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6.xml" ContentType="application/vnd.openxmlformats-officedocument.drawing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dias.alphage\Desktop\PC Victor Bckp\Relatório Semanal Base dos Polos\Novos Relatórios 2.0 + fórmula + cesar - Março 2026\"/>
    </mc:Choice>
  </mc:AlternateContent>
  <xr:revisionPtr revIDLastSave="19757" documentId="13_ncr:1_{615C8ACA-1D1E-4042-94F7-EBBDDFF367E7}" xr6:coauthVersionLast="47" xr6:coauthVersionMax="47" xr10:uidLastSave="{EAA6FAD5-32E9-4850-BC22-3CCCA40927F2}"/>
  <bookViews>
    <workbookView xWindow="0" yWindow="0" windowWidth="24000" windowHeight="10110" tabRatio="861" firstSheet="10" activeTab="4" xr2:uid="{00000000-000D-0000-FFFF-FFFF00000000}"/>
  </bookViews>
  <sheets>
    <sheet name="CAPA" sheetId="12" r:id="rId1"/>
    <sheet name="DADOS - SANTANA" sheetId="2" r:id="rId2"/>
    <sheet name="GRÁFICOS - SANTANA" sheetId="1" r:id="rId3"/>
    <sheet name="EQUIPES - ÁGUA" sheetId="16" state="hidden" r:id="rId4"/>
    <sheet name="GRÁFICOS - ÁGUA" sheetId="5" r:id="rId5"/>
    <sheet name="ÁGUA" sheetId="10" r:id="rId6"/>
    <sheet name="GRÁFICOS - ESGOTO" sheetId="4" r:id="rId7"/>
    <sheet name="ESGOTO" sheetId="9" r:id="rId8"/>
    <sheet name="EQUIPES - ESGOTO" sheetId="15" state="hidden" r:id="rId9"/>
    <sheet name="GRÁFICOS - CAVALETE" sheetId="7" r:id="rId10"/>
    <sheet name="CAVALETE" sheetId="8" r:id="rId11"/>
    <sheet name="EQUIPES - CAVALETE " sheetId="13" state="hidden" r:id="rId12"/>
    <sheet name="GRÁFICOS - REPOSIÇÃO" sheetId="6" r:id="rId13"/>
    <sheet name="REPOSIÇÃO" sheetId="11" r:id="rId14"/>
    <sheet name="EQUIPES - REPOSIÇÃO" sheetId="14" state="hidden" r:id="rId15"/>
  </sheets>
  <definedNames>
    <definedName name="_xlnm._FilterDatabase" localSheetId="5" hidden="1">ÁGUA!$A$1:$AK$953</definedName>
    <definedName name="_xlnm._FilterDatabase" localSheetId="7" hidden="1">ESGOTO!$A$1:$AK$808</definedName>
    <definedName name="_xlnm._FilterDatabase" localSheetId="13" hidden="1">REPOSIÇÃO!$A$1:$AJ$396</definedName>
    <definedName name="_xlnm._FilterDatabase" localSheetId="10" hidden="1">CAVALETE!$A$1:$AE$783</definedName>
    <definedName name="_xlnm.Print_Area" localSheetId="0">CAPA!$B$1:$K$44</definedName>
    <definedName name="_xlnm.Print_Area" localSheetId="3">'EQUIPES - ÁGUA'!$A$1:$H$4</definedName>
    <definedName name="_xlnm.Print_Area" localSheetId="11">'EQUIPES - CAVALETE '!$A$1:$H$4</definedName>
    <definedName name="_xlnm.Print_Area" localSheetId="8">'EQUIPES - ESGOTO'!$A$1:$H$15</definedName>
    <definedName name="_xlnm.Print_Area" localSheetId="14">'EQUIPES - REPOSIÇÃO'!$A$1:$H$4</definedName>
    <definedName name="_xlnm.Print_Area" localSheetId="4">'GRÁFICOS - ÁGUA'!$A$1:$F$136</definedName>
    <definedName name="_xlnm.Print_Area" localSheetId="9">'GRÁFICOS - CAVALETE'!$A$1:$F$138</definedName>
    <definedName name="_xlnm.Print_Area" localSheetId="6">'GRÁFICOS - ESGOTO'!$A$1:$F$139</definedName>
    <definedName name="_xlnm.Print_Area" localSheetId="12">'GRÁFICOS - REPOSIÇÃO'!$A$1:$F$111</definedName>
    <definedName name="_xlnm.Print_Area" localSheetId="2">'GRÁFICOS - SANTANA'!$A$1:$I$118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786" i="10" l="1"/>
  <c r="AF784" i="10"/>
  <c r="AG779" i="10"/>
  <c r="AF776" i="10"/>
  <c r="AF467" i="9"/>
  <c r="AF462" i="9"/>
  <c r="Z100" i="8"/>
  <c r="Z549" i="8"/>
  <c r="AA218" i="8"/>
  <c r="AF377" i="11"/>
  <c r="AG369" i="11"/>
  <c r="AD783" i="8"/>
  <c r="AA783" i="8"/>
  <c r="AD782" i="8"/>
  <c r="AA782" i="8"/>
  <c r="AD781" i="8"/>
  <c r="AA781" i="8"/>
  <c r="AD780" i="8"/>
  <c r="AA780" i="8"/>
  <c r="AD779" i="8"/>
  <c r="AA779" i="8"/>
  <c r="AD778" i="8"/>
  <c r="AA778" i="8"/>
  <c r="AD777" i="8"/>
  <c r="AA777" i="8"/>
  <c r="AD776" i="8"/>
  <c r="AA776" i="8"/>
  <c r="AD775" i="8"/>
  <c r="AA775" i="8"/>
  <c r="AD774" i="8"/>
  <c r="AA774" i="8"/>
  <c r="AD773" i="8"/>
  <c r="AA773" i="8"/>
  <c r="AD772" i="8"/>
  <c r="AA772" i="8"/>
  <c r="AD771" i="8"/>
  <c r="AA771" i="8"/>
  <c r="AD770" i="8"/>
  <c r="AA770" i="8"/>
  <c r="AD769" i="8"/>
  <c r="AA769" i="8"/>
  <c r="AD768" i="8"/>
  <c r="AA768" i="8"/>
  <c r="AD767" i="8"/>
  <c r="AA767" i="8"/>
  <c r="AD766" i="8"/>
  <c r="AA766" i="8"/>
  <c r="AD765" i="8"/>
  <c r="AA765" i="8"/>
  <c r="AD764" i="8"/>
  <c r="AA764" i="8"/>
  <c r="AD763" i="8"/>
  <c r="AA763" i="8"/>
  <c r="AD762" i="8"/>
  <c r="AA762" i="8"/>
  <c r="AD761" i="8"/>
  <c r="AA761" i="8"/>
  <c r="AD760" i="8"/>
  <c r="AA760" i="8"/>
  <c r="AD759" i="8"/>
  <c r="AA759" i="8"/>
  <c r="AD758" i="8"/>
  <c r="AA758" i="8"/>
  <c r="AD757" i="8"/>
  <c r="AA757" i="8"/>
  <c r="AD756" i="8"/>
  <c r="AA756" i="8"/>
  <c r="AD755" i="8"/>
  <c r="AA755" i="8"/>
  <c r="AD754" i="8"/>
  <c r="AA754" i="8"/>
  <c r="AD753" i="8"/>
  <c r="AA753" i="8"/>
  <c r="AD752" i="8"/>
  <c r="AA752" i="8"/>
  <c r="AD751" i="8"/>
  <c r="AA751" i="8"/>
  <c r="AD750" i="8"/>
  <c r="AA750" i="8"/>
  <c r="AD749" i="8"/>
  <c r="AA749" i="8"/>
  <c r="AD748" i="8"/>
  <c r="AA748" i="8"/>
  <c r="AD747" i="8"/>
  <c r="AA747" i="8"/>
  <c r="AD746" i="8"/>
  <c r="AA746" i="8"/>
  <c r="AD745" i="8"/>
  <c r="AA745" i="8"/>
  <c r="AD744" i="8"/>
  <c r="AA744" i="8"/>
  <c r="AD743" i="8"/>
  <c r="AA743" i="8"/>
  <c r="AD742" i="8"/>
  <c r="AA742" i="8"/>
  <c r="AD741" i="8"/>
  <c r="AA741" i="8"/>
  <c r="AD740" i="8"/>
  <c r="AA740" i="8"/>
  <c r="AD739" i="8"/>
  <c r="AA739" i="8"/>
  <c r="AD738" i="8"/>
  <c r="AA738" i="8"/>
  <c r="AD737" i="8"/>
  <c r="AA737" i="8"/>
  <c r="AD736" i="8"/>
  <c r="AA736" i="8"/>
  <c r="AD735" i="8"/>
  <c r="AA735" i="8"/>
  <c r="AD734" i="8"/>
  <c r="AA734" i="8"/>
  <c r="AD733" i="8"/>
  <c r="AA733" i="8"/>
  <c r="AD732" i="8"/>
  <c r="AA732" i="8"/>
  <c r="AD731" i="8"/>
  <c r="AA731" i="8"/>
  <c r="AD730" i="8"/>
  <c r="AA730" i="8"/>
  <c r="AD729" i="8"/>
  <c r="AA729" i="8"/>
  <c r="AD728" i="8"/>
  <c r="AA728" i="8"/>
  <c r="AD727" i="8"/>
  <c r="AA727" i="8"/>
  <c r="AD726" i="8"/>
  <c r="AA726" i="8"/>
  <c r="AD725" i="8"/>
  <c r="AA725" i="8"/>
  <c r="AD724" i="8"/>
  <c r="AA724" i="8"/>
  <c r="AD723" i="8"/>
  <c r="AA723" i="8"/>
  <c r="AD722" i="8"/>
  <c r="AA722" i="8"/>
  <c r="AD721" i="8"/>
  <c r="AA721" i="8"/>
  <c r="AD720" i="8"/>
  <c r="AA720" i="8"/>
  <c r="AD719" i="8"/>
  <c r="AA719" i="8"/>
  <c r="AD718" i="8"/>
  <c r="AA718" i="8"/>
  <c r="AD717" i="8"/>
  <c r="AA717" i="8"/>
  <c r="AD716" i="8"/>
  <c r="AA716" i="8"/>
  <c r="AD715" i="8"/>
  <c r="AA715" i="8"/>
  <c r="AD714" i="8"/>
  <c r="AA714" i="8"/>
  <c r="AD713" i="8"/>
  <c r="AA713" i="8"/>
  <c r="AD712" i="8"/>
  <c r="AA712" i="8"/>
  <c r="AD711" i="8"/>
  <c r="AA711" i="8"/>
  <c r="AD710" i="8"/>
  <c r="AA710" i="8"/>
  <c r="AD709" i="8"/>
  <c r="AA709" i="8"/>
  <c r="AD708" i="8"/>
  <c r="AA708" i="8"/>
  <c r="AD707" i="8"/>
  <c r="AA707" i="8"/>
  <c r="AD706" i="8"/>
  <c r="AA706" i="8"/>
  <c r="AD705" i="8"/>
  <c r="AA705" i="8"/>
  <c r="AD704" i="8"/>
  <c r="AA704" i="8"/>
  <c r="AD703" i="8"/>
  <c r="AA703" i="8"/>
  <c r="AD702" i="8"/>
  <c r="AA702" i="8"/>
  <c r="AD701" i="8"/>
  <c r="AA701" i="8"/>
  <c r="AD700" i="8"/>
  <c r="AA700" i="8"/>
  <c r="AD699" i="8"/>
  <c r="AA699" i="8"/>
  <c r="AD698" i="8"/>
  <c r="AA698" i="8"/>
  <c r="AD697" i="8"/>
  <c r="AA697" i="8"/>
  <c r="AD696" i="8"/>
  <c r="AA696" i="8"/>
  <c r="AD695" i="8"/>
  <c r="AA695" i="8"/>
  <c r="AD694" i="8"/>
  <c r="AA694" i="8"/>
  <c r="AD693" i="8"/>
  <c r="AA693" i="8"/>
  <c r="AD692" i="8"/>
  <c r="AA692" i="8"/>
  <c r="AD691" i="8"/>
  <c r="AA691" i="8"/>
  <c r="AD690" i="8"/>
  <c r="AA690" i="8"/>
  <c r="AD689" i="8"/>
  <c r="AA689" i="8"/>
  <c r="AD688" i="8"/>
  <c r="AA688" i="8"/>
  <c r="AD687" i="8"/>
  <c r="AA687" i="8"/>
  <c r="AD686" i="8"/>
  <c r="AA686" i="8"/>
  <c r="AD685" i="8"/>
  <c r="AA685" i="8"/>
  <c r="AD684" i="8"/>
  <c r="AA684" i="8"/>
  <c r="AD683" i="8"/>
  <c r="AA683" i="8"/>
  <c r="AD682" i="8"/>
  <c r="AA682" i="8"/>
  <c r="AD681" i="8"/>
  <c r="AA681" i="8"/>
  <c r="AD680" i="8"/>
  <c r="AA680" i="8"/>
  <c r="AD679" i="8"/>
  <c r="AA679" i="8"/>
  <c r="AD678" i="8"/>
  <c r="AA678" i="8"/>
  <c r="AD677" i="8"/>
  <c r="AA677" i="8"/>
  <c r="AD676" i="8"/>
  <c r="AA676" i="8"/>
  <c r="AD675" i="8"/>
  <c r="AA675" i="8"/>
  <c r="AD674" i="8"/>
  <c r="AA674" i="8"/>
  <c r="AD673" i="8"/>
  <c r="AA673" i="8"/>
  <c r="AD672" i="8"/>
  <c r="AA672" i="8"/>
  <c r="AD671" i="8"/>
  <c r="AA671" i="8"/>
  <c r="AD670" i="8"/>
  <c r="AA670" i="8"/>
  <c r="AD669" i="8"/>
  <c r="AA669" i="8"/>
  <c r="AD668" i="8"/>
  <c r="AA668" i="8"/>
  <c r="AD667" i="8"/>
  <c r="AA667" i="8"/>
  <c r="AD666" i="8"/>
  <c r="AA666" i="8"/>
  <c r="AD665" i="8"/>
  <c r="AA665" i="8"/>
  <c r="AD664" i="8"/>
  <c r="AA664" i="8"/>
  <c r="AD663" i="8"/>
  <c r="AA663" i="8"/>
  <c r="AD662" i="8"/>
  <c r="AA662" i="8"/>
  <c r="AD661" i="8"/>
  <c r="AA661" i="8"/>
  <c r="AD660" i="8"/>
  <c r="AA660" i="8"/>
  <c r="AD659" i="8"/>
  <c r="AA659" i="8"/>
  <c r="AD658" i="8"/>
  <c r="AA658" i="8"/>
  <c r="AD657" i="8"/>
  <c r="AA657" i="8"/>
  <c r="AD656" i="8"/>
  <c r="AA656" i="8"/>
  <c r="AD655" i="8"/>
  <c r="AA655" i="8"/>
  <c r="AD654" i="8"/>
  <c r="AA654" i="8"/>
  <c r="AD653" i="8"/>
  <c r="AA653" i="8"/>
  <c r="AD652" i="8"/>
  <c r="AA652" i="8"/>
  <c r="AD651" i="8"/>
  <c r="AA651" i="8"/>
  <c r="AD650" i="8"/>
  <c r="AA650" i="8"/>
  <c r="AD649" i="8"/>
  <c r="AA649" i="8"/>
  <c r="AD648" i="8"/>
  <c r="AA648" i="8"/>
  <c r="AD647" i="8"/>
  <c r="AA647" i="8"/>
  <c r="AD646" i="8"/>
  <c r="AA646" i="8"/>
  <c r="AD645" i="8"/>
  <c r="AA645" i="8"/>
  <c r="AD644" i="8"/>
  <c r="AA644" i="8"/>
  <c r="AD643" i="8"/>
  <c r="AA643" i="8"/>
  <c r="AD642" i="8"/>
  <c r="AA642" i="8"/>
  <c r="AD641" i="8"/>
  <c r="AA641" i="8"/>
  <c r="AD640" i="8"/>
  <c r="AA640" i="8"/>
  <c r="AD639" i="8"/>
  <c r="AA639" i="8"/>
  <c r="AD638" i="8"/>
  <c r="AA638" i="8"/>
  <c r="AD637" i="8"/>
  <c r="AA637" i="8"/>
  <c r="AD636" i="8"/>
  <c r="AA636" i="8"/>
  <c r="AD635" i="8"/>
  <c r="AA635" i="8"/>
  <c r="AD634" i="8"/>
  <c r="AA634" i="8"/>
  <c r="AD633" i="8"/>
  <c r="AA633" i="8"/>
  <c r="AD632" i="8"/>
  <c r="AA632" i="8"/>
  <c r="AD631" i="8"/>
  <c r="AA631" i="8"/>
  <c r="AD630" i="8"/>
  <c r="AA630" i="8"/>
  <c r="AD629" i="8"/>
  <c r="AA629" i="8"/>
  <c r="AD628" i="8"/>
  <c r="AA628" i="8"/>
  <c r="AD627" i="8"/>
  <c r="AA627" i="8"/>
  <c r="AD626" i="8"/>
  <c r="AA626" i="8"/>
  <c r="AD625" i="8"/>
  <c r="AA625" i="8"/>
  <c r="AD624" i="8"/>
  <c r="AA624" i="8"/>
  <c r="AD623" i="8"/>
  <c r="AA623" i="8"/>
  <c r="AD100" i="8"/>
  <c r="AA100" i="8"/>
  <c r="AF721" i="10"/>
  <c r="AF711" i="10"/>
  <c r="AF358" i="9"/>
  <c r="AF357" i="11"/>
  <c r="AF346" i="11"/>
  <c r="AF642" i="10"/>
  <c r="Z323" i="8"/>
  <c r="AF282" i="11"/>
  <c r="AF128" i="11"/>
  <c r="Z322" i="8"/>
  <c r="AF313" i="9"/>
  <c r="AF563" i="10"/>
  <c r="AG563" i="10" s="1"/>
  <c r="AF591" i="10"/>
  <c r="AF610" i="10"/>
  <c r="AF594" i="10"/>
  <c r="Z81" i="8"/>
  <c r="AF275" i="9"/>
  <c r="AF269" i="9"/>
  <c r="AF278" i="9"/>
  <c r="AF557" i="10"/>
  <c r="AG557" i="10" s="1"/>
  <c r="AF539" i="10"/>
  <c r="AG539" i="10" s="1"/>
  <c r="AF538" i="10"/>
  <c r="AG538" i="10" s="1"/>
  <c r="AF537" i="10"/>
  <c r="AG537" i="10" s="1"/>
  <c r="AF535" i="10"/>
  <c r="AG535" i="10" s="1"/>
  <c r="AF534" i="10"/>
  <c r="AG534" i="10" s="1"/>
  <c r="AF533" i="10"/>
  <c r="AG533" i="10" s="1"/>
  <c r="AF532" i="10"/>
  <c r="AG532" i="10" s="1"/>
  <c r="AF531" i="10"/>
  <c r="AG531" i="10" s="1"/>
  <c r="AF530" i="10"/>
  <c r="AG530" i="10" s="1"/>
  <c r="AF529" i="10"/>
  <c r="AG529" i="10" s="1"/>
  <c r="AF528" i="10"/>
  <c r="AG528" i="10" s="1"/>
  <c r="AF527" i="10"/>
  <c r="AG527" i="10" s="1"/>
  <c r="AF526" i="10"/>
  <c r="AG526" i="10" s="1"/>
  <c r="AF516" i="10"/>
  <c r="AG516" i="10" s="1"/>
  <c r="AF248" i="9"/>
  <c r="AF464" i="10"/>
  <c r="AF64" i="11"/>
  <c r="Z597" i="8"/>
  <c r="AF450" i="10"/>
  <c r="AF420" i="10"/>
  <c r="AF167" i="9"/>
  <c r="AF379" i="9"/>
  <c r="AF449" i="9"/>
  <c r="Z327" i="8"/>
  <c r="Z308" i="8"/>
  <c r="Z235" i="8"/>
  <c r="Z65" i="8"/>
  <c r="Z476" i="8"/>
  <c r="Z544" i="8"/>
  <c r="Z167" i="8"/>
  <c r="Z505" i="8"/>
  <c r="Z588" i="8"/>
  <c r="Z135" i="8"/>
  <c r="Z587" i="8"/>
  <c r="Z287" i="8"/>
  <c r="Z181" i="8"/>
  <c r="Z3" i="8"/>
  <c r="Z5" i="8"/>
  <c r="Z6" i="8"/>
  <c r="AA6" i="8" s="1"/>
  <c r="Z9" i="8"/>
  <c r="Z8" i="8"/>
  <c r="Z7" i="8"/>
  <c r="Z11" i="8"/>
  <c r="Z16" i="8"/>
  <c r="Z22" i="8"/>
  <c r="Z25" i="8"/>
  <c r="Z31" i="8"/>
  <c r="Z34" i="8"/>
  <c r="Z35" i="8"/>
  <c r="Z36" i="8"/>
  <c r="Z37" i="8"/>
  <c r="Z41" i="8"/>
  <c r="Z43" i="8"/>
  <c r="Z56" i="8"/>
  <c r="Z60" i="8"/>
  <c r="AA60" i="8" s="1"/>
  <c r="Z68" i="8"/>
  <c r="Z75" i="8"/>
  <c r="Z78" i="8"/>
  <c r="Z86" i="8"/>
  <c r="Z90" i="8"/>
  <c r="Z91" i="8"/>
  <c r="Z97" i="8"/>
  <c r="Z104" i="8"/>
  <c r="Z112" i="8"/>
  <c r="Z117" i="8"/>
  <c r="Z121" i="8"/>
  <c r="Z120" i="8"/>
  <c r="Z119" i="8"/>
  <c r="Z123" i="8"/>
  <c r="Z128" i="8"/>
  <c r="Z130" i="8"/>
  <c r="Z138" i="8"/>
  <c r="Z140" i="8"/>
  <c r="Z139" i="8"/>
  <c r="Z141" i="8"/>
  <c r="Z146" i="8"/>
  <c r="Z156" i="8"/>
  <c r="Z157" i="8"/>
  <c r="Z169" i="8"/>
  <c r="AA169" i="8" s="1"/>
  <c r="Z171" i="8"/>
  <c r="Z176" i="8"/>
  <c r="Z180" i="8"/>
  <c r="Z183" i="8"/>
  <c r="Z190" i="8"/>
  <c r="Z201" i="8"/>
  <c r="Z203" i="8"/>
  <c r="Z207" i="8"/>
  <c r="Z211" i="8"/>
  <c r="Z213" i="8"/>
  <c r="Z222" i="8"/>
  <c r="Z226" i="8"/>
  <c r="AA226" i="8" s="1"/>
  <c r="Z232" i="8"/>
  <c r="Z239" i="8"/>
  <c r="Z240" i="8"/>
  <c r="Z243" i="8"/>
  <c r="Z246" i="8"/>
  <c r="Z251" i="8"/>
  <c r="Z264" i="8"/>
  <c r="Z270" i="8"/>
  <c r="Z272" i="8"/>
  <c r="Z278" i="8"/>
  <c r="Z286" i="8"/>
  <c r="Z291" i="8"/>
  <c r="Z294" i="8"/>
  <c r="Z301" i="8"/>
  <c r="Z302" i="8"/>
  <c r="Z305" i="8"/>
  <c r="Z306" i="8"/>
  <c r="Z314" i="8"/>
  <c r="Z315" i="8"/>
  <c r="Z318" i="8"/>
  <c r="Z324" i="8"/>
  <c r="Z334" i="8"/>
  <c r="Z335" i="8"/>
  <c r="Z338" i="8"/>
  <c r="Z342" i="8"/>
  <c r="Z344" i="8"/>
  <c r="Z343" i="8"/>
  <c r="Z346" i="8"/>
  <c r="Z347" i="8"/>
  <c r="Z350" i="8"/>
  <c r="Z359" i="8"/>
  <c r="Z362" i="8"/>
  <c r="Z377" i="8"/>
  <c r="Z380" i="8"/>
  <c r="Z379" i="8"/>
  <c r="Z383" i="8"/>
  <c r="Z386" i="8"/>
  <c r="Z387" i="8"/>
  <c r="Z391" i="8"/>
  <c r="Z396" i="8"/>
  <c r="Z399" i="8"/>
  <c r="Z398" i="8"/>
  <c r="Z405" i="8"/>
  <c r="Z410" i="8"/>
  <c r="Z412" i="8"/>
  <c r="Z413" i="8"/>
  <c r="Z427" i="8"/>
  <c r="Z428" i="8"/>
  <c r="Z429" i="8"/>
  <c r="Z430" i="8"/>
  <c r="Z431" i="8"/>
  <c r="Z432" i="8"/>
  <c r="Z435" i="8"/>
  <c r="Z437" i="8"/>
  <c r="Z439" i="8"/>
  <c r="Z442" i="8"/>
  <c r="Z441" i="8"/>
  <c r="Z445" i="8"/>
  <c r="Z447" i="8"/>
  <c r="Z448" i="8"/>
  <c r="Z451" i="8"/>
  <c r="Z455" i="8"/>
  <c r="Z460" i="8"/>
  <c r="Z467" i="8"/>
  <c r="Z472" i="8"/>
  <c r="Z475" i="8"/>
  <c r="Z480" i="8"/>
  <c r="Z481" i="8"/>
  <c r="Z482" i="8"/>
  <c r="Z484" i="8"/>
  <c r="Z483" i="8"/>
  <c r="Z489" i="8"/>
  <c r="Z490" i="8"/>
  <c r="Z492" i="8"/>
  <c r="Z497" i="8"/>
  <c r="Z502" i="8"/>
  <c r="Z510" i="8"/>
  <c r="Z513" i="8"/>
  <c r="Z514" i="8"/>
  <c r="Z525" i="8"/>
  <c r="Z531" i="8"/>
  <c r="Z530" i="8"/>
  <c r="Z533" i="8"/>
  <c r="Z536" i="8"/>
  <c r="Z540" i="8"/>
  <c r="Z543" i="8"/>
  <c r="Z542" i="8"/>
  <c r="Z548" i="8"/>
  <c r="Z553" i="8"/>
  <c r="Z559" i="8"/>
  <c r="Z562" i="8"/>
  <c r="Z567" i="8"/>
  <c r="Z571" i="8"/>
  <c r="Z578" i="8"/>
  <c r="Z579" i="8"/>
  <c r="Z586" i="8"/>
  <c r="Z585" i="8"/>
  <c r="Z584" i="8"/>
  <c r="Z583" i="8"/>
  <c r="Z582" i="8"/>
  <c r="Z603" i="8"/>
  <c r="Z602" i="8"/>
  <c r="Z612" i="8"/>
  <c r="AA612" i="8"/>
  <c r="AF326" i="10"/>
  <c r="AF273" i="10"/>
  <c r="AF261" i="10"/>
  <c r="AF231" i="10"/>
  <c r="AG231" i="10"/>
  <c r="AJ231" i="10"/>
  <c r="G6" i="6"/>
  <c r="G6" i="7"/>
  <c r="G6" i="4"/>
  <c r="I6" i="5"/>
  <c r="AF357" i="10"/>
  <c r="AF380" i="9"/>
  <c r="AF32" i="9"/>
  <c r="AF270" i="11"/>
  <c r="AF74" i="10"/>
  <c r="AF106" i="10"/>
  <c r="Z271" i="8"/>
  <c r="AF143" i="11"/>
  <c r="AF125" i="11"/>
  <c r="AF310" i="11"/>
  <c r="AF113" i="11"/>
  <c r="AF254" i="10"/>
  <c r="AF64" i="10"/>
  <c r="AF366" i="9"/>
  <c r="Z369" i="8"/>
  <c r="Z457" i="8"/>
  <c r="AF3" i="9"/>
  <c r="AG3" i="9"/>
  <c r="AJ3" i="9"/>
  <c r="AF15" i="9"/>
  <c r="AG15" i="9"/>
  <c r="AJ15" i="9"/>
  <c r="AF11" i="9"/>
  <c r="AG11" i="9"/>
  <c r="AJ11" i="9"/>
  <c r="AF4" i="9"/>
  <c r="AG4" i="9"/>
  <c r="AJ4" i="9"/>
  <c r="AF12" i="9"/>
  <c r="AG12" i="9"/>
  <c r="AJ12" i="9"/>
  <c r="AF16" i="9"/>
  <c r="AG16" i="9"/>
  <c r="AJ16" i="9"/>
  <c r="AF9" i="9"/>
  <c r="AG9" i="9"/>
  <c r="AJ9" i="9"/>
  <c r="AF5" i="9"/>
  <c r="AG5" i="9"/>
  <c r="AJ5" i="9"/>
  <c r="AF10" i="9"/>
  <c r="AG10" i="9"/>
  <c r="AJ10" i="9"/>
  <c r="AF6" i="9"/>
  <c r="AG6" i="9"/>
  <c r="AJ6" i="9"/>
  <c r="AF7" i="9"/>
  <c r="AG7" i="9"/>
  <c r="AJ7" i="9"/>
  <c r="AF8" i="9"/>
  <c r="AG8" i="9"/>
  <c r="AJ8" i="9"/>
  <c r="AF13" i="9"/>
  <c r="AG13" i="9"/>
  <c r="AJ13" i="9"/>
  <c r="AF14" i="9"/>
  <c r="AG14" i="9"/>
  <c r="AJ14" i="9"/>
  <c r="AF17" i="9"/>
  <c r="AG17" i="9"/>
  <c r="AJ17" i="9"/>
  <c r="AF21" i="9"/>
  <c r="AG21" i="9"/>
  <c r="AJ21" i="9"/>
  <c r="AF20" i="9"/>
  <c r="AG20" i="9"/>
  <c r="AJ20" i="9"/>
  <c r="AF18" i="9"/>
  <c r="AG18" i="9"/>
  <c r="AJ18" i="9"/>
  <c r="AF22" i="9"/>
  <c r="AG22" i="9"/>
  <c r="AJ22" i="9"/>
  <c r="AF19" i="9"/>
  <c r="AG19" i="9"/>
  <c r="AJ19" i="9"/>
  <c r="AF29" i="9"/>
  <c r="AG29" i="9"/>
  <c r="AJ29" i="9"/>
  <c r="AF23" i="9"/>
  <c r="AG23" i="9"/>
  <c r="AJ23" i="9"/>
  <c r="AF26" i="9"/>
  <c r="AG26" i="9"/>
  <c r="AJ26" i="9"/>
  <c r="AF24" i="9"/>
  <c r="AG24" i="9"/>
  <c r="AJ24" i="9"/>
  <c r="AF30" i="9"/>
  <c r="AG30" i="9" s="1"/>
  <c r="AJ30" i="9"/>
  <c r="AF25" i="9"/>
  <c r="AG25" i="9"/>
  <c r="AJ25" i="9"/>
  <c r="AF28" i="9"/>
  <c r="AG28" i="9"/>
  <c r="AJ28" i="9"/>
  <c r="AF27" i="9"/>
  <c r="AG27" i="9"/>
  <c r="AJ27" i="9"/>
  <c r="AF33" i="9"/>
  <c r="AG33" i="9"/>
  <c r="AJ33" i="9"/>
  <c r="AF31" i="9"/>
  <c r="AG31" i="9"/>
  <c r="AJ31" i="9"/>
  <c r="AG32" i="9"/>
  <c r="AJ32" i="9"/>
  <c r="AF34" i="9"/>
  <c r="AG34" i="9"/>
  <c r="AJ34" i="9"/>
  <c r="AF36" i="9"/>
  <c r="AG36" i="9"/>
  <c r="AJ36" i="9"/>
  <c r="AF35" i="9"/>
  <c r="AG35" i="9"/>
  <c r="AJ35" i="9"/>
  <c r="AF37" i="9"/>
  <c r="AG37" i="9"/>
  <c r="AJ37" i="9"/>
  <c r="AF42" i="9"/>
  <c r="AG42" i="9"/>
  <c r="AJ42" i="9"/>
  <c r="AF40" i="9"/>
  <c r="AG40" i="9"/>
  <c r="AJ40" i="9"/>
  <c r="AF39" i="9"/>
  <c r="AG39" i="9"/>
  <c r="AJ39" i="9"/>
  <c r="AF43" i="9"/>
  <c r="AG43" i="9"/>
  <c r="AJ43" i="9"/>
  <c r="AF41" i="9"/>
  <c r="AG41" i="9"/>
  <c r="AJ41" i="9"/>
  <c r="AF38" i="9"/>
  <c r="AG38" i="9"/>
  <c r="AJ38" i="9"/>
  <c r="AF53" i="9"/>
  <c r="AG53" i="9"/>
  <c r="AJ53" i="9"/>
  <c r="AF52" i="9"/>
  <c r="AG52" i="9"/>
  <c r="AJ52" i="9"/>
  <c r="AF51" i="9"/>
  <c r="AG51" i="9"/>
  <c r="AJ51" i="9"/>
  <c r="AF55" i="9"/>
  <c r="AG55" i="9"/>
  <c r="AJ55" i="9"/>
  <c r="AF47" i="9"/>
  <c r="AG47" i="9"/>
  <c r="AJ47" i="9"/>
  <c r="AF48" i="9"/>
  <c r="AG48" i="9"/>
  <c r="AJ48" i="9"/>
  <c r="AF49" i="9"/>
  <c r="AG49" i="9"/>
  <c r="AJ49" i="9"/>
  <c r="AF46" i="9"/>
  <c r="AG46" i="9"/>
  <c r="AJ46" i="9"/>
  <c r="AF44" i="9"/>
  <c r="AG44" i="9"/>
  <c r="AJ44" i="9"/>
  <c r="AF45" i="9"/>
  <c r="AG45" i="9"/>
  <c r="AJ45" i="9"/>
  <c r="AF56" i="9"/>
  <c r="AG56" i="9"/>
  <c r="AJ56" i="9"/>
  <c r="AF50" i="9"/>
  <c r="AG50" i="9"/>
  <c r="AJ50" i="9"/>
  <c r="AF54" i="9"/>
  <c r="AG54" i="9"/>
  <c r="AJ54" i="9"/>
  <c r="AF372" i="9"/>
  <c r="AG372" i="9"/>
  <c r="AJ372" i="9"/>
  <c r="AF375" i="9"/>
  <c r="AG375" i="9"/>
  <c r="AJ375" i="9"/>
  <c r="AF364" i="9"/>
  <c r="AG364" i="9"/>
  <c r="AJ364" i="9"/>
  <c r="AF363" i="9"/>
  <c r="AG363" i="9"/>
  <c r="AJ363" i="9"/>
  <c r="AF374" i="9"/>
  <c r="AG374" i="9"/>
  <c r="AJ374" i="9"/>
  <c r="AF370" i="9"/>
  <c r="AG370" i="9"/>
  <c r="AJ370" i="9"/>
  <c r="AF371" i="9"/>
  <c r="AG371" i="9"/>
  <c r="AJ371" i="9"/>
  <c r="AF369" i="9"/>
  <c r="AG369" i="9"/>
  <c r="AJ369" i="9"/>
  <c r="AF362" i="9"/>
  <c r="AG362" i="9"/>
  <c r="AJ362" i="9"/>
  <c r="AF360" i="9"/>
  <c r="AG360" i="9"/>
  <c r="AJ360" i="9"/>
  <c r="AF361" i="9"/>
  <c r="AG361" i="9"/>
  <c r="AJ361" i="9"/>
  <c r="AF359" i="9"/>
  <c r="AG359" i="9"/>
  <c r="AJ359" i="9"/>
  <c r="AG366" i="9"/>
  <c r="AJ366" i="9"/>
  <c r="AF368" i="9"/>
  <c r="AG368" i="9"/>
  <c r="AJ368" i="9"/>
  <c r="AF365" i="9"/>
  <c r="AG365" i="9"/>
  <c r="AJ365" i="9"/>
  <c r="AF367" i="9"/>
  <c r="AG367" i="9"/>
  <c r="AJ367" i="9"/>
  <c r="AF373" i="9"/>
  <c r="AG373" i="9"/>
  <c r="AJ373" i="9"/>
  <c r="AF376" i="9"/>
  <c r="AG376" i="9"/>
  <c r="AJ376" i="9"/>
  <c r="AF377" i="9"/>
  <c r="AG377" i="9"/>
  <c r="AJ377" i="9"/>
  <c r="AF378" i="9"/>
  <c r="AG378" i="9"/>
  <c r="AJ378" i="9"/>
  <c r="AG379" i="9"/>
  <c r="AJ379" i="9"/>
  <c r="AF389" i="9"/>
  <c r="AG389" i="9"/>
  <c r="AJ389" i="9"/>
  <c r="AF386" i="9"/>
  <c r="AG386" i="9"/>
  <c r="AJ386" i="9"/>
  <c r="AF402" i="9"/>
  <c r="AG402" i="9"/>
  <c r="AJ402" i="9"/>
  <c r="AF401" i="9"/>
  <c r="AG401" i="9" s="1"/>
  <c r="AJ401" i="9"/>
  <c r="AF381" i="9"/>
  <c r="AG381" i="9"/>
  <c r="AJ381" i="9"/>
  <c r="AF383" i="9"/>
  <c r="AG383" i="9"/>
  <c r="AJ383" i="9"/>
  <c r="AG380" i="9"/>
  <c r="AJ380" i="9"/>
  <c r="AF382" i="9"/>
  <c r="AG382" i="9"/>
  <c r="AJ382" i="9"/>
  <c r="AF387" i="9"/>
  <c r="AG387" i="9"/>
  <c r="AJ387" i="9"/>
  <c r="AF390" i="9"/>
  <c r="AG390" i="9"/>
  <c r="AJ390" i="9"/>
  <c r="AF388" i="9"/>
  <c r="AG388" i="9"/>
  <c r="AJ388" i="9"/>
  <c r="AF384" i="9"/>
  <c r="AG384" i="9"/>
  <c r="AJ384" i="9"/>
  <c r="AF385" i="9"/>
  <c r="AG385" i="9"/>
  <c r="AJ385" i="9"/>
  <c r="AF397" i="9"/>
  <c r="AG397" i="9"/>
  <c r="AJ397" i="9"/>
  <c r="AF399" i="9"/>
  <c r="AG399" i="9"/>
  <c r="AJ399" i="9"/>
  <c r="AF398" i="9"/>
  <c r="AG398" i="9"/>
  <c r="AJ398" i="9"/>
  <c r="AF394" i="9"/>
  <c r="AG394" i="9"/>
  <c r="AJ394" i="9"/>
  <c r="AF393" i="9"/>
  <c r="AG393" i="9"/>
  <c r="AJ393" i="9"/>
  <c r="AF395" i="9"/>
  <c r="AG395" i="9"/>
  <c r="AJ395" i="9"/>
  <c r="AF396" i="9"/>
  <c r="AG396" i="9"/>
  <c r="AJ396" i="9"/>
  <c r="AF391" i="9"/>
  <c r="AG391" i="9"/>
  <c r="AJ391" i="9"/>
  <c r="AF392" i="9"/>
  <c r="AG392" i="9"/>
  <c r="AJ392" i="9"/>
  <c r="AF400" i="9"/>
  <c r="AG400" i="9"/>
  <c r="AJ400" i="9"/>
  <c r="AF403" i="9"/>
  <c r="AG403" i="9"/>
  <c r="AJ403" i="9"/>
  <c r="AF408" i="9"/>
  <c r="AG408" i="9"/>
  <c r="AJ408" i="9"/>
  <c r="AF405" i="9"/>
  <c r="AG405" i="9"/>
  <c r="AJ405" i="9"/>
  <c r="AF409" i="9"/>
  <c r="AG409" i="9"/>
  <c r="AJ409" i="9"/>
  <c r="AF417" i="9"/>
  <c r="AG417" i="9"/>
  <c r="AJ417" i="9"/>
  <c r="AF404" i="9"/>
  <c r="AG404" i="9"/>
  <c r="AJ404" i="9"/>
  <c r="AF407" i="9"/>
  <c r="AG407" i="9"/>
  <c r="AJ407" i="9"/>
  <c r="AF418" i="9"/>
  <c r="AG418" i="9"/>
  <c r="AJ418" i="9"/>
  <c r="AF410" i="9"/>
  <c r="AG410" i="9"/>
  <c r="AJ410" i="9"/>
  <c r="AF416" i="9"/>
  <c r="AG416" i="9"/>
  <c r="AJ416" i="9"/>
  <c r="AF413" i="9"/>
  <c r="AG413" i="9"/>
  <c r="AJ413" i="9"/>
  <c r="AF414" i="9"/>
  <c r="AG414" i="9"/>
  <c r="AJ414" i="9"/>
  <c r="AF412" i="9"/>
  <c r="AG412" i="9"/>
  <c r="AJ412" i="9"/>
  <c r="AF411" i="9"/>
  <c r="AG411" i="9"/>
  <c r="AJ411" i="9"/>
  <c r="AF406" i="9"/>
  <c r="AG406" i="9"/>
  <c r="AJ406" i="9"/>
  <c r="AG415" i="9"/>
  <c r="AJ415" i="9"/>
  <c r="AF419" i="9"/>
  <c r="AG419" i="9"/>
  <c r="AJ419" i="9"/>
  <c r="AF424" i="9"/>
  <c r="AG424" i="9"/>
  <c r="AJ424" i="9"/>
  <c r="AF422" i="9"/>
  <c r="AG422" i="9"/>
  <c r="AJ422" i="9"/>
  <c r="AF421" i="9"/>
  <c r="AG421" i="9"/>
  <c r="AJ421" i="9"/>
  <c r="AF423" i="9"/>
  <c r="AG423" i="9"/>
  <c r="AJ423" i="9"/>
  <c r="AF420" i="9"/>
  <c r="AG420" i="9"/>
  <c r="AJ420" i="9"/>
  <c r="AF425" i="9"/>
  <c r="AG425" i="9"/>
  <c r="AJ425" i="9"/>
  <c r="AF426" i="9"/>
  <c r="AG426" i="9"/>
  <c r="AJ426" i="9"/>
  <c r="AF427" i="9"/>
  <c r="AG427" i="9"/>
  <c r="AJ427" i="9"/>
  <c r="AF428" i="9"/>
  <c r="AG428" i="9"/>
  <c r="AJ428" i="9"/>
  <c r="C21" i="12"/>
  <c r="B4" i="6"/>
  <c r="B4" i="7"/>
  <c r="B4" i="4"/>
  <c r="B4" i="5"/>
  <c r="AF2" i="9" l="1"/>
  <c r="I161" i="2"/>
  <c r="B5" i="13" l="1"/>
  <c r="B5" i="14"/>
  <c r="D402" i="2" l="1"/>
  <c r="E402" i="2"/>
  <c r="D403" i="2"/>
  <c r="E403" i="2"/>
  <c r="D404" i="2"/>
  <c r="E404" i="2"/>
  <c r="D405" i="2"/>
  <c r="E405" i="2"/>
  <c r="D406" i="2"/>
  <c r="E406" i="2"/>
  <c r="D407" i="2"/>
  <c r="E407" i="2"/>
  <c r="D408" i="2"/>
  <c r="E408" i="2"/>
  <c r="D409" i="2"/>
  <c r="E409" i="2"/>
  <c r="D410" i="2"/>
  <c r="E410" i="2"/>
  <c r="D411" i="2"/>
  <c r="E411" i="2"/>
  <c r="D412" i="2"/>
  <c r="E412" i="2"/>
  <c r="D413" i="2"/>
  <c r="E413" i="2"/>
  <c r="D414" i="2"/>
  <c r="E414" i="2"/>
  <c r="D415" i="2"/>
  <c r="E415" i="2"/>
  <c r="D416" i="2"/>
  <c r="E416" i="2"/>
  <c r="D417" i="2"/>
  <c r="E417" i="2"/>
  <c r="D418" i="2"/>
  <c r="E418" i="2"/>
  <c r="D419" i="2"/>
  <c r="E419" i="2"/>
  <c r="D420" i="2"/>
  <c r="E420" i="2"/>
  <c r="D421" i="2"/>
  <c r="E421" i="2"/>
  <c r="D422" i="2"/>
  <c r="E422" i="2"/>
  <c r="D423" i="2"/>
  <c r="E423" i="2"/>
  <c r="D424" i="2"/>
  <c r="E424" i="2"/>
  <c r="D425" i="2"/>
  <c r="E425" i="2"/>
  <c r="D426" i="2"/>
  <c r="E426" i="2"/>
  <c r="D427" i="2"/>
  <c r="E427" i="2"/>
  <c r="D428" i="2"/>
  <c r="E428" i="2"/>
  <c r="D429" i="2"/>
  <c r="E429" i="2"/>
  <c r="D430" i="2"/>
  <c r="E430" i="2"/>
  <c r="D431" i="2"/>
  <c r="E431" i="2"/>
  <c r="D432" i="2"/>
  <c r="E432" i="2"/>
  <c r="D433" i="2"/>
  <c r="E433" i="2"/>
  <c r="D434" i="2"/>
  <c r="E434" i="2"/>
  <c r="D435" i="2"/>
  <c r="E435" i="2"/>
  <c r="D436" i="2"/>
  <c r="E436" i="2"/>
  <c r="D437" i="2"/>
  <c r="E437" i="2"/>
  <c r="D438" i="2"/>
  <c r="E438" i="2"/>
  <c r="D439" i="2"/>
  <c r="E439" i="2"/>
  <c r="D298" i="2"/>
  <c r="E298" i="2"/>
  <c r="D299" i="2"/>
  <c r="E299" i="2"/>
  <c r="D300" i="2"/>
  <c r="E300" i="2"/>
  <c r="D301" i="2"/>
  <c r="E301" i="2"/>
  <c r="D302" i="2"/>
  <c r="E302" i="2"/>
  <c r="D303" i="2"/>
  <c r="E303" i="2"/>
  <c r="D304" i="2"/>
  <c r="E304" i="2"/>
  <c r="D305" i="2"/>
  <c r="E305" i="2"/>
  <c r="D306" i="2"/>
  <c r="E306" i="2"/>
  <c r="D307" i="2"/>
  <c r="E307" i="2"/>
  <c r="D308" i="2"/>
  <c r="E308" i="2"/>
  <c r="D309" i="2"/>
  <c r="E309" i="2"/>
  <c r="D310" i="2"/>
  <c r="E310" i="2"/>
  <c r="D311" i="2"/>
  <c r="E311" i="2"/>
  <c r="D312" i="2"/>
  <c r="E312" i="2"/>
  <c r="D313" i="2"/>
  <c r="E313" i="2"/>
  <c r="D314" i="2"/>
  <c r="E314" i="2"/>
  <c r="D315" i="2"/>
  <c r="E315" i="2"/>
  <c r="D316" i="2"/>
  <c r="E316" i="2"/>
  <c r="D317" i="2"/>
  <c r="E317" i="2"/>
  <c r="D318" i="2"/>
  <c r="E318" i="2"/>
  <c r="D319" i="2"/>
  <c r="E319" i="2"/>
  <c r="D320" i="2"/>
  <c r="E320" i="2"/>
  <c r="D321" i="2"/>
  <c r="E321" i="2"/>
  <c r="D322" i="2"/>
  <c r="E322" i="2"/>
  <c r="D323" i="2"/>
  <c r="E323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D86" i="2"/>
  <c r="E86" i="2"/>
  <c r="D87" i="2"/>
  <c r="E87" i="2"/>
  <c r="D88" i="2"/>
  <c r="E88" i="2"/>
  <c r="D89" i="2"/>
  <c r="E89" i="2"/>
  <c r="D90" i="2"/>
  <c r="E90" i="2"/>
  <c r="D91" i="2"/>
  <c r="E91" i="2"/>
  <c r="D92" i="2"/>
  <c r="E92" i="2"/>
  <c r="D93" i="2"/>
  <c r="E93" i="2"/>
  <c r="D94" i="2"/>
  <c r="E94" i="2"/>
  <c r="D95" i="2"/>
  <c r="E95" i="2"/>
  <c r="D96" i="2"/>
  <c r="E96" i="2"/>
  <c r="D97" i="2"/>
  <c r="E97" i="2"/>
  <c r="D98" i="2"/>
  <c r="E98" i="2"/>
  <c r="D99" i="2"/>
  <c r="E99" i="2"/>
  <c r="D100" i="2"/>
  <c r="E100" i="2"/>
  <c r="D101" i="2"/>
  <c r="E101" i="2"/>
  <c r="D102" i="2"/>
  <c r="E102" i="2"/>
  <c r="D103" i="2"/>
  <c r="E103" i="2"/>
  <c r="D104" i="2"/>
  <c r="E104" i="2"/>
  <c r="D105" i="2"/>
  <c r="E105" i="2"/>
  <c r="D106" i="2"/>
  <c r="E106" i="2"/>
  <c r="D211" i="2"/>
  <c r="E211" i="2"/>
  <c r="D196" i="2"/>
  <c r="E196" i="2"/>
  <c r="D197" i="2"/>
  <c r="E197" i="2"/>
  <c r="D198" i="2"/>
  <c r="E198" i="2"/>
  <c r="D199" i="2"/>
  <c r="E199" i="2"/>
  <c r="D200" i="2"/>
  <c r="E200" i="2"/>
  <c r="D201" i="2"/>
  <c r="E201" i="2"/>
  <c r="D202" i="2"/>
  <c r="E202" i="2"/>
  <c r="D203" i="2"/>
  <c r="E203" i="2"/>
  <c r="D204" i="2"/>
  <c r="E204" i="2"/>
  <c r="D205" i="2"/>
  <c r="E205" i="2"/>
  <c r="D206" i="2"/>
  <c r="E206" i="2"/>
  <c r="D186" i="2"/>
  <c r="E186" i="2"/>
  <c r="D187" i="2"/>
  <c r="E187" i="2"/>
  <c r="D188" i="2"/>
  <c r="E188" i="2"/>
  <c r="D189" i="2"/>
  <c r="E189" i="2"/>
  <c r="D190" i="2"/>
  <c r="E190" i="2"/>
  <c r="D191" i="2"/>
  <c r="E191" i="2"/>
  <c r="D192" i="2"/>
  <c r="E192" i="2"/>
  <c r="D193" i="2"/>
  <c r="E193" i="2"/>
  <c r="D194" i="2"/>
  <c r="E194" i="2"/>
  <c r="D195" i="2"/>
  <c r="E195" i="2"/>
  <c r="D207" i="2"/>
  <c r="E207" i="2"/>
  <c r="D208" i="2"/>
  <c r="E208" i="2"/>
  <c r="D209" i="2"/>
  <c r="E209" i="2"/>
  <c r="D210" i="2"/>
  <c r="E210" i="2"/>
  <c r="D212" i="2"/>
  <c r="E212" i="2"/>
  <c r="D213" i="2"/>
  <c r="E213" i="2"/>
  <c r="D214" i="2"/>
  <c r="E214" i="2"/>
  <c r="D215" i="2"/>
  <c r="E215" i="2"/>
  <c r="D216" i="2"/>
  <c r="E216" i="2"/>
  <c r="D217" i="2"/>
  <c r="E217" i="2"/>
  <c r="D218" i="2"/>
  <c r="E218" i="2"/>
  <c r="D219" i="2"/>
  <c r="E219" i="2"/>
  <c r="D220" i="2"/>
  <c r="E220" i="2"/>
  <c r="D221" i="2"/>
  <c r="E221" i="2"/>
  <c r="AF246" i="11"/>
  <c r="AG246" i="11" s="1"/>
  <c r="AF97" i="11"/>
  <c r="AG97" i="11" s="1"/>
  <c r="AF100" i="11"/>
  <c r="AG100" i="11" s="1"/>
  <c r="AF135" i="11"/>
  <c r="AG135" i="11" s="1"/>
  <c r="AF186" i="11"/>
  <c r="AG186" i="11" s="1"/>
  <c r="AF301" i="11"/>
  <c r="AG301" i="11" s="1"/>
  <c r="AF82" i="11"/>
  <c r="AG82" i="11" s="1"/>
  <c r="AF136" i="11"/>
  <c r="AG136" i="11" s="1"/>
  <c r="AF179" i="11"/>
  <c r="AG179" i="11" s="1"/>
  <c r="AF109" i="11"/>
  <c r="AG109" i="11" s="1"/>
  <c r="AF110" i="11"/>
  <c r="AG110" i="11" s="1"/>
  <c r="AF94" i="11"/>
  <c r="AG94" i="11" s="1"/>
  <c r="AF283" i="11"/>
  <c r="AG283" i="11" s="1"/>
  <c r="AF121" i="11"/>
  <c r="AG121" i="11" s="1"/>
  <c r="AF172" i="11"/>
  <c r="AG172" i="11" s="1"/>
  <c r="AF164" i="11"/>
  <c r="AG164" i="11" s="1"/>
  <c r="AF41" i="11"/>
  <c r="AG41" i="11" s="1"/>
  <c r="AF170" i="11"/>
  <c r="AG170" i="11" s="1"/>
  <c r="AF189" i="11"/>
  <c r="AG189" i="11" s="1"/>
  <c r="AF285" i="11"/>
  <c r="AG285" i="11" s="1"/>
  <c r="AF130" i="11"/>
  <c r="AG130" i="11" s="1"/>
  <c r="AF65" i="11"/>
  <c r="AG65" i="11" s="1"/>
  <c r="AF62" i="11"/>
  <c r="AG62" i="11" s="1"/>
  <c r="AF20" i="11"/>
  <c r="AG20" i="11" s="1"/>
  <c r="AF105" i="11"/>
  <c r="AG105" i="11" s="1"/>
  <c r="AF13" i="11"/>
  <c r="AG13" i="11" s="1"/>
  <c r="AF312" i="11"/>
  <c r="AG312" i="11" s="1"/>
  <c r="AF28" i="11"/>
  <c r="AG28" i="11" s="1"/>
  <c r="AF66" i="11"/>
  <c r="AG66" i="11" s="1"/>
  <c r="AF304" i="11"/>
  <c r="AG304" i="11" s="1"/>
  <c r="AF238" i="11"/>
  <c r="AG238" i="11" s="1"/>
  <c r="AF247" i="11"/>
  <c r="AG247" i="11" s="1"/>
  <c r="AF85" i="11"/>
  <c r="AG85" i="11" s="1"/>
  <c r="AF198" i="11"/>
  <c r="AG198" i="11" s="1"/>
  <c r="AF29" i="11"/>
  <c r="AG29" i="11" s="1"/>
  <c r="AF292" i="11"/>
  <c r="AG292" i="11" s="1"/>
  <c r="AF9" i="11"/>
  <c r="AG9" i="11" s="1"/>
  <c r="AF32" i="11"/>
  <c r="AG32" i="11" s="1"/>
  <c r="AF165" i="11"/>
  <c r="AG165" i="11" s="1"/>
  <c r="AF190" i="11"/>
  <c r="AG190" i="11" s="1"/>
  <c r="AF42" i="11"/>
  <c r="AG42" i="11" s="1"/>
  <c r="AF242" i="11"/>
  <c r="AG242" i="11" s="1"/>
  <c r="AF245" i="11"/>
  <c r="AG245" i="11" s="1"/>
  <c r="AF124" i="11"/>
  <c r="AG124" i="11" s="1"/>
  <c r="AF155" i="11"/>
  <c r="AG155" i="11" s="1"/>
  <c r="AF215" i="11"/>
  <c r="AG215" i="11" s="1"/>
  <c r="AF156" i="11"/>
  <c r="AG156" i="11" s="1"/>
  <c r="AF210" i="11"/>
  <c r="AG210" i="11" s="1"/>
  <c r="AF305" i="11"/>
  <c r="AG305" i="11" s="1"/>
  <c r="AF2" i="11"/>
  <c r="AG2" i="11" s="1"/>
  <c r="AF291" i="11"/>
  <c r="AG291" i="11" s="1"/>
  <c r="AF10" i="11"/>
  <c r="AG10" i="11" s="1"/>
  <c r="AF122" i="11"/>
  <c r="AG122" i="11" s="1"/>
  <c r="AF36" i="11"/>
  <c r="AG36" i="11" s="1"/>
  <c r="AF296" i="11"/>
  <c r="AG296" i="11" s="1"/>
  <c r="AF146" i="11"/>
  <c r="AG146" i="11" s="1"/>
  <c r="AF313" i="11"/>
  <c r="AG313" i="11" s="1"/>
  <c r="AF314" i="11"/>
  <c r="AG314" i="11" s="1"/>
  <c r="AF129" i="11"/>
  <c r="AG129" i="11" s="1"/>
  <c r="AF93" i="11"/>
  <c r="AG93" i="11" s="1"/>
  <c r="AF44" i="11"/>
  <c r="AG44" i="11" s="1"/>
  <c r="AF222" i="11"/>
  <c r="AG222" i="11" s="1"/>
  <c r="AF33" i="11"/>
  <c r="AG33" i="11" s="1"/>
  <c r="AF11" i="11"/>
  <c r="AG11" i="11" s="1"/>
  <c r="AF111" i="11"/>
  <c r="AG111" i="11" s="1"/>
  <c r="AF257" i="11"/>
  <c r="AG257" i="11" s="1"/>
  <c r="AF253" i="11"/>
  <c r="AG253" i="11" s="1"/>
  <c r="AF287" i="11"/>
  <c r="AG287" i="11" s="1"/>
  <c r="AF131" i="11"/>
  <c r="AG131" i="11" s="1"/>
  <c r="AF132" i="11"/>
  <c r="AG132" i="11" s="1"/>
  <c r="AF256" i="11"/>
  <c r="AG256" i="11" s="1"/>
  <c r="AF175" i="11"/>
  <c r="AG175" i="11" s="1"/>
  <c r="AF52" i="11"/>
  <c r="AG52" i="11" s="1"/>
  <c r="AF177" i="11"/>
  <c r="AG177" i="11" s="1"/>
  <c r="AF120" i="11"/>
  <c r="AG120" i="11" s="1"/>
  <c r="AF116" i="11"/>
  <c r="AG116" i="11" s="1"/>
  <c r="AF237" i="11"/>
  <c r="AG237" i="11" s="1"/>
  <c r="AF34" i="11"/>
  <c r="AG34" i="11" s="1"/>
  <c r="AF72" i="11"/>
  <c r="AG72" i="11" s="1"/>
  <c r="AF5" i="11"/>
  <c r="AG5" i="11" s="1"/>
  <c r="AF228" i="11"/>
  <c r="AG228" i="11" s="1"/>
  <c r="AF264" i="11"/>
  <c r="AG264" i="11" s="1"/>
  <c r="AF6" i="11"/>
  <c r="AG6" i="11" s="1"/>
  <c r="AF276" i="11"/>
  <c r="AG276" i="11" s="1"/>
  <c r="AF159" i="11"/>
  <c r="AG159" i="11" s="1"/>
  <c r="AF60" i="11"/>
  <c r="AG60" i="11" s="1"/>
  <c r="AF98" i="11"/>
  <c r="AG98" i="11" s="1"/>
  <c r="AF293" i="11"/>
  <c r="AG293" i="11" s="1"/>
  <c r="AF226" i="11"/>
  <c r="AG226" i="11" s="1"/>
  <c r="AF252" i="11"/>
  <c r="AG252" i="11" s="1"/>
  <c r="AF70" i="11"/>
  <c r="AG70" i="11" s="1"/>
  <c r="AF161" i="11"/>
  <c r="AG161" i="11" s="1"/>
  <c r="AF216" i="11"/>
  <c r="AG216" i="11" s="1"/>
  <c r="AF90" i="11"/>
  <c r="AG90" i="11" s="1"/>
  <c r="AF196" i="11"/>
  <c r="AG196" i="11" s="1"/>
  <c r="AF225" i="11"/>
  <c r="AG225" i="11" s="1"/>
  <c r="AF217" i="11"/>
  <c r="AG217" i="11" s="1"/>
  <c r="AF91" i="11"/>
  <c r="AG91" i="11" s="1"/>
  <c r="AF92" i="11"/>
  <c r="AG92" i="11" s="1"/>
  <c r="AF239" i="11"/>
  <c r="AG239" i="11" s="1"/>
  <c r="AF50" i="11"/>
  <c r="AG50" i="11" s="1"/>
  <c r="AF43" i="11"/>
  <c r="AG43" i="11" s="1"/>
  <c r="AF180" i="11"/>
  <c r="AG180" i="11" s="1"/>
  <c r="AF272" i="11"/>
  <c r="AG272" i="11" s="1"/>
  <c r="AF307" i="11"/>
  <c r="AG307" i="11" s="1"/>
  <c r="AF53" i="11"/>
  <c r="AG53" i="11" s="1"/>
  <c r="AG143" i="11"/>
  <c r="AF107" i="11"/>
  <c r="AG107" i="11" s="1"/>
  <c r="AF255" i="11"/>
  <c r="AG255" i="11" s="1"/>
  <c r="AF199" i="11"/>
  <c r="AG199" i="11" s="1"/>
  <c r="AF200" i="11"/>
  <c r="AG200" i="11" s="1"/>
  <c r="AF316" i="11"/>
  <c r="AG316" i="11" s="1"/>
  <c r="AF96" i="11"/>
  <c r="AG96" i="11" s="1"/>
  <c r="AF308" i="11"/>
  <c r="AG308" i="11" s="1"/>
  <c r="AF103" i="11"/>
  <c r="AG103" i="11" s="1"/>
  <c r="AF289" i="11"/>
  <c r="AG289" i="11" s="1"/>
  <c r="AF123" i="11"/>
  <c r="AG123" i="11" s="1"/>
  <c r="AF75" i="11"/>
  <c r="AG75" i="11" s="1"/>
  <c r="AG113" i="11"/>
  <c r="AF139" i="11"/>
  <c r="AG139" i="11" s="1"/>
  <c r="AG310" i="11"/>
  <c r="AG125" i="11"/>
  <c r="AF240" i="11"/>
  <c r="AG240" i="11" s="1"/>
  <c r="AF16" i="11"/>
  <c r="AG16" i="11" s="1"/>
  <c r="AF3" i="11"/>
  <c r="AG3" i="11" s="1"/>
  <c r="AF137" i="11"/>
  <c r="AG137" i="11" s="1"/>
  <c r="AF46" i="11"/>
  <c r="AG46" i="11" s="1"/>
  <c r="AF47" i="11"/>
  <c r="AG47" i="11" s="1"/>
  <c r="AF48" i="11"/>
  <c r="AG48" i="11" s="1"/>
  <c r="AF138" i="11"/>
  <c r="AG138" i="11" s="1"/>
  <c r="AF114" i="11"/>
  <c r="AG114" i="11" s="1"/>
  <c r="AF187" i="11"/>
  <c r="AG187" i="11" s="1"/>
  <c r="AF201" i="11"/>
  <c r="AG201" i="11" s="1"/>
  <c r="AF58" i="11"/>
  <c r="AG58" i="11" s="1"/>
  <c r="AF241" i="11"/>
  <c r="AG241" i="11" s="1"/>
  <c r="AF55" i="11"/>
  <c r="AG55" i="11" s="1"/>
  <c r="AF117" i="11"/>
  <c r="AG117" i="11" s="1"/>
  <c r="AF87" i="11"/>
  <c r="AG87" i="11" s="1"/>
  <c r="AF142" i="11"/>
  <c r="AG142" i="11" s="1"/>
  <c r="AF244" i="11"/>
  <c r="AG244" i="11" s="1"/>
  <c r="AF288" i="11"/>
  <c r="AG288" i="11" s="1"/>
  <c r="AF193" i="11"/>
  <c r="AG193" i="11" s="1"/>
  <c r="AF278" i="11"/>
  <c r="AG278" i="11" s="1"/>
  <c r="AF279" i="11"/>
  <c r="AG279" i="11" s="1"/>
  <c r="AF229" i="11"/>
  <c r="AG229" i="11" s="1"/>
  <c r="AF63" i="11"/>
  <c r="AG63" i="11" s="1"/>
  <c r="AF208" i="11"/>
  <c r="AG208" i="11" s="1"/>
  <c r="AF233" i="11"/>
  <c r="AG233" i="11" s="1"/>
  <c r="AG270" i="11"/>
  <c r="AF157" i="11"/>
  <c r="AG157" i="11" s="1"/>
  <c r="AF173" i="11"/>
  <c r="AG173" i="11" s="1"/>
  <c r="AF214" i="11"/>
  <c r="AG214" i="11" s="1"/>
  <c r="AF271" i="11"/>
  <c r="AG271" i="11" s="1"/>
  <c r="AF12" i="11"/>
  <c r="AG12" i="11" s="1"/>
  <c r="AF168" i="11"/>
  <c r="AG168" i="11" s="1"/>
  <c r="AF134" i="11"/>
  <c r="AG134" i="11" s="1"/>
  <c r="AF324" i="11"/>
  <c r="AG324" i="11" s="1"/>
  <c r="AF14" i="11"/>
  <c r="AG14" i="11" s="1"/>
  <c r="AF126" i="11"/>
  <c r="AG126" i="11" s="1"/>
  <c r="AF185" i="11"/>
  <c r="AG185" i="11" s="1"/>
  <c r="AF30" i="11"/>
  <c r="AG30" i="11" s="1"/>
  <c r="AF250" i="11"/>
  <c r="AG250" i="11" s="1"/>
  <c r="AF178" i="11"/>
  <c r="AG178" i="11" s="1"/>
  <c r="AF294" i="11"/>
  <c r="AG294" i="11" s="1"/>
  <c r="AF302" i="11"/>
  <c r="AG302" i="11" s="1"/>
  <c r="AF266" i="11"/>
  <c r="AG266" i="11" s="1"/>
  <c r="AF243" i="11"/>
  <c r="AG243" i="11" s="1"/>
  <c r="AF320" i="11"/>
  <c r="AG320" i="11" s="1"/>
  <c r="AF21" i="11"/>
  <c r="AG21" i="11" s="1"/>
  <c r="AF260" i="11"/>
  <c r="AG260" i="11" s="1"/>
  <c r="AF71" i="11"/>
  <c r="AG71" i="11" s="1"/>
  <c r="AF160" i="11"/>
  <c r="AG160" i="11" s="1"/>
  <c r="AF22" i="11"/>
  <c r="AG22" i="11" s="1"/>
  <c r="AF49" i="11"/>
  <c r="AG49" i="11" s="1"/>
  <c r="AF17" i="11"/>
  <c r="AG17" i="11" s="1"/>
  <c r="AF18" i="11"/>
  <c r="AG18" i="11" s="1"/>
  <c r="AF35" i="11"/>
  <c r="AG35" i="11" s="1"/>
  <c r="AF77" i="11"/>
  <c r="AG77" i="11" s="1"/>
  <c r="AF84" i="11"/>
  <c r="AG84" i="11" s="1"/>
  <c r="AF267" i="11"/>
  <c r="AG267" i="11" s="1"/>
  <c r="AF295" i="11"/>
  <c r="AG295" i="11" s="1"/>
  <c r="AF268" i="11"/>
  <c r="AG268" i="11" s="1"/>
  <c r="AF298" i="11"/>
  <c r="AG298" i="11" s="1"/>
  <c r="AF8" i="11"/>
  <c r="AG8" i="11" s="1"/>
  <c r="AF166" i="11"/>
  <c r="AG166" i="11" s="1"/>
  <c r="AF286" i="11"/>
  <c r="AG286" i="11" s="1"/>
  <c r="AF299" i="11"/>
  <c r="AG299" i="11" s="1"/>
  <c r="AF37" i="11"/>
  <c r="AG37" i="11" s="1"/>
  <c r="AF150" i="11"/>
  <c r="AG150" i="11" s="1"/>
  <c r="AF38" i="11"/>
  <c r="AG38" i="11" s="1"/>
  <c r="AF153" i="11"/>
  <c r="AG153" i="11" s="1"/>
  <c r="AF127" i="11"/>
  <c r="AG127" i="11" s="1"/>
  <c r="AF162" i="11"/>
  <c r="AG162" i="11" s="1"/>
  <c r="AF280" i="11"/>
  <c r="AG280" i="11" s="1"/>
  <c r="AF227" i="11"/>
  <c r="AG227" i="11" s="1"/>
  <c r="AF67" i="11"/>
  <c r="AG67" i="11" s="1"/>
  <c r="AF194" i="11"/>
  <c r="AG194" i="11" s="1"/>
  <c r="AF104" i="11"/>
  <c r="AG104" i="11" s="1"/>
  <c r="AF59" i="11"/>
  <c r="AG59" i="11" s="1"/>
  <c r="AF321" i="11"/>
  <c r="AG321" i="11" s="1"/>
  <c r="AF15" i="11"/>
  <c r="AG15" i="11" s="1"/>
  <c r="AF202" i="11"/>
  <c r="AG202" i="11" s="1"/>
  <c r="AF184" i="11"/>
  <c r="AG184" i="11" s="1"/>
  <c r="AF167" i="11"/>
  <c r="AG167" i="11" s="1"/>
  <c r="AF281" i="11"/>
  <c r="AG281" i="11" s="1"/>
  <c r="AF319" i="11"/>
  <c r="AG319" i="11" s="1"/>
  <c r="AF51" i="11"/>
  <c r="AG51" i="11" s="1"/>
  <c r="AF209" i="11"/>
  <c r="AG209" i="11" s="1"/>
  <c r="AF108" i="11"/>
  <c r="AG108" i="11" s="1"/>
  <c r="AF112" i="11"/>
  <c r="AG112" i="11" s="1"/>
  <c r="AF78" i="11"/>
  <c r="AG78" i="11" s="1"/>
  <c r="AF207" i="11"/>
  <c r="AG207" i="11" s="1"/>
  <c r="AF79" i="11"/>
  <c r="AG79" i="11" s="1"/>
  <c r="AF224" i="11"/>
  <c r="AG224" i="11" s="1"/>
  <c r="AF261" i="11"/>
  <c r="AG261" i="11" s="1"/>
  <c r="AF68" i="11"/>
  <c r="AG68" i="11" s="1"/>
  <c r="AF147" i="11"/>
  <c r="AG147" i="11" s="1"/>
  <c r="AF140" i="11"/>
  <c r="AG140" i="11" s="1"/>
  <c r="AF248" i="11"/>
  <c r="AG248" i="11" s="1"/>
  <c r="AF154" i="11"/>
  <c r="AG154" i="11" s="1"/>
  <c r="AF149" i="11"/>
  <c r="AG149" i="11" s="1"/>
  <c r="AF57" i="11"/>
  <c r="AG57" i="11" s="1"/>
  <c r="AF318" i="11"/>
  <c r="AG318" i="11" s="1"/>
  <c r="AF303" i="11"/>
  <c r="AG303" i="11" s="1"/>
  <c r="AF220" i="11"/>
  <c r="AG220" i="11" s="1"/>
  <c r="AF221" i="11"/>
  <c r="AG221" i="11" s="1"/>
  <c r="AF81" i="11"/>
  <c r="AG81" i="11" s="1"/>
  <c r="AF31" i="11"/>
  <c r="AG31" i="11" s="1"/>
  <c r="AF265" i="11"/>
  <c r="AG265" i="11" s="1"/>
  <c r="AF269" i="11"/>
  <c r="AG269" i="11" s="1"/>
  <c r="AF309" i="11"/>
  <c r="AG309" i="11" s="1"/>
  <c r="AF218" i="11"/>
  <c r="AG218" i="11" s="1"/>
  <c r="AF249" i="11"/>
  <c r="AG249" i="11" s="1"/>
  <c r="AF195" i="11"/>
  <c r="AG195" i="11" s="1"/>
  <c r="AF118" i="11"/>
  <c r="AG118" i="11" s="1"/>
  <c r="AF73" i="11"/>
  <c r="AG73" i="11" s="1"/>
  <c r="AG64" i="11"/>
  <c r="AF99" i="11"/>
  <c r="AG99" i="11" s="1"/>
  <c r="AF322" i="11"/>
  <c r="AG322" i="11" s="1"/>
  <c r="AF76" i="11"/>
  <c r="AG76" i="11" s="1"/>
  <c r="AF80" i="11"/>
  <c r="AG80" i="11" s="1"/>
  <c r="AF183" i="11"/>
  <c r="AG183" i="11" s="1"/>
  <c r="AF259" i="11"/>
  <c r="AG259" i="11" s="1"/>
  <c r="AF212" i="11"/>
  <c r="AG212" i="11" s="1"/>
  <c r="AF115" i="11"/>
  <c r="AG115" i="11" s="1"/>
  <c r="AF56" i="11"/>
  <c r="AG56" i="11" s="1"/>
  <c r="AF219" i="11"/>
  <c r="AG219" i="11" s="1"/>
  <c r="AF188" i="11"/>
  <c r="AG188" i="11" s="1"/>
  <c r="AF133" i="11"/>
  <c r="AG133" i="11" s="1"/>
  <c r="AF274" i="11"/>
  <c r="AG274" i="11" s="1"/>
  <c r="AF284" i="11"/>
  <c r="AG284" i="11" s="1"/>
  <c r="AF191" i="11"/>
  <c r="AG191" i="11" s="1"/>
  <c r="AF176" i="11"/>
  <c r="AG176" i="11" s="1"/>
  <c r="AF311" i="11"/>
  <c r="AG311" i="11" s="1"/>
  <c r="AF152" i="11"/>
  <c r="AG152" i="11" s="1"/>
  <c r="AF317" i="11"/>
  <c r="AG317" i="11" s="1"/>
  <c r="AF69" i="11"/>
  <c r="AG69" i="11" s="1"/>
  <c r="AF7" i="11"/>
  <c r="AG7" i="11" s="1"/>
  <c r="AF203" i="11"/>
  <c r="AG203" i="11" s="1"/>
  <c r="AF106" i="11"/>
  <c r="AG106" i="11" s="1"/>
  <c r="AF275" i="11"/>
  <c r="AG275" i="11" s="1"/>
  <c r="AF204" i="11"/>
  <c r="AG204" i="11" s="1"/>
  <c r="AF205" i="11"/>
  <c r="AG205" i="11" s="1"/>
  <c r="AF145" i="11"/>
  <c r="AG145" i="11" s="1"/>
  <c r="AF223" i="11"/>
  <c r="AG223" i="11" s="1"/>
  <c r="AF206" i="11"/>
  <c r="AG206" i="11" s="1"/>
  <c r="AF251" i="11"/>
  <c r="AG251" i="11" s="1"/>
  <c r="AF88" i="11"/>
  <c r="AG88" i="11" s="1"/>
  <c r="AF86" i="11"/>
  <c r="AG86" i="11" s="1"/>
  <c r="AF151" i="11"/>
  <c r="AG151" i="11" s="1"/>
  <c r="AF258" i="11"/>
  <c r="AG258" i="11" s="1"/>
  <c r="AF277" i="11"/>
  <c r="AG277" i="11" s="1"/>
  <c r="AF102" i="11"/>
  <c r="AG102" i="11" s="1"/>
  <c r="AF148" i="11"/>
  <c r="AG148" i="11" s="1"/>
  <c r="AF23" i="11"/>
  <c r="AG23" i="11" s="1"/>
  <c r="AF323" i="11"/>
  <c r="AG323" i="11" s="1"/>
  <c r="AF24" i="11"/>
  <c r="AG24" i="11" s="1"/>
  <c r="AF169" i="11"/>
  <c r="AG169" i="11" s="1"/>
  <c r="AF25" i="11"/>
  <c r="AG25" i="11" s="1"/>
  <c r="AF45" i="11"/>
  <c r="AG45" i="11" s="1"/>
  <c r="AF74" i="11"/>
  <c r="AG74" i="11" s="1"/>
  <c r="AF273" i="11"/>
  <c r="AG273" i="11" s="1"/>
  <c r="AF141" i="11"/>
  <c r="AG141" i="11" s="1"/>
  <c r="AF234" i="11"/>
  <c r="AG234" i="11" s="1"/>
  <c r="AF39" i="11"/>
  <c r="AG39" i="11" s="1"/>
  <c r="AF306" i="11"/>
  <c r="AG306" i="11" s="1"/>
  <c r="AF95" i="11"/>
  <c r="AG95" i="11" s="1"/>
  <c r="AF4" i="11"/>
  <c r="AG4" i="11" s="1"/>
  <c r="AF19" i="11"/>
  <c r="AG19" i="11" s="1"/>
  <c r="AF54" i="11"/>
  <c r="AG54" i="11" s="1"/>
  <c r="AF181" i="11"/>
  <c r="AG181" i="11" s="1"/>
  <c r="AF182" i="11"/>
  <c r="AG182" i="11" s="1"/>
  <c r="AF290" i="11"/>
  <c r="AG290" i="11" s="1"/>
  <c r="AF163" i="11"/>
  <c r="AG163" i="11" s="1"/>
  <c r="AF83" i="11"/>
  <c r="AG83" i="11" s="1"/>
  <c r="AF254" i="11"/>
  <c r="AG254" i="11" s="1"/>
  <c r="AF297" i="11"/>
  <c r="AG297" i="11" s="1"/>
  <c r="AF232" i="11"/>
  <c r="AG232" i="11" s="1"/>
  <c r="AF235" i="11"/>
  <c r="AG235" i="11" s="1"/>
  <c r="AF192" i="11"/>
  <c r="AG192" i="11" s="1"/>
  <c r="AF119" i="11"/>
  <c r="AG119" i="11" s="1"/>
  <c r="AF61" i="11"/>
  <c r="AG61" i="11" s="1"/>
  <c r="AF174" i="11"/>
  <c r="AG174" i="11" s="1"/>
  <c r="AF89" i="11"/>
  <c r="AG89" i="11" s="1"/>
  <c r="AF231" i="11"/>
  <c r="AG231" i="11" s="1"/>
  <c r="AF158" i="11"/>
  <c r="AG158" i="11" s="1"/>
  <c r="AF236" i="11"/>
  <c r="AG236" i="11" s="1"/>
  <c r="AF315" i="11"/>
  <c r="AG315" i="11" s="1"/>
  <c r="AF26" i="11"/>
  <c r="AG26" i="11" s="1"/>
  <c r="AF40" i="11"/>
  <c r="AG40" i="11" s="1"/>
  <c r="AF211" i="11"/>
  <c r="AG211" i="11" s="1"/>
  <c r="AF300" i="11"/>
  <c r="AG300" i="11" s="1"/>
  <c r="AF27" i="11"/>
  <c r="AG27" i="11" s="1"/>
  <c r="AF101" i="11"/>
  <c r="AG101" i="11" s="1"/>
  <c r="AF197" i="11"/>
  <c r="AG197" i="11" s="1"/>
  <c r="AF213" i="11"/>
  <c r="AG213" i="11" s="1"/>
  <c r="AF171" i="11"/>
  <c r="AG171" i="11" s="1"/>
  <c r="AF230" i="11"/>
  <c r="AG230" i="11" s="1"/>
  <c r="AG282" i="11"/>
  <c r="AF262" i="11"/>
  <c r="AG262" i="11" s="1"/>
  <c r="AF263" i="11"/>
  <c r="AG263" i="11" s="1"/>
  <c r="AF144" i="11"/>
  <c r="AG144" i="11" s="1"/>
  <c r="AG128" i="11"/>
  <c r="AF325" i="11"/>
  <c r="AG325" i="11" s="1"/>
  <c r="AF326" i="11"/>
  <c r="AG326" i="11" s="1"/>
  <c r="AF327" i="11"/>
  <c r="AG327" i="11" s="1"/>
  <c r="AF328" i="11"/>
  <c r="AG328" i="11" s="1"/>
  <c r="AF329" i="11"/>
  <c r="AG329" i="11" s="1"/>
  <c r="AF330" i="11"/>
  <c r="AG330" i="11" s="1"/>
  <c r="AF331" i="11"/>
  <c r="AG331" i="11" s="1"/>
  <c r="AF332" i="11"/>
  <c r="AG332" i="11" s="1"/>
  <c r="AF333" i="11"/>
  <c r="AG333" i="11" s="1"/>
  <c r="AF334" i="11"/>
  <c r="AG334" i="11" s="1"/>
  <c r="AF335" i="11"/>
  <c r="AG335" i="11" s="1"/>
  <c r="AF336" i="11"/>
  <c r="AG336" i="11" s="1"/>
  <c r="AF337" i="11"/>
  <c r="AG337" i="11" s="1"/>
  <c r="AF338" i="11"/>
  <c r="AG338" i="11" s="1"/>
  <c r="AF339" i="11"/>
  <c r="AG339" i="11" s="1"/>
  <c r="AF340" i="11"/>
  <c r="AG340" i="11" s="1"/>
  <c r="AF341" i="11"/>
  <c r="AG341" i="11" s="1"/>
  <c r="AF342" i="11"/>
  <c r="AG342" i="11" s="1"/>
  <c r="AF343" i="11"/>
  <c r="AG343" i="11" s="1"/>
  <c r="AF344" i="11"/>
  <c r="AG344" i="11" s="1"/>
  <c r="AF345" i="11"/>
  <c r="AG345" i="11" s="1"/>
  <c r="AG346" i="11"/>
  <c r="AF347" i="11"/>
  <c r="AG347" i="11" s="1"/>
  <c r="AF348" i="11"/>
  <c r="AG348" i="11" s="1"/>
  <c r="AF349" i="11"/>
  <c r="AG349" i="11" s="1"/>
  <c r="AF350" i="11"/>
  <c r="AG350" i="11" s="1"/>
  <c r="AF351" i="11"/>
  <c r="AG351" i="11" s="1"/>
  <c r="AF352" i="11"/>
  <c r="AG352" i="11" s="1"/>
  <c r="AF353" i="11"/>
  <c r="AG353" i="11" s="1"/>
  <c r="AF354" i="11"/>
  <c r="AG354" i="11" s="1"/>
  <c r="AF355" i="11"/>
  <c r="AG355" i="11" s="1"/>
  <c r="AF356" i="11"/>
  <c r="AG356" i="11" s="1"/>
  <c r="AG357" i="11"/>
  <c r="AF358" i="11"/>
  <c r="AG358" i="11" s="1"/>
  <c r="AF359" i="11"/>
  <c r="AG359" i="11" s="1"/>
  <c r="AF360" i="11"/>
  <c r="AG360" i="11" s="1"/>
  <c r="AF361" i="11"/>
  <c r="AG361" i="11" s="1"/>
  <c r="AF362" i="11"/>
  <c r="AG362" i="11" s="1"/>
  <c r="AF363" i="11"/>
  <c r="AG363" i="11" s="1"/>
  <c r="AF364" i="11"/>
  <c r="AG364" i="11" s="1"/>
  <c r="AF365" i="11"/>
  <c r="AG365" i="11" s="1"/>
  <c r="AF366" i="11"/>
  <c r="AG366" i="11" s="1"/>
  <c r="AF367" i="11"/>
  <c r="AG367" i="11" s="1"/>
  <c r="AF368" i="11"/>
  <c r="AG368" i="11" s="1"/>
  <c r="AF369" i="11"/>
  <c r="AF370" i="11"/>
  <c r="AG370" i="11" s="1"/>
  <c r="AF371" i="11"/>
  <c r="AG371" i="11" s="1"/>
  <c r="AF372" i="11"/>
  <c r="AG372" i="11" s="1"/>
  <c r="AF373" i="11"/>
  <c r="AG373" i="11" s="1"/>
  <c r="AF374" i="11"/>
  <c r="AG374" i="11" s="1"/>
  <c r="AF375" i="11"/>
  <c r="AG375" i="11" s="1"/>
  <c r="AF376" i="11"/>
  <c r="AG376" i="11" s="1"/>
  <c r="AG377" i="11"/>
  <c r="AF378" i="11"/>
  <c r="AG378" i="11" s="1"/>
  <c r="AF379" i="11"/>
  <c r="AG379" i="11" s="1"/>
  <c r="AF380" i="11"/>
  <c r="AG380" i="11" s="1"/>
  <c r="AF381" i="11"/>
  <c r="AG381" i="11" s="1"/>
  <c r="AF382" i="11"/>
  <c r="AG382" i="11" s="1"/>
  <c r="AF383" i="11"/>
  <c r="AG383" i="11" s="1"/>
  <c r="AF384" i="11"/>
  <c r="AG384" i="11" s="1"/>
  <c r="AF385" i="11"/>
  <c r="AG385" i="11" s="1"/>
  <c r="AF386" i="11"/>
  <c r="AG386" i="11" s="1"/>
  <c r="AF387" i="11"/>
  <c r="AG387" i="11" s="1"/>
  <c r="AF388" i="11"/>
  <c r="AG388" i="11" s="1"/>
  <c r="AF389" i="11"/>
  <c r="AG389" i="11" s="1"/>
  <c r="AF390" i="11"/>
  <c r="AG390" i="11" s="1"/>
  <c r="AF391" i="11"/>
  <c r="AG391" i="11" s="1"/>
  <c r="AF392" i="11"/>
  <c r="AG392" i="11" s="1"/>
  <c r="AF393" i="11"/>
  <c r="AG393" i="11" s="1"/>
  <c r="AF394" i="11"/>
  <c r="AG394" i="11" s="1"/>
  <c r="AF395" i="11"/>
  <c r="AG395" i="11" s="1"/>
  <c r="AF396" i="11"/>
  <c r="AG396" i="11" s="1"/>
  <c r="Z599" i="8"/>
  <c r="Z600" i="8"/>
  <c r="AA600" i="8" s="1"/>
  <c r="Z518" i="8"/>
  <c r="AA518" i="8" s="1"/>
  <c r="Z99" i="8"/>
  <c r="Z367" i="8"/>
  <c r="AA367" i="8" s="1"/>
  <c r="Z260" i="8"/>
  <c r="AA260" i="8" s="1"/>
  <c r="Z485" i="8"/>
  <c r="AA485" i="8" s="1"/>
  <c r="Z63" i="8"/>
  <c r="AA63" i="8" s="1"/>
  <c r="Z349" i="8"/>
  <c r="AA349" i="8" s="1"/>
  <c r="Z263" i="8"/>
  <c r="Z615" i="8"/>
  <c r="Z77" i="8"/>
  <c r="AA77" i="8" s="1"/>
  <c r="Z134" i="8"/>
  <c r="Z458" i="8"/>
  <c r="AA458" i="8" s="1"/>
  <c r="Z47" i="8"/>
  <c r="AA47" i="8" s="1"/>
  <c r="Z292" i="8"/>
  <c r="Z336" i="8"/>
  <c r="AA336" i="8" s="1"/>
  <c r="Z393" i="8"/>
  <c r="AA393" i="8" s="1"/>
  <c r="Z565" i="8"/>
  <c r="AA565" i="8" s="1"/>
  <c r="Z370" i="8"/>
  <c r="Z371" i="8"/>
  <c r="AA371" i="8" s="1"/>
  <c r="Z316" i="8"/>
  <c r="Z209" i="8"/>
  <c r="Z233" i="8"/>
  <c r="AA233" i="8" s="1"/>
  <c r="Z215" i="8"/>
  <c r="AA215" i="8" s="1"/>
  <c r="Z297" i="8"/>
  <c r="AA297" i="8" s="1"/>
  <c r="Z309" i="8"/>
  <c r="AA309" i="8" s="1"/>
  <c r="Z519" i="8"/>
  <c r="Z295" i="8"/>
  <c r="Z601" i="8"/>
  <c r="AA601" i="8" s="1"/>
  <c r="Z205" i="8"/>
  <c r="Z227" i="8"/>
  <c r="AA227" i="8" s="1"/>
  <c r="Z152" i="8"/>
  <c r="AA152" i="8" s="1"/>
  <c r="Z200" i="8"/>
  <c r="Z242" i="8"/>
  <c r="Z304" i="8"/>
  <c r="AA304" i="8" s="1"/>
  <c r="Z23" i="8"/>
  <c r="AA23" i="8" s="1"/>
  <c r="Z115" i="8"/>
  <c r="AA115" i="8" s="1"/>
  <c r="Z352" i="8"/>
  <c r="AA352" i="8" s="1"/>
  <c r="Z556" i="8"/>
  <c r="Z328" i="8"/>
  <c r="AA328" i="8" s="1"/>
  <c r="Z517" i="8"/>
  <c r="AA517" i="8" s="1"/>
  <c r="Z179" i="8"/>
  <c r="Z255" i="8"/>
  <c r="AA255" i="8" s="1"/>
  <c r="Z616" i="8"/>
  <c r="AA616" i="8" s="1"/>
  <c r="Z459" i="8"/>
  <c r="Z575" i="8"/>
  <c r="Z560" i="8"/>
  <c r="AA560" i="8" s="1"/>
  <c r="Z438" i="8"/>
  <c r="AA438" i="8" s="1"/>
  <c r="Z48" i="8"/>
  <c r="AA48" i="8" s="1"/>
  <c r="Z197" i="8"/>
  <c r="AA197" i="8" s="1"/>
  <c r="Z375" i="8"/>
  <c r="Z506" i="8"/>
  <c r="Z45" i="8"/>
  <c r="AA45" i="8" s="1"/>
  <c r="Z106" i="8"/>
  <c r="AA106" i="8" s="1"/>
  <c r="Z333" i="8"/>
  <c r="AA333" i="8" s="1"/>
  <c r="Z384" i="8"/>
  <c r="AA384" i="8" s="1"/>
  <c r="Z89" i="8"/>
  <c r="Z83" i="8"/>
  <c r="AA83" i="8" s="1"/>
  <c r="Z84" i="8"/>
  <c r="Z265" i="8"/>
  <c r="Z468" i="8"/>
  <c r="AA468" i="8" s="1"/>
  <c r="Z339" i="8"/>
  <c r="AA339" i="8" s="1"/>
  <c r="Z254" i="8"/>
  <c r="Z527" i="8"/>
  <c r="Z477" i="8"/>
  <c r="AA477" i="8" s="1"/>
  <c r="Z274" i="8"/>
  <c r="AA274" i="8" s="1"/>
  <c r="Z449" i="8"/>
  <c r="AA449" i="8" s="1"/>
  <c r="Z551" i="8"/>
  <c r="AA551" i="8" s="1"/>
  <c r="Z418" i="8"/>
  <c r="Z161" i="8"/>
  <c r="Z303" i="8"/>
  <c r="Z503" i="8"/>
  <c r="Z401" i="8"/>
  <c r="AA401" i="8" s="1"/>
  <c r="Z382" i="8"/>
  <c r="AA382" i="8" s="1"/>
  <c r="Z576" i="8"/>
  <c r="Z206" i="8"/>
  <c r="AA206" i="8" s="1"/>
  <c r="Z178" i="8"/>
  <c r="AA178" i="8" s="1"/>
  <c r="Z547" i="8"/>
  <c r="Z353" i="8"/>
  <c r="AA353" i="8" s="1"/>
  <c r="Z296" i="8"/>
  <c r="AA296" i="8" s="1"/>
  <c r="Z496" i="8"/>
  <c r="Z249" i="8"/>
  <c r="AA249" i="8" s="1"/>
  <c r="AA457" i="8"/>
  <c r="Z436" i="8"/>
  <c r="Z462" i="8"/>
  <c r="AA462" i="8" s="1"/>
  <c r="Z95" i="8"/>
  <c r="AA95" i="8" s="1"/>
  <c r="Z491" i="8"/>
  <c r="Z512" i="8"/>
  <c r="Z253" i="8"/>
  <c r="AA253" i="8" s="1"/>
  <c r="Z247" i="8"/>
  <c r="AA247" i="8" s="1"/>
  <c r="Z422" i="8"/>
  <c r="AA422" i="8" s="1"/>
  <c r="Z403" i="8"/>
  <c r="AA403" i="8" s="1"/>
  <c r="Z325" i="8"/>
  <c r="Z326" i="8"/>
  <c r="Z137" i="8"/>
  <c r="AA137" i="8" s="1"/>
  <c r="Z378" i="8"/>
  <c r="Z593" i="8"/>
  <c r="AA593" i="8" s="1"/>
  <c r="Z19" i="8"/>
  <c r="AA19" i="8" s="1"/>
  <c r="Z189" i="8"/>
  <c r="Z127" i="8"/>
  <c r="AA127" i="8" s="1"/>
  <c r="Z250" i="8"/>
  <c r="AA250" i="8" s="1"/>
  <c r="Z570" i="8"/>
  <c r="Z394" i="8"/>
  <c r="AA394" i="8" s="1"/>
  <c r="Z598" i="8"/>
  <c r="AA598" i="8" s="1"/>
  <c r="Z237" i="8"/>
  <c r="Z516" i="8"/>
  <c r="Z509" i="8"/>
  <c r="AA509" i="8" s="1"/>
  <c r="Z500" i="8"/>
  <c r="Z613" i="8"/>
  <c r="AA613" i="8" s="1"/>
  <c r="Z577" i="8"/>
  <c r="AA577" i="8" s="1"/>
  <c r="Z153" i="8"/>
  <c r="AA153" i="8" s="1"/>
  <c r="Z421" i="8"/>
  <c r="AA421" i="8" s="1"/>
  <c r="Z341" i="8"/>
  <c r="AA341" i="8" s="1"/>
  <c r="Z238" i="8"/>
  <c r="Z142" i="8"/>
  <c r="AA142" i="8" s="1"/>
  <c r="Z416" i="8"/>
  <c r="AA416" i="8" s="1"/>
  <c r="Z94" i="8"/>
  <c r="Z605" i="8"/>
  <c r="Z67" i="8"/>
  <c r="AA67" i="8" s="1"/>
  <c r="Z202" i="8"/>
  <c r="Z33" i="8"/>
  <c r="Z581" i="8"/>
  <c r="AA581" i="8" s="1"/>
  <c r="Z355" i="8"/>
  <c r="Z541" i="8"/>
  <c r="AA541" i="8" s="1"/>
  <c r="Z282" i="8"/>
  <c r="AA282" i="8" s="1"/>
  <c r="Z59" i="8"/>
  <c r="AA59" i="8" s="1"/>
  <c r="Z198" i="8"/>
  <c r="AA198" i="8" s="1"/>
  <c r="Z14" i="8"/>
  <c r="AA14" i="8" s="1"/>
  <c r="Z208" i="8"/>
  <c r="Z366" i="8"/>
  <c r="Z329" i="8"/>
  <c r="Z617" i="8"/>
  <c r="AA617" i="8" s="1"/>
  <c r="Z70" i="8"/>
  <c r="AA70" i="8" s="1"/>
  <c r="Z224" i="8"/>
  <c r="AA224" i="8" s="1"/>
  <c r="Z552" i="8"/>
  <c r="Z175" i="8"/>
  <c r="Z177" i="8"/>
  <c r="AA177" i="8" s="1"/>
  <c r="Z520" i="8"/>
  <c r="Z225" i="8"/>
  <c r="AA225" i="8" s="1"/>
  <c r="Z478" i="8"/>
  <c r="AA478" i="8" s="1"/>
  <c r="Z471" i="8"/>
  <c r="Z619" i="8"/>
  <c r="Z620" i="8"/>
  <c r="AA620" i="8" s="1"/>
  <c r="Z621" i="8"/>
  <c r="Z219" i="8"/>
  <c r="Z424" i="8"/>
  <c r="AA424" i="8" s="1"/>
  <c r="Z573" i="8"/>
  <c r="Z28" i="8"/>
  <c r="AA28" i="8" s="1"/>
  <c r="Z279" i="8"/>
  <c r="AA279" i="8" s="1"/>
  <c r="Z535" i="8"/>
  <c r="Z50" i="8"/>
  <c r="AA50" i="8" s="1"/>
  <c r="Z174" i="8"/>
  <c r="AA174" i="8" s="1"/>
  <c r="Z186" i="8"/>
  <c r="Z236" i="8"/>
  <c r="Z557" i="8"/>
  <c r="AA557" i="8" s="1"/>
  <c r="Z464" i="8"/>
  <c r="Z136" i="8"/>
  <c r="AA136" i="8" s="1"/>
  <c r="Z188" i="8"/>
  <c r="AA188" i="8" s="1"/>
  <c r="Z118" i="8"/>
  <c r="Z79" i="8"/>
  <c r="Z607" i="8"/>
  <c r="AA607" i="8" s="1"/>
  <c r="Z618" i="8"/>
  <c r="AA618" i="8" s="1"/>
  <c r="Z42" i="8"/>
  <c r="AA42" i="8" s="1"/>
  <c r="Z114" i="8"/>
  <c r="AA114" i="8" s="1"/>
  <c r="Z252" i="8"/>
  <c r="Z144" i="8"/>
  <c r="AA144" i="8" s="1"/>
  <c r="Z569" i="8"/>
  <c r="Z488" i="8"/>
  <c r="Z522" i="8"/>
  <c r="AA522" i="8" s="1"/>
  <c r="Z55" i="8"/>
  <c r="AA55" i="8" s="1"/>
  <c r="Z192" i="8"/>
  <c r="Z96" i="8"/>
  <c r="Z170" i="8"/>
  <c r="AA170" i="8" s="1"/>
  <c r="Z373" i="8"/>
  <c r="AA373" i="8" s="1"/>
  <c r="Z223" i="8"/>
  <c r="AA223" i="8" s="1"/>
  <c r="Z558" i="8"/>
  <c r="AA558" i="8" s="1"/>
  <c r="Z74" i="8"/>
  <c r="Z210" i="8"/>
  <c r="Z521" i="8"/>
  <c r="Z58" i="8"/>
  <c r="Z465" i="8"/>
  <c r="AA465" i="8" s="1"/>
  <c r="Z425" i="8"/>
  <c r="AA425" i="8" s="1"/>
  <c r="Z444" i="8"/>
  <c r="Z395" i="8"/>
  <c r="AA395" i="8" s="1"/>
  <c r="Z411" i="8"/>
  <c r="AA411" i="8" s="1"/>
  <c r="Z29" i="8"/>
  <c r="Z185" i="8"/>
  <c r="AA185" i="8" s="1"/>
  <c r="Z313" i="8"/>
  <c r="AA313" i="8" s="1"/>
  <c r="Z608" i="8"/>
  <c r="AA608" i="8" s="1"/>
  <c r="Z440" i="8"/>
  <c r="AA440" i="8" s="1"/>
  <c r="Z311" i="8"/>
  <c r="Z423" i="8"/>
  <c r="AA423" i="8" s="1"/>
  <c r="Z73" i="8"/>
  <c r="AA73" i="8" s="1"/>
  <c r="Z404" i="8"/>
  <c r="Z116" i="8"/>
  <c r="Z101" i="8"/>
  <c r="AA101" i="8" s="1"/>
  <c r="Z580" i="8"/>
  <c r="AA580" i="8" s="1"/>
  <c r="Z402" i="8"/>
  <c r="AA402" i="8" s="1"/>
  <c r="Z515" i="8"/>
  <c r="AA515" i="8" s="1"/>
  <c r="Z92" i="8"/>
  <c r="Z409" i="8"/>
  <c r="Z365" i="8"/>
  <c r="AA365" i="8" s="1"/>
  <c r="Z266" i="8"/>
  <c r="Z44" i="8"/>
  <c r="AA44" i="8" s="1"/>
  <c r="Z241" i="8"/>
  <c r="AA241" i="8" s="1"/>
  <c r="Z82" i="8"/>
  <c r="Z194" i="8"/>
  <c r="AA194" i="8" s="1"/>
  <c r="Z374" i="8"/>
  <c r="AA374" i="8" s="1"/>
  <c r="Z93" i="8"/>
  <c r="Z406" i="8"/>
  <c r="AA406" i="8" s="1"/>
  <c r="Z103" i="8"/>
  <c r="AA103" i="8" s="1"/>
  <c r="Z340" i="8"/>
  <c r="Z407" i="8"/>
  <c r="Z150" i="8"/>
  <c r="AA150" i="8" s="1"/>
  <c r="Z609" i="8"/>
  <c r="Z281" i="8"/>
  <c r="AA281" i="8" s="1"/>
  <c r="Z385" i="8"/>
  <c r="AA385" i="8" s="1"/>
  <c r="Z312" i="8"/>
  <c r="Z596" i="8"/>
  <c r="AA596" i="8" s="1"/>
  <c r="Z145" i="8"/>
  <c r="AA145" i="8" s="1"/>
  <c r="Z433" i="8"/>
  <c r="AA433" i="8" s="1"/>
  <c r="Z17" i="8"/>
  <c r="AA17" i="8" s="1"/>
  <c r="Z30" i="8"/>
  <c r="Z288" i="8"/>
  <c r="AA490" i="8"/>
  <c r="AA542" i="8"/>
  <c r="Z426" i="8"/>
  <c r="AA426" i="8" s="1"/>
  <c r="Z332" i="8"/>
  <c r="AA332" i="8" s="1"/>
  <c r="Z320" i="8"/>
  <c r="Z434" i="8"/>
  <c r="Z133" i="8"/>
  <c r="Z18" i="8"/>
  <c r="AA18" i="8" s="1"/>
  <c r="AA531" i="8"/>
  <c r="Z356" i="8"/>
  <c r="AA356" i="8" s="1"/>
  <c r="Z199" i="8"/>
  <c r="Z158" i="8"/>
  <c r="AA553" i="8"/>
  <c r="Z321" i="8"/>
  <c r="AA321" i="8" s="1"/>
  <c r="AA530" i="8"/>
  <c r="Z474" i="8"/>
  <c r="Z392" i="8"/>
  <c r="Z289" i="8"/>
  <c r="AA289" i="8" s="1"/>
  <c r="Z143" i="8"/>
  <c r="AA143" i="8" s="1"/>
  <c r="Z337" i="8"/>
  <c r="Z330" i="8"/>
  <c r="AA330" i="8" s="1"/>
  <c r="Z12" i="8"/>
  <c r="AA12" i="8" s="1"/>
  <c r="AA383" i="8"/>
  <c r="AA203" i="8"/>
  <c r="AA324" i="8"/>
  <c r="AA201" i="8"/>
  <c r="AA25" i="8"/>
  <c r="Z611" i="8"/>
  <c r="AA611" i="8" s="1"/>
  <c r="AA232" i="8"/>
  <c r="AA294" i="8"/>
  <c r="AA36" i="8"/>
  <c r="AA435" i="8"/>
  <c r="AA90" i="8"/>
  <c r="AA207" i="8"/>
  <c r="Z614" i="8"/>
  <c r="AA540" i="8"/>
  <c r="AA497" i="8"/>
  <c r="AA183" i="8"/>
  <c r="AA301" i="8"/>
  <c r="Z20" i="8"/>
  <c r="AA156" i="8"/>
  <c r="AA335" i="8"/>
  <c r="AA190" i="8"/>
  <c r="AA377" i="8"/>
  <c r="AA583" i="8"/>
  <c r="AA447" i="8"/>
  <c r="AA455" i="8"/>
  <c r="AA235" i="8"/>
  <c r="Z610" i="8"/>
  <c r="AA610" i="8" s="1"/>
  <c r="AA396" i="8"/>
  <c r="AA412" i="8"/>
  <c r="AA514" i="8"/>
  <c r="AA489" i="8"/>
  <c r="AA318" i="8"/>
  <c r="AA432" i="8"/>
  <c r="AA75" i="8"/>
  <c r="AA391" i="8"/>
  <c r="AA308" i="8"/>
  <c r="AA343" i="8"/>
  <c r="AA65" i="8"/>
  <c r="AA379" i="8"/>
  <c r="AA362" i="8"/>
  <c r="AA584" i="8"/>
  <c r="AA16" i="8"/>
  <c r="AA513" i="8"/>
  <c r="AA120" i="8"/>
  <c r="AA56" i="8"/>
  <c r="AA123" i="8"/>
  <c r="AA472" i="8"/>
  <c r="AA347" i="8"/>
  <c r="AA579" i="8"/>
  <c r="AA315" i="8"/>
  <c r="AA548" i="8"/>
  <c r="AA481" i="8"/>
  <c r="AA78" i="8"/>
  <c r="AA37" i="8"/>
  <c r="AA11" i="8"/>
  <c r="AA387" i="8"/>
  <c r="AA484" i="8"/>
  <c r="AA543" i="8"/>
  <c r="AA130" i="8"/>
  <c r="AA559" i="8"/>
  <c r="AA243" i="8"/>
  <c r="AA467" i="8"/>
  <c r="AA603" i="8"/>
  <c r="AA139" i="8"/>
  <c r="AA578" i="8"/>
  <c r="AA272" i="8"/>
  <c r="AA562" i="8"/>
  <c r="AA141" i="8"/>
  <c r="AA429" i="8"/>
  <c r="AA270" i="8"/>
  <c r="AA140" i="8"/>
  <c r="AA334" i="8"/>
  <c r="AA350" i="8"/>
  <c r="AA157" i="8"/>
  <c r="AA386" i="8"/>
  <c r="AA211" i="8"/>
  <c r="AA7" i="8"/>
  <c r="AA427" i="8"/>
  <c r="AA222" i="8"/>
  <c r="AA442" i="8"/>
  <c r="AA445" i="8"/>
  <c r="AA91" i="8"/>
  <c r="AA327" i="8"/>
  <c r="AA451" i="8"/>
  <c r="AA533" i="8"/>
  <c r="AA287" i="8"/>
  <c r="AA135" i="8"/>
  <c r="AA588" i="8"/>
  <c r="AA544" i="8"/>
  <c r="Z400" i="8"/>
  <c r="AA400" i="8" s="1"/>
  <c r="Z408" i="8"/>
  <c r="AA408" i="8" s="1"/>
  <c r="Z184" i="8"/>
  <c r="AA184" i="8" s="1"/>
  <c r="Z310" i="8"/>
  <c r="AA310" i="8" s="1"/>
  <c r="Z15" i="8"/>
  <c r="Z594" i="8"/>
  <c r="Z376" i="8"/>
  <c r="AA376" i="8" s="1"/>
  <c r="Z532" i="8"/>
  <c r="Z71" i="8"/>
  <c r="AA71" i="8" s="1"/>
  <c r="Z248" i="8"/>
  <c r="AA248" i="8" s="1"/>
  <c r="Z354" i="8"/>
  <c r="AA354" i="8" s="1"/>
  <c r="Z473" i="8"/>
  <c r="Z450" i="8"/>
  <c r="AA450" i="8" s="1"/>
  <c r="Z479" i="8"/>
  <c r="AA479" i="8" s="1"/>
  <c r="Z216" i="8"/>
  <c r="Z487" i="8"/>
  <c r="Z319" i="8"/>
  <c r="Z534" i="8"/>
  <c r="Z456" i="8"/>
  <c r="AA456" i="8" s="1"/>
  <c r="Z132" i="8"/>
  <c r="Z368" i="8"/>
  <c r="Z622" i="8"/>
  <c r="AA622" i="8" s="1"/>
  <c r="Z446" i="8"/>
  <c r="Z256" i="8"/>
  <c r="AA256" i="8" s="1"/>
  <c r="Z172" i="8"/>
  <c r="AA172" i="8" s="1"/>
  <c r="Z87" i="8"/>
  <c r="Z38" i="8"/>
  <c r="Z606" i="8"/>
  <c r="AA606" i="8" s="1"/>
  <c r="Z51" i="8"/>
  <c r="AA51" i="8" s="1"/>
  <c r="Z417" i="8"/>
  <c r="Z261" i="8"/>
  <c r="Z345" i="8"/>
  <c r="AA345" i="8" s="1"/>
  <c r="Z568" i="8"/>
  <c r="AA568" i="8" s="1"/>
  <c r="Z283" i="8"/>
  <c r="Z466" i="8"/>
  <c r="Z10" i="8"/>
  <c r="Z57" i="8"/>
  <c r="Z61" i="8"/>
  <c r="Z220" i="8"/>
  <c r="AA220" i="8" s="1"/>
  <c r="Z501" i="8"/>
  <c r="Z566" i="8"/>
  <c r="Z80" i="8"/>
  <c r="AA80" i="8" s="1"/>
  <c r="Z574" i="8"/>
  <c r="Z523" i="8"/>
  <c r="AA523" i="8" s="1"/>
  <c r="Z561" i="8"/>
  <c r="Z26" i="8"/>
  <c r="Z76" i="8"/>
  <c r="AA76" i="8" s="1"/>
  <c r="Z111" i="8"/>
  <c r="Z88" i="8"/>
  <c r="AA88" i="8" s="1"/>
  <c r="Z357" i="8"/>
  <c r="AA357" i="8" s="1"/>
  <c r="Z494" i="8"/>
  <c r="Z299" i="8"/>
  <c r="Z69" i="8"/>
  <c r="Z105" i="8"/>
  <c r="AA105" i="8" s="1"/>
  <c r="Z24" i="8"/>
  <c r="AA24" i="8" s="1"/>
  <c r="Z589" i="8"/>
  <c r="Z554" i="8"/>
  <c r="Z165" i="8"/>
  <c r="Z498" i="8"/>
  <c r="AA498" i="8" s="1"/>
  <c r="Z262" i="8"/>
  <c r="AA262" i="8" s="1"/>
  <c r="Z381" i="8"/>
  <c r="Z504" i="8"/>
  <c r="AA504" i="8" s="1"/>
  <c r="Z454" i="8"/>
  <c r="Z13" i="8"/>
  <c r="Z259" i="8"/>
  <c r="Z98" i="8"/>
  <c r="Z46" i="8"/>
  <c r="AA46" i="8" s="1"/>
  <c r="Z564" i="8"/>
  <c r="Z109" i="8"/>
  <c r="Z555" i="8"/>
  <c r="AA555" i="8" s="1"/>
  <c r="Z64" i="8"/>
  <c r="Z461" i="8"/>
  <c r="AA461" i="8" s="1"/>
  <c r="Z49" i="8"/>
  <c r="Z273" i="8"/>
  <c r="AA273" i="8" s="1"/>
  <c r="Z331" i="8"/>
  <c r="Z414" i="8"/>
  <c r="AA414" i="8" s="1"/>
  <c r="Z351" i="8"/>
  <c r="Z102" i="8"/>
  <c r="AA102" i="8" s="1"/>
  <c r="Z486" i="8"/>
  <c r="Z52" i="8"/>
  <c r="AA52" i="8" s="1"/>
  <c r="Z72" i="8"/>
  <c r="Z245" i="8"/>
  <c r="Z285" i="8"/>
  <c r="Z358" i="8"/>
  <c r="AA358" i="8" s="1"/>
  <c r="Z155" i="8"/>
  <c r="AA155" i="8" s="1"/>
  <c r="Z388" i="8"/>
  <c r="Z298" i="8"/>
  <c r="AA298" i="8" s="1"/>
  <c r="Z419" i="8"/>
  <c r="AA419" i="8" s="1"/>
  <c r="Z361" i="8"/>
  <c r="AA361" i="8" s="1"/>
  <c r="Z507" i="8"/>
  <c r="Z275" i="8"/>
  <c r="Z276" i="8"/>
  <c r="Z277" i="8"/>
  <c r="Z348" i="8"/>
  <c r="Z122" i="8"/>
  <c r="AA122" i="8" s="1"/>
  <c r="Z166" i="8"/>
  <c r="Z397" i="8"/>
  <c r="AA397" i="8" s="1"/>
  <c r="Z164" i="8"/>
  <c r="AA164" i="8" s="1"/>
  <c r="Z452" i="8"/>
  <c r="AA452" i="8" s="1"/>
  <c r="Z187" i="8"/>
  <c r="AA187" i="8" s="1"/>
  <c r="Z524" i="8"/>
  <c r="AA524" i="8" s="1"/>
  <c r="Z372" i="8"/>
  <c r="Z317" i="8"/>
  <c r="AA317" i="8" s="1"/>
  <c r="Z300" i="8"/>
  <c r="Z280" i="8"/>
  <c r="AA280" i="8" s="1"/>
  <c r="Z595" i="8"/>
  <c r="AA595" i="8" s="1"/>
  <c r="Z363" i="8"/>
  <c r="Z364" i="8"/>
  <c r="AA322" i="8"/>
  <c r="Z307" i="8"/>
  <c r="Z545" i="8"/>
  <c r="Z53" i="8"/>
  <c r="AA53" i="8" s="1"/>
  <c r="Z2" i="8"/>
  <c r="AA2" i="8" s="1"/>
  <c r="Z420" i="8"/>
  <c r="Z113" i="8"/>
  <c r="Z162" i="8"/>
  <c r="Z529" i="8"/>
  <c r="Z4" i="8"/>
  <c r="Z257" i="8"/>
  <c r="Z537" i="8"/>
  <c r="AA537" i="8" s="1"/>
  <c r="Z39" i="8"/>
  <c r="AA39" i="8" s="1"/>
  <c r="Z40" i="8"/>
  <c r="Z159" i="8"/>
  <c r="Z168" i="8"/>
  <c r="AA168" i="8" s="1"/>
  <c r="Z27" i="8"/>
  <c r="Z269" i="8"/>
  <c r="AA269" i="8" s="1"/>
  <c r="Z62" i="8"/>
  <c r="AA62" i="8" s="1"/>
  <c r="Z539" i="8"/>
  <c r="Z443" i="8"/>
  <c r="Z21" i="8"/>
  <c r="Z267" i="8"/>
  <c r="AA267" i="8" s="1"/>
  <c r="Z499" i="8"/>
  <c r="AA499" i="8" s="1"/>
  <c r="Z390" i="8"/>
  <c r="Z234" i="8"/>
  <c r="AA234" i="8" s="1"/>
  <c r="Z463" i="8"/>
  <c r="Z268" i="8"/>
  <c r="AA268" i="8" s="1"/>
  <c r="AA323" i="8"/>
  <c r="Z173" i="8"/>
  <c r="Z54" i="8"/>
  <c r="Z550" i="8"/>
  <c r="Z228" i="8"/>
  <c r="AA228" i="8" s="1"/>
  <c r="Z182" i="8"/>
  <c r="AA182" i="8" s="1"/>
  <c r="Z415" i="8"/>
  <c r="AA415" i="8" s="1"/>
  <c r="Z129" i="8"/>
  <c r="Z293" i="8"/>
  <c r="Z511" i="8"/>
  <c r="AA511" i="8" s="1"/>
  <c r="Z538" i="8"/>
  <c r="Z453" i="8"/>
  <c r="AA453" i="8" s="1"/>
  <c r="Z590" i="8"/>
  <c r="AA590" i="8" s="1"/>
  <c r="Z212" i="8"/>
  <c r="Z528" i="8"/>
  <c r="Z151" i="8"/>
  <c r="AA151" i="8" s="1"/>
  <c r="Z493" i="8"/>
  <c r="Z66" i="8"/>
  <c r="AA66" i="8" s="1"/>
  <c r="Z32" i="8"/>
  <c r="AA32" i="8" s="1"/>
  <c r="Z217" i="8"/>
  <c r="Z495" i="8"/>
  <c r="Z563" i="8"/>
  <c r="AA563" i="8" s="1"/>
  <c r="Z204" i="8"/>
  <c r="AA204" i="8" s="1"/>
  <c r="Z195" i="8"/>
  <c r="AA195" i="8" s="1"/>
  <c r="Z229" i="8"/>
  <c r="AA229" i="8" s="1"/>
  <c r="Z230" i="8"/>
  <c r="Z231" i="8"/>
  <c r="Z191" i="8"/>
  <c r="Z154" i="8"/>
  <c r="Z244" i="8"/>
  <c r="AA244" i="8" s="1"/>
  <c r="Z193" i="8"/>
  <c r="AA193" i="8" s="1"/>
  <c r="Z526" i="8"/>
  <c r="Z196" i="8"/>
  <c r="Z107" i="8"/>
  <c r="AA107" i="8" s="1"/>
  <c r="Z163" i="8"/>
  <c r="AA163" i="8" s="1"/>
  <c r="Z591" i="8"/>
  <c r="AA591" i="8" s="1"/>
  <c r="Z131" i="8"/>
  <c r="Z214" i="8"/>
  <c r="Z546" i="8"/>
  <c r="Z284" i="8"/>
  <c r="Z125" i="8"/>
  <c r="Z148" i="8"/>
  <c r="AA148" i="8" s="1"/>
  <c r="Z108" i="8"/>
  <c r="Z572" i="8"/>
  <c r="Z389" i="8"/>
  <c r="AA389" i="8" s="1"/>
  <c r="Z604" i="8"/>
  <c r="Z126" i="8"/>
  <c r="AA126" i="8" s="1"/>
  <c r="Z218" i="8"/>
  <c r="Z124" i="8"/>
  <c r="Z258" i="8"/>
  <c r="Z470" i="8"/>
  <c r="AA470" i="8" s="1"/>
  <c r="Z508" i="8"/>
  <c r="Z160" i="8"/>
  <c r="AA160" i="8" s="1"/>
  <c r="Z360" i="8"/>
  <c r="AA360" i="8" s="1"/>
  <c r="Z469" i="8"/>
  <c r="Z290" i="8"/>
  <c r="Z149" i="8"/>
  <c r="AA149" i="8" s="1"/>
  <c r="Z85" i="8"/>
  <c r="Z592" i="8"/>
  <c r="AA592" i="8" s="1"/>
  <c r="Z110" i="8"/>
  <c r="AA110" i="8" s="1"/>
  <c r="Z221" i="8"/>
  <c r="Z147" i="8"/>
  <c r="AF912" i="10"/>
  <c r="AF913" i="10"/>
  <c r="AF914" i="10"/>
  <c r="AG914" i="10" s="1"/>
  <c r="AF915" i="10"/>
  <c r="AF916" i="10"/>
  <c r="AF917" i="10"/>
  <c r="AG917" i="10" s="1"/>
  <c r="AF918" i="10"/>
  <c r="AF919" i="10"/>
  <c r="AF920" i="10"/>
  <c r="AG920" i="10" s="1"/>
  <c r="AF921" i="10"/>
  <c r="AF922" i="10"/>
  <c r="AF923" i="10"/>
  <c r="AG923" i="10" s="1"/>
  <c r="AF924" i="10"/>
  <c r="AF925" i="10"/>
  <c r="AF926" i="10"/>
  <c r="AG926" i="10" s="1"/>
  <c r="AF927" i="10"/>
  <c r="AF928" i="10"/>
  <c r="AF929" i="10"/>
  <c r="AG929" i="10" s="1"/>
  <c r="AF930" i="10"/>
  <c r="AF931" i="10"/>
  <c r="AF932" i="10"/>
  <c r="AG932" i="10" s="1"/>
  <c r="AF933" i="10"/>
  <c r="AF934" i="10"/>
  <c r="AF935" i="10"/>
  <c r="AG935" i="10" s="1"/>
  <c r="AF936" i="10"/>
  <c r="AF937" i="10"/>
  <c r="AF938" i="10"/>
  <c r="AG938" i="10" s="1"/>
  <c r="AF939" i="10"/>
  <c r="AF940" i="10"/>
  <c r="AF941" i="10"/>
  <c r="AG941" i="10" s="1"/>
  <c r="AF942" i="10"/>
  <c r="AF943" i="10"/>
  <c r="AF944" i="10"/>
  <c r="AG944" i="10" s="1"/>
  <c r="AF945" i="10"/>
  <c r="AF946" i="10"/>
  <c r="AF947" i="10"/>
  <c r="AG947" i="10" s="1"/>
  <c r="AF948" i="10"/>
  <c r="AF949" i="10"/>
  <c r="AF950" i="10"/>
  <c r="AG950" i="10" s="1"/>
  <c r="AF951" i="10"/>
  <c r="AF952" i="10"/>
  <c r="AF953" i="10"/>
  <c r="AG953" i="10" s="1"/>
  <c r="AF255" i="10"/>
  <c r="AF134" i="10"/>
  <c r="AG134" i="10" s="1"/>
  <c r="AF156" i="10"/>
  <c r="AF248" i="10"/>
  <c r="AG248" i="10" s="1"/>
  <c r="AF198" i="10"/>
  <c r="AF177" i="10"/>
  <c r="AF2" i="10"/>
  <c r="AF3" i="10"/>
  <c r="AF4" i="10"/>
  <c r="AF5" i="10"/>
  <c r="AG5" i="10" s="1"/>
  <c r="AF6" i="10"/>
  <c r="AF7" i="10"/>
  <c r="AF8" i="10"/>
  <c r="AF246" i="10"/>
  <c r="AF75" i="10"/>
  <c r="AF73" i="10"/>
  <c r="AG73" i="10" s="1"/>
  <c r="AF10" i="10"/>
  <c r="AF173" i="10"/>
  <c r="AF121" i="10"/>
  <c r="AF76" i="10"/>
  <c r="AF14" i="10"/>
  <c r="AF336" i="10"/>
  <c r="AG336" i="10" s="1"/>
  <c r="AF302" i="10"/>
  <c r="AF17" i="10"/>
  <c r="AF18" i="10"/>
  <c r="AF118" i="10"/>
  <c r="AF102" i="10"/>
  <c r="AF295" i="10"/>
  <c r="AG295" i="10" s="1"/>
  <c r="AF63" i="10"/>
  <c r="AF65" i="10"/>
  <c r="AF62" i="10"/>
  <c r="AF239" i="10"/>
  <c r="AG239" i="10" s="1"/>
  <c r="AF36" i="10"/>
  <c r="AF143" i="10"/>
  <c r="AG143" i="10" s="1"/>
  <c r="AF144" i="10"/>
  <c r="AF267" i="10"/>
  <c r="AF9" i="10"/>
  <c r="AF15" i="10"/>
  <c r="AF299" i="10"/>
  <c r="AF27" i="10"/>
  <c r="AG27" i="10" s="1"/>
  <c r="AF31" i="10"/>
  <c r="AF21" i="10"/>
  <c r="AF240" i="10"/>
  <c r="AF138" i="10"/>
  <c r="AF38" i="10"/>
  <c r="AF39" i="10"/>
  <c r="AG39" i="10" s="1"/>
  <c r="AF40" i="10"/>
  <c r="AF41" i="10"/>
  <c r="AF42" i="10"/>
  <c r="AF43" i="10"/>
  <c r="AF44" i="10"/>
  <c r="AF33" i="10"/>
  <c r="AG33" i="10" s="1"/>
  <c r="AF34" i="10"/>
  <c r="AF87" i="10"/>
  <c r="AF169" i="10"/>
  <c r="AF49" i="10"/>
  <c r="AF50" i="10"/>
  <c r="AF128" i="10"/>
  <c r="AG128" i="10" s="1"/>
  <c r="AF52" i="10"/>
  <c r="AF53" i="10"/>
  <c r="AF54" i="10"/>
  <c r="AF55" i="10"/>
  <c r="AF185" i="10"/>
  <c r="AF57" i="10"/>
  <c r="AG57" i="10" s="1"/>
  <c r="AF58" i="10"/>
  <c r="AF91" i="10"/>
  <c r="AF129" i="10"/>
  <c r="AF334" i="10"/>
  <c r="AF197" i="10"/>
  <c r="AF266" i="10"/>
  <c r="AG266" i="10" s="1"/>
  <c r="AF11" i="10"/>
  <c r="AG11" i="10" s="1"/>
  <c r="AF46" i="10"/>
  <c r="AF257" i="10"/>
  <c r="AF315" i="10"/>
  <c r="AF96" i="10"/>
  <c r="AG96" i="10" s="1"/>
  <c r="AF60" i="10"/>
  <c r="AF71" i="10"/>
  <c r="AF72" i="10"/>
  <c r="AF78" i="10"/>
  <c r="AF97" i="10"/>
  <c r="AF98" i="10"/>
  <c r="AG98" i="10" s="1"/>
  <c r="AF47" i="10"/>
  <c r="AF48" i="10"/>
  <c r="AF51" i="10"/>
  <c r="AF56" i="10"/>
  <c r="AF99" i="10"/>
  <c r="AF100" i="10"/>
  <c r="AG100" i="10" s="1"/>
  <c r="AF139" i="10"/>
  <c r="AF35" i="10"/>
  <c r="AF84" i="10"/>
  <c r="AF85" i="10"/>
  <c r="AF122" i="10"/>
  <c r="AF145" i="10"/>
  <c r="AG145" i="10" s="1"/>
  <c r="AF88" i="10"/>
  <c r="AF89" i="10"/>
  <c r="AF90" i="10"/>
  <c r="AF23" i="10"/>
  <c r="AF104" i="10"/>
  <c r="AF24" i="10"/>
  <c r="AG24" i="10" s="1"/>
  <c r="AF25" i="10"/>
  <c r="AF26" i="10"/>
  <c r="AF105" i="10"/>
  <c r="AF306" i="10"/>
  <c r="AF146" i="10"/>
  <c r="AF28" i="10"/>
  <c r="AF101" i="10"/>
  <c r="AF81" i="10"/>
  <c r="AF274" i="10"/>
  <c r="AG274" i="10" s="1"/>
  <c r="AF68" i="10"/>
  <c r="AF260" i="10"/>
  <c r="AG260" i="10" s="1"/>
  <c r="AF243" i="10"/>
  <c r="AF107" i="10"/>
  <c r="AF183" i="10"/>
  <c r="AF20" i="10"/>
  <c r="AF110" i="10"/>
  <c r="AF82" i="10"/>
  <c r="AG82" i="10" s="1"/>
  <c r="AF92" i="10"/>
  <c r="AF181" i="10"/>
  <c r="AF317" i="10"/>
  <c r="AF66" i="10"/>
  <c r="AF314" i="10"/>
  <c r="AF12" i="10"/>
  <c r="AG12" i="10" s="1"/>
  <c r="AF16" i="10"/>
  <c r="AF83" i="10"/>
  <c r="AF120" i="10"/>
  <c r="AF13" i="10"/>
  <c r="AF108" i="10"/>
  <c r="AF32" i="10"/>
  <c r="AG32" i="10" s="1"/>
  <c r="AF67" i="10"/>
  <c r="AF93" i="10"/>
  <c r="AF95" i="10"/>
  <c r="AF184" i="10"/>
  <c r="AF179" i="10"/>
  <c r="AF22" i="10"/>
  <c r="AG22" i="10" s="1"/>
  <c r="AF114" i="10"/>
  <c r="AF131" i="10"/>
  <c r="AF252" i="10"/>
  <c r="AG252" i="10" s="1"/>
  <c r="AF176" i="10"/>
  <c r="AF80" i="10"/>
  <c r="AF204" i="10"/>
  <c r="AG204" i="10" s="1"/>
  <c r="AF223" i="10"/>
  <c r="AF69" i="10"/>
  <c r="AF187" i="10"/>
  <c r="AF328" i="10"/>
  <c r="AF275" i="10"/>
  <c r="AF263" i="10"/>
  <c r="AG263" i="10" s="1"/>
  <c r="AF282" i="10"/>
  <c r="AF149" i="10"/>
  <c r="AF150" i="10"/>
  <c r="AF29" i="10"/>
  <c r="AF253" i="10"/>
  <c r="AF147" i="10"/>
  <c r="AG147" i="10" s="1"/>
  <c r="AF148" i="10"/>
  <c r="AF309" i="10"/>
  <c r="AF337" i="10"/>
  <c r="AF201" i="10"/>
  <c r="AG201" i="10" s="1"/>
  <c r="AF45" i="10"/>
  <c r="AF265" i="10"/>
  <c r="AF283" i="10"/>
  <c r="AF157" i="10"/>
  <c r="AF158" i="10"/>
  <c r="AF159" i="10"/>
  <c r="AG159" i="10" s="1"/>
  <c r="AF160" i="10"/>
  <c r="AF161" i="10"/>
  <c r="AF162" i="10"/>
  <c r="AF163" i="10"/>
  <c r="AF164" i="10"/>
  <c r="AF165" i="10"/>
  <c r="AG165" i="10" s="1"/>
  <c r="AF166" i="10"/>
  <c r="AF19" i="10"/>
  <c r="AF127" i="10"/>
  <c r="AF300" i="10"/>
  <c r="AF203" i="10"/>
  <c r="AG203" i="10" s="1"/>
  <c r="AF172" i="10"/>
  <c r="AF311" i="10"/>
  <c r="AF103" i="10"/>
  <c r="AF30" i="10"/>
  <c r="AF188" i="10"/>
  <c r="AF249" i="10"/>
  <c r="AG249" i="10" s="1"/>
  <c r="AF178" i="10"/>
  <c r="AF37" i="10"/>
  <c r="AG37" i="10" s="1"/>
  <c r="AF180" i="10"/>
  <c r="AF316" i="10"/>
  <c r="AF298" i="10"/>
  <c r="AF94" i="10"/>
  <c r="AG94" i="10" s="1"/>
  <c r="AF59" i="10"/>
  <c r="AF247" i="10"/>
  <c r="AF199" i="10"/>
  <c r="AF133" i="10"/>
  <c r="AF109" i="10"/>
  <c r="AF319" i="10"/>
  <c r="AG319" i="10" s="1"/>
  <c r="AF190" i="10"/>
  <c r="AF296" i="10"/>
  <c r="AG296" i="10" s="1"/>
  <c r="AF329" i="10"/>
  <c r="AF193" i="10"/>
  <c r="AF79" i="10"/>
  <c r="AF111" i="10"/>
  <c r="AG111" i="10" s="1"/>
  <c r="AF285" i="10"/>
  <c r="AF264" i="10"/>
  <c r="AF234" i="10"/>
  <c r="AF119" i="10"/>
  <c r="AF153" i="10"/>
  <c r="AF61" i="10"/>
  <c r="AG61" i="10" s="1"/>
  <c r="AF202" i="10"/>
  <c r="AF194" i="10"/>
  <c r="AF170" i="10"/>
  <c r="AF205" i="10"/>
  <c r="AF206" i="10"/>
  <c r="AF207" i="10"/>
  <c r="AG207" i="10" s="1"/>
  <c r="AF208" i="10"/>
  <c r="AF209" i="10"/>
  <c r="AF210" i="10"/>
  <c r="AF211" i="10"/>
  <c r="AF212" i="10"/>
  <c r="AF213" i="10"/>
  <c r="AG213" i="10" s="1"/>
  <c r="AF214" i="10"/>
  <c r="AF215" i="10"/>
  <c r="AF216" i="10"/>
  <c r="AF217" i="10"/>
  <c r="AF218" i="10"/>
  <c r="AF219" i="10"/>
  <c r="AG219" i="10" s="1"/>
  <c r="AF220" i="10"/>
  <c r="AF221" i="10"/>
  <c r="AF222" i="10"/>
  <c r="AF77" i="10"/>
  <c r="AF224" i="10"/>
  <c r="AF318" i="10"/>
  <c r="AG318" i="10" s="1"/>
  <c r="AF125" i="10"/>
  <c r="AF332" i="10"/>
  <c r="AF228" i="10"/>
  <c r="AF229" i="10"/>
  <c r="AF230" i="10"/>
  <c r="AF124" i="10"/>
  <c r="AG124" i="10" s="1"/>
  <c r="AF171" i="10"/>
  <c r="AF116" i="10"/>
  <c r="AF123" i="10"/>
  <c r="AF235" i="10"/>
  <c r="AF236" i="10"/>
  <c r="AF237" i="10"/>
  <c r="AG237" i="10" s="1"/>
  <c r="AF270" i="10"/>
  <c r="AF70" i="10"/>
  <c r="AF195" i="10"/>
  <c r="AF241" i="10"/>
  <c r="AF242" i="10"/>
  <c r="AF86" i="10"/>
  <c r="AG86" i="10" s="1"/>
  <c r="AF196" i="10"/>
  <c r="AF117" i="10"/>
  <c r="AF338" i="10"/>
  <c r="AF154" i="10"/>
  <c r="AF327" i="10"/>
  <c r="AF343" i="10"/>
  <c r="AF238" i="10"/>
  <c r="AF361" i="10"/>
  <c r="AF362" i="10"/>
  <c r="AG362" i="10" s="1"/>
  <c r="AF200" i="10"/>
  <c r="AF320" i="10"/>
  <c r="AF344" i="10"/>
  <c r="AF132" i="10"/>
  <c r="AF192" i="10"/>
  <c r="AF292" i="10"/>
  <c r="AG292" i="10" s="1"/>
  <c r="AF232" i="10"/>
  <c r="AF324" i="10"/>
  <c r="AF250" i="10"/>
  <c r="AF258" i="10"/>
  <c r="AF322" i="10"/>
  <c r="AF331" i="10"/>
  <c r="AF259" i="10"/>
  <c r="AF363" i="10"/>
  <c r="AF251" i="10"/>
  <c r="AF353" i="10"/>
  <c r="AG353" i="10" s="1"/>
  <c r="AF365" i="10"/>
  <c r="AF364" i="10"/>
  <c r="AG364" i="10" s="1"/>
  <c r="AF297" i="10"/>
  <c r="AF367" i="10"/>
  <c r="AF368" i="10"/>
  <c r="AF369" i="10"/>
  <c r="AF370" i="10"/>
  <c r="AF304" i="10"/>
  <c r="AG304" i="10" s="1"/>
  <c r="AF305" i="10"/>
  <c r="AF115" i="10"/>
  <c r="AF126" i="10"/>
  <c r="AF112" i="10"/>
  <c r="AF351" i="10"/>
  <c r="AF345" i="10"/>
  <c r="AG345" i="10" s="1"/>
  <c r="AF346" i="10"/>
  <c r="AF347" i="10"/>
  <c r="AF276" i="10"/>
  <c r="AG276" i="10" s="1"/>
  <c r="AF289" i="10"/>
  <c r="AF245" i="10"/>
  <c r="AF339" i="10"/>
  <c r="AF141" i="10"/>
  <c r="AF291" i="10"/>
  <c r="AF269" i="10"/>
  <c r="AG269" i="10" s="1"/>
  <c r="AF155" i="10"/>
  <c r="AF358" i="10"/>
  <c r="AF130" i="10"/>
  <c r="AF325" i="10"/>
  <c r="AF227" i="10"/>
  <c r="AF174" i="10"/>
  <c r="AG174" i="10" s="1"/>
  <c r="AF323" i="10"/>
  <c r="AF182" i="10"/>
  <c r="AG182" i="10" s="1"/>
  <c r="AF310" i="10"/>
  <c r="AF226" i="10"/>
  <c r="AF303" i="10"/>
  <c r="AF268" i="10"/>
  <c r="AF349" i="10"/>
  <c r="AF142" i="10"/>
  <c r="AG142" i="10" s="1"/>
  <c r="AF167" i="10"/>
  <c r="AF350" i="10"/>
  <c r="AF151" i="10"/>
  <c r="AF152" i="10"/>
  <c r="AF168" i="10"/>
  <c r="AF352" i="10"/>
  <c r="AG352" i="10" s="1"/>
  <c r="AF340" i="10"/>
  <c r="AF280" i="10"/>
  <c r="AF281" i="10"/>
  <c r="AF272" i="10"/>
  <c r="AF307" i="10"/>
  <c r="AG307" i="10" s="1"/>
  <c r="AF191" i="10"/>
  <c r="AF271" i="10"/>
  <c r="AF256" i="10"/>
  <c r="AF140" i="10"/>
  <c r="AF321" i="10"/>
  <c r="AF301" i="10"/>
  <c r="AG301" i="10" s="1"/>
  <c r="AF308" i="10"/>
  <c r="AF356" i="10"/>
  <c r="AF335" i="10"/>
  <c r="AF333" i="10"/>
  <c r="AF348" i="10"/>
  <c r="AG348" i="10" s="1"/>
  <c r="AF186" i="10"/>
  <c r="AF244" i="10"/>
  <c r="AF288" i="10"/>
  <c r="AF233" i="10"/>
  <c r="AF313" i="10"/>
  <c r="AF113" i="10"/>
  <c r="AG113" i="10" s="1"/>
  <c r="AF359" i="10"/>
  <c r="AF284" i="10"/>
  <c r="AF354" i="10"/>
  <c r="AF277" i="10"/>
  <c r="AF355" i="10"/>
  <c r="AF341" i="10"/>
  <c r="AG341" i="10" s="1"/>
  <c r="AF278" i="10"/>
  <c r="AF279" i="10"/>
  <c r="AF286" i="10"/>
  <c r="AF290" i="10"/>
  <c r="AG290" i="10" s="1"/>
  <c r="AF287" i="10"/>
  <c r="AF366" i="10"/>
  <c r="AF342" i="10"/>
  <c r="AF225" i="10"/>
  <c r="AG225" i="10" s="1"/>
  <c r="AF312" i="10"/>
  <c r="AF135" i="10"/>
  <c r="AG135" i="10" s="1"/>
  <c r="AF136" i="10"/>
  <c r="AF175" i="10"/>
  <c r="AF189" i="10"/>
  <c r="AF360" i="10"/>
  <c r="AF330" i="10"/>
  <c r="AG330" i="10" s="1"/>
  <c r="AF262" i="10"/>
  <c r="AF294" i="10"/>
  <c r="AF293" i="10"/>
  <c r="AF371" i="10"/>
  <c r="AF372" i="10"/>
  <c r="AF373" i="10"/>
  <c r="AG373" i="10" s="1"/>
  <c r="AF374" i="10"/>
  <c r="AF375" i="10"/>
  <c r="AF376" i="10"/>
  <c r="AF377" i="10"/>
  <c r="AF378" i="10"/>
  <c r="AF379" i="10"/>
  <c r="AG379" i="10" s="1"/>
  <c r="AF380" i="10"/>
  <c r="AF381" i="10"/>
  <c r="AF382" i="10"/>
  <c r="AF383" i="10"/>
  <c r="AF384" i="10"/>
  <c r="AF385" i="10"/>
  <c r="AG385" i="10" s="1"/>
  <c r="AF386" i="10"/>
  <c r="AF387" i="10"/>
  <c r="AF388" i="10"/>
  <c r="AF389" i="10"/>
  <c r="AF390" i="10"/>
  <c r="AF391" i="10"/>
  <c r="AG391" i="10" s="1"/>
  <c r="AF392" i="10"/>
  <c r="AF393" i="10"/>
  <c r="AF394" i="10"/>
  <c r="AF395" i="10"/>
  <c r="AF396" i="10"/>
  <c r="AF397" i="10"/>
  <c r="AG397" i="10" s="1"/>
  <c r="AF398" i="10"/>
  <c r="AF399" i="10"/>
  <c r="AF400" i="10"/>
  <c r="AF401" i="10"/>
  <c r="AF402" i="10"/>
  <c r="AF403" i="10"/>
  <c r="AG403" i="10" s="1"/>
  <c r="AF404" i="10"/>
  <c r="AF405" i="10"/>
  <c r="AF406" i="10"/>
  <c r="AF407" i="10"/>
  <c r="AF408" i="10"/>
  <c r="AF409" i="10"/>
  <c r="AG409" i="10" s="1"/>
  <c r="AF410" i="10"/>
  <c r="AF411" i="10"/>
  <c r="AF412" i="10"/>
  <c r="AF413" i="10"/>
  <c r="AF414" i="10"/>
  <c r="AF415" i="10"/>
  <c r="AG415" i="10" s="1"/>
  <c r="AF416" i="10"/>
  <c r="AF417" i="10"/>
  <c r="AF418" i="10"/>
  <c r="AF419" i="10"/>
  <c r="AF421" i="10"/>
  <c r="AG421" i="10" s="1"/>
  <c r="AF427" i="10"/>
  <c r="AF429" i="10"/>
  <c r="AF455" i="10"/>
  <c r="AF454" i="10"/>
  <c r="AF453" i="10"/>
  <c r="AF451" i="10"/>
  <c r="AG451" i="10" s="1"/>
  <c r="AF425" i="10"/>
  <c r="AF432" i="10"/>
  <c r="AF430" i="10"/>
  <c r="AF431" i="10"/>
  <c r="AF424" i="10"/>
  <c r="AG424" i="10" s="1"/>
  <c r="AF433" i="10"/>
  <c r="AF434" i="10"/>
  <c r="AF435" i="10"/>
  <c r="AF436" i="10"/>
  <c r="AF437" i="10"/>
  <c r="AF438" i="10"/>
  <c r="AG438" i="10" s="1"/>
  <c r="AF439" i="10"/>
  <c r="AF440" i="10"/>
  <c r="AF441" i="10"/>
  <c r="AF442" i="10"/>
  <c r="AF443" i="10"/>
  <c r="AF444" i="10"/>
  <c r="AG444" i="10" s="1"/>
  <c r="AF445" i="10"/>
  <c r="AF446" i="10"/>
  <c r="AF447" i="10"/>
  <c r="AF449" i="10"/>
  <c r="AF452" i="10"/>
  <c r="AF423" i="10"/>
  <c r="AG423" i="10" s="1"/>
  <c r="AF448" i="10"/>
  <c r="AF428" i="10"/>
  <c r="AF456" i="10"/>
  <c r="AF457" i="10"/>
  <c r="AG457" i="10" s="1"/>
  <c r="AF422" i="10"/>
  <c r="AF426" i="10"/>
  <c r="AF458" i="10"/>
  <c r="AF459" i="10"/>
  <c r="AG459" i="10" s="1"/>
  <c r="AF460" i="10"/>
  <c r="AF461" i="10"/>
  <c r="AF462" i="10"/>
  <c r="AF463" i="10"/>
  <c r="AF465" i="10"/>
  <c r="AG465" i="10" s="1"/>
  <c r="AF466" i="10"/>
  <c r="AF467" i="10"/>
  <c r="AF468" i="10"/>
  <c r="AF469" i="10"/>
  <c r="AF470" i="10"/>
  <c r="AF471" i="10"/>
  <c r="AG471" i="10" s="1"/>
  <c r="AF472" i="10"/>
  <c r="AF473" i="10"/>
  <c r="AF474" i="10"/>
  <c r="AF475" i="10"/>
  <c r="AF476" i="10"/>
  <c r="AF477" i="10"/>
  <c r="AG477" i="10" s="1"/>
  <c r="AF478" i="10"/>
  <c r="AF479" i="10"/>
  <c r="AF480" i="10"/>
  <c r="AF481" i="10"/>
  <c r="AF482" i="10"/>
  <c r="AF483" i="10"/>
  <c r="AF484" i="10"/>
  <c r="AF485" i="10"/>
  <c r="AF486" i="10"/>
  <c r="AF487" i="10"/>
  <c r="AG487" i="10" s="1"/>
  <c r="AF488" i="10"/>
  <c r="AF489" i="10"/>
  <c r="AG489" i="10" s="1"/>
  <c r="AF490" i="10"/>
  <c r="AF491" i="10"/>
  <c r="AF492" i="10"/>
  <c r="AF493" i="10"/>
  <c r="AG493" i="10" s="1"/>
  <c r="AF494" i="10"/>
  <c r="AF495" i="10"/>
  <c r="AF496" i="10"/>
  <c r="AF497" i="10"/>
  <c r="AF498" i="10"/>
  <c r="AF499" i="10"/>
  <c r="AG499" i="10" s="1"/>
  <c r="AF500" i="10"/>
  <c r="AF501" i="10"/>
  <c r="AF502" i="10"/>
  <c r="AF503" i="10"/>
  <c r="AF504" i="10"/>
  <c r="AF505" i="10"/>
  <c r="AG505" i="10" s="1"/>
  <c r="AF506" i="10"/>
  <c r="AF507" i="10"/>
  <c r="AF508" i="10"/>
  <c r="AF509" i="10"/>
  <c r="AF510" i="10"/>
  <c r="AF511" i="10"/>
  <c r="AG511" i="10" s="1"/>
  <c r="AF512" i="10"/>
  <c r="AF513" i="10"/>
  <c r="AF514" i="10"/>
  <c r="AF515" i="10"/>
  <c r="AF517" i="10"/>
  <c r="AG517" i="10" s="1"/>
  <c r="AF518" i="10"/>
  <c r="AF519" i="10"/>
  <c r="AF520" i="10"/>
  <c r="AF521" i="10"/>
  <c r="AF522" i="10"/>
  <c r="AF523" i="10"/>
  <c r="AG523" i="10" s="1"/>
  <c r="AF524" i="10"/>
  <c r="AF525" i="10"/>
  <c r="AF536" i="10"/>
  <c r="AF540" i="10"/>
  <c r="AF541" i="10"/>
  <c r="AG541" i="10" s="1"/>
  <c r="AF542" i="10"/>
  <c r="AF543" i="10"/>
  <c r="AF544" i="10"/>
  <c r="AF545" i="10"/>
  <c r="AF546" i="10"/>
  <c r="AF547" i="10"/>
  <c r="AG547" i="10" s="1"/>
  <c r="AF548" i="10"/>
  <c r="AF549" i="10"/>
  <c r="AF550" i="10"/>
  <c r="AF551" i="10"/>
  <c r="AF552" i="10"/>
  <c r="AF553" i="10"/>
  <c r="AG553" i="10" s="1"/>
  <c r="AF554" i="10"/>
  <c r="AF555" i="10"/>
  <c r="AF556" i="10"/>
  <c r="AF558" i="10"/>
  <c r="AF559" i="10"/>
  <c r="AG559" i="10" s="1"/>
  <c r="AF560" i="10"/>
  <c r="AF561" i="10"/>
  <c r="AF562" i="10"/>
  <c r="AF593" i="10"/>
  <c r="AF602" i="10"/>
  <c r="AF606" i="10"/>
  <c r="AG606" i="10" s="1"/>
  <c r="AF566" i="10"/>
  <c r="AF567" i="10"/>
  <c r="AF568" i="10"/>
  <c r="AF569" i="10"/>
  <c r="AF570" i="10"/>
  <c r="AF571" i="10"/>
  <c r="AG571" i="10" s="1"/>
  <c r="AF572" i="10"/>
  <c r="AF573" i="10"/>
  <c r="AF574" i="10"/>
  <c r="AF575" i="10"/>
  <c r="AF576" i="10"/>
  <c r="AF577" i="10"/>
  <c r="AG577" i="10" s="1"/>
  <c r="AF578" i="10"/>
  <c r="AF579" i="10"/>
  <c r="AF607" i="10"/>
  <c r="AF586" i="10"/>
  <c r="AF590" i="10"/>
  <c r="AG590" i="10" s="1"/>
  <c r="AF587" i="10"/>
  <c r="AF601" i="10"/>
  <c r="AF604" i="10"/>
  <c r="AF605" i="10"/>
  <c r="AF589" i="10"/>
  <c r="AG610" i="10"/>
  <c r="AF588" i="10"/>
  <c r="AF583" i="10"/>
  <c r="AF584" i="10"/>
  <c r="AF608" i="10"/>
  <c r="AF600" i="10"/>
  <c r="AG591" i="10"/>
  <c r="AF592" i="10"/>
  <c r="AF580" i="10"/>
  <c r="AF581" i="10"/>
  <c r="AF585" i="10"/>
  <c r="AF595" i="10"/>
  <c r="AG595" i="10" s="1"/>
  <c r="AF596" i="10"/>
  <c r="AF597" i="10"/>
  <c r="AF598" i="10"/>
  <c r="AF564" i="10"/>
  <c r="AF582" i="10"/>
  <c r="AF599" i="10"/>
  <c r="AG599" i="10" s="1"/>
  <c r="AF609" i="10"/>
  <c r="AF603" i="10"/>
  <c r="AF565" i="10"/>
  <c r="AF611" i="10"/>
  <c r="AF657" i="10"/>
  <c r="AF612" i="10"/>
  <c r="AG612" i="10" s="1"/>
  <c r="AF614" i="10"/>
  <c r="AF615" i="10"/>
  <c r="AF616" i="10"/>
  <c r="AF617" i="10"/>
  <c r="AF618" i="10"/>
  <c r="AF619" i="10"/>
  <c r="AG619" i="10" s="1"/>
  <c r="AF620" i="10"/>
  <c r="AF621" i="10"/>
  <c r="AF622" i="10"/>
  <c r="AF623" i="10"/>
  <c r="AF624" i="10"/>
  <c r="AF625" i="10"/>
  <c r="AG625" i="10" s="1"/>
  <c r="AF655" i="10"/>
  <c r="AF659" i="10"/>
  <c r="AF656" i="10"/>
  <c r="AF663" i="10"/>
  <c r="AF662" i="10"/>
  <c r="AF643" i="10"/>
  <c r="AG643" i="10" s="1"/>
  <c r="AF631" i="10"/>
  <c r="AF632" i="10"/>
  <c r="AF633" i="10"/>
  <c r="AF634" i="10"/>
  <c r="AF635" i="10"/>
  <c r="AF636" i="10"/>
  <c r="AG636" i="10" s="1"/>
  <c r="AF637" i="10"/>
  <c r="AF638" i="10"/>
  <c r="AF639" i="10"/>
  <c r="AF653" i="10"/>
  <c r="AF654" i="10"/>
  <c r="AF660" i="10"/>
  <c r="AG660" i="10" s="1"/>
  <c r="AF641" i="10"/>
  <c r="AF626" i="10"/>
  <c r="AF661" i="10"/>
  <c r="AF647" i="10"/>
  <c r="AF648" i="10"/>
  <c r="AG648" i="10" s="1"/>
  <c r="AF649" i="10"/>
  <c r="AF670" i="10"/>
  <c r="AF672" i="10"/>
  <c r="AF673" i="10"/>
  <c r="AF630" i="10"/>
  <c r="AF645" i="10"/>
  <c r="AG645" i="10" s="1"/>
  <c r="AF651" i="10"/>
  <c r="AF640" i="10"/>
  <c r="AF650" i="10"/>
  <c r="AF664" i="10"/>
  <c r="AF669" i="10"/>
  <c r="AF658" i="10"/>
  <c r="AG658" i="10" s="1"/>
  <c r="AF644" i="10"/>
  <c r="AF671" i="10"/>
  <c r="AF652" i="10"/>
  <c r="AF665" i="10"/>
  <c r="AF666" i="10"/>
  <c r="AG666" i="10" s="1"/>
  <c r="AF667" i="10"/>
  <c r="AF668" i="10"/>
  <c r="AF627" i="10"/>
  <c r="AF628" i="10"/>
  <c r="AF613" i="10"/>
  <c r="AF646" i="10"/>
  <c r="AG646" i="10" s="1"/>
  <c r="AF629" i="10"/>
  <c r="AF674" i="10"/>
  <c r="AF675" i="10"/>
  <c r="AF677" i="10"/>
  <c r="AF678" i="10"/>
  <c r="AF726" i="10"/>
  <c r="AG726" i="10" s="1"/>
  <c r="AF682" i="10"/>
  <c r="AF683" i="10"/>
  <c r="AF684" i="10"/>
  <c r="AF720" i="10"/>
  <c r="AF722" i="10"/>
  <c r="AG722" i="10" s="1"/>
  <c r="AF679" i="10"/>
  <c r="AF685" i="10"/>
  <c r="AF691" i="10"/>
  <c r="AF725" i="10"/>
  <c r="AF715" i="10"/>
  <c r="AF716" i="10"/>
  <c r="AG716" i="10" s="1"/>
  <c r="AF717" i="10"/>
  <c r="AF718" i="10"/>
  <c r="AF719" i="10"/>
  <c r="AF686" i="10"/>
  <c r="AF687" i="10"/>
  <c r="AF688" i="10"/>
  <c r="AG688" i="10" s="1"/>
  <c r="AF689" i="10"/>
  <c r="AF690" i="10"/>
  <c r="AF714" i="10"/>
  <c r="AF723" i="10"/>
  <c r="AF724" i="10"/>
  <c r="AF707" i="10"/>
  <c r="AG707" i="10" s="1"/>
  <c r="AF710" i="10"/>
  <c r="AF703" i="10"/>
  <c r="AF704" i="10"/>
  <c r="AF705" i="10"/>
  <c r="AF676" i="10"/>
  <c r="AF712" i="10"/>
  <c r="AG712" i="10" s="1"/>
  <c r="AF713" i="10"/>
  <c r="AF692" i="10"/>
  <c r="AF680" i="10"/>
  <c r="AF681" i="10"/>
  <c r="AF693" i="10"/>
  <c r="AF694" i="10"/>
  <c r="AG694" i="10" s="1"/>
  <c r="AF695" i="10"/>
  <c r="AF696" i="10"/>
  <c r="AF697" i="10"/>
  <c r="AF698" i="10"/>
  <c r="AF699" i="10"/>
  <c r="AF700" i="10"/>
  <c r="AG700" i="10" s="1"/>
  <c r="AF701" i="10"/>
  <c r="AF708" i="10"/>
  <c r="AF706" i="10"/>
  <c r="AF702" i="10"/>
  <c r="AF709" i="10"/>
  <c r="AF787" i="10"/>
  <c r="AF732" i="10"/>
  <c r="AF733" i="10"/>
  <c r="AG733" i="10" s="1"/>
  <c r="AF734" i="10"/>
  <c r="AF761" i="10"/>
  <c r="AF760" i="10"/>
  <c r="AF736" i="10"/>
  <c r="AF786" i="10"/>
  <c r="AF781" i="10"/>
  <c r="AG781" i="10" s="1"/>
  <c r="AF763" i="10"/>
  <c r="AF764" i="10"/>
  <c r="AF765" i="10"/>
  <c r="AF766" i="10"/>
  <c r="AF767" i="10"/>
  <c r="AF783" i="10"/>
  <c r="AG783" i="10" s="1"/>
  <c r="AF778" i="10"/>
  <c r="AF779" i="10"/>
  <c r="AF780" i="10"/>
  <c r="AF759" i="10"/>
  <c r="AF768" i="10"/>
  <c r="AG768" i="10" s="1"/>
  <c r="AF769" i="10"/>
  <c r="AF770" i="10"/>
  <c r="AF771" i="10"/>
  <c r="AF772" i="10"/>
  <c r="AF773" i="10"/>
  <c r="AF774" i="10"/>
  <c r="AG774" i="10" s="1"/>
  <c r="AF775" i="10"/>
  <c r="AF750" i="10"/>
  <c r="AF739" i="10"/>
  <c r="AF737" i="10"/>
  <c r="AF756" i="10"/>
  <c r="AF731" i="10"/>
  <c r="AG731" i="10" s="1"/>
  <c r="AF729" i="10"/>
  <c r="AF755" i="10"/>
  <c r="AF741" i="10"/>
  <c r="AF742" i="10"/>
  <c r="AF743" i="10"/>
  <c r="AF744" i="10"/>
  <c r="AG744" i="10" s="1"/>
  <c r="AF745" i="10"/>
  <c r="AF746" i="10"/>
  <c r="AF747" i="10"/>
  <c r="AF727" i="10"/>
  <c r="AF728" i="10"/>
  <c r="AG728" i="10" s="1"/>
  <c r="AF777" i="10"/>
  <c r="AF785" i="10"/>
  <c r="AF748" i="10"/>
  <c r="AF752" i="10"/>
  <c r="AF762" i="10"/>
  <c r="AF738" i="10"/>
  <c r="AG738" i="10" s="1"/>
  <c r="AF730" i="10"/>
  <c r="AF757" i="10"/>
  <c r="AF758" i="10"/>
  <c r="AF749" i="10"/>
  <c r="AF735" i="10"/>
  <c r="AF753" i="10"/>
  <c r="AG753" i="10" s="1"/>
  <c r="AF751" i="10"/>
  <c r="AF740" i="10"/>
  <c r="AF754" i="10"/>
  <c r="AF782" i="10"/>
  <c r="AF788" i="10"/>
  <c r="AF789" i="10"/>
  <c r="AG789" i="10" s="1"/>
  <c r="AF790" i="10"/>
  <c r="AF791" i="10"/>
  <c r="AF792" i="10"/>
  <c r="AF793" i="10"/>
  <c r="AF794" i="10"/>
  <c r="AF795" i="10"/>
  <c r="AG795" i="10" s="1"/>
  <c r="AF796" i="10"/>
  <c r="AF797" i="10"/>
  <c r="AF798" i="10"/>
  <c r="AF799" i="10"/>
  <c r="AF800" i="10"/>
  <c r="AF801" i="10"/>
  <c r="AG801" i="10" s="1"/>
  <c r="AF802" i="10"/>
  <c r="AF803" i="10"/>
  <c r="AF804" i="10"/>
  <c r="AF805" i="10"/>
  <c r="AF806" i="10"/>
  <c r="AF807" i="10"/>
  <c r="AG807" i="10" s="1"/>
  <c r="AF808" i="10"/>
  <c r="AF809" i="10"/>
  <c r="AF810" i="10"/>
  <c r="AF811" i="10"/>
  <c r="AF812" i="10"/>
  <c r="AF813" i="10"/>
  <c r="AG813" i="10" s="1"/>
  <c r="AF814" i="10"/>
  <c r="AF815" i="10"/>
  <c r="AF816" i="10"/>
  <c r="AF817" i="10"/>
  <c r="AF818" i="10"/>
  <c r="AF819" i="10"/>
  <c r="AG819" i="10" s="1"/>
  <c r="AF820" i="10"/>
  <c r="AF821" i="10"/>
  <c r="AF822" i="10"/>
  <c r="AF823" i="10"/>
  <c r="AF824" i="10"/>
  <c r="AF825" i="10"/>
  <c r="AG825" i="10" s="1"/>
  <c r="AF826" i="10"/>
  <c r="AF827" i="10"/>
  <c r="AF828" i="10"/>
  <c r="AF829" i="10"/>
  <c r="AF830" i="10"/>
  <c r="AF831" i="10"/>
  <c r="AG831" i="10" s="1"/>
  <c r="AF832" i="10"/>
  <c r="AF833" i="10"/>
  <c r="AF834" i="10"/>
  <c r="AF835" i="10"/>
  <c r="AF836" i="10"/>
  <c r="AF837" i="10"/>
  <c r="AG837" i="10" s="1"/>
  <c r="AF838" i="10"/>
  <c r="AF839" i="10"/>
  <c r="AF840" i="10"/>
  <c r="AF841" i="10"/>
  <c r="AF842" i="10"/>
  <c r="AF843" i="10"/>
  <c r="AG843" i="10" s="1"/>
  <c r="AF844" i="10"/>
  <c r="AF845" i="10"/>
  <c r="AF846" i="10"/>
  <c r="AF847" i="10"/>
  <c r="AF848" i="10"/>
  <c r="AF849" i="10"/>
  <c r="AG849" i="10" s="1"/>
  <c r="AF850" i="10"/>
  <c r="AF851" i="10"/>
  <c r="AF852" i="10"/>
  <c r="AF853" i="10"/>
  <c r="AF854" i="10"/>
  <c r="AF855" i="10"/>
  <c r="AG855" i="10" s="1"/>
  <c r="AF856" i="10"/>
  <c r="AF857" i="10"/>
  <c r="AF858" i="10"/>
  <c r="AF859" i="10"/>
  <c r="AF860" i="10"/>
  <c r="AF861" i="10"/>
  <c r="AG861" i="10" s="1"/>
  <c r="AF862" i="10"/>
  <c r="AF863" i="10"/>
  <c r="AF864" i="10"/>
  <c r="AF865" i="10"/>
  <c r="AF866" i="10"/>
  <c r="AF867" i="10"/>
  <c r="AG867" i="10" s="1"/>
  <c r="AF868" i="10"/>
  <c r="AF869" i="10"/>
  <c r="AF870" i="10"/>
  <c r="AF871" i="10"/>
  <c r="AF872" i="10"/>
  <c r="AF873" i="10"/>
  <c r="AG873" i="10" s="1"/>
  <c r="AF874" i="10"/>
  <c r="AF875" i="10"/>
  <c r="AF876" i="10"/>
  <c r="AF877" i="10"/>
  <c r="AF878" i="10"/>
  <c r="AF879" i="10"/>
  <c r="AG879" i="10" s="1"/>
  <c r="AF880" i="10"/>
  <c r="AF881" i="10"/>
  <c r="AF882" i="10"/>
  <c r="AF883" i="10"/>
  <c r="AF884" i="10"/>
  <c r="AF885" i="10"/>
  <c r="AG885" i="10" s="1"/>
  <c r="AF886" i="10"/>
  <c r="AF887" i="10"/>
  <c r="AF888" i="10"/>
  <c r="AF889" i="10"/>
  <c r="AF890" i="10"/>
  <c r="AF891" i="10"/>
  <c r="AG891" i="10" s="1"/>
  <c r="AF892" i="10"/>
  <c r="AF893" i="10"/>
  <c r="AF894" i="10"/>
  <c r="AF895" i="10"/>
  <c r="AF896" i="10"/>
  <c r="AF897" i="10"/>
  <c r="AG897" i="10" s="1"/>
  <c r="AF898" i="10"/>
  <c r="AF899" i="10"/>
  <c r="AF900" i="10"/>
  <c r="AF901" i="10"/>
  <c r="AF902" i="10"/>
  <c r="AF903" i="10"/>
  <c r="AG903" i="10" s="1"/>
  <c r="AF904" i="10"/>
  <c r="AF905" i="10"/>
  <c r="AF906" i="10"/>
  <c r="AF907" i="10"/>
  <c r="AF908" i="10"/>
  <c r="AF909" i="10"/>
  <c r="AG909" i="10" s="1"/>
  <c r="AF910" i="10"/>
  <c r="AF911" i="10"/>
  <c r="AG913" i="10"/>
  <c r="AJ913" i="10"/>
  <c r="AJ914" i="10"/>
  <c r="AG915" i="10"/>
  <c r="AJ915" i="10"/>
  <c r="AG916" i="10"/>
  <c r="AJ916" i="10"/>
  <c r="AJ917" i="10"/>
  <c r="AG918" i="10"/>
  <c r="AJ918" i="10"/>
  <c r="AG919" i="10"/>
  <c r="AJ919" i="10"/>
  <c r="AJ920" i="10"/>
  <c r="AG921" i="10"/>
  <c r="AJ921" i="10"/>
  <c r="AG922" i="10"/>
  <c r="AJ922" i="10"/>
  <c r="AJ923" i="10"/>
  <c r="AG924" i="10"/>
  <c r="AJ924" i="10"/>
  <c r="AG925" i="10"/>
  <c r="AJ925" i="10"/>
  <c r="AJ926" i="10"/>
  <c r="AG927" i="10"/>
  <c r="AJ927" i="10"/>
  <c r="AG928" i="10"/>
  <c r="AJ928" i="10"/>
  <c r="AJ929" i="10"/>
  <c r="AG930" i="10"/>
  <c r="AJ930" i="10"/>
  <c r="AG931" i="10"/>
  <c r="AJ931" i="10"/>
  <c r="AJ932" i="10"/>
  <c r="AG933" i="10"/>
  <c r="AJ933" i="10"/>
  <c r="AG934" i="10"/>
  <c r="AJ934" i="10"/>
  <c r="AJ935" i="10"/>
  <c r="AG936" i="10"/>
  <c r="AJ936" i="10"/>
  <c r="AG937" i="10"/>
  <c r="AJ937" i="10"/>
  <c r="AJ938" i="10"/>
  <c r="AG939" i="10"/>
  <c r="AJ939" i="10"/>
  <c r="AG940" i="10"/>
  <c r="AJ940" i="10"/>
  <c r="AJ941" i="10"/>
  <c r="AG942" i="10"/>
  <c r="AJ942" i="10"/>
  <c r="AG943" i="10"/>
  <c r="AJ943" i="10"/>
  <c r="AJ944" i="10"/>
  <c r="AG945" i="10"/>
  <c r="AJ945" i="10"/>
  <c r="AG946" i="10"/>
  <c r="AJ946" i="10"/>
  <c r="AJ947" i="10"/>
  <c r="AG948" i="10"/>
  <c r="AJ948" i="10"/>
  <c r="AG949" i="10"/>
  <c r="AJ949" i="10"/>
  <c r="AJ950" i="10"/>
  <c r="AG951" i="10"/>
  <c r="AJ951" i="10"/>
  <c r="AG952" i="10"/>
  <c r="AJ952" i="10"/>
  <c r="AJ953" i="10"/>
  <c r="AJ254" i="10"/>
  <c r="AJ255" i="10"/>
  <c r="AJ134" i="10"/>
  <c r="AJ156" i="10"/>
  <c r="AJ248" i="10"/>
  <c r="AJ198" i="10"/>
  <c r="AJ177" i="10"/>
  <c r="AJ2" i="10"/>
  <c r="AJ3" i="10"/>
  <c r="AJ4" i="10"/>
  <c r="AJ5" i="10"/>
  <c r="AJ6" i="10"/>
  <c r="AJ7" i="10"/>
  <c r="AJ8" i="10"/>
  <c r="AJ246" i="10"/>
  <c r="AJ75" i="10"/>
  <c r="AJ73" i="10"/>
  <c r="AJ10" i="10"/>
  <c r="AJ173" i="10"/>
  <c r="AJ121" i="10"/>
  <c r="AJ76" i="10"/>
  <c r="AJ14" i="10"/>
  <c r="AJ336" i="10"/>
  <c r="AJ302" i="10"/>
  <c r="AJ17" i="10"/>
  <c r="AJ18" i="10"/>
  <c r="AJ118" i="10"/>
  <c r="AJ102" i="10"/>
  <c r="AJ295" i="10"/>
  <c r="AJ63" i="10"/>
  <c r="AJ65" i="10"/>
  <c r="AJ62" i="10"/>
  <c r="AJ239" i="10"/>
  <c r="AJ36" i="10"/>
  <c r="AJ143" i="10"/>
  <c r="AJ144" i="10"/>
  <c r="AJ267" i="10"/>
  <c r="AJ9" i="10"/>
  <c r="AJ15" i="10"/>
  <c r="AJ299" i="10"/>
  <c r="AJ27" i="10"/>
  <c r="AJ31" i="10"/>
  <c r="AJ21" i="10"/>
  <c r="AJ240" i="10"/>
  <c r="AJ138" i="10"/>
  <c r="AJ38" i="10"/>
  <c r="AJ39" i="10"/>
  <c r="AJ40" i="10"/>
  <c r="AJ41" i="10"/>
  <c r="AJ42" i="10"/>
  <c r="AJ43" i="10"/>
  <c r="AJ44" i="10"/>
  <c r="AJ33" i="10"/>
  <c r="AJ34" i="10"/>
  <c r="AJ87" i="10"/>
  <c r="AJ169" i="10"/>
  <c r="AJ49" i="10"/>
  <c r="AJ50" i="10"/>
  <c r="AJ128" i="10"/>
  <c r="AJ52" i="10"/>
  <c r="AJ53" i="10"/>
  <c r="AJ54" i="10"/>
  <c r="AJ55" i="10"/>
  <c r="AJ185" i="10"/>
  <c r="AJ57" i="10"/>
  <c r="AJ58" i="10"/>
  <c r="AJ91" i="10"/>
  <c r="AJ129" i="10"/>
  <c r="AJ334" i="10"/>
  <c r="AJ197" i="10"/>
  <c r="AJ266" i="10"/>
  <c r="AJ64" i="10"/>
  <c r="AJ11" i="10"/>
  <c r="AJ46" i="10"/>
  <c r="AJ257" i="10"/>
  <c r="AJ315" i="10"/>
  <c r="AJ96" i="10"/>
  <c r="AJ60" i="10"/>
  <c r="AJ71" i="10"/>
  <c r="AJ72" i="10"/>
  <c r="AJ78" i="10"/>
  <c r="AJ97" i="10"/>
  <c r="AJ98" i="10"/>
  <c r="AJ47" i="10"/>
  <c r="AJ48" i="10"/>
  <c r="AJ51" i="10"/>
  <c r="AJ56" i="10"/>
  <c r="AJ99" i="10"/>
  <c r="AJ100" i="10"/>
  <c r="AJ139" i="10"/>
  <c r="AJ35" i="10"/>
  <c r="AJ84" i="10"/>
  <c r="AJ85" i="10"/>
  <c r="AJ122" i="10"/>
  <c r="AJ145" i="10"/>
  <c r="AJ88" i="10"/>
  <c r="AJ89" i="10"/>
  <c r="AJ90" i="10"/>
  <c r="AJ23" i="10"/>
  <c r="AJ104" i="10"/>
  <c r="AJ24" i="10"/>
  <c r="AJ25" i="10"/>
  <c r="AJ26" i="10"/>
  <c r="AJ105" i="10"/>
  <c r="AJ306" i="10"/>
  <c r="AJ146" i="10"/>
  <c r="AJ28" i="10"/>
  <c r="AJ101" i="10"/>
  <c r="AJ81" i="10"/>
  <c r="AJ274" i="10"/>
  <c r="AJ68" i="10"/>
  <c r="AJ260" i="10"/>
  <c r="AJ243" i="10"/>
  <c r="AJ107" i="10"/>
  <c r="AJ183" i="10"/>
  <c r="AJ20" i="10"/>
  <c r="AJ110" i="10"/>
  <c r="AJ82" i="10"/>
  <c r="AJ92" i="10"/>
  <c r="AJ181" i="10"/>
  <c r="AJ317" i="10"/>
  <c r="AJ66" i="10"/>
  <c r="AJ314" i="10"/>
  <c r="AJ12" i="10"/>
  <c r="AJ16" i="10"/>
  <c r="AJ83" i="10"/>
  <c r="AJ120" i="10"/>
  <c r="AJ13" i="10"/>
  <c r="AJ108" i="10"/>
  <c r="AJ32" i="10"/>
  <c r="AJ67" i="10"/>
  <c r="AJ93" i="10"/>
  <c r="AJ95" i="10"/>
  <c r="AJ184" i="10"/>
  <c r="AJ179" i="10"/>
  <c r="AJ22" i="10"/>
  <c r="AJ114" i="10"/>
  <c r="AJ131" i="10"/>
  <c r="AJ252" i="10"/>
  <c r="AJ176" i="10"/>
  <c r="AJ80" i="10"/>
  <c r="AJ204" i="10"/>
  <c r="AJ223" i="10"/>
  <c r="AJ69" i="10"/>
  <c r="AJ187" i="10"/>
  <c r="AJ328" i="10"/>
  <c r="AJ275" i="10"/>
  <c r="AJ263" i="10"/>
  <c r="AJ282" i="10"/>
  <c r="AJ149" i="10"/>
  <c r="AJ150" i="10"/>
  <c r="AJ29" i="10"/>
  <c r="AJ253" i="10"/>
  <c r="AJ147" i="10"/>
  <c r="AJ148" i="10"/>
  <c r="AJ309" i="10"/>
  <c r="AJ106" i="10"/>
  <c r="AJ74" i="10"/>
  <c r="AJ337" i="10"/>
  <c r="AJ201" i="10"/>
  <c r="AJ45" i="10"/>
  <c r="AJ265" i="10"/>
  <c r="AJ283" i="10"/>
  <c r="AJ157" i="10"/>
  <c r="AJ158" i="10"/>
  <c r="AJ159" i="10"/>
  <c r="AJ160" i="10"/>
  <c r="AJ161" i="10"/>
  <c r="AJ162" i="10"/>
  <c r="AJ163" i="10"/>
  <c r="AJ164" i="10"/>
  <c r="AJ165" i="10"/>
  <c r="AJ166" i="10"/>
  <c r="AJ19" i="10"/>
  <c r="AJ127" i="10"/>
  <c r="AJ300" i="10"/>
  <c r="AJ326" i="10"/>
  <c r="AJ203" i="10"/>
  <c r="AJ172" i="10"/>
  <c r="AJ311" i="10"/>
  <c r="AJ103" i="10"/>
  <c r="AJ30" i="10"/>
  <c r="AJ188" i="10"/>
  <c r="AJ249" i="10"/>
  <c r="AJ178" i="10"/>
  <c r="AJ37" i="10"/>
  <c r="AJ180" i="10"/>
  <c r="AJ316" i="10"/>
  <c r="AJ298" i="10"/>
  <c r="AJ94" i="10"/>
  <c r="AJ59" i="10"/>
  <c r="AJ247" i="10"/>
  <c r="AJ199" i="10"/>
  <c r="AJ133" i="10"/>
  <c r="AJ109" i="10"/>
  <c r="AJ319" i="10"/>
  <c r="AJ190" i="10"/>
  <c r="AJ296" i="10"/>
  <c r="AJ329" i="10"/>
  <c r="AJ193" i="10"/>
  <c r="AJ79" i="10"/>
  <c r="AJ111" i="10"/>
  <c r="AJ285" i="10"/>
  <c r="AJ264" i="10"/>
  <c r="AJ234" i="10"/>
  <c r="AJ119" i="10"/>
  <c r="AJ153" i="10"/>
  <c r="AJ61" i="10"/>
  <c r="AJ202" i="10"/>
  <c r="AJ194" i="10"/>
  <c r="AJ170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77" i="10"/>
  <c r="AJ224" i="10"/>
  <c r="AJ318" i="10"/>
  <c r="AJ125" i="10"/>
  <c r="AJ332" i="10"/>
  <c r="AJ228" i="10"/>
  <c r="AJ229" i="10"/>
  <c r="AJ230" i="10"/>
  <c r="AJ124" i="10"/>
  <c r="AJ171" i="10"/>
  <c r="AJ116" i="10"/>
  <c r="AJ123" i="10"/>
  <c r="AJ235" i="10"/>
  <c r="AJ236" i="10"/>
  <c r="AJ237" i="10"/>
  <c r="AJ270" i="10"/>
  <c r="AJ70" i="10"/>
  <c r="AJ195" i="10"/>
  <c r="AJ241" i="10"/>
  <c r="AJ242" i="10"/>
  <c r="AJ86" i="10"/>
  <c r="AJ196" i="10"/>
  <c r="AJ137" i="10"/>
  <c r="AJ117" i="10"/>
  <c r="AJ338" i="10"/>
  <c r="AJ154" i="10"/>
  <c r="AJ327" i="10"/>
  <c r="AJ343" i="10"/>
  <c r="AJ357" i="10"/>
  <c r="AJ238" i="10"/>
  <c r="AJ361" i="10"/>
  <c r="AJ362" i="10"/>
  <c r="AJ200" i="10"/>
  <c r="AJ320" i="10"/>
  <c r="AJ344" i="10"/>
  <c r="AJ132" i="10"/>
  <c r="AJ192" i="10"/>
  <c r="AJ292" i="10"/>
  <c r="AJ232" i="10"/>
  <c r="AJ324" i="10"/>
  <c r="AJ250" i="10"/>
  <c r="AJ258" i="10"/>
  <c r="AJ322" i="10"/>
  <c r="AJ331" i="10"/>
  <c r="AJ259" i="10"/>
  <c r="AJ363" i="10"/>
  <c r="AJ251" i="10"/>
  <c r="AJ353" i="10"/>
  <c r="AJ365" i="10"/>
  <c r="AJ364" i="10"/>
  <c r="AJ297" i="10"/>
  <c r="AJ367" i="10"/>
  <c r="AJ368" i="10"/>
  <c r="AJ369" i="10"/>
  <c r="AJ370" i="10"/>
  <c r="AJ304" i="10"/>
  <c r="AJ305" i="10"/>
  <c r="AJ115" i="10"/>
  <c r="AJ126" i="10"/>
  <c r="AJ112" i="10"/>
  <c r="AJ351" i="10"/>
  <c r="AJ345" i="10"/>
  <c r="AJ346" i="10"/>
  <c r="AJ347" i="10"/>
  <c r="AJ276" i="10"/>
  <c r="AJ289" i="10"/>
  <c r="AJ245" i="10"/>
  <c r="AJ339" i="10"/>
  <c r="AJ141" i="10"/>
  <c r="AJ291" i="10"/>
  <c r="AJ269" i="10"/>
  <c r="AJ155" i="10"/>
  <c r="AJ358" i="10"/>
  <c r="AJ130" i="10"/>
  <c r="AJ325" i="10"/>
  <c r="AJ227" i="10"/>
  <c r="AJ174" i="10"/>
  <c r="AJ323" i="10"/>
  <c r="AJ182" i="10"/>
  <c r="AJ310" i="10"/>
  <c r="AJ226" i="10"/>
  <c r="AJ303" i="10"/>
  <c r="AJ268" i="10"/>
  <c r="AJ349" i="10"/>
  <c r="AJ142" i="10"/>
  <c r="AJ167" i="10"/>
  <c r="AJ350" i="10"/>
  <c r="AJ151" i="10"/>
  <c r="AJ152" i="10"/>
  <c r="AJ168" i="10"/>
  <c r="AJ352" i="10"/>
  <c r="AJ340" i="10"/>
  <c r="AJ280" i="10"/>
  <c r="AJ281" i="10"/>
  <c r="AJ272" i="10"/>
  <c r="AJ273" i="10"/>
  <c r="AJ307" i="10"/>
  <c r="AJ191" i="10"/>
  <c r="AJ271" i="10"/>
  <c r="AJ256" i="10"/>
  <c r="AJ140" i="10"/>
  <c r="AJ321" i="10"/>
  <c r="AJ301" i="10"/>
  <c r="AJ308" i="10"/>
  <c r="AJ356" i="10"/>
  <c r="AJ335" i="10"/>
  <c r="AJ261" i="10"/>
  <c r="AJ333" i="10"/>
  <c r="AJ348" i="10"/>
  <c r="AJ186" i="10"/>
  <c r="AJ244" i="10"/>
  <c r="AJ288" i="10"/>
  <c r="AJ233" i="10"/>
  <c r="AJ313" i="10"/>
  <c r="AJ113" i="10"/>
  <c r="AJ359" i="10"/>
  <c r="AJ284" i="10"/>
  <c r="AJ354" i="10"/>
  <c r="AJ277" i="10"/>
  <c r="AJ355" i="10"/>
  <c r="AJ341" i="10"/>
  <c r="AJ278" i="10"/>
  <c r="AJ279" i="10"/>
  <c r="AJ286" i="10"/>
  <c r="AJ290" i="10"/>
  <c r="AJ287" i="10"/>
  <c r="AJ366" i="10"/>
  <c r="AJ342" i="10"/>
  <c r="AJ225" i="10"/>
  <c r="AJ312" i="10"/>
  <c r="AJ135" i="10"/>
  <c r="AJ136" i="10"/>
  <c r="AJ175" i="10"/>
  <c r="AJ189" i="10"/>
  <c r="AJ360" i="10"/>
  <c r="AJ330" i="10"/>
  <c r="AJ262" i="10"/>
  <c r="AJ294" i="10"/>
  <c r="AJ293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7" i="10"/>
  <c r="AJ429" i="10"/>
  <c r="AJ455" i="10"/>
  <c r="AJ454" i="10"/>
  <c r="AJ453" i="10"/>
  <c r="AJ451" i="10"/>
  <c r="AJ425" i="10"/>
  <c r="AJ450" i="10"/>
  <c r="AJ432" i="10"/>
  <c r="AJ430" i="10"/>
  <c r="AJ431" i="10"/>
  <c r="AJ424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9" i="10"/>
  <c r="AJ452" i="10"/>
  <c r="AJ423" i="10"/>
  <c r="AJ448" i="10"/>
  <c r="AJ428" i="10"/>
  <c r="AJ456" i="10"/>
  <c r="AJ457" i="10"/>
  <c r="AJ422" i="10"/>
  <c r="AJ426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93" i="10"/>
  <c r="AJ602" i="10"/>
  <c r="AJ606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607" i="10"/>
  <c r="AJ586" i="10"/>
  <c r="AJ594" i="10"/>
  <c r="AJ590" i="10"/>
  <c r="AJ587" i="10"/>
  <c r="AJ601" i="10"/>
  <c r="AJ604" i="10"/>
  <c r="AJ605" i="10"/>
  <c r="AJ589" i="10"/>
  <c r="AJ610" i="10"/>
  <c r="AJ588" i="10"/>
  <c r="AJ583" i="10"/>
  <c r="AJ584" i="10"/>
  <c r="AJ608" i="10"/>
  <c r="AJ600" i="10"/>
  <c r="AJ591" i="10"/>
  <c r="AJ592" i="10"/>
  <c r="AJ580" i="10"/>
  <c r="AJ581" i="10"/>
  <c r="AJ563" i="10"/>
  <c r="AJ585" i="10"/>
  <c r="AJ595" i="10"/>
  <c r="AJ596" i="10"/>
  <c r="AJ597" i="10"/>
  <c r="AJ598" i="10"/>
  <c r="AJ564" i="10"/>
  <c r="AJ582" i="10"/>
  <c r="AJ599" i="10"/>
  <c r="AJ609" i="10"/>
  <c r="AJ603" i="10"/>
  <c r="AJ565" i="10"/>
  <c r="AJ611" i="10"/>
  <c r="AJ657" i="10"/>
  <c r="AJ612" i="10"/>
  <c r="AJ614" i="10"/>
  <c r="AJ615" i="10"/>
  <c r="AJ616" i="10"/>
  <c r="AJ617" i="10"/>
  <c r="AJ618" i="10"/>
  <c r="AJ619" i="10"/>
  <c r="AJ620" i="10"/>
  <c r="AJ621" i="10"/>
  <c r="AJ622" i="10"/>
  <c r="AJ623" i="10"/>
  <c r="AJ624" i="10"/>
  <c r="AJ625" i="10"/>
  <c r="AJ655" i="10"/>
  <c r="AJ659" i="10"/>
  <c r="AJ656" i="10"/>
  <c r="AJ663" i="10"/>
  <c r="AJ662" i="10"/>
  <c r="AJ643" i="10"/>
  <c r="AJ631" i="10"/>
  <c r="AJ632" i="10"/>
  <c r="AJ633" i="10"/>
  <c r="AJ634" i="10"/>
  <c r="AJ635" i="10"/>
  <c r="AJ636" i="10"/>
  <c r="AJ637" i="10"/>
  <c r="AJ638" i="10"/>
  <c r="AJ639" i="10"/>
  <c r="AJ653" i="10"/>
  <c r="AJ654" i="10"/>
  <c r="AJ660" i="10"/>
  <c r="AJ641" i="10"/>
  <c r="AJ626" i="10"/>
  <c r="AJ661" i="10"/>
  <c r="AJ642" i="10"/>
  <c r="AJ647" i="10"/>
  <c r="AJ648" i="10"/>
  <c r="AJ649" i="10"/>
  <c r="AJ670" i="10"/>
  <c r="AJ672" i="10"/>
  <c r="AJ673" i="10"/>
  <c r="AJ630" i="10"/>
  <c r="AJ645" i="10"/>
  <c r="AJ651" i="10"/>
  <c r="AJ640" i="10"/>
  <c r="AJ650" i="10"/>
  <c r="AJ664" i="10"/>
  <c r="AJ669" i="10"/>
  <c r="AJ658" i="10"/>
  <c r="AJ644" i="10"/>
  <c r="AJ671" i="10"/>
  <c r="AJ652" i="10"/>
  <c r="AJ665" i="10"/>
  <c r="AJ666" i="10"/>
  <c r="AJ667" i="10"/>
  <c r="AJ668" i="10"/>
  <c r="AJ627" i="10"/>
  <c r="AJ628" i="10"/>
  <c r="AJ613" i="10"/>
  <c r="AJ646" i="10"/>
  <c r="AJ629" i="10"/>
  <c r="AJ674" i="10"/>
  <c r="AJ675" i="10"/>
  <c r="AJ677" i="10"/>
  <c r="AJ678" i="10"/>
  <c r="AJ726" i="10"/>
  <c r="AJ682" i="10"/>
  <c r="AJ683" i="10"/>
  <c r="AJ684" i="10"/>
  <c r="AJ720" i="10"/>
  <c r="AJ721" i="10"/>
  <c r="AJ722" i="10"/>
  <c r="AJ679" i="10"/>
  <c r="AJ685" i="10"/>
  <c r="AJ691" i="10"/>
  <c r="AJ725" i="10"/>
  <c r="AJ715" i="10"/>
  <c r="AJ716" i="10"/>
  <c r="AJ717" i="10"/>
  <c r="AJ718" i="10"/>
  <c r="AJ719" i="10"/>
  <c r="AJ686" i="10"/>
  <c r="AJ687" i="10"/>
  <c r="AJ688" i="10"/>
  <c r="AJ689" i="10"/>
  <c r="AJ690" i="10"/>
  <c r="AJ714" i="10"/>
  <c r="AJ723" i="10"/>
  <c r="AJ724" i="10"/>
  <c r="AJ707" i="10"/>
  <c r="AJ710" i="10"/>
  <c r="AJ703" i="10"/>
  <c r="AJ704" i="10"/>
  <c r="AJ705" i="10"/>
  <c r="AJ676" i="10"/>
  <c r="AJ712" i="10"/>
  <c r="AJ713" i="10"/>
  <c r="AJ692" i="10"/>
  <c r="AJ680" i="10"/>
  <c r="AJ681" i="10"/>
  <c r="AJ693" i="10"/>
  <c r="AJ694" i="10"/>
  <c r="AJ695" i="10"/>
  <c r="AJ696" i="10"/>
  <c r="AJ697" i="10"/>
  <c r="AJ698" i="10"/>
  <c r="AJ699" i="10"/>
  <c r="AJ700" i="10"/>
  <c r="AJ701" i="10"/>
  <c r="AJ711" i="10"/>
  <c r="AJ708" i="10"/>
  <c r="AJ706" i="10"/>
  <c r="AJ702" i="10"/>
  <c r="AJ709" i="10"/>
  <c r="AJ787" i="10"/>
  <c r="AJ732" i="10"/>
  <c r="AJ733" i="10"/>
  <c r="AJ734" i="10"/>
  <c r="AJ761" i="10"/>
  <c r="AJ760" i="10"/>
  <c r="AJ736" i="10"/>
  <c r="AJ786" i="10"/>
  <c r="AJ781" i="10"/>
  <c r="AJ763" i="10"/>
  <c r="AJ764" i="10"/>
  <c r="AJ765" i="10"/>
  <c r="AJ766" i="10"/>
  <c r="AJ767" i="10"/>
  <c r="AJ783" i="10"/>
  <c r="AJ778" i="10"/>
  <c r="AJ779" i="10"/>
  <c r="AJ776" i="10"/>
  <c r="AJ780" i="10"/>
  <c r="AJ759" i="10"/>
  <c r="AJ768" i="10"/>
  <c r="AJ769" i="10"/>
  <c r="AJ770" i="10"/>
  <c r="AJ771" i="10"/>
  <c r="AJ772" i="10"/>
  <c r="AJ773" i="10"/>
  <c r="AJ774" i="10"/>
  <c r="AJ775" i="10"/>
  <c r="AJ750" i="10"/>
  <c r="AJ739" i="10"/>
  <c r="AJ737" i="10"/>
  <c r="AJ756" i="10"/>
  <c r="AJ731" i="10"/>
  <c r="AJ729" i="10"/>
  <c r="AJ755" i="10"/>
  <c r="AJ741" i="10"/>
  <c r="AJ742" i="10"/>
  <c r="AJ743" i="10"/>
  <c r="AJ744" i="10"/>
  <c r="AJ745" i="10"/>
  <c r="AJ746" i="10"/>
  <c r="AJ747" i="10"/>
  <c r="AJ784" i="10"/>
  <c r="AJ727" i="10"/>
  <c r="AJ728" i="10"/>
  <c r="AJ777" i="10"/>
  <c r="AJ785" i="10"/>
  <c r="AJ748" i="10"/>
  <c r="AJ752" i="10"/>
  <c r="AJ762" i="10"/>
  <c r="AJ738" i="10"/>
  <c r="AJ730" i="10"/>
  <c r="AJ757" i="10"/>
  <c r="AJ758" i="10"/>
  <c r="AJ749" i="10"/>
  <c r="AJ735" i="10"/>
  <c r="AJ753" i="10"/>
  <c r="AJ751" i="10"/>
  <c r="AJ740" i="10"/>
  <c r="AJ754" i="10"/>
  <c r="AJ782" i="10"/>
  <c r="AJ788" i="10"/>
  <c r="AJ789" i="10"/>
  <c r="AJ790" i="10"/>
  <c r="AJ791" i="10"/>
  <c r="AJ792" i="10"/>
  <c r="AJ793" i="10"/>
  <c r="AJ794" i="10"/>
  <c r="AJ795" i="10"/>
  <c r="AJ796" i="10"/>
  <c r="AJ797" i="10"/>
  <c r="AJ798" i="10"/>
  <c r="AJ799" i="10"/>
  <c r="AJ800" i="10"/>
  <c r="AJ801" i="10"/>
  <c r="AJ802" i="10"/>
  <c r="AJ803" i="10"/>
  <c r="AJ804" i="10"/>
  <c r="AJ805" i="10"/>
  <c r="AJ806" i="10"/>
  <c r="AJ807" i="10"/>
  <c r="AJ808" i="10"/>
  <c r="AJ809" i="10"/>
  <c r="AJ810" i="10"/>
  <c r="AJ811" i="10"/>
  <c r="AJ812" i="10"/>
  <c r="AJ813" i="10"/>
  <c r="AJ814" i="10"/>
  <c r="AJ815" i="10"/>
  <c r="AJ816" i="10"/>
  <c r="AJ817" i="10"/>
  <c r="AJ818" i="10"/>
  <c r="AJ819" i="10"/>
  <c r="AJ820" i="10"/>
  <c r="AJ821" i="10"/>
  <c r="AJ822" i="10"/>
  <c r="AJ823" i="10"/>
  <c r="AJ824" i="10"/>
  <c r="AJ825" i="10"/>
  <c r="AJ826" i="10"/>
  <c r="AJ827" i="10"/>
  <c r="AJ828" i="10"/>
  <c r="AJ829" i="10"/>
  <c r="AJ830" i="10"/>
  <c r="AJ831" i="10"/>
  <c r="AJ832" i="10"/>
  <c r="AJ833" i="10"/>
  <c r="AJ834" i="10"/>
  <c r="AJ835" i="10"/>
  <c r="AJ836" i="10"/>
  <c r="AJ837" i="10"/>
  <c r="AJ838" i="10"/>
  <c r="AJ839" i="10"/>
  <c r="AJ840" i="10"/>
  <c r="AJ841" i="10"/>
  <c r="AJ842" i="10"/>
  <c r="AJ843" i="10"/>
  <c r="AJ844" i="10"/>
  <c r="AJ845" i="10"/>
  <c r="AJ846" i="10"/>
  <c r="AJ847" i="10"/>
  <c r="AJ848" i="10"/>
  <c r="AJ849" i="10"/>
  <c r="AJ850" i="10"/>
  <c r="AJ851" i="10"/>
  <c r="AJ852" i="10"/>
  <c r="AJ853" i="10"/>
  <c r="AJ854" i="10"/>
  <c r="AJ855" i="10"/>
  <c r="AJ856" i="10"/>
  <c r="AJ857" i="10"/>
  <c r="AJ858" i="10"/>
  <c r="AJ859" i="10"/>
  <c r="AJ860" i="10"/>
  <c r="AJ861" i="10"/>
  <c r="AJ862" i="10"/>
  <c r="AJ863" i="10"/>
  <c r="AJ864" i="10"/>
  <c r="AJ865" i="10"/>
  <c r="AJ866" i="10"/>
  <c r="AJ867" i="10"/>
  <c r="AJ868" i="10"/>
  <c r="AJ869" i="10"/>
  <c r="AJ870" i="10"/>
  <c r="AJ871" i="10"/>
  <c r="AJ872" i="10"/>
  <c r="AJ873" i="10"/>
  <c r="AJ874" i="10"/>
  <c r="AJ875" i="10"/>
  <c r="AJ876" i="10"/>
  <c r="AJ877" i="10"/>
  <c r="AJ878" i="10"/>
  <c r="AJ879" i="10"/>
  <c r="AJ880" i="10"/>
  <c r="AJ881" i="10"/>
  <c r="AJ882" i="10"/>
  <c r="AJ883" i="10"/>
  <c r="AJ884" i="10"/>
  <c r="AJ885" i="10"/>
  <c r="AJ886" i="10"/>
  <c r="AJ887" i="10"/>
  <c r="AJ888" i="10"/>
  <c r="AJ889" i="10"/>
  <c r="AJ890" i="10"/>
  <c r="AJ891" i="10"/>
  <c r="AJ892" i="10"/>
  <c r="AJ893" i="10"/>
  <c r="AJ894" i="10"/>
  <c r="AJ895" i="10"/>
  <c r="AJ896" i="10"/>
  <c r="AJ897" i="10"/>
  <c r="AJ898" i="10"/>
  <c r="AJ899" i="10"/>
  <c r="AJ900" i="10"/>
  <c r="AJ901" i="10"/>
  <c r="AJ902" i="10"/>
  <c r="AJ903" i="10"/>
  <c r="AJ904" i="10"/>
  <c r="AJ905" i="10"/>
  <c r="AJ906" i="10"/>
  <c r="AJ907" i="10"/>
  <c r="AJ908" i="10"/>
  <c r="AJ909" i="10"/>
  <c r="AJ910" i="10"/>
  <c r="AJ911" i="10"/>
  <c r="AJ912" i="10"/>
  <c r="AG254" i="10"/>
  <c r="AG255" i="10"/>
  <c r="AG156" i="10"/>
  <c r="AG198" i="10"/>
  <c r="AG177" i="10"/>
  <c r="AG2" i="10"/>
  <c r="AG3" i="10"/>
  <c r="AG4" i="10"/>
  <c r="AG6" i="10"/>
  <c r="AG7" i="10"/>
  <c r="AG8" i="10"/>
  <c r="AG246" i="10"/>
  <c r="AG75" i="10"/>
  <c r="AG10" i="10"/>
  <c r="AG173" i="10"/>
  <c r="AG121" i="10"/>
  <c r="AG76" i="10"/>
  <c r="AG14" i="10"/>
  <c r="AG302" i="10"/>
  <c r="AG17" i="10"/>
  <c r="AG18" i="10"/>
  <c r="AG118" i="10"/>
  <c r="AG102" i="10"/>
  <c r="AG63" i="10"/>
  <c r="AG65" i="10"/>
  <c r="AG62" i="10"/>
  <c r="AG36" i="10"/>
  <c r="AG144" i="10"/>
  <c r="AG267" i="10"/>
  <c r="AG9" i="10"/>
  <c r="AG15" i="10"/>
  <c r="AG299" i="10"/>
  <c r="AG31" i="10"/>
  <c r="AG21" i="10"/>
  <c r="AG240" i="10"/>
  <c r="AG138" i="10"/>
  <c r="AG38" i="10"/>
  <c r="AG40" i="10"/>
  <c r="AG41" i="10"/>
  <c r="AG42" i="10"/>
  <c r="AG43" i="10"/>
  <c r="AG44" i="10"/>
  <c r="AG34" i="10"/>
  <c r="AG87" i="10"/>
  <c r="AG169" i="10"/>
  <c r="AG49" i="10"/>
  <c r="AG50" i="10"/>
  <c r="AG52" i="10"/>
  <c r="AG53" i="10"/>
  <c r="AG54" i="10"/>
  <c r="AG55" i="10"/>
  <c r="AG185" i="10"/>
  <c r="AG58" i="10"/>
  <c r="AG91" i="10"/>
  <c r="AG129" i="10"/>
  <c r="AG334" i="10"/>
  <c r="AG197" i="10"/>
  <c r="AG64" i="10"/>
  <c r="AG46" i="10"/>
  <c r="AG257" i="10"/>
  <c r="AG315" i="10"/>
  <c r="AG60" i="10"/>
  <c r="AG71" i="10"/>
  <c r="AG72" i="10"/>
  <c r="AG78" i="10"/>
  <c r="AG97" i="10"/>
  <c r="AG47" i="10"/>
  <c r="AG48" i="10"/>
  <c r="AG51" i="10"/>
  <c r="AG56" i="10"/>
  <c r="AG99" i="10"/>
  <c r="AG139" i="10"/>
  <c r="AG35" i="10"/>
  <c r="AG84" i="10"/>
  <c r="AG85" i="10"/>
  <c r="AG122" i="10"/>
  <c r="AG88" i="10"/>
  <c r="AG89" i="10"/>
  <c r="AG90" i="10"/>
  <c r="AG23" i="10"/>
  <c r="AG104" i="10"/>
  <c r="AG25" i="10"/>
  <c r="AG26" i="10"/>
  <c r="AG105" i="10"/>
  <c r="AG306" i="10"/>
  <c r="AG146" i="10"/>
  <c r="AG28" i="10"/>
  <c r="AG101" i="10"/>
  <c r="AG81" i="10"/>
  <c r="AG68" i="10"/>
  <c r="AG243" i="10"/>
  <c r="AG107" i="10"/>
  <c r="AG183" i="10"/>
  <c r="AG20" i="10"/>
  <c r="AG110" i="10"/>
  <c r="AG92" i="10"/>
  <c r="AG181" i="10"/>
  <c r="AG317" i="10"/>
  <c r="AG66" i="10"/>
  <c r="AG314" i="10"/>
  <c r="AG16" i="10"/>
  <c r="AG83" i="10"/>
  <c r="AG120" i="10"/>
  <c r="AG13" i="10"/>
  <c r="AG108" i="10"/>
  <c r="AG67" i="10"/>
  <c r="AG93" i="10"/>
  <c r="AG95" i="10"/>
  <c r="AG184" i="10"/>
  <c r="AG179" i="10"/>
  <c r="AG114" i="10"/>
  <c r="AG131" i="10"/>
  <c r="AG176" i="10"/>
  <c r="AG80" i="10"/>
  <c r="AG223" i="10"/>
  <c r="AG69" i="10"/>
  <c r="AG187" i="10"/>
  <c r="AG328" i="10"/>
  <c r="AG275" i="10"/>
  <c r="AG282" i="10"/>
  <c r="AG149" i="10"/>
  <c r="AG150" i="10"/>
  <c r="AG29" i="10"/>
  <c r="AG253" i="10"/>
  <c r="AG148" i="10"/>
  <c r="AG309" i="10"/>
  <c r="AG106" i="10"/>
  <c r="AG74" i="10"/>
  <c r="AG337" i="10"/>
  <c r="AG45" i="10"/>
  <c r="AG265" i="10"/>
  <c r="AG283" i="10"/>
  <c r="AG157" i="10"/>
  <c r="AG158" i="10"/>
  <c r="AG160" i="10"/>
  <c r="AG161" i="10"/>
  <c r="AG162" i="10"/>
  <c r="AG163" i="10"/>
  <c r="AG164" i="10"/>
  <c r="AG166" i="10"/>
  <c r="AG19" i="10"/>
  <c r="AG127" i="10"/>
  <c r="AG300" i="10"/>
  <c r="AG326" i="10"/>
  <c r="AG172" i="10"/>
  <c r="AG311" i="10"/>
  <c r="AG103" i="10"/>
  <c r="AG30" i="10"/>
  <c r="AG188" i="10"/>
  <c r="AG178" i="10"/>
  <c r="AG180" i="10"/>
  <c r="AG316" i="10"/>
  <c r="AG298" i="10"/>
  <c r="AG59" i="10"/>
  <c r="AG247" i="10"/>
  <c r="AG199" i="10"/>
  <c r="AG133" i="10"/>
  <c r="AG109" i="10"/>
  <c r="AG190" i="10"/>
  <c r="AG329" i="10"/>
  <c r="AG193" i="10"/>
  <c r="AG79" i="10"/>
  <c r="AG285" i="10"/>
  <c r="AG264" i="10"/>
  <c r="AG234" i="10"/>
  <c r="AG119" i="10"/>
  <c r="AG153" i="10"/>
  <c r="AG202" i="10"/>
  <c r="AG194" i="10"/>
  <c r="AG170" i="10"/>
  <c r="AG205" i="10"/>
  <c r="AG206" i="10"/>
  <c r="AG208" i="10"/>
  <c r="AG209" i="10"/>
  <c r="AG210" i="10"/>
  <c r="AG211" i="10"/>
  <c r="AG212" i="10"/>
  <c r="AG214" i="10"/>
  <c r="AG215" i="10"/>
  <c r="AG216" i="10"/>
  <c r="AG217" i="10"/>
  <c r="AG218" i="10"/>
  <c r="AG220" i="10"/>
  <c r="AG221" i="10"/>
  <c r="AG222" i="10"/>
  <c r="AG77" i="10"/>
  <c r="AG224" i="10"/>
  <c r="AG125" i="10"/>
  <c r="AG332" i="10"/>
  <c r="AG228" i="10"/>
  <c r="AG229" i="10"/>
  <c r="AG230" i="10"/>
  <c r="AG171" i="10"/>
  <c r="AG116" i="10"/>
  <c r="AG123" i="10"/>
  <c r="AG235" i="10"/>
  <c r="AG236" i="10"/>
  <c r="AG270" i="10"/>
  <c r="AG70" i="10"/>
  <c r="AG195" i="10"/>
  <c r="AG241" i="10"/>
  <c r="AG242" i="10"/>
  <c r="AG196" i="10"/>
  <c r="AG137" i="10"/>
  <c r="AG117" i="10"/>
  <c r="AG338" i="10"/>
  <c r="AG154" i="10"/>
  <c r="AG327" i="10"/>
  <c r="AG343" i="10"/>
  <c r="AG357" i="10"/>
  <c r="AG238" i="10"/>
  <c r="AG361" i="10"/>
  <c r="AG200" i="10"/>
  <c r="AG320" i="10"/>
  <c r="AG344" i="10"/>
  <c r="AG132" i="10"/>
  <c r="AG192" i="10"/>
  <c r="AG232" i="10"/>
  <c r="AG324" i="10"/>
  <c r="AG250" i="10"/>
  <c r="AG258" i="10"/>
  <c r="AG322" i="10"/>
  <c r="AG331" i="10"/>
  <c r="AG259" i="10"/>
  <c r="AG363" i="10"/>
  <c r="AG251" i="10"/>
  <c r="AG365" i="10"/>
  <c r="AG297" i="10"/>
  <c r="AG367" i="10"/>
  <c r="AG368" i="10"/>
  <c r="AG369" i="10"/>
  <c r="AG370" i="10"/>
  <c r="AG305" i="10"/>
  <c r="AG115" i="10"/>
  <c r="AG126" i="10"/>
  <c r="AG112" i="10"/>
  <c r="AG351" i="10"/>
  <c r="AG346" i="10"/>
  <c r="AG347" i="10"/>
  <c r="AG289" i="10"/>
  <c r="AG245" i="10"/>
  <c r="AG339" i="10"/>
  <c r="AG141" i="10"/>
  <c r="AG291" i="10"/>
  <c r="AG155" i="10"/>
  <c r="AG358" i="10"/>
  <c r="AG130" i="10"/>
  <c r="AG325" i="10"/>
  <c r="AG227" i="10"/>
  <c r="AG323" i="10"/>
  <c r="AG310" i="10"/>
  <c r="AG226" i="10"/>
  <c r="AG303" i="10"/>
  <c r="AG268" i="10"/>
  <c r="AG349" i="10"/>
  <c r="AG167" i="10"/>
  <c r="AG350" i="10"/>
  <c r="AG151" i="10"/>
  <c r="AG152" i="10"/>
  <c r="AG168" i="10"/>
  <c r="AG340" i="10"/>
  <c r="AG280" i="10"/>
  <c r="AG281" i="10"/>
  <c r="AG272" i="10"/>
  <c r="AG273" i="10"/>
  <c r="AG191" i="10"/>
  <c r="AG271" i="10"/>
  <c r="AG256" i="10"/>
  <c r="AG140" i="10"/>
  <c r="AG321" i="10"/>
  <c r="AG308" i="10"/>
  <c r="AG356" i="10"/>
  <c r="AG335" i="10"/>
  <c r="AG261" i="10"/>
  <c r="AG333" i="10"/>
  <c r="AG186" i="10"/>
  <c r="AG244" i="10"/>
  <c r="AG288" i="10"/>
  <c r="AG233" i="10"/>
  <c r="AG313" i="10"/>
  <c r="AG359" i="10"/>
  <c r="AG284" i="10"/>
  <c r="AG354" i="10"/>
  <c r="AG277" i="10"/>
  <c r="AG355" i="10"/>
  <c r="AG278" i="10"/>
  <c r="AG279" i="10"/>
  <c r="AG286" i="10"/>
  <c r="AG287" i="10"/>
  <c r="AG366" i="10"/>
  <c r="AG342" i="10"/>
  <c r="AG312" i="10"/>
  <c r="AG136" i="10"/>
  <c r="AG175" i="10"/>
  <c r="AG189" i="10"/>
  <c r="AG360" i="10"/>
  <c r="AG262" i="10"/>
  <c r="AG294" i="10"/>
  <c r="AG293" i="10"/>
  <c r="AG371" i="10"/>
  <c r="AG372" i="10"/>
  <c r="AG374" i="10"/>
  <c r="AG375" i="10"/>
  <c r="AG376" i="10"/>
  <c r="AG377" i="10"/>
  <c r="AG378" i="10"/>
  <c r="AG380" i="10"/>
  <c r="AG381" i="10"/>
  <c r="AG382" i="10"/>
  <c r="AG383" i="10"/>
  <c r="AG384" i="10"/>
  <c r="AG386" i="10"/>
  <c r="AG387" i="10"/>
  <c r="AG388" i="10"/>
  <c r="AG389" i="10"/>
  <c r="AG390" i="10"/>
  <c r="AG392" i="10"/>
  <c r="AG393" i="10"/>
  <c r="AG394" i="10"/>
  <c r="AG395" i="10"/>
  <c r="AG396" i="10"/>
  <c r="AG398" i="10"/>
  <c r="AG399" i="10"/>
  <c r="AG400" i="10"/>
  <c r="AG401" i="10"/>
  <c r="AG402" i="10"/>
  <c r="AG404" i="10"/>
  <c r="AG405" i="10"/>
  <c r="AG406" i="10"/>
  <c r="AG407" i="10"/>
  <c r="AG408" i="10"/>
  <c r="AG410" i="10"/>
  <c r="AG411" i="10"/>
  <c r="AG412" i="10"/>
  <c r="AG413" i="10"/>
  <c r="AG414" i="10"/>
  <c r="AG416" i="10"/>
  <c r="AG417" i="10"/>
  <c r="AG418" i="10"/>
  <c r="AG419" i="10"/>
  <c r="AG420" i="10"/>
  <c r="AG427" i="10"/>
  <c r="AG429" i="10"/>
  <c r="AG455" i="10"/>
  <c r="AG454" i="10"/>
  <c r="AG453" i="10"/>
  <c r="AG425" i="10"/>
  <c r="AG450" i="10"/>
  <c r="AG432" i="10"/>
  <c r="AG430" i="10"/>
  <c r="AG431" i="10"/>
  <c r="AG433" i="10"/>
  <c r="AG434" i="10"/>
  <c r="AG435" i="10"/>
  <c r="AG436" i="10"/>
  <c r="AG437" i="10"/>
  <c r="AG439" i="10"/>
  <c r="AG440" i="10"/>
  <c r="AG441" i="10"/>
  <c r="AG442" i="10"/>
  <c r="AG443" i="10"/>
  <c r="AG445" i="10"/>
  <c r="AG446" i="10"/>
  <c r="AG447" i="10"/>
  <c r="AG449" i="10"/>
  <c r="AG452" i="10"/>
  <c r="AG448" i="10"/>
  <c r="AG428" i="10"/>
  <c r="AG456" i="10"/>
  <c r="AG422" i="10"/>
  <c r="AG426" i="10"/>
  <c r="AG458" i="10"/>
  <c r="AG460" i="10"/>
  <c r="AG461" i="10"/>
  <c r="AG462" i="10"/>
  <c r="AG463" i="10"/>
  <c r="AG464" i="10"/>
  <c r="AG466" i="10"/>
  <c r="AG467" i="10"/>
  <c r="AG468" i="10"/>
  <c r="AG469" i="10"/>
  <c r="AG470" i="10"/>
  <c r="AG472" i="10"/>
  <c r="AG473" i="10"/>
  <c r="AG474" i="10"/>
  <c r="AG475" i="10"/>
  <c r="AG476" i="10"/>
  <c r="AG478" i="10"/>
  <c r="AG479" i="10"/>
  <c r="AG480" i="10"/>
  <c r="AG481" i="10"/>
  <c r="AG482" i="10"/>
  <c r="AG483" i="10"/>
  <c r="AG484" i="10"/>
  <c r="AG485" i="10"/>
  <c r="AG486" i="10"/>
  <c r="AG488" i="10"/>
  <c r="AG490" i="10"/>
  <c r="AG491" i="10"/>
  <c r="AG492" i="10"/>
  <c r="AG494" i="10"/>
  <c r="AG495" i="10"/>
  <c r="AG496" i="10"/>
  <c r="AG497" i="10"/>
  <c r="AG498" i="10"/>
  <c r="AG500" i="10"/>
  <c r="AG501" i="10"/>
  <c r="AG502" i="10"/>
  <c r="AG503" i="10"/>
  <c r="AG504" i="10"/>
  <c r="AG506" i="10"/>
  <c r="AG507" i="10"/>
  <c r="AG508" i="10"/>
  <c r="AG509" i="10"/>
  <c r="AG510" i="10"/>
  <c r="AG512" i="10"/>
  <c r="AG513" i="10"/>
  <c r="AG514" i="10"/>
  <c r="AG515" i="10"/>
  <c r="AG518" i="10"/>
  <c r="AG519" i="10"/>
  <c r="AG520" i="10"/>
  <c r="AG521" i="10"/>
  <c r="AG522" i="10"/>
  <c r="AG524" i="10"/>
  <c r="AG525" i="10"/>
  <c r="AG536" i="10"/>
  <c r="AG540" i="10"/>
  <c r="AG542" i="10"/>
  <c r="AG543" i="10"/>
  <c r="AG544" i="10"/>
  <c r="AG545" i="10"/>
  <c r="AG546" i="10"/>
  <c r="AG548" i="10"/>
  <c r="AG549" i="10"/>
  <c r="AG550" i="10"/>
  <c r="AG551" i="10"/>
  <c r="AG552" i="10"/>
  <c r="AG554" i="10"/>
  <c r="AG555" i="10"/>
  <c r="AG556" i="10"/>
  <c r="AG558" i="10"/>
  <c r="AG560" i="10"/>
  <c r="AG561" i="10"/>
  <c r="AG562" i="10"/>
  <c r="AG593" i="10"/>
  <c r="AG602" i="10"/>
  <c r="AG566" i="10"/>
  <c r="AG567" i="10"/>
  <c r="AG568" i="10"/>
  <c r="AG569" i="10"/>
  <c r="AG570" i="10"/>
  <c r="AG572" i="10"/>
  <c r="AG573" i="10"/>
  <c r="AG574" i="10"/>
  <c r="AG575" i="10"/>
  <c r="AG576" i="10"/>
  <c r="AG578" i="10"/>
  <c r="AG579" i="10"/>
  <c r="AG607" i="10"/>
  <c r="AG586" i="10"/>
  <c r="AG594" i="10"/>
  <c r="AG587" i="10"/>
  <c r="AG601" i="10"/>
  <c r="AG604" i="10"/>
  <c r="AG605" i="10"/>
  <c r="AG589" i="10"/>
  <c r="AG588" i="10"/>
  <c r="AG583" i="10"/>
  <c r="AG584" i="10"/>
  <c r="AG608" i="10"/>
  <c r="AG600" i="10"/>
  <c r="AG592" i="10"/>
  <c r="AG580" i="10"/>
  <c r="AG581" i="10"/>
  <c r="AG585" i="10"/>
  <c r="AG596" i="10"/>
  <c r="AG597" i="10"/>
  <c r="AG598" i="10"/>
  <c r="AG564" i="10"/>
  <c r="AG582" i="10"/>
  <c r="AG609" i="10"/>
  <c r="AG603" i="10"/>
  <c r="AG565" i="10"/>
  <c r="AG611" i="10"/>
  <c r="AG657" i="10"/>
  <c r="AG614" i="10"/>
  <c r="AG615" i="10"/>
  <c r="AG616" i="10"/>
  <c r="AG617" i="10"/>
  <c r="AG618" i="10"/>
  <c r="AG620" i="10"/>
  <c r="AG621" i="10"/>
  <c r="AG622" i="10"/>
  <c r="AG623" i="10"/>
  <c r="AG624" i="10"/>
  <c r="AG655" i="10"/>
  <c r="AG659" i="10"/>
  <c r="AG656" i="10"/>
  <c r="AG663" i="10"/>
  <c r="AG662" i="10"/>
  <c r="AG631" i="10"/>
  <c r="AG632" i="10"/>
  <c r="AG633" i="10"/>
  <c r="AG634" i="10"/>
  <c r="AG635" i="10"/>
  <c r="AG637" i="10"/>
  <c r="AG638" i="10"/>
  <c r="AG639" i="10"/>
  <c r="AG653" i="10"/>
  <c r="AG654" i="10"/>
  <c r="AG641" i="10"/>
  <c r="AG626" i="10"/>
  <c r="AG661" i="10"/>
  <c r="AG642" i="10"/>
  <c r="AG647" i="10"/>
  <c r="AG649" i="10"/>
  <c r="AG670" i="10"/>
  <c r="AG672" i="10"/>
  <c r="AG673" i="10"/>
  <c r="AG630" i="10"/>
  <c r="AG651" i="10"/>
  <c r="AG640" i="10"/>
  <c r="AG650" i="10"/>
  <c r="AG664" i="10"/>
  <c r="AG669" i="10"/>
  <c r="AG644" i="10"/>
  <c r="AG671" i="10"/>
  <c r="AG652" i="10"/>
  <c r="AG665" i="10"/>
  <c r="AG667" i="10"/>
  <c r="AG668" i="10"/>
  <c r="AG627" i="10"/>
  <c r="AG628" i="10"/>
  <c r="AG613" i="10"/>
  <c r="AG629" i="10"/>
  <c r="AG674" i="10"/>
  <c r="AG675" i="10"/>
  <c r="AG677" i="10"/>
  <c r="AG678" i="10"/>
  <c r="AG682" i="10"/>
  <c r="AG683" i="10"/>
  <c r="AG684" i="10"/>
  <c r="AG720" i="10"/>
  <c r="AG721" i="10"/>
  <c r="AG679" i="10"/>
  <c r="AG685" i="10"/>
  <c r="AG691" i="10"/>
  <c r="AG725" i="10"/>
  <c r="AG715" i="10"/>
  <c r="AG717" i="10"/>
  <c r="AG718" i="10"/>
  <c r="AG719" i="10"/>
  <c r="AG686" i="10"/>
  <c r="AG687" i="10"/>
  <c r="AG689" i="10"/>
  <c r="AG690" i="10"/>
  <c r="AG714" i="10"/>
  <c r="AG723" i="10"/>
  <c r="AG724" i="10"/>
  <c r="AG710" i="10"/>
  <c r="AG703" i="10"/>
  <c r="AG704" i="10"/>
  <c r="AG705" i="10"/>
  <c r="AG676" i="10"/>
  <c r="AG713" i="10"/>
  <c r="AG692" i="10"/>
  <c r="AG680" i="10"/>
  <c r="AG681" i="10"/>
  <c r="AG693" i="10"/>
  <c r="AG695" i="10"/>
  <c r="AG696" i="10"/>
  <c r="AG697" i="10"/>
  <c r="AG698" i="10"/>
  <c r="AG699" i="10"/>
  <c r="AG701" i="10"/>
  <c r="AG711" i="10"/>
  <c r="AG708" i="10"/>
  <c r="AG706" i="10"/>
  <c r="AG702" i="10"/>
  <c r="AG709" i="10"/>
  <c r="AG787" i="10"/>
  <c r="AG732" i="10"/>
  <c r="AG734" i="10"/>
  <c r="AG761" i="10"/>
  <c r="AG760" i="10"/>
  <c r="AG736" i="10"/>
  <c r="AG763" i="10"/>
  <c r="AG764" i="10"/>
  <c r="AG765" i="10"/>
  <c r="AG766" i="10"/>
  <c r="AG767" i="10"/>
  <c r="AG778" i="10"/>
  <c r="AG776" i="10"/>
  <c r="AG780" i="10"/>
  <c r="AG759" i="10"/>
  <c r="AG769" i="10"/>
  <c r="AG770" i="10"/>
  <c r="AG771" i="10"/>
  <c r="AG772" i="10"/>
  <c r="AG773" i="10"/>
  <c r="AG775" i="10"/>
  <c r="AG750" i="10"/>
  <c r="AG739" i="10"/>
  <c r="AG737" i="10"/>
  <c r="AG756" i="10"/>
  <c r="AG729" i="10"/>
  <c r="AG755" i="10"/>
  <c r="AG741" i="10"/>
  <c r="AG742" i="10"/>
  <c r="AG743" i="10"/>
  <c r="AG745" i="10"/>
  <c r="AG746" i="10"/>
  <c r="AG747" i="10"/>
  <c r="AG784" i="10"/>
  <c r="AG727" i="10"/>
  <c r="AG777" i="10"/>
  <c r="AG785" i="10"/>
  <c r="AG748" i="10"/>
  <c r="AG752" i="10"/>
  <c r="AG762" i="10"/>
  <c r="AG730" i="10"/>
  <c r="AG757" i="10"/>
  <c r="AG758" i="10"/>
  <c r="AG749" i="10"/>
  <c r="AG735" i="10"/>
  <c r="AG751" i="10"/>
  <c r="AG740" i="10"/>
  <c r="AG754" i="10"/>
  <c r="AG782" i="10"/>
  <c r="AG788" i="10"/>
  <c r="AG790" i="10"/>
  <c r="AG791" i="10"/>
  <c r="AG792" i="10"/>
  <c r="AG793" i="10"/>
  <c r="AG794" i="10"/>
  <c r="AG796" i="10"/>
  <c r="AG797" i="10"/>
  <c r="AG798" i="10"/>
  <c r="AG799" i="10"/>
  <c r="AG800" i="10"/>
  <c r="AG802" i="10"/>
  <c r="AG803" i="10"/>
  <c r="AG804" i="10"/>
  <c r="AG805" i="10"/>
  <c r="AG806" i="10"/>
  <c r="AG808" i="10"/>
  <c r="AG809" i="10"/>
  <c r="AG810" i="10"/>
  <c r="AG811" i="10"/>
  <c r="AG812" i="10"/>
  <c r="AG814" i="10"/>
  <c r="AG815" i="10"/>
  <c r="AG816" i="10"/>
  <c r="AG817" i="10"/>
  <c r="AG818" i="10"/>
  <c r="AG820" i="10"/>
  <c r="AG821" i="10"/>
  <c r="AG822" i="10"/>
  <c r="AG823" i="10"/>
  <c r="AG824" i="10"/>
  <c r="AG826" i="10"/>
  <c r="AG827" i="10"/>
  <c r="AG828" i="10"/>
  <c r="AG829" i="10"/>
  <c r="AG830" i="10"/>
  <c r="AG832" i="10"/>
  <c r="AG833" i="10"/>
  <c r="AG834" i="10"/>
  <c r="AG835" i="10"/>
  <c r="AG836" i="10"/>
  <c r="AG838" i="10"/>
  <c r="AG839" i="10"/>
  <c r="AG840" i="10"/>
  <c r="AG841" i="10"/>
  <c r="AG842" i="10"/>
  <c r="AG844" i="10"/>
  <c r="AG845" i="10"/>
  <c r="AG846" i="10"/>
  <c r="AG847" i="10"/>
  <c r="AG848" i="10"/>
  <c r="AG850" i="10"/>
  <c r="AG851" i="10"/>
  <c r="AG852" i="10"/>
  <c r="AG853" i="10"/>
  <c r="AG854" i="10"/>
  <c r="AG856" i="10"/>
  <c r="AG857" i="10"/>
  <c r="AG858" i="10"/>
  <c r="AG859" i="10"/>
  <c r="AG860" i="10"/>
  <c r="AG862" i="10"/>
  <c r="AG863" i="10"/>
  <c r="AG864" i="10"/>
  <c r="AG865" i="10"/>
  <c r="AG866" i="10"/>
  <c r="AG868" i="10"/>
  <c r="AG869" i="10"/>
  <c r="AG870" i="10"/>
  <c r="AG871" i="10"/>
  <c r="AG872" i="10"/>
  <c r="AG874" i="10"/>
  <c r="AG875" i="10"/>
  <c r="AG876" i="10"/>
  <c r="AG877" i="10"/>
  <c r="AG878" i="10"/>
  <c r="AG880" i="10"/>
  <c r="AG881" i="10"/>
  <c r="AG882" i="10"/>
  <c r="AG883" i="10"/>
  <c r="AG884" i="10"/>
  <c r="AG886" i="10"/>
  <c r="AG887" i="10"/>
  <c r="AG888" i="10"/>
  <c r="AG889" i="10"/>
  <c r="AG890" i="10"/>
  <c r="AG892" i="10"/>
  <c r="AG893" i="10"/>
  <c r="AG894" i="10"/>
  <c r="AG895" i="10"/>
  <c r="AG896" i="10"/>
  <c r="AG898" i="10"/>
  <c r="AG899" i="10"/>
  <c r="AG900" i="10"/>
  <c r="AG901" i="10"/>
  <c r="AG902" i="10"/>
  <c r="AG904" i="10"/>
  <c r="AG905" i="10"/>
  <c r="AG906" i="10"/>
  <c r="AG907" i="10"/>
  <c r="AG908" i="10"/>
  <c r="AG910" i="10"/>
  <c r="AG911" i="10"/>
  <c r="AG912" i="10"/>
  <c r="AG2" i="9"/>
  <c r="AF440" i="9"/>
  <c r="AG440" i="9" s="1"/>
  <c r="AF443" i="9"/>
  <c r="AG443" i="9" s="1"/>
  <c r="AF439" i="9"/>
  <c r="AG439" i="9" s="1"/>
  <c r="AF432" i="9"/>
  <c r="AG432" i="9" s="1"/>
  <c r="AF445" i="9"/>
  <c r="AG445" i="9" s="1"/>
  <c r="AF446" i="9"/>
  <c r="AG446" i="9" s="1"/>
  <c r="AF431" i="9"/>
  <c r="AG431" i="9" s="1"/>
  <c r="AF436" i="9"/>
  <c r="AG436" i="9" s="1"/>
  <c r="AF438" i="9"/>
  <c r="AG438" i="9" s="1"/>
  <c r="AF442" i="9"/>
  <c r="AG442" i="9" s="1"/>
  <c r="AF444" i="9"/>
  <c r="AG444" i="9" s="1"/>
  <c r="AF435" i="9"/>
  <c r="AG435" i="9" s="1"/>
  <c r="AF430" i="9"/>
  <c r="AG430" i="9" s="1"/>
  <c r="AF433" i="9"/>
  <c r="AG433" i="9" s="1"/>
  <c r="AF429" i="9"/>
  <c r="AG429" i="9" s="1"/>
  <c r="AF434" i="9"/>
  <c r="AG434" i="9" s="1"/>
  <c r="AF441" i="9"/>
  <c r="AG441" i="9" s="1"/>
  <c r="AF437" i="9"/>
  <c r="AG437" i="9" s="1"/>
  <c r="AF447" i="9"/>
  <c r="AG447" i="9" s="1"/>
  <c r="AG449" i="9"/>
  <c r="AF448" i="9"/>
  <c r="AG448" i="9" s="1"/>
  <c r="AF57" i="9"/>
  <c r="AG57" i="9" s="1"/>
  <c r="AF58" i="9"/>
  <c r="AG58" i="9" s="1"/>
  <c r="AF70" i="9"/>
  <c r="AG70" i="9" s="1"/>
  <c r="AF69" i="9"/>
  <c r="AG69" i="9" s="1"/>
  <c r="AF59" i="9"/>
  <c r="AG59" i="9" s="1"/>
  <c r="AF60" i="9"/>
  <c r="AG60" i="9" s="1"/>
  <c r="AF68" i="9"/>
  <c r="AG68" i="9" s="1"/>
  <c r="AF71" i="9"/>
  <c r="AG71" i="9" s="1"/>
  <c r="AF63" i="9"/>
  <c r="AG63" i="9" s="1"/>
  <c r="AF65" i="9"/>
  <c r="AG65" i="9" s="1"/>
  <c r="AF61" i="9"/>
  <c r="AG61" i="9" s="1"/>
  <c r="AF62" i="9"/>
  <c r="AG62" i="9" s="1"/>
  <c r="AF72" i="9"/>
  <c r="AG72" i="9" s="1"/>
  <c r="AF67" i="9"/>
  <c r="AG67" i="9" s="1"/>
  <c r="AF64" i="9"/>
  <c r="AG64" i="9" s="1"/>
  <c r="AF66" i="9"/>
  <c r="AG66" i="9" s="1"/>
  <c r="AF73" i="9"/>
  <c r="AG73" i="9" s="1"/>
  <c r="AF75" i="9"/>
  <c r="AG75" i="9" s="1"/>
  <c r="AF74" i="9"/>
  <c r="AG74" i="9" s="1"/>
  <c r="AF77" i="9"/>
  <c r="AG77" i="9" s="1"/>
  <c r="AF78" i="9"/>
  <c r="AG78" i="9" s="1"/>
  <c r="AF79" i="9"/>
  <c r="AG79" i="9" s="1"/>
  <c r="AF80" i="9"/>
  <c r="AG80" i="9" s="1"/>
  <c r="AF81" i="9"/>
  <c r="AG81" i="9" s="1"/>
  <c r="AF82" i="9"/>
  <c r="AG82" i="9" s="1"/>
  <c r="AF83" i="9"/>
  <c r="AG83" i="9" s="1"/>
  <c r="AF84" i="9"/>
  <c r="AG84" i="9" s="1"/>
  <c r="AF85" i="9"/>
  <c r="AG85" i="9" s="1"/>
  <c r="AF86" i="9"/>
  <c r="AG86" i="9" s="1"/>
  <c r="AF87" i="9"/>
  <c r="AG87" i="9" s="1"/>
  <c r="AF88" i="9"/>
  <c r="AG88" i="9" s="1"/>
  <c r="AF89" i="9"/>
  <c r="AG89" i="9" s="1"/>
  <c r="AF90" i="9"/>
  <c r="AG90" i="9" s="1"/>
  <c r="AF91" i="9"/>
  <c r="AG91" i="9" s="1"/>
  <c r="AF92" i="9"/>
  <c r="AG92" i="9" s="1"/>
  <c r="AF93" i="9"/>
  <c r="AG93" i="9" s="1"/>
  <c r="AF94" i="9"/>
  <c r="AG94" i="9" s="1"/>
  <c r="AF95" i="9"/>
  <c r="AG95" i="9" s="1"/>
  <c r="AF96" i="9"/>
  <c r="AG96" i="9" s="1"/>
  <c r="AF97" i="9"/>
  <c r="AG97" i="9" s="1"/>
  <c r="AF98" i="9"/>
  <c r="AG98" i="9" s="1"/>
  <c r="AF99" i="9"/>
  <c r="AG99" i="9" s="1"/>
  <c r="AF100" i="9"/>
  <c r="AG100" i="9" s="1"/>
  <c r="AF101" i="9"/>
  <c r="AG101" i="9" s="1"/>
  <c r="AF102" i="9"/>
  <c r="AG102" i="9" s="1"/>
  <c r="AF103" i="9"/>
  <c r="AG103" i="9" s="1"/>
  <c r="AF76" i="9"/>
  <c r="AG76" i="9" s="1"/>
  <c r="AF105" i="9"/>
  <c r="AG105" i="9" s="1"/>
  <c r="AF107" i="9"/>
  <c r="AG107" i="9" s="1"/>
  <c r="AF111" i="9"/>
  <c r="AG111" i="9" s="1"/>
  <c r="AF110" i="9"/>
  <c r="AG110" i="9" s="1"/>
  <c r="AF109" i="9"/>
  <c r="AG109" i="9" s="1"/>
  <c r="AF112" i="9"/>
  <c r="AG112" i="9" s="1"/>
  <c r="AF108" i="9"/>
  <c r="AG108" i="9" s="1"/>
  <c r="AF104" i="9"/>
  <c r="AG104" i="9" s="1"/>
  <c r="AF116" i="9"/>
  <c r="AG116" i="9" s="1"/>
  <c r="AF113" i="9"/>
  <c r="AG113" i="9" s="1"/>
  <c r="AF106" i="9"/>
  <c r="AG106" i="9" s="1"/>
  <c r="AF115" i="9"/>
  <c r="AG115" i="9" s="1"/>
  <c r="AF114" i="9"/>
  <c r="AG114" i="9" s="1"/>
  <c r="AF119" i="9"/>
  <c r="AG119" i="9" s="1"/>
  <c r="AF118" i="9"/>
  <c r="AG118" i="9" s="1"/>
  <c r="AF117" i="9"/>
  <c r="AG117" i="9" s="1"/>
  <c r="AF120" i="9"/>
  <c r="AG120" i="9" s="1"/>
  <c r="AF122" i="9"/>
  <c r="AG122" i="9" s="1"/>
  <c r="AF121" i="9"/>
  <c r="AG121" i="9" s="1"/>
  <c r="AF154" i="9"/>
  <c r="AG154" i="9" s="1"/>
  <c r="AF157" i="9"/>
  <c r="AG157" i="9" s="1"/>
  <c r="AF158" i="9"/>
  <c r="AG158" i="9" s="1"/>
  <c r="AF126" i="9"/>
  <c r="AG126" i="9" s="1"/>
  <c r="AF156" i="9"/>
  <c r="AG156" i="9" s="1"/>
  <c r="AF155" i="9"/>
  <c r="AG155" i="9" s="1"/>
  <c r="AF127" i="9"/>
  <c r="AG127" i="9" s="1"/>
  <c r="AF123" i="9"/>
  <c r="AG123" i="9" s="1"/>
  <c r="AF124" i="9"/>
  <c r="AG124" i="9" s="1"/>
  <c r="AF125" i="9"/>
  <c r="AG125" i="9" s="1"/>
  <c r="AF128" i="9"/>
  <c r="AG128" i="9" s="1"/>
  <c r="AF129" i="9"/>
  <c r="AG129" i="9" s="1"/>
  <c r="AF130" i="9"/>
  <c r="AG130" i="9" s="1"/>
  <c r="AF131" i="9"/>
  <c r="AG131" i="9" s="1"/>
  <c r="AF132" i="9"/>
  <c r="AG132" i="9" s="1"/>
  <c r="AF133" i="9"/>
  <c r="AG133" i="9" s="1"/>
  <c r="AF134" i="9"/>
  <c r="AG134" i="9" s="1"/>
  <c r="AF152" i="9"/>
  <c r="AG152" i="9" s="1"/>
  <c r="AF135" i="9"/>
  <c r="AG135" i="9" s="1"/>
  <c r="AF136" i="9"/>
  <c r="AG136" i="9" s="1"/>
  <c r="AF137" i="9"/>
  <c r="AG137" i="9" s="1"/>
  <c r="AF153" i="9"/>
  <c r="AG153" i="9" s="1"/>
  <c r="AF138" i="9"/>
  <c r="AG138" i="9" s="1"/>
  <c r="AF139" i="9"/>
  <c r="AG139" i="9" s="1"/>
  <c r="AF140" i="9"/>
  <c r="AG140" i="9" s="1"/>
  <c r="AF141" i="9"/>
  <c r="AG141" i="9" s="1"/>
  <c r="AF142" i="9"/>
  <c r="AG142" i="9" s="1"/>
  <c r="AF143" i="9"/>
  <c r="AG143" i="9" s="1"/>
  <c r="AF144" i="9"/>
  <c r="AG144" i="9" s="1"/>
  <c r="AF145" i="9"/>
  <c r="AG145" i="9" s="1"/>
  <c r="AF146" i="9"/>
  <c r="AG146" i="9" s="1"/>
  <c r="AF147" i="9"/>
  <c r="AG147" i="9" s="1"/>
  <c r="AF148" i="9"/>
  <c r="AG148" i="9" s="1"/>
  <c r="AF149" i="9"/>
  <c r="AG149" i="9" s="1"/>
  <c r="AF151" i="9"/>
  <c r="AG151" i="9" s="1"/>
  <c r="AF150" i="9"/>
  <c r="AG150" i="9" s="1"/>
  <c r="AF161" i="9"/>
  <c r="AG161" i="9" s="1"/>
  <c r="AF160" i="9"/>
  <c r="AG160" i="9" s="1"/>
  <c r="AF159" i="9"/>
  <c r="AG159" i="9" s="1"/>
  <c r="AF171" i="9"/>
  <c r="AG171" i="9" s="1"/>
  <c r="AF163" i="9"/>
  <c r="AG163" i="9" s="1"/>
  <c r="AF164" i="9"/>
  <c r="AG164" i="9" s="1"/>
  <c r="AF170" i="9"/>
  <c r="AG170" i="9" s="1"/>
  <c r="AG167" i="9"/>
  <c r="AF168" i="9"/>
  <c r="AG168" i="9" s="1"/>
  <c r="AF174" i="9"/>
  <c r="AG174" i="9" s="1"/>
  <c r="AF165" i="9"/>
  <c r="AG165" i="9" s="1"/>
  <c r="AF166" i="9"/>
  <c r="AG166" i="9" s="1"/>
  <c r="AF162" i="9"/>
  <c r="AG162" i="9" s="1"/>
  <c r="AF172" i="9"/>
  <c r="AG172" i="9" s="1"/>
  <c r="AF173" i="9"/>
  <c r="AG173" i="9" s="1"/>
  <c r="AF175" i="9"/>
  <c r="AG175" i="9" s="1"/>
  <c r="AF177" i="9"/>
  <c r="AG177" i="9" s="1"/>
  <c r="AF169" i="9"/>
  <c r="AG169" i="9" s="1"/>
  <c r="AF178" i="9"/>
  <c r="AG178" i="9" s="1"/>
  <c r="AF176" i="9"/>
  <c r="AG176" i="9" s="1"/>
  <c r="AF179" i="9"/>
  <c r="AG179" i="9" s="1"/>
  <c r="AF187" i="9"/>
  <c r="AG187" i="9" s="1"/>
  <c r="AF180" i="9"/>
  <c r="AG180" i="9" s="1"/>
  <c r="AF186" i="9"/>
  <c r="AG186" i="9" s="1"/>
  <c r="AF185" i="9"/>
  <c r="AG185" i="9" s="1"/>
  <c r="AF184" i="9"/>
  <c r="AG184" i="9" s="1"/>
  <c r="AF182" i="9"/>
  <c r="AG182" i="9" s="1"/>
  <c r="AF183" i="9"/>
  <c r="AG183" i="9" s="1"/>
  <c r="AF181" i="9"/>
  <c r="AG181" i="9" s="1"/>
  <c r="AF189" i="9"/>
  <c r="AG189" i="9" s="1"/>
  <c r="AF193" i="9"/>
  <c r="AG193" i="9" s="1"/>
  <c r="AF191" i="9"/>
  <c r="AG191" i="9" s="1"/>
  <c r="AF188" i="9"/>
  <c r="AG188" i="9" s="1"/>
  <c r="AF192" i="9"/>
  <c r="AG192" i="9" s="1"/>
  <c r="AF190" i="9"/>
  <c r="AG190" i="9" s="1"/>
  <c r="AF194" i="9"/>
  <c r="AG194" i="9" s="1"/>
  <c r="AF225" i="9"/>
  <c r="AG225" i="9" s="1"/>
  <c r="AF227" i="9"/>
  <c r="AG227" i="9" s="1"/>
  <c r="AF228" i="9"/>
  <c r="AG228" i="9" s="1"/>
  <c r="AF197" i="9"/>
  <c r="AG197" i="9" s="1"/>
  <c r="AF223" i="9"/>
  <c r="AG223" i="9" s="1"/>
  <c r="AF220" i="9"/>
  <c r="AG220" i="9" s="1"/>
  <c r="AF224" i="9"/>
  <c r="AG224" i="9" s="1"/>
  <c r="AF199" i="9"/>
  <c r="AG199" i="9" s="1"/>
  <c r="AF226" i="9"/>
  <c r="AG226" i="9" s="1"/>
  <c r="AF222" i="9"/>
  <c r="AG222" i="9" s="1"/>
  <c r="AF196" i="9"/>
  <c r="AG196" i="9" s="1"/>
  <c r="AF213" i="9"/>
  <c r="AG213" i="9" s="1"/>
  <c r="AF195" i="9"/>
  <c r="AG195" i="9" s="1"/>
  <c r="AF214" i="9"/>
  <c r="AG214" i="9" s="1"/>
  <c r="AF215" i="9"/>
  <c r="AG215" i="9" s="1"/>
  <c r="AF216" i="9"/>
  <c r="AG216" i="9" s="1"/>
  <c r="AF217" i="9"/>
  <c r="AG217" i="9" s="1"/>
  <c r="AF218" i="9"/>
  <c r="AG218" i="9" s="1"/>
  <c r="AF219" i="9"/>
  <c r="AG219" i="9" s="1"/>
  <c r="AF200" i="9"/>
  <c r="AG200" i="9" s="1"/>
  <c r="AF209" i="9"/>
  <c r="AG209" i="9" s="1"/>
  <c r="AF210" i="9"/>
  <c r="AG210" i="9" s="1"/>
  <c r="AF201" i="9"/>
  <c r="AG201" i="9" s="1"/>
  <c r="AF211" i="9"/>
  <c r="AG211" i="9" s="1"/>
  <c r="AF212" i="9"/>
  <c r="AG212" i="9" s="1"/>
  <c r="AF202" i="9"/>
  <c r="AG202" i="9" s="1"/>
  <c r="AF203" i="9"/>
  <c r="AG203" i="9" s="1"/>
  <c r="AF204" i="9"/>
  <c r="AG204" i="9" s="1"/>
  <c r="AF205" i="9"/>
  <c r="AG205" i="9" s="1"/>
  <c r="AF206" i="9"/>
  <c r="AG206" i="9" s="1"/>
  <c r="AF207" i="9"/>
  <c r="AG207" i="9" s="1"/>
  <c r="AF208" i="9"/>
  <c r="AG208" i="9" s="1"/>
  <c r="AF198" i="9"/>
  <c r="AG198" i="9" s="1"/>
  <c r="AF221" i="9"/>
  <c r="AG221" i="9" s="1"/>
  <c r="AF229" i="9"/>
  <c r="AG229" i="9" s="1"/>
  <c r="AF236" i="9"/>
  <c r="AG236" i="9" s="1"/>
  <c r="AF238" i="9"/>
  <c r="AG238" i="9" s="1"/>
  <c r="AF231" i="9"/>
  <c r="AG231" i="9" s="1"/>
  <c r="AF241" i="9"/>
  <c r="AG241" i="9" s="1"/>
  <c r="AF232" i="9"/>
  <c r="AG232" i="9" s="1"/>
  <c r="AF240" i="9"/>
  <c r="AG240" i="9" s="1"/>
  <c r="AF230" i="9"/>
  <c r="AG230" i="9" s="1"/>
  <c r="AF243" i="9"/>
  <c r="AG243" i="9" s="1"/>
  <c r="AF247" i="9"/>
  <c r="AG247" i="9" s="1"/>
  <c r="AF234" i="9"/>
  <c r="AG234" i="9" s="1"/>
  <c r="AF237" i="9"/>
  <c r="AG237" i="9" s="1"/>
  <c r="AF245" i="9"/>
  <c r="AG245" i="9" s="1"/>
  <c r="AF235" i="9"/>
  <c r="AG235" i="9" s="1"/>
  <c r="AF242" i="9"/>
  <c r="AG242" i="9" s="1"/>
  <c r="AF246" i="9"/>
  <c r="AG246" i="9" s="1"/>
  <c r="AF239" i="9"/>
  <c r="AG239" i="9" s="1"/>
  <c r="AF233" i="9"/>
  <c r="AG233" i="9" s="1"/>
  <c r="AF244" i="9"/>
  <c r="AG244" i="9" s="1"/>
  <c r="AF260" i="9"/>
  <c r="AG260" i="9" s="1"/>
  <c r="AG248" i="9"/>
  <c r="AF252" i="9"/>
  <c r="AG252" i="9" s="1"/>
  <c r="AF257" i="9"/>
  <c r="AG257" i="9" s="1"/>
  <c r="AF253" i="9"/>
  <c r="AG253" i="9" s="1"/>
  <c r="AF259" i="9"/>
  <c r="AG259" i="9" s="1"/>
  <c r="AF249" i="9"/>
  <c r="AG249" i="9" s="1"/>
  <c r="AF254" i="9"/>
  <c r="AG254" i="9" s="1"/>
  <c r="AF250" i="9"/>
  <c r="AG250" i="9" s="1"/>
  <c r="AF251" i="9"/>
  <c r="AG251" i="9" s="1"/>
  <c r="AF255" i="9"/>
  <c r="AG255" i="9" s="1"/>
  <c r="AF256" i="9"/>
  <c r="AG256" i="9" s="1"/>
  <c r="AF258" i="9"/>
  <c r="AG258" i="9" s="1"/>
  <c r="AF261" i="9"/>
  <c r="AG261" i="9" s="1"/>
  <c r="AF262" i="9"/>
  <c r="AG262" i="9" s="1"/>
  <c r="AF264" i="9"/>
  <c r="AG264" i="9" s="1"/>
  <c r="AF263" i="9"/>
  <c r="AG263" i="9" s="1"/>
  <c r="AF277" i="9"/>
  <c r="AG277" i="9" s="1"/>
  <c r="AF266" i="9"/>
  <c r="AG266" i="9" s="1"/>
  <c r="AF276" i="9"/>
  <c r="AG276" i="9" s="1"/>
  <c r="AG278" i="9"/>
  <c r="AF272" i="9"/>
  <c r="AG272" i="9" s="1"/>
  <c r="AG269" i="9"/>
  <c r="AF267" i="9"/>
  <c r="AG267" i="9" s="1"/>
  <c r="AF271" i="9"/>
  <c r="AG271" i="9" s="1"/>
  <c r="AF268" i="9"/>
  <c r="AG268" i="9" s="1"/>
  <c r="AG275" i="9"/>
  <c r="AF265" i="9"/>
  <c r="AG265" i="9" s="1"/>
  <c r="AF270" i="9"/>
  <c r="AG270" i="9" s="1"/>
  <c r="AF273" i="9"/>
  <c r="AG273" i="9" s="1"/>
  <c r="AF274" i="9"/>
  <c r="AG274" i="9" s="1"/>
  <c r="AF279" i="9"/>
  <c r="AG279" i="9" s="1"/>
  <c r="AF280" i="9"/>
  <c r="AG280" i="9" s="1"/>
  <c r="AF310" i="9"/>
  <c r="AG310" i="9" s="1"/>
  <c r="AF308" i="9"/>
  <c r="AG308" i="9" s="1"/>
  <c r="AF281" i="9"/>
  <c r="AG281" i="9" s="1"/>
  <c r="AF282" i="9"/>
  <c r="AG282" i="9" s="1"/>
  <c r="AF283" i="9"/>
  <c r="AG283" i="9" s="1"/>
  <c r="AF284" i="9"/>
  <c r="AG284" i="9" s="1"/>
  <c r="AF285" i="9"/>
  <c r="AG285" i="9" s="1"/>
  <c r="AF306" i="9"/>
  <c r="AG306" i="9" s="1"/>
  <c r="AF286" i="9"/>
  <c r="AG286" i="9" s="1"/>
  <c r="AF287" i="9"/>
  <c r="AG287" i="9" s="1"/>
  <c r="AF288" i="9"/>
  <c r="AG288" i="9" s="1"/>
  <c r="AF289" i="9"/>
  <c r="AG289" i="9" s="1"/>
  <c r="AF290" i="9"/>
  <c r="AG290" i="9" s="1"/>
  <c r="AF291" i="9"/>
  <c r="AG291" i="9" s="1"/>
  <c r="AF292" i="9"/>
  <c r="AG292" i="9" s="1"/>
  <c r="AF293" i="9"/>
  <c r="AG293" i="9" s="1"/>
  <c r="AF294" i="9"/>
  <c r="AG294" i="9" s="1"/>
  <c r="AF295" i="9"/>
  <c r="AG295" i="9" s="1"/>
  <c r="AF296" i="9"/>
  <c r="AG296" i="9" s="1"/>
  <c r="AF297" i="9"/>
  <c r="AG297" i="9" s="1"/>
  <c r="AF298" i="9"/>
  <c r="AG298" i="9" s="1"/>
  <c r="AF299" i="9"/>
  <c r="AG299" i="9" s="1"/>
  <c r="AF300" i="9"/>
  <c r="AG300" i="9" s="1"/>
  <c r="AF301" i="9"/>
  <c r="AG301" i="9" s="1"/>
  <c r="AF302" i="9"/>
  <c r="AG302" i="9" s="1"/>
  <c r="AF303" i="9"/>
  <c r="AG303" i="9" s="1"/>
  <c r="AF309" i="9"/>
  <c r="AG309" i="9" s="1"/>
  <c r="AF304" i="9"/>
  <c r="AG304" i="9" s="1"/>
  <c r="AF305" i="9"/>
  <c r="AG305" i="9" s="1"/>
  <c r="AF307" i="9"/>
  <c r="AG307" i="9" s="1"/>
  <c r="AF312" i="9"/>
  <c r="AG312" i="9" s="1"/>
  <c r="AF311" i="9"/>
  <c r="AG311" i="9" s="1"/>
  <c r="AG313" i="9"/>
  <c r="AF314" i="9"/>
  <c r="AG314" i="9" s="1"/>
  <c r="AF315" i="9"/>
  <c r="AG315" i="9" s="1"/>
  <c r="AF317" i="9"/>
  <c r="AG317" i="9" s="1"/>
  <c r="AF316" i="9"/>
  <c r="AG316" i="9" s="1"/>
  <c r="AF318" i="9"/>
  <c r="AG318" i="9" s="1"/>
  <c r="AF319" i="9"/>
  <c r="AG319" i="9" s="1"/>
  <c r="AF320" i="9"/>
  <c r="AG320" i="9" s="1"/>
  <c r="AF323" i="9"/>
  <c r="AG323" i="9" s="1"/>
  <c r="AF321" i="9"/>
  <c r="AG321" i="9" s="1"/>
  <c r="AF322" i="9"/>
  <c r="AG322" i="9" s="1"/>
  <c r="AF324" i="9"/>
  <c r="AG324" i="9" s="1"/>
  <c r="AF329" i="9"/>
  <c r="AG329" i="9" s="1"/>
  <c r="AF333" i="9"/>
  <c r="AG333" i="9" s="1"/>
  <c r="AF325" i="9"/>
  <c r="AG325" i="9" s="1"/>
  <c r="AF328" i="9"/>
  <c r="AG328" i="9" s="1"/>
  <c r="AF334" i="9"/>
  <c r="AG334" i="9" s="1"/>
  <c r="AF332" i="9"/>
  <c r="AG332" i="9" s="1"/>
  <c r="AF327" i="9"/>
  <c r="AG327" i="9" s="1"/>
  <c r="AF330" i="9"/>
  <c r="AG330" i="9" s="1"/>
  <c r="AF331" i="9"/>
  <c r="AG331" i="9" s="1"/>
  <c r="AF336" i="9"/>
  <c r="AG336" i="9" s="1"/>
  <c r="AF338" i="9"/>
  <c r="AG338" i="9" s="1"/>
  <c r="AF326" i="9"/>
  <c r="AG326" i="9" s="1"/>
  <c r="AF335" i="9"/>
  <c r="AG335" i="9" s="1"/>
  <c r="AF337" i="9"/>
  <c r="AG337" i="9" s="1"/>
  <c r="AF339" i="9"/>
  <c r="AG339" i="9" s="1"/>
  <c r="AF340" i="9"/>
  <c r="AG340" i="9" s="1"/>
  <c r="AF342" i="9"/>
  <c r="AG342" i="9" s="1"/>
  <c r="AF346" i="9"/>
  <c r="AG346" i="9" s="1"/>
  <c r="AF352" i="9"/>
  <c r="AG352" i="9" s="1"/>
  <c r="AF341" i="9"/>
  <c r="AG341" i="9" s="1"/>
  <c r="AF343" i="9"/>
  <c r="AG343" i="9" s="1"/>
  <c r="AF350" i="9"/>
  <c r="AG350" i="9" s="1"/>
  <c r="AF355" i="9"/>
  <c r="AG355" i="9" s="1"/>
  <c r="AF344" i="9"/>
  <c r="AG344" i="9" s="1"/>
  <c r="AF348" i="9"/>
  <c r="AG348" i="9" s="1"/>
  <c r="AF356" i="9"/>
  <c r="AG356" i="9" s="1"/>
  <c r="AF347" i="9"/>
  <c r="AG347" i="9" s="1"/>
  <c r="AF351" i="9"/>
  <c r="AG351" i="9" s="1"/>
  <c r="AF345" i="9"/>
  <c r="AG345" i="9" s="1"/>
  <c r="AF349" i="9"/>
  <c r="AG349" i="9" s="1"/>
  <c r="AF353" i="9"/>
  <c r="AG353" i="9" s="1"/>
  <c r="AF354" i="9"/>
  <c r="AG354" i="9" s="1"/>
  <c r="AF357" i="9"/>
  <c r="AG357" i="9" s="1"/>
  <c r="AG358" i="9"/>
  <c r="AF461" i="9"/>
  <c r="AG461" i="9" s="1"/>
  <c r="AF456" i="9"/>
  <c r="AG456" i="9" s="1"/>
  <c r="AF454" i="9"/>
  <c r="AG454" i="9" s="1"/>
  <c r="AF457" i="9"/>
  <c r="AG457" i="9" s="1"/>
  <c r="AF459" i="9"/>
  <c r="AG459" i="9" s="1"/>
  <c r="AF460" i="9"/>
  <c r="AG460" i="9" s="1"/>
  <c r="AG462" i="9"/>
  <c r="AF450" i="9"/>
  <c r="AG450" i="9" s="1"/>
  <c r="AF468" i="9"/>
  <c r="AG468" i="9" s="1"/>
  <c r="AF464" i="9"/>
  <c r="AG464" i="9" s="1"/>
  <c r="AF465" i="9"/>
  <c r="AG465" i="9" s="1"/>
  <c r="AF466" i="9"/>
  <c r="AG466" i="9" s="1"/>
  <c r="AG467" i="9"/>
  <c r="AF463" i="9"/>
  <c r="AG463" i="9" s="1"/>
  <c r="AF455" i="9"/>
  <c r="AG455" i="9" s="1"/>
  <c r="AF453" i="9"/>
  <c r="AG453" i="9" s="1"/>
  <c r="AF451" i="9"/>
  <c r="AG451" i="9" s="1"/>
  <c r="AF452" i="9"/>
  <c r="AG452" i="9" s="1"/>
  <c r="AF458" i="9"/>
  <c r="AG458" i="9" s="1"/>
  <c r="AF469" i="9"/>
  <c r="AG469" i="9" s="1"/>
  <c r="AF470" i="9"/>
  <c r="AG470" i="9" s="1"/>
  <c r="AF471" i="9"/>
  <c r="AG471" i="9" s="1"/>
  <c r="AF472" i="9"/>
  <c r="AG472" i="9" s="1"/>
  <c r="AF473" i="9"/>
  <c r="AG473" i="9" s="1"/>
  <c r="AF474" i="9"/>
  <c r="AG474" i="9" s="1"/>
  <c r="AF475" i="9"/>
  <c r="AG475" i="9" s="1"/>
  <c r="AF476" i="9"/>
  <c r="AG476" i="9" s="1"/>
  <c r="AF477" i="9"/>
  <c r="AG477" i="9" s="1"/>
  <c r="AF478" i="9"/>
  <c r="AG478" i="9" s="1"/>
  <c r="AF479" i="9"/>
  <c r="AG479" i="9" s="1"/>
  <c r="AF480" i="9"/>
  <c r="AG480" i="9" s="1"/>
  <c r="AF481" i="9"/>
  <c r="AG481" i="9" s="1"/>
  <c r="AF482" i="9"/>
  <c r="AG482" i="9" s="1"/>
  <c r="AF483" i="9"/>
  <c r="AG483" i="9" s="1"/>
  <c r="AF484" i="9"/>
  <c r="AG484" i="9" s="1"/>
  <c r="AF485" i="9"/>
  <c r="AG485" i="9" s="1"/>
  <c r="AF486" i="9"/>
  <c r="AG486" i="9" s="1"/>
  <c r="AF487" i="9"/>
  <c r="AG487" i="9" s="1"/>
  <c r="AF488" i="9"/>
  <c r="AG488" i="9" s="1"/>
  <c r="AF489" i="9"/>
  <c r="AG489" i="9" s="1"/>
  <c r="AF490" i="9"/>
  <c r="AG490" i="9" s="1"/>
  <c r="AF491" i="9"/>
  <c r="AG491" i="9" s="1"/>
  <c r="AF492" i="9"/>
  <c r="AG492" i="9" s="1"/>
  <c r="AF493" i="9"/>
  <c r="AG493" i="9" s="1"/>
  <c r="AF494" i="9"/>
  <c r="AG494" i="9" s="1"/>
  <c r="AF495" i="9"/>
  <c r="AG495" i="9" s="1"/>
  <c r="AF496" i="9"/>
  <c r="AG496" i="9" s="1"/>
  <c r="AF497" i="9"/>
  <c r="AG497" i="9" s="1"/>
  <c r="AF498" i="9"/>
  <c r="AG498" i="9" s="1"/>
  <c r="AF499" i="9"/>
  <c r="AG499" i="9" s="1"/>
  <c r="AF500" i="9"/>
  <c r="AG500" i="9" s="1"/>
  <c r="AF501" i="9"/>
  <c r="AG501" i="9" s="1"/>
  <c r="AF502" i="9"/>
  <c r="AG502" i="9" s="1"/>
  <c r="AF503" i="9"/>
  <c r="AG503" i="9" s="1"/>
  <c r="AF504" i="9"/>
  <c r="AG504" i="9" s="1"/>
  <c r="AF505" i="9"/>
  <c r="AG505" i="9" s="1"/>
  <c r="AF506" i="9"/>
  <c r="AG506" i="9" s="1"/>
  <c r="AF507" i="9"/>
  <c r="AG507" i="9" s="1"/>
  <c r="AF508" i="9"/>
  <c r="AG508" i="9" s="1"/>
  <c r="AF509" i="9"/>
  <c r="AG509" i="9" s="1"/>
  <c r="AF510" i="9"/>
  <c r="AG510" i="9" s="1"/>
  <c r="AF511" i="9"/>
  <c r="AG511" i="9" s="1"/>
  <c r="AF512" i="9"/>
  <c r="AG512" i="9" s="1"/>
  <c r="AF513" i="9"/>
  <c r="AG513" i="9" s="1"/>
  <c r="AF514" i="9"/>
  <c r="AG514" i="9" s="1"/>
  <c r="AF515" i="9"/>
  <c r="AG515" i="9" s="1"/>
  <c r="AF516" i="9"/>
  <c r="AG516" i="9" s="1"/>
  <c r="AF517" i="9"/>
  <c r="AG517" i="9" s="1"/>
  <c r="AF518" i="9"/>
  <c r="AG518" i="9" s="1"/>
  <c r="AF519" i="9"/>
  <c r="AG519" i="9" s="1"/>
  <c r="AF520" i="9"/>
  <c r="AG520" i="9" s="1"/>
  <c r="AF521" i="9"/>
  <c r="AG521" i="9" s="1"/>
  <c r="AF522" i="9"/>
  <c r="AG522" i="9" s="1"/>
  <c r="AF523" i="9"/>
  <c r="AG523" i="9" s="1"/>
  <c r="AF524" i="9"/>
  <c r="AG524" i="9" s="1"/>
  <c r="AF525" i="9"/>
  <c r="AG525" i="9" s="1"/>
  <c r="AF526" i="9"/>
  <c r="AG526" i="9" s="1"/>
  <c r="AF527" i="9"/>
  <c r="AG527" i="9" s="1"/>
  <c r="AF528" i="9"/>
  <c r="AG528" i="9" s="1"/>
  <c r="AF529" i="9"/>
  <c r="AG529" i="9" s="1"/>
  <c r="AF530" i="9"/>
  <c r="AG530" i="9" s="1"/>
  <c r="AF531" i="9"/>
  <c r="AG531" i="9" s="1"/>
  <c r="AF532" i="9"/>
  <c r="AG532" i="9" s="1"/>
  <c r="AF533" i="9"/>
  <c r="AG533" i="9" s="1"/>
  <c r="AF534" i="9"/>
  <c r="AG534" i="9" s="1"/>
  <c r="AF535" i="9"/>
  <c r="AG535" i="9" s="1"/>
  <c r="AF536" i="9"/>
  <c r="AG536" i="9" s="1"/>
  <c r="AF537" i="9"/>
  <c r="AG537" i="9" s="1"/>
  <c r="AF538" i="9"/>
  <c r="AG538" i="9" s="1"/>
  <c r="AF539" i="9"/>
  <c r="AG539" i="9" s="1"/>
  <c r="AF540" i="9"/>
  <c r="AG540" i="9" s="1"/>
  <c r="AF541" i="9"/>
  <c r="AG541" i="9" s="1"/>
  <c r="AF542" i="9"/>
  <c r="AG542" i="9" s="1"/>
  <c r="AF543" i="9"/>
  <c r="AG543" i="9" s="1"/>
  <c r="AF544" i="9"/>
  <c r="AG544" i="9" s="1"/>
  <c r="AF545" i="9"/>
  <c r="AG545" i="9" s="1"/>
  <c r="AF546" i="9"/>
  <c r="AG546" i="9" s="1"/>
  <c r="AF547" i="9"/>
  <c r="AG547" i="9" s="1"/>
  <c r="AF548" i="9"/>
  <c r="AG548" i="9" s="1"/>
  <c r="AF549" i="9"/>
  <c r="AG549" i="9" s="1"/>
  <c r="AF550" i="9"/>
  <c r="AG550" i="9" s="1"/>
  <c r="AF551" i="9"/>
  <c r="AG551" i="9" s="1"/>
  <c r="AF552" i="9"/>
  <c r="AG552" i="9" s="1"/>
  <c r="AF553" i="9"/>
  <c r="AG553" i="9" s="1"/>
  <c r="AF554" i="9"/>
  <c r="AG554" i="9" s="1"/>
  <c r="AF555" i="9"/>
  <c r="AG555" i="9" s="1"/>
  <c r="AF556" i="9"/>
  <c r="AG556" i="9" s="1"/>
  <c r="AF557" i="9"/>
  <c r="AG557" i="9" s="1"/>
  <c r="AF558" i="9"/>
  <c r="AG558" i="9" s="1"/>
  <c r="AF559" i="9"/>
  <c r="AG559" i="9" s="1"/>
  <c r="AF560" i="9"/>
  <c r="AG560" i="9" s="1"/>
  <c r="AF561" i="9"/>
  <c r="AG561" i="9" s="1"/>
  <c r="AF562" i="9"/>
  <c r="AG562" i="9" s="1"/>
  <c r="AF563" i="9"/>
  <c r="AG563" i="9" s="1"/>
  <c r="AF564" i="9"/>
  <c r="AG564" i="9" s="1"/>
  <c r="AF565" i="9"/>
  <c r="AG565" i="9" s="1"/>
  <c r="AF566" i="9"/>
  <c r="AG566" i="9" s="1"/>
  <c r="AF567" i="9"/>
  <c r="AG567" i="9" s="1"/>
  <c r="AF568" i="9"/>
  <c r="AG568" i="9" s="1"/>
  <c r="AF569" i="9"/>
  <c r="AG569" i="9" s="1"/>
  <c r="AF570" i="9"/>
  <c r="AG570" i="9" s="1"/>
  <c r="AF571" i="9"/>
  <c r="AG571" i="9" s="1"/>
  <c r="AF572" i="9"/>
  <c r="AG572" i="9" s="1"/>
  <c r="AF573" i="9"/>
  <c r="AG573" i="9" s="1"/>
  <c r="AF574" i="9"/>
  <c r="AG574" i="9" s="1"/>
  <c r="AF575" i="9"/>
  <c r="AG575" i="9" s="1"/>
  <c r="AF576" i="9"/>
  <c r="AG576" i="9" s="1"/>
  <c r="AF577" i="9"/>
  <c r="AG577" i="9" s="1"/>
  <c r="AF578" i="9"/>
  <c r="AG578" i="9" s="1"/>
  <c r="AF579" i="9"/>
  <c r="AG579" i="9" s="1"/>
  <c r="AF580" i="9"/>
  <c r="AG580" i="9" s="1"/>
  <c r="AF581" i="9"/>
  <c r="AG581" i="9" s="1"/>
  <c r="AF582" i="9"/>
  <c r="AG582" i="9" s="1"/>
  <c r="AF583" i="9"/>
  <c r="AG583" i="9" s="1"/>
  <c r="AF584" i="9"/>
  <c r="AG584" i="9" s="1"/>
  <c r="AF585" i="9"/>
  <c r="AG585" i="9" s="1"/>
  <c r="AF586" i="9"/>
  <c r="AG586" i="9" s="1"/>
  <c r="AF587" i="9"/>
  <c r="AG587" i="9" s="1"/>
  <c r="AF588" i="9"/>
  <c r="AG588" i="9" s="1"/>
  <c r="AF589" i="9"/>
  <c r="AG589" i="9" s="1"/>
  <c r="AF590" i="9"/>
  <c r="AG590" i="9" s="1"/>
  <c r="AF591" i="9"/>
  <c r="AG591" i="9" s="1"/>
  <c r="AF592" i="9"/>
  <c r="AG592" i="9" s="1"/>
  <c r="AF593" i="9"/>
  <c r="AG593" i="9" s="1"/>
  <c r="AF594" i="9"/>
  <c r="AG594" i="9" s="1"/>
  <c r="AF595" i="9"/>
  <c r="AG595" i="9" s="1"/>
  <c r="AF596" i="9"/>
  <c r="AG596" i="9" s="1"/>
  <c r="AF597" i="9"/>
  <c r="AG597" i="9" s="1"/>
  <c r="AF598" i="9"/>
  <c r="AG598" i="9" s="1"/>
  <c r="AF599" i="9"/>
  <c r="AG599" i="9" s="1"/>
  <c r="AF600" i="9"/>
  <c r="AG600" i="9" s="1"/>
  <c r="AF601" i="9"/>
  <c r="AG601" i="9" s="1"/>
  <c r="AF602" i="9"/>
  <c r="AG602" i="9" s="1"/>
  <c r="AF603" i="9"/>
  <c r="AG603" i="9" s="1"/>
  <c r="AF604" i="9"/>
  <c r="AG604" i="9" s="1"/>
  <c r="AF605" i="9"/>
  <c r="AG605" i="9" s="1"/>
  <c r="AF606" i="9"/>
  <c r="AG606" i="9" s="1"/>
  <c r="AF607" i="9"/>
  <c r="AG607" i="9" s="1"/>
  <c r="AF608" i="9"/>
  <c r="AG608" i="9" s="1"/>
  <c r="AF609" i="9"/>
  <c r="AG609" i="9" s="1"/>
  <c r="AF610" i="9"/>
  <c r="AG610" i="9" s="1"/>
  <c r="AF611" i="9"/>
  <c r="AG611" i="9" s="1"/>
  <c r="AF612" i="9"/>
  <c r="AG612" i="9" s="1"/>
  <c r="AF613" i="9"/>
  <c r="AG613" i="9" s="1"/>
  <c r="AF614" i="9"/>
  <c r="AG614" i="9" s="1"/>
  <c r="AF615" i="9"/>
  <c r="AG615" i="9" s="1"/>
  <c r="AF616" i="9"/>
  <c r="AG616" i="9" s="1"/>
  <c r="AF617" i="9"/>
  <c r="AG617" i="9" s="1"/>
  <c r="AF618" i="9"/>
  <c r="AG618" i="9" s="1"/>
  <c r="AF619" i="9"/>
  <c r="AG619" i="9" s="1"/>
  <c r="AF620" i="9"/>
  <c r="AG620" i="9" s="1"/>
  <c r="AF621" i="9"/>
  <c r="AG621" i="9" s="1"/>
  <c r="AF622" i="9"/>
  <c r="AG622" i="9" s="1"/>
  <c r="AF623" i="9"/>
  <c r="AG623" i="9" s="1"/>
  <c r="AF624" i="9"/>
  <c r="AG624" i="9" s="1"/>
  <c r="AF625" i="9"/>
  <c r="AG625" i="9" s="1"/>
  <c r="AF626" i="9"/>
  <c r="AG626" i="9" s="1"/>
  <c r="AF627" i="9"/>
  <c r="AG627" i="9" s="1"/>
  <c r="AF628" i="9"/>
  <c r="AG628" i="9" s="1"/>
  <c r="AF629" i="9"/>
  <c r="AG629" i="9" s="1"/>
  <c r="AF630" i="9"/>
  <c r="AG630" i="9" s="1"/>
  <c r="AF631" i="9"/>
  <c r="AG631" i="9" s="1"/>
  <c r="AF632" i="9"/>
  <c r="AG632" i="9" s="1"/>
  <c r="AF633" i="9"/>
  <c r="AG633" i="9" s="1"/>
  <c r="AF634" i="9"/>
  <c r="AG634" i="9" s="1"/>
  <c r="AF635" i="9"/>
  <c r="AG635" i="9" s="1"/>
  <c r="AF636" i="9"/>
  <c r="AG636" i="9" s="1"/>
  <c r="AF637" i="9"/>
  <c r="AG637" i="9" s="1"/>
  <c r="AF638" i="9"/>
  <c r="AG638" i="9" s="1"/>
  <c r="AF639" i="9"/>
  <c r="AG639" i="9" s="1"/>
  <c r="AF640" i="9"/>
  <c r="AG640" i="9" s="1"/>
  <c r="AF641" i="9"/>
  <c r="AG641" i="9" s="1"/>
  <c r="AF642" i="9"/>
  <c r="AG642" i="9" s="1"/>
  <c r="AF643" i="9"/>
  <c r="AG643" i="9" s="1"/>
  <c r="AF644" i="9"/>
  <c r="AG644" i="9" s="1"/>
  <c r="AF645" i="9"/>
  <c r="AG645" i="9" s="1"/>
  <c r="AF646" i="9"/>
  <c r="AG646" i="9" s="1"/>
  <c r="AF647" i="9"/>
  <c r="AG647" i="9" s="1"/>
  <c r="AF648" i="9"/>
  <c r="AG648" i="9" s="1"/>
  <c r="AF649" i="9"/>
  <c r="AG649" i="9" s="1"/>
  <c r="AF650" i="9"/>
  <c r="AG650" i="9" s="1"/>
  <c r="AF651" i="9"/>
  <c r="AG651" i="9" s="1"/>
  <c r="AF652" i="9"/>
  <c r="AG652" i="9" s="1"/>
  <c r="AF653" i="9"/>
  <c r="AG653" i="9" s="1"/>
  <c r="AF654" i="9"/>
  <c r="AG654" i="9" s="1"/>
  <c r="AF655" i="9"/>
  <c r="AG655" i="9" s="1"/>
  <c r="AF656" i="9"/>
  <c r="AG656" i="9" s="1"/>
  <c r="AF657" i="9"/>
  <c r="AG657" i="9" s="1"/>
  <c r="AF658" i="9"/>
  <c r="AG658" i="9" s="1"/>
  <c r="AF659" i="9"/>
  <c r="AG659" i="9" s="1"/>
  <c r="AF660" i="9"/>
  <c r="AG660" i="9" s="1"/>
  <c r="AF661" i="9"/>
  <c r="AG661" i="9" s="1"/>
  <c r="AF662" i="9"/>
  <c r="AG662" i="9" s="1"/>
  <c r="AF663" i="9"/>
  <c r="AG663" i="9" s="1"/>
  <c r="AF664" i="9"/>
  <c r="AG664" i="9" s="1"/>
  <c r="AF665" i="9"/>
  <c r="AG665" i="9" s="1"/>
  <c r="AF666" i="9"/>
  <c r="AG666" i="9" s="1"/>
  <c r="AF667" i="9"/>
  <c r="AG667" i="9" s="1"/>
  <c r="AF668" i="9"/>
  <c r="AG668" i="9" s="1"/>
  <c r="AF669" i="9"/>
  <c r="AG669" i="9" s="1"/>
  <c r="AF670" i="9"/>
  <c r="AG670" i="9" s="1"/>
  <c r="AF671" i="9"/>
  <c r="AG671" i="9" s="1"/>
  <c r="AF672" i="9"/>
  <c r="AG672" i="9" s="1"/>
  <c r="AF673" i="9"/>
  <c r="AG673" i="9" s="1"/>
  <c r="AF674" i="9"/>
  <c r="AG674" i="9" s="1"/>
  <c r="AF675" i="9"/>
  <c r="AG675" i="9" s="1"/>
  <c r="AF676" i="9"/>
  <c r="AG676" i="9" s="1"/>
  <c r="AF677" i="9"/>
  <c r="AG677" i="9" s="1"/>
  <c r="AF678" i="9"/>
  <c r="AG678" i="9" s="1"/>
  <c r="AF679" i="9"/>
  <c r="AG679" i="9" s="1"/>
  <c r="AF680" i="9"/>
  <c r="AG680" i="9" s="1"/>
  <c r="AF681" i="9"/>
  <c r="AG681" i="9" s="1"/>
  <c r="AF682" i="9"/>
  <c r="AG682" i="9" s="1"/>
  <c r="AF683" i="9"/>
  <c r="AG683" i="9" s="1"/>
  <c r="AF684" i="9"/>
  <c r="AG684" i="9" s="1"/>
  <c r="AF685" i="9"/>
  <c r="AG685" i="9" s="1"/>
  <c r="AF686" i="9"/>
  <c r="AG686" i="9" s="1"/>
  <c r="AF687" i="9"/>
  <c r="AG687" i="9" s="1"/>
  <c r="AF688" i="9"/>
  <c r="AG688" i="9" s="1"/>
  <c r="AF689" i="9"/>
  <c r="AG689" i="9" s="1"/>
  <c r="AF690" i="9"/>
  <c r="AG690" i="9" s="1"/>
  <c r="AF691" i="9"/>
  <c r="AG691" i="9" s="1"/>
  <c r="AF692" i="9"/>
  <c r="AG692" i="9" s="1"/>
  <c r="AF693" i="9"/>
  <c r="AG693" i="9" s="1"/>
  <c r="AF694" i="9"/>
  <c r="AG694" i="9" s="1"/>
  <c r="AF695" i="9"/>
  <c r="AG695" i="9" s="1"/>
  <c r="AF696" i="9"/>
  <c r="AG696" i="9" s="1"/>
  <c r="AF697" i="9"/>
  <c r="AG697" i="9" s="1"/>
  <c r="AF698" i="9"/>
  <c r="AG698" i="9" s="1"/>
  <c r="AF699" i="9"/>
  <c r="AG699" i="9" s="1"/>
  <c r="AF700" i="9"/>
  <c r="AG700" i="9" s="1"/>
  <c r="AF701" i="9"/>
  <c r="AG701" i="9" s="1"/>
  <c r="AF702" i="9"/>
  <c r="AG702" i="9" s="1"/>
  <c r="AF703" i="9"/>
  <c r="AG703" i="9" s="1"/>
  <c r="AF704" i="9"/>
  <c r="AG704" i="9" s="1"/>
  <c r="AF705" i="9"/>
  <c r="AG705" i="9" s="1"/>
  <c r="AF706" i="9"/>
  <c r="AG706" i="9" s="1"/>
  <c r="AF707" i="9"/>
  <c r="AG707" i="9" s="1"/>
  <c r="AF708" i="9"/>
  <c r="AG708" i="9" s="1"/>
  <c r="AF709" i="9"/>
  <c r="AG709" i="9" s="1"/>
  <c r="AF710" i="9"/>
  <c r="AG710" i="9" s="1"/>
  <c r="AF711" i="9"/>
  <c r="AG711" i="9" s="1"/>
  <c r="AF712" i="9"/>
  <c r="AG712" i="9" s="1"/>
  <c r="AF713" i="9"/>
  <c r="AG713" i="9" s="1"/>
  <c r="AF714" i="9"/>
  <c r="AG714" i="9" s="1"/>
  <c r="AF715" i="9"/>
  <c r="AG715" i="9" s="1"/>
  <c r="AF716" i="9"/>
  <c r="AG716" i="9" s="1"/>
  <c r="AF717" i="9"/>
  <c r="AG717" i="9" s="1"/>
  <c r="AF718" i="9"/>
  <c r="AG718" i="9" s="1"/>
  <c r="AF719" i="9"/>
  <c r="AG719" i="9" s="1"/>
  <c r="AF720" i="9"/>
  <c r="AG720" i="9" s="1"/>
  <c r="AF721" i="9"/>
  <c r="AG721" i="9" s="1"/>
  <c r="AF722" i="9"/>
  <c r="AG722" i="9" s="1"/>
  <c r="AF723" i="9"/>
  <c r="AG723" i="9" s="1"/>
  <c r="AF724" i="9"/>
  <c r="AG724" i="9" s="1"/>
  <c r="AF725" i="9"/>
  <c r="AG725" i="9" s="1"/>
  <c r="AF726" i="9"/>
  <c r="AG726" i="9" s="1"/>
  <c r="AF727" i="9"/>
  <c r="AG727" i="9" s="1"/>
  <c r="AF728" i="9"/>
  <c r="AG728" i="9" s="1"/>
  <c r="AF729" i="9"/>
  <c r="AG729" i="9" s="1"/>
  <c r="AF730" i="9"/>
  <c r="AG730" i="9" s="1"/>
  <c r="AF731" i="9"/>
  <c r="AG731" i="9" s="1"/>
  <c r="AF732" i="9"/>
  <c r="AG732" i="9" s="1"/>
  <c r="AF733" i="9"/>
  <c r="AG733" i="9" s="1"/>
  <c r="AF734" i="9"/>
  <c r="AG734" i="9" s="1"/>
  <c r="AF735" i="9"/>
  <c r="AG735" i="9" s="1"/>
  <c r="AF736" i="9"/>
  <c r="AG736" i="9" s="1"/>
  <c r="AF737" i="9"/>
  <c r="AG737" i="9" s="1"/>
  <c r="AF738" i="9"/>
  <c r="AG738" i="9" s="1"/>
  <c r="AF739" i="9"/>
  <c r="AG739" i="9" s="1"/>
  <c r="AF740" i="9"/>
  <c r="AG740" i="9" s="1"/>
  <c r="AF741" i="9"/>
  <c r="AG741" i="9" s="1"/>
  <c r="AF742" i="9"/>
  <c r="AG742" i="9" s="1"/>
  <c r="AF743" i="9"/>
  <c r="AG743" i="9" s="1"/>
  <c r="AF744" i="9"/>
  <c r="AG744" i="9" s="1"/>
  <c r="AF745" i="9"/>
  <c r="AG745" i="9" s="1"/>
  <c r="AF746" i="9"/>
  <c r="AG746" i="9" s="1"/>
  <c r="AF747" i="9"/>
  <c r="AG747" i="9" s="1"/>
  <c r="AF748" i="9"/>
  <c r="AG748" i="9" s="1"/>
  <c r="AF749" i="9"/>
  <c r="AG749" i="9" s="1"/>
  <c r="AF750" i="9"/>
  <c r="AG750" i="9" s="1"/>
  <c r="AF751" i="9"/>
  <c r="AG751" i="9" s="1"/>
  <c r="AF752" i="9"/>
  <c r="AG752" i="9" s="1"/>
  <c r="AF753" i="9"/>
  <c r="AG753" i="9" s="1"/>
  <c r="AF754" i="9"/>
  <c r="AG754" i="9" s="1"/>
  <c r="AF755" i="9"/>
  <c r="AG755" i="9" s="1"/>
  <c r="AF756" i="9"/>
  <c r="AG756" i="9" s="1"/>
  <c r="AF757" i="9"/>
  <c r="AG757" i="9" s="1"/>
  <c r="AF758" i="9"/>
  <c r="AG758" i="9" s="1"/>
  <c r="AF759" i="9"/>
  <c r="AG759" i="9" s="1"/>
  <c r="AF760" i="9"/>
  <c r="AG760" i="9" s="1"/>
  <c r="AF761" i="9"/>
  <c r="AG761" i="9" s="1"/>
  <c r="AF762" i="9"/>
  <c r="AG762" i="9" s="1"/>
  <c r="AF763" i="9"/>
  <c r="AG763" i="9" s="1"/>
  <c r="AF764" i="9"/>
  <c r="AG764" i="9" s="1"/>
  <c r="AF765" i="9"/>
  <c r="AG765" i="9" s="1"/>
  <c r="AF766" i="9"/>
  <c r="AG766" i="9" s="1"/>
  <c r="AF767" i="9"/>
  <c r="AG767" i="9" s="1"/>
  <c r="AF768" i="9"/>
  <c r="AG768" i="9" s="1"/>
  <c r="AF769" i="9"/>
  <c r="AG769" i="9" s="1"/>
  <c r="AF770" i="9"/>
  <c r="AG770" i="9" s="1"/>
  <c r="AF771" i="9"/>
  <c r="AG771" i="9" s="1"/>
  <c r="AF772" i="9"/>
  <c r="AG772" i="9" s="1"/>
  <c r="AF773" i="9"/>
  <c r="AG773" i="9" s="1"/>
  <c r="AF774" i="9"/>
  <c r="AG774" i="9" s="1"/>
  <c r="AF775" i="9"/>
  <c r="AG775" i="9" s="1"/>
  <c r="AF776" i="9"/>
  <c r="AG776" i="9" s="1"/>
  <c r="AF777" i="9"/>
  <c r="AG777" i="9" s="1"/>
  <c r="AF778" i="9"/>
  <c r="AG778" i="9" s="1"/>
  <c r="AF779" i="9"/>
  <c r="AG779" i="9" s="1"/>
  <c r="AF780" i="9"/>
  <c r="AG780" i="9" s="1"/>
  <c r="AF781" i="9"/>
  <c r="AG781" i="9" s="1"/>
  <c r="AF782" i="9"/>
  <c r="AG782" i="9" s="1"/>
  <c r="AF783" i="9"/>
  <c r="AG783" i="9" s="1"/>
  <c r="AF784" i="9"/>
  <c r="AG784" i="9" s="1"/>
  <c r="AF785" i="9"/>
  <c r="AG785" i="9" s="1"/>
  <c r="AF786" i="9"/>
  <c r="AG786" i="9" s="1"/>
  <c r="AF787" i="9"/>
  <c r="AG787" i="9" s="1"/>
  <c r="AF788" i="9"/>
  <c r="AG788" i="9" s="1"/>
  <c r="AF789" i="9"/>
  <c r="AG789" i="9" s="1"/>
  <c r="AF790" i="9"/>
  <c r="AG790" i="9" s="1"/>
  <c r="AF791" i="9"/>
  <c r="AG791" i="9" s="1"/>
  <c r="AF792" i="9"/>
  <c r="AG792" i="9" s="1"/>
  <c r="AF793" i="9"/>
  <c r="AG793" i="9" s="1"/>
  <c r="AF794" i="9"/>
  <c r="AG794" i="9" s="1"/>
  <c r="AF795" i="9"/>
  <c r="AG795" i="9" s="1"/>
  <c r="AF796" i="9"/>
  <c r="AG796" i="9" s="1"/>
  <c r="AF797" i="9"/>
  <c r="AG797" i="9" s="1"/>
  <c r="AF798" i="9"/>
  <c r="AG798" i="9" s="1"/>
  <c r="AF799" i="9"/>
  <c r="AG799" i="9" s="1"/>
  <c r="AF800" i="9"/>
  <c r="AG800" i="9" s="1"/>
  <c r="AF801" i="9"/>
  <c r="AG801" i="9" s="1"/>
  <c r="AF802" i="9"/>
  <c r="AG802" i="9" s="1"/>
  <c r="AF803" i="9"/>
  <c r="AG803" i="9" s="1"/>
  <c r="AF804" i="9"/>
  <c r="AG804" i="9" s="1"/>
  <c r="AF805" i="9"/>
  <c r="AG805" i="9" s="1"/>
  <c r="AF806" i="9"/>
  <c r="AG806" i="9" s="1"/>
  <c r="AF807" i="9"/>
  <c r="AG807" i="9" s="1"/>
  <c r="AF808" i="9"/>
  <c r="AG808" i="9" s="1"/>
  <c r="AA599" i="8"/>
  <c r="AA99" i="8"/>
  <c r="AA263" i="8"/>
  <c r="AA615" i="8"/>
  <c r="AA134" i="8"/>
  <c r="AA292" i="8"/>
  <c r="AA370" i="8"/>
  <c r="AA316" i="8"/>
  <c r="AA209" i="8"/>
  <c r="AA519" i="8"/>
  <c r="AA295" i="8"/>
  <c r="AA205" i="8"/>
  <c r="AA200" i="8"/>
  <c r="AA242" i="8"/>
  <c r="AA556" i="8"/>
  <c r="AA179" i="8"/>
  <c r="AA459" i="8"/>
  <c r="AA575" i="8"/>
  <c r="AA375" i="8"/>
  <c r="AA506" i="8"/>
  <c r="AA89" i="8"/>
  <c r="AA84" i="8"/>
  <c r="AA265" i="8"/>
  <c r="AA254" i="8"/>
  <c r="AA527" i="8"/>
  <c r="AA418" i="8"/>
  <c r="AA161" i="8"/>
  <c r="AA303" i="8"/>
  <c r="AA503" i="8"/>
  <c r="AA576" i="8"/>
  <c r="AA547" i="8"/>
  <c r="AA496" i="8"/>
  <c r="AA436" i="8"/>
  <c r="AA491" i="8"/>
  <c r="AA512" i="8"/>
  <c r="AA325" i="8"/>
  <c r="AA326" i="8"/>
  <c r="AA378" i="8"/>
  <c r="AA189" i="8"/>
  <c r="AA570" i="8"/>
  <c r="AA237" i="8"/>
  <c r="AA516" i="8"/>
  <c r="AA500" i="8"/>
  <c r="AA238" i="8"/>
  <c r="AA94" i="8"/>
  <c r="AA605" i="8"/>
  <c r="AA202" i="8"/>
  <c r="AA33" i="8"/>
  <c r="AA355" i="8"/>
  <c r="AA208" i="8"/>
  <c r="AA366" i="8"/>
  <c r="AA329" i="8"/>
  <c r="AA552" i="8"/>
  <c r="AA175" i="8"/>
  <c r="AA520" i="8"/>
  <c r="AA471" i="8"/>
  <c r="AA619" i="8"/>
  <c r="AA621" i="8"/>
  <c r="AA219" i="8"/>
  <c r="AA573" i="8"/>
  <c r="AA535" i="8"/>
  <c r="AA186" i="8"/>
  <c r="AA236" i="8"/>
  <c r="AA464" i="8"/>
  <c r="AA118" i="8"/>
  <c r="AA79" i="8"/>
  <c r="AA252" i="8"/>
  <c r="AA569" i="8"/>
  <c r="AA488" i="8"/>
  <c r="AA192" i="8"/>
  <c r="AA96" i="8"/>
  <c r="AA74" i="8"/>
  <c r="AA210" i="8"/>
  <c r="AA521" i="8"/>
  <c r="AA58" i="8"/>
  <c r="AA444" i="8"/>
  <c r="AA29" i="8"/>
  <c r="AA369" i="8"/>
  <c r="AA311" i="8"/>
  <c r="AA404" i="8"/>
  <c r="AA116" i="8"/>
  <c r="AA92" i="8"/>
  <c r="AA409" i="8"/>
  <c r="AA266" i="8"/>
  <c r="AA82" i="8"/>
  <c r="AA93" i="8"/>
  <c r="AA340" i="8"/>
  <c r="AA407" i="8"/>
  <c r="AA609" i="8"/>
  <c r="AA312" i="8"/>
  <c r="AA502" i="8"/>
  <c r="AA30" i="8"/>
  <c r="AA288" i="8"/>
  <c r="AA271" i="8"/>
  <c r="AA320" i="8"/>
  <c r="AA434" i="8"/>
  <c r="AA133" i="8"/>
  <c r="AA199" i="8"/>
  <c r="AA158" i="8"/>
  <c r="AA602" i="8"/>
  <c r="AA474" i="8"/>
  <c r="AA392" i="8"/>
  <c r="AA510" i="8"/>
  <c r="AA337" i="8"/>
  <c r="AA41" i="8"/>
  <c r="AA413" i="8"/>
  <c r="AA344" i="8"/>
  <c r="AA286" i="8"/>
  <c r="AA582" i="8"/>
  <c r="AA34" i="8"/>
  <c r="AA171" i="8"/>
  <c r="AA213" i="8"/>
  <c r="AA342" i="8"/>
  <c r="AA43" i="8"/>
  <c r="AA614" i="8"/>
  <c r="AA305" i="8"/>
  <c r="AA251" i="8"/>
  <c r="AA20" i="8"/>
  <c r="AA430" i="8"/>
  <c r="AA278" i="8"/>
  <c r="AA68" i="8"/>
  <c r="AA448" i="8"/>
  <c r="AA480" i="8"/>
  <c r="AA291" i="8"/>
  <c r="AA398" i="8"/>
  <c r="AA399" i="8"/>
  <c r="AA117" i="8"/>
  <c r="AA441" i="8"/>
  <c r="AA239" i="8"/>
  <c r="AA346" i="8"/>
  <c r="AA138" i="8"/>
  <c r="AA104" i="8"/>
  <c r="AA571" i="8"/>
  <c r="AA180" i="8"/>
  <c r="AA431" i="8"/>
  <c r="AA176" i="8"/>
  <c r="AA314" i="8"/>
  <c r="AA405" i="8"/>
  <c r="AA119" i="8"/>
  <c r="AA121" i="8"/>
  <c r="AA5" i="8"/>
  <c r="AA483" i="8"/>
  <c r="AA585" i="8"/>
  <c r="AA112" i="8"/>
  <c r="AA97" i="8"/>
  <c r="AA86" i="8"/>
  <c r="AA246" i="8"/>
  <c r="AA302" i="8"/>
  <c r="AA35" i="8"/>
  <c r="AA240" i="8"/>
  <c r="AA359" i="8"/>
  <c r="AA306" i="8"/>
  <c r="AA586" i="8"/>
  <c r="AA264" i="8"/>
  <c r="AA380" i="8"/>
  <c r="AA439" i="8"/>
  <c r="AA3" i="8"/>
  <c r="AA428" i="8"/>
  <c r="AA536" i="8"/>
  <c r="AA482" i="8"/>
  <c r="AA338" i="8"/>
  <c r="AA410" i="8"/>
  <c r="AA437" i="8"/>
  <c r="AA525" i="8"/>
  <c r="AA8" i="8"/>
  <c r="AA9" i="8"/>
  <c r="AA460" i="8"/>
  <c r="AA146" i="8"/>
  <c r="AA567" i="8"/>
  <c r="AA22" i="8"/>
  <c r="AA492" i="8"/>
  <c r="AA31" i="8"/>
  <c r="AA475" i="8"/>
  <c r="AA128" i="8"/>
  <c r="AA181" i="8"/>
  <c r="AA587" i="8"/>
  <c r="AA597" i="8"/>
  <c r="AA505" i="8"/>
  <c r="AA167" i="8"/>
  <c r="AA476" i="8"/>
  <c r="AA15" i="8"/>
  <c r="AA594" i="8"/>
  <c r="AA532" i="8"/>
  <c r="AA473" i="8"/>
  <c r="AA216" i="8"/>
  <c r="AA487" i="8"/>
  <c r="AA319" i="8"/>
  <c r="AA534" i="8"/>
  <c r="AA132" i="8"/>
  <c r="AA368" i="8"/>
  <c r="AA446" i="8"/>
  <c r="AA87" i="8"/>
  <c r="AA38" i="8"/>
  <c r="AA417" i="8"/>
  <c r="AA261" i="8"/>
  <c r="AA283" i="8"/>
  <c r="AA466" i="8"/>
  <c r="AA10" i="8"/>
  <c r="AA57" i="8"/>
  <c r="AA61" i="8"/>
  <c r="AA501" i="8"/>
  <c r="AA566" i="8"/>
  <c r="AA574" i="8"/>
  <c r="AA561" i="8"/>
  <c r="AA26" i="8"/>
  <c r="AA111" i="8"/>
  <c r="AA494" i="8"/>
  <c r="AA299" i="8"/>
  <c r="AA69" i="8"/>
  <c r="AA589" i="8"/>
  <c r="AA554" i="8"/>
  <c r="AA165" i="8"/>
  <c r="AA81" i="8"/>
  <c r="AA381" i="8"/>
  <c r="AA454" i="8"/>
  <c r="AA13" i="8"/>
  <c r="AA259" i="8"/>
  <c r="AA98" i="8"/>
  <c r="AA564" i="8"/>
  <c r="AA109" i="8"/>
  <c r="AA64" i="8"/>
  <c r="AA49" i="8"/>
  <c r="AA331" i="8"/>
  <c r="AA351" i="8"/>
  <c r="AA486" i="8"/>
  <c r="AA72" i="8"/>
  <c r="AA245" i="8"/>
  <c r="AA285" i="8"/>
  <c r="AA388" i="8"/>
  <c r="AA507" i="8"/>
  <c r="AA275" i="8"/>
  <c r="AA276" i="8"/>
  <c r="AA277" i="8"/>
  <c r="AA348" i="8"/>
  <c r="AA166" i="8"/>
  <c r="AA372" i="8"/>
  <c r="AA300" i="8"/>
  <c r="AA363" i="8"/>
  <c r="AA364" i="8"/>
  <c r="AA307" i="8"/>
  <c r="AA545" i="8"/>
  <c r="AA420" i="8"/>
  <c r="AA113" i="8"/>
  <c r="AA162" i="8"/>
  <c r="AA529" i="8"/>
  <c r="AA4" i="8"/>
  <c r="AA257" i="8"/>
  <c r="AA40" i="8"/>
  <c r="AA159" i="8"/>
  <c r="AA27" i="8"/>
  <c r="AA539" i="8"/>
  <c r="AA443" i="8"/>
  <c r="AA21" i="8"/>
  <c r="AA390" i="8"/>
  <c r="AA463" i="8"/>
  <c r="AA173" i="8"/>
  <c r="AA54" i="8"/>
  <c r="AA550" i="8"/>
  <c r="AA129" i="8"/>
  <c r="AA293" i="8"/>
  <c r="AA538" i="8"/>
  <c r="AA212" i="8"/>
  <c r="AA528" i="8"/>
  <c r="AA493" i="8"/>
  <c r="AA217" i="8"/>
  <c r="AA495" i="8"/>
  <c r="AA230" i="8"/>
  <c r="AA231" i="8"/>
  <c r="AA191" i="8"/>
  <c r="AA154" i="8"/>
  <c r="AA526" i="8"/>
  <c r="AA196" i="8"/>
  <c r="AA549" i="8"/>
  <c r="AA131" i="8"/>
  <c r="AA214" i="8"/>
  <c r="AA546" i="8"/>
  <c r="AA284" i="8"/>
  <c r="AA125" i="8"/>
  <c r="AA108" i="8"/>
  <c r="AA572" i="8"/>
  <c r="AA604" i="8"/>
  <c r="AA124" i="8"/>
  <c r="AA258" i="8"/>
  <c r="AA508" i="8"/>
  <c r="AA469" i="8"/>
  <c r="AA290" i="8"/>
  <c r="AA85" i="8"/>
  <c r="AA221" i="8"/>
  <c r="AA147" i="8"/>
  <c r="AJ768" i="9"/>
  <c r="AJ769" i="9"/>
  <c r="AJ770" i="9"/>
  <c r="AJ771" i="9"/>
  <c r="AJ772" i="9"/>
  <c r="AJ773" i="9"/>
  <c r="AJ774" i="9"/>
  <c r="AJ775" i="9"/>
  <c r="AJ776" i="9"/>
  <c r="AJ777" i="9"/>
  <c r="AJ778" i="9"/>
  <c r="AJ779" i="9"/>
  <c r="AJ780" i="9"/>
  <c r="AJ781" i="9"/>
  <c r="AJ782" i="9"/>
  <c r="AJ783" i="9"/>
  <c r="AJ784" i="9"/>
  <c r="AJ785" i="9"/>
  <c r="AJ786" i="9"/>
  <c r="AJ787" i="9"/>
  <c r="AJ788" i="9"/>
  <c r="AJ789" i="9"/>
  <c r="AJ790" i="9"/>
  <c r="AJ791" i="9"/>
  <c r="AJ792" i="9"/>
  <c r="AJ793" i="9"/>
  <c r="AJ794" i="9"/>
  <c r="AJ795" i="9"/>
  <c r="AJ796" i="9"/>
  <c r="AJ797" i="9"/>
  <c r="AJ798" i="9"/>
  <c r="AJ799" i="9"/>
  <c r="AJ800" i="9"/>
  <c r="AJ801" i="9"/>
  <c r="AJ802" i="9"/>
  <c r="AJ803" i="9"/>
  <c r="AJ804" i="9"/>
  <c r="AJ805" i="9"/>
  <c r="AJ806" i="9"/>
  <c r="AJ807" i="9"/>
  <c r="AJ808" i="9"/>
  <c r="AD113" i="8"/>
  <c r="AD162" i="8"/>
  <c r="AD529" i="8"/>
  <c r="AD4" i="8"/>
  <c r="AD257" i="8"/>
  <c r="AD537" i="8"/>
  <c r="AD39" i="8"/>
  <c r="AD40" i="8"/>
  <c r="AD159" i="8"/>
  <c r="AD168" i="8"/>
  <c r="AD27" i="8"/>
  <c r="AD269" i="8"/>
  <c r="AD62" i="8"/>
  <c r="AD539" i="8"/>
  <c r="AD443" i="8"/>
  <c r="AD21" i="8"/>
  <c r="AD267" i="8"/>
  <c r="AD499" i="8"/>
  <c r="AD390" i="8"/>
  <c r="AD234" i="8"/>
  <c r="AD463" i="8"/>
  <c r="AD268" i="8"/>
  <c r="AD323" i="8"/>
  <c r="AD173" i="8"/>
  <c r="AD54" i="8"/>
  <c r="AD550" i="8"/>
  <c r="AD228" i="8"/>
  <c r="AD182" i="8"/>
  <c r="AD415" i="8"/>
  <c r="AD129" i="8"/>
  <c r="AD293" i="8"/>
  <c r="AD511" i="8"/>
  <c r="AD538" i="8"/>
  <c r="AD453" i="8"/>
  <c r="AD590" i="8"/>
  <c r="AD212" i="8"/>
  <c r="AD528" i="8"/>
  <c r="AD151" i="8"/>
  <c r="AD493" i="8"/>
  <c r="AD66" i="8"/>
  <c r="AD32" i="8"/>
  <c r="AD217" i="8"/>
  <c r="AD495" i="8"/>
  <c r="AD563" i="8"/>
  <c r="AD204" i="8"/>
  <c r="AD195" i="8"/>
  <c r="AD229" i="8"/>
  <c r="AD230" i="8"/>
  <c r="AD231" i="8"/>
  <c r="AD191" i="8"/>
  <c r="AD154" i="8"/>
  <c r="AD244" i="8"/>
  <c r="AD193" i="8"/>
  <c r="AD526" i="8"/>
  <c r="AD196" i="8"/>
  <c r="AD107" i="8"/>
  <c r="AD549" i="8"/>
  <c r="AD163" i="8"/>
  <c r="AD591" i="8"/>
  <c r="AD131" i="8"/>
  <c r="AD214" i="8"/>
  <c r="AD546" i="8"/>
  <c r="AD284" i="8"/>
  <c r="AD125" i="8"/>
  <c r="AD148" i="8"/>
  <c r="AD108" i="8"/>
  <c r="AD572" i="8"/>
  <c r="AD389" i="8"/>
  <c r="AD604" i="8"/>
  <c r="AD126" i="8"/>
  <c r="AD218" i="8"/>
  <c r="AD124" i="8"/>
  <c r="AD258" i="8"/>
  <c r="AD470" i="8"/>
  <c r="AD508" i="8"/>
  <c r="AD160" i="8"/>
  <c r="AD360" i="8"/>
  <c r="AD469" i="8"/>
  <c r="AD290" i="8"/>
  <c r="AD149" i="8"/>
  <c r="AD85" i="8"/>
  <c r="AD592" i="8"/>
  <c r="AD110" i="8"/>
  <c r="AD221" i="8"/>
  <c r="AD147" i="8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K161" i="2" l="1"/>
  <c r="J161" i="2" s="1"/>
  <c r="C405" i="2"/>
  <c r="F405" i="2" s="1"/>
  <c r="G405" i="2" s="1"/>
  <c r="C402" i="2"/>
  <c r="F402" i="2" s="1"/>
  <c r="G402" i="2" s="1"/>
  <c r="C439" i="2"/>
  <c r="F439" i="2" s="1"/>
  <c r="G439" i="2" s="1"/>
  <c r="C427" i="2"/>
  <c r="F427" i="2" s="1"/>
  <c r="G427" i="2" s="1"/>
  <c r="C421" i="2"/>
  <c r="F421" i="2" s="1"/>
  <c r="G421" i="2" s="1"/>
  <c r="C415" i="2"/>
  <c r="F415" i="2" s="1"/>
  <c r="G415" i="2" s="1"/>
  <c r="C409" i="2"/>
  <c r="F409" i="2" s="1"/>
  <c r="G409" i="2" s="1"/>
  <c r="C437" i="2"/>
  <c r="F437" i="2" s="1"/>
  <c r="G437" i="2" s="1"/>
  <c r="C431" i="2"/>
  <c r="F431" i="2" s="1"/>
  <c r="G431" i="2" s="1"/>
  <c r="C425" i="2"/>
  <c r="F425" i="2" s="1"/>
  <c r="G425" i="2" s="1"/>
  <c r="C422" i="2"/>
  <c r="F422" i="2" s="1"/>
  <c r="G422" i="2" s="1"/>
  <c r="C419" i="2"/>
  <c r="F419" i="2" s="1"/>
  <c r="G419" i="2" s="1"/>
  <c r="C416" i="2"/>
  <c r="F416" i="2" s="1"/>
  <c r="G416" i="2" s="1"/>
  <c r="C410" i="2"/>
  <c r="F410" i="2" s="1"/>
  <c r="G410" i="2" s="1"/>
  <c r="C407" i="2"/>
  <c r="F407" i="2" s="1"/>
  <c r="G407" i="2" s="1"/>
  <c r="C413" i="2"/>
  <c r="F413" i="2" s="1"/>
  <c r="G413" i="2" s="1"/>
  <c r="C436" i="2"/>
  <c r="F436" i="2" s="1"/>
  <c r="G436" i="2" s="1"/>
  <c r="C430" i="2"/>
  <c r="F430" i="2" s="1"/>
  <c r="G430" i="2" s="1"/>
  <c r="C424" i="2"/>
  <c r="F424" i="2" s="1"/>
  <c r="G424" i="2" s="1"/>
  <c r="C418" i="2"/>
  <c r="F418" i="2" s="1"/>
  <c r="G418" i="2" s="1"/>
  <c r="C412" i="2"/>
  <c r="F412" i="2" s="1"/>
  <c r="G412" i="2" s="1"/>
  <c r="C404" i="2"/>
  <c r="F404" i="2" s="1"/>
  <c r="G404" i="2" s="1"/>
  <c r="C406" i="2"/>
  <c r="F406" i="2" s="1"/>
  <c r="G406" i="2" s="1"/>
  <c r="C438" i="2"/>
  <c r="F438" i="2" s="1"/>
  <c r="G438" i="2" s="1"/>
  <c r="C435" i="2"/>
  <c r="F435" i="2" s="1"/>
  <c r="G435" i="2" s="1"/>
  <c r="C432" i="2"/>
  <c r="F432" i="2" s="1"/>
  <c r="G432" i="2" s="1"/>
  <c r="C429" i="2"/>
  <c r="F429" i="2" s="1"/>
  <c r="G429" i="2" s="1"/>
  <c r="C426" i="2"/>
  <c r="F426" i="2" s="1"/>
  <c r="G426" i="2" s="1"/>
  <c r="C423" i="2"/>
  <c r="F423" i="2" s="1"/>
  <c r="G423" i="2" s="1"/>
  <c r="C420" i="2"/>
  <c r="F420" i="2" s="1"/>
  <c r="G420" i="2" s="1"/>
  <c r="C417" i="2"/>
  <c r="F417" i="2" s="1"/>
  <c r="G417" i="2" s="1"/>
  <c r="C414" i="2"/>
  <c r="F414" i="2" s="1"/>
  <c r="G414" i="2" s="1"/>
  <c r="C411" i="2"/>
  <c r="F411" i="2" s="1"/>
  <c r="G411" i="2" s="1"/>
  <c r="C408" i="2"/>
  <c r="F408" i="2" s="1"/>
  <c r="G408" i="2" s="1"/>
  <c r="C433" i="2"/>
  <c r="F433" i="2" s="1"/>
  <c r="G433" i="2" s="1"/>
  <c r="C403" i="2"/>
  <c r="F403" i="2" s="1"/>
  <c r="G403" i="2" s="1"/>
  <c r="C434" i="2"/>
  <c r="F434" i="2" s="1"/>
  <c r="G434" i="2" s="1"/>
  <c r="C428" i="2"/>
  <c r="F428" i="2" s="1"/>
  <c r="G428" i="2" s="1"/>
  <c r="C305" i="2"/>
  <c r="F305" i="2" s="1"/>
  <c r="G305" i="2" s="1"/>
  <c r="C299" i="2"/>
  <c r="F299" i="2" s="1"/>
  <c r="G299" i="2" s="1"/>
  <c r="C313" i="2"/>
  <c r="F313" i="2" s="1"/>
  <c r="G313" i="2" s="1"/>
  <c r="C310" i="2"/>
  <c r="F310" i="2" s="1"/>
  <c r="G310" i="2" s="1"/>
  <c r="C307" i="2"/>
  <c r="F307" i="2" s="1"/>
  <c r="G307" i="2" s="1"/>
  <c r="C304" i="2"/>
  <c r="F304" i="2" s="1"/>
  <c r="G304" i="2" s="1"/>
  <c r="C301" i="2"/>
  <c r="F301" i="2" s="1"/>
  <c r="G301" i="2" s="1"/>
  <c r="C298" i="2"/>
  <c r="F298" i="2" s="1"/>
  <c r="G298" i="2" s="1"/>
  <c r="C321" i="2"/>
  <c r="C318" i="2"/>
  <c r="F318" i="2" s="1"/>
  <c r="G318" i="2" s="1"/>
  <c r="C315" i="2"/>
  <c r="F315" i="2" s="1"/>
  <c r="G315" i="2" s="1"/>
  <c r="C320" i="2"/>
  <c r="F320" i="2" s="1"/>
  <c r="G320" i="2" s="1"/>
  <c r="C314" i="2"/>
  <c r="F314" i="2" s="1"/>
  <c r="G314" i="2" s="1"/>
  <c r="C311" i="2"/>
  <c r="F311" i="2" s="1"/>
  <c r="G311" i="2" s="1"/>
  <c r="C323" i="2"/>
  <c r="F323" i="2" s="1"/>
  <c r="G323" i="2" s="1"/>
  <c r="C317" i="2"/>
  <c r="F317" i="2" s="1"/>
  <c r="G317" i="2" s="1"/>
  <c r="C312" i="2"/>
  <c r="F312" i="2" s="1"/>
  <c r="G312" i="2" s="1"/>
  <c r="C309" i="2"/>
  <c r="F309" i="2" s="1"/>
  <c r="G309" i="2" s="1"/>
  <c r="C306" i="2"/>
  <c r="F306" i="2" s="1"/>
  <c r="G306" i="2" s="1"/>
  <c r="C303" i="2"/>
  <c r="F303" i="2" s="1"/>
  <c r="G303" i="2" s="1"/>
  <c r="C300" i="2"/>
  <c r="F300" i="2" s="1"/>
  <c r="G300" i="2" s="1"/>
  <c r="C308" i="2"/>
  <c r="F308" i="2" s="1"/>
  <c r="G308" i="2" s="1"/>
  <c r="C302" i="2"/>
  <c r="F302" i="2" s="1"/>
  <c r="G302" i="2" s="1"/>
  <c r="C319" i="2"/>
  <c r="F319" i="2" s="1"/>
  <c r="G319" i="2" s="1"/>
  <c r="C316" i="2"/>
  <c r="F316" i="2" s="1"/>
  <c r="G316" i="2" s="1"/>
  <c r="C322" i="2"/>
  <c r="F322" i="2" s="1"/>
  <c r="G322" i="2" s="1"/>
  <c r="F321" i="2"/>
  <c r="G321" i="2" s="1"/>
  <c r="C85" i="2"/>
  <c r="F85" i="2" s="1"/>
  <c r="G85" i="2" s="1"/>
  <c r="C82" i="2"/>
  <c r="F82" i="2" s="1"/>
  <c r="G82" i="2" s="1"/>
  <c r="C79" i="2"/>
  <c r="F79" i="2" s="1"/>
  <c r="G79" i="2" s="1"/>
  <c r="C76" i="2"/>
  <c r="F76" i="2" s="1"/>
  <c r="G76" i="2" s="1"/>
  <c r="C98" i="2"/>
  <c r="F98" i="2" s="1"/>
  <c r="G98" i="2" s="1"/>
  <c r="C92" i="2"/>
  <c r="F92" i="2" s="1"/>
  <c r="G92" i="2" s="1"/>
  <c r="C105" i="2"/>
  <c r="F105" i="2" s="1"/>
  <c r="G105" i="2" s="1"/>
  <c r="C86" i="2"/>
  <c r="F86" i="2" s="1"/>
  <c r="G86" i="2" s="1"/>
  <c r="C80" i="2"/>
  <c r="F80" i="2" s="1"/>
  <c r="G80" i="2" s="1"/>
  <c r="C104" i="2"/>
  <c r="F104" i="2" s="1"/>
  <c r="G104" i="2" s="1"/>
  <c r="C102" i="2"/>
  <c r="F102" i="2" s="1"/>
  <c r="G102" i="2" s="1"/>
  <c r="C99" i="2"/>
  <c r="F99" i="2" s="1"/>
  <c r="G99" i="2" s="1"/>
  <c r="C96" i="2"/>
  <c r="F96" i="2" s="1"/>
  <c r="G96" i="2" s="1"/>
  <c r="C93" i="2"/>
  <c r="F93" i="2" s="1"/>
  <c r="G93" i="2" s="1"/>
  <c r="C90" i="2"/>
  <c r="F90" i="2" s="1"/>
  <c r="G90" i="2" s="1"/>
  <c r="C87" i="2"/>
  <c r="F87" i="2" s="1"/>
  <c r="G87" i="2" s="1"/>
  <c r="C84" i="2"/>
  <c r="F84" i="2" s="1"/>
  <c r="G84" i="2" s="1"/>
  <c r="C81" i="2"/>
  <c r="F81" i="2" s="1"/>
  <c r="G81" i="2" s="1"/>
  <c r="C78" i="2"/>
  <c r="F78" i="2" s="1"/>
  <c r="G78" i="2" s="1"/>
  <c r="C101" i="2"/>
  <c r="F101" i="2" s="1"/>
  <c r="G101" i="2" s="1"/>
  <c r="C95" i="2"/>
  <c r="F95" i="2" s="1"/>
  <c r="G95" i="2" s="1"/>
  <c r="C89" i="2"/>
  <c r="F89" i="2" s="1"/>
  <c r="G89" i="2" s="1"/>
  <c r="C83" i="2"/>
  <c r="F83" i="2" s="1"/>
  <c r="G83" i="2" s="1"/>
  <c r="C103" i="2"/>
  <c r="F103" i="2" s="1"/>
  <c r="G103" i="2" s="1"/>
  <c r="C100" i="2"/>
  <c r="F100" i="2" s="1"/>
  <c r="G100" i="2" s="1"/>
  <c r="C97" i="2"/>
  <c r="F97" i="2" s="1"/>
  <c r="G97" i="2" s="1"/>
  <c r="C94" i="2"/>
  <c r="F94" i="2" s="1"/>
  <c r="G94" i="2" s="1"/>
  <c r="C91" i="2"/>
  <c r="F91" i="2" s="1"/>
  <c r="G91" i="2" s="1"/>
  <c r="C88" i="2"/>
  <c r="F88" i="2" s="1"/>
  <c r="G88" i="2" s="1"/>
  <c r="C77" i="2"/>
  <c r="F77" i="2" s="1"/>
  <c r="G77" i="2" s="1"/>
  <c r="C106" i="2"/>
  <c r="F106" i="2" s="1"/>
  <c r="G106" i="2" s="1"/>
  <c r="C202" i="2"/>
  <c r="F202" i="2" s="1"/>
  <c r="G202" i="2" s="1"/>
  <c r="C199" i="2"/>
  <c r="F199" i="2" s="1"/>
  <c r="G199" i="2" s="1"/>
  <c r="C196" i="2"/>
  <c r="F196" i="2" s="1"/>
  <c r="G196" i="2" s="1"/>
  <c r="C211" i="2"/>
  <c r="F211" i="2" s="1"/>
  <c r="G211" i="2" s="1"/>
  <c r="C203" i="2"/>
  <c r="F203" i="2" s="1"/>
  <c r="G203" i="2" s="1"/>
  <c r="C197" i="2"/>
  <c r="F197" i="2" s="1"/>
  <c r="G197" i="2" s="1"/>
  <c r="C205" i="2"/>
  <c r="F205" i="2" s="1"/>
  <c r="G205" i="2" s="1"/>
  <c r="C201" i="2"/>
  <c r="F201" i="2" s="1"/>
  <c r="G201" i="2" s="1"/>
  <c r="C198" i="2"/>
  <c r="F198" i="2" s="1"/>
  <c r="G198" i="2" s="1"/>
  <c r="C206" i="2"/>
  <c r="F206" i="2" s="1"/>
  <c r="G206" i="2" s="1"/>
  <c r="C200" i="2"/>
  <c r="F200" i="2" s="1"/>
  <c r="G200" i="2" s="1"/>
  <c r="C204" i="2"/>
  <c r="F204" i="2" s="1"/>
  <c r="G204" i="2" s="1"/>
  <c r="C208" i="2"/>
  <c r="F208" i="2" s="1"/>
  <c r="G208" i="2" s="1"/>
  <c r="C221" i="2"/>
  <c r="F221" i="2" s="1"/>
  <c r="G221" i="2" s="1"/>
  <c r="C215" i="2"/>
  <c r="F215" i="2" s="1"/>
  <c r="G215" i="2" s="1"/>
  <c r="C189" i="2"/>
  <c r="F189" i="2" s="1"/>
  <c r="G189" i="2" s="1"/>
  <c r="C186" i="2"/>
  <c r="F186" i="2" s="1"/>
  <c r="G186" i="2" s="1"/>
  <c r="C191" i="2"/>
  <c r="F191" i="2" s="1"/>
  <c r="G191" i="2" s="1"/>
  <c r="C220" i="2"/>
  <c r="F220" i="2" s="1"/>
  <c r="G220" i="2" s="1"/>
  <c r="C214" i="2"/>
  <c r="F214" i="2" s="1"/>
  <c r="G214" i="2" s="1"/>
  <c r="C207" i="2"/>
  <c r="F207" i="2" s="1"/>
  <c r="G207" i="2" s="1"/>
  <c r="C190" i="2"/>
  <c r="F190" i="2" s="1"/>
  <c r="G190" i="2" s="1"/>
  <c r="C219" i="2"/>
  <c r="F219" i="2" s="1"/>
  <c r="G219" i="2" s="1"/>
  <c r="C213" i="2"/>
  <c r="F213" i="2" s="1"/>
  <c r="G213" i="2" s="1"/>
  <c r="C218" i="2"/>
  <c r="F218" i="2" s="1"/>
  <c r="G218" i="2" s="1"/>
  <c r="C212" i="2"/>
  <c r="F212" i="2" s="1"/>
  <c r="G212" i="2" s="1"/>
  <c r="C194" i="2"/>
  <c r="F194" i="2" s="1"/>
  <c r="G194" i="2" s="1"/>
  <c r="C210" i="2"/>
  <c r="F210" i="2" s="1"/>
  <c r="G210" i="2" s="1"/>
  <c r="C193" i="2"/>
  <c r="F193" i="2" s="1"/>
  <c r="G193" i="2" s="1"/>
  <c r="C188" i="2"/>
  <c r="F188" i="2" s="1"/>
  <c r="G188" i="2" s="1"/>
  <c r="C216" i="2"/>
  <c r="F216" i="2" s="1"/>
  <c r="G216" i="2" s="1"/>
  <c r="C209" i="2"/>
  <c r="F209" i="2" s="1"/>
  <c r="G209" i="2" s="1"/>
  <c r="C195" i="2"/>
  <c r="F195" i="2" s="1"/>
  <c r="G195" i="2" s="1"/>
  <c r="C192" i="2"/>
  <c r="F192" i="2" s="1"/>
  <c r="G192" i="2" s="1"/>
  <c r="C217" i="2"/>
  <c r="F217" i="2" s="1"/>
  <c r="G217" i="2" s="1"/>
  <c r="C187" i="2"/>
  <c r="F187" i="2" s="1"/>
  <c r="G187" i="2" s="1"/>
  <c r="E563" i="2"/>
  <c r="D563" i="2"/>
  <c r="E562" i="2"/>
  <c r="D562" i="2"/>
  <c r="E561" i="2"/>
  <c r="D561" i="2"/>
  <c r="E560" i="2"/>
  <c r="D560" i="2"/>
  <c r="E557" i="2"/>
  <c r="D557" i="2"/>
  <c r="E554" i="2"/>
  <c r="D554" i="2"/>
  <c r="E553" i="2"/>
  <c r="D553" i="2"/>
  <c r="E552" i="2"/>
  <c r="D552" i="2"/>
  <c r="E551" i="2"/>
  <c r="D551" i="2"/>
  <c r="E550" i="2"/>
  <c r="D550" i="2"/>
  <c r="E549" i="2"/>
  <c r="D549" i="2"/>
  <c r="E548" i="2"/>
  <c r="D548" i="2"/>
  <c r="E547" i="2"/>
  <c r="D547" i="2"/>
  <c r="E546" i="2"/>
  <c r="D546" i="2"/>
  <c r="E545" i="2"/>
  <c r="D545" i="2"/>
  <c r="E542" i="2"/>
  <c r="D542" i="2"/>
  <c r="E541" i="2"/>
  <c r="D541" i="2"/>
  <c r="F553" i="2" l="1"/>
  <c r="C546" i="2"/>
  <c r="C548" i="2"/>
  <c r="C551" i="2"/>
  <c r="C554" i="2"/>
  <c r="F554" i="2"/>
  <c r="C547" i="2"/>
  <c r="C550" i="2"/>
  <c r="F542" i="2"/>
  <c r="F561" i="2"/>
  <c r="F563" i="2"/>
  <c r="F545" i="2"/>
  <c r="C560" i="2"/>
  <c r="C545" i="2"/>
  <c r="F541" i="2"/>
  <c r="C542" i="2"/>
  <c r="C562" i="2"/>
  <c r="C549" i="2"/>
  <c r="F547" i="2"/>
  <c r="C552" i="2"/>
  <c r="F550" i="2"/>
  <c r="C553" i="2"/>
  <c r="C557" i="2"/>
  <c r="C541" i="2"/>
  <c r="F548" i="2"/>
  <c r="F551" i="2"/>
  <c r="F560" i="2"/>
  <c r="C563" i="2"/>
  <c r="C561" i="2"/>
  <c r="F546" i="2"/>
  <c r="F549" i="2"/>
  <c r="F552" i="2"/>
  <c r="F557" i="2"/>
  <c r="F562" i="2"/>
  <c r="AJ2" i="9" l="1"/>
  <c r="AJ440" i="9"/>
  <c r="AJ443" i="9"/>
  <c r="AJ439" i="9"/>
  <c r="AJ432" i="9"/>
  <c r="AJ445" i="9"/>
  <c r="AJ446" i="9"/>
  <c r="AJ431" i="9"/>
  <c r="AJ436" i="9"/>
  <c r="AJ438" i="9"/>
  <c r="AJ442" i="9"/>
  <c r="AJ444" i="9"/>
  <c r="AJ435" i="9"/>
  <c r="AJ430" i="9"/>
  <c r="AJ433" i="9"/>
  <c r="AJ429" i="9"/>
  <c r="AJ434" i="9"/>
  <c r="AJ441" i="9"/>
  <c r="AJ437" i="9"/>
  <c r="AJ447" i="9"/>
  <c r="AJ449" i="9"/>
  <c r="AJ448" i="9"/>
  <c r="AJ57" i="9"/>
  <c r="AJ58" i="9"/>
  <c r="AJ70" i="9"/>
  <c r="AJ69" i="9"/>
  <c r="AJ59" i="9"/>
  <c r="AJ60" i="9"/>
  <c r="AJ68" i="9"/>
  <c r="AJ71" i="9"/>
  <c r="AJ63" i="9"/>
  <c r="AJ65" i="9"/>
  <c r="AJ61" i="9"/>
  <c r="AJ62" i="9"/>
  <c r="AJ72" i="9"/>
  <c r="AJ67" i="9"/>
  <c r="AJ64" i="9"/>
  <c r="AJ66" i="9"/>
  <c r="AJ73" i="9"/>
  <c r="AJ75" i="9"/>
  <c r="AJ74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76" i="9"/>
  <c r="AJ105" i="9"/>
  <c r="AJ107" i="9"/>
  <c r="AJ111" i="9"/>
  <c r="AJ110" i="9"/>
  <c r="AJ109" i="9"/>
  <c r="AJ112" i="9"/>
  <c r="AJ108" i="9"/>
  <c r="AJ104" i="9"/>
  <c r="AJ116" i="9"/>
  <c r="AJ113" i="9"/>
  <c r="AJ106" i="9"/>
  <c r="AJ115" i="9"/>
  <c r="AJ114" i="9"/>
  <c r="AJ119" i="9"/>
  <c r="AJ118" i="9"/>
  <c r="AJ117" i="9"/>
  <c r="AJ120" i="9"/>
  <c r="AJ122" i="9"/>
  <c r="AJ121" i="9"/>
  <c r="AJ154" i="9"/>
  <c r="AJ157" i="9"/>
  <c r="AJ158" i="9"/>
  <c r="AJ126" i="9"/>
  <c r="AJ156" i="9"/>
  <c r="AJ155" i="9"/>
  <c r="AJ127" i="9"/>
  <c r="AJ123" i="9"/>
  <c r="AJ124" i="9"/>
  <c r="AJ125" i="9"/>
  <c r="AJ128" i="9"/>
  <c r="AJ129" i="9"/>
  <c r="AJ130" i="9"/>
  <c r="AJ131" i="9"/>
  <c r="AJ132" i="9"/>
  <c r="AJ133" i="9"/>
  <c r="AJ134" i="9"/>
  <c r="AJ152" i="9"/>
  <c r="AJ135" i="9"/>
  <c r="AJ136" i="9"/>
  <c r="AJ137" i="9"/>
  <c r="AJ153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1" i="9"/>
  <c r="AJ150" i="9"/>
  <c r="AJ161" i="9"/>
  <c r="AJ160" i="9"/>
  <c r="AJ159" i="9"/>
  <c r="AJ171" i="9"/>
  <c r="AJ163" i="9"/>
  <c r="AJ164" i="9"/>
  <c r="AJ170" i="9"/>
  <c r="AJ167" i="9"/>
  <c r="AJ168" i="9"/>
  <c r="AJ174" i="9"/>
  <c r="AJ165" i="9"/>
  <c r="AJ166" i="9"/>
  <c r="AJ162" i="9"/>
  <c r="AJ172" i="9"/>
  <c r="AJ173" i="9"/>
  <c r="AJ175" i="9"/>
  <c r="AJ177" i="9"/>
  <c r="AJ169" i="9"/>
  <c r="AJ178" i="9"/>
  <c r="AJ176" i="9"/>
  <c r="AJ179" i="9"/>
  <c r="AJ187" i="9"/>
  <c r="AJ180" i="9"/>
  <c r="AJ186" i="9"/>
  <c r="AJ185" i="9"/>
  <c r="AJ184" i="9"/>
  <c r="AJ182" i="9"/>
  <c r="AJ183" i="9"/>
  <c r="AJ181" i="9"/>
  <c r="AJ189" i="9"/>
  <c r="AJ193" i="9"/>
  <c r="AJ191" i="9"/>
  <c r="AJ188" i="9"/>
  <c r="AJ192" i="9"/>
  <c r="AJ190" i="9"/>
  <c r="AJ194" i="9"/>
  <c r="AJ225" i="9"/>
  <c r="AJ227" i="9"/>
  <c r="AJ228" i="9"/>
  <c r="AJ197" i="9"/>
  <c r="AJ223" i="9"/>
  <c r="AJ220" i="9"/>
  <c r="AJ224" i="9"/>
  <c r="AJ199" i="9"/>
  <c r="AJ226" i="9"/>
  <c r="AJ222" i="9"/>
  <c r="AJ196" i="9"/>
  <c r="AJ213" i="9"/>
  <c r="AJ195" i="9"/>
  <c r="AJ214" i="9"/>
  <c r="AJ215" i="9"/>
  <c r="AJ216" i="9"/>
  <c r="AJ217" i="9"/>
  <c r="AJ218" i="9"/>
  <c r="AJ219" i="9"/>
  <c r="AJ200" i="9"/>
  <c r="AJ209" i="9"/>
  <c r="AJ210" i="9"/>
  <c r="AJ201" i="9"/>
  <c r="AJ211" i="9"/>
  <c r="AJ212" i="9"/>
  <c r="AJ202" i="9"/>
  <c r="AJ203" i="9"/>
  <c r="AJ204" i="9"/>
  <c r="AJ205" i="9"/>
  <c r="AJ206" i="9"/>
  <c r="AJ207" i="9"/>
  <c r="AJ208" i="9"/>
  <c r="AJ198" i="9"/>
  <c r="AJ221" i="9"/>
  <c r="AJ229" i="9"/>
  <c r="AJ236" i="9"/>
  <c r="AJ238" i="9"/>
  <c r="AJ231" i="9"/>
  <c r="AJ241" i="9"/>
  <c r="AJ232" i="9"/>
  <c r="AJ240" i="9"/>
  <c r="AJ230" i="9"/>
  <c r="AJ243" i="9"/>
  <c r="AJ247" i="9"/>
  <c r="AJ234" i="9"/>
  <c r="AJ237" i="9"/>
  <c r="AJ245" i="9"/>
  <c r="AJ235" i="9"/>
  <c r="AJ242" i="9"/>
  <c r="AJ246" i="9"/>
  <c r="AJ239" i="9"/>
  <c r="AJ233" i="9"/>
  <c r="AJ244" i="9"/>
  <c r="AJ260" i="9"/>
  <c r="AJ248" i="9"/>
  <c r="AJ252" i="9"/>
  <c r="AJ257" i="9"/>
  <c r="AJ253" i="9"/>
  <c r="AJ259" i="9"/>
  <c r="AJ249" i="9"/>
  <c r="AJ254" i="9"/>
  <c r="AJ250" i="9"/>
  <c r="AJ251" i="9"/>
  <c r="AJ255" i="9"/>
  <c r="AJ256" i="9"/>
  <c r="AJ258" i="9"/>
  <c r="AJ261" i="9"/>
  <c r="AJ262" i="9"/>
  <c r="AJ264" i="9"/>
  <c r="AJ263" i="9"/>
  <c r="AJ277" i="9"/>
  <c r="AJ266" i="9"/>
  <c r="AJ276" i="9"/>
  <c r="AJ278" i="9"/>
  <c r="AJ272" i="9"/>
  <c r="AJ269" i="9"/>
  <c r="AJ267" i="9"/>
  <c r="AJ271" i="9"/>
  <c r="AJ268" i="9"/>
  <c r="AJ275" i="9"/>
  <c r="AJ265" i="9"/>
  <c r="AJ270" i="9"/>
  <c r="AJ273" i="9"/>
  <c r="AJ274" i="9"/>
  <c r="AJ279" i="9"/>
  <c r="AJ280" i="9"/>
  <c r="AJ310" i="9"/>
  <c r="AJ308" i="9"/>
  <c r="AJ281" i="9"/>
  <c r="AJ282" i="9"/>
  <c r="AJ283" i="9"/>
  <c r="AJ284" i="9"/>
  <c r="AJ285" i="9"/>
  <c r="AJ306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9" i="9"/>
  <c r="AJ304" i="9"/>
  <c r="AJ305" i="9"/>
  <c r="AJ307" i="9"/>
  <c r="AJ312" i="9"/>
  <c r="AJ311" i="9"/>
  <c r="AJ313" i="9"/>
  <c r="AJ314" i="9"/>
  <c r="AJ315" i="9"/>
  <c r="AJ317" i="9"/>
  <c r="AJ316" i="9"/>
  <c r="AJ318" i="9"/>
  <c r="AJ319" i="9"/>
  <c r="AJ320" i="9"/>
  <c r="AJ323" i="9"/>
  <c r="AJ321" i="9"/>
  <c r="AJ322" i="9"/>
  <c r="AJ324" i="9"/>
  <c r="AJ329" i="9"/>
  <c r="AJ333" i="9"/>
  <c r="AJ325" i="9"/>
  <c r="AJ328" i="9"/>
  <c r="AJ334" i="9"/>
  <c r="AJ332" i="9"/>
  <c r="AJ327" i="9"/>
  <c r="AJ330" i="9"/>
  <c r="AJ331" i="9"/>
  <c r="AJ336" i="9"/>
  <c r="AJ338" i="9"/>
  <c r="AJ326" i="9"/>
  <c r="AJ335" i="9"/>
  <c r="AJ337" i="9"/>
  <c r="AJ339" i="9"/>
  <c r="AJ340" i="9"/>
  <c r="AJ342" i="9"/>
  <c r="AJ346" i="9"/>
  <c r="AJ352" i="9"/>
  <c r="AJ341" i="9"/>
  <c r="AJ343" i="9"/>
  <c r="AJ350" i="9"/>
  <c r="AJ355" i="9"/>
  <c r="AJ344" i="9"/>
  <c r="AJ348" i="9"/>
  <c r="AJ356" i="9"/>
  <c r="AJ347" i="9"/>
  <c r="AJ351" i="9"/>
  <c r="AJ345" i="9"/>
  <c r="AJ349" i="9"/>
  <c r="AJ353" i="9"/>
  <c r="AJ354" i="9"/>
  <c r="AJ357" i="9"/>
  <c r="AJ358" i="9"/>
  <c r="AJ461" i="9"/>
  <c r="AJ456" i="9"/>
  <c r="AJ454" i="9"/>
  <c r="AJ457" i="9"/>
  <c r="AJ459" i="9"/>
  <c r="AJ460" i="9"/>
  <c r="AJ462" i="9"/>
  <c r="AJ450" i="9"/>
  <c r="AJ468" i="9"/>
  <c r="AJ464" i="9"/>
  <c r="AJ465" i="9"/>
  <c r="AJ466" i="9"/>
  <c r="AJ467" i="9"/>
  <c r="AJ463" i="9"/>
  <c r="AJ455" i="9"/>
  <c r="AJ453" i="9"/>
  <c r="AJ451" i="9"/>
  <c r="AJ452" i="9"/>
  <c r="AJ45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545" i="9"/>
  <c r="AJ546" i="9"/>
  <c r="AJ547" i="9"/>
  <c r="AJ548" i="9"/>
  <c r="AJ549" i="9"/>
  <c r="AJ550" i="9"/>
  <c r="AJ551" i="9"/>
  <c r="AJ552" i="9"/>
  <c r="AJ553" i="9"/>
  <c r="AJ554" i="9"/>
  <c r="AJ555" i="9"/>
  <c r="AJ556" i="9"/>
  <c r="AJ557" i="9"/>
  <c r="AJ558" i="9"/>
  <c r="AJ559" i="9"/>
  <c r="AJ560" i="9"/>
  <c r="AJ561" i="9"/>
  <c r="AJ562" i="9"/>
  <c r="AJ563" i="9"/>
  <c r="AJ564" i="9"/>
  <c r="AJ565" i="9"/>
  <c r="AJ566" i="9"/>
  <c r="AJ567" i="9"/>
  <c r="AJ568" i="9"/>
  <c r="AJ569" i="9"/>
  <c r="AJ570" i="9"/>
  <c r="AJ571" i="9"/>
  <c r="AJ572" i="9"/>
  <c r="AJ573" i="9"/>
  <c r="AJ574" i="9"/>
  <c r="AJ575" i="9"/>
  <c r="AJ576" i="9"/>
  <c r="AJ577" i="9"/>
  <c r="AJ578" i="9"/>
  <c r="AJ579" i="9"/>
  <c r="AJ580" i="9"/>
  <c r="AJ581" i="9"/>
  <c r="AJ582" i="9"/>
  <c r="AJ583" i="9"/>
  <c r="AJ584" i="9"/>
  <c r="AJ585" i="9"/>
  <c r="AJ586" i="9"/>
  <c r="AJ587" i="9"/>
  <c r="AJ588" i="9"/>
  <c r="AJ589" i="9"/>
  <c r="AJ590" i="9"/>
  <c r="AJ591" i="9"/>
  <c r="AJ592" i="9"/>
  <c r="AJ593" i="9"/>
  <c r="AJ594" i="9"/>
  <c r="AJ595" i="9"/>
  <c r="AJ596" i="9"/>
  <c r="AJ597" i="9"/>
  <c r="AJ598" i="9"/>
  <c r="AJ599" i="9"/>
  <c r="AJ600" i="9"/>
  <c r="AJ601" i="9"/>
  <c r="AJ602" i="9"/>
  <c r="AJ603" i="9"/>
  <c r="AJ604" i="9"/>
  <c r="AJ605" i="9"/>
  <c r="AJ606" i="9"/>
  <c r="AJ607" i="9"/>
  <c r="AJ608" i="9"/>
  <c r="AJ609" i="9"/>
  <c r="AJ610" i="9"/>
  <c r="AJ611" i="9"/>
  <c r="AJ612" i="9"/>
  <c r="AJ613" i="9"/>
  <c r="AJ614" i="9"/>
  <c r="AJ615" i="9"/>
  <c r="AJ616" i="9"/>
  <c r="AJ617" i="9"/>
  <c r="AJ618" i="9"/>
  <c r="AJ619" i="9"/>
  <c r="AJ620" i="9"/>
  <c r="AJ621" i="9"/>
  <c r="AJ622" i="9"/>
  <c r="AJ623" i="9"/>
  <c r="AJ624" i="9"/>
  <c r="AJ625" i="9"/>
  <c r="AJ626" i="9"/>
  <c r="AJ627" i="9"/>
  <c r="AJ628" i="9"/>
  <c r="AJ629" i="9"/>
  <c r="AJ630" i="9"/>
  <c r="AJ631" i="9"/>
  <c r="AJ632" i="9"/>
  <c r="AJ633" i="9"/>
  <c r="AJ634" i="9"/>
  <c r="AJ635" i="9"/>
  <c r="AJ636" i="9"/>
  <c r="AJ637" i="9"/>
  <c r="AJ638" i="9"/>
  <c r="AJ639" i="9"/>
  <c r="AJ640" i="9"/>
  <c r="AJ641" i="9"/>
  <c r="AJ642" i="9"/>
  <c r="AJ643" i="9"/>
  <c r="AJ644" i="9"/>
  <c r="AJ645" i="9"/>
  <c r="AJ646" i="9"/>
  <c r="AJ647" i="9"/>
  <c r="AJ648" i="9"/>
  <c r="AJ649" i="9"/>
  <c r="AJ650" i="9"/>
  <c r="AJ651" i="9"/>
  <c r="AJ652" i="9"/>
  <c r="AJ653" i="9"/>
  <c r="AJ654" i="9"/>
  <c r="AJ655" i="9"/>
  <c r="AJ656" i="9"/>
  <c r="AJ657" i="9"/>
  <c r="AJ658" i="9"/>
  <c r="AJ659" i="9"/>
  <c r="AJ660" i="9"/>
  <c r="AJ661" i="9"/>
  <c r="AJ662" i="9"/>
  <c r="AJ663" i="9"/>
  <c r="AJ664" i="9"/>
  <c r="AJ665" i="9"/>
  <c r="AJ666" i="9"/>
  <c r="AJ667" i="9"/>
  <c r="AJ668" i="9"/>
  <c r="AJ669" i="9"/>
  <c r="AJ670" i="9"/>
  <c r="AJ671" i="9"/>
  <c r="AJ672" i="9"/>
  <c r="AJ673" i="9"/>
  <c r="AJ674" i="9"/>
  <c r="AJ675" i="9"/>
  <c r="AJ676" i="9"/>
  <c r="AJ677" i="9"/>
  <c r="AJ678" i="9"/>
  <c r="AJ679" i="9"/>
  <c r="AJ680" i="9"/>
  <c r="AJ681" i="9"/>
  <c r="AJ682" i="9"/>
  <c r="AJ683" i="9"/>
  <c r="AJ684" i="9"/>
  <c r="AJ685" i="9"/>
  <c r="AJ686" i="9"/>
  <c r="AJ687" i="9"/>
  <c r="AJ688" i="9"/>
  <c r="AJ689" i="9"/>
  <c r="AJ690" i="9"/>
  <c r="AJ691" i="9"/>
  <c r="AJ692" i="9"/>
  <c r="AJ693" i="9"/>
  <c r="AJ694" i="9"/>
  <c r="AJ695" i="9"/>
  <c r="AJ696" i="9"/>
  <c r="AJ697" i="9"/>
  <c r="AJ698" i="9"/>
  <c r="AJ699" i="9"/>
  <c r="AJ700" i="9"/>
  <c r="AJ701" i="9"/>
  <c r="AJ702" i="9"/>
  <c r="AJ703" i="9"/>
  <c r="AJ704" i="9"/>
  <c r="AJ705" i="9"/>
  <c r="AJ706" i="9"/>
  <c r="AJ707" i="9"/>
  <c r="AJ708" i="9"/>
  <c r="AJ709" i="9"/>
  <c r="AJ710" i="9"/>
  <c r="AJ711" i="9"/>
  <c r="AJ712" i="9"/>
  <c r="AJ713" i="9"/>
  <c r="AJ714" i="9"/>
  <c r="AJ715" i="9"/>
  <c r="AJ716" i="9"/>
  <c r="AJ717" i="9"/>
  <c r="AJ718" i="9"/>
  <c r="AJ719" i="9"/>
  <c r="AJ720" i="9"/>
  <c r="AJ721" i="9"/>
  <c r="AJ722" i="9"/>
  <c r="AJ723" i="9"/>
  <c r="AJ724" i="9"/>
  <c r="AJ725" i="9"/>
  <c r="AJ726" i="9"/>
  <c r="AJ727" i="9"/>
  <c r="AJ728" i="9"/>
  <c r="AJ729" i="9"/>
  <c r="AJ730" i="9"/>
  <c r="AJ731" i="9"/>
  <c r="AJ732" i="9"/>
  <c r="AJ733" i="9"/>
  <c r="AJ734" i="9"/>
  <c r="AJ735" i="9"/>
  <c r="AJ736" i="9"/>
  <c r="AJ737" i="9"/>
  <c r="AJ738" i="9"/>
  <c r="AJ739" i="9"/>
  <c r="AJ740" i="9"/>
  <c r="AJ741" i="9"/>
  <c r="AJ742" i="9"/>
  <c r="AJ743" i="9"/>
  <c r="AJ744" i="9"/>
  <c r="AJ745" i="9"/>
  <c r="AJ746" i="9"/>
  <c r="AJ747" i="9"/>
  <c r="AJ748" i="9"/>
  <c r="AJ749" i="9"/>
  <c r="AJ750" i="9"/>
  <c r="AJ751" i="9"/>
  <c r="AJ752" i="9"/>
  <c r="AJ753" i="9"/>
  <c r="AJ754" i="9"/>
  <c r="AJ755" i="9"/>
  <c r="AJ756" i="9"/>
  <c r="AJ757" i="9"/>
  <c r="AJ758" i="9"/>
  <c r="AJ759" i="9"/>
  <c r="AJ760" i="9"/>
  <c r="AJ761" i="9"/>
  <c r="AJ762" i="9"/>
  <c r="AJ763" i="9"/>
  <c r="AJ764" i="9"/>
  <c r="AJ765" i="9"/>
  <c r="AJ766" i="9"/>
  <c r="AJ767" i="9"/>
  <c r="AI246" i="11"/>
  <c r="AI97" i="11"/>
  <c r="AI100" i="11"/>
  <c r="AI135" i="11"/>
  <c r="AI186" i="11"/>
  <c r="AI301" i="11"/>
  <c r="AI82" i="11"/>
  <c r="AI136" i="11"/>
  <c r="AI179" i="11"/>
  <c r="AI109" i="11"/>
  <c r="AI110" i="11"/>
  <c r="AI94" i="11"/>
  <c r="AI283" i="11"/>
  <c r="AI121" i="11"/>
  <c r="AI172" i="11"/>
  <c r="AI164" i="11"/>
  <c r="AI41" i="11"/>
  <c r="AI170" i="11"/>
  <c r="AI189" i="11"/>
  <c r="AI285" i="11"/>
  <c r="AI130" i="11"/>
  <c r="AI65" i="11"/>
  <c r="AI62" i="11"/>
  <c r="AI20" i="11"/>
  <c r="AI105" i="11"/>
  <c r="AI13" i="11"/>
  <c r="AI312" i="11"/>
  <c r="AI28" i="11"/>
  <c r="AI66" i="11"/>
  <c r="AI304" i="11"/>
  <c r="AI238" i="11"/>
  <c r="AI247" i="11"/>
  <c r="AI85" i="11"/>
  <c r="AI198" i="11"/>
  <c r="AI29" i="11"/>
  <c r="AI292" i="11"/>
  <c r="AI9" i="11"/>
  <c r="AI32" i="11"/>
  <c r="AI165" i="11"/>
  <c r="AI190" i="11"/>
  <c r="AI42" i="11"/>
  <c r="AI242" i="11"/>
  <c r="AI245" i="11"/>
  <c r="AI124" i="11"/>
  <c r="AI155" i="11"/>
  <c r="AI215" i="11"/>
  <c r="AI156" i="11"/>
  <c r="AI210" i="11"/>
  <c r="AI305" i="11"/>
  <c r="AI2" i="11"/>
  <c r="AI291" i="11"/>
  <c r="AI10" i="11"/>
  <c r="AI122" i="11"/>
  <c r="AI36" i="11"/>
  <c r="AI296" i="11"/>
  <c r="AI146" i="11"/>
  <c r="AI313" i="11"/>
  <c r="AI314" i="11"/>
  <c r="AI129" i="11"/>
  <c r="AI93" i="11"/>
  <c r="AI44" i="11"/>
  <c r="AI222" i="11"/>
  <c r="AI33" i="11"/>
  <c r="AI11" i="11"/>
  <c r="AI111" i="11"/>
  <c r="AI257" i="11"/>
  <c r="AI253" i="11"/>
  <c r="AI287" i="11"/>
  <c r="AI131" i="11"/>
  <c r="AI132" i="11"/>
  <c r="AI256" i="11"/>
  <c r="AI175" i="11"/>
  <c r="AI52" i="11"/>
  <c r="AI177" i="11"/>
  <c r="AI120" i="11"/>
  <c r="AI116" i="11"/>
  <c r="AI237" i="11"/>
  <c r="AI34" i="11"/>
  <c r="AI72" i="11"/>
  <c r="AI5" i="11"/>
  <c r="AI228" i="11"/>
  <c r="AI264" i="11"/>
  <c r="AI6" i="11"/>
  <c r="AI276" i="11"/>
  <c r="AI159" i="11"/>
  <c r="AI60" i="11"/>
  <c r="AI98" i="11"/>
  <c r="AI293" i="11"/>
  <c r="AI226" i="11"/>
  <c r="AI252" i="11"/>
  <c r="AI70" i="11"/>
  <c r="AI161" i="11"/>
  <c r="AI216" i="11"/>
  <c r="AI90" i="11"/>
  <c r="AI196" i="11"/>
  <c r="AI225" i="11"/>
  <c r="AI217" i="11"/>
  <c r="AI91" i="11"/>
  <c r="AI92" i="11"/>
  <c r="AI239" i="11"/>
  <c r="AI50" i="11"/>
  <c r="AI43" i="11"/>
  <c r="AI180" i="11"/>
  <c r="AI272" i="11"/>
  <c r="AI307" i="11"/>
  <c r="AI53" i="11"/>
  <c r="AI143" i="11"/>
  <c r="AI107" i="11"/>
  <c r="AI255" i="11"/>
  <c r="AI199" i="11"/>
  <c r="AI200" i="11"/>
  <c r="AI316" i="11"/>
  <c r="AI96" i="11"/>
  <c r="AI308" i="11"/>
  <c r="AI103" i="11"/>
  <c r="AI289" i="11"/>
  <c r="AI123" i="11"/>
  <c r="AI75" i="11"/>
  <c r="AI113" i="11"/>
  <c r="AI139" i="11"/>
  <c r="AI310" i="11"/>
  <c r="AI125" i="11"/>
  <c r="AI240" i="11"/>
  <c r="AI16" i="11"/>
  <c r="AI3" i="11"/>
  <c r="AI137" i="11"/>
  <c r="AI46" i="11"/>
  <c r="AI47" i="11"/>
  <c r="AI48" i="11"/>
  <c r="AI138" i="11"/>
  <c r="AI114" i="11"/>
  <c r="AI187" i="11"/>
  <c r="AI201" i="11"/>
  <c r="AI58" i="11"/>
  <c r="AI241" i="11"/>
  <c r="AI55" i="11"/>
  <c r="AI117" i="11"/>
  <c r="AI87" i="11"/>
  <c r="AI142" i="11"/>
  <c r="AI244" i="11"/>
  <c r="AI288" i="11"/>
  <c r="AI193" i="11"/>
  <c r="AI278" i="11"/>
  <c r="AI279" i="11"/>
  <c r="AI229" i="11"/>
  <c r="AI63" i="11"/>
  <c r="AI208" i="11"/>
  <c r="AI233" i="11"/>
  <c r="AI270" i="11"/>
  <c r="AI157" i="11"/>
  <c r="AI173" i="11"/>
  <c r="AI214" i="11"/>
  <c r="AI271" i="11"/>
  <c r="AI12" i="11"/>
  <c r="AI168" i="11"/>
  <c r="AI134" i="11"/>
  <c r="AI324" i="11"/>
  <c r="AI14" i="11"/>
  <c r="AI126" i="11"/>
  <c r="AI185" i="11"/>
  <c r="AI30" i="11"/>
  <c r="AI250" i="11"/>
  <c r="AI178" i="11"/>
  <c r="AI294" i="11"/>
  <c r="AI302" i="11"/>
  <c r="AI266" i="11"/>
  <c r="AI243" i="11"/>
  <c r="AI320" i="11"/>
  <c r="AI21" i="11"/>
  <c r="AI260" i="11"/>
  <c r="AI71" i="11"/>
  <c r="AI160" i="11"/>
  <c r="AI22" i="11"/>
  <c r="AI49" i="11"/>
  <c r="AI17" i="11"/>
  <c r="AI18" i="11"/>
  <c r="AI35" i="11"/>
  <c r="AI77" i="11"/>
  <c r="AI84" i="11"/>
  <c r="AI267" i="11"/>
  <c r="AI295" i="11"/>
  <c r="AI268" i="11"/>
  <c r="AI298" i="11"/>
  <c r="AI8" i="11"/>
  <c r="AI166" i="11"/>
  <c r="AI286" i="11"/>
  <c r="AI299" i="11"/>
  <c r="AI37" i="11"/>
  <c r="AI150" i="11"/>
  <c r="AI38" i="11"/>
  <c r="AI153" i="11"/>
  <c r="AI127" i="11"/>
  <c r="AI162" i="11"/>
  <c r="AI280" i="11"/>
  <c r="AI227" i="11"/>
  <c r="AI67" i="11"/>
  <c r="AI194" i="11"/>
  <c r="AI104" i="11"/>
  <c r="AI59" i="11"/>
  <c r="AI321" i="11"/>
  <c r="AI15" i="11"/>
  <c r="AI202" i="11"/>
  <c r="AI184" i="11"/>
  <c r="AI167" i="11"/>
  <c r="AI281" i="11"/>
  <c r="AI319" i="11"/>
  <c r="AI51" i="11"/>
  <c r="AI209" i="11"/>
  <c r="AI108" i="11"/>
  <c r="AI112" i="11"/>
  <c r="AI78" i="11"/>
  <c r="AI207" i="11"/>
  <c r="AI79" i="11"/>
  <c r="AI224" i="11"/>
  <c r="AI261" i="11"/>
  <c r="AI68" i="11"/>
  <c r="AI147" i="11"/>
  <c r="AI140" i="11"/>
  <c r="AI248" i="11"/>
  <c r="AI154" i="11"/>
  <c r="AI149" i="11"/>
  <c r="AI57" i="11"/>
  <c r="AI318" i="11"/>
  <c r="AI303" i="11"/>
  <c r="AI220" i="11"/>
  <c r="AI221" i="11"/>
  <c r="AI81" i="11"/>
  <c r="AI31" i="11"/>
  <c r="AI265" i="11"/>
  <c r="AI269" i="11"/>
  <c r="AI309" i="11"/>
  <c r="AI218" i="11"/>
  <c r="AI249" i="11"/>
  <c r="AI195" i="11"/>
  <c r="AI118" i="11"/>
  <c r="AI73" i="11"/>
  <c r="AI64" i="11"/>
  <c r="AI99" i="11"/>
  <c r="AI322" i="11"/>
  <c r="AI76" i="11"/>
  <c r="AI80" i="11"/>
  <c r="AI183" i="11"/>
  <c r="AI259" i="11"/>
  <c r="AI212" i="11"/>
  <c r="AI115" i="11"/>
  <c r="AI56" i="11"/>
  <c r="AI219" i="11"/>
  <c r="AI188" i="11"/>
  <c r="AI133" i="11"/>
  <c r="AI274" i="11"/>
  <c r="AI284" i="11"/>
  <c r="AI191" i="11"/>
  <c r="AI176" i="11"/>
  <c r="AI311" i="11"/>
  <c r="AI152" i="11"/>
  <c r="AI317" i="11"/>
  <c r="AI69" i="11"/>
  <c r="AI7" i="11"/>
  <c r="AI203" i="11"/>
  <c r="AI106" i="11"/>
  <c r="AI275" i="11"/>
  <c r="AI204" i="11"/>
  <c r="AI205" i="11"/>
  <c r="AI145" i="11"/>
  <c r="AI223" i="11"/>
  <c r="AI206" i="11"/>
  <c r="AI251" i="11"/>
  <c r="AI88" i="11"/>
  <c r="AI86" i="11"/>
  <c r="AI151" i="11"/>
  <c r="AI258" i="11"/>
  <c r="AI277" i="11"/>
  <c r="AI102" i="11"/>
  <c r="AI148" i="11"/>
  <c r="AI23" i="11"/>
  <c r="AI323" i="11"/>
  <c r="AI24" i="11"/>
  <c r="AI169" i="11"/>
  <c r="AI25" i="11"/>
  <c r="AI45" i="11"/>
  <c r="AI74" i="11"/>
  <c r="AI273" i="11"/>
  <c r="AI141" i="11"/>
  <c r="AI234" i="11"/>
  <c r="AI39" i="11"/>
  <c r="AI306" i="11"/>
  <c r="AI95" i="11"/>
  <c r="AI4" i="11"/>
  <c r="AI19" i="11"/>
  <c r="AI54" i="11"/>
  <c r="AI181" i="11"/>
  <c r="AI182" i="11"/>
  <c r="AI290" i="11"/>
  <c r="AI163" i="11"/>
  <c r="AI83" i="11"/>
  <c r="AI254" i="11"/>
  <c r="AI297" i="11"/>
  <c r="AI232" i="11"/>
  <c r="AI235" i="11"/>
  <c r="AI192" i="11"/>
  <c r="AI119" i="11"/>
  <c r="AI61" i="11"/>
  <c r="AI174" i="11"/>
  <c r="AI89" i="11"/>
  <c r="AI231" i="11"/>
  <c r="AI158" i="11"/>
  <c r="AI236" i="11"/>
  <c r="AI315" i="11"/>
  <c r="AI26" i="11"/>
  <c r="AI40" i="11"/>
  <c r="AI211" i="11"/>
  <c r="AI300" i="11"/>
  <c r="AI27" i="11"/>
  <c r="AI101" i="11"/>
  <c r="AI197" i="11"/>
  <c r="AI213" i="11"/>
  <c r="AI171" i="11"/>
  <c r="AI230" i="11"/>
  <c r="AI282" i="11"/>
  <c r="AI262" i="11"/>
  <c r="AI263" i="11"/>
  <c r="AI144" i="11"/>
  <c r="AI128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D599" i="8"/>
  <c r="AD600" i="8"/>
  <c r="AD518" i="8"/>
  <c r="AD99" i="8"/>
  <c r="AD367" i="8"/>
  <c r="AD260" i="8"/>
  <c r="AD485" i="8"/>
  <c r="AD63" i="8"/>
  <c r="AD349" i="8"/>
  <c r="AD263" i="8"/>
  <c r="AD615" i="8"/>
  <c r="AD77" i="8"/>
  <c r="AD134" i="8"/>
  <c r="AD458" i="8"/>
  <c r="AD47" i="8"/>
  <c r="AD292" i="8"/>
  <c r="AD336" i="8"/>
  <c r="AD393" i="8"/>
  <c r="AD565" i="8"/>
  <c r="AD370" i="8"/>
  <c r="AD371" i="8"/>
  <c r="AD316" i="8"/>
  <c r="AD209" i="8"/>
  <c r="AD233" i="8"/>
  <c r="AD215" i="8"/>
  <c r="AD297" i="8"/>
  <c r="AD309" i="8"/>
  <c r="AD519" i="8"/>
  <c r="AD295" i="8"/>
  <c r="AD601" i="8"/>
  <c r="AD205" i="8"/>
  <c r="AD227" i="8"/>
  <c r="AD152" i="8"/>
  <c r="AD200" i="8"/>
  <c r="AD242" i="8"/>
  <c r="AD304" i="8"/>
  <c r="AD23" i="8"/>
  <c r="AD115" i="8"/>
  <c r="AD352" i="8"/>
  <c r="AD556" i="8"/>
  <c r="AD328" i="8"/>
  <c r="AD517" i="8"/>
  <c r="AD179" i="8"/>
  <c r="AD255" i="8"/>
  <c r="AD616" i="8"/>
  <c r="AD459" i="8"/>
  <c r="AD575" i="8"/>
  <c r="AD560" i="8"/>
  <c r="AD438" i="8"/>
  <c r="AD48" i="8"/>
  <c r="AD197" i="8"/>
  <c r="AD375" i="8"/>
  <c r="AD506" i="8"/>
  <c r="AD45" i="8"/>
  <c r="AD106" i="8"/>
  <c r="AD333" i="8"/>
  <c r="AD384" i="8"/>
  <c r="AD89" i="8"/>
  <c r="AD83" i="8"/>
  <c r="AD84" i="8"/>
  <c r="AD265" i="8"/>
  <c r="AD468" i="8"/>
  <c r="AD339" i="8"/>
  <c r="AD254" i="8"/>
  <c r="AD527" i="8"/>
  <c r="AD477" i="8"/>
  <c r="AD274" i="8"/>
  <c r="AD449" i="8"/>
  <c r="AD551" i="8"/>
  <c r="AD418" i="8"/>
  <c r="AD161" i="8"/>
  <c r="AD303" i="8"/>
  <c r="AD503" i="8"/>
  <c r="AD401" i="8"/>
  <c r="AD382" i="8"/>
  <c r="AD576" i="8"/>
  <c r="AD206" i="8"/>
  <c r="AD178" i="8"/>
  <c r="AD547" i="8"/>
  <c r="AD353" i="8"/>
  <c r="AD296" i="8"/>
  <c r="AD496" i="8"/>
  <c r="AD249" i="8"/>
  <c r="AD457" i="8"/>
  <c r="AD436" i="8"/>
  <c r="AD462" i="8"/>
  <c r="AD95" i="8"/>
  <c r="AD491" i="8"/>
  <c r="AD512" i="8"/>
  <c r="AD253" i="8"/>
  <c r="AD247" i="8"/>
  <c r="AD422" i="8"/>
  <c r="AD403" i="8"/>
  <c r="AD325" i="8"/>
  <c r="AD326" i="8"/>
  <c r="AD137" i="8"/>
  <c r="AD378" i="8"/>
  <c r="AD593" i="8"/>
  <c r="AD19" i="8"/>
  <c r="AD189" i="8"/>
  <c r="AD127" i="8"/>
  <c r="AD250" i="8"/>
  <c r="AD570" i="8"/>
  <c r="AD394" i="8"/>
  <c r="AD598" i="8"/>
  <c r="AD237" i="8"/>
  <c r="AD516" i="8"/>
  <c r="AD509" i="8"/>
  <c r="AD500" i="8"/>
  <c r="AD613" i="8"/>
  <c r="AD577" i="8"/>
  <c r="AD153" i="8"/>
  <c r="AD421" i="8"/>
  <c r="AD341" i="8"/>
  <c r="AD238" i="8"/>
  <c r="AD142" i="8"/>
  <c r="AD416" i="8"/>
  <c r="AD94" i="8"/>
  <c r="AD605" i="8"/>
  <c r="AD67" i="8"/>
  <c r="AD202" i="8"/>
  <c r="AD33" i="8"/>
  <c r="AD581" i="8"/>
  <c r="AD355" i="8"/>
  <c r="AD541" i="8"/>
  <c r="AD282" i="8"/>
  <c r="AD59" i="8"/>
  <c r="AD198" i="8"/>
  <c r="AD14" i="8"/>
  <c r="AD208" i="8"/>
  <c r="AD366" i="8"/>
  <c r="AD329" i="8"/>
  <c r="AD617" i="8"/>
  <c r="AD70" i="8"/>
  <c r="AD224" i="8"/>
  <c r="AD552" i="8"/>
  <c r="AD175" i="8"/>
  <c r="AD177" i="8"/>
  <c r="AD520" i="8"/>
  <c r="AD225" i="8"/>
  <c r="AD478" i="8"/>
  <c r="AD471" i="8"/>
  <c r="AD619" i="8"/>
  <c r="AD620" i="8"/>
  <c r="AD621" i="8"/>
  <c r="AD219" i="8"/>
  <c r="AD424" i="8"/>
  <c r="AD573" i="8"/>
  <c r="AD28" i="8"/>
  <c r="AD279" i="8"/>
  <c r="AD535" i="8"/>
  <c r="AD50" i="8"/>
  <c r="AD174" i="8"/>
  <c r="AD186" i="8"/>
  <c r="AD236" i="8"/>
  <c r="AD557" i="8"/>
  <c r="AD464" i="8"/>
  <c r="AD136" i="8"/>
  <c r="AD188" i="8"/>
  <c r="AD118" i="8"/>
  <c r="AD79" i="8"/>
  <c r="AD607" i="8"/>
  <c r="AD618" i="8"/>
  <c r="AD42" i="8"/>
  <c r="AD114" i="8"/>
  <c r="AD252" i="8"/>
  <c r="AD144" i="8"/>
  <c r="AD569" i="8"/>
  <c r="AD488" i="8"/>
  <c r="AD522" i="8"/>
  <c r="AD55" i="8"/>
  <c r="AD192" i="8"/>
  <c r="AD96" i="8"/>
  <c r="AD170" i="8"/>
  <c r="AD373" i="8"/>
  <c r="AD223" i="8"/>
  <c r="AD558" i="8"/>
  <c r="AD74" i="8"/>
  <c r="AD210" i="8"/>
  <c r="AD521" i="8"/>
  <c r="AD58" i="8"/>
  <c r="AD465" i="8"/>
  <c r="AD425" i="8"/>
  <c r="AD444" i="8"/>
  <c r="AD395" i="8"/>
  <c r="AD411" i="8"/>
  <c r="AD29" i="8"/>
  <c r="AD185" i="8"/>
  <c r="AD313" i="8"/>
  <c r="AD369" i="8"/>
  <c r="AD608" i="8"/>
  <c r="AD440" i="8"/>
  <c r="AD311" i="8"/>
  <c r="AD423" i="8"/>
  <c r="AD73" i="8"/>
  <c r="AD404" i="8"/>
  <c r="AD116" i="8"/>
  <c r="AD101" i="8"/>
  <c r="AD580" i="8"/>
  <c r="AD402" i="8"/>
  <c r="AD515" i="8"/>
  <c r="AD92" i="8"/>
  <c r="AD409" i="8"/>
  <c r="AD365" i="8"/>
  <c r="AD266" i="8"/>
  <c r="AD44" i="8"/>
  <c r="AD241" i="8"/>
  <c r="AD82" i="8"/>
  <c r="AD194" i="8"/>
  <c r="AD374" i="8"/>
  <c r="AD93" i="8"/>
  <c r="AD406" i="8"/>
  <c r="AD103" i="8"/>
  <c r="AD340" i="8"/>
  <c r="AD407" i="8"/>
  <c r="AD150" i="8"/>
  <c r="AD609" i="8"/>
  <c r="AD281" i="8"/>
  <c r="AD385" i="8"/>
  <c r="AD312" i="8"/>
  <c r="AD596" i="8"/>
  <c r="AD145" i="8"/>
  <c r="AD502" i="8"/>
  <c r="AD433" i="8"/>
  <c r="AD17" i="8"/>
  <c r="AD30" i="8"/>
  <c r="AD288" i="8"/>
  <c r="AD490" i="8"/>
  <c r="AD271" i="8"/>
  <c r="AD542" i="8"/>
  <c r="AD426" i="8"/>
  <c r="AD332" i="8"/>
  <c r="AD320" i="8"/>
  <c r="AD434" i="8"/>
  <c r="AD133" i="8"/>
  <c r="AD18" i="8"/>
  <c r="AD531" i="8"/>
  <c r="AD356" i="8"/>
  <c r="AD199" i="8"/>
  <c r="AD158" i="8"/>
  <c r="AD553" i="8"/>
  <c r="AD602" i="8"/>
  <c r="AD321" i="8"/>
  <c r="AD530" i="8"/>
  <c r="AD474" i="8"/>
  <c r="AD392" i="8"/>
  <c r="AD289" i="8"/>
  <c r="AD510" i="8"/>
  <c r="AD143" i="8"/>
  <c r="AD337" i="8"/>
  <c r="AD330" i="8"/>
  <c r="AD12" i="8"/>
  <c r="AD41" i="8"/>
  <c r="AD383" i="8"/>
  <c r="AD203" i="8"/>
  <c r="AD413" i="8"/>
  <c r="AD344" i="8"/>
  <c r="AD324" i="8"/>
  <c r="AD286" i="8"/>
  <c r="AD201" i="8"/>
  <c r="AD25" i="8"/>
  <c r="AD582" i="8"/>
  <c r="AD34" i="8"/>
  <c r="AD611" i="8"/>
  <c r="AD232" i="8"/>
  <c r="AD294" i="8"/>
  <c r="AD36" i="8"/>
  <c r="AD171" i="8"/>
  <c r="AD435" i="8"/>
  <c r="AD213" i="8"/>
  <c r="AD342" i="8"/>
  <c r="AD90" i="8"/>
  <c r="AD207" i="8"/>
  <c r="AD43" i="8"/>
  <c r="AD614" i="8"/>
  <c r="AD540" i="8"/>
  <c r="AD497" i="8"/>
  <c r="AD183" i="8"/>
  <c r="AD301" i="8"/>
  <c r="AD305" i="8"/>
  <c r="AD251" i="8"/>
  <c r="AD20" i="8"/>
  <c r="AD430" i="8"/>
  <c r="AD156" i="8"/>
  <c r="AD335" i="8"/>
  <c r="AD278" i="8"/>
  <c r="AD190" i="8"/>
  <c r="AD377" i="8"/>
  <c r="AD68" i="8"/>
  <c r="AD583" i="8"/>
  <c r="AD447" i="8"/>
  <c r="AD448" i="8"/>
  <c r="AD455" i="8"/>
  <c r="AD169" i="8"/>
  <c r="AD480" i="8"/>
  <c r="AD235" i="8"/>
  <c r="AD610" i="8"/>
  <c r="AD291" i="8"/>
  <c r="AD398" i="8"/>
  <c r="AD396" i="8"/>
  <c r="AD60" i="8"/>
  <c r="AD412" i="8"/>
  <c r="AD514" i="8"/>
  <c r="AD399" i="8"/>
  <c r="AD117" i="8"/>
  <c r="AD489" i="8"/>
  <c r="AD441" i="8"/>
  <c r="AD318" i="8"/>
  <c r="AD432" i="8"/>
  <c r="AD239" i="8"/>
  <c r="AD226" i="8"/>
  <c r="AD75" i="8"/>
  <c r="AD346" i="8"/>
  <c r="AD391" i="8"/>
  <c r="AD308" i="8"/>
  <c r="AD138" i="8"/>
  <c r="AD104" i="8"/>
  <c r="AD343" i="8"/>
  <c r="AD571" i="8"/>
  <c r="AD65" i="8"/>
  <c r="AD379" i="8"/>
  <c r="AD180" i="8"/>
  <c r="AD362" i="8"/>
  <c r="AD431" i="8"/>
  <c r="AD584" i="8"/>
  <c r="AD16" i="8"/>
  <c r="AD176" i="8"/>
  <c r="AD314" i="8"/>
  <c r="AD513" i="8"/>
  <c r="AD405" i="8"/>
  <c r="AD119" i="8"/>
  <c r="AD120" i="8"/>
  <c r="AD121" i="8"/>
  <c r="AD56" i="8"/>
  <c r="AD123" i="8"/>
  <c r="AD472" i="8"/>
  <c r="AD347" i="8"/>
  <c r="AD579" i="8"/>
  <c r="AD5" i="8"/>
  <c r="AD483" i="8"/>
  <c r="AD585" i="8"/>
  <c r="AD315" i="8"/>
  <c r="AD548" i="8"/>
  <c r="AD481" i="8"/>
  <c r="AD112" i="8"/>
  <c r="AD612" i="8"/>
  <c r="AD78" i="8"/>
  <c r="AD97" i="8"/>
  <c r="AD37" i="8"/>
  <c r="AD11" i="8"/>
  <c r="AD86" i="8"/>
  <c r="AD246" i="8"/>
  <c r="AD387" i="8"/>
  <c r="AD302" i="8"/>
  <c r="AD484" i="8"/>
  <c r="AD543" i="8"/>
  <c r="AD35" i="8"/>
  <c r="AD130" i="8"/>
  <c r="AD559" i="8"/>
  <c r="AD240" i="8"/>
  <c r="AD243" i="8"/>
  <c r="AD467" i="8"/>
  <c r="AD359" i="8"/>
  <c r="AD306" i="8"/>
  <c r="AD603" i="8"/>
  <c r="AD586" i="8"/>
  <c r="AD139" i="8"/>
  <c r="AD578" i="8"/>
  <c r="AD264" i="8"/>
  <c r="AD380" i="8"/>
  <c r="AD272" i="8"/>
  <c r="AD562" i="8"/>
  <c r="AD141" i="8"/>
  <c r="AD429" i="8"/>
  <c r="AD439" i="8"/>
  <c r="AD270" i="8"/>
  <c r="AD3" i="8"/>
  <c r="AD428" i="8"/>
  <c r="AD140" i="8"/>
  <c r="AD334" i="8"/>
  <c r="AD536" i="8"/>
  <c r="AD482" i="8"/>
  <c r="AD350" i="8"/>
  <c r="AD157" i="8"/>
  <c r="AD386" i="8"/>
  <c r="AD211" i="8"/>
  <c r="AD338" i="8"/>
  <c r="AD6" i="8"/>
  <c r="AD410" i="8"/>
  <c r="AD437" i="8"/>
  <c r="AD525" i="8"/>
  <c r="AD7" i="8"/>
  <c r="AD8" i="8"/>
  <c r="AD9" i="8"/>
  <c r="AD427" i="8"/>
  <c r="AD460" i="8"/>
  <c r="AD222" i="8"/>
  <c r="AD442" i="8"/>
  <c r="AD445" i="8"/>
  <c r="AD91" i="8"/>
  <c r="AD146" i="8"/>
  <c r="AD327" i="8"/>
  <c r="AD567" i="8"/>
  <c r="AD22" i="8"/>
  <c r="AD451" i="8"/>
  <c r="AD492" i="8"/>
  <c r="AD31" i="8"/>
  <c r="AD475" i="8"/>
  <c r="AD533" i="8"/>
  <c r="AD128" i="8"/>
  <c r="AD181" i="8"/>
  <c r="AD287" i="8"/>
  <c r="AD587" i="8"/>
  <c r="AD135" i="8"/>
  <c r="AD588" i="8"/>
  <c r="AD597" i="8"/>
  <c r="AD505" i="8"/>
  <c r="AD167" i="8"/>
  <c r="AD544" i="8"/>
  <c r="AD476" i="8"/>
  <c r="AD400" i="8"/>
  <c r="AD408" i="8"/>
  <c r="AD184" i="8"/>
  <c r="AD310" i="8"/>
  <c r="AD15" i="8"/>
  <c r="AD594" i="8"/>
  <c r="AD376" i="8"/>
  <c r="AD532" i="8"/>
  <c r="AD71" i="8"/>
  <c r="AD248" i="8"/>
  <c r="AD354" i="8"/>
  <c r="AD473" i="8"/>
  <c r="AD450" i="8"/>
  <c r="AD479" i="8"/>
  <c r="AD216" i="8"/>
  <c r="AD487" i="8"/>
  <c r="AD319" i="8"/>
  <c r="AD534" i="8"/>
  <c r="AD456" i="8"/>
  <c r="AD132" i="8"/>
  <c r="AD368" i="8"/>
  <c r="AD622" i="8"/>
  <c r="AD446" i="8"/>
  <c r="AD256" i="8"/>
  <c r="AD172" i="8"/>
  <c r="AD87" i="8"/>
  <c r="AD38" i="8"/>
  <c r="AD606" i="8"/>
  <c r="AD51" i="8"/>
  <c r="AD417" i="8"/>
  <c r="AD261" i="8"/>
  <c r="AD345" i="8"/>
  <c r="AD568" i="8"/>
  <c r="AD283" i="8"/>
  <c r="AD466" i="8"/>
  <c r="AD10" i="8"/>
  <c r="AD57" i="8"/>
  <c r="AD61" i="8"/>
  <c r="AD220" i="8"/>
  <c r="AD501" i="8"/>
  <c r="AD566" i="8"/>
  <c r="AD80" i="8"/>
  <c r="AD574" i="8"/>
  <c r="AD523" i="8"/>
  <c r="AD561" i="8"/>
  <c r="AD26" i="8"/>
  <c r="AD76" i="8"/>
  <c r="AD111" i="8"/>
  <c r="AD88" i="8"/>
  <c r="AD357" i="8"/>
  <c r="AD494" i="8"/>
  <c r="AD299" i="8"/>
  <c r="AD69" i="8"/>
  <c r="AD105" i="8"/>
  <c r="AD24" i="8"/>
  <c r="AD589" i="8"/>
  <c r="AD554" i="8"/>
  <c r="AD165" i="8"/>
  <c r="AD498" i="8"/>
  <c r="AD262" i="8"/>
  <c r="AD81" i="8"/>
  <c r="AD381" i="8"/>
  <c r="AD504" i="8"/>
  <c r="AD454" i="8"/>
  <c r="AD13" i="8"/>
  <c r="AD259" i="8"/>
  <c r="AD98" i="8"/>
  <c r="AD46" i="8"/>
  <c r="AD564" i="8"/>
  <c r="AD109" i="8"/>
  <c r="AD555" i="8"/>
  <c r="AD64" i="8"/>
  <c r="AD461" i="8"/>
  <c r="AD49" i="8"/>
  <c r="AD273" i="8"/>
  <c r="AD331" i="8"/>
  <c r="AD414" i="8"/>
  <c r="AD351" i="8"/>
  <c r="AD102" i="8"/>
  <c r="AD486" i="8"/>
  <c r="AD52" i="8"/>
  <c r="AD72" i="8"/>
  <c r="AD245" i="8"/>
  <c r="AD285" i="8"/>
  <c r="AD358" i="8"/>
  <c r="AD155" i="8"/>
  <c r="AD388" i="8"/>
  <c r="AD298" i="8"/>
  <c r="AD419" i="8"/>
  <c r="AD361" i="8"/>
  <c r="AD507" i="8"/>
  <c r="AD275" i="8"/>
  <c r="AD276" i="8"/>
  <c r="AD277" i="8"/>
  <c r="AD348" i="8"/>
  <c r="AD122" i="8"/>
  <c r="AD166" i="8"/>
  <c r="AD397" i="8"/>
  <c r="AD164" i="8"/>
  <c r="AD452" i="8"/>
  <c r="AD187" i="8"/>
  <c r="AD524" i="8"/>
  <c r="AD372" i="8"/>
  <c r="AD317" i="8"/>
  <c r="AD300" i="8"/>
  <c r="AD280" i="8"/>
  <c r="AD595" i="8"/>
  <c r="AD363" i="8"/>
  <c r="AD364" i="8"/>
  <c r="AD322" i="8"/>
  <c r="AD307" i="8"/>
  <c r="AD545" i="8"/>
  <c r="AD53" i="8"/>
  <c r="AD2" i="8"/>
  <c r="AD420" i="8"/>
  <c r="D447" i="2" l="1"/>
  <c r="E479" i="2"/>
  <c r="E476" i="2"/>
  <c r="E473" i="2"/>
  <c r="E470" i="2"/>
  <c r="E467" i="2"/>
  <c r="E464" i="2"/>
  <c r="E461" i="2"/>
  <c r="E458" i="2"/>
  <c r="E455" i="2"/>
  <c r="E452" i="2"/>
  <c r="E449" i="2"/>
  <c r="D479" i="2"/>
  <c r="C479" i="2" s="1"/>
  <c r="F479" i="2" s="1"/>
  <c r="G479" i="2" s="1"/>
  <c r="D476" i="2"/>
  <c r="C476" i="2" s="1"/>
  <c r="F476" i="2" s="1"/>
  <c r="G476" i="2" s="1"/>
  <c r="D473" i="2"/>
  <c r="C473" i="2" s="1"/>
  <c r="F473" i="2" s="1"/>
  <c r="G473" i="2" s="1"/>
  <c r="D470" i="2"/>
  <c r="C470" i="2" s="1"/>
  <c r="F470" i="2" s="1"/>
  <c r="G470" i="2" s="1"/>
  <c r="D467" i="2"/>
  <c r="C467" i="2" s="1"/>
  <c r="F467" i="2" s="1"/>
  <c r="G467" i="2" s="1"/>
  <c r="D464" i="2"/>
  <c r="C464" i="2" s="1"/>
  <c r="F464" i="2" s="1"/>
  <c r="G464" i="2" s="1"/>
  <c r="D461" i="2"/>
  <c r="C461" i="2" s="1"/>
  <c r="F461" i="2" s="1"/>
  <c r="G461" i="2" s="1"/>
  <c r="D458" i="2"/>
  <c r="C458" i="2" s="1"/>
  <c r="F458" i="2" s="1"/>
  <c r="G458" i="2" s="1"/>
  <c r="D455" i="2"/>
  <c r="C455" i="2" s="1"/>
  <c r="F455" i="2" s="1"/>
  <c r="G455" i="2" s="1"/>
  <c r="D452" i="2"/>
  <c r="D449" i="2"/>
  <c r="C449" i="2" s="1"/>
  <c r="F449" i="2" s="1"/>
  <c r="G449" i="2" s="1"/>
  <c r="E481" i="2"/>
  <c r="E478" i="2"/>
  <c r="E475" i="2"/>
  <c r="E472" i="2"/>
  <c r="E469" i="2"/>
  <c r="E466" i="2"/>
  <c r="E463" i="2"/>
  <c r="E460" i="2"/>
  <c r="E457" i="2"/>
  <c r="E454" i="2"/>
  <c r="E451" i="2"/>
  <c r="E448" i="2"/>
  <c r="D481" i="2"/>
  <c r="C481" i="2" s="1"/>
  <c r="F481" i="2" s="1"/>
  <c r="G481" i="2" s="1"/>
  <c r="D478" i="2"/>
  <c r="C478" i="2" s="1"/>
  <c r="F478" i="2" s="1"/>
  <c r="G478" i="2" s="1"/>
  <c r="D475" i="2"/>
  <c r="C475" i="2" s="1"/>
  <c r="F475" i="2" s="1"/>
  <c r="G475" i="2" s="1"/>
  <c r="D472" i="2"/>
  <c r="C472" i="2" s="1"/>
  <c r="F472" i="2" s="1"/>
  <c r="G472" i="2" s="1"/>
  <c r="D469" i="2"/>
  <c r="C469" i="2" s="1"/>
  <c r="F469" i="2" s="1"/>
  <c r="G469" i="2" s="1"/>
  <c r="D466" i="2"/>
  <c r="C466" i="2" s="1"/>
  <c r="F466" i="2" s="1"/>
  <c r="G466" i="2" s="1"/>
  <c r="D463" i="2"/>
  <c r="C463" i="2" s="1"/>
  <c r="F463" i="2" s="1"/>
  <c r="G463" i="2" s="1"/>
  <c r="D460" i="2"/>
  <c r="C460" i="2" s="1"/>
  <c r="F460" i="2" s="1"/>
  <c r="G460" i="2" s="1"/>
  <c r="D457" i="2"/>
  <c r="C457" i="2" s="1"/>
  <c r="F457" i="2" s="1"/>
  <c r="G457" i="2" s="1"/>
  <c r="D454" i="2"/>
  <c r="C454" i="2" s="1"/>
  <c r="F454" i="2" s="1"/>
  <c r="G454" i="2" s="1"/>
  <c r="D451" i="2"/>
  <c r="C451" i="2" s="1"/>
  <c r="F451" i="2" s="1"/>
  <c r="G451" i="2" s="1"/>
  <c r="D448" i="2"/>
  <c r="C448" i="2" s="1"/>
  <c r="F448" i="2" s="1"/>
  <c r="G448" i="2" s="1"/>
  <c r="E480" i="2"/>
  <c r="E477" i="2"/>
  <c r="E474" i="2"/>
  <c r="E471" i="2"/>
  <c r="E468" i="2"/>
  <c r="E465" i="2"/>
  <c r="E462" i="2"/>
  <c r="E459" i="2"/>
  <c r="E456" i="2"/>
  <c r="E453" i="2"/>
  <c r="E450" i="2"/>
  <c r="E447" i="2"/>
  <c r="C447" i="2" s="1"/>
  <c r="F447" i="2" s="1"/>
  <c r="G447" i="2" s="1"/>
  <c r="D480" i="2"/>
  <c r="C480" i="2" s="1"/>
  <c r="F480" i="2" s="1"/>
  <c r="G480" i="2" s="1"/>
  <c r="D477" i="2"/>
  <c r="D474" i="2"/>
  <c r="C474" i="2" s="1"/>
  <c r="F474" i="2" s="1"/>
  <c r="G474" i="2" s="1"/>
  <c r="D471" i="2"/>
  <c r="D468" i="2"/>
  <c r="C468" i="2" s="1"/>
  <c r="F468" i="2" s="1"/>
  <c r="G468" i="2" s="1"/>
  <c r="D465" i="2"/>
  <c r="D462" i="2"/>
  <c r="C462" i="2" s="1"/>
  <c r="F462" i="2" s="1"/>
  <c r="G462" i="2" s="1"/>
  <c r="D459" i="2"/>
  <c r="D456" i="2"/>
  <c r="C456" i="2" s="1"/>
  <c r="F456" i="2" s="1"/>
  <c r="G456" i="2" s="1"/>
  <c r="D453" i="2"/>
  <c r="D450" i="2"/>
  <c r="C450" i="2" s="1"/>
  <c r="F450" i="2" s="1"/>
  <c r="G450" i="2" s="1"/>
  <c r="D119" i="2"/>
  <c r="E148" i="2"/>
  <c r="E145" i="2"/>
  <c r="E142" i="2"/>
  <c r="E139" i="2"/>
  <c r="E136" i="2"/>
  <c r="E133" i="2"/>
  <c r="E130" i="2"/>
  <c r="E127" i="2"/>
  <c r="E124" i="2"/>
  <c r="E121" i="2"/>
  <c r="D148" i="2"/>
  <c r="C148" i="2" s="1"/>
  <c r="F148" i="2" s="1"/>
  <c r="G148" i="2" s="1"/>
  <c r="D145" i="2"/>
  <c r="C145" i="2" s="1"/>
  <c r="F145" i="2" s="1"/>
  <c r="G145" i="2" s="1"/>
  <c r="D142" i="2"/>
  <c r="C142" i="2" s="1"/>
  <c r="F142" i="2" s="1"/>
  <c r="G142" i="2" s="1"/>
  <c r="D139" i="2"/>
  <c r="C139" i="2" s="1"/>
  <c r="F139" i="2" s="1"/>
  <c r="G139" i="2" s="1"/>
  <c r="D136" i="2"/>
  <c r="C136" i="2" s="1"/>
  <c r="F136" i="2" s="1"/>
  <c r="G136" i="2" s="1"/>
  <c r="D133" i="2"/>
  <c r="C133" i="2" s="1"/>
  <c r="F133" i="2" s="1"/>
  <c r="G133" i="2" s="1"/>
  <c r="D130" i="2"/>
  <c r="C130" i="2" s="1"/>
  <c r="F130" i="2" s="1"/>
  <c r="G130" i="2" s="1"/>
  <c r="D127" i="2"/>
  <c r="C127" i="2" s="1"/>
  <c r="F127" i="2" s="1"/>
  <c r="G127" i="2" s="1"/>
  <c r="D124" i="2"/>
  <c r="C124" i="2" s="1"/>
  <c r="F124" i="2" s="1"/>
  <c r="G124" i="2" s="1"/>
  <c r="D121" i="2"/>
  <c r="C121" i="2" s="1"/>
  <c r="F121" i="2" s="1"/>
  <c r="G121" i="2" s="1"/>
  <c r="E147" i="2"/>
  <c r="E144" i="2"/>
  <c r="E141" i="2"/>
  <c r="E138" i="2"/>
  <c r="E135" i="2"/>
  <c r="E132" i="2"/>
  <c r="E129" i="2"/>
  <c r="E126" i="2"/>
  <c r="E123" i="2"/>
  <c r="E120" i="2"/>
  <c r="D147" i="2"/>
  <c r="C147" i="2" s="1"/>
  <c r="F147" i="2" s="1"/>
  <c r="G147" i="2" s="1"/>
  <c r="D144" i="2"/>
  <c r="C144" i="2" s="1"/>
  <c r="F144" i="2" s="1"/>
  <c r="G144" i="2" s="1"/>
  <c r="D141" i="2"/>
  <c r="C141" i="2" s="1"/>
  <c r="F141" i="2" s="1"/>
  <c r="G141" i="2" s="1"/>
  <c r="D138" i="2"/>
  <c r="C138" i="2" s="1"/>
  <c r="F138" i="2" s="1"/>
  <c r="G138" i="2" s="1"/>
  <c r="D135" i="2"/>
  <c r="C135" i="2" s="1"/>
  <c r="F135" i="2" s="1"/>
  <c r="G135" i="2" s="1"/>
  <c r="D132" i="2"/>
  <c r="C132" i="2" s="1"/>
  <c r="F132" i="2" s="1"/>
  <c r="G132" i="2" s="1"/>
  <c r="D129" i="2"/>
  <c r="C129" i="2" s="1"/>
  <c r="F129" i="2" s="1"/>
  <c r="G129" i="2" s="1"/>
  <c r="D126" i="2"/>
  <c r="C126" i="2" s="1"/>
  <c r="F126" i="2" s="1"/>
  <c r="G126" i="2" s="1"/>
  <c r="D123" i="2"/>
  <c r="C123" i="2" s="1"/>
  <c r="F123" i="2" s="1"/>
  <c r="G123" i="2" s="1"/>
  <c r="D120" i="2"/>
  <c r="C120" i="2" s="1"/>
  <c r="F120" i="2" s="1"/>
  <c r="G120" i="2" s="1"/>
  <c r="E149" i="2"/>
  <c r="E146" i="2"/>
  <c r="E143" i="2"/>
  <c r="E140" i="2"/>
  <c r="E137" i="2"/>
  <c r="E134" i="2"/>
  <c r="E131" i="2"/>
  <c r="E128" i="2"/>
  <c r="E125" i="2"/>
  <c r="E122" i="2"/>
  <c r="E119" i="2"/>
  <c r="D149" i="2"/>
  <c r="C149" i="2" s="1"/>
  <c r="F149" i="2" s="1"/>
  <c r="G149" i="2" s="1"/>
  <c r="D146" i="2"/>
  <c r="C146" i="2" s="1"/>
  <c r="F146" i="2" s="1"/>
  <c r="G146" i="2" s="1"/>
  <c r="D143" i="2"/>
  <c r="C143" i="2" s="1"/>
  <c r="F143" i="2" s="1"/>
  <c r="G143" i="2" s="1"/>
  <c r="D140" i="2"/>
  <c r="C140" i="2" s="1"/>
  <c r="F140" i="2" s="1"/>
  <c r="G140" i="2" s="1"/>
  <c r="D137" i="2"/>
  <c r="C137" i="2" s="1"/>
  <c r="F137" i="2" s="1"/>
  <c r="G137" i="2" s="1"/>
  <c r="D134" i="2"/>
  <c r="C134" i="2" s="1"/>
  <c r="F134" i="2" s="1"/>
  <c r="G134" i="2" s="1"/>
  <c r="D131" i="2"/>
  <c r="C131" i="2" s="1"/>
  <c r="F131" i="2" s="1"/>
  <c r="G131" i="2" s="1"/>
  <c r="D128" i="2"/>
  <c r="C128" i="2" s="1"/>
  <c r="F128" i="2" s="1"/>
  <c r="G128" i="2" s="1"/>
  <c r="D125" i="2"/>
  <c r="C125" i="2" s="1"/>
  <c r="F125" i="2" s="1"/>
  <c r="G125" i="2" s="1"/>
  <c r="D122" i="2"/>
  <c r="C122" i="2" s="1"/>
  <c r="F122" i="2" s="1"/>
  <c r="G122" i="2" s="1"/>
  <c r="E263" i="2"/>
  <c r="E260" i="2"/>
  <c r="E257" i="2"/>
  <c r="E254" i="2"/>
  <c r="E251" i="2"/>
  <c r="E248" i="2"/>
  <c r="E244" i="2"/>
  <c r="E241" i="2"/>
  <c r="E238" i="2"/>
  <c r="E235" i="2"/>
  <c r="E232" i="2"/>
  <c r="E229" i="2"/>
  <c r="D263" i="2"/>
  <c r="C263" i="2" s="1"/>
  <c r="F263" i="2" s="1"/>
  <c r="G263" i="2" s="1"/>
  <c r="D260" i="2"/>
  <c r="C260" i="2" s="1"/>
  <c r="F260" i="2" s="1"/>
  <c r="G260" i="2" s="1"/>
  <c r="D257" i="2"/>
  <c r="C257" i="2" s="1"/>
  <c r="F257" i="2" s="1"/>
  <c r="G257" i="2" s="1"/>
  <c r="D254" i="2"/>
  <c r="C254" i="2" s="1"/>
  <c r="F254" i="2" s="1"/>
  <c r="G254" i="2" s="1"/>
  <c r="D251" i="2"/>
  <c r="C251" i="2" s="1"/>
  <c r="F251" i="2" s="1"/>
  <c r="G251" i="2" s="1"/>
  <c r="D248" i="2"/>
  <c r="C248" i="2" s="1"/>
  <c r="F248" i="2" s="1"/>
  <c r="G248" i="2" s="1"/>
  <c r="D244" i="2"/>
  <c r="C244" i="2" s="1"/>
  <c r="F244" i="2" s="1"/>
  <c r="G244" i="2" s="1"/>
  <c r="D241" i="2"/>
  <c r="C241" i="2" s="1"/>
  <c r="F241" i="2" s="1"/>
  <c r="G241" i="2" s="1"/>
  <c r="D238" i="2"/>
  <c r="C238" i="2" s="1"/>
  <c r="F238" i="2" s="1"/>
  <c r="G238" i="2" s="1"/>
  <c r="D235" i="2"/>
  <c r="C235" i="2" s="1"/>
  <c r="F235" i="2" s="1"/>
  <c r="G235" i="2" s="1"/>
  <c r="D232" i="2"/>
  <c r="C232" i="2" s="1"/>
  <c r="F232" i="2" s="1"/>
  <c r="G232" i="2" s="1"/>
  <c r="D229" i="2"/>
  <c r="C229" i="2" s="1"/>
  <c r="F229" i="2" s="1"/>
  <c r="G229" i="2" s="1"/>
  <c r="E262" i="2"/>
  <c r="E259" i="2"/>
  <c r="E256" i="2"/>
  <c r="E253" i="2"/>
  <c r="E250" i="2"/>
  <c r="E247" i="2"/>
  <c r="E243" i="2"/>
  <c r="E240" i="2"/>
  <c r="E237" i="2"/>
  <c r="E234" i="2"/>
  <c r="E231" i="2"/>
  <c r="E246" i="2"/>
  <c r="D262" i="2"/>
  <c r="C262" i="2" s="1"/>
  <c r="F262" i="2" s="1"/>
  <c r="G262" i="2" s="1"/>
  <c r="D259" i="2"/>
  <c r="C259" i="2" s="1"/>
  <c r="F259" i="2" s="1"/>
  <c r="G259" i="2" s="1"/>
  <c r="D256" i="2"/>
  <c r="C256" i="2" s="1"/>
  <c r="F256" i="2" s="1"/>
  <c r="G256" i="2" s="1"/>
  <c r="D253" i="2"/>
  <c r="C253" i="2" s="1"/>
  <c r="F253" i="2" s="1"/>
  <c r="G253" i="2" s="1"/>
  <c r="D250" i="2"/>
  <c r="C250" i="2" s="1"/>
  <c r="F250" i="2" s="1"/>
  <c r="G250" i="2" s="1"/>
  <c r="D247" i="2"/>
  <c r="C247" i="2" s="1"/>
  <c r="F247" i="2" s="1"/>
  <c r="G247" i="2" s="1"/>
  <c r="D243" i="2"/>
  <c r="C243" i="2" s="1"/>
  <c r="F243" i="2" s="1"/>
  <c r="G243" i="2" s="1"/>
  <c r="D240" i="2"/>
  <c r="C240" i="2" s="1"/>
  <c r="F240" i="2" s="1"/>
  <c r="G240" i="2" s="1"/>
  <c r="D237" i="2"/>
  <c r="C237" i="2" s="1"/>
  <c r="F237" i="2" s="1"/>
  <c r="G237" i="2" s="1"/>
  <c r="D234" i="2"/>
  <c r="C234" i="2" s="1"/>
  <c r="F234" i="2" s="1"/>
  <c r="G234" i="2" s="1"/>
  <c r="D231" i="2"/>
  <c r="C231" i="2" s="1"/>
  <c r="F231" i="2" s="1"/>
  <c r="G231" i="2" s="1"/>
  <c r="D246" i="2"/>
  <c r="C246" i="2" s="1"/>
  <c r="F246" i="2" s="1"/>
  <c r="G246" i="2" s="1"/>
  <c r="E264" i="2"/>
  <c r="E261" i="2"/>
  <c r="E258" i="2"/>
  <c r="E255" i="2"/>
  <c r="E252" i="2"/>
  <c r="E249" i="2"/>
  <c r="E245" i="2"/>
  <c r="E242" i="2"/>
  <c r="E239" i="2"/>
  <c r="E236" i="2"/>
  <c r="E233" i="2"/>
  <c r="E230" i="2"/>
  <c r="D264" i="2"/>
  <c r="C264" i="2" s="1"/>
  <c r="F264" i="2" s="1"/>
  <c r="G264" i="2" s="1"/>
  <c r="D261" i="2"/>
  <c r="C261" i="2" s="1"/>
  <c r="F261" i="2" s="1"/>
  <c r="G261" i="2" s="1"/>
  <c r="D258" i="2"/>
  <c r="C258" i="2" s="1"/>
  <c r="F258" i="2" s="1"/>
  <c r="G258" i="2" s="1"/>
  <c r="D255" i="2"/>
  <c r="C255" i="2" s="1"/>
  <c r="F255" i="2" s="1"/>
  <c r="G255" i="2" s="1"/>
  <c r="D252" i="2"/>
  <c r="C252" i="2" s="1"/>
  <c r="F252" i="2" s="1"/>
  <c r="G252" i="2" s="1"/>
  <c r="D249" i="2"/>
  <c r="C249" i="2" s="1"/>
  <c r="F249" i="2" s="1"/>
  <c r="G249" i="2" s="1"/>
  <c r="D245" i="2"/>
  <c r="C245" i="2" s="1"/>
  <c r="F245" i="2" s="1"/>
  <c r="G245" i="2" s="1"/>
  <c r="D242" i="2"/>
  <c r="C242" i="2" s="1"/>
  <c r="F242" i="2" s="1"/>
  <c r="G242" i="2" s="1"/>
  <c r="D239" i="2"/>
  <c r="C239" i="2" s="1"/>
  <c r="F239" i="2" s="1"/>
  <c r="G239" i="2" s="1"/>
  <c r="D236" i="2"/>
  <c r="C236" i="2" s="1"/>
  <c r="F236" i="2" s="1"/>
  <c r="G236" i="2" s="1"/>
  <c r="D233" i="2"/>
  <c r="C233" i="2" s="1"/>
  <c r="F233" i="2" s="1"/>
  <c r="G233" i="2" s="1"/>
  <c r="D230" i="2"/>
  <c r="C230" i="2" s="1"/>
  <c r="F230" i="2" s="1"/>
  <c r="G230" i="2" s="1"/>
  <c r="D341" i="2"/>
  <c r="D344" i="2"/>
  <c r="D347" i="2"/>
  <c r="D350" i="2"/>
  <c r="D353" i="2"/>
  <c r="D356" i="2"/>
  <c r="D359" i="2"/>
  <c r="D362" i="2"/>
  <c r="E341" i="2"/>
  <c r="E344" i="2"/>
  <c r="E347" i="2"/>
  <c r="E350" i="2"/>
  <c r="E353" i="2"/>
  <c r="E356" i="2"/>
  <c r="E359" i="2"/>
  <c r="E362" i="2"/>
  <c r="D339" i="2"/>
  <c r="D342" i="2"/>
  <c r="D345" i="2"/>
  <c r="D348" i="2"/>
  <c r="D351" i="2"/>
  <c r="D354" i="2"/>
  <c r="D357" i="2"/>
  <c r="D360" i="2"/>
  <c r="D363" i="2"/>
  <c r="E339" i="2"/>
  <c r="E342" i="2"/>
  <c r="E345" i="2"/>
  <c r="E348" i="2"/>
  <c r="E351" i="2"/>
  <c r="E354" i="2"/>
  <c r="E357" i="2"/>
  <c r="E360" i="2"/>
  <c r="E363" i="2"/>
  <c r="D340" i="2"/>
  <c r="D343" i="2"/>
  <c r="D346" i="2"/>
  <c r="D349" i="2"/>
  <c r="D352" i="2"/>
  <c r="D355" i="2"/>
  <c r="D358" i="2"/>
  <c r="D361" i="2"/>
  <c r="D364" i="2"/>
  <c r="E340" i="2"/>
  <c r="E343" i="2"/>
  <c r="E346" i="2"/>
  <c r="E349" i="2"/>
  <c r="E352" i="2"/>
  <c r="E355" i="2"/>
  <c r="E358" i="2"/>
  <c r="E361" i="2"/>
  <c r="E364" i="2"/>
  <c r="D28" i="2"/>
  <c r="E28" i="2"/>
  <c r="D29" i="2"/>
  <c r="E29" i="2"/>
  <c r="E509" i="2"/>
  <c r="D509" i="2"/>
  <c r="E488" i="2"/>
  <c r="D488" i="2"/>
  <c r="E515" i="2"/>
  <c r="D515" i="2"/>
  <c r="D519" i="2"/>
  <c r="E519" i="2"/>
  <c r="E511" i="2"/>
  <c r="D511" i="2"/>
  <c r="E496" i="2"/>
  <c r="D496" i="2"/>
  <c r="D516" i="2"/>
  <c r="E516" i="2"/>
  <c r="D498" i="2"/>
  <c r="E498" i="2"/>
  <c r="D501" i="2"/>
  <c r="E501" i="2"/>
  <c r="E518" i="2"/>
  <c r="D518" i="2"/>
  <c r="E502" i="2"/>
  <c r="D502" i="2"/>
  <c r="D513" i="2"/>
  <c r="D490" i="2"/>
  <c r="E490" i="2"/>
  <c r="E513" i="2"/>
  <c r="E508" i="2"/>
  <c r="D508" i="2"/>
  <c r="E517" i="2"/>
  <c r="D517" i="2"/>
  <c r="E497" i="2"/>
  <c r="D497" i="2"/>
  <c r="D507" i="2"/>
  <c r="E507" i="2"/>
  <c r="E500" i="2"/>
  <c r="D500" i="2"/>
  <c r="D495" i="2"/>
  <c r="E495" i="2"/>
  <c r="D504" i="2"/>
  <c r="E504" i="2"/>
  <c r="E499" i="2"/>
  <c r="E491" i="2"/>
  <c r="D499" i="2"/>
  <c r="D491" i="2"/>
  <c r="E503" i="2"/>
  <c r="D503" i="2"/>
  <c r="E506" i="2"/>
  <c r="D506" i="2"/>
  <c r="E514" i="2"/>
  <c r="D514" i="2"/>
  <c r="E489" i="2"/>
  <c r="D489" i="2"/>
  <c r="E505" i="2"/>
  <c r="D505" i="2"/>
  <c r="E512" i="2"/>
  <c r="E492" i="2"/>
  <c r="D512" i="2"/>
  <c r="D492" i="2"/>
  <c r="D26" i="2"/>
  <c r="E26" i="2"/>
  <c r="D510" i="2"/>
  <c r="E510" i="2"/>
  <c r="E530" i="2"/>
  <c r="D530" i="2"/>
  <c r="D529" i="2"/>
  <c r="E529" i="2"/>
  <c r="E534" i="2"/>
  <c r="D534" i="2"/>
  <c r="E532" i="2"/>
  <c r="D532" i="2"/>
  <c r="E531" i="2"/>
  <c r="D531" i="2"/>
  <c r="E525" i="2"/>
  <c r="E535" i="2"/>
  <c r="D525" i="2"/>
  <c r="D535" i="2"/>
  <c r="D523" i="2"/>
  <c r="E533" i="2"/>
  <c r="D533" i="2"/>
  <c r="E523" i="2"/>
  <c r="E27" i="2"/>
  <c r="D27" i="2"/>
  <c r="E536" i="2"/>
  <c r="E524" i="2"/>
  <c r="D524" i="2"/>
  <c r="D536" i="2"/>
  <c r="E522" i="2"/>
  <c r="E537" i="2"/>
  <c r="D522" i="2"/>
  <c r="D537" i="2"/>
  <c r="E526" i="2"/>
  <c r="D526" i="2"/>
  <c r="C452" i="2" l="1"/>
  <c r="F452" i="2" s="1"/>
  <c r="G452" i="2" s="1"/>
  <c r="C119" i="2"/>
  <c r="F119" i="2" s="1"/>
  <c r="G119" i="2" s="1"/>
  <c r="C453" i="2"/>
  <c r="F453" i="2" s="1"/>
  <c r="G453" i="2" s="1"/>
  <c r="C459" i="2"/>
  <c r="F459" i="2" s="1"/>
  <c r="G459" i="2" s="1"/>
  <c r="C465" i="2"/>
  <c r="F465" i="2" s="1"/>
  <c r="G465" i="2" s="1"/>
  <c r="C471" i="2"/>
  <c r="F471" i="2" s="1"/>
  <c r="G471" i="2" s="1"/>
  <c r="C477" i="2"/>
  <c r="F477" i="2" s="1"/>
  <c r="G477" i="2" s="1"/>
  <c r="C361" i="2"/>
  <c r="F361" i="2" s="1"/>
  <c r="G361" i="2" s="1"/>
  <c r="C343" i="2"/>
  <c r="F343" i="2" s="1"/>
  <c r="G343" i="2" s="1"/>
  <c r="C360" i="2"/>
  <c r="F360" i="2" s="1"/>
  <c r="G360" i="2" s="1"/>
  <c r="C342" i="2"/>
  <c r="F342" i="2" s="1"/>
  <c r="G342" i="2" s="1"/>
  <c r="C356" i="2"/>
  <c r="F356" i="2" s="1"/>
  <c r="G356" i="2" s="1"/>
  <c r="C358" i="2"/>
  <c r="F358" i="2" s="1"/>
  <c r="G358" i="2" s="1"/>
  <c r="C340" i="2"/>
  <c r="F340" i="2" s="1"/>
  <c r="G340" i="2" s="1"/>
  <c r="C357" i="2"/>
  <c r="F357" i="2" s="1"/>
  <c r="G357" i="2" s="1"/>
  <c r="C339" i="2"/>
  <c r="F339" i="2" s="1"/>
  <c r="G339" i="2" s="1"/>
  <c r="C353" i="2"/>
  <c r="F353" i="2" s="1"/>
  <c r="G353" i="2" s="1"/>
  <c r="C355" i="2"/>
  <c r="F355" i="2" s="1"/>
  <c r="G355" i="2" s="1"/>
  <c r="C354" i="2"/>
  <c r="F354" i="2" s="1"/>
  <c r="G354" i="2" s="1"/>
  <c r="C350" i="2"/>
  <c r="F350" i="2" s="1"/>
  <c r="G350" i="2" s="1"/>
  <c r="C352" i="2"/>
  <c r="F352" i="2" s="1"/>
  <c r="G352" i="2" s="1"/>
  <c r="C351" i="2"/>
  <c r="F351" i="2" s="1"/>
  <c r="G351" i="2" s="1"/>
  <c r="C347" i="2"/>
  <c r="F347" i="2" s="1"/>
  <c r="G347" i="2" s="1"/>
  <c r="C349" i="2"/>
  <c r="F349" i="2" s="1"/>
  <c r="G349" i="2" s="1"/>
  <c r="C348" i="2"/>
  <c r="F348" i="2" s="1"/>
  <c r="G348" i="2" s="1"/>
  <c r="C362" i="2"/>
  <c r="F362" i="2" s="1"/>
  <c r="G362" i="2" s="1"/>
  <c r="C344" i="2"/>
  <c r="F344" i="2" s="1"/>
  <c r="G344" i="2" s="1"/>
  <c r="C364" i="2"/>
  <c r="F364" i="2" s="1"/>
  <c r="G364" i="2" s="1"/>
  <c r="C346" i="2"/>
  <c r="F346" i="2" s="1"/>
  <c r="G346" i="2" s="1"/>
  <c r="C363" i="2"/>
  <c r="F363" i="2" s="1"/>
  <c r="G363" i="2" s="1"/>
  <c r="C345" i="2"/>
  <c r="F345" i="2" s="1"/>
  <c r="G345" i="2" s="1"/>
  <c r="C359" i="2"/>
  <c r="F359" i="2" s="1"/>
  <c r="G359" i="2" s="1"/>
  <c r="C341" i="2"/>
  <c r="F341" i="2" s="1"/>
  <c r="G341" i="2" s="1"/>
  <c r="C537" i="2"/>
  <c r="C522" i="2"/>
  <c r="F524" i="2"/>
  <c r="C499" i="2"/>
  <c r="C506" i="2"/>
  <c r="C500" i="2"/>
  <c r="C517" i="2"/>
  <c r="F501" i="2"/>
  <c r="C496" i="2"/>
  <c r="C515" i="2"/>
  <c r="C526" i="2"/>
  <c r="C534" i="2"/>
  <c r="F529" i="2"/>
  <c r="C536" i="2"/>
  <c r="F523" i="2"/>
  <c r="F526" i="2"/>
  <c r="F525" i="2"/>
  <c r="F522" i="2"/>
  <c r="C28" i="2"/>
  <c r="F28" i="2" s="1"/>
  <c r="G28" i="2" s="1"/>
  <c r="C29" i="2"/>
  <c r="F29" i="2" s="1"/>
  <c r="G29" i="2" s="1"/>
  <c r="C505" i="2"/>
  <c r="F498" i="2"/>
  <c r="C511" i="2"/>
  <c r="C488" i="2"/>
  <c r="F491" i="2"/>
  <c r="C490" i="2"/>
  <c r="F512" i="2"/>
  <c r="F489" i="2"/>
  <c r="F503" i="2"/>
  <c r="C504" i="2"/>
  <c r="C507" i="2"/>
  <c r="F508" i="2"/>
  <c r="F502" i="2"/>
  <c r="F518" i="2"/>
  <c r="C516" i="2"/>
  <c r="C519" i="2"/>
  <c r="F509" i="2"/>
  <c r="C510" i="2"/>
  <c r="F492" i="2"/>
  <c r="C514" i="2"/>
  <c r="F495" i="2"/>
  <c r="C497" i="2"/>
  <c r="F513" i="2"/>
  <c r="F505" i="2"/>
  <c r="F506" i="2"/>
  <c r="F499" i="2"/>
  <c r="F500" i="2"/>
  <c r="F517" i="2"/>
  <c r="C513" i="2"/>
  <c r="C501" i="2"/>
  <c r="F496" i="2"/>
  <c r="F515" i="2"/>
  <c r="C26" i="2"/>
  <c r="F26" i="2" s="1"/>
  <c r="G26" i="2" s="1"/>
  <c r="E30" i="2"/>
  <c r="C492" i="2"/>
  <c r="C489" i="2"/>
  <c r="C503" i="2"/>
  <c r="F504" i="2"/>
  <c r="F507" i="2"/>
  <c r="C508" i="2"/>
  <c r="C502" i="2"/>
  <c r="F510" i="2"/>
  <c r="C512" i="2"/>
  <c r="C498" i="2"/>
  <c r="F511" i="2"/>
  <c r="F488" i="2"/>
  <c r="C491" i="2"/>
  <c r="C518" i="2"/>
  <c r="F516" i="2"/>
  <c r="F519" i="2"/>
  <c r="C509" i="2"/>
  <c r="F514" i="2"/>
  <c r="C495" i="2"/>
  <c r="F497" i="2"/>
  <c r="F490" i="2"/>
  <c r="F535" i="2"/>
  <c r="C524" i="2"/>
  <c r="C533" i="2"/>
  <c r="C531" i="2"/>
  <c r="C525" i="2"/>
  <c r="F532" i="2"/>
  <c r="C530" i="2"/>
  <c r="F534" i="2"/>
  <c r="F533" i="2"/>
  <c r="F536" i="2"/>
  <c r="C523" i="2"/>
  <c r="F531" i="2"/>
  <c r="C529" i="2"/>
  <c r="F537" i="2"/>
  <c r="D30" i="2"/>
  <c r="C27" i="2"/>
  <c r="C535" i="2"/>
  <c r="C532" i="2"/>
  <c r="F530" i="2"/>
  <c r="E13" i="15"/>
  <c r="E14" i="15"/>
  <c r="E179" i="2"/>
  <c r="D179" i="2"/>
  <c r="E178" i="2"/>
  <c r="D178" i="2"/>
  <c r="E177" i="2"/>
  <c r="D177" i="2"/>
  <c r="C177" i="2"/>
  <c r="C178" i="2"/>
  <c r="F27" i="2" l="1"/>
  <c r="C30" i="2"/>
  <c r="F178" i="2"/>
  <c r="G178" i="2" s="1"/>
  <c r="F177" i="2"/>
  <c r="G177" i="2" s="1"/>
  <c r="G27" i="2" l="1"/>
  <c r="G30" i="2" s="1"/>
  <c r="F30" i="2"/>
  <c r="G14" i="14"/>
  <c r="G11" i="13"/>
  <c r="B5" i="16"/>
  <c r="F13" i="16" s="1"/>
  <c r="G13" i="16" l="1"/>
  <c r="G9" i="16"/>
  <c r="E14" i="16"/>
  <c r="E10" i="16"/>
  <c r="F10" i="16"/>
  <c r="F14" i="16"/>
  <c r="E8" i="16"/>
  <c r="E12" i="16"/>
  <c r="G7" i="16"/>
  <c r="G11" i="16"/>
  <c r="F8" i="16"/>
  <c r="F12" i="16"/>
  <c r="G8" i="16"/>
  <c r="G10" i="16"/>
  <c r="G12" i="16"/>
  <c r="G14" i="16"/>
  <c r="E7" i="16"/>
  <c r="E9" i="16"/>
  <c r="E11" i="16"/>
  <c r="E13" i="16"/>
  <c r="F7" i="16"/>
  <c r="F9" i="16"/>
  <c r="F11" i="16"/>
  <c r="E7" i="14"/>
  <c r="E13" i="14"/>
  <c r="G13" i="14"/>
  <c r="E9" i="14"/>
  <c r="E11" i="14"/>
  <c r="F9" i="14"/>
  <c r="F11" i="14"/>
  <c r="G7" i="14"/>
  <c r="G11" i="14"/>
  <c r="E10" i="14"/>
  <c r="E14" i="14"/>
  <c r="F8" i="14"/>
  <c r="F10" i="14"/>
  <c r="F12" i="14"/>
  <c r="F14" i="14"/>
  <c r="F7" i="14"/>
  <c r="F13" i="14"/>
  <c r="G9" i="14"/>
  <c r="E8" i="14"/>
  <c r="E12" i="14"/>
  <c r="G8" i="14"/>
  <c r="G10" i="14"/>
  <c r="G12" i="14"/>
  <c r="E8" i="13"/>
  <c r="E10" i="13"/>
  <c r="G10" i="13"/>
  <c r="F8" i="13"/>
  <c r="F10" i="13"/>
  <c r="G8" i="13"/>
  <c r="E7" i="13"/>
  <c r="E9" i="13"/>
  <c r="E11" i="13"/>
  <c r="F7" i="13"/>
  <c r="F9" i="13"/>
  <c r="F11" i="13"/>
  <c r="G7" i="13"/>
  <c r="G9" i="13"/>
  <c r="D8" i="5"/>
  <c r="D6" i="5"/>
  <c r="D13" i="14" l="1"/>
  <c r="D12" i="16"/>
  <c r="D13" i="16"/>
  <c r="D10" i="16"/>
  <c r="D14" i="16"/>
  <c r="D9" i="16"/>
  <c r="D7" i="14"/>
  <c r="D7" i="16"/>
  <c r="D11" i="13"/>
  <c r="D11" i="16"/>
  <c r="D8" i="16"/>
  <c r="D14" i="14"/>
  <c r="D7" i="13"/>
  <c r="D8" i="13"/>
  <c r="D11" i="14"/>
  <c r="D8" i="14"/>
  <c r="D9" i="14"/>
  <c r="D12" i="14"/>
  <c r="D10" i="14"/>
  <c r="D9" i="13"/>
  <c r="D10" i="13"/>
  <c r="D8" i="7" l="1"/>
  <c r="D6" i="7"/>
  <c r="E395" i="2"/>
  <c r="D395" i="2"/>
  <c r="C395" i="2"/>
  <c r="D6" i="6"/>
  <c r="D8" i="6"/>
  <c r="C394" i="2"/>
  <c r="D394" i="2"/>
  <c r="E394" i="2"/>
  <c r="C69" i="2"/>
  <c r="D69" i="2"/>
  <c r="E69" i="2"/>
  <c r="E68" i="2"/>
  <c r="D68" i="2"/>
  <c r="C68" i="2"/>
  <c r="E67" i="2"/>
  <c r="D67" i="2"/>
  <c r="C67" i="2"/>
  <c r="E66" i="2"/>
  <c r="D66" i="2"/>
  <c r="C66" i="2"/>
  <c r="E65" i="2"/>
  <c r="D65" i="2"/>
  <c r="C65" i="2"/>
  <c r="F394" i="2" l="1"/>
  <c r="G394" i="2" s="1"/>
  <c r="F69" i="2"/>
  <c r="G69" i="2" s="1"/>
  <c r="F65" i="2"/>
  <c r="G65" i="2" s="1"/>
  <c r="D446" i="2" l="1"/>
  <c r="E446" i="2"/>
  <c r="D482" i="2"/>
  <c r="E482" i="2"/>
  <c r="C446" i="2" l="1"/>
  <c r="F446" i="2" s="1"/>
  <c r="G446" i="2" s="1"/>
  <c r="C482" i="2"/>
  <c r="F482" i="2" s="1"/>
  <c r="G482" i="2" s="1"/>
  <c r="D445" i="2" l="1"/>
  <c r="E445" i="2"/>
  <c r="D483" i="2"/>
  <c r="E483" i="2"/>
  <c r="D401" i="2"/>
  <c r="E401" i="2"/>
  <c r="D380" i="2"/>
  <c r="C445" i="2" l="1"/>
  <c r="F445" i="2" s="1"/>
  <c r="G445" i="2" s="1"/>
  <c r="C483" i="2"/>
  <c r="F483" i="2" s="1"/>
  <c r="G483" i="2" s="1"/>
  <c r="C401" i="2"/>
  <c r="F401" i="2" s="1"/>
  <c r="G401" i="2" s="1"/>
  <c r="D368" i="2" l="1"/>
  <c r="E368" i="2"/>
  <c r="D297" i="2"/>
  <c r="E297" i="2"/>
  <c r="D324" i="2"/>
  <c r="E324" i="2"/>
  <c r="D325" i="2"/>
  <c r="E325" i="2"/>
  <c r="D265" i="2"/>
  <c r="E265" i="2"/>
  <c r="D222" i="2"/>
  <c r="E222" i="2"/>
  <c r="D223" i="2"/>
  <c r="E223" i="2"/>
  <c r="D152" i="2"/>
  <c r="E152" i="2"/>
  <c r="D155" i="2"/>
  <c r="E155" i="2"/>
  <c r="D154" i="2"/>
  <c r="E154" i="2"/>
  <c r="D118" i="2"/>
  <c r="E118" i="2"/>
  <c r="D150" i="2"/>
  <c r="E150" i="2"/>
  <c r="D151" i="2"/>
  <c r="E151" i="2"/>
  <c r="D153" i="2"/>
  <c r="E153" i="2"/>
  <c r="D75" i="2"/>
  <c r="E75" i="2"/>
  <c r="D107" i="2"/>
  <c r="E107" i="2"/>
  <c r="D108" i="2"/>
  <c r="E108" i="2"/>
  <c r="D109" i="2"/>
  <c r="E109" i="2"/>
  <c r="D110" i="2"/>
  <c r="E110" i="2"/>
  <c r="C324" i="2" l="1"/>
  <c r="F324" i="2" s="1"/>
  <c r="G324" i="2" s="1"/>
  <c r="C368" i="2"/>
  <c r="F368" i="2" s="1"/>
  <c r="G368" i="2" s="1"/>
  <c r="C325" i="2"/>
  <c r="F325" i="2" s="1"/>
  <c r="G325" i="2" s="1"/>
  <c r="C297" i="2"/>
  <c r="F297" i="2" s="1"/>
  <c r="G297" i="2" s="1"/>
  <c r="C265" i="2"/>
  <c r="F265" i="2" s="1"/>
  <c r="G265" i="2" s="1"/>
  <c r="C222" i="2"/>
  <c r="F222" i="2" s="1"/>
  <c r="G222" i="2" s="1"/>
  <c r="C223" i="2"/>
  <c r="F223" i="2" s="1"/>
  <c r="G223" i="2" s="1"/>
  <c r="C152" i="2"/>
  <c r="F152" i="2" s="1"/>
  <c r="G152" i="2" s="1"/>
  <c r="C155" i="2"/>
  <c r="F155" i="2" s="1"/>
  <c r="G155" i="2" s="1"/>
  <c r="C154" i="2"/>
  <c r="F154" i="2" s="1"/>
  <c r="G154" i="2" s="1"/>
  <c r="C151" i="2"/>
  <c r="F151" i="2" s="1"/>
  <c r="G151" i="2" s="1"/>
  <c r="C153" i="2"/>
  <c r="F153" i="2" s="1"/>
  <c r="G153" i="2" s="1"/>
  <c r="C118" i="2"/>
  <c r="F118" i="2" s="1"/>
  <c r="G118" i="2" s="1"/>
  <c r="C150" i="2"/>
  <c r="F150" i="2" s="1"/>
  <c r="G150" i="2" s="1"/>
  <c r="C108" i="2"/>
  <c r="F108" i="2" s="1"/>
  <c r="G108" i="2" s="1"/>
  <c r="C109" i="2"/>
  <c r="F109" i="2" s="1"/>
  <c r="G109" i="2" s="1"/>
  <c r="C110" i="2"/>
  <c r="F110" i="2" s="1"/>
  <c r="G110" i="2" s="1"/>
  <c r="C107" i="2"/>
  <c r="F107" i="2" s="1"/>
  <c r="G107" i="2" s="1"/>
  <c r="C75" i="2"/>
  <c r="F75" i="2" s="1"/>
  <c r="G75" i="2" s="1"/>
  <c r="D111" i="2" l="1"/>
  <c r="E111" i="2"/>
  <c r="D336" i="2"/>
  <c r="E336" i="2"/>
  <c r="D337" i="2"/>
  <c r="E337" i="2"/>
  <c r="D338" i="2"/>
  <c r="E338" i="2"/>
  <c r="D365" i="2"/>
  <c r="E365" i="2"/>
  <c r="D366" i="2"/>
  <c r="E366" i="2"/>
  <c r="D367" i="2"/>
  <c r="E367" i="2"/>
  <c r="D369" i="2"/>
  <c r="E369" i="2"/>
  <c r="D370" i="2"/>
  <c r="E370" i="2"/>
  <c r="D371" i="2"/>
  <c r="E371" i="2"/>
  <c r="D372" i="2"/>
  <c r="E372" i="2"/>
  <c r="D373" i="2"/>
  <c r="E373" i="2"/>
  <c r="D374" i="2"/>
  <c r="E374" i="2"/>
  <c r="D293" i="2"/>
  <c r="E293" i="2"/>
  <c r="D294" i="2"/>
  <c r="E294" i="2"/>
  <c r="D295" i="2"/>
  <c r="E295" i="2"/>
  <c r="D296" i="2"/>
  <c r="E296" i="2"/>
  <c r="D326" i="2"/>
  <c r="E326" i="2"/>
  <c r="D327" i="2"/>
  <c r="E327" i="2"/>
  <c r="D328" i="2"/>
  <c r="E328" i="2"/>
  <c r="D329" i="2"/>
  <c r="E329" i="2"/>
  <c r="D330" i="2"/>
  <c r="E330" i="2"/>
  <c r="D331" i="2"/>
  <c r="E331" i="2"/>
  <c r="C329" i="2" l="1"/>
  <c r="F329" i="2" s="1"/>
  <c r="G329" i="2" s="1"/>
  <c r="C336" i="2"/>
  <c r="F336" i="2" s="1"/>
  <c r="G336" i="2" s="1"/>
  <c r="C111" i="2"/>
  <c r="F111" i="2" s="1"/>
  <c r="G111" i="2" s="1"/>
  <c r="C366" i="2"/>
  <c r="F366" i="2" s="1"/>
  <c r="G366" i="2" s="1"/>
  <c r="C337" i="2"/>
  <c r="F337" i="2" s="1"/>
  <c r="G337" i="2" s="1"/>
  <c r="C330" i="2"/>
  <c r="F330" i="2" s="1"/>
  <c r="G330" i="2" s="1"/>
  <c r="C327" i="2"/>
  <c r="F327" i="2" s="1"/>
  <c r="G327" i="2" s="1"/>
  <c r="C294" i="2"/>
  <c r="F294" i="2" s="1"/>
  <c r="G294" i="2" s="1"/>
  <c r="C293" i="2"/>
  <c r="F293" i="2" s="1"/>
  <c r="G293" i="2" s="1"/>
  <c r="C373" i="2"/>
  <c r="F373" i="2" s="1"/>
  <c r="G373" i="2" s="1"/>
  <c r="C370" i="2"/>
  <c r="F370" i="2" s="1"/>
  <c r="G370" i="2" s="1"/>
  <c r="C374" i="2"/>
  <c r="F374" i="2" s="1"/>
  <c r="G374" i="2" s="1"/>
  <c r="C367" i="2"/>
  <c r="F367" i="2" s="1"/>
  <c r="G367" i="2" s="1"/>
  <c r="C372" i="2"/>
  <c r="F372" i="2" s="1"/>
  <c r="G372" i="2" s="1"/>
  <c r="C369" i="2"/>
  <c r="F369" i="2" s="1"/>
  <c r="G369" i="2" s="1"/>
  <c r="C365" i="2"/>
  <c r="F365" i="2" s="1"/>
  <c r="G365" i="2" s="1"/>
  <c r="C371" i="2"/>
  <c r="F371" i="2" s="1"/>
  <c r="G371" i="2" s="1"/>
  <c r="C338" i="2"/>
  <c r="F338" i="2" s="1"/>
  <c r="G338" i="2" s="1"/>
  <c r="C331" i="2"/>
  <c r="F331" i="2" s="1"/>
  <c r="G331" i="2" s="1"/>
  <c r="C296" i="2"/>
  <c r="F296" i="2" s="1"/>
  <c r="G296" i="2" s="1"/>
  <c r="C328" i="2"/>
  <c r="F328" i="2" s="1"/>
  <c r="G328" i="2" s="1"/>
  <c r="C295" i="2"/>
  <c r="F295" i="2" s="1"/>
  <c r="G295" i="2" s="1"/>
  <c r="C326" i="2"/>
  <c r="F326" i="2" s="1"/>
  <c r="G326" i="2" s="1"/>
  <c r="D74" i="2"/>
  <c r="E74" i="2"/>
  <c r="D112" i="2"/>
  <c r="E112" i="2"/>
  <c r="D266" i="2"/>
  <c r="E266" i="2"/>
  <c r="D58" i="2"/>
  <c r="E58" i="2"/>
  <c r="D54" i="2"/>
  <c r="D50" i="2"/>
  <c r="E54" i="2"/>
  <c r="E50" i="2"/>
  <c r="D280" i="2"/>
  <c r="E280" i="2"/>
  <c r="C112" i="2" l="1"/>
  <c r="F112" i="2" s="1"/>
  <c r="G112" i="2" s="1"/>
  <c r="C74" i="2"/>
  <c r="F74" i="2" s="1"/>
  <c r="G74" i="2" s="1"/>
  <c r="C266" i="2"/>
  <c r="F266" i="2" s="1"/>
  <c r="G266" i="2" s="1"/>
  <c r="C50" i="2"/>
  <c r="G50" i="2" s="1"/>
  <c r="C58" i="2"/>
  <c r="F58" i="2" s="1"/>
  <c r="C54" i="2"/>
  <c r="F54" i="2" s="1"/>
  <c r="G54" i="2" s="1"/>
  <c r="B5" i="15"/>
  <c r="D184" i="2"/>
  <c r="E184" i="2"/>
  <c r="D185" i="2"/>
  <c r="E185" i="2"/>
  <c r="G14" i="15" l="1"/>
  <c r="G13" i="15"/>
  <c r="F14" i="15"/>
  <c r="D14" i="15" s="1"/>
  <c r="F13" i="15"/>
  <c r="D13" i="15" s="1"/>
  <c r="G12" i="15"/>
  <c r="F12" i="15"/>
  <c r="E12" i="15"/>
  <c r="G8" i="15"/>
  <c r="G11" i="15"/>
  <c r="G10" i="15"/>
  <c r="G9" i="15"/>
  <c r="F50" i="2"/>
  <c r="G58" i="2"/>
  <c r="G7" i="15"/>
  <c r="F7" i="15"/>
  <c r="C184" i="2"/>
  <c r="F184" i="2" s="1"/>
  <c r="G184" i="2" s="1"/>
  <c r="C185" i="2"/>
  <c r="F185" i="2" s="1"/>
  <c r="G185" i="2" s="1"/>
  <c r="D444" i="2" l="1"/>
  <c r="E444" i="2"/>
  <c r="D400" i="2"/>
  <c r="E400" i="2"/>
  <c r="C444" i="2" l="1"/>
  <c r="F444" i="2" s="1"/>
  <c r="G444" i="2" s="1"/>
  <c r="C400" i="2"/>
  <c r="F400" i="2" s="1"/>
  <c r="G400" i="2" s="1"/>
  <c r="E380" i="2" l="1"/>
  <c r="E6" i="5" l="1"/>
  <c r="E6" i="6" l="1"/>
  <c r="D272" i="2"/>
  <c r="E272" i="2"/>
  <c r="E276" i="2"/>
  <c r="D276" i="2"/>
  <c r="E6" i="7"/>
  <c r="E169" i="2"/>
  <c r="D169" i="2"/>
  <c r="E165" i="2"/>
  <c r="D165" i="2"/>
  <c r="D161" i="2"/>
  <c r="E161" i="2"/>
  <c r="D6" i="4"/>
  <c r="E6" i="4" s="1"/>
  <c r="E8" i="5"/>
  <c r="E35" i="2"/>
  <c r="C280" i="2" l="1"/>
  <c r="C272" i="2"/>
  <c r="F272" i="2" s="1"/>
  <c r="C276" i="2"/>
  <c r="F276" i="2" s="1"/>
  <c r="G276" i="2" s="1"/>
  <c r="C380" i="2"/>
  <c r="C169" i="2"/>
  <c r="F169" i="2" s="1"/>
  <c r="C165" i="2"/>
  <c r="F165" i="2" s="1"/>
  <c r="G165" i="2" s="1"/>
  <c r="C161" i="2"/>
  <c r="G161" i="2" s="1"/>
  <c r="D117" i="2"/>
  <c r="E117" i="2"/>
  <c r="D73" i="2"/>
  <c r="E73" i="2"/>
  <c r="A5" i="1"/>
  <c r="E38" i="2"/>
  <c r="D38" i="2"/>
  <c r="F161" i="2" l="1"/>
  <c r="G169" i="2"/>
  <c r="G272" i="2"/>
  <c r="G280" i="2"/>
  <c r="F280" i="2"/>
  <c r="G380" i="2"/>
  <c r="F380" i="2"/>
  <c r="F10" i="15"/>
  <c r="E11" i="15"/>
  <c r="E8" i="15"/>
  <c r="E10" i="15"/>
  <c r="F9" i="15"/>
  <c r="E7" i="15"/>
  <c r="F11" i="15"/>
  <c r="E9" i="15"/>
  <c r="F8" i="15"/>
  <c r="C117" i="2"/>
  <c r="F117" i="2" s="1"/>
  <c r="G117" i="2" s="1"/>
  <c r="C73" i="2"/>
  <c r="F73" i="2" s="1"/>
  <c r="G73" i="2" s="1"/>
  <c r="E288" i="2"/>
  <c r="E287" i="2"/>
  <c r="E286" i="2"/>
  <c r="E285" i="2"/>
  <c r="E284" i="2"/>
  <c r="E393" i="2"/>
  <c r="E392" i="2"/>
  <c r="E391" i="2"/>
  <c r="E390" i="2"/>
  <c r="E389" i="2"/>
  <c r="E388" i="2"/>
  <c r="E64" i="2"/>
  <c r="E63" i="2"/>
  <c r="E62" i="2"/>
  <c r="E180" i="2"/>
  <c r="E176" i="2"/>
  <c r="E175" i="2"/>
  <c r="E174" i="2"/>
  <c r="E173" i="2"/>
  <c r="D7" i="15" l="1"/>
  <c r="D8" i="15"/>
  <c r="D10" i="15"/>
  <c r="D11" i="15"/>
  <c r="D9" i="15"/>
  <c r="D12" i="15"/>
  <c r="A85" i="1"/>
  <c r="E43" i="2" l="1"/>
  <c r="E44" i="2"/>
  <c r="D44" i="2"/>
  <c r="D43" i="2"/>
  <c r="E42" i="2"/>
  <c r="D42" i="2"/>
  <c r="E8" i="6"/>
  <c r="C44" i="2" l="1"/>
  <c r="F44" i="2" s="1"/>
  <c r="C43" i="2"/>
  <c r="F43" i="2" s="1"/>
  <c r="C42" i="2"/>
  <c r="G42" i="2" s="1"/>
  <c r="G44" i="2" l="1"/>
  <c r="F42" i="2"/>
  <c r="G43" i="2"/>
  <c r="D335" i="2"/>
  <c r="E335" i="2"/>
  <c r="D292" i="2"/>
  <c r="E292" i="2"/>
  <c r="C292" i="2" l="1"/>
  <c r="F292" i="2" s="1"/>
  <c r="G292" i="2" s="1"/>
  <c r="C335" i="2"/>
  <c r="F335" i="2" s="1"/>
  <c r="G335" i="2" s="1"/>
  <c r="D228" i="2" l="1"/>
  <c r="E228" i="2"/>
  <c r="C228" i="2" l="1"/>
  <c r="F228" i="2" s="1"/>
  <c r="G228" i="2" s="1"/>
  <c r="C62" i="2" l="1"/>
  <c r="D62" i="2"/>
  <c r="F68" i="2"/>
  <c r="F62" i="2" l="1"/>
  <c r="E105" i="1"/>
  <c r="D105" i="1"/>
  <c r="E104" i="1"/>
  <c r="D104" i="1"/>
  <c r="E103" i="1"/>
  <c r="D103" i="1"/>
  <c r="C105" i="1" l="1"/>
  <c r="F105" i="1" s="1"/>
  <c r="G105" i="1" s="1"/>
  <c r="C104" i="1"/>
  <c r="F104" i="1" s="1"/>
  <c r="G104" i="1" s="1"/>
  <c r="C103" i="1"/>
  <c r="F103" i="1" s="1"/>
  <c r="G103" i="1" s="1"/>
  <c r="D393" i="2"/>
  <c r="D392" i="2"/>
  <c r="D391" i="2"/>
  <c r="D390" i="2"/>
  <c r="D389" i="2"/>
  <c r="F395" i="2"/>
  <c r="G395" i="2" s="1"/>
  <c r="C393" i="2"/>
  <c r="C392" i="2"/>
  <c r="C391" i="2"/>
  <c r="C390" i="2"/>
  <c r="C389" i="2"/>
  <c r="D388" i="2"/>
  <c r="C388" i="2"/>
  <c r="D116" i="2"/>
  <c r="E116" i="2"/>
  <c r="D64" i="2"/>
  <c r="D63" i="2"/>
  <c r="F67" i="2"/>
  <c r="C64" i="2"/>
  <c r="C63" i="2"/>
  <c r="D35" i="2"/>
  <c r="F393" i="2" l="1"/>
  <c r="G393" i="2" s="1"/>
  <c r="F391" i="2"/>
  <c r="G391" i="2" s="1"/>
  <c r="F389" i="2"/>
  <c r="G389" i="2" s="1"/>
  <c r="F388" i="2"/>
  <c r="G388" i="2" s="1"/>
  <c r="F392" i="2"/>
  <c r="G392" i="2" s="1"/>
  <c r="F390" i="2"/>
  <c r="G390" i="2" s="1"/>
  <c r="F64" i="2"/>
  <c r="F66" i="2"/>
  <c r="F63" i="2"/>
  <c r="C116" i="2"/>
  <c r="F116" i="2" s="1"/>
  <c r="G116" i="2" s="1"/>
  <c r="C35" i="2"/>
  <c r="G35" i="2" s="1"/>
  <c r="C38" i="2"/>
  <c r="G68" i="2" l="1"/>
  <c r="G62" i="2"/>
  <c r="G63" i="2"/>
  <c r="G67" i="2"/>
  <c r="G64" i="2"/>
  <c r="G66" i="2"/>
  <c r="G38" i="2"/>
  <c r="F38" i="2"/>
  <c r="F35" i="2"/>
  <c r="D4" i="5"/>
  <c r="B6" i="5"/>
  <c r="C6" i="5" s="1"/>
  <c r="B8" i="5" l="1"/>
  <c r="C8" i="5" s="1"/>
  <c r="D8" i="4"/>
  <c r="E8" i="4" s="1"/>
  <c r="E227" i="2"/>
  <c r="D227" i="2"/>
  <c r="D180" i="2"/>
  <c r="D176" i="2"/>
  <c r="D175" i="2"/>
  <c r="D174" i="2"/>
  <c r="C180" i="2"/>
  <c r="C179" i="2"/>
  <c r="C176" i="2"/>
  <c r="C175" i="2"/>
  <c r="C174" i="2"/>
  <c r="D173" i="2"/>
  <c r="C173" i="2"/>
  <c r="E36" i="2"/>
  <c r="D36" i="2"/>
  <c r="F180" i="2" l="1"/>
  <c r="F173" i="2"/>
  <c r="F176" i="2"/>
  <c r="F175" i="2"/>
  <c r="F179" i="2"/>
  <c r="F174" i="2"/>
  <c r="B6" i="4"/>
  <c r="C6" i="4" s="1"/>
  <c r="C36" i="2"/>
  <c r="G36" i="2" s="1"/>
  <c r="C227" i="2"/>
  <c r="F227" i="2" s="1"/>
  <c r="G227" i="2" s="1"/>
  <c r="G174" i="2" l="1"/>
  <c r="G175" i="2"/>
  <c r="G179" i="2"/>
  <c r="G176" i="2"/>
  <c r="G173" i="2"/>
  <c r="G180" i="2"/>
  <c r="F36" i="2"/>
  <c r="B8" i="4"/>
  <c r="D4" i="4"/>
  <c r="C8" i="4" l="1"/>
  <c r="E8" i="7"/>
  <c r="D288" i="2"/>
  <c r="C288" i="2"/>
  <c r="D287" i="2"/>
  <c r="C287" i="2"/>
  <c r="D286" i="2"/>
  <c r="C286" i="2"/>
  <c r="D285" i="2"/>
  <c r="C285" i="2"/>
  <c r="D284" i="2"/>
  <c r="C284" i="2"/>
  <c r="D37" i="2"/>
  <c r="E37" i="2"/>
  <c r="F288" i="2" l="1"/>
  <c r="F284" i="2"/>
  <c r="F286" i="2"/>
  <c r="F285" i="2"/>
  <c r="F287" i="2"/>
  <c r="C37" i="2"/>
  <c r="F37" i="2" s="1"/>
  <c r="G284" i="2" l="1"/>
  <c r="G288" i="2"/>
  <c r="G286" i="2"/>
  <c r="G287" i="2"/>
  <c r="G285" i="2"/>
  <c r="G37" i="2"/>
  <c r="B6" i="7"/>
  <c r="C6" i="7" s="1"/>
  <c r="D4" i="7"/>
  <c r="B8" i="7" l="1"/>
  <c r="C8" i="7" l="1"/>
  <c r="E384" i="2"/>
  <c r="E106" i="1"/>
  <c r="D384" i="2"/>
  <c r="D106" i="1"/>
  <c r="C384" i="2" l="1"/>
  <c r="F384" i="2" s="1"/>
  <c r="G384" i="2" s="1"/>
  <c r="C106" i="1"/>
  <c r="F106" i="1" s="1"/>
  <c r="G106" i="1" s="1"/>
  <c r="G107" i="1" s="1"/>
  <c r="B6" i="6" l="1"/>
  <c r="C6" i="6" s="1"/>
  <c r="D4" i="6"/>
  <c r="B8" i="6" l="1"/>
  <c r="C8" i="6" l="1"/>
  <c r="F15" i="2"/>
</calcChain>
</file>

<file path=xl/sharedStrings.xml><?xml version="1.0" encoding="utf-8"?>
<sst xmlns="http://schemas.openxmlformats.org/spreadsheetml/2006/main" count="48868" uniqueCount="2262">
  <si>
    <t>RELATÓRIO PARCIAL</t>
  </si>
  <si>
    <t>CONTROLE TECNOLÓGICO</t>
  </si>
  <si>
    <t>POLO SANTANA</t>
  </si>
  <si>
    <t>CONTRATADA AUDITADA: CONSÓRCIO NOVA NORTE X</t>
  </si>
  <si>
    <t>CONTRATO: 11522428</t>
  </si>
  <si>
    <t>SÃO PAULO</t>
  </si>
  <si>
    <t>SANTANA</t>
  </si>
  <si>
    <t>ACOMPANHAMENTO EM CAMPO</t>
  </si>
  <si>
    <t>Período: 01/03/2026 à 31/03/2026</t>
  </si>
  <si>
    <t>ÍNDICE TECNOLÓGICO (%)</t>
  </si>
  <si>
    <t>IT (%)</t>
  </si>
  <si>
    <t>ÍNDICE DE CONFORMIDADE (%)</t>
  </si>
  <si>
    <t>Tipo de Serviço</t>
  </si>
  <si>
    <t>IC (%)</t>
  </si>
  <si>
    <t>Quantidade de LVs</t>
  </si>
  <si>
    <t>Água</t>
  </si>
  <si>
    <t>Esgoto</t>
  </si>
  <si>
    <t>Reposição</t>
  </si>
  <si>
    <t>FALTAM</t>
  </si>
  <si>
    <t>QUALIDADE</t>
  </si>
  <si>
    <t>PRAZO</t>
  </si>
  <si>
    <t>SEGURANÇA</t>
  </si>
  <si>
    <t>ORGANIZAÇÃO</t>
  </si>
  <si>
    <t>OLHAR DIGITAL</t>
  </si>
  <si>
    <t>ÍNDICE DE QUALIDADE SABESP - IQS (%)</t>
  </si>
  <si>
    <t>Fotos Avaliadas</t>
  </si>
  <si>
    <t>Fotos NC</t>
  </si>
  <si>
    <t>Fotos Conforme</t>
  </si>
  <si>
    <t>Não Conforme (%)</t>
  </si>
  <si>
    <t>Conforme (%)</t>
  </si>
  <si>
    <t>Cavalete</t>
  </si>
  <si>
    <t>Total</t>
  </si>
  <si>
    <t>IQS Não Conforme (%):</t>
  </si>
  <si>
    <t>IQS (%):</t>
  </si>
  <si>
    <t>TEMPO DE EXECUÇÃO</t>
  </si>
  <si>
    <t>Avaliados</t>
  </si>
  <si>
    <t>Não Conforme</t>
  </si>
  <si>
    <t>Conforme</t>
  </si>
  <si>
    <t>BAIXA DE MATERIAIS</t>
  </si>
  <si>
    <t>ÁGUA</t>
  </si>
  <si>
    <t>ETAPAS - CONFORMIDADE</t>
  </si>
  <si>
    <t>CONFORME</t>
  </si>
  <si>
    <t>NÃO CONFORME</t>
  </si>
  <si>
    <t>SEM FOTO</t>
  </si>
  <si>
    <t>CONFORME (%)</t>
  </si>
  <si>
    <t>NÃO CONFORME(%)</t>
  </si>
  <si>
    <t>FACHADA</t>
  </si>
  <si>
    <t>SINALIZAÇÃO</t>
  </si>
  <si>
    <t>ENCERADO</t>
  </si>
  <si>
    <t>GEOMETRIA</t>
  </si>
  <si>
    <t>BERÇO DE AREIA</t>
  </si>
  <si>
    <t>ESTANQUEIDADE</t>
  </si>
  <si>
    <t>COMPACTAÇÃO</t>
  </si>
  <si>
    <t>FINALIZAÇÃO</t>
  </si>
  <si>
    <t>EQUIPES - CONFORMIDADE - TEMPO DE EXECUÇÃO</t>
  </si>
  <si>
    <t>EQUIPE</t>
  </si>
  <si>
    <t>AVALIADOS</t>
  </si>
  <si>
    <t>NÃO CONFORME (%)</t>
  </si>
  <si>
    <t>TESTE</t>
  </si>
  <si>
    <t>EQUIPES - CONFORMIDADE - SEQUÊNCIA DE FOTOS</t>
  </si>
  <si>
    <t>ESGOTO</t>
  </si>
  <si>
    <t>PI,PV e TL</t>
  </si>
  <si>
    <t>NA</t>
  </si>
  <si>
    <t>ESCORAMENTO</t>
  </si>
  <si>
    <t>CAVALETE</t>
  </si>
  <si>
    <t>ANTES</t>
  </si>
  <si>
    <t>HIDRÔMETRO</t>
  </si>
  <si>
    <t>LEITURA</t>
  </si>
  <si>
    <t>REPOSIÇÃO</t>
  </si>
  <si>
    <t>IMPRIMAÇÃO</t>
  </si>
  <si>
    <t>TERMÔMETRO</t>
  </si>
  <si>
    <t>RASTELO</t>
  </si>
  <si>
    <t>COMPAC. MASSA ASF.</t>
  </si>
  <si>
    <t>PLACA VIBRATÓRIA</t>
  </si>
  <si>
    <t>Tipos de Serviços conformes e não conformes</t>
  </si>
  <si>
    <t>Familia dos Serviços - Água</t>
  </si>
  <si>
    <t>Porcentagem de NC</t>
  </si>
  <si>
    <t>LIGAÇÃO DE ÁGUA</t>
  </si>
  <si>
    <t>OUTROS SERVIÇOS DE ÁGUA</t>
  </si>
  <si>
    <t>RAMAL DE ÁGUA</t>
  </si>
  <si>
    <t>REDE DE ÁGUA</t>
  </si>
  <si>
    <t>VAZAMENTO DE ÁGUA</t>
  </si>
  <si>
    <t>Descrição TSS - Água</t>
  </si>
  <si>
    <t>ARREBENTADO DE REDE DE ÁGUA</t>
  </si>
  <si>
    <t>INCLUIR LIG DE ÁGUA EM CAV MÚLTIPLO S/V</t>
  </si>
  <si>
    <t>INTERLIGAR REDE DE ÁGUA</t>
  </si>
  <si>
    <t>LIGAÇÃO DE ÁGUA S/V</t>
  </si>
  <si>
    <t>NIVELAR CAIXA DE PARADA</t>
  </si>
  <si>
    <t>PROLONGAR REDE DE ÁGUA</t>
  </si>
  <si>
    <t>SONDAR RAMAL DE ÁGUA</t>
  </si>
  <si>
    <t>SONDAR REDE DE ÁGUA</t>
  </si>
  <si>
    <t>SUBSTITUIR LIG AGUA SIMPLES PARA DIMENS</t>
  </si>
  <si>
    <t>SUBSTITUIR LIGAÇÃO DE AGUA</t>
  </si>
  <si>
    <t>SUBSTITUIR TAMPA DE CAIXA UMA</t>
  </si>
  <si>
    <t>TRANSFORMAÇÃO LIG EXIST COM APROV RAMAL</t>
  </si>
  <si>
    <t>TRANSFORMAÇÃO LIG EXIST SEM APROV RAMAL</t>
  </si>
  <si>
    <t>TRANSFORMAÇÃO LIG NOVA COM APROV RAMAL</t>
  </si>
  <si>
    <t>TRANSFORMAÇÃO LIG NOVA SEM APROV RAMAL</t>
  </si>
  <si>
    <t>TROCAR CONEXÃO DE LIGAÇÃO DE ÁGUA</t>
  </si>
  <si>
    <t>TROCAR RAMAL DE ÁGUA</t>
  </si>
  <si>
    <t>TROCAR RAMAL DE ÁGUA - VAZ NÃO VISIVEL</t>
  </si>
  <si>
    <t>TROCAR RAMAL DE ÁGUA PREVENTIVA</t>
  </si>
  <si>
    <t>VAZAMENTO DE ÁGUA COM INFILTRAÇÃO</t>
  </si>
  <si>
    <t>VAZAMENTO DE ÁGUA LEITO PAVIMENTADO</t>
  </si>
  <si>
    <t>VAZAMENTO DE ÁGUA LEITO TERRA</t>
  </si>
  <si>
    <t>VAZAMENTO DE ÁGUA NÃO VISÍVEL RAMAL</t>
  </si>
  <si>
    <t>VAZAMENTO DE ÁGUA NÃO VISÍVEL REDE</t>
  </si>
  <si>
    <t>VAZAMENTO DE ÁGUA NO PASSEIO</t>
  </si>
  <si>
    <t>Familia dos Serviços - Esgoto</t>
  </si>
  <si>
    <t>CONSERTO DE ESGOTO</t>
  </si>
  <si>
    <t>LIGAÇÃO DE ESGOTO</t>
  </si>
  <si>
    <t>OUTROS SERVIÇOS DE ESGOTO</t>
  </si>
  <si>
    <t>PI, PV, TL</t>
  </si>
  <si>
    <t>REDE DE ESGOTO</t>
  </si>
  <si>
    <t>Descrição TSS - Esgoto</t>
  </si>
  <si>
    <t>CONSERTAR POÇO DE INSPEÇÃO/VISITA</t>
  </si>
  <si>
    <t>CONSERTAR REDE DE ESGOTO</t>
  </si>
  <si>
    <t>CONSTRUIR POÇO DE VISITA</t>
  </si>
  <si>
    <t>LIGAÇÃO DE ESGOTO ADICIONAL</t>
  </si>
  <si>
    <t>LIGAÇÃO DE ESGOTO AVULSA S/V</t>
  </si>
  <si>
    <t>LIGAÇÃO DE ESGOTO S/V</t>
  </si>
  <si>
    <t>NIVELAR POÇO DE INSPEÇÃO/VISITA</t>
  </si>
  <si>
    <t>SONDAR REDE DE ESGOTO</t>
  </si>
  <si>
    <t>TROCAR RAMAL DE ESGOTO</t>
  </si>
  <si>
    <t>Familia dos Serviços - Cavalete</t>
  </si>
  <si>
    <t>OUTROS SERVIÇOS DE CAVALETE</t>
  </si>
  <si>
    <t>Descrição TSS - Cavalete</t>
  </si>
  <si>
    <t>CAVALETE QUEBRADO</t>
  </si>
  <si>
    <t>CAVALETE VAZANDO</t>
  </si>
  <si>
    <t>INSTALAR LACRE DIVERSOS</t>
  </si>
  <si>
    <t>READEQUAR CAVALETE</t>
  </si>
  <si>
    <t>REGISTRO DO CAVALETE QUEBRADO</t>
  </si>
  <si>
    <t>REGISTRO DO CAVALETE VAZANDO</t>
  </si>
  <si>
    <t>REGULARIZAR CAVALETE</t>
  </si>
  <si>
    <t>TROCAR CAVALETE (KIT)</t>
  </si>
  <si>
    <t>TROCAR CAVALETE POR UMA</t>
  </si>
  <si>
    <t>TROCAR PE DE CAVALETE PREVENTIVO</t>
  </si>
  <si>
    <t>Familia dos Serviços - Reposição</t>
  </si>
  <si>
    <t>Descrição TSS - Reposição</t>
  </si>
  <si>
    <t>REPOR ASFALTO</t>
  </si>
  <si>
    <t>REPOR ASFALTO INV</t>
  </si>
  <si>
    <t>REPOR CAPA ASFALTICA</t>
  </si>
  <si>
    <t>REPOR CAPA ASFALTICA INV</t>
  </si>
  <si>
    <t>ÍNDICE TECNOLÓGICO</t>
  </si>
  <si>
    <t>O Índice Tecnológico pode ser obtido através da fórmula:</t>
  </si>
  <si>
    <t>IT = {[97 + 3 (Kc/100)] x Ks/100}</t>
  </si>
  <si>
    <t xml:space="preserve">Onde: </t>
  </si>
  <si>
    <t>IT = Índice Tecnológico</t>
  </si>
  <si>
    <t>Kc = Fator do Canteiro</t>
  </si>
  <si>
    <t>Ks = Média de Notas das LVs</t>
  </si>
  <si>
    <t>Estando acima de 80% o IT é considerado satisfatório.</t>
  </si>
  <si>
    <t>Nota: O Índice Tecnológico não foi calculado, pois a avaliação de Canteiro ainda não foi realizada.</t>
  </si>
  <si>
    <t>ACOMPANHAMENTO DE LISTAS DE VERIFICAÇÃO - LVS</t>
  </si>
  <si>
    <t>Índice de Conformidade (%)</t>
  </si>
  <si>
    <t>TIPO DE SERVIÇO</t>
  </si>
  <si>
    <t>QUANTIDADE DE LVS ACIMA DE 80%</t>
  </si>
  <si>
    <t>CONFORMIDADE POR CRITÉRIO DE AVALIAÇÃO</t>
  </si>
  <si>
    <t>ÍNDICE DE QUALIDADE SABESP - IQS (%) - MARÇO</t>
  </si>
  <si>
    <t>ETAPAS DE SERVIÇO - EQUIPES</t>
  </si>
  <si>
    <t>ETAPAS</t>
  </si>
  <si>
    <t xml:space="preserve">SEM FOTO </t>
  </si>
  <si>
    <t>AMOSTRA</t>
  </si>
  <si>
    <t>EXECUTADOS</t>
  </si>
  <si>
    <t>VERIFICADOS</t>
  </si>
  <si>
    <t>(%)</t>
  </si>
  <si>
    <t>SEM EVIDÊNCIAS</t>
  </si>
  <si>
    <t>NÃO VERIFICADOS</t>
  </si>
  <si>
    <t>NÃO SINCRONIZADOS</t>
  </si>
  <si>
    <t>RESULTADO</t>
  </si>
  <si>
    <t>AVALIAÇÃO DE MATERIAIS</t>
  </si>
  <si>
    <t>CONFORMIDADE POR ETAPAS DE SERVIÇO</t>
  </si>
  <si>
    <t>EQUIPES - CONFORMIDADES</t>
  </si>
  <si>
    <t>Unidade Executante</t>
  </si>
  <si>
    <t>Número OS</t>
  </si>
  <si>
    <t>Descrição TSS</t>
  </si>
  <si>
    <t>Família</t>
  </si>
  <si>
    <t>Município</t>
  </si>
  <si>
    <t>Endereço</t>
  </si>
  <si>
    <t>Número</t>
  </si>
  <si>
    <t>Complemento</t>
  </si>
  <si>
    <t>Bairro</t>
  </si>
  <si>
    <t>Resultado</t>
  </si>
  <si>
    <t>Nota Execução/Não Execução</t>
  </si>
  <si>
    <t>Data Início Execução</t>
  </si>
  <si>
    <t>Data Fim Execução</t>
  </si>
  <si>
    <t>Observação Fachada</t>
  </si>
  <si>
    <t>Observação Sinalização</t>
  </si>
  <si>
    <t>Observação encerado</t>
  </si>
  <si>
    <t>Observação Geometria</t>
  </si>
  <si>
    <t>Observação Berço de Areia</t>
  </si>
  <si>
    <t>Observaçao Estanqueidade</t>
  </si>
  <si>
    <t>.COMPACTAÇÃO</t>
  </si>
  <si>
    <t>Observação Compactação</t>
  </si>
  <si>
    <t>Observação Finalização</t>
  </si>
  <si>
    <t>Tempo de execução</t>
  </si>
  <si>
    <t>Sequência de Fotos</t>
  </si>
  <si>
    <t>Observações</t>
  </si>
  <si>
    <t>Baixa de materias</t>
  </si>
  <si>
    <t>POLO</t>
  </si>
  <si>
    <t>MUNICÍPIO</t>
  </si>
  <si>
    <t>CARACTERÍSTICA DO SERVIÇO</t>
  </si>
  <si>
    <t>ONMS - DIV MANUT SERV OPE SANTANA</t>
  </si>
  <si>
    <t xml:space="preserve"> RUA IAPUCANIN</t>
  </si>
  <si>
    <t>C/1</t>
  </si>
  <si>
    <t>V PAIVA</t>
  </si>
  <si>
    <t>Eexc, Ligação de água mnd rede tá.</t>
  </si>
  <si>
    <t>CARLOS JOSE ALVES</t>
  </si>
  <si>
    <t>C</t>
  </si>
  <si>
    <t>C/2</t>
  </si>
  <si>
    <t>Transformação no cav.</t>
  </si>
  <si>
    <t>C/4</t>
  </si>
  <si>
    <t>C/3</t>
  </si>
  <si>
    <t>C/5</t>
  </si>
  <si>
    <t>Exec,: Ligação de água mnd rede tá.
As fotos estão na os; 2617443897.</t>
  </si>
  <si>
    <t>C/6</t>
  </si>
  <si>
    <t>C/7</t>
  </si>
  <si>
    <t xml:space="preserve"> VIELA SEM NOME</t>
  </si>
  <si>
    <t> </t>
  </si>
  <si>
    <t>JD VERA CRUZ</t>
  </si>
  <si>
    <t>TROCA DE RAMAL DE AGUA</t>
  </si>
  <si>
    <t xml:space="preserve">executado troca de ramal de água no eixo mnd foto na os principal da religação </t>
  </si>
  <si>
    <t>JOSE RAIMUNDO CARDOSO DA SILVA</t>
  </si>
  <si>
    <t xml:space="preserve"> RUA BENTOPOLIS</t>
  </si>
  <si>
    <t>PQ NOVO MUNDO</t>
  </si>
  <si>
    <t>SUPRIMIDO RAMAL DE AGUA ABANDONADO</t>
  </si>
  <si>
    <t>exc supressão de ramal de água abandonado
reposição causado em obra do cliente</t>
  </si>
  <si>
    <t>GESNER ALVES</t>
  </si>
  <si>
    <t xml:space="preserve"> VIELA NOVA CONQUISTA</t>
  </si>
  <si>
    <t>SONDAGEM DE RAMAL DE AGUA</t>
  </si>
  <si>
    <t>LUIS EDUARDO SOUSA NUNES</t>
  </si>
  <si>
    <t>SF</t>
  </si>
  <si>
    <t>NC</t>
  </si>
  <si>
    <t xml:space="preserve"> TRAVESSA NOZ DA SORTE</t>
  </si>
  <si>
    <t>JD ATALIBA LEONEL</t>
  </si>
  <si>
    <t>executado troca de ramal mnd eixo foto na os 2618610028 exe na mesma vala do número 50</t>
  </si>
  <si>
    <t>SERGIO SILVA DA PAIXAO</t>
  </si>
  <si>
    <t>TROCA DE RAMAL DE AGUA NÃO VISIVEL</t>
  </si>
  <si>
    <t>executado troca de ramal mnd eixo não vizivel foto na os 2618610028</t>
  </si>
  <si>
    <t xml:space="preserve"> RUA CANTO DO JUNCO</t>
  </si>
  <si>
    <t xml:space="preserve">executado supressão no ramal abandonado pá obras o ramal estava desposto </t>
  </si>
  <si>
    <t xml:space="preserve"> TRAVESSA NICOLA PARMA</t>
  </si>
  <si>
    <t>V GUSTAVO</t>
  </si>
  <si>
    <t xml:space="preserve">executado troca de ramal com moley mnd </t>
  </si>
  <si>
    <t>CICERO ALVES FELIX</t>
  </si>
  <si>
    <t xml:space="preserve"> TRAVESSA CASALBUONO</t>
  </si>
  <si>
    <t>V GUILHERME</t>
  </si>
  <si>
    <t>REPARO DE REDE DE AGUA</t>
  </si>
  <si>
    <t xml:space="preserve">reparo de rede ta 75 sem foto de sinalização fc aberta posteriormente </t>
  </si>
  <si>
    <t>GENESIO GERSON DOS SANTOS</t>
  </si>
  <si>
    <t xml:space="preserve">executado supressão no ramal abandonado obs tem maís vazamento necessário fazer uma pitometria para localizar o ponto do vazamento sem foto devido ser área de risco biqueira apedido da comunidade não tirar fotos </t>
  </si>
  <si>
    <t xml:space="preserve"> RUA TOME RODRIGUES DA SILVA</t>
  </si>
  <si>
    <t>SUPRIMIDO RAMAL AGUA ABAND NÃO VISIVEL</t>
  </si>
  <si>
    <t>exc supressão de ramal de água abandonado não visível no ferrolho</t>
  </si>
  <si>
    <t xml:space="preserve"> TRAVESSA ABUL</t>
  </si>
  <si>
    <t>JD BRASIL</t>
  </si>
  <si>
    <t xml:space="preserve">pa e pi em obra  Cimentado será executado pela os clientes </t>
  </si>
  <si>
    <t xml:space="preserve"> RUA VOLUNTARIOS DA PATRIA</t>
  </si>
  <si>
    <t xml:space="preserve">exc TRA. nao foi possível exc teste de estanqueidade devido ramal de 1polegada .nao há reposição devido obras. mnd devido PA estendido. </t>
  </si>
  <si>
    <t>GIOVANE DA SILVA</t>
  </si>
  <si>
    <t xml:space="preserve"> RUA USHIKICHI KAMIYA</t>
  </si>
  <si>
    <t>A</t>
  </si>
  <si>
    <t>JD FONTALIS</t>
  </si>
  <si>
    <t xml:space="preserve">exe ligacao de agua no pa passeio em obras </t>
  </si>
  <si>
    <t>SERGIO DE MELO</t>
  </si>
  <si>
    <t>JD FELICIDADE</t>
  </si>
  <si>
    <t>NIVELADA CAIXA DE PARADA</t>
  </si>
  <si>
    <t>ORLAN CARDOSO FRANCA</t>
  </si>
  <si>
    <t xml:space="preserve"> RUA URBANO DUARTE</t>
  </si>
  <si>
    <t>V BARUEL</t>
  </si>
  <si>
    <t>PASSEIO EM OBRA.</t>
  </si>
  <si>
    <t>MARCIO ANTONIO SOARES DA SILVA</t>
  </si>
  <si>
    <t xml:space="preserve"> RUA TERRITORIO DO ACRE</t>
  </si>
  <si>
    <t>STA TEREZINHA</t>
  </si>
  <si>
    <t xml:space="preserve">exc ligação de água. nao há reposição no PA devido obras. </t>
  </si>
  <si>
    <t xml:space="preserve"> RUA TENENTE SOTOMANO</t>
  </si>
  <si>
    <t>SONDAGEM DE REDE DE AGUA</t>
  </si>
  <si>
    <t>pa e obra da prefeitura a mesma ficou responsável pelas reposição..fotos estão nesa oese 2617991997</t>
  </si>
  <si>
    <t>RAFAEL DA SILVA FIRMINO DOS SANTOS</t>
  </si>
  <si>
    <t>FALTA PLACA 50M, HOMENS TRABALHANDO E ESTREITAMENTO</t>
  </si>
  <si>
    <t>REPARO DE REDE DE AGUA NÃO VISIVEL</t>
  </si>
  <si>
    <t xml:space="preserve"> RUA TENENTE MANOEL VICENTE</t>
  </si>
  <si>
    <t xml:space="preserve">exc ligação de água. </t>
  </si>
  <si>
    <t xml:space="preserve"> RUA TENENTE ANGELO ZAMPERO</t>
  </si>
  <si>
    <t>PQ EDU CHAVES</t>
  </si>
  <si>
    <t xml:space="preserve"> RUA SOLDADO PAULO TANSINI</t>
  </si>
  <si>
    <t>B</t>
  </si>
  <si>
    <t>Ligação de água mnd rede po.</t>
  </si>
  <si>
    <t xml:space="preserve"> RUA SOLDADO CRISTOVAO MORAIS GARCIA</t>
  </si>
  <si>
    <t>DEPOSITO</t>
  </si>
  <si>
    <t>Ligação de água manual rede po.
pá em obras.
Po em obras.</t>
  </si>
  <si>
    <t xml:space="preserve"> RUA SOLANO TRINDADE</t>
  </si>
  <si>
    <t>JD TREMEMBE</t>
  </si>
  <si>
    <t>Arrebentado de rede de água de FF de 75 tá.
Serviço exec no coletor de esgoto.
As fotos estão na os; 2618074388.</t>
  </si>
  <si>
    <t>LIGAÇÃO DE ÁGUA EM CAVALETE MULTIPLO</t>
  </si>
  <si>
    <t xml:space="preserve"> RUA JACI TOLEDO</t>
  </si>
  <si>
    <t>V SABRINA</t>
  </si>
  <si>
    <t>LIGAÇÃO DE AGUA EM CAVALETE MÚLTIPLO</t>
  </si>
  <si>
    <t>exc ligação de água em cavalete</t>
  </si>
  <si>
    <t>exc ligação de água no pa com mnd reposição em obra do cliente não a fotos da lona calçada terra</t>
  </si>
  <si>
    <t>exc ligação de água no pa com mnd reposição em obra do cliente não á fotos da lona calçada terra fotos na OS principal 2617983830</t>
  </si>
  <si>
    <t xml:space="preserve"> RUA SERRANA</t>
  </si>
  <si>
    <t>JD JOANA D'ARC II</t>
  </si>
  <si>
    <t xml:space="preserve">executado ligação de água no to mnd </t>
  </si>
  <si>
    <t xml:space="preserve"> RUA SARCANTO</t>
  </si>
  <si>
    <t>A C/3</t>
  </si>
  <si>
    <t>PA EM OBRA DO CLIENTE
NÃO FOI POSSIVEL FAZER COMPACTAÇÃO COM SAPO DEVIDO REDE DE AGUA RASA</t>
  </si>
  <si>
    <t xml:space="preserve"> RUA SAO SIMPLICIO</t>
  </si>
  <si>
    <t xml:space="preserve"> RUA GUARAPUA</t>
  </si>
  <si>
    <t>JD FRANÇA</t>
  </si>
  <si>
    <t>TROCA DE RAMAL DE AGUA PREVENTIVA</t>
  </si>
  <si>
    <t xml:space="preserve">Executado na caixa uma </t>
  </si>
  <si>
    <t>LETICIA PASQUALOTTO SANTOS GOUVEA</t>
  </si>
  <si>
    <t>Executado na corrida</t>
  </si>
  <si>
    <t xml:space="preserve">Executado na corrida </t>
  </si>
  <si>
    <t>FDS</t>
  </si>
  <si>
    <t xml:space="preserve"> RUA SAO POMPEU</t>
  </si>
  <si>
    <t>V MARIA</t>
  </si>
  <si>
    <t>ARA DN 75
Obs: compaquitacao feita manual devido rede rasa</t>
  </si>
  <si>
    <t>JOSIMAR SILVA DOS REIS</t>
  </si>
  <si>
    <t>COMPACTADOR MANUAL ASFALTO</t>
  </si>
  <si>
    <t xml:space="preserve"> RUA SAO MAURO CONFESSOR</t>
  </si>
  <si>
    <t>RECANTO FREI DAMIAO</t>
  </si>
  <si>
    <t>área de risco....</t>
  </si>
  <si>
    <t>KENEDY NUNES MOREIRA</t>
  </si>
  <si>
    <t xml:space="preserve"> RUA SAO JORGE</t>
  </si>
  <si>
    <t>JACANA</t>
  </si>
  <si>
    <t xml:space="preserve">executado sondagem em rede nessesario nova pitometria deu vala seca </t>
  </si>
  <si>
    <t>FALTA PLACA HOMENS TRABALHANDO E ESTREITAMENTO</t>
  </si>
  <si>
    <t xml:space="preserve"> RUA SAO GERONIMO</t>
  </si>
  <si>
    <t>V PAULISTANA</t>
  </si>
  <si>
    <t>FORA DO PADRÃO</t>
  </si>
  <si>
    <t xml:space="preserve"> RUA SAO GABRIEL SOUZA LOPES</t>
  </si>
  <si>
    <t>FURNAS</t>
  </si>
  <si>
    <t>SE TRATA DE UMA VIELA.</t>
  </si>
  <si>
    <t xml:space="preserve"> RUA POUSO REDONDO</t>
  </si>
  <si>
    <t>JD JOAMAR</t>
  </si>
  <si>
    <t xml:space="preserve">executado supressão no ramal abandonado foto será enviada pela HD programação devido abertura posteriormente </t>
  </si>
  <si>
    <t>REFERENTE A ORDEM (2617746410), SERVIÇO BAIXADO SEM FOTOS, AREA DE RISCO.</t>
  </si>
  <si>
    <t xml:space="preserve"> RUA SAO CIRILO DE JERUSALEM</t>
  </si>
  <si>
    <t>SONDAGEM DE REDE DE AGUA NÃO VISIVEL</t>
  </si>
  <si>
    <t>executado sondagem em rede 75 para localizar o vazamento trocado o ramal mnd to</t>
  </si>
  <si>
    <t>executado troca de ramal mnd tô não visível foto na os 2618868639</t>
  </si>
  <si>
    <t xml:space="preserve"> RUA SANTA VERIDIANA</t>
  </si>
  <si>
    <t>SUBSTITUIDA LIGAÇÃO DE AGUA</t>
  </si>
  <si>
    <t>exc substituição de ligação de água no to com mnd</t>
  </si>
  <si>
    <t>MARCOS PAULO DELAZERI</t>
  </si>
  <si>
    <t xml:space="preserve"> RUA SANTA FE DO SUL</t>
  </si>
  <si>
    <t xml:space="preserve">fotos na os principal </t>
  </si>
  <si>
    <t xml:space="preserve"> RUA PROFESSOR ALFREDO BRESSER</t>
  </si>
  <si>
    <t>V PAULICEIA</t>
  </si>
  <si>
    <t>supressão no ramal abandonado do 114</t>
  </si>
  <si>
    <t>VALDEIR ARAUJO LIMA</t>
  </si>
  <si>
    <t xml:space="preserve"> RUA DOUTOR CASTRO RAMOS</t>
  </si>
  <si>
    <t>V NIVI</t>
  </si>
  <si>
    <t>supressão no ramal abandonado do 227</t>
  </si>
  <si>
    <t xml:space="preserve"> RUA SANTA CECILIA</t>
  </si>
  <si>
    <t>JD FILHOS DA TERRA</t>
  </si>
  <si>
    <t>executado troca de ramal devido ramal danificado com moley mnd</t>
  </si>
  <si>
    <t>NÃO É POSSÍVEL VER O MANOMETRO</t>
  </si>
  <si>
    <t xml:space="preserve"> RUA RIBEIRO DE VASCONCELOS</t>
  </si>
  <si>
    <t>reparo de rede 32 pa sem sinalização devido viela</t>
  </si>
  <si>
    <t xml:space="preserve"> RUA REI ALBERTO</t>
  </si>
  <si>
    <t>Foi exec rebatimento de chumbo na rede 75 tô.
Não foi necessário usar computador pq rede de água está com 30 ctm de profundidade.</t>
  </si>
  <si>
    <t>COMPACTAÇÃO MANUAL EM PAVIMENTO</t>
  </si>
  <si>
    <t>c</t>
  </si>
  <si>
    <t xml:space="preserve"> RUA PROFESSORA MARIA JOSE BARONE FERNANDES</t>
  </si>
  <si>
    <t>REGINALDO ANTUNES ALMEIDA DOS SANTOS</t>
  </si>
  <si>
    <t xml:space="preserve"> RUA PRATA</t>
  </si>
  <si>
    <t xml:space="preserve">executado reparo de rede 75 </t>
  </si>
  <si>
    <t xml:space="preserve"> RUA PLINIO COLAS</t>
  </si>
  <si>
    <t>LAUZANE PAULISTA</t>
  </si>
  <si>
    <t>REPARO DE RAMAL DE AGUA</t>
  </si>
  <si>
    <t>reparo de ramal de 32 pa</t>
  </si>
  <si>
    <t xml:space="preserve"> RUA PLANALTO DE PIRATININGA</t>
  </si>
  <si>
    <t>A C/1</t>
  </si>
  <si>
    <t>JD LABITARY</t>
  </si>
  <si>
    <t>REDE DE ÁGUA RASA - 0.50 CM</t>
  </si>
  <si>
    <t>FALTA FOTO DO MANOMETRO</t>
  </si>
  <si>
    <t xml:space="preserve"> RUA PEDRO MARQUES</t>
  </si>
  <si>
    <t>SONDAGEM REALIZADA, NENHUM VAZAMENTO LOCALIZADO, VALA SECA.</t>
  </si>
  <si>
    <t xml:space="preserve"> RUA PAZ E VIDA</t>
  </si>
  <si>
    <t xml:space="preserve">executado sem foto devido se área de risco </t>
  </si>
  <si>
    <t xml:space="preserve"> RUA PAULO DE FARIA</t>
  </si>
  <si>
    <t>TUCURUVI</t>
  </si>
  <si>
    <t xml:space="preserve">local em obras </t>
  </si>
  <si>
    <t xml:space="preserve"> RUA MANUEL VIEIRA DA LUZ</t>
  </si>
  <si>
    <t>ex  suprimido  e ramal</t>
  </si>
  <si>
    <t xml:space="preserve"> PRACA COMANDANTE EDUARDO DE OLIVEIRA</t>
  </si>
  <si>
    <t>FALTA CARIMBO</t>
  </si>
  <si>
    <t xml:space="preserve"> RUA PARTICULAR DA ARAGUAINA</t>
  </si>
  <si>
    <t>V NOVA GALVAO</t>
  </si>
  <si>
    <t>ex troca de ramal  de água  nu tô mnd</t>
  </si>
  <si>
    <t xml:space="preserve"> RUA PADRE LUCIANO</t>
  </si>
  <si>
    <t>JD FRANCA</t>
  </si>
  <si>
    <t xml:space="preserve"> RUA ITAMONTE</t>
  </si>
  <si>
    <t>exc supressão Ramal de Água abandonado no ferrolho</t>
  </si>
  <si>
    <t xml:space="preserve"> RUA MANGAIBA</t>
  </si>
  <si>
    <t>V IZOLINA MAZZEI</t>
  </si>
  <si>
    <t>exc supressão ramal de água abandonado no ferrolho</t>
  </si>
  <si>
    <t xml:space="preserve"> RUA MILTON RIBEIRO</t>
  </si>
  <si>
    <t xml:space="preserve"> RUA NOVA ESPERANCA</t>
  </si>
  <si>
    <t>JD JOANA D ARC</t>
  </si>
  <si>
    <t>FALTA PLACA DE HOMENS TRABALHANDO E ESTREITAMENTO</t>
  </si>
  <si>
    <t xml:space="preserve">executado troca de ramal com moley mnd serviço executado posteriormente as fotos estão nesta os 2692510878 não foi aberto etapa de reposição devido aberto posteriormente </t>
  </si>
  <si>
    <t xml:space="preserve"> RUA NOVA DOS PORTUGUESES</t>
  </si>
  <si>
    <t>CHORA MENINO</t>
  </si>
  <si>
    <t xml:space="preserve">exc TRA fotos na os do vazamento. </t>
  </si>
  <si>
    <t xml:space="preserve"> RUA NOSSA SENHORA APARECIDA</t>
  </si>
  <si>
    <t>executado troca de ramal com moley mnd serviço executado posteriormente as fotos estão na os posteriormente rua do pombo 11</t>
  </si>
  <si>
    <t xml:space="preserve"> RUA NATAL DE QUEIROZ</t>
  </si>
  <si>
    <t xml:space="preserve">executado troca de ramal mnd eixo sem foto devido ser área de risco biqueira encarregado Danilo danificado por outras contratada local em obras leito terra </t>
  </si>
  <si>
    <t xml:space="preserve">executado troca de ramal mnd eixo sem foto devido ser área de risco biqueira encarregado Danilo ciente </t>
  </si>
  <si>
    <t xml:space="preserve">executado troca de ramal leito terra sem foto devido ser área de risco biqueira encarregado Danilo ciente danificado por outras contratada local em obras </t>
  </si>
  <si>
    <t xml:space="preserve"> RUA MONTE DAS OLIVEIRAS</t>
  </si>
  <si>
    <t>JD CORISCO</t>
  </si>
  <si>
    <t xml:space="preserve">EXECUTADO TRANSFORMAÇÃO </t>
  </si>
  <si>
    <t>EXECUTADO TRANSFORMAÇÃO</t>
  </si>
  <si>
    <t xml:space="preserve"> RUA LUIS AUGUSTO</t>
  </si>
  <si>
    <t xml:space="preserve">exc supressão ramal de água abandonado. fotos na os do HD. </t>
  </si>
  <si>
    <t xml:space="preserve"> RUA MERE AMEDEA</t>
  </si>
  <si>
    <t>SONDAGEM DE RAMAL DE AGUA NÃO VISIVEL</t>
  </si>
  <si>
    <t xml:space="preserve">sem sequência de fotos  devido serviço ser aberto após a execução do serviço fotos salvas em HD </t>
  </si>
  <si>
    <t xml:space="preserve"> RUA MATEUS LEME</t>
  </si>
  <si>
    <t>V STA LUZIA</t>
  </si>
  <si>
    <t>INCLUSÃO DE LIG DE AGUA EM CAV MULT S/V</t>
  </si>
  <si>
    <t xml:space="preserve"> RUA MORRO DO LIVRAMENTO</t>
  </si>
  <si>
    <t xml:space="preserve"> RUA MARQUES MALHEIRO</t>
  </si>
  <si>
    <t>V CONSTANCA</t>
  </si>
  <si>
    <t xml:space="preserve"> RUA MARIO LAGO</t>
  </si>
  <si>
    <t xml:space="preserve">executado troca de ramal com moley mnd não foi possível tirar todas fotos  devido muita chuva no local </t>
  </si>
  <si>
    <t>MANOMÊTRO NO ZERO</t>
  </si>
  <si>
    <t xml:space="preserve"> RUA DO TRAMWAY</t>
  </si>
  <si>
    <t>PARADA INGLESA</t>
  </si>
  <si>
    <t xml:space="preserve">executado troca de ramal com moley mnd serviço baixado sem foto  devido executado posteriormente as fotos estão nesta os 2619485913 nao foi aberto etapa de reposição devido aberto posteriormente </t>
  </si>
  <si>
    <t xml:space="preserve"> ALAMEDA DAS FIGUEIRAS</t>
  </si>
  <si>
    <t xml:space="preserve"> ALAMEDA DAS MANGAS</t>
  </si>
  <si>
    <t xml:space="preserve"> ALAMEDA DOS CARDEAIS JD FONTALIS</t>
  </si>
  <si>
    <t xml:space="preserve"> ALAMEDA DOS EUCALIPTOS</t>
  </si>
  <si>
    <t xml:space="preserve"> RUA MANUEL GAYA</t>
  </si>
  <si>
    <t>V NOVA MAZZEI</t>
  </si>
  <si>
    <t>VAZAMENTO DE ÁGUA NÃO VISÍVEL CAVALETE</t>
  </si>
  <si>
    <t xml:space="preserve"> RUA MAJOR BARACCA</t>
  </si>
  <si>
    <t>TROCA DE PE DE CAVALETE NÃO VISIVEL</t>
  </si>
  <si>
    <t>fotos nesa oese 2618493165</t>
  </si>
  <si>
    <t>FALTA FOTO DO MANOMÊTRO</t>
  </si>
  <si>
    <t xml:space="preserve"> RUA SAO BASILIO MAGNO</t>
  </si>
  <si>
    <t xml:space="preserve"> RUA LUIS BENTO ALVES</t>
  </si>
  <si>
    <t xml:space="preserve">executado troca de ramal de água no to mnd foto na os principal da falta de água ramal passado pra rede nova estava ligando na rede velha </t>
  </si>
  <si>
    <t xml:space="preserve"> RUA LILIENTAL</t>
  </si>
  <si>
    <t xml:space="preserve"> RUA LICINIO PAZIM</t>
  </si>
  <si>
    <t xml:space="preserve">raiz da árvore quebrou a rede </t>
  </si>
  <si>
    <t xml:space="preserve"> RUA LAZARO GODOI</t>
  </si>
  <si>
    <t xml:space="preserve"> RUA LAGOA SACOPENAPA</t>
  </si>
  <si>
    <t>REBATIDO CHUMBO NA JUNTA</t>
  </si>
  <si>
    <t xml:space="preserve">executado arrebatimento de chumbo em rede de 300 nao foi aberto etapa de reposição devido obras do consosio </t>
  </si>
  <si>
    <t>CAIXA U.M.A ABERTA</t>
  </si>
  <si>
    <t xml:space="preserve"> RUA KOTINDA</t>
  </si>
  <si>
    <t xml:space="preserve"> RESTANTE DAS FOTOS NO HD DA PROGRAMAÇÃO, ENCARREGADO CIENTE.</t>
  </si>
  <si>
    <t xml:space="preserve"> RUA JOSE OSVALDO</t>
  </si>
  <si>
    <t>V EDE</t>
  </si>
  <si>
    <t xml:space="preserve">executado troca de ramal mnd ta </t>
  </si>
  <si>
    <t xml:space="preserve"> AVENIDA ARLEY GILBERTO DE ARAUJO</t>
  </si>
  <si>
    <t xml:space="preserve">executado supressão no ferrolho no ramal abandonado </t>
  </si>
  <si>
    <t xml:space="preserve"> ALAMEDA DOS IPES</t>
  </si>
  <si>
    <t xml:space="preserve"> AVENIDA AGUA FRIA</t>
  </si>
  <si>
    <t>AGUA FRIA</t>
  </si>
  <si>
    <t xml:space="preserve"> RUA ITAIBA</t>
  </si>
  <si>
    <t>VILA NOVA GALVAO</t>
  </si>
  <si>
    <t xml:space="preserve">executado inclusão de ligação no mnd to </t>
  </si>
  <si>
    <t>LIG 1</t>
  </si>
  <si>
    <t xml:space="preserve">leito terra </t>
  </si>
  <si>
    <t>FALTA PLACA 50M, HOMENS TRABALHANDO E ESTREITAMENTO DE VIA</t>
  </si>
  <si>
    <t>DESCOBRIR VÁLVULA DE REDE DE ÁGUA</t>
  </si>
  <si>
    <t>DESCOBERTA VALVULA DE REDE DE AGUA</t>
  </si>
  <si>
    <t>fotos nessa oas 2620798060</t>
  </si>
  <si>
    <t xml:space="preserve"> AVENIDA ALBERTO BYINGTON</t>
  </si>
  <si>
    <t xml:space="preserve">obs foi instalado um acoplamento de aço inox de 250 devido não saber o código </t>
  </si>
  <si>
    <t xml:space="preserve"> RUA HELENA DO SACRAMENTO</t>
  </si>
  <si>
    <t>MANDAQUI</t>
  </si>
  <si>
    <t>P MANDAQUI</t>
  </si>
  <si>
    <t>fotos  nessa oas 2618424697 mesma vala do 106</t>
  </si>
  <si>
    <t xml:space="preserve"> AVENIDA ALVARO MACHADO PEDROSA</t>
  </si>
  <si>
    <t xml:space="preserve">executado troca de ramal de água no to mnd foto na os principal do vazamento </t>
  </si>
  <si>
    <t>BAIXA INDEVIDA, FALTA TRENA E RÉGUA</t>
  </si>
  <si>
    <t xml:space="preserve"> AVENIDA ANTONELO DA MESSINA</t>
  </si>
  <si>
    <t xml:space="preserve">executado supressão no no ramal abandonado no passeio adjacente </t>
  </si>
  <si>
    <t xml:space="preserve"> AVENIDA CORONEL SEZEFREDO FAGUNDES</t>
  </si>
  <si>
    <t xml:space="preserve"> RUA FORCA PUBLICA</t>
  </si>
  <si>
    <t xml:space="preserve">executado reparo de rede 75 foto será enviada pela HD programação devido abertura posteriormente encarregado Lorival ciente </t>
  </si>
  <si>
    <t xml:space="preserve">executado troca de ramal mnd não visível na mesma vala do reparo de rede 75 foto será enviada pela HD programação devido abertura posteriormente encarregado Lorival ciente </t>
  </si>
  <si>
    <t xml:space="preserve"> RUA FLOR DO CAMPO</t>
  </si>
  <si>
    <t>c/3</t>
  </si>
  <si>
    <t xml:space="preserve">EXECUTADO INCLUSÃO </t>
  </si>
  <si>
    <t xml:space="preserve"> RUA FILHOS DA TERRA</t>
  </si>
  <si>
    <t>ex troca ramal de agua no to naotem reposicao obra da prefeiture</t>
  </si>
  <si>
    <t xml:space="preserve"> RUA IGARAI</t>
  </si>
  <si>
    <t xml:space="preserve">exc supressão Ramal de Água abandonado no ferrolho </t>
  </si>
  <si>
    <t xml:space="preserve"> RUA NOVA LONDRINA</t>
  </si>
  <si>
    <t>reputando supressão e a mão abandonada serviço baixado sem foto devido a era de risco</t>
  </si>
  <si>
    <t>ex troca de ramal de água nu to serviço baixado sem foto devido área de risco reposição de capacete que será feito na obra da prefeitura</t>
  </si>
  <si>
    <t>ex troca de ramal de água nu to serviço foi baixado sem foto devido área de risco reposição de capacete será feito na obra da grafite</t>
  </si>
  <si>
    <t>A C/2</t>
  </si>
  <si>
    <t>V MAZZEI</t>
  </si>
  <si>
    <t>JOSE AUGUSTO ROSA DE JESUS</t>
  </si>
  <si>
    <t>FDS C/1</t>
  </si>
  <si>
    <t>PASSEIO EM OBRA (SEM REPOSIÇÕES).</t>
  </si>
  <si>
    <t>FALTA TRENA, RÉGUA E CARIMBO</t>
  </si>
  <si>
    <t xml:space="preserve"> RUA DOS POMBOS</t>
  </si>
  <si>
    <t xml:space="preserve">executado reaperto em tripartida de 75 foi utilizado mesma tripartida </t>
  </si>
  <si>
    <t xml:space="preserve"> PRACA EDUARDO RABELO</t>
  </si>
  <si>
    <t>JD JAPAO</t>
  </si>
  <si>
    <t>exc transformação de ligação de água em cavalete</t>
  </si>
  <si>
    <t>C/8</t>
  </si>
  <si>
    <t>C/9</t>
  </si>
  <si>
    <t>exc ligação de água no pa com mnd reposição na mesma vala da C/1 fotos na OS principal 2618600533</t>
  </si>
  <si>
    <t xml:space="preserve">exc substituição de ligação de água no pa com mnd </t>
  </si>
  <si>
    <t xml:space="preserve"> RUA CLARINDA MARIA DE OLIVEIRA</t>
  </si>
  <si>
    <t>JD GUANCA</t>
  </si>
  <si>
    <t>Supressão no ferruler abandonado rede tá.</t>
  </si>
  <si>
    <t xml:space="preserve"> RUA DOMINGOS CALHEIROS</t>
  </si>
  <si>
    <t xml:space="preserve"> RUA DOMINGOS ALLEMAGNA</t>
  </si>
  <si>
    <t xml:space="preserve"> RUA QUEDAS</t>
  </si>
  <si>
    <t xml:space="preserve">executado supressão no ramal abandonado </t>
  </si>
  <si>
    <t xml:space="preserve"> RUA DIRCE</t>
  </si>
  <si>
    <t>V LEONOR</t>
  </si>
  <si>
    <t xml:space="preserve"> AVENIDA CRUZEIRO DO SUL</t>
  </si>
  <si>
    <t>PTE PEQUENA</t>
  </si>
  <si>
    <t xml:space="preserve">fotos via HD local em obras da prefeitura </t>
  </si>
  <si>
    <t xml:space="preserve">reparo de rede não visível 100mm rede danificado pele prefeitura sem sinalização obra no local reposição prefeitura </t>
  </si>
  <si>
    <t xml:space="preserve"> RUA DA FONTE</t>
  </si>
  <si>
    <t>executado sondagem para localizar o vazamento no ramal foto será enviada pela HD programação devido abertura posteriormente encarregado Danilo ciente enfrente o número 3 b</t>
  </si>
  <si>
    <t xml:space="preserve"> RUA CRISCIUMA</t>
  </si>
  <si>
    <t>exc substituição de ligação de água no pa reposição em obra do cliente</t>
  </si>
  <si>
    <t xml:space="preserve"> TRAVESSA ALTO GRANDE</t>
  </si>
  <si>
    <t xml:space="preserve"> AVENIDA DAS CEREJEIRAS</t>
  </si>
  <si>
    <t xml:space="preserve">serviço executado anteriormente a os ser aberta </t>
  </si>
  <si>
    <t xml:space="preserve"> RUA MARIA AMALIA LOPES DE AZEVEDO</t>
  </si>
  <si>
    <t xml:space="preserve">supressão ramal abandonado pa terra </t>
  </si>
  <si>
    <t xml:space="preserve"> AVENIDA DOUTOR ANTONIO MARIA LAET</t>
  </si>
  <si>
    <t>ex ligacao de agua ne pa</t>
  </si>
  <si>
    <t>LIGAÇÃO DE ÁGUA DIMENSIONADA S/V</t>
  </si>
  <si>
    <t>PREDIO</t>
  </si>
  <si>
    <t xml:space="preserve">ramal assentado pela impreitera.
instalado hidro. </t>
  </si>
  <si>
    <t xml:space="preserve"> RUA CINCO C</t>
  </si>
  <si>
    <t>FALTA FOTO MANOMETRO</t>
  </si>
  <si>
    <t xml:space="preserve"> RUA CARLOPOLIS</t>
  </si>
  <si>
    <t>PQ RODRIGUES ALVES</t>
  </si>
  <si>
    <t xml:space="preserve"> AVENIDA EDU CHAVES</t>
  </si>
  <si>
    <t xml:space="preserve"> RUA CAPITAO ALCOOK</t>
  </si>
  <si>
    <t xml:space="preserve">feito sondagem nada consta
obs compaquitacao manual devido ramal raso sem teste de DCP </t>
  </si>
  <si>
    <t xml:space="preserve">executado sondagem, reposição executado </t>
  </si>
  <si>
    <t xml:space="preserve"> AVENIDA GENERAL ATALIBA LEONEL</t>
  </si>
  <si>
    <t xml:space="preserve">passeio em obras, sem reposição </t>
  </si>
  <si>
    <t xml:space="preserve"> AVENIDA GUAPIRA</t>
  </si>
  <si>
    <t xml:space="preserve">fotos via HD devido serviço ser executado antes de abrir a oas  local em obras da prefeitura </t>
  </si>
  <si>
    <t>INSTALAR CAIXA DE PARADA</t>
  </si>
  <si>
    <t xml:space="preserve"> AVENIDA JACANA</t>
  </si>
  <si>
    <t>INSTALADA CAIXA DE PARADA</t>
  </si>
  <si>
    <t xml:space="preserve"> RUA PADRE AZEVEDO</t>
  </si>
  <si>
    <t>JD S PAULO</t>
  </si>
  <si>
    <t>FALTA TRENA</t>
  </si>
  <si>
    <t xml:space="preserve"> RUA BOCAJA</t>
  </si>
  <si>
    <t xml:space="preserve">reparo de rede não visível pa sem sinalização obra no local </t>
  </si>
  <si>
    <t xml:space="preserve">sem sinalização devido serviço ser executado dentro da obra local em obras </t>
  </si>
  <si>
    <t xml:space="preserve">fotos nessa oas 2619952117 sem sinalização devido serviço ser executado dentro da obra </t>
  </si>
  <si>
    <t xml:space="preserve"> AVENIDA JOSINO VIEIRA DE GOIS</t>
  </si>
  <si>
    <t xml:space="preserve">executado troca de ramal mnd passeio estendido </t>
  </si>
  <si>
    <t xml:space="preserve"> RUA BENVINDA APARECIDA ABREU LEME</t>
  </si>
  <si>
    <t xml:space="preserve">executado sondagem não há vazamento trata-se de água de chuva que infiltrou e levou a terra embora  foi executado também aterro de vala </t>
  </si>
  <si>
    <t xml:space="preserve"> AVENIDA JULIO BUONO</t>
  </si>
  <si>
    <t>Sondagem de rede de água não visível pá.</t>
  </si>
  <si>
    <t xml:space="preserve"> RUA BARAO CARLOS DE SOUZA ANHUMAS</t>
  </si>
  <si>
    <t>JD MARTINS SILVA</t>
  </si>
  <si>
    <t xml:space="preserve">executado reparo de rede 300 restantes das fotos será enviada pela HD programação devido abertura posteriormente encarregado Danilo ciente </t>
  </si>
  <si>
    <t xml:space="preserve"> AVENIDA LEONCIO DE MAGALHAES</t>
  </si>
  <si>
    <t>reparo de rede 100 pa</t>
  </si>
  <si>
    <t xml:space="preserve"> AVENIDA MAESTRO VILA LOBOS</t>
  </si>
  <si>
    <t xml:space="preserve"> RUA ARUMATEIA</t>
  </si>
  <si>
    <t>achamos a rede porém nao tinha vazamento ..asfalto fotos estão nesa oese 2618900539</t>
  </si>
  <si>
    <t xml:space="preserve"> RUA VAZ MUNIZ</t>
  </si>
  <si>
    <t xml:space="preserve">Executado no pé do cavalete </t>
  </si>
  <si>
    <t xml:space="preserve">Executada na corrida </t>
  </si>
  <si>
    <t xml:space="preserve"> RUA IBIMIRIM</t>
  </si>
  <si>
    <t xml:space="preserve"> AVENIDA MANUEL ANTONIO GONCALVES</t>
  </si>
  <si>
    <t>Arrebentado de rede de água de ff de 75 não visível pá.</t>
  </si>
  <si>
    <t xml:space="preserve"> AVENIDA MARQUES DE MURITIBA</t>
  </si>
  <si>
    <t>V CAROLINA</t>
  </si>
  <si>
    <t xml:space="preserve"> AVENIDA RAMIZ GALVAO</t>
  </si>
  <si>
    <t>Arrebentado de rede de água não visível asfalto.</t>
  </si>
  <si>
    <t xml:space="preserve"> RUA GUANAPUS</t>
  </si>
  <si>
    <t xml:space="preserve"> RUA CONEGO ARNALDO CAIAFFA</t>
  </si>
  <si>
    <t>PALMAS DO TREMEMBE</t>
  </si>
  <si>
    <t>EXECUTADO SUPRESSÃO RAMAL ABANDONADO - P.A - 1,20X1,20</t>
  </si>
  <si>
    <t xml:space="preserve"> RUA CASTRO MAIA</t>
  </si>
  <si>
    <t xml:space="preserve"> AVENIDA SANATORIO</t>
  </si>
  <si>
    <t>serviço executado em obra de esgoto..oese das fotos 2617776538</t>
  </si>
  <si>
    <t>REBATIDO CHUMBO NA JUNTA NÃO VISIVEL</t>
  </si>
  <si>
    <t xml:space="preserve"> AVENIDA SARGENTO MIGUEL DE SOUSA FILHO</t>
  </si>
  <si>
    <t xml:space="preserve"> RUA ADELAIDE BOSCHETTI</t>
  </si>
  <si>
    <t>exc troca de ramal de água no pa
reposição em obra do cliente</t>
  </si>
  <si>
    <t xml:space="preserve"> RUA ALBERTINA V DA SILVA GORDO</t>
  </si>
  <si>
    <t>V AURORA</t>
  </si>
  <si>
    <t>BAIXA INDEVIDA</t>
  </si>
  <si>
    <t xml:space="preserve"> RUA ALBERTINO JOSE DE OLIVEIRA</t>
  </si>
  <si>
    <t>V FRANCISCO MENTEM</t>
  </si>
  <si>
    <t>ex  substituicao de ligacao de agua n ta pa e obra</t>
  </si>
  <si>
    <t xml:space="preserve"> RUA AMAMBAI</t>
  </si>
  <si>
    <t>exc supressão de ramal de água abandonado no ferrolho</t>
  </si>
  <si>
    <t xml:space="preserve"> RUA ALDEIA VINTE DE SETEMBRO</t>
  </si>
  <si>
    <t xml:space="preserve">exc ligação de Água no to com mnd </t>
  </si>
  <si>
    <t xml:space="preserve"> RUA ALFAZEMA</t>
  </si>
  <si>
    <t>B C/4</t>
  </si>
  <si>
    <t xml:space="preserve"> RUA ALICE BARROS CASTILHO</t>
  </si>
  <si>
    <t>MANOMÊTRO NÃO VISÍVEL</t>
  </si>
  <si>
    <t xml:space="preserve"> AVENIDA GUSTAVO ADOLFO</t>
  </si>
  <si>
    <t xml:space="preserve">executado troca de ramal e pe de cavalete </t>
  </si>
  <si>
    <t xml:space="preserve"> RUA ALONSO PERES</t>
  </si>
  <si>
    <t xml:space="preserve">pedestre desviado para o outro lado devido rua estreita </t>
  </si>
  <si>
    <t>reparo de rede 32 pa danificado pela prefeitura sem sinalização obra no local pa sem reposição obra</t>
  </si>
  <si>
    <t xml:space="preserve"> RUA ALVINO PIMENTA DOS REIS</t>
  </si>
  <si>
    <t xml:space="preserve">executado sondagem, não há vazamento
reposição executada </t>
  </si>
  <si>
    <t xml:space="preserve"> RUA ANDRE MAJER</t>
  </si>
  <si>
    <t>executado troca de ramal mnd ta foto na os 2620325448</t>
  </si>
  <si>
    <t>FALTA RÉGUA, TRENA E CARIMBO</t>
  </si>
  <si>
    <t xml:space="preserve"> RUA ANGELINA PENA BOTTO</t>
  </si>
  <si>
    <t>exc TRA fotos na os 2692523354</t>
  </si>
  <si>
    <t>executado transformação mnd to</t>
  </si>
  <si>
    <t xml:space="preserve"> RUA AROMATIPU</t>
  </si>
  <si>
    <t xml:space="preserve"> RUA AUGUSTO RODRIGUES</t>
  </si>
  <si>
    <t>MANOMETRO NO ZERO</t>
  </si>
  <si>
    <t>executado troca de ramal com moley mnd serviço baixado sem foto devido executado posteriormente as fotos estão nesta os 2620323365</t>
  </si>
  <si>
    <t xml:space="preserve"> RUA BAIA DE SANTA CLARA</t>
  </si>
  <si>
    <t xml:space="preserve">obs sem fotos devido ser área de risco cinga pura
fotos só do serviço </t>
  </si>
  <si>
    <t>ÁREA DE RISCO</t>
  </si>
  <si>
    <t xml:space="preserve"> RUA BAILAO</t>
  </si>
  <si>
    <t xml:space="preserve">EXECUTADO TROCA DE RAMAL DE ÁGUA </t>
  </si>
  <si>
    <t xml:space="preserve"> RUA BASILIO ALVES MORANGO</t>
  </si>
  <si>
    <t>Sondagem de rede de água no pá.</t>
  </si>
  <si>
    <t xml:space="preserve"> RUA BEM BOM</t>
  </si>
  <si>
    <t xml:space="preserve"> RUA BENTO DE ALVARENGA</t>
  </si>
  <si>
    <t xml:space="preserve">executado troca de ramal de água no PA </t>
  </si>
  <si>
    <t xml:space="preserve"> RUA BERNARDINO DE SENA</t>
  </si>
  <si>
    <t>V ESTER</t>
  </si>
  <si>
    <t xml:space="preserve"> RUA BUIQUE</t>
  </si>
  <si>
    <t>V ZILDA</t>
  </si>
  <si>
    <t>fotos estão na os 2618310716</t>
  </si>
  <si>
    <t xml:space="preserve"> RUA CABO ANTONIO PINTON</t>
  </si>
  <si>
    <t xml:space="preserve">Sondagem no leito asfalto.
Água está vindo por debaixo das pedras.
Necessário marcação </t>
  </si>
  <si>
    <t xml:space="preserve"> RUA CAMBIASCA</t>
  </si>
  <si>
    <t>V GERMINAL</t>
  </si>
  <si>
    <t xml:space="preserve">Não foi sinalizado trata-se de viela estreita caminhão não entra e a vala já estava aberta ramal danificado pelo morador pa em obra </t>
  </si>
  <si>
    <t xml:space="preserve"> RUA CAMELIA</t>
  </si>
  <si>
    <t>executado troca de ramal mnd po</t>
  </si>
  <si>
    <t xml:space="preserve"> RUA CANATIAR</t>
  </si>
  <si>
    <t>exc transformação de ligação de água em cavalete serviço não á toda sequência de fotos serviço executado na caixa uma</t>
  </si>
  <si>
    <t xml:space="preserve"> RUA CAPINZAL</t>
  </si>
  <si>
    <t xml:space="preserve">tra pa não visível </t>
  </si>
  <si>
    <t xml:space="preserve"> RUA CAPITAO RABELO</t>
  </si>
  <si>
    <t xml:space="preserve">executado ligação de água no PA </t>
  </si>
  <si>
    <t>REMANEJAR REDE DE ÁGUA</t>
  </si>
  <si>
    <t xml:space="preserve"> RUA CHICO PONTES</t>
  </si>
  <si>
    <t>REMANEJADA REDE DE AGUA</t>
  </si>
  <si>
    <t>INTERLIGAÇÃO DE REDE DE AGUA</t>
  </si>
  <si>
    <t>todas as fotos estão nessa O.S 2619306333</t>
  </si>
  <si>
    <t>PASSAR RAMAL DE ÁGUA PARA NOVA REDE</t>
  </si>
  <si>
    <t>PASSADO RAMAL DE AGUA PARA NOVA REDE</t>
  </si>
  <si>
    <t xml:space="preserve"> RUA CLARA KELLOG</t>
  </si>
  <si>
    <t>Exec, Substituição de ligação rede pá.</t>
  </si>
  <si>
    <t xml:space="preserve"> RUA CLAUDINO INACIO</t>
  </si>
  <si>
    <t>exc ligação de água no to com mnd reposição do pa em obra do cliente</t>
  </si>
  <si>
    <t xml:space="preserve"> RUA CONEGO VICENTE</t>
  </si>
  <si>
    <t>V MEDEIROS</t>
  </si>
  <si>
    <t xml:space="preserve">obs calçada do passeio oposto toda estourada </t>
  </si>
  <si>
    <t xml:space="preserve"> RUA CONSELHEIRO SARAIVA</t>
  </si>
  <si>
    <t xml:space="preserve"> RUA CORNELIO SERAFIM</t>
  </si>
  <si>
    <t>JARDM IARA</t>
  </si>
  <si>
    <t xml:space="preserve"> RUA CORONEL MARCILIO FRANCO</t>
  </si>
  <si>
    <t>exc transformação de ligação de água no pa reposição em obra do cliente serviço não a todas sequência de fotos serviço executado dentro do imóvel</t>
  </si>
  <si>
    <t>COMPATCATAÇÃO MANUAL EM PAVIMENTO</t>
  </si>
  <si>
    <t>INSTALAR VÁLVULA DE REDE DE ÁGUA</t>
  </si>
  <si>
    <t xml:space="preserve"> RUA CRISTOVAO LINS</t>
  </si>
  <si>
    <t>INSTALADA VALVULA DE REDE DE AGUA</t>
  </si>
  <si>
    <t xml:space="preserve">foi usado T de aço inox 3x2 </t>
  </si>
  <si>
    <t xml:space="preserve"> RUA DA BANDUIRA</t>
  </si>
  <si>
    <t>exc ligação de água no po com MND reposição do pa em obra do cliente</t>
  </si>
  <si>
    <t xml:space="preserve"> RUA DA BARACELA</t>
  </si>
  <si>
    <t>SAO PAULO</t>
  </si>
  <si>
    <t xml:space="preserve">serviço executado sem foto devido se área de risco </t>
  </si>
  <si>
    <t xml:space="preserve"> RUA DA COROA</t>
  </si>
  <si>
    <t xml:space="preserve">supressão no ferrulhe não visível pa terra </t>
  </si>
  <si>
    <t xml:space="preserve"> RUA DA ESPERANCA</t>
  </si>
  <si>
    <t xml:space="preserve"> RUA DA VIDEIRA</t>
  </si>
  <si>
    <t>SERVIÇO SEM FOTOS DEVIDO AREA DE RISCO, ENCARREGADO CIENTE.</t>
  </si>
  <si>
    <t xml:space="preserve"> RUA DAS CATILEIAS</t>
  </si>
  <si>
    <t>executado troca de ramal com moley mnd as fotos estão nesta os 2692834174</t>
  </si>
  <si>
    <t xml:space="preserve"> RUA DO VERAO</t>
  </si>
  <si>
    <t>JD HEBROM</t>
  </si>
  <si>
    <t xml:space="preserve"> RUA DOS AMERINDIOS</t>
  </si>
  <si>
    <t>JD KHERLAKIAN</t>
  </si>
  <si>
    <t xml:space="preserve">troca de ramal pa fotos na fc da religião </t>
  </si>
  <si>
    <t xml:space="preserve"> RUA DOS JACARANDAS MIMOSOS</t>
  </si>
  <si>
    <t xml:space="preserve">executado reaperto em tripartida foi utilizado mesma tripartida </t>
  </si>
  <si>
    <t xml:space="preserve"> RUA DOUTOR CONSTANCIO TEANI</t>
  </si>
  <si>
    <t xml:space="preserve">fotos na os do vazamento. </t>
  </si>
  <si>
    <t xml:space="preserve"> RUA DOUTOR NICOLINO MORENA</t>
  </si>
  <si>
    <t>Arrebentado de rede de água de ff de 75 pá.</t>
  </si>
  <si>
    <t xml:space="preserve"> RUA DOUTOR ZUQUIM</t>
  </si>
  <si>
    <t xml:space="preserve"> RUA DOZE DE SETEMBRO</t>
  </si>
  <si>
    <t xml:space="preserve">executado troca de ramal de água no PA foto na os principal do vazamento </t>
  </si>
  <si>
    <t xml:space="preserve"> RUA ERNESTO SIMOES FILHO</t>
  </si>
  <si>
    <t xml:space="preserve"> RUA ESPERANCA</t>
  </si>
  <si>
    <t>exc reparo de rede de água. material utilizado uma união de 32 mm.</t>
  </si>
  <si>
    <t xml:space="preserve"> RUA EULALIA BASTOS</t>
  </si>
  <si>
    <t xml:space="preserve"> RUA FABIO BERARDI</t>
  </si>
  <si>
    <t>FALTA LACRE</t>
  </si>
  <si>
    <t xml:space="preserve"> RUA FAUSTO DOMINGUES</t>
  </si>
  <si>
    <t>EXECUTADO SONDAGEM EM RAMAL DE ÁGUA, TRATA-SE DE VAZAMENTO INTERNO (RESPONSABILIDADE DO CLIENTE), NENHUM VAZAMENTO OCORRENDO NAS INSTALAÇÕES SABESP, CLIENTE E ENCARREGADO CIENTES.</t>
  </si>
  <si>
    <t xml:space="preserve"> RUA FELICIO CIACCIO</t>
  </si>
  <si>
    <t>fotos nessa oas 2693256400</t>
  </si>
  <si>
    <t xml:space="preserve"> RUA FERNANDO LONA</t>
  </si>
  <si>
    <t>APERTO DE GAXETA VALVULA REDE DE AGUA</t>
  </si>
  <si>
    <t xml:space="preserve">executado reperto na gaxeta não foi possível tirar todas fotos  devido término do serviço embaixo de chuva </t>
  </si>
  <si>
    <t xml:space="preserve"> RUA FLOR DE OURO</t>
  </si>
  <si>
    <t>EXECUTADO REPARO NO RAMAL DE ÁGUA DEVIDO INTERFERENCIA NO LOCAL, ACOMPANHADO PELOS ENCARREGADOS ALEX E LUCIANA (SABESP), FOTOS NO HD DA PROGRAMAÇÃO.</t>
  </si>
  <si>
    <t xml:space="preserve"> RUA FRANCISCO ALVES BEZERRA</t>
  </si>
  <si>
    <t>Arrebentado de rede de água de 32 pá.
Pá em obras.</t>
  </si>
  <si>
    <t xml:space="preserve"> RUA FRANCISCO CORONADO</t>
  </si>
  <si>
    <t xml:space="preserve"> RUA GAVEA</t>
  </si>
  <si>
    <t xml:space="preserve"> RUA HELIO</t>
  </si>
  <si>
    <t xml:space="preserve">executado troca de ramal com moley mnd  o passeio adjacente está em obras do cliente </t>
  </si>
  <si>
    <t>MANOMÊTRO NÃO VÍSIVEL</t>
  </si>
  <si>
    <t xml:space="preserve"> RUA HINTEM MARTINS</t>
  </si>
  <si>
    <t xml:space="preserve">executado sondagem em rede e não a vazamento </t>
  </si>
  <si>
    <t xml:space="preserve"> RUA IBIPITANGA</t>
  </si>
  <si>
    <t>BRASIL NOVO</t>
  </si>
  <si>
    <t xml:space="preserve"> recapeada rede de de água 100mm. utilizado mesmo cap.</t>
  </si>
  <si>
    <t xml:space="preserve"> RUA IDA DA SILVA</t>
  </si>
  <si>
    <t xml:space="preserve">muita chuva no local difícil execução </t>
  </si>
  <si>
    <t xml:space="preserve"> RUA ILHA DE MARAJO</t>
  </si>
  <si>
    <t>executado reparo de rede 75 pvc serviço executado posteriormente as fotos estão nesta os 2693175981</t>
  </si>
  <si>
    <t xml:space="preserve"> RUA IMBIRAS</t>
  </si>
  <si>
    <t>FDS C/4</t>
  </si>
  <si>
    <t>tra pa</t>
  </si>
  <si>
    <t xml:space="preserve"> RUA IRINEU CASTELAN</t>
  </si>
  <si>
    <t>executado troca de ramal com moley mnd serviço baixado sem foto devido executado posteriormente as fotos estão nesta os 2993122028</t>
  </si>
  <si>
    <t xml:space="preserve"> RUA IRMAOS PILA</t>
  </si>
  <si>
    <t>TROCA DE CONEXÃO DE LIGAÇÃO DE AGUA</t>
  </si>
  <si>
    <t xml:space="preserve"> RUA JOAO OLIVO MEGALE</t>
  </si>
  <si>
    <t xml:space="preserve"> RUA JOSE BARBOSA DE ALMEIDA</t>
  </si>
  <si>
    <t xml:space="preserve">executado ligação de água no ta mnd pá obras ramal deixando no PA quando passou a rede nova </t>
  </si>
  <si>
    <t xml:space="preserve"> RUA JOSE BERNARDO PINTO</t>
  </si>
  <si>
    <t xml:space="preserve"> RUA JOSE GONCALVES GOMIDE</t>
  </si>
  <si>
    <t>troca de ramal de 32 do predio</t>
  </si>
  <si>
    <t xml:space="preserve"> RUA LADARIO</t>
  </si>
  <si>
    <t xml:space="preserve"> RUA MALIE BRENNER</t>
  </si>
  <si>
    <t xml:space="preserve">executado sondagem vazamento não localizado necessário pitometria </t>
  </si>
  <si>
    <t xml:space="preserve"> RUA MANUEL PEREIRA ROSA</t>
  </si>
  <si>
    <t>F</t>
  </si>
  <si>
    <t xml:space="preserve"> RUA MARECHAL HERMES DA FONSECA</t>
  </si>
  <si>
    <t>executado troca de ramal de água no PA foto na os 2618378344</t>
  </si>
  <si>
    <t xml:space="preserve"> RUA MARIA CECILIA RANGEL</t>
  </si>
  <si>
    <t>JD GUAPIRA</t>
  </si>
  <si>
    <t>reparo de rede 75pa</t>
  </si>
  <si>
    <t xml:space="preserve"> RUA MARIETA DA SILVA</t>
  </si>
  <si>
    <t xml:space="preserve">executado troca de ramal mnd eixo sem foto devido ser área de risco biqueira </t>
  </si>
  <si>
    <t xml:space="preserve"> RUA ORQUIDEA</t>
  </si>
  <si>
    <t>PASSEIO EM OBRA, CLIENTE IRÁ REPOR O MESMO.</t>
  </si>
  <si>
    <t xml:space="preserve"> RUA P JD FONTALIS ATC JACANA</t>
  </si>
  <si>
    <t>serviço executado sem fotos, devido ser area de risco</t>
  </si>
  <si>
    <t xml:space="preserve"> RUA PADRE CALDAS BARBOSA</t>
  </si>
  <si>
    <t>serviço em obra de esgoto fotos nesa oese 2618863965</t>
  </si>
  <si>
    <t>Arrebentado de rede de água de ff de 75 asfalto.
Serviço exec no Remanejamento de rede de esgoto da obras do mineiro.
As fotos estão na os; 2618863965.</t>
  </si>
  <si>
    <t xml:space="preserve"> RUA PAULINO DE BRITO</t>
  </si>
  <si>
    <t>exc substituição de ligação de água no pa reposição em obra do cliente
necessário abrir Reparo de rede de água ferrolho quebrou</t>
  </si>
  <si>
    <t>exc substituição de ligação de água no pa reposição na mesma vala da C/1 fotos na OS principal 265224262</t>
  </si>
  <si>
    <t>exc inclusão de ligação de água em cavalete</t>
  </si>
  <si>
    <t>exc reparo de rede de água DN 75 no pa reposição em obra do cliente fotos na OS principal 265224262</t>
  </si>
  <si>
    <t xml:space="preserve"> RUA PAULINO JOSE DE SOUSA</t>
  </si>
  <si>
    <t>JD DAS PEDRAS</t>
  </si>
  <si>
    <t xml:space="preserve"> RUA PEDRA SABAO</t>
  </si>
  <si>
    <t>EXECUTADO SUPRESSÃO NO RAMAL ABANDONADO P.A ESPECIAL 1X1</t>
  </si>
  <si>
    <t xml:space="preserve"> RUA PEDRO SALTINI</t>
  </si>
  <si>
    <t xml:space="preserve"> RUA PEDRO VILALOBOS MARTIN</t>
  </si>
  <si>
    <t xml:space="preserve">reposição compaquitacao por conta da prefeitura serviço executado na obra da prefeitura </t>
  </si>
  <si>
    <t xml:space="preserve"> RUA PIAUI</t>
  </si>
  <si>
    <t xml:space="preserve">passeio em obras sem reposição </t>
  </si>
  <si>
    <t xml:space="preserve"> RUA PRIMAVERA ATC SANTANA</t>
  </si>
  <si>
    <t>JD S JOAO</t>
  </si>
  <si>
    <t xml:space="preserve"> RUA PROFESSOR MAMEDE FREIRE</t>
  </si>
  <si>
    <t xml:space="preserve">rede estava roletada </t>
  </si>
  <si>
    <t xml:space="preserve"> RUA R</t>
  </si>
  <si>
    <t>JD APUANA</t>
  </si>
  <si>
    <t xml:space="preserve">executado reparo de rede aeria 32 sem foto da sinalização devido ser área de risco biqueira </t>
  </si>
  <si>
    <t xml:space="preserve"> RUA RABELO DA CRUZ</t>
  </si>
  <si>
    <t xml:space="preserve">compactação manual devido ramal muito razo </t>
  </si>
  <si>
    <t xml:space="preserve"> RUA SAO MARCELO</t>
  </si>
  <si>
    <t>reparo de rede ta 75 não visível  vala aberta pelo outro consórcio reposição obra</t>
  </si>
  <si>
    <t xml:space="preserve"> RUA SILVA GUIMARAES</t>
  </si>
  <si>
    <t>exc rebatida de chumbo na rede de água DN 75</t>
  </si>
  <si>
    <t xml:space="preserve"> RUA TANQUE VELHO</t>
  </si>
  <si>
    <t>Arrebentado de rede de água de ff de 100 asfalto.</t>
  </si>
  <si>
    <t xml:space="preserve"> RUA TARQUINIO DE SOUSA</t>
  </si>
  <si>
    <t xml:space="preserve">executado troca de ramal de água no PA o PA obras </t>
  </si>
  <si>
    <t xml:space="preserve"> RUA TOMAS LOSITO</t>
  </si>
  <si>
    <t xml:space="preserve">pa em obra </t>
  </si>
  <si>
    <t xml:space="preserve"> TRAVESSA NOSSA SENHORA DA PIEDADE</t>
  </si>
  <si>
    <t>executado reparo de rede não vizivel foto na os 2620205565</t>
  </si>
  <si>
    <t xml:space="preserve"> TRAVESSA TOMAS JOY</t>
  </si>
  <si>
    <t xml:space="preserve"> TRAVESSA UNIAO DA ALFREDO AVILA</t>
  </si>
  <si>
    <t>as fotos estão na OS 2620199153</t>
  </si>
  <si>
    <t xml:space="preserve"> RUA CECILIA MEIRELES</t>
  </si>
  <si>
    <t xml:space="preserve">executado passagem de ramal </t>
  </si>
  <si>
    <t>todas as fotos estão nessa O.S 2620204859</t>
  </si>
  <si>
    <t>FDS C/2</t>
  </si>
  <si>
    <t>executado passagem de ramal com pé de cavalete, todas as fotos estão nessa O.S 2620204859</t>
  </si>
  <si>
    <t xml:space="preserve"> RUA GURILANDIA</t>
  </si>
  <si>
    <t xml:space="preserve"> RUA AMANIU</t>
  </si>
  <si>
    <t xml:space="preserve"> RUA DA GROTA</t>
  </si>
  <si>
    <t xml:space="preserve"> RUA ADELINA</t>
  </si>
  <si>
    <t>Executado no pé do cavalete</t>
  </si>
  <si>
    <t xml:space="preserve"> RUA DOS ESPANHOIS</t>
  </si>
  <si>
    <t>CARANDIRU</t>
  </si>
  <si>
    <t xml:space="preserve"> AVENIDA OLAVO FONTOURA</t>
  </si>
  <si>
    <t>PQ ANHEMBI</t>
  </si>
  <si>
    <t xml:space="preserve"> RUA DA CONQUISTA</t>
  </si>
  <si>
    <t>JD PALMARES</t>
  </si>
  <si>
    <t xml:space="preserve">serviço executado na obra do esgoto </t>
  </si>
  <si>
    <t>MATERIAIS E REPOSIÇÕES BAIXADOS ANTERIORMENTE PELA MESMA ORDEM.</t>
  </si>
  <si>
    <t xml:space="preserve"> RUA JOSE PEREIRA JORGE</t>
  </si>
  <si>
    <t xml:space="preserve"> RUA JOSE FIGLIOLINI</t>
  </si>
  <si>
    <t>V NILO</t>
  </si>
  <si>
    <t xml:space="preserve"> RUA JOAO ALMEIDA PACHECO</t>
  </si>
  <si>
    <t xml:space="preserve">executado uma sondagem em rede porém nao tinha vazamento trata-se de água da chuva infiltrando no passeio do cliente </t>
  </si>
  <si>
    <t xml:space="preserve"> RUA IGARITE</t>
  </si>
  <si>
    <t xml:space="preserve">exc reparo de rede de água DN 100 </t>
  </si>
  <si>
    <t xml:space="preserve"> RUA DIOGO GRASSON TINOCO</t>
  </si>
  <si>
    <t xml:space="preserve">executado ligação de água no ta mnd pá obras </t>
  </si>
  <si>
    <t>executado ligação de água no ta mnd pá obras foto na os 2620254047</t>
  </si>
  <si>
    <t xml:space="preserve"> RUA GENERAL BAGUEIRA</t>
  </si>
  <si>
    <t xml:space="preserve"> RUA GALILEIA</t>
  </si>
  <si>
    <t>CASA VERDE</t>
  </si>
  <si>
    <t xml:space="preserve">executado ligação de água no pó mnd serviço executado sem foto devido os aberto posterior foto no HD programação </t>
  </si>
  <si>
    <t xml:space="preserve"> RUA DOUTOR NATALINO RIGHETO</t>
  </si>
  <si>
    <t>executado sondagem vala seca y</t>
  </si>
  <si>
    <t xml:space="preserve"> RUA DOMINGOS JOSE FERREIRA</t>
  </si>
  <si>
    <t>SUBSTITUIDA LIG AGUA SIMPLES PARA DIMENS</t>
  </si>
  <si>
    <t>REPOSIÇÕES DE RESPONSABILIDADE DA OBRA.</t>
  </si>
  <si>
    <t xml:space="preserve"> RUA DO CAFE</t>
  </si>
  <si>
    <t xml:space="preserve"> RUA BORGES DOS SANTOS</t>
  </si>
  <si>
    <t>executado troca de ramal mnd ta foto na os 2693547519</t>
  </si>
  <si>
    <t xml:space="preserve"> RUA BEIJA FLOR</t>
  </si>
  <si>
    <t>F C/3</t>
  </si>
  <si>
    <t xml:space="preserve">FALTA PLACA DE 50M, HOMENS TRABALHANDO E ESTREITAMENTO DE VIA </t>
  </si>
  <si>
    <t xml:space="preserve"> RUA APUAE MIRIM</t>
  </si>
  <si>
    <t xml:space="preserve"> RUA ANTONIO SOBREDA</t>
  </si>
  <si>
    <t xml:space="preserve"> RUA AMERICO CASTRO</t>
  </si>
  <si>
    <t xml:space="preserve"> AVENIDA FRANCISCO RODRIGUES</t>
  </si>
  <si>
    <t xml:space="preserve"> RUA MARIA CANDIDA</t>
  </si>
  <si>
    <t>exc ligação de água no pa reposição em obra do cliente</t>
  </si>
  <si>
    <t xml:space="preserve"> RUA ANTONIO ASSUMPCAO</t>
  </si>
  <si>
    <t xml:space="preserve">executado ligação de água no eixo mnd serviço executado sem foto devido os aberto posterior foto no HD programação com reposição de hidrô </t>
  </si>
  <si>
    <t xml:space="preserve"> RUA GENERAL IBERE LEAL FERREIRA</t>
  </si>
  <si>
    <t>PQ PERUCHE</t>
  </si>
  <si>
    <t xml:space="preserve"> RUA MARAA</t>
  </si>
  <si>
    <t>V MUNHOZ</t>
  </si>
  <si>
    <t xml:space="preserve"> RUA VOLTER VOLTHERS</t>
  </si>
  <si>
    <t xml:space="preserve">obs feito troca de ramal
vazamento vem da galeria da prefeitura segue as fotos </t>
  </si>
  <si>
    <t>CLIENTE AUSENTE E VAZANDO MUITO NO PÉ DO CAVALETE DO NUMERO 115, FOI SUPRIMIDO E CONTATO FOI FEITO COM O CLIENTE PARA AGENDAR UMA PROXIMA VISITA E EXECUTAR O REPARO, REPOSIÇÕES NÃO FORAM ABERTAS DEVIDO O MESMO MOTIVO, ENCARREGADO CIENTE.</t>
  </si>
  <si>
    <t xml:space="preserve"> AVENIDA NOVA CANTAREIRA</t>
  </si>
  <si>
    <t>supressão no ferrulhe abandonado pa</t>
  </si>
  <si>
    <t xml:space="preserve"> RUA VITORIO MAZZEI</t>
  </si>
  <si>
    <t>reposição no passeio..... cliente está em obra</t>
  </si>
  <si>
    <t>passei em obra será executado pelo cliente...</t>
  </si>
  <si>
    <t>MANOMÊTRO ZERADO</t>
  </si>
  <si>
    <t xml:space="preserve">local em obras da prefeitura </t>
  </si>
  <si>
    <t xml:space="preserve"> ALAMEDA PRIM SARGENTO OSMAR CORTES CLARO</t>
  </si>
  <si>
    <t xml:space="preserve">nao tem reposicao devido o serviso ser execultado em uma obra nao tem fotis da cinpaquitacao por ese motivo </t>
  </si>
  <si>
    <t xml:space="preserve"> TRAVESSA QUEFREN</t>
  </si>
  <si>
    <t>NÃO É POSSÍVEL VER O MANOMÊTRO</t>
  </si>
  <si>
    <t xml:space="preserve"> RUA JOSE RANGEL DE CAMARGO</t>
  </si>
  <si>
    <t xml:space="preserve"> RUA CESARIO LANGE</t>
  </si>
  <si>
    <t>supressão no ferulhe em rede de 300</t>
  </si>
  <si>
    <t xml:space="preserve"> RUA BENFICA</t>
  </si>
  <si>
    <t>Arrebentado de rede de água não visível no asfalto.
Não foi necessário usar computador rede de água muito rasa com 28 cm de profundidade.</t>
  </si>
  <si>
    <t xml:space="preserve"> RUA FRANCISCO PEIXOTO BEZERRA</t>
  </si>
  <si>
    <t>Arrebentado de rede de água não visível rede pá.</t>
  </si>
  <si>
    <t>A C/4</t>
  </si>
  <si>
    <t>A C/5</t>
  </si>
  <si>
    <t xml:space="preserve"> RUA ALFREDO GUEDES</t>
  </si>
  <si>
    <t xml:space="preserve">rebatido chumbo na junta. </t>
  </si>
  <si>
    <t xml:space="preserve"> RUA CARAPOCAIA</t>
  </si>
  <si>
    <t>FOTO DA FOTO</t>
  </si>
  <si>
    <t xml:space="preserve"> RUA JOAO BATISTA VIANA DE MORAES</t>
  </si>
  <si>
    <t xml:space="preserve">executado troca de ramal mnd eixo não vizivel </t>
  </si>
  <si>
    <t>executado troca de ramal mnd eixo não vizivel foto na os 2621049138 na mesma vala do número 24</t>
  </si>
  <si>
    <t xml:space="preserve"> RUA MARCO RUTINI</t>
  </si>
  <si>
    <t xml:space="preserve"> RUA CAPITAO RUBENS</t>
  </si>
  <si>
    <t>Execução na corrida.</t>
  </si>
  <si>
    <t>Executado na caixa uma.</t>
  </si>
  <si>
    <t>Executado na corrida.</t>
  </si>
  <si>
    <t>Execução na caixa uma.</t>
  </si>
  <si>
    <t>Executado na caixa uma</t>
  </si>
  <si>
    <t>Executado com a simples.</t>
  </si>
  <si>
    <t xml:space="preserve"> ALAMEDA DAS ORQUIDEAS</t>
  </si>
  <si>
    <t xml:space="preserve"> ALAMEDA TERC SARGENTO ALCIDES DE OLIVEIRA</t>
  </si>
  <si>
    <t>reoaro de rede de 200 ff</t>
  </si>
  <si>
    <t xml:space="preserve"> RUA PADRE MARCOS SIMONI</t>
  </si>
  <si>
    <t xml:space="preserve"> RUA SOLDADO ARISTIDES GOUVEIA</t>
  </si>
  <si>
    <t>vazamento está vindo do lado de dentro do imóvel cliente não autorizou quebrar do lado de dentro da sua casa</t>
  </si>
  <si>
    <t xml:space="preserve"> RUA PAULO PRADO</t>
  </si>
  <si>
    <t>REPARO DE REDE DN 75</t>
  </si>
  <si>
    <t xml:space="preserve"> RUA FRANZ VONACH</t>
  </si>
  <si>
    <t xml:space="preserve">executado reparo na gaxeta no passeio adjasente </t>
  </si>
  <si>
    <t xml:space="preserve"> RUA DAS GAIVOTAS ATLANTICAS</t>
  </si>
  <si>
    <t xml:space="preserve">executado supressão no ramal abandonado no passeio adjacente não foi aberto etapa de reposição devido passeio de terra </t>
  </si>
  <si>
    <t xml:space="preserve"> RUA BARRA DA JANGADA</t>
  </si>
  <si>
    <t xml:space="preserve">executado ligação de água no to mnd foto na os principal da casa 1 </t>
  </si>
  <si>
    <t>C/15</t>
  </si>
  <si>
    <t>C/10</t>
  </si>
  <si>
    <t xml:space="preserve">exercícios ligação de água no to mnd foto na os principal da casa 1 </t>
  </si>
  <si>
    <t>C/11</t>
  </si>
  <si>
    <t>C/14</t>
  </si>
  <si>
    <t>C/12</t>
  </si>
  <si>
    <t>C/13</t>
  </si>
  <si>
    <t>executado na corrida.</t>
  </si>
  <si>
    <t>BAIXOS</t>
  </si>
  <si>
    <t>Executada na corrida.</t>
  </si>
  <si>
    <t xml:space="preserve">exc reparo utilizadomesmomaterial no reparo,TRA ,troca cavalete kit e nivelamento de caixa de parada. </t>
  </si>
  <si>
    <t xml:space="preserve"> RUA GUARIZINHO</t>
  </si>
  <si>
    <t xml:space="preserve">exc rebatido chumbo na junta. </t>
  </si>
  <si>
    <t xml:space="preserve"> RUA JAPARANDUBA</t>
  </si>
  <si>
    <t xml:space="preserve">executado troca de ramal mnd estendido </t>
  </si>
  <si>
    <t xml:space="preserve"> RUA JOSE DE ALBUQUERQUE MEDEIROS</t>
  </si>
  <si>
    <t>Arrebentado de rede de água de 75 tá.</t>
  </si>
  <si>
    <t>FORA DO PADRAO</t>
  </si>
  <si>
    <t>COMPACTACAO MANUAL EM PAVIMENTO</t>
  </si>
  <si>
    <t>FALTA REGUA, TRENA E CARIMBO</t>
  </si>
  <si>
    <t xml:space="preserve"> AVENIDA JOAQUINA RAMALHO</t>
  </si>
  <si>
    <t xml:space="preserve"> RUA MARECHAL ODYLIO DENYS</t>
  </si>
  <si>
    <t xml:space="preserve">tra não visível pa obs trocado o ramal mais a pressão da água continua fraca </t>
  </si>
  <si>
    <t>Troca de ramal rede pá.
As fotos estão na msm os.</t>
  </si>
  <si>
    <t xml:space="preserve"> RUA DO ENGORDADOR</t>
  </si>
  <si>
    <t>JD CACHOEIRA</t>
  </si>
  <si>
    <t xml:space="preserve">executado sondagem local seco foto será enviada pela HD programação devido abertura posteriormente encarregado Danilo ciente </t>
  </si>
  <si>
    <t xml:space="preserve"> RUA SARGENTO AGOSTINHO FERREIRA</t>
  </si>
  <si>
    <t>fotos nesa eose 2621831708 serviso execultado na esquina da rei alberto</t>
  </si>
  <si>
    <t xml:space="preserve"> RUA PEDRO TAQUES PIRES</t>
  </si>
  <si>
    <t xml:space="preserve">executado sondagem em rede e não vazamento </t>
  </si>
  <si>
    <t xml:space="preserve"> RUA PALMUMAS</t>
  </si>
  <si>
    <t>471 C/3</t>
  </si>
  <si>
    <t>nao foi possível tirar todas as fotos  devido área de risco não foi aberto etapa de reposição devido obras da prefeitura recapeamento novo</t>
  </si>
  <si>
    <t>executado troca de ramal com moley mnd serviço executado posteriormente baixado sem foto  as fotos estão nesta os 2621676085</t>
  </si>
  <si>
    <t xml:space="preserve"> RUA MAGARINOS TORRES</t>
  </si>
  <si>
    <t>C/19</t>
  </si>
  <si>
    <t xml:space="preserve">foi feito o desentupimento no ferrulhe e normalido a pressão da água </t>
  </si>
  <si>
    <t xml:space="preserve"> RUA LUIZ CARLOS DE CASTRO</t>
  </si>
  <si>
    <t>sondagem no local marcado - nada consta</t>
  </si>
  <si>
    <t xml:space="preserve"> RUA LUIS MARTINS</t>
  </si>
  <si>
    <t xml:space="preserve"> RUA JULIO RODRIGUES MENDES</t>
  </si>
  <si>
    <t xml:space="preserve"> RUA JORGE NEWBERY</t>
  </si>
  <si>
    <t>Arrebentado de rede água de FF de 75 asfalto.</t>
  </si>
  <si>
    <t>às fotos do serviço estão na os 2694048672</t>
  </si>
  <si>
    <t xml:space="preserve"> RUA GALATEA</t>
  </si>
  <si>
    <t xml:space="preserve">todas as fotos estão nessa O.S 2620870825
usado TE de eletrofusao DN 110 </t>
  </si>
  <si>
    <t xml:space="preserve"> RUA EUGENIO DE FREITAS</t>
  </si>
  <si>
    <t>.</t>
  </si>
  <si>
    <t>SUP FERRULE - PA obra do cliente por ese motivo  nao tem fotos da sinalizacao, nem fotos da lona e fotos da compactação</t>
  </si>
  <si>
    <t xml:space="preserve"> RUA DOS COLIBRIS DA SERRA</t>
  </si>
  <si>
    <t>V AIROSA</t>
  </si>
  <si>
    <t>executado troca de ramal com moley mnd as fotos estão nesta os 2621097480</t>
  </si>
  <si>
    <t xml:space="preserve"> RUA CUNHA PORTO</t>
  </si>
  <si>
    <t>JD CABUCU</t>
  </si>
  <si>
    <t xml:space="preserve"> RUA CAETEZAL</t>
  </si>
  <si>
    <t xml:space="preserve">exc supressão ramal de água abandonado. </t>
  </si>
  <si>
    <t xml:space="preserve"> RUA CABO OSCAR ROSSINI</t>
  </si>
  <si>
    <t xml:space="preserve"> RUA ALVARO MARTINS FERREIRA</t>
  </si>
  <si>
    <t xml:space="preserve">caçada em obra </t>
  </si>
  <si>
    <t>Ligação de água mnd rede pa.
Pa longos.</t>
  </si>
  <si>
    <t>NÃO É POSSÍVEL VER MANOMÊTRO</t>
  </si>
  <si>
    <t xml:space="preserve">executado reparo de rede no passeio adjacente reaperto na tripartida foi utilizado mesma tripartida </t>
  </si>
  <si>
    <t xml:space="preserve">executado troca de ramal com moley mnd serviço baixado sem foto devido executado posteriormente as fotos  estão no HD da empresa </t>
  </si>
  <si>
    <t xml:space="preserve">executado troca de ramal com moley mnd serviço baixado sem foto  as fotos estão no HD da progamacao </t>
  </si>
  <si>
    <t xml:space="preserve">exc rebatido chumbo na junta. nao há reposição devido obras no local </t>
  </si>
  <si>
    <t xml:space="preserve"> ALAMEDA DOS CAJUS</t>
  </si>
  <si>
    <t>executado troca de com moley mnd</t>
  </si>
  <si>
    <t xml:space="preserve"> TRAVESSA NAIR</t>
  </si>
  <si>
    <t>FOTOS NA ORDEM (2621364637), PASSEIO EM OBRA.</t>
  </si>
  <si>
    <t>FOTOS NA ORDEM (2620804266), PASSEIO EM OBRA.</t>
  </si>
  <si>
    <t>Ligação de água mnd rede po.
Pá em obras.</t>
  </si>
  <si>
    <t>às fotos do serviço estão na os 2621846258</t>
  </si>
  <si>
    <t xml:space="preserve"> RUA ENGENHEIRO MAC LEAN</t>
  </si>
  <si>
    <t xml:space="preserve">executado ligação de água no to mnd pá obras </t>
  </si>
  <si>
    <t xml:space="preserve"> RUA P</t>
  </si>
  <si>
    <t>REFERENTE AO ARREBENTADO DE REDE DE ÁGUA (2620796997), SERVIÇO BAIXADO SEM FOTOS DEVIDO AREA DE RISCO, WILLIAMS (SABESP) CIENTE.</t>
  </si>
  <si>
    <t xml:space="preserve"> RUA MARIA JOSE BARROSO</t>
  </si>
  <si>
    <t>exc transformação de ligação de água em cavalete serviço não á toda sequência de fotos serviço executado dentro do imóvel</t>
  </si>
  <si>
    <t xml:space="preserve">exc reparo de rede de água. E TRA. </t>
  </si>
  <si>
    <t xml:space="preserve"> RUA MAJOR DANTAS CORTEZ</t>
  </si>
  <si>
    <t>EXECUTADO LIGAÇÃO DE ÁGUA MND, PASSEIO EM OBRA.</t>
  </si>
  <si>
    <t>exc transformação de ligação de água emcavalete</t>
  </si>
  <si>
    <t>exc transformação de ligação de água no pa
serviço não a todas sequência de fotos serviço executado dentro do imóvel reposiçãoem obra do cliente</t>
  </si>
  <si>
    <t xml:space="preserve"> RUA IRMA EMERENCIANA</t>
  </si>
  <si>
    <t xml:space="preserve"> RUA GUARAJA</t>
  </si>
  <si>
    <t xml:space="preserve">tra mnd to sem sinalização obra no local reposição asfalto obra prefeitura ramal danificado pela prefeitura </t>
  </si>
  <si>
    <t xml:space="preserve"> RUA FILIPE DE LORENZO</t>
  </si>
  <si>
    <t xml:space="preserve"> RUA FILADELFO GOUVEIA NETO</t>
  </si>
  <si>
    <t>executado troca de ramal com moley mnd</t>
  </si>
  <si>
    <t xml:space="preserve"> RUA ESTEFANIA LOURO</t>
  </si>
  <si>
    <t xml:space="preserve">reparo de rede não visível sem foto devido fc aberta posteriormente fiscal William </t>
  </si>
  <si>
    <t>executado troca de ramal de água no to mnd foto na os 2621362465</t>
  </si>
  <si>
    <t xml:space="preserve"> RUA CARMESIA</t>
  </si>
  <si>
    <t xml:space="preserve">executado reparo de rede 75 não vizivel leito terra </t>
  </si>
  <si>
    <t xml:space="preserve">executado no cavalete </t>
  </si>
  <si>
    <t xml:space="preserve">executado reparo de rede ferro 75 nao foi possível tirar todas as fotos  devido problemas no sistema </t>
  </si>
  <si>
    <t>FALTA PLACA DE ESTREITAMENTO</t>
  </si>
  <si>
    <t xml:space="preserve"> RUA AMAIBA</t>
  </si>
  <si>
    <t xml:space="preserve"> PRACA DIRCEU DE LIMA</t>
  </si>
  <si>
    <t>exc troca de ramal de água no to com mnd reposição do pa em obra do cliente fotos na OS principal 2620796488</t>
  </si>
  <si>
    <t>exc troca de ramal de água no to com mnd reposição na mesma vala da C/1 fotos na OS principal 2620796488</t>
  </si>
  <si>
    <t xml:space="preserve">achamos a rede de 300 ff poren nao tinha vazamento no local </t>
  </si>
  <si>
    <t xml:space="preserve"> AVENIDA LUIZ DUMONT VILLARES</t>
  </si>
  <si>
    <t>EXECUTADO TRA, SERVIÇO BAIXADO SEM FOTOS (WAGNER) SUPERVISOR CIENTE, VIRADA CULTURAL.</t>
  </si>
  <si>
    <t>SOBRAD C/1</t>
  </si>
  <si>
    <t xml:space="preserve">Serviço não tem todas sequência de fotos serviço executado dentro do imóvel
Exc transformação de ligação de água em cavalete </t>
  </si>
  <si>
    <t>SOBRAD C/2</t>
  </si>
  <si>
    <t xml:space="preserve">exc transformação de ligação de água em cavalete </t>
  </si>
  <si>
    <t xml:space="preserve"> AVENIDA EDGAR RUZZANT</t>
  </si>
  <si>
    <t xml:space="preserve"> RUA SIMAO PEDROSO</t>
  </si>
  <si>
    <t>FDS C/ 1</t>
  </si>
  <si>
    <t>EXECUTADO REPARO DE REDE DN75 FOTOS DESTE SERVIÇO NA OS2621771657</t>
  </si>
  <si>
    <t>EXECUTADO REPARO DE REDE DN75 NO TA, FOTOS DEST SERV NA OS 2621771657</t>
  </si>
  <si>
    <t xml:space="preserve"> RUA SAO NESTOR</t>
  </si>
  <si>
    <t xml:space="preserve"> RUA RIO DOCE</t>
  </si>
  <si>
    <t>V PEDROSA</t>
  </si>
  <si>
    <t>UTILIZADO A MESMA T5, SERVIÇO EXECUTADO PELA EQUIPE NOTURNA, FOTOS NO HD DA PROGRAMAÇÃO, ENCARREGADO CIENTE.</t>
  </si>
  <si>
    <t>B C/2</t>
  </si>
  <si>
    <t>B C/1</t>
  </si>
  <si>
    <t xml:space="preserve"> RUA PROFESSOR CASTRO PEREIRA</t>
  </si>
  <si>
    <t>Apto 91</t>
  </si>
  <si>
    <t>executado ligação de água no PA o PA obras restante das fotos na os 2621362465</t>
  </si>
  <si>
    <t xml:space="preserve"> RUA PERO VIDAL</t>
  </si>
  <si>
    <t>PQ VITORIA</t>
  </si>
  <si>
    <t xml:space="preserve"> RUA MARIANO SALAS</t>
  </si>
  <si>
    <t>EXC LIG DE AGUA NO EIXO,</t>
  </si>
  <si>
    <t>EXEC LIG NO EIXO, REPOSIÇÃO EM OBRA , FOTOS NA OS 2621072709</t>
  </si>
  <si>
    <t>Substituição de ligação mnd rede tô.
Pá em obras.</t>
  </si>
  <si>
    <t>FDS C/13</t>
  </si>
  <si>
    <t>INCLUSAO CASA 13 - INSTALADO NOVA LIGAÇÃO DE ÁGUA - FOTOS NA OS 2621443544</t>
  </si>
  <si>
    <t>INCLUSAO CASA 12</t>
  </si>
  <si>
    <t>INCLUSAO CASA 11</t>
  </si>
  <si>
    <t>FDS/10</t>
  </si>
  <si>
    <t>INCLUSAO CASA 10</t>
  </si>
  <si>
    <t>FDS C/9</t>
  </si>
  <si>
    <t>INCLUSAO CASA 9 - COM LIGACAO DE AGUA NOVA - FOTOS DE EXECUÇÃO OS 2621443544</t>
  </si>
  <si>
    <t>FDS C/8</t>
  </si>
  <si>
    <t>INCLUSAO CASA 8</t>
  </si>
  <si>
    <t>FDS C/7</t>
  </si>
  <si>
    <t>INCLUSAO CASA 7</t>
  </si>
  <si>
    <t>FDS C/6</t>
  </si>
  <si>
    <t>INCLUSAO CASA 6</t>
  </si>
  <si>
    <t>FDS C/5</t>
  </si>
  <si>
    <t>INCLUSAO CASA 5 COM LIGAÇÃO NOVA - FOTOS OS 2621443544</t>
  </si>
  <si>
    <t xml:space="preserve"> RUA JOSE DEBIEUX</t>
  </si>
  <si>
    <t xml:space="preserve">fotos na os 2622002988 .necessário troca de hidrometro. </t>
  </si>
  <si>
    <t xml:space="preserve">obs sem sinalização devido ser serviço interno
sem reposição casa em obras </t>
  </si>
  <si>
    <t xml:space="preserve">reparo de rede 75 tá sem reposição rua frezada recapeamento executado </t>
  </si>
  <si>
    <t xml:space="preserve"> RUA FLORIDA PAULISTA</t>
  </si>
  <si>
    <t>TRA MND PO</t>
  </si>
  <si>
    <t>FOTO NAO CARREGOU</t>
  </si>
  <si>
    <t xml:space="preserve"> RUA FLAVIO REGIS DO NASCIMENTO</t>
  </si>
  <si>
    <t>SONDADO RAMAL DE ÁGUA - RAMAL OK
NECESSARIO TROCAR PE DE CAVALETE</t>
  </si>
  <si>
    <t>FALTA FOTO DO MANÔMETRO</t>
  </si>
  <si>
    <t>exc sondagem local marcado com tinta rede seca.</t>
  </si>
  <si>
    <t xml:space="preserve"> RUA DOUTOR LAURO MUNIZ BARRETO</t>
  </si>
  <si>
    <t xml:space="preserve">obs sinalização incompleta devido ser rua sem saída
obs sem reposição calçada em obras </t>
  </si>
  <si>
    <t>FALTA PLACA DE 50M E ESTREITAMENTO DE VIA</t>
  </si>
  <si>
    <t xml:space="preserve"> RUA DOM LUIS FELIPE DE ORLEANS</t>
  </si>
  <si>
    <t xml:space="preserve"> RUA DAS HARPAS</t>
  </si>
  <si>
    <t>TRANSF CASA 4</t>
  </si>
  <si>
    <t>transf casa 1</t>
  </si>
  <si>
    <t>transf casa 2</t>
  </si>
  <si>
    <t>TRANSF CASA 3</t>
  </si>
  <si>
    <t>TRANSF CASA 5 - LIG NOVA</t>
  </si>
  <si>
    <t>V SICILIANO</t>
  </si>
  <si>
    <t xml:space="preserve"> RUA CARLOS BELMIRO CORREA</t>
  </si>
  <si>
    <t xml:space="preserve">executado ligação de água no pó mnd </t>
  </si>
  <si>
    <t xml:space="preserve"> RUA BELCHIOR BARREIROS</t>
  </si>
  <si>
    <t xml:space="preserve"> RUA BELA PAISAGEM COMUNIDADE BARACELA</t>
  </si>
  <si>
    <t xml:space="preserve">serviço executado sem fotos área de risco </t>
  </si>
  <si>
    <t xml:space="preserve">serviço executado sem Fotos área de risco </t>
  </si>
  <si>
    <t xml:space="preserve"> RUA ALFREDO PARDINI</t>
  </si>
  <si>
    <t xml:space="preserve"> RUA VALDEMAR MARTINS</t>
  </si>
  <si>
    <t>PASSEIO EM OBRA, REFERENTE A ORDEM (2621675486).</t>
  </si>
  <si>
    <t xml:space="preserve"> RUA TOSCA</t>
  </si>
  <si>
    <t>C/4 LIG.01</t>
  </si>
  <si>
    <t xml:space="preserve">supressão ramal abandonado sem sinalização viela </t>
  </si>
  <si>
    <t xml:space="preserve"> RUA TAMOM</t>
  </si>
  <si>
    <t xml:space="preserve">executado troca de ramal </t>
  </si>
  <si>
    <t>FOTOS NO HD DA PROGRAMAÇÃO.</t>
  </si>
  <si>
    <t xml:space="preserve"> RUA RODOLFO DE CARVALHO TROIANO</t>
  </si>
  <si>
    <t>COHAB JOVA RURAL</t>
  </si>
  <si>
    <t>executado troca de ramal para está Caixa loggi foto na os 2621863272</t>
  </si>
  <si>
    <t xml:space="preserve"> RUA PARANA</t>
  </si>
  <si>
    <t xml:space="preserve"> RUA OUTEIRO DA CRUZ</t>
  </si>
  <si>
    <t xml:space="preserve"> RUA OLIMPIA ZAMITTI MAMMANA</t>
  </si>
  <si>
    <t>EXECUTADO SONDAGEM NO RAMAL DE ÁGUA, NENHUM VAZAMENTO OU RUIDO DETECTADO (RANAL SECO), EQUIPE PERCEBEU FORTE CHEIRO DE ESGOTO APÓS A ABERTURA DA VALA, NECESSÁRIO EQUIPE DO SETOR RESPONSAVEL AFERIR.</t>
  </si>
  <si>
    <t xml:space="preserve"> RUA NORIVALDO ALESSIO CUEVA</t>
  </si>
  <si>
    <t>inclusao casa 3</t>
  </si>
  <si>
    <t>EQUIPE: EDSON - EXECUTADO REPARO DE REDE DE ÁGUA, FOTOS NO HD DA PROGRAMAÇÃO, LOCAL EM OBRA DE RECAPEAMENTO (SEM REPOSIÇÕES).</t>
  </si>
  <si>
    <t>ADAO SABINO DA ROCHA</t>
  </si>
  <si>
    <t xml:space="preserve"> RUA MANUEL FERNANDES</t>
  </si>
  <si>
    <t xml:space="preserve">executado ligação de água no pó mnd pá obras </t>
  </si>
  <si>
    <t xml:space="preserve">executado transformação com troca de ramal de água </t>
  </si>
  <si>
    <t xml:space="preserve">executado troca de ramal de água no pó mnd pá obras foto na os principal da casa 1 </t>
  </si>
  <si>
    <t>exc substituição de ligação de água no pa</t>
  </si>
  <si>
    <t xml:space="preserve"> RUA JOAO VELOSO FILHO</t>
  </si>
  <si>
    <t>OBRA/CONST</t>
  </si>
  <si>
    <t>LIG AGUA PA - FOTOS OS 2617939745 - FOTOS OS 2617939745</t>
  </si>
  <si>
    <t xml:space="preserve">serviço executado na obra da prefeitura vala será aterrado pela equipe da prefeitura </t>
  </si>
  <si>
    <t xml:space="preserve"> RUA IGARAPE PRIMAVERA</t>
  </si>
  <si>
    <t>EQUIPE PETRUCIO: EXECUTOU REPARO DE REDE DE ÁGUA, SERVIÇO BAIXADO SEM FOTOS DEVIDO ÁREA DE RISCO.</t>
  </si>
  <si>
    <t xml:space="preserve"> RUA GENERAL JERONIMO DOS REIS</t>
  </si>
  <si>
    <t xml:space="preserve"> RUA FRANCESCO MANFREDINI</t>
  </si>
  <si>
    <t>PASSEIO EM OBRA, FOI NECESSÁRIO A INSTALAÇÃO DE UM HIDRÔMETRO NO LOCAL (LIGAÇÃO SEM HIDRÔMETRO) - A26LM0130746.</t>
  </si>
  <si>
    <t xml:space="preserve"> RUA CORONEL HIGINO BORGES DOS SANTOS</t>
  </si>
  <si>
    <t xml:space="preserve"> RUA CONSELHEIRO MOREIRA DE BARROS</t>
  </si>
  <si>
    <t xml:space="preserve"> RUA CINAMOMOS</t>
  </si>
  <si>
    <t>LIG PA - PA EM OBRAS
Obs fotos incompletas devido ser obras</t>
  </si>
  <si>
    <t xml:space="preserve"> RUA CALANDRA</t>
  </si>
  <si>
    <t xml:space="preserve"> RUA ARON MASTER</t>
  </si>
  <si>
    <t>executado troca do dispositivo de medição (kit)</t>
  </si>
  <si>
    <t>ROGERIO PIZZO DOS SANTOS</t>
  </si>
  <si>
    <t xml:space="preserve"> RUA ALVARO DUARTE</t>
  </si>
  <si>
    <t>TRANSF CASA 6</t>
  </si>
  <si>
    <t>TRANSF CASA 5 - COM INSTALAÇÃO DE LIG NOVA - FOTOS OS 2621651446</t>
  </si>
  <si>
    <t xml:space="preserve">TRANSF CASA 4 </t>
  </si>
  <si>
    <t>TRANSF CASA 2</t>
  </si>
  <si>
    <t>TRANSF CASA 1 COM TROCA DE RAMAL - PA OBRA</t>
  </si>
  <si>
    <t>TRANSF CASA 13 - Pá em obras.
As fotos estão na os; 2621651446.</t>
  </si>
  <si>
    <t>TRANSF CASA 12</t>
  </si>
  <si>
    <t>TRANSF CASA 11</t>
  </si>
  <si>
    <t xml:space="preserve">TRANSF CASA 10 </t>
  </si>
  <si>
    <t>TRANSF CASA 8</t>
  </si>
  <si>
    <t>TRANSF CASA 9 - FOTOS OS 2621651446 - INSTALADO LIG NOVA</t>
  </si>
  <si>
    <t>TRANSF CASA 7</t>
  </si>
  <si>
    <t xml:space="preserve"> RUA ALVARO CAVALCANTE</t>
  </si>
  <si>
    <t>SUBSTITUIDA LIG NO PA - RAMAL NOVO, MESMA DIREÇÃO DA CAIXA UMA - PA EM OBRAS</t>
  </si>
  <si>
    <t xml:space="preserve"> RUA ALDEIA DAS CANOAS</t>
  </si>
  <si>
    <t xml:space="preserve"> RUA ADELINO BERTOLI</t>
  </si>
  <si>
    <t>LIG MND PO - PA E PO EM OBRA</t>
  </si>
  <si>
    <t xml:space="preserve"> AVENIDA JARDIM JAPAO</t>
  </si>
  <si>
    <t>lig pa - pa obra</t>
  </si>
  <si>
    <t xml:space="preserve"> AVENIDA HENRI JANOR</t>
  </si>
  <si>
    <t>LIG PA - PA EM OBRAS</t>
  </si>
  <si>
    <t>executado subst de ligação</t>
  </si>
  <si>
    <t>executado troca de ramal passeio foto na os 2621859728</t>
  </si>
  <si>
    <t xml:space="preserve"> AVENIDA CONCEICAO</t>
  </si>
  <si>
    <t>REPARO DE RAMAL DE AGUA NÃO VISIVEL</t>
  </si>
  <si>
    <t>SERVIÇO EXECUTADO PELA EQUIPE NOTURNA
FOTOS SALVAS NO HD</t>
  </si>
  <si>
    <t xml:space="preserve"> AVENIDA ANTONIO CESAR NETO</t>
  </si>
  <si>
    <t>LIG MND NO PA - PA ESTENDIDO</t>
  </si>
  <si>
    <t>Equipe</t>
  </si>
  <si>
    <t>Observação Escoramento</t>
  </si>
  <si>
    <t>FINALIZADO</t>
  </si>
  <si>
    <t xml:space="preserve">Observação Finalizado </t>
  </si>
  <si>
    <t>SEQUÊNCIA DE FOTOS</t>
  </si>
  <si>
    <t>NIVELADO POÇO DE VISITA</t>
  </si>
  <si>
    <t xml:space="preserve">trata-se de uma troca de laje </t>
  </si>
  <si>
    <t xml:space="preserve"> RUA FULVIO MORGANTI</t>
  </si>
  <si>
    <t>JOSE DE SOUZA MARINHO</t>
  </si>
  <si>
    <t>NIVELADO POÇO DE INSPEÇÃO</t>
  </si>
  <si>
    <t>GILVANDRO RODRIGUES DUARTE FILHO</t>
  </si>
  <si>
    <t>DESCOBRIR POÇO INSPEÇÃO/VISITA</t>
  </si>
  <si>
    <t>DESCOBERTO E NIVELADO POÇO DE INSPEÇÃO</t>
  </si>
  <si>
    <t xml:space="preserve">obs a base de concreto foi usado o mesmo tampão </t>
  </si>
  <si>
    <t>ANDERSON CLEITON SILVA DE SOUSA</t>
  </si>
  <si>
    <t xml:space="preserve"> RUA GEOLANDIA</t>
  </si>
  <si>
    <t>SONDAGEM DE REDE DE ESGOTO</t>
  </si>
  <si>
    <t>rede em perfeito estado..</t>
  </si>
  <si>
    <t>BRUNO ROCHA DE SOUZA</t>
  </si>
  <si>
    <t>CONSERTAR RAMAL DE ESGOTO</t>
  </si>
  <si>
    <t xml:space="preserve"> RUA RECANTO VERDE</t>
  </si>
  <si>
    <t>REPARO DE RAMAL DE ESGOTO</t>
  </si>
  <si>
    <t>EMERSON DA SILVA</t>
  </si>
  <si>
    <t xml:space="preserve"> RUA MATOS COSTA</t>
  </si>
  <si>
    <t xml:space="preserve">não foi feita a troca de ferrugem </t>
  </si>
  <si>
    <t xml:space="preserve">executado nivelamento pv </t>
  </si>
  <si>
    <t>FRANCEILDO ALVES VIANA</t>
  </si>
  <si>
    <t>as fotos estão na os 2618119729</t>
  </si>
  <si>
    <t xml:space="preserve"> RUA DOUTOR TEIXEIRA DAS NEVES</t>
  </si>
  <si>
    <t>PQ CASA DE PEDRA</t>
  </si>
  <si>
    <t>DESCOBERTO E NIVELADO POÇO DE VISITA</t>
  </si>
  <si>
    <t>executado nivelamento pv mesmo tampão</t>
  </si>
  <si>
    <t xml:space="preserve"> RUA ALCANTARA</t>
  </si>
  <si>
    <t>obs: passeio adjacente sem reposição cano deixado em baixo da sarjeta...</t>
  </si>
  <si>
    <t>RECONSTRUIR POÇO DE VISITA</t>
  </si>
  <si>
    <t xml:space="preserve"> AVENIDA JOAO SIMAO DE CASTRO</t>
  </si>
  <si>
    <t>RECONSTRUIDO POÇO DE VISITA</t>
  </si>
  <si>
    <t>Reutilizou o tampão</t>
  </si>
  <si>
    <t>JUVENILDO LOPES DA SILVA</t>
  </si>
  <si>
    <t>FALTA PLACA ESTREITAMENTO DE VIA</t>
  </si>
  <si>
    <t xml:space="preserve">fotos no serviço principal </t>
  </si>
  <si>
    <t xml:space="preserve"> RUA PEDRO DOLL</t>
  </si>
  <si>
    <t>TROCA DE RAMAL DE ESGOTO</t>
  </si>
  <si>
    <t>LIGADO DENTRO DO PV.</t>
  </si>
  <si>
    <t xml:space="preserve"> RUA ROBERTO CIETO</t>
  </si>
  <si>
    <t>SONDAR RAMAL DE ESGOTO</t>
  </si>
  <si>
    <t>SONDAGEM DE RAMAL DE ESGOTO</t>
  </si>
  <si>
    <t>Fotos na O.S 2618109893</t>
  </si>
  <si>
    <t>Executado TRE no T.A,P.A sem reposição imóvel em obra</t>
  </si>
  <si>
    <t xml:space="preserve">executado nivelamento de pv </t>
  </si>
  <si>
    <t xml:space="preserve"> RUA CARLOS DOS SANTOS</t>
  </si>
  <si>
    <t>REPARO DE REDE DE ESGOTO</t>
  </si>
  <si>
    <t>obs: fotos e reposição tirado na OS 2618074388</t>
  </si>
  <si>
    <t xml:space="preserve"> RUA AGOSTINHO PINHEIRO</t>
  </si>
  <si>
    <t>executado sondagem em rede,ramal arreado,necessário trocar ramal</t>
  </si>
  <si>
    <t xml:space="preserve"> RUA MANUEL NUNES</t>
  </si>
  <si>
    <t>RECONSTRUÍDO PV - REDE EIXO</t>
  </si>
  <si>
    <t>SUBSTITUIR LIGAÇÃO DE ESGOTO</t>
  </si>
  <si>
    <t xml:space="preserve"> RUA CANTO DO ENGENHO</t>
  </si>
  <si>
    <t>SUBSTITUIDA LIGAÇÃO DE ESGOTO</t>
  </si>
  <si>
    <t xml:space="preserve">o passeio está em obra nao tem reposição </t>
  </si>
  <si>
    <t xml:space="preserve"> RUA BOCA DA MATA</t>
  </si>
  <si>
    <t>JD MODELO</t>
  </si>
  <si>
    <t xml:space="preserve"> RUA ADEMAR DE AZEVEDO MARQUES</t>
  </si>
  <si>
    <t>p.a em obra</t>
  </si>
  <si>
    <t>EDIVALDO SILVA LIMA</t>
  </si>
  <si>
    <t xml:space="preserve"> TRAVESSA FRANCISCO SEGALA</t>
  </si>
  <si>
    <t>executado sontagem ramal normal</t>
  </si>
  <si>
    <t xml:space="preserve">pegou por baixo da sarjeta </t>
  </si>
  <si>
    <t xml:space="preserve"> TRAVESSA JOSE ANTONIO DE LIMA JUNIOR</t>
  </si>
  <si>
    <t>Executado CRE ,reposição é a mesma da TRE do n 10,fotos na O.S 2618424816</t>
  </si>
  <si>
    <t xml:space="preserve">Executado TRE no Eixo ligado por ,fotos na etapa de sondagem </t>
  </si>
  <si>
    <t xml:space="preserve"> TRAVESSA BARRA DO BARAO</t>
  </si>
  <si>
    <t xml:space="preserve">nivelamento executado anteriormente a os ser aberta </t>
  </si>
  <si>
    <t xml:space="preserve"> RUA CAMARUPIM</t>
  </si>
  <si>
    <t xml:space="preserve"> RUA CANDIRA MIRIM</t>
  </si>
  <si>
    <t xml:space="preserve">executado anteriormente a os ser aberta </t>
  </si>
  <si>
    <t>FALTA  RÉGUA E TRENA</t>
  </si>
  <si>
    <t xml:space="preserve"> AVENIDA AGUAS DE SAO PEDRO</t>
  </si>
  <si>
    <t xml:space="preserve">colocou o mesmo concreto de volta </t>
  </si>
  <si>
    <t xml:space="preserve">Executado sondagem em rede, trata-se de água limpa,vala irá ficar aberta para equipe de vazamento executar o serviço </t>
  </si>
  <si>
    <t xml:space="preserve">foi executado sondagem no ramal de esgoto no passeio adjacente profundidade 1.0 nada consta ramal em perfeito estado </t>
  </si>
  <si>
    <t xml:space="preserve"> RUA DAS VERTENTES</t>
  </si>
  <si>
    <t xml:space="preserve"> RUA CURUPITE</t>
  </si>
  <si>
    <t xml:space="preserve"> ramal ligado direto no p.i ,p.a em obra</t>
  </si>
  <si>
    <t xml:space="preserve"> RUA CONDE DE ASSUMAR</t>
  </si>
  <si>
    <t xml:space="preserve">Executado CRE no P.A,passeio sem reposição imóvel em obra </t>
  </si>
  <si>
    <t xml:space="preserve"> RUA ALBERTO MOREIRA BATISTA FILHO</t>
  </si>
  <si>
    <t xml:space="preserve">foi executado concerto de ramal de esgoto no passeio adjacente profundidade 1.0 metro </t>
  </si>
  <si>
    <t xml:space="preserve"> RUA DOUTOR GABRIEL PIZA</t>
  </si>
  <si>
    <t xml:space="preserve">Executado CRE No passeio  porém não foi resolvido devido tá arreado em outro ponto,  Necessário trocar ramal, programar pra domingo,o passeio está em obra </t>
  </si>
  <si>
    <t xml:space="preserve"> RUA BELA VISTA</t>
  </si>
  <si>
    <t>executado nivelamento pv as foto esta na os 2618442132</t>
  </si>
  <si>
    <t xml:space="preserve">serviço executado anteriormente a is ser aberta </t>
  </si>
  <si>
    <t xml:space="preserve"> RUA BARUDENE</t>
  </si>
  <si>
    <t>CRE TA</t>
  </si>
  <si>
    <t>PASSAR RAMAL DE ESGOTO PARA NOVA REDE</t>
  </si>
  <si>
    <t xml:space="preserve"> RUA RIACHO DO IPIRANGA</t>
  </si>
  <si>
    <t>PASSADO RAMAL DE ESGOTO PARA NOVA REDE</t>
  </si>
  <si>
    <t>PASSAGEM REDE EIXO - FOTOS E REPOSIÇÃO OS 2618889269</t>
  </si>
  <si>
    <t xml:space="preserve"> RUA ILHA GUARAQUECABA</t>
  </si>
  <si>
    <t>PASSAGEM REDE EIX - FOTOS E REPOSIÇÃO OS 2618889269</t>
  </si>
  <si>
    <t>DESCOBERTO POÇO DE INSPEÇÃO</t>
  </si>
  <si>
    <t>fotos no serviço principal...</t>
  </si>
  <si>
    <t xml:space="preserve"> TRAVESSA SALVADOR CARVALHO DO A GURGEL</t>
  </si>
  <si>
    <t xml:space="preserve"> RUA TAQUARA BRANCA</t>
  </si>
  <si>
    <t xml:space="preserve">executado troca de ramal no TA,fotos na etapa de CRE,local em obra da prefeitura </t>
  </si>
  <si>
    <t xml:space="preserve"> RUA SILVIO LAZZARI</t>
  </si>
  <si>
    <t>obs: fotos tirado na OS 2692972059...
reposição já aberto na OS 2692972059</t>
  </si>
  <si>
    <t>executado sondagem,ramal normal,a reposição é a mesma da TRE executado no número 261,fotos na OS 2619861811</t>
  </si>
  <si>
    <t>obs: nada consta...</t>
  </si>
  <si>
    <t xml:space="preserve"> RUA TENENTE MARIO BARBEDO</t>
  </si>
  <si>
    <t>DESCOBERTO POÇO DE VISITA</t>
  </si>
  <si>
    <t>obs: fotos tirado na OS 2619789920...
obs: reposições já pedidas na OS 2619789920...</t>
  </si>
  <si>
    <t>obs: nada consta verificado local só recalque solo...</t>
  </si>
  <si>
    <t xml:space="preserve"> RUA JOAQUIM RODRIGUES COSTA</t>
  </si>
  <si>
    <t xml:space="preserve"> RUA DIAMANTINA</t>
  </si>
  <si>
    <t xml:space="preserve"> RUA PROFESSOR PEREIRA REIS</t>
  </si>
  <si>
    <t xml:space="preserve">executado anteriormente </t>
  </si>
  <si>
    <t xml:space="preserve"> RUA BOAVENTURA DE SOUZA</t>
  </si>
  <si>
    <t>PASSAGEM REDE EIX - FOTOS E REPOSIÇÃO OS 2618431053</t>
  </si>
  <si>
    <t>GILVANDE OLIVEIRA COUTINHO</t>
  </si>
  <si>
    <t>FALTA RÉGUA, CARIMBO E TRENA</t>
  </si>
  <si>
    <t xml:space="preserve"> TRAVESSA BAIXA GRANDE</t>
  </si>
  <si>
    <t xml:space="preserve">não foi feita a troca da ferragem </t>
  </si>
  <si>
    <t>Executado ligação de esgoto no T.O,ligado por baixo da sarjeta,ligado dentro do P.V</t>
  </si>
  <si>
    <t xml:space="preserve"> PRACA MIKADO</t>
  </si>
  <si>
    <t xml:space="preserve"> AVENIDA PROFESSORA VIRGILIA R A DE CARVALHO PINTO</t>
  </si>
  <si>
    <t>exectado nivelamento pv com mesmo tampão
nivelamento enf.numero 634</t>
  </si>
  <si>
    <t>TROCAR TAMPÃO DE POÇO DE INSPEÇÃO/VISITA</t>
  </si>
  <si>
    <t>JD LEONOR MENDES DE</t>
  </si>
  <si>
    <t>executado nivelamento pv com mesmo tampão</t>
  </si>
  <si>
    <t xml:space="preserve"> AVENIDA TENENTE JOSE JERONIMO MESQUITA</t>
  </si>
  <si>
    <t>REC PV - REDE EIXO
REPOSIÇÃO MESMA VALA REMANEJAMENTO OS 2620236747</t>
  </si>
  <si>
    <t xml:space="preserve"> RUA ARISUGAWA</t>
  </si>
  <si>
    <t>executado nivelamento de pv com mesmo tampão</t>
  </si>
  <si>
    <t xml:space="preserve">Executado reparo de rede </t>
  </si>
  <si>
    <t>obs: fotos no serviço principal...
obs: necessário cliente refazer parte interna caixa coberta com vazamento...</t>
  </si>
  <si>
    <t>executado CRE,reposição é  a mesma do reparo de rede, fotos na O.S 2620205980</t>
  </si>
  <si>
    <t xml:space="preserve"> ALAMEDA AFONSO SCHMIDT</t>
  </si>
  <si>
    <t xml:space="preserve"> ALAMEDA SARGENTO NEVIO BARACHO DOS SANTOS</t>
  </si>
  <si>
    <t>REMANEJAR REDE DE ESGOTO</t>
  </si>
  <si>
    <t>REMANEJADA REDE DE ESGOTO</t>
  </si>
  <si>
    <t>REDE DN 200 EIXO
57.5 MTS DE EXTENSÃO</t>
  </si>
  <si>
    <t>reconstrução eix - fotos os 2618431053</t>
  </si>
  <si>
    <t>CONSTRUIDO POÇO DE VISITA</t>
  </si>
  <si>
    <t>CONST. PV - FOTOS OS 2616844602</t>
  </si>
  <si>
    <t>reconst.rede eix
fotos OS 2618431053</t>
  </si>
  <si>
    <t>obs: devido o serviço emergencial fotos das reposição tirado tudo na OS...</t>
  </si>
  <si>
    <t xml:space="preserve"> RUA SEVERA</t>
  </si>
  <si>
    <t>PASSAGEM REDE EIX - FOTOS E REPOSIÇÃO OS 2617562671</t>
  </si>
  <si>
    <t>remanejamento rede esgoto DN 200 - eixo
fotos na OS 2618603337</t>
  </si>
  <si>
    <t>RECONSTRUIR POÇO DE INSPEÇÃO</t>
  </si>
  <si>
    <t>RECONSTRUIDO POÇO DE INSPEÇÃO</t>
  </si>
  <si>
    <t>RECONT. PI - FOTOS OS 2618603337</t>
  </si>
  <si>
    <t xml:space="preserve"> RUA PROJETADA</t>
  </si>
  <si>
    <t xml:space="preserve">Executado substituição de ligação no Eixo,ligado  por baixo da sarjeta </t>
  </si>
  <si>
    <t>devido serviço emergencial fotos tirado na OS 2620232163</t>
  </si>
  <si>
    <t xml:space="preserve"> RUA PONTE NOVA</t>
  </si>
  <si>
    <t>executado nivelamento pv com troca de tampão</t>
  </si>
  <si>
    <t>TROCA DE TAMPÃO DE POÇO DE VISITA</t>
  </si>
  <si>
    <t xml:space="preserve"> RUA IWAJIRO TAKAHASHI</t>
  </si>
  <si>
    <t xml:space="preserve"> RUA DIAS DA SILVA</t>
  </si>
  <si>
    <t>EXECUTADO PELA EQUIPE NOTURNA
FOTOS SALVAS NO HD</t>
  </si>
  <si>
    <t xml:space="preserve"> RUA MONTEVIDEO</t>
  </si>
  <si>
    <t>nada consta ...</t>
  </si>
  <si>
    <t xml:space="preserve"> RUA MARTINS FERNANDES</t>
  </si>
  <si>
    <t>IMIRIM</t>
  </si>
  <si>
    <t>TRE TO</t>
  </si>
  <si>
    <t xml:space="preserve"> RUA CLAUDINO INACIO JOAQUIM</t>
  </si>
  <si>
    <t xml:space="preserve"> RUA DOUTOR OLAVO EGIDIO</t>
  </si>
  <si>
    <t xml:space="preserve"> RUA JOAO ZECH</t>
  </si>
  <si>
    <t>TRE TO
NÃO UTILIZADO SELIM, RAMAL LIGADO DIRETO NO PV</t>
  </si>
  <si>
    <t xml:space="preserve"> RUA GUAJARAS</t>
  </si>
  <si>
    <t>JD ALIANCA</t>
  </si>
  <si>
    <t xml:space="preserve"> RUA TACURE</t>
  </si>
  <si>
    <t>exexcutado nivelamento pv com troca de tampão</t>
  </si>
  <si>
    <t xml:space="preserve"> RUA INDIO BARNABE</t>
  </si>
  <si>
    <t>obs: nada Costa...</t>
  </si>
  <si>
    <t xml:space="preserve"> RUA BORGES</t>
  </si>
  <si>
    <t>as fotos da os 413 estão juntas com as fotos da os 437</t>
  </si>
  <si>
    <t>as fotos dessa os estão na  na OS de N. 437</t>
  </si>
  <si>
    <t xml:space="preserve"> RUA WILSON MIRANDA</t>
  </si>
  <si>
    <t>as fotos estão na os 2620240592</t>
  </si>
  <si>
    <t xml:space="preserve"> RUA SERGIO LEITE DE CAMARGO</t>
  </si>
  <si>
    <t>obs: passeio adjacente em obra sem reposição...</t>
  </si>
  <si>
    <t xml:space="preserve"> RUA MARIA DE LOURDES PARENTI ANDRE</t>
  </si>
  <si>
    <t>CRE EIXO
Nao deu pra requadrar a vala devido local ser concreto</t>
  </si>
  <si>
    <t>executado nivelamento pv  com troca de tampão</t>
  </si>
  <si>
    <t xml:space="preserve"> RUA DONA JULIA FALCONIERI</t>
  </si>
  <si>
    <t>C/16</t>
  </si>
  <si>
    <t xml:space="preserve">executado sondagem no local marcado, necessario novos teste pra localizar </t>
  </si>
  <si>
    <t>executado nivelamento pv na esq.rua Lliental numero 333</t>
  </si>
  <si>
    <t xml:space="preserve"> RUA ARTUR ROBERTO</t>
  </si>
  <si>
    <t>executado nivelamento pv com troca tampão</t>
  </si>
  <si>
    <t>obs: rede em perfeito estado... foi localizado um vazamento de água necessário pitometria no local...</t>
  </si>
  <si>
    <t xml:space="preserve"> RUA JOAO MARTINS BUENO</t>
  </si>
  <si>
    <t>EXECUTADO TROCA DE RAMAL DE ESGOTO // REDE DE CERÂMICA</t>
  </si>
  <si>
    <t xml:space="preserve"> RUA SALETE</t>
  </si>
  <si>
    <t xml:space="preserve">pegou por baixo da sarjeta não tem reposição de  passeio </t>
  </si>
  <si>
    <t>obs: necessário pedreiro arrumar canos de águas pluviais...</t>
  </si>
  <si>
    <t>executado sodagem ramal normal</t>
  </si>
  <si>
    <t xml:space="preserve"> AVENIDA JOAQUIM DOS SANTOS DOMINGUES</t>
  </si>
  <si>
    <t>obs:nada Consta...</t>
  </si>
  <si>
    <t>executado.sondagem ramal normal fotos na o.s 2620719702</t>
  </si>
  <si>
    <t xml:space="preserve"> RUA PELEGRINO</t>
  </si>
  <si>
    <t>niv pv - rede ta
OS aberta após execução
fotos salvas no HD</t>
  </si>
  <si>
    <t xml:space="preserve"> RUA SAO JOAO DASSIO</t>
  </si>
  <si>
    <t>REPARO DE POÇO DE INSPEÇÃO</t>
  </si>
  <si>
    <t xml:space="preserve"> RUA CRUZ DE MALTA</t>
  </si>
  <si>
    <t xml:space="preserve"> RUA DOUTOR AMARAL CARVALHO</t>
  </si>
  <si>
    <t>obs: fotos no serviço principal...</t>
  </si>
  <si>
    <t>executado nivelamento com troca de tampão</t>
  </si>
  <si>
    <t xml:space="preserve"> RUA PRESIDENTE BARTOLOME MITRE</t>
  </si>
  <si>
    <t xml:space="preserve">foi feita a troca da ferragem </t>
  </si>
  <si>
    <t>BAIXADO SEM FOTO DEVIDO OS SER ABERTA POSTERIOMENTE - FOTOS ENCAMINHADA VIA WHATSAPP</t>
  </si>
  <si>
    <t xml:space="preserve"> RUA ELI</t>
  </si>
  <si>
    <t xml:space="preserve"> RUA FRANCISCO LIPI</t>
  </si>
  <si>
    <t>fotos na o.s 2620252338</t>
  </si>
  <si>
    <t>fotos  na o.s2620252338</t>
  </si>
  <si>
    <t xml:space="preserve"> RUA CORONEL JORDAO</t>
  </si>
  <si>
    <t xml:space="preserve"> RUA MAJOR OSCAR GUIMARAES</t>
  </si>
  <si>
    <t>executado ligação no TA</t>
  </si>
  <si>
    <t xml:space="preserve"> RUA BERNARDO JOSE</t>
  </si>
  <si>
    <t>BARRO BRANCO</t>
  </si>
  <si>
    <t xml:space="preserve">asfalto com enperfeicao não foi feita a troca da ferragem </t>
  </si>
  <si>
    <t xml:space="preserve"> RUA AGUDOS GRANDES</t>
  </si>
  <si>
    <t>executado ni elamento pv com troca de tampão</t>
  </si>
  <si>
    <t xml:space="preserve"> RUA ANTONIO MAGALHAES</t>
  </si>
  <si>
    <t xml:space="preserve"> RUA HERACLITO GRACA</t>
  </si>
  <si>
    <t xml:space="preserve"> RUA SOLDADO FRANCISCO FRANCO</t>
  </si>
  <si>
    <t>necessário lavagem de rede  limpeza de pv...</t>
  </si>
  <si>
    <t xml:space="preserve"> RUA ANTONIO PICCAROLLO</t>
  </si>
  <si>
    <t>executado ligação de esgoto no PA,sem reposição devido obras</t>
  </si>
  <si>
    <t xml:space="preserve"> RUA PARAMBU</t>
  </si>
  <si>
    <t>executado nivelamento pv esq.rua gregorio caldas</t>
  </si>
  <si>
    <t xml:space="preserve"> RUA RAMON FREIRE SERRANO</t>
  </si>
  <si>
    <t xml:space="preserve">asfalto dinisvelado. e preciso freza </t>
  </si>
  <si>
    <t xml:space="preserve"> AVENIDA ENGENHEIRO CAETANO ALVARES</t>
  </si>
  <si>
    <t xml:space="preserve">pede pra os pedreiros trazer um cano de 40 pra colocar no passeio que quebrou </t>
  </si>
  <si>
    <t>FALTA PLACA 50M</t>
  </si>
  <si>
    <t xml:space="preserve"> RUA JOAO DO AMARAL</t>
  </si>
  <si>
    <t xml:space="preserve"> RUA PROFESSOR UBALDO DE MAIO</t>
  </si>
  <si>
    <t>executado novelamento pv com troca de tampão</t>
  </si>
  <si>
    <t xml:space="preserve"> RUA FILIPPO VITALI</t>
  </si>
  <si>
    <t xml:space="preserve"> RUA DAS GAMBOAS</t>
  </si>
  <si>
    <t xml:space="preserve"> RUA JOAO DE LAET</t>
  </si>
  <si>
    <t xml:space="preserve">Foi executado descobrimento e nivelamento de P.I,n tem reposição, serviço executado nos fundos de um terreno </t>
  </si>
  <si>
    <t>FALTA RÉGUA E TRENA</t>
  </si>
  <si>
    <t>as fotos dessa OS estão no grupo .</t>
  </si>
  <si>
    <t>REMANEJAMENTO DE REDE EIXO
38,3 MTS - REDE DN 200</t>
  </si>
  <si>
    <t xml:space="preserve"> RUA ONIDIO BARBOSA DE SOUZA</t>
  </si>
  <si>
    <t>LIG ESG TO
Não tem reposição de PA, foi ligado por baixo da sarjeta</t>
  </si>
  <si>
    <t xml:space="preserve"> RUA DOUTOR EDSON DE MELO</t>
  </si>
  <si>
    <t>fotos no serviço principal...
obs: necessário cliente refazer caixa de esgoto o mesmo esta danificado...</t>
  </si>
  <si>
    <t xml:space="preserve"> RUA MUSSUMES</t>
  </si>
  <si>
    <t xml:space="preserve"> RUA FREI SEBASTIAO DOS ANJOS</t>
  </si>
  <si>
    <t xml:space="preserve"> PRACA CARAUARI</t>
  </si>
  <si>
    <t xml:space="preserve"> RUA BOA VISTA</t>
  </si>
  <si>
    <t>N tem reposição devido ter cido executado dentro do P.I</t>
  </si>
  <si>
    <t>obs: passeio adjacente em obra sem reposição...
obs:entulho no passeio que pedreiro deixou...</t>
  </si>
  <si>
    <t xml:space="preserve"> RUA DOUTOR MOACYR VAZ DE ANDRADE</t>
  </si>
  <si>
    <t xml:space="preserve">foi feito um nivelamento de T5 no mesmo local fotos na OS </t>
  </si>
  <si>
    <t xml:space="preserve"> RUA PEDRO SIMOES</t>
  </si>
  <si>
    <t>PASSAGEM REDE EIX - FOTOS E REPOSIÇÃO OS 2620236487</t>
  </si>
  <si>
    <t xml:space="preserve"> RUA BLAS DO PRADO</t>
  </si>
  <si>
    <t>PASSAGEM REDE TA - FOTOS E REPOSIÇÃO OS 2619807826</t>
  </si>
  <si>
    <t>PASSAGEM REDE TO - FOTOS E REPOSIÇÃO OS 2619807826</t>
  </si>
  <si>
    <t>V DONA AUGUSTA</t>
  </si>
  <si>
    <t>executado reparo na parte interna do PI nos fundo do terreno,fotos na OS 2621103592</t>
  </si>
  <si>
    <t xml:space="preserve"> RUA AUGUSTO MONTENEGRO</t>
  </si>
  <si>
    <t xml:space="preserve"> RUA CANUMUM</t>
  </si>
  <si>
    <t xml:space="preserve"> TRAVESSA MIGUEL SANTOS SARG JACARE</t>
  </si>
  <si>
    <t xml:space="preserve"> RUA ENGENHEIRO ADOLFO DE LAET</t>
  </si>
  <si>
    <t xml:space="preserve"> RUA JOAO MASSER</t>
  </si>
  <si>
    <t>Executado sondagem rede normal ,problemas nos ramal 149e151.</t>
  </si>
  <si>
    <t xml:space="preserve"> RUA CARLOS DE LAET</t>
  </si>
  <si>
    <t>Fotos na O.S 2620849329</t>
  </si>
  <si>
    <t xml:space="preserve"> RUA TENENTE JOAO CLAUDINO DE MELO</t>
  </si>
  <si>
    <t xml:space="preserve"> RUA GOIS DE ARAUJO</t>
  </si>
  <si>
    <t>executado reparo em ramal de esgoto,fotos na OS 2621704604,serviço executado em dia de chuva</t>
  </si>
  <si>
    <t xml:space="preserve"> RUA TRES CRUZES</t>
  </si>
  <si>
    <t>Executado reconstrução de P.I,nivelado com laje</t>
  </si>
  <si>
    <t xml:space="preserve"> RUA CANTAREIRA</t>
  </si>
  <si>
    <t>Executado TRE no Eixo</t>
  </si>
  <si>
    <t xml:space="preserve"> RUA ITALA</t>
  </si>
  <si>
    <t>REC PV - REDE EIX</t>
  </si>
  <si>
    <t xml:space="preserve">LIG ESG TO </t>
  </si>
  <si>
    <t>REMANEJAMENTO REDE EIX
Extensão 51,00
REDE DN 200</t>
  </si>
  <si>
    <t>REC PV - EIX
FOTOS E REPOSIÇÃO OS 2620236487</t>
  </si>
  <si>
    <t xml:space="preserve"> RUA DONA ELFRIDA</t>
  </si>
  <si>
    <t xml:space="preserve">LIG ESG TA </t>
  </si>
  <si>
    <t xml:space="preserve"> RUA ALVARO DOS SANTOS</t>
  </si>
  <si>
    <t>CCE REDE TA</t>
  </si>
  <si>
    <t>executado nivelamento pv</t>
  </si>
  <si>
    <t>PASSAGEM REDE TA - FOTOS E REPOSIÇAO OS 2619807826</t>
  </si>
  <si>
    <t xml:space="preserve"> RUA DOUTOR ANTONIO MAZZILLI FILHO</t>
  </si>
  <si>
    <t>obs: rua em obra sem reposição...
fotos no serviço principal...</t>
  </si>
  <si>
    <t>obs: reposições abertas na OS 2620842865...</t>
  </si>
  <si>
    <t xml:space="preserve"> RUA PESTANA</t>
  </si>
  <si>
    <t>Fotos na etapa de conserto, ligado dentro do PV.</t>
  </si>
  <si>
    <t>A reposição é  a mesma do n 365,Fotos na O.S 2621831808</t>
  </si>
  <si>
    <t>obs: fotos e etapas abertas no serviço principal...</t>
  </si>
  <si>
    <t xml:space="preserve"> RUA TOMAS SPEERS</t>
  </si>
  <si>
    <t>obs: necessário cliente refazer caixa fora do padrão...
parti interna danificado causando entupimento...
cliente orientado...</t>
  </si>
  <si>
    <t>CX 01</t>
  </si>
  <si>
    <t>LIG ESG TO - REDE DN 200</t>
  </si>
  <si>
    <t xml:space="preserve"> RUA AIRES FERNANDES PERNA</t>
  </si>
  <si>
    <t xml:space="preserve"> RUA DURVAL CLEMENTE</t>
  </si>
  <si>
    <t xml:space="preserve"> RUA MONTREAL</t>
  </si>
  <si>
    <t xml:space="preserve"> RUA DOS MARACUJAS</t>
  </si>
  <si>
    <t>LIG ESGOTO -  REDE TO - diâmetro da rede pvc de DN 200 pegou por baixo da sarjeta não tem reposição de passeio</t>
  </si>
  <si>
    <t>obs: serviço executado pela rua bassi...</t>
  </si>
  <si>
    <t xml:space="preserve"> RUA DOUTOR ANTONIO BERNARDO</t>
  </si>
  <si>
    <t xml:space="preserve"> RUA PRIMAVERA</t>
  </si>
  <si>
    <t xml:space="preserve">asfalto irregular
precisa refazer poço.  está quebrado </t>
  </si>
  <si>
    <t xml:space="preserve"> RUA AURELIANO LEAL</t>
  </si>
  <si>
    <t>FOTO NÃO CARREGOU</t>
  </si>
  <si>
    <t xml:space="preserve"> RUA ANTONIO AMARO</t>
  </si>
  <si>
    <t xml:space="preserve">Foi feito uma sondagem na rede a rede e nova está tudo ok </t>
  </si>
  <si>
    <t xml:space="preserve"> RUA VINTE DE MARCO</t>
  </si>
  <si>
    <t>EXEC PELA EQUIPE NOTURNA
FOTOS SALVAS NO HD</t>
  </si>
  <si>
    <t xml:space="preserve"> RUA SARGENTO MANUEL CHAGAS</t>
  </si>
  <si>
    <t xml:space="preserve">Executado TRE no T.O,fotos na etapa de sondagem </t>
  </si>
  <si>
    <t xml:space="preserve"> RUA EZEQUIEL FREIRE</t>
  </si>
  <si>
    <t xml:space="preserve"> RUA CORONEL ANTONIO FERRAZ</t>
  </si>
  <si>
    <t>CONST. PV - REDE TA
REPOSIÇÃO VALA DO PROLONGAMENTO</t>
  </si>
  <si>
    <t xml:space="preserve"> RUA SAO ZEFERINO</t>
  </si>
  <si>
    <t>TRE TA</t>
  </si>
  <si>
    <t xml:space="preserve"> RUA MONSENHOR ARRUDA CAMARA</t>
  </si>
  <si>
    <t>obs: manilha arriada...</t>
  </si>
  <si>
    <t xml:space="preserve"> RUA SEMPRE VIVA</t>
  </si>
  <si>
    <t xml:space="preserve">não deu pra fazer a sinalização devido a rede ser aeria pelos fundos não tem reposição </t>
  </si>
  <si>
    <t xml:space="preserve"> RUA LEANDRO DE BARROS</t>
  </si>
  <si>
    <t xml:space="preserve"> RUA DOS JURITIS PAULISTA</t>
  </si>
  <si>
    <t xml:space="preserve">pegou por baixo da sarjeta não tem reposição de passeio </t>
  </si>
  <si>
    <t xml:space="preserve"> RUA PADRE JOAO ANTONIO</t>
  </si>
  <si>
    <t xml:space="preserve"> RUA ANTONIO JOSE PARRA PRIMEIRO</t>
  </si>
  <si>
    <t>oba: ramal em perfeito estado necessário cliente fazer parte interna caixinha lacrada ...
ramal interna danificado...</t>
  </si>
  <si>
    <t xml:space="preserve"> RUA REGINA IRIS</t>
  </si>
  <si>
    <t xml:space="preserve">está tudo ok o ramal afundou porque foi mal compactado </t>
  </si>
  <si>
    <t xml:space="preserve">ramal em perfeito estado </t>
  </si>
  <si>
    <t xml:space="preserve"> RUA CRISTOVAO ARRAES</t>
  </si>
  <si>
    <t xml:space="preserve"> RUA BENJAMIN PEREIRA</t>
  </si>
  <si>
    <t xml:space="preserve"> RUA JOSE CORDOBA</t>
  </si>
  <si>
    <t>Executado CRE no T.A,fotos na O.S 2618466634,reposição é a mesma da TRE do n 84</t>
  </si>
  <si>
    <t xml:space="preserve"> RUA MAGALHAES GANDAVO</t>
  </si>
  <si>
    <t>Executado reparo de rede de esgoto no T.A
,fotos na etapa de TRE</t>
  </si>
  <si>
    <t xml:space="preserve"> TRAVESSA PERPETUA VICENTE</t>
  </si>
  <si>
    <t xml:space="preserve"> RUA BASSI</t>
  </si>
  <si>
    <t xml:space="preserve"> RUA FREI BARTOLOMEU PILAR</t>
  </si>
  <si>
    <t xml:space="preserve"> RUA VICENTE MACHADO</t>
  </si>
  <si>
    <t xml:space="preserve">foi feito uma sondagem na rede a rede é nova afundou porque foi mal compactado </t>
  </si>
  <si>
    <t xml:space="preserve"> RUA REVERENDO ISRAEL VIEIRA FERREIRA</t>
  </si>
  <si>
    <t>V ISOLINA</t>
  </si>
  <si>
    <t>CONSTRUIR POÇO DE INSPEÇÃO</t>
  </si>
  <si>
    <t xml:space="preserve"> RUA PEDRO LEMBI</t>
  </si>
  <si>
    <t>CONSTRUIDO POÇO DE INSPEÇÃO</t>
  </si>
  <si>
    <t>CONST. PI - FOTOS OS 268374045</t>
  </si>
  <si>
    <t>FOTOS E REPOSIÇÃO OS 268374045</t>
  </si>
  <si>
    <t>CONST PI - REDE TA
FOTOS E REPOSIÇÃO OS 2611379430</t>
  </si>
  <si>
    <t>C/30</t>
  </si>
  <si>
    <t>const. pi - os 268374045</t>
  </si>
  <si>
    <t>const. pi - fotos os 268374045</t>
  </si>
  <si>
    <t>sa fotos do serviço estão na primeira  OS</t>
  </si>
  <si>
    <t>Executado sondagem em rede, trata-se de ramal arreada, rede normal, fotos na etapa de TRE</t>
  </si>
  <si>
    <t xml:space="preserve"> TRAVESSA FRANCISCO QUEIROLO</t>
  </si>
  <si>
    <t xml:space="preserve">Executado sondagem em rede,rede normal aparentemente n há vazamento </t>
  </si>
  <si>
    <t xml:space="preserve">usado mesmo tampão </t>
  </si>
  <si>
    <t xml:space="preserve"> RUA LUCERNA</t>
  </si>
  <si>
    <t>usado mesmo tampao</t>
  </si>
  <si>
    <t xml:space="preserve"> RUA PAULINO ARENA</t>
  </si>
  <si>
    <t>CRE - FOTOS E REPOSIÇÃO NA OS 2618753964</t>
  </si>
  <si>
    <t xml:space="preserve"> RUA CANTARUS</t>
  </si>
  <si>
    <t xml:space="preserve"> RUA ADALGISA</t>
  </si>
  <si>
    <t xml:space="preserve"> RUA PADRE LUIZ GARGIONI</t>
  </si>
  <si>
    <t>execitado nivelamento pv com mesmo tampão</t>
  </si>
  <si>
    <t>fotos e reposiçao na o.s 2617976389</t>
  </si>
  <si>
    <t xml:space="preserve"> RUA ARANHA DE MENEZES</t>
  </si>
  <si>
    <t>EXECUTADO TRE</t>
  </si>
  <si>
    <t xml:space="preserve"> RUA VILA ISABEL</t>
  </si>
  <si>
    <t>Pegou por baixo da sarjeta não tem reposição de passeio adjacente</t>
  </si>
  <si>
    <t xml:space="preserve"> RUA FLOR DE MAIO</t>
  </si>
  <si>
    <t xml:space="preserve"> RUA BELARMINO JOSE DA COSTA</t>
  </si>
  <si>
    <t xml:space="preserve">EXECUTADO CRE NO PA </t>
  </si>
  <si>
    <t>AUSÊNCIA DE PLACAS DE SINALIZAÇÃO</t>
  </si>
  <si>
    <t xml:space="preserve"> RUA DOUTOR AFONSO VERGUEIRO</t>
  </si>
  <si>
    <t xml:space="preserve">LIG EIX </t>
  </si>
  <si>
    <t xml:space="preserve"> RUA DONA MARIA QUEDAS</t>
  </si>
  <si>
    <t xml:space="preserve"> AVENIDA BRAZ LEME</t>
  </si>
  <si>
    <t>JD S BENTO</t>
  </si>
  <si>
    <t xml:space="preserve"> RUA AITINGA</t>
  </si>
  <si>
    <t xml:space="preserve">executado sondagem,água está vindo na vala da rede de agua,nao tem fotos da lona devido o material ter sido retirado pelo caminhão </t>
  </si>
  <si>
    <t xml:space="preserve">executado nivelamento de pv com mesmo tampão </t>
  </si>
  <si>
    <t xml:space="preserve"> RUA MANUEL ALEXANDRE</t>
  </si>
  <si>
    <t xml:space="preserve"> AVENIDA JOSE DE BRITO DE FREITAS</t>
  </si>
  <si>
    <t>CASA VERDE MEDIA</t>
  </si>
  <si>
    <t>obs: ramal em perfeito estado...
obs: SEM REPOSIÇÃO OBRA PREFEITURA...
OBS: VALA JA ESTAVA ESCAVADO...</t>
  </si>
  <si>
    <t>Executado substituição de ligação no P.A,sem reposição devido obra</t>
  </si>
  <si>
    <t>REPARO DE POÇO DE VISITA</t>
  </si>
  <si>
    <t xml:space="preserve"> RUA SAO CIRILO DE ALEXANDRIA</t>
  </si>
  <si>
    <t>S MATEUS</t>
  </si>
  <si>
    <t>Executado ligação no P.A, sem reposição devido obra,fotos na O.S 2617775292</t>
  </si>
  <si>
    <t>Executado ligação no P.A,sem reposição devido obra, fotos na O.S 2617775292</t>
  </si>
  <si>
    <t xml:space="preserve"> RUA DOUTOR CARLOS BASTOS ARANHA</t>
  </si>
  <si>
    <t xml:space="preserve"> VIELA MAGALHAES</t>
  </si>
  <si>
    <t xml:space="preserve"> TRAVESSA VALDIVIO DE ALMEIDA LIMA</t>
  </si>
  <si>
    <t xml:space="preserve">RAMAL NO EIXO  - REDE  EIXO </t>
  </si>
  <si>
    <t xml:space="preserve"> TRAVESSA GYLSON RODRIGUES VIDIGAL</t>
  </si>
  <si>
    <t>A FDS</t>
  </si>
  <si>
    <t xml:space="preserve">EXECUTADO  CRE  REDE EIXO </t>
  </si>
  <si>
    <t>REMANEJAMENTO REDE DN 200 - EIXO
EXT: 96,10 MTS</t>
  </si>
  <si>
    <t xml:space="preserve"> RUA PAULO LAVRADOR</t>
  </si>
  <si>
    <t>obs: serviço executado pela rua Dr afrodisio vidigal 427.
obs: passeio adjacente em obra sem reposição...</t>
  </si>
  <si>
    <t xml:space="preserve">Frente do estabelecimento e concreto e vai até o asfalto </t>
  </si>
  <si>
    <t>obs: passeio adjacente em obra sem reposição cano deixado em baixo da sarjeta...</t>
  </si>
  <si>
    <t xml:space="preserve"> RUA CAPITAO BUSSE</t>
  </si>
  <si>
    <t>fotos no serviço principal..
obs: caixa de esgoto cliente danificado sem o fundo fora padrão parti interna danificado...</t>
  </si>
  <si>
    <t xml:space="preserve"> RUA ALVARO DE ABREU</t>
  </si>
  <si>
    <t xml:space="preserve"> RUA ABEL MARCIANO DE OLIVEIRA</t>
  </si>
  <si>
    <t xml:space="preserve"> AVENIDA TENENTE AMARO FELICISSIMO DA SILVEIRA</t>
  </si>
  <si>
    <t xml:space="preserve">executado nivelamnto pv </t>
  </si>
  <si>
    <t xml:space="preserve">TROCA NO PA E REDE NO PA - SEM REPOSIÇÃO NO PA DEVIDO A OBRAS NO LOCAL </t>
  </si>
  <si>
    <t>Observação fachada</t>
  </si>
  <si>
    <t>Observação antes</t>
  </si>
  <si>
    <t>Observação Hidrômetro</t>
  </si>
  <si>
    <t>Observação leitura</t>
  </si>
  <si>
    <t>Observação finalização</t>
  </si>
  <si>
    <t>PÓLO</t>
  </si>
  <si>
    <t xml:space="preserve"> VIELA SEIS B DA BORGES DOS SANTOS</t>
  </si>
  <si>
    <t>REPARO DE CAVALETE</t>
  </si>
  <si>
    <t>DANIEL MARCOS PRUDENCIO LIMA</t>
  </si>
  <si>
    <t xml:space="preserve"> VIELA PARTICULAR DA USHIKICHI KAMIA</t>
  </si>
  <si>
    <t>TROCA DE REGISTRO DE CAVALETE</t>
  </si>
  <si>
    <t xml:space="preserve"> VIA DE PEDESTRE JOAO B DIAS DE TOLEDO</t>
  </si>
  <si>
    <t>ANTONIO PEREIRA DOS SANTOS</t>
  </si>
  <si>
    <t xml:space="preserve"> VIA DE PEDESTRE ARTURO LUZZATTI</t>
  </si>
  <si>
    <t>JAELSON SATURNINO DA SILVA</t>
  </si>
  <si>
    <t xml:space="preserve"> TRAVESSA TULIO SARTORELLO JUNIOR</t>
  </si>
  <si>
    <t>TROCA DE CAVALETE POR UMA</t>
  </si>
  <si>
    <t>exc troca de cavalete por uma em cavalete</t>
  </si>
  <si>
    <t xml:space="preserve"> TRAVESSA SOLDADO OSCAR RIBEIRO SAMPAIO</t>
  </si>
  <si>
    <t xml:space="preserve"> TRAVESSA SAO DOMINGOS DE GUSMAO</t>
  </si>
  <si>
    <t xml:space="preserve"> TRAVESSA SAGATE DO EGITO</t>
  </si>
  <si>
    <t xml:space="preserve"> TRAVESSA PEGASO</t>
  </si>
  <si>
    <t>ccv</t>
  </si>
  <si>
    <t>KEVIN GOMES DA COSTA</t>
  </si>
  <si>
    <t xml:space="preserve"> TRAVESSA ODE TRIUNFAL</t>
  </si>
  <si>
    <t>D</t>
  </si>
  <si>
    <t xml:space="preserve"> TRAVESSA MAESTRO FILIBERI</t>
  </si>
  <si>
    <t xml:space="preserve"> TRAVESSA KATIA DE SOUZA RODRIGUES</t>
  </si>
  <si>
    <t>EDUARDO SIMPLICIO DE OLIVEIRA</t>
  </si>
  <si>
    <t xml:space="preserve"> TRAVESSA JUVENCIO DOS SANTOS</t>
  </si>
  <si>
    <t>SALOMAO JONAS DE OLIVEIRA FERREIRA</t>
  </si>
  <si>
    <t xml:space="preserve"> TRAVESSA JOAO BAPTISTA DOMINGUES</t>
  </si>
  <si>
    <t xml:space="preserve"> TRAVESSA IGARAPE PROGRESSO</t>
  </si>
  <si>
    <t>WESLEY MARTINS DO NASCIMENTO</t>
  </si>
  <si>
    <t>TROCA DE CAVALETE (KIT)</t>
  </si>
  <si>
    <t xml:space="preserve">executado troca do kit sem foto da sinalização devido ser área de risco biqueira </t>
  </si>
  <si>
    <t xml:space="preserve"> TRAVESSA FRANCES ALDA</t>
  </si>
  <si>
    <t xml:space="preserve"> TRAVESSA FERNANDO ALDANA</t>
  </si>
  <si>
    <t xml:space="preserve"> TRAVESSA ESTEVAO ARCE</t>
  </si>
  <si>
    <t>MARCOS ANDRE OLIVEIRA FERREIRA</t>
  </si>
  <si>
    <t xml:space="preserve"> TRAVESSA CORRENTINOS</t>
  </si>
  <si>
    <t>V ALBERTINA</t>
  </si>
  <si>
    <t xml:space="preserve"> TRAVESSA BARREIRA BRANCA</t>
  </si>
  <si>
    <t xml:space="preserve"> TRAVESSA ANTONIO VALERIANO</t>
  </si>
  <si>
    <t xml:space="preserve"> TRAVESSA ANDRE MACHADO</t>
  </si>
  <si>
    <t xml:space="preserve"> TRAVESSA ALMARJAO</t>
  </si>
  <si>
    <t xml:space="preserve"> RUA ZEFERINO FERREIRA VELLOSO</t>
  </si>
  <si>
    <t xml:space="preserve"> RUA YAMATO</t>
  </si>
  <si>
    <t>ALEXANDRE OLIVEIRA DE SOUZA</t>
  </si>
  <si>
    <t xml:space="preserve"> RUA WANDA COELHO DE MORAES</t>
  </si>
  <si>
    <t xml:space="preserve">casa 2 esta sem a parte do kit alguém levo embora mas não esta vazando cliente não estava no imovel </t>
  </si>
  <si>
    <t xml:space="preserve"> RUA WALTER RIBEIRO NOVAES</t>
  </si>
  <si>
    <t>KLEBER WILLAMIS DE MELO SILVA</t>
  </si>
  <si>
    <t xml:space="preserve"> RUA VIRGINIA PORTO</t>
  </si>
  <si>
    <t>hidrometro com maquinaria danificado.</t>
  </si>
  <si>
    <t xml:space="preserve"> RUA VIOLETA</t>
  </si>
  <si>
    <t xml:space="preserve"> RUA VENCESLAU LACERDA</t>
  </si>
  <si>
    <t xml:space="preserve">apertando as porcas </t>
  </si>
  <si>
    <t xml:space="preserve"> RUA URUPIARA</t>
  </si>
  <si>
    <t xml:space="preserve"> RUA TOTONIO PACHECO</t>
  </si>
  <si>
    <t xml:space="preserve">exc troca de cavalete kit. fotos na os do vazamento. </t>
  </si>
  <si>
    <t xml:space="preserve"> RUA TOME PORTES</t>
  </si>
  <si>
    <t xml:space="preserve"> RUA TOGO</t>
  </si>
  <si>
    <t xml:space="preserve"> RUA TITO LESSI</t>
  </si>
  <si>
    <t xml:space="preserve"> RUA TERC SARGENTO RAFAEL BARILOTTI JR</t>
  </si>
  <si>
    <t xml:space="preserve"> RUA TEODORO HORST</t>
  </si>
  <si>
    <t>JONNY ROBSON DA CRUZ</t>
  </si>
  <si>
    <t>EXECUTADO TROCA DO REGISTRO DE CAVALETE.</t>
  </si>
  <si>
    <t>TROCA DE PE DE CAVALETE PREVENTIVO</t>
  </si>
  <si>
    <t>FOTOS NA OS REF: 2621373892</t>
  </si>
  <si>
    <t xml:space="preserve"> RUA SOLDADO GENTIL GUIMARAES</t>
  </si>
  <si>
    <t xml:space="preserve">local em obra,não será necessário reposição. </t>
  </si>
  <si>
    <t xml:space="preserve"> RUA SOLDADO CLOVIS ROSA DA SILVA</t>
  </si>
  <si>
    <t>BRUNO FERREIRA DA SILVA</t>
  </si>
  <si>
    <t xml:space="preserve"> RUA SOLDADO CESARIO AGUIAR</t>
  </si>
  <si>
    <t>morador esta com vazamento</t>
  </si>
  <si>
    <t xml:space="preserve"> RUA SOLDADO ANTONIO MATIAS CAMARGO</t>
  </si>
  <si>
    <t xml:space="preserve"> RUA SIMAO MACHADO</t>
  </si>
  <si>
    <t xml:space="preserve">passeio obras </t>
  </si>
  <si>
    <t xml:space="preserve"> RUA SIMAO LEDUC</t>
  </si>
  <si>
    <t xml:space="preserve"> RUA SEVILHA</t>
  </si>
  <si>
    <t>fotos estão na os 2620204188</t>
  </si>
  <si>
    <t xml:space="preserve"> RUA SEM NOME</t>
  </si>
  <si>
    <t xml:space="preserve"> RUA SEIXAL</t>
  </si>
  <si>
    <t>fotos na os anterior 2618423020</t>
  </si>
  <si>
    <t xml:space="preserve"> RUA SEBASTIANA NOBREGA DONOFRE</t>
  </si>
  <si>
    <t xml:space="preserve"> RUA SARGENTO ALBERTO MELO DA COSTA</t>
  </si>
  <si>
    <t>INSTALADO LACRE DIVERSOS</t>
  </si>
  <si>
    <t>fotos na os principail</t>
  </si>
  <si>
    <t xml:space="preserve"> RUA SÃO SEBASTIAO</t>
  </si>
  <si>
    <t xml:space="preserve"> RUA SAO LEOTELIO</t>
  </si>
  <si>
    <t xml:space="preserve"> RUA SAO JOSE DE SERZEDELO</t>
  </si>
  <si>
    <t>REGULARIZADO CAVALETE</t>
  </si>
  <si>
    <t>fotos na o.s. 2619201495</t>
  </si>
  <si>
    <t xml:space="preserve"> RUA SAO GABRIEL ARCANJO</t>
  </si>
  <si>
    <t xml:space="preserve">registro quebrado </t>
  </si>
  <si>
    <t>MANOEL VIEIRA ROCHA JUNIOR</t>
  </si>
  <si>
    <t xml:space="preserve"> RUA SAO FILIPE NERI</t>
  </si>
  <si>
    <t xml:space="preserve"> RUA SANTO ANTONIO DE LISBOA</t>
  </si>
  <si>
    <t>fotos na o.s 2620381760</t>
  </si>
  <si>
    <t xml:space="preserve"> RUA SANTO AMARO</t>
  </si>
  <si>
    <t xml:space="preserve"> RUA SANTO ADOLFO</t>
  </si>
  <si>
    <t xml:space="preserve">cliente com provável vazamento interno não visível. </t>
  </si>
  <si>
    <t>FDS C/3</t>
  </si>
  <si>
    <t xml:space="preserve"> RUA SANTA MARIA GORETTI</t>
  </si>
  <si>
    <t>REPARO DE REGISTRO DE CAVALETE</t>
  </si>
  <si>
    <t>agua cortada nao tem hidrometro no local</t>
  </si>
  <si>
    <t xml:space="preserve"> RUA SANTA LEOCADIA</t>
  </si>
  <si>
    <t xml:space="preserve">serviço executado sem fato devindo ser  aberto  posteriormente  a execução do serviço </t>
  </si>
  <si>
    <t xml:space="preserve"> RUA SANTA GERTRUDES</t>
  </si>
  <si>
    <t>V QUEIROZ</t>
  </si>
  <si>
    <t xml:space="preserve">trocando o hidrometro </t>
  </si>
  <si>
    <t xml:space="preserve"> RUA SANTA EUDOXIA</t>
  </si>
  <si>
    <t xml:space="preserve">exe conserto de cavalete </t>
  </si>
  <si>
    <t>JOSE DOS SANTOS ROCHA</t>
  </si>
  <si>
    <t xml:space="preserve">exe conserto de cavalete obs água cortada continua cortada estava cliente tentou ligar água </t>
  </si>
  <si>
    <t xml:space="preserve"> RUA SAMURAIS</t>
  </si>
  <si>
    <t xml:space="preserve"> RUA ROSA MARIA</t>
  </si>
  <si>
    <t xml:space="preserve">e uma metro  de pead </t>
  </si>
  <si>
    <t xml:space="preserve"> RUA RONALDO DE CARVALHO</t>
  </si>
  <si>
    <t xml:space="preserve"> RUA ROMAO FREIRE</t>
  </si>
  <si>
    <t xml:space="preserve"> RUA RODRIGUES DE BARROS</t>
  </si>
  <si>
    <t xml:space="preserve"> RUA ROBERTO ROSSEN</t>
  </si>
  <si>
    <t xml:space="preserve"> RUA RAUL VICENTE</t>
  </si>
  <si>
    <t>TREMEMBE</t>
  </si>
  <si>
    <t xml:space="preserve"> RUA PROJETADA A</t>
  </si>
  <si>
    <t xml:space="preserve"> RUA PROFESSORA MARIA HOSNI CURY</t>
  </si>
  <si>
    <t xml:space="preserve"> RUA PROFESSORA JACIRA DE CARVALHO</t>
  </si>
  <si>
    <t xml:space="preserve">executado reparo de cavalete troca do pe
serviço executado sem sequência de fotos serviço interno imóvel em obras </t>
  </si>
  <si>
    <t xml:space="preserve"> RUA PROFESSOR MARCONDES DOMINGUES</t>
  </si>
  <si>
    <t xml:space="preserve"> RUA PROFESSOR ALVARO DE SOUZA REIS</t>
  </si>
  <si>
    <t xml:space="preserve"> RUA PROFESSOR ALBUQUERQUE PRADO</t>
  </si>
  <si>
    <t xml:space="preserve"> RUA PORANGATU</t>
  </si>
  <si>
    <t>VILA EDI</t>
  </si>
  <si>
    <t xml:space="preserve"> RUA PISTOIA</t>
  </si>
  <si>
    <t>FALTA DE ÁGUA LOCAL</t>
  </si>
  <si>
    <t xml:space="preserve"> RUA PIRES DA FONSECA</t>
  </si>
  <si>
    <t>FALTA DE AGUA LOCAL ATENDIDA</t>
  </si>
  <si>
    <t xml:space="preserve">FOI DESMONTADO O CV E MEDIDO A PRESSÃO  , MEDINDO 33MCA , ABASTECIMENTO DE AGUA NORMAL NO CV , IMÓVEL COM PROBLEMA INTERNO. </t>
  </si>
  <si>
    <t xml:space="preserve"> RUA PIRACEMA</t>
  </si>
  <si>
    <t xml:space="preserve">executada troca de guarnição. </t>
  </si>
  <si>
    <t xml:space="preserve"> RUA PIERRE CHEVEU</t>
  </si>
  <si>
    <t xml:space="preserve"> RUA PENAFORTE</t>
  </si>
  <si>
    <t xml:space="preserve"> RUA PEDRO TEZIN</t>
  </si>
  <si>
    <t>BORTOLANDIA</t>
  </si>
  <si>
    <t>executado reparo no cavalete nao foi feito sinalização devido apenas reparo de cavalete</t>
  </si>
  <si>
    <t xml:space="preserve"> RUA PEDRO</t>
  </si>
  <si>
    <t>VILA ALBERTINA</t>
  </si>
  <si>
    <t xml:space="preserve"> RUA PAULO HALLAGE</t>
  </si>
  <si>
    <t>Troca de cavalete (kit)
As fotos estão na msm os; 2692193933.</t>
  </si>
  <si>
    <t xml:space="preserve"> RUA PAULO DE AVELAR</t>
  </si>
  <si>
    <t xml:space="preserve">porca folgada </t>
  </si>
  <si>
    <t xml:space="preserve">reaperto nas porcas não foi necessário soltar o HD </t>
  </si>
  <si>
    <t>exc troca de cavalete por em cavalete caixa uma</t>
  </si>
  <si>
    <t xml:space="preserve"> RUA PASCHOAL MASTROENI</t>
  </si>
  <si>
    <t xml:space="preserve"> RUA PARANHOS PEDERNEIRAS</t>
  </si>
  <si>
    <t xml:space="preserve">tubete sem vedação </t>
  </si>
  <si>
    <t xml:space="preserve">tubete quebrado </t>
  </si>
  <si>
    <t xml:space="preserve"> RUA PARAISO</t>
  </si>
  <si>
    <t>abastecimento esta normal</t>
  </si>
  <si>
    <t xml:space="preserve"> RUA PAPOULA</t>
  </si>
  <si>
    <t xml:space="preserve">arrumei e deixei registro interno fechado </t>
  </si>
  <si>
    <t xml:space="preserve"> RUA PALLET COMUNIDADE BARACELA</t>
  </si>
  <si>
    <t xml:space="preserve">sem número </t>
  </si>
  <si>
    <t xml:space="preserve"> RUA PADRE PAULO RAVIER</t>
  </si>
  <si>
    <t>luva estourou com pressão da água</t>
  </si>
  <si>
    <t xml:space="preserve"> RUA PADRE AGOSTINHO JORGE</t>
  </si>
  <si>
    <t xml:space="preserve">cliente com vazamento interno não visível. </t>
  </si>
  <si>
    <t xml:space="preserve">ccv </t>
  </si>
  <si>
    <t xml:space="preserve"> RUA OURO GROSSO</t>
  </si>
  <si>
    <t xml:space="preserve">exe conserto de cavalete obs reaperto de porcas </t>
  </si>
  <si>
    <t xml:space="preserve"> RUA OSAKA</t>
  </si>
  <si>
    <t xml:space="preserve"> RUA ORLANDO MOMENTE</t>
  </si>
  <si>
    <t>obs  serviço executado na casa 3</t>
  </si>
  <si>
    <t xml:space="preserve"> RUA ORLANDO JARDIM</t>
  </si>
  <si>
    <t xml:space="preserve">conforme fotos trocado o registro </t>
  </si>
  <si>
    <t xml:space="preserve"> RUA ORINDIUVA</t>
  </si>
  <si>
    <t>Troca de cavalete (kit)</t>
  </si>
  <si>
    <t xml:space="preserve"> RUA O</t>
  </si>
  <si>
    <t xml:space="preserve">cliente está alegando que é vazamento interno e problema da sabesp só arrumei parte da sabesp mas ela não entendeu disse que vai reclamar </t>
  </si>
  <si>
    <t xml:space="preserve"> RUA NOSSA SENHORA DA APARECIDA</t>
  </si>
  <si>
    <t xml:space="preserve"> RUA NINO ROTA</t>
  </si>
  <si>
    <t xml:space="preserve"> RUA NICE</t>
  </si>
  <si>
    <t xml:space="preserve"> RUA NELSON MAZZEI</t>
  </si>
  <si>
    <t xml:space="preserve"> RUA NELSON ANTONIO CAMPANELLI</t>
  </si>
  <si>
    <t>ex trocar cavalete por  uma</t>
  </si>
  <si>
    <t xml:space="preserve"> RUA NASCENTES DO IGUACU</t>
  </si>
  <si>
    <t xml:space="preserve"> RUA NAGASAKI</t>
  </si>
  <si>
    <t xml:space="preserve"> RUA MUNIZ FERREIRA</t>
  </si>
  <si>
    <t xml:space="preserve"> RUA MOTANGUA</t>
  </si>
  <si>
    <t xml:space="preserve"> RUA MONTE BELO</t>
  </si>
  <si>
    <t xml:space="preserve">abastecimento de água está normal registro interno da caixa uma estava fechado </t>
  </si>
  <si>
    <t xml:space="preserve"> RUA MINISTRO KELLY</t>
  </si>
  <si>
    <t xml:space="preserve"> RUA MATEUS CAMPOS</t>
  </si>
  <si>
    <t xml:space="preserve"> RUA MARQUES DE POMBAL</t>
  </si>
  <si>
    <t xml:space="preserve"> RUA MARINHEIRO</t>
  </si>
  <si>
    <t xml:space="preserve"> RUA MARIA PRESTES MAIA</t>
  </si>
  <si>
    <t xml:space="preserve"> RUA MARIA NADI RODINI</t>
  </si>
  <si>
    <t xml:space="preserve"> RUA MARIA LIGIERI BRASILIENSE</t>
  </si>
  <si>
    <t xml:space="preserve">deixando  o registro  de lado para evitar  o cachorro  come o registro </t>
  </si>
  <si>
    <t xml:space="preserve"> RUA MARIA CURUPAITI</t>
  </si>
  <si>
    <t xml:space="preserve">tubete vazando </t>
  </si>
  <si>
    <t>A.</t>
  </si>
  <si>
    <t>os sem foto devido ter sido executado antes da abertura da OS</t>
  </si>
  <si>
    <t xml:space="preserve"> RUA MARECHAL FONTOURA</t>
  </si>
  <si>
    <t>sr,ivonice permitiu quebrar o cadeado</t>
  </si>
  <si>
    <t xml:space="preserve"> RUA MANUEL PEREIRA SAMPAIO</t>
  </si>
  <si>
    <t xml:space="preserve">necessário regularizar o cavalete
Antônio ciente </t>
  </si>
  <si>
    <t xml:space="preserve"> RUA MANUEL MORAIS PONTES</t>
  </si>
  <si>
    <t xml:space="preserve"> RUA MANUEL MARTINS FERREIRA</t>
  </si>
  <si>
    <t xml:space="preserve"> RUA MANUEL FRANCISCO ALVES</t>
  </si>
  <si>
    <t xml:space="preserve"> RUA MANUEL DE ALMEIDA</t>
  </si>
  <si>
    <t>OS SEM FOTO DEVIDO TER SIDO EXECUTADO ANTES DA ABERTURA DA OS, FOTOS ENCAMINHADA VIA WHATSAPP</t>
  </si>
  <si>
    <t xml:space="preserve">troca de guarnições </t>
  </si>
  <si>
    <t xml:space="preserve"> RUA MANOEL SIMOES DA SILVA</t>
  </si>
  <si>
    <t>PQ RAMOS DE FREITAS</t>
  </si>
  <si>
    <t xml:space="preserve"> RUA MAJOR VITAL BANDEIRA DE MELLO</t>
  </si>
  <si>
    <t xml:space="preserve">registro vazando </t>
  </si>
  <si>
    <t xml:space="preserve"> RUA LUIZ EDUARDO MAGALHAES</t>
  </si>
  <si>
    <t xml:space="preserve"> RUA LUIS PEDROSO</t>
  </si>
  <si>
    <t xml:space="preserve"> RUA LUIS FLAQUER</t>
  </si>
  <si>
    <t xml:space="preserve"> RUA LUIS ANTONIO DOS SANTOS</t>
  </si>
  <si>
    <t xml:space="preserve"> RUA LUIS ANTONIO DE OLIVEIRA ALVES</t>
  </si>
  <si>
    <t xml:space="preserve"> RUA LOURDES VIEIRA</t>
  </si>
  <si>
    <t xml:space="preserve"> RUA LILIANA</t>
  </si>
  <si>
    <t xml:space="preserve"> RUA LAURINDO SBAMPATO</t>
  </si>
  <si>
    <t xml:space="preserve">porca folgada
nao foi necessário usar lacre </t>
  </si>
  <si>
    <t xml:space="preserve"> RUA LAMARTINE DOS SANTOS</t>
  </si>
  <si>
    <t>C/2.</t>
  </si>
  <si>
    <t xml:space="preserve"> RUA LAIR</t>
  </si>
  <si>
    <t xml:space="preserve"> RUA LAGOA GRANDE</t>
  </si>
  <si>
    <t>READEQUADO CAVALETE</t>
  </si>
  <si>
    <t xml:space="preserve"> RUA KOBE</t>
  </si>
  <si>
    <t>ALTOS</t>
  </si>
  <si>
    <t xml:space="preserve"> RUA KANEDA</t>
  </si>
  <si>
    <t xml:space="preserve"> RUA JULIA ROXO</t>
  </si>
  <si>
    <t xml:space="preserve">fotos na O.S principal </t>
  </si>
  <si>
    <t xml:space="preserve"> RUA JOTA CARLOS</t>
  </si>
  <si>
    <t xml:space="preserve"> RUA JOSE TELES</t>
  </si>
  <si>
    <t xml:space="preserve"> RUA JOSE PIRES DE OLIVEIRA DIAS</t>
  </si>
  <si>
    <t xml:space="preserve"> RUA JOSE NUNES DE SOUZA</t>
  </si>
  <si>
    <t xml:space="preserve"> RUA JOSE FONSECA CAVALCANTI</t>
  </si>
  <si>
    <t>Troca de cavalete por uma.
Táva sem hidrômetro no local.</t>
  </si>
  <si>
    <t>Troca de cavalete por uma.
Tava sem hidrômetro no local.</t>
  </si>
  <si>
    <t xml:space="preserve"> RUA JOSE FERREIRA DA SILVA</t>
  </si>
  <si>
    <t xml:space="preserve"> RUA JOSE EDUARDO PRADO KELLY</t>
  </si>
  <si>
    <t xml:space="preserve"> RUA JOSE DE OLIVEIRA</t>
  </si>
  <si>
    <t xml:space="preserve">luva quebrou </t>
  </si>
  <si>
    <t xml:space="preserve"> RUA JOSE CONHAGO POMARE</t>
  </si>
  <si>
    <t xml:space="preserve"> RUA JOSE BORGES DE PAULA</t>
  </si>
  <si>
    <t>pa obra do cliente serviço executado dentro da obra por ese motivo nao tem fotos da sinalização</t>
  </si>
  <si>
    <t xml:space="preserve"> RUA JOSE BATISTA DE PAULA</t>
  </si>
  <si>
    <t xml:space="preserve">reaperto nas porcas </t>
  </si>
  <si>
    <t xml:space="preserve"> RUA JORNADA DA PARAIBA</t>
  </si>
  <si>
    <t xml:space="preserve"> RUA JORGE VALIM</t>
  </si>
  <si>
    <t xml:space="preserve">exe conserto de cavalete obs reaperto de porca cliente c vazamento interno </t>
  </si>
  <si>
    <t xml:space="preserve">trocado o registro quebrado não vedava </t>
  </si>
  <si>
    <t xml:space="preserve"> RUA JOAQUIM FONSECA SARAIVA FILHO</t>
  </si>
  <si>
    <t xml:space="preserve"> RUA JOAQUIM BARCELO</t>
  </si>
  <si>
    <t xml:space="preserve"> RUA JOAO NICOLAU CHAMMA</t>
  </si>
  <si>
    <t xml:space="preserve">exc troca do cavalete kit. </t>
  </si>
  <si>
    <t xml:space="preserve"> RUA JOAO LUIS BOZZI</t>
  </si>
  <si>
    <t xml:space="preserve"> RUA JOAO LEITE</t>
  </si>
  <si>
    <t xml:space="preserve"> RUA JOAO FREDERICO AGRICOLA</t>
  </si>
  <si>
    <t xml:space="preserve"> RUA JOAO BATISTA ALVES DA SILVA</t>
  </si>
  <si>
    <t xml:space="preserve"> RUA JEAN CASTRONIS</t>
  </si>
  <si>
    <t xml:space="preserve"> RUA JAUPACI</t>
  </si>
  <si>
    <t xml:space="preserve">necessário regularizar o cavalete seguir as fotos </t>
  </si>
  <si>
    <t xml:space="preserve"> RUA JAPI</t>
  </si>
  <si>
    <t xml:space="preserve"> RUA ISRAEL SANTANA</t>
  </si>
  <si>
    <t xml:space="preserve"> RUA IRMA FILOMENA</t>
  </si>
  <si>
    <t>fotos na os 2620533417</t>
  </si>
  <si>
    <t>SERVIÇO  EXECUTADO ANTES DE CAIR NO SISTEMA OK,  FOTOS NA FOLHA NÚMERO 2692899147.</t>
  </si>
  <si>
    <t>serviso execultado dentro da obra pela parte interna do cliente</t>
  </si>
  <si>
    <t xml:space="preserve"> RUA INACIO MAMMANA</t>
  </si>
  <si>
    <t xml:space="preserve"> RUA IGUAPE</t>
  </si>
  <si>
    <t>C/5 LIG 1</t>
  </si>
  <si>
    <t>C3</t>
  </si>
  <si>
    <t xml:space="preserve"> RUA IBERIA</t>
  </si>
  <si>
    <t>foi trocado o corinho da torneira</t>
  </si>
  <si>
    <t xml:space="preserve"> RUA IACANGA</t>
  </si>
  <si>
    <t>Troca de cavalete (kit)
As fotos estão na msm os;</t>
  </si>
  <si>
    <t xml:space="preserve"> RUA HIROSHIMA</t>
  </si>
  <si>
    <t>C-5</t>
  </si>
  <si>
    <t xml:space="preserve">falta de água atendida problema interno cliente foi orientado olhar boia da caixa de água </t>
  </si>
  <si>
    <t xml:space="preserve"> RUA HENRIQUE LEITAO</t>
  </si>
  <si>
    <t xml:space="preserve"> RUA GUILHERME BUDE</t>
  </si>
  <si>
    <t xml:space="preserve"> RUA GUATAMBUS</t>
  </si>
  <si>
    <t xml:space="preserve"> RUA GUAIPACARE</t>
  </si>
  <si>
    <t>C/05</t>
  </si>
  <si>
    <t xml:space="preserve"> RUA GRAO PARA</t>
  </si>
  <si>
    <t xml:space="preserve">conforme fotos do manômetro fornecimento normalizado com 30 mca de pressão </t>
  </si>
  <si>
    <t xml:space="preserve"> RUA GOIATUBA</t>
  </si>
  <si>
    <t xml:space="preserve"> RUA GIUSEPPE MARINO</t>
  </si>
  <si>
    <t>BL/B6 CING</t>
  </si>
  <si>
    <t xml:space="preserve"> RUA GILBERTO SAMPAIO</t>
  </si>
  <si>
    <t xml:space="preserve"> RUA GETULIO VARGAS</t>
  </si>
  <si>
    <t xml:space="preserve"> RUA GERTRUDES</t>
  </si>
  <si>
    <t xml:space="preserve">tubete curto quebrado </t>
  </si>
  <si>
    <t xml:space="preserve"> RUA GEORGE GUYNEMER</t>
  </si>
  <si>
    <t xml:space="preserve">falta de água ja normalizada </t>
  </si>
  <si>
    <t xml:space="preserve">foi colocado um ab no cavalete após o hd ser furtado devido o imóvel esta vago mas foi deixado cartinha no local  </t>
  </si>
  <si>
    <t>CHAC DO ENCOSTO</t>
  </si>
  <si>
    <t>t</t>
  </si>
  <si>
    <t xml:space="preserve"> RUA FRANCO PAULISTA</t>
  </si>
  <si>
    <t xml:space="preserve"> RUA FRANCISCO GUIMARAES PEREIRA JR</t>
  </si>
  <si>
    <t xml:space="preserve"> RUA FRANCISCO FANGANIELO</t>
  </si>
  <si>
    <t xml:space="preserve">com instalação  de hidrometro reabrindo etapa para instalação de hidrometro </t>
  </si>
  <si>
    <t xml:space="preserve"> RUA FRANCISCO DE TAVES</t>
  </si>
  <si>
    <t xml:space="preserve"> RUA FLORINDA BARBOSA</t>
  </si>
  <si>
    <t xml:space="preserve">tubete longo quebrado </t>
  </si>
  <si>
    <t xml:space="preserve"> RUA FLORIANO DE GODOI</t>
  </si>
  <si>
    <t xml:space="preserve"> RUA FLOR DO LIRIO</t>
  </si>
  <si>
    <t xml:space="preserve"> RUA FLOR DE MACA</t>
  </si>
  <si>
    <t xml:space="preserve">cavalete bem torta clinte foi orientado a regularizar </t>
  </si>
  <si>
    <t xml:space="preserve"> RUA FIRMINO DE SOUZA</t>
  </si>
  <si>
    <t xml:space="preserve">reapertada  as porca  e colocado  lacre novo </t>
  </si>
  <si>
    <t xml:space="preserve"> RUA FELIX PACHECO</t>
  </si>
  <si>
    <t xml:space="preserve">foi trocado as guarnições do kit uma </t>
  </si>
  <si>
    <t xml:space="preserve"> RUA EURICO SODRE</t>
  </si>
  <si>
    <t xml:space="preserve">teacado guarnições. </t>
  </si>
  <si>
    <t xml:space="preserve"> RUA ESTEVAO MELIO</t>
  </si>
  <si>
    <t>foto na 2621860710</t>
  </si>
  <si>
    <t xml:space="preserve"> RUA ESMERALDINO CAVALCANTI TORRES</t>
  </si>
  <si>
    <t xml:space="preserve"> RUA ESMERALDA</t>
  </si>
  <si>
    <t xml:space="preserve">as fatos esta na os 2618614994. carro bateu  no muro </t>
  </si>
  <si>
    <t xml:space="preserve"> RUA ENGENHEIRO JOAO FLEURY SILVEIRA</t>
  </si>
  <si>
    <t xml:space="preserve">foi trocado o obturador do registro </t>
  </si>
  <si>
    <t xml:space="preserve"> RUA ENGENHEIRO CESAR</t>
  </si>
  <si>
    <t xml:space="preserve"> RUA ENGENHEIRO ANTONIO DE TOLEDO</t>
  </si>
  <si>
    <t xml:space="preserve">ccv serviço sem foto devido área de risco </t>
  </si>
  <si>
    <t xml:space="preserve"> RUA EMILIA MACHADO DE FIGUEIREDO</t>
  </si>
  <si>
    <t xml:space="preserve">TRATA SE DE HIDROMETRO  DESAPARECIDO, E CV DANIFICADO POR VÂNDALOS.
CLIENTE  NÃO AUTORIZOU A INSTALAR HIDROMETRO.
FOI  SANADO O VAZAMENTO COM  OB NO PE DO CV OK </t>
  </si>
  <si>
    <t xml:space="preserve"> RUA EMANUELE SAPORITI</t>
  </si>
  <si>
    <t xml:space="preserve"> RUA ELVIRA DE BORTOLE</t>
  </si>
  <si>
    <t xml:space="preserve">obs as fotos estão no HD da programação </t>
  </si>
  <si>
    <t xml:space="preserve"> RUA ELIZETE CARDOSO</t>
  </si>
  <si>
    <t xml:space="preserve"> RUA ELIAS PEREIRA</t>
  </si>
  <si>
    <t xml:space="preserve">obs sem reposição calçada em obras </t>
  </si>
  <si>
    <t xml:space="preserve"> RUA EDGAR FRANCO</t>
  </si>
  <si>
    <t xml:space="preserve"> RUA DOUTOR PEDRO PAULO LAGRECA NETO</t>
  </si>
  <si>
    <t xml:space="preserve">registro sem vedar </t>
  </si>
  <si>
    <t xml:space="preserve"> RUA DOUTOR NELSON DA VEIGA</t>
  </si>
  <si>
    <t>Reapertada as porca</t>
  </si>
  <si>
    <t xml:space="preserve"> RUA DOUTOR LUIZ NAZARENO ASSUMPCAO</t>
  </si>
  <si>
    <t xml:space="preserve">executado troca de kit foto na os principal do vazamento </t>
  </si>
  <si>
    <t xml:space="preserve"> RUA DOUTOR JOSE CAMARGO ARANHA</t>
  </si>
  <si>
    <t>Apertada  a porca do cavalete. numeraçao do hidromito apagada</t>
  </si>
  <si>
    <t xml:space="preserve"> RUA DOUTOR JOAO DE AQUINO</t>
  </si>
  <si>
    <t xml:space="preserve"> RUA DOUTOR GUILHERME TELLES</t>
  </si>
  <si>
    <t xml:space="preserve"> RUA DOUTOR AZEVEDO LIMA</t>
  </si>
  <si>
    <t xml:space="preserve">conforme fotos da cx uma hd furtado suprimido o ramal conforme, imóvel abandonado </t>
  </si>
  <si>
    <t xml:space="preserve"> RUA DOUTOR ALCIDES PRESTES</t>
  </si>
  <si>
    <t xml:space="preserve"> RUA DOS PINHEIROS</t>
  </si>
  <si>
    <t xml:space="preserve"> RUA DOS CORRETORES</t>
  </si>
  <si>
    <t xml:space="preserve">troca de kit cavalete </t>
  </si>
  <si>
    <t xml:space="preserve"> RUA DONA SANTA VELOSO</t>
  </si>
  <si>
    <t xml:space="preserve"> RUA DONA LUIZA TOLLE</t>
  </si>
  <si>
    <t xml:space="preserve"> RUA DOMINGOS MUNIZ</t>
  </si>
  <si>
    <t xml:space="preserve"> RUA DO PORTAL II</t>
  </si>
  <si>
    <t xml:space="preserve"> RUA DO IMPERADOR</t>
  </si>
  <si>
    <t xml:space="preserve"> RUA DIONISIO DE SOUSA</t>
  </si>
  <si>
    <t xml:space="preserve">executado troca de cavalete por uma no PA o PA obras </t>
  </si>
  <si>
    <t xml:space="preserve"> RUA DIEGO DE LOSADA</t>
  </si>
  <si>
    <t>exc troca de cavalete kit serviço não a todas sequência de fotos serviço executado dentro do imóvel</t>
  </si>
  <si>
    <t xml:space="preserve"> RUA DERVICHE DJOUKI</t>
  </si>
  <si>
    <t xml:space="preserve"> RUA DEPUTADO VICENTE PENIDO</t>
  </si>
  <si>
    <t>ALTOS C/1</t>
  </si>
  <si>
    <t>EXECUTADO REPARO DO CAVALETE E TROCA DO REGISTRO</t>
  </si>
  <si>
    <t xml:space="preserve">executado reparo no pe do cavalete as fotos estão no HD da empresa </t>
  </si>
  <si>
    <t xml:space="preserve"> RUA DA VIRGEM</t>
  </si>
  <si>
    <t xml:space="preserve">IMÓVEL COM ABASTECIMENTO DE AGUA NORMAL OK </t>
  </si>
  <si>
    <t>REGISTRO DO CAVALETE INVERTIDO</t>
  </si>
  <si>
    <t xml:space="preserve"> RUA DA CAVALGADA</t>
  </si>
  <si>
    <t xml:space="preserve">trocado adaptador </t>
  </si>
  <si>
    <t xml:space="preserve"> RUA CURUCA</t>
  </si>
  <si>
    <t xml:space="preserve"> RUA CRISTOVAO BEZERRA DANTAS</t>
  </si>
  <si>
    <t xml:space="preserve">trocado o HD </t>
  </si>
  <si>
    <t xml:space="preserve"> RUA CORONEL MARQUES RIBEIRO</t>
  </si>
  <si>
    <t xml:space="preserve"> RUA CORONEL GUILHERME ROCHA</t>
  </si>
  <si>
    <t xml:space="preserve">ajuste no registro </t>
  </si>
  <si>
    <t xml:space="preserve"> RUA CORONEL EVARISTO DE CAMPOS</t>
  </si>
  <si>
    <t xml:space="preserve"> RUA CONEGO LUIS GONZAGA BIAZI</t>
  </si>
  <si>
    <t xml:space="preserve"> RUA CIRENE DE OLIVEIRA LAET</t>
  </si>
  <si>
    <t xml:space="preserve"> RUA CILENE</t>
  </si>
  <si>
    <t xml:space="preserve"> RUA CHANNAN</t>
  </si>
  <si>
    <t xml:space="preserve">feito conserto no registro </t>
  </si>
  <si>
    <t xml:space="preserve"> RUA CATUA MIRIM</t>
  </si>
  <si>
    <t xml:space="preserve"> RUA CATARINA SIMONE PITORRI</t>
  </si>
  <si>
    <t xml:space="preserve"> RUA CATAGUASES</t>
  </si>
  <si>
    <t xml:space="preserve"> RUA CASSIO DE ALMEIDA</t>
  </si>
  <si>
    <t xml:space="preserve"> RUA CASA FORTE</t>
  </si>
  <si>
    <t xml:space="preserve"> RUA CARMINA PASQUI</t>
  </si>
  <si>
    <t xml:space="preserve"> RUA CARLOTA NORBERG</t>
  </si>
  <si>
    <t xml:space="preserve"> RUA CARLOS CANDIDO AP FERREIRA</t>
  </si>
  <si>
    <t xml:space="preserve"> RUA CARACAXA</t>
  </si>
  <si>
    <t xml:space="preserve"> RUA CAPRICHO</t>
  </si>
  <si>
    <t xml:space="preserve"> RUA CAPITAO LUIS RAMOS</t>
  </si>
  <si>
    <t>C/3 LIG.1</t>
  </si>
  <si>
    <t xml:space="preserve"> RUA CAPITAO GUSTAVO LAURO KORTE</t>
  </si>
  <si>
    <t xml:space="preserve">FOI APERTADO A GAXETA DO REGISTRO DO CV OK.
FOI ORIENTADO A CLIENTE  GENY PARA SOLICITAR REGULARIZAÇÃO DE CV OK.
CV SOTERRADO. </t>
  </si>
  <si>
    <t xml:space="preserve"> RUA CANDIDO FREIRE</t>
  </si>
  <si>
    <t xml:space="preserve"> RUA CANAPOLIS</t>
  </si>
  <si>
    <t xml:space="preserve"> RUA CAMPELO</t>
  </si>
  <si>
    <t xml:space="preserve"> RUA CACADOR</t>
  </si>
  <si>
    <t xml:space="preserve"> RUA BRINCO DE PRINCESA</t>
  </si>
  <si>
    <t xml:space="preserve"> RUA BRASILIO SERGIO</t>
  </si>
  <si>
    <t xml:space="preserve">quarnicao esmagada </t>
  </si>
  <si>
    <t xml:space="preserve"> RUA BRAS BELMONTE FERNANDES</t>
  </si>
  <si>
    <t xml:space="preserve"> RUA BORGES LADARIO</t>
  </si>
  <si>
    <t xml:space="preserve"> RUA BOM PROGRESSO</t>
  </si>
  <si>
    <t xml:space="preserve"> RUA BLINDEX COMUNIDADE BARACELA</t>
  </si>
  <si>
    <t xml:space="preserve">serviço executado sem foto devido se área de risco Trata-se de comunidade </t>
  </si>
  <si>
    <t xml:space="preserve"> RUA BENTO FRANCO</t>
  </si>
  <si>
    <t>EXECUTADO REPARO NO CAVALETE.</t>
  </si>
  <si>
    <t xml:space="preserve">conforme fotos tubete longo quebrado </t>
  </si>
  <si>
    <t>C/1 LIG/1</t>
  </si>
  <si>
    <t xml:space="preserve"> RUA BELENZINHO</t>
  </si>
  <si>
    <t xml:space="preserve"> RUA BELCHIOR PAULO</t>
  </si>
  <si>
    <t xml:space="preserve"> RUA BELA BALAZ</t>
  </si>
  <si>
    <t xml:space="preserve"> RUA BEGONIA</t>
  </si>
  <si>
    <t>JD FLOR DE MAIO</t>
  </si>
  <si>
    <t xml:space="preserve"> RUA BATISTA DA MATA</t>
  </si>
  <si>
    <t xml:space="preserve"> RUA BATALHA DO JATAI</t>
  </si>
  <si>
    <t xml:space="preserve"> RUA BARRA MANSA</t>
  </si>
  <si>
    <t xml:space="preserve">executado troca de cavalete por uma </t>
  </si>
  <si>
    <t xml:space="preserve"> RUA BALINS</t>
  </si>
  <si>
    <t>serviço executado sem foto devido ser aberto posteriormente a executação do serviço</t>
  </si>
  <si>
    <t>BL/8 CINGA</t>
  </si>
  <si>
    <t xml:space="preserve"> RUA BAHIA</t>
  </si>
  <si>
    <t xml:space="preserve"> RUA BACADA</t>
  </si>
  <si>
    <t xml:space="preserve"> RUA AVIADOR GIL GUILHERME</t>
  </si>
  <si>
    <t xml:space="preserve"> RUA AVIACAO</t>
  </si>
  <si>
    <t xml:space="preserve"> RUA AURELIANO PIZZOTI</t>
  </si>
  <si>
    <t xml:space="preserve"> RUA AUGUSTO TOLLE</t>
  </si>
  <si>
    <t xml:space="preserve"> RUA ATAUALPA</t>
  </si>
  <si>
    <t xml:space="preserve"> RUA ATALIBA VIEIRA</t>
  </si>
  <si>
    <t xml:space="preserve"> RUA ASTECAS</t>
  </si>
  <si>
    <t xml:space="preserve">conforme fotos instalado registro </t>
  </si>
  <si>
    <t xml:space="preserve"> RUA ARMANDO PAIM</t>
  </si>
  <si>
    <t xml:space="preserve"> RUA ARMANDO COELHO SILVA</t>
  </si>
  <si>
    <t xml:space="preserve"> RUA ARISUEL</t>
  </si>
  <si>
    <t xml:space="preserve"> RUA ARARIMA</t>
  </si>
  <si>
    <t xml:space="preserve"> RUA ARAPECO</t>
  </si>
  <si>
    <t xml:space="preserve"> RUA ARAGUAIA FEITOSA MARTINS</t>
  </si>
  <si>
    <t xml:space="preserve"> RUA ARAGAO</t>
  </si>
  <si>
    <t xml:space="preserve"> RUA ANTONIO VIEIRA DE CARVALHO</t>
  </si>
  <si>
    <t xml:space="preserve"> RUA ANTONIO PINTO DE OLIVEIRA</t>
  </si>
  <si>
    <t xml:space="preserve"> RUA ANTONIO PALMIERI</t>
  </si>
  <si>
    <t xml:space="preserve">fotos complementadas pela OS principal de mesmo numeral. </t>
  </si>
  <si>
    <t xml:space="preserve"> RUA ANTONIO OLIVEIRA BRAGA</t>
  </si>
  <si>
    <t>exc troca de cavalete kit</t>
  </si>
  <si>
    <t xml:space="preserve"> RUA ANTONIO FERREIRA DA SILVA</t>
  </si>
  <si>
    <t xml:space="preserve">exe reparo de cavalete </t>
  </si>
  <si>
    <t xml:space="preserve"> RUA ANTONIO CLEMENTE</t>
  </si>
  <si>
    <t xml:space="preserve"> RUA ANTONIO CAVAZZAM</t>
  </si>
  <si>
    <t xml:space="preserve"> RUA ANTONIO CARVALHAIS</t>
  </si>
  <si>
    <t xml:space="preserve">exe conserto de cavalete obs foto na OS principal </t>
  </si>
  <si>
    <t xml:space="preserve"> RUA ANTONIO ALVAREZ AIRAO</t>
  </si>
  <si>
    <t xml:space="preserve">executado reparo no cavalete </t>
  </si>
  <si>
    <t xml:space="preserve"> RUA ANTONIA BOSCHETTI</t>
  </si>
  <si>
    <t>porca quebrada
casa 3</t>
  </si>
  <si>
    <t xml:space="preserve"> RUA ANTHEMIOS DE TRALLES</t>
  </si>
  <si>
    <t xml:space="preserve">imóvel está com vazamento interno Sra Bruna foi orientada </t>
  </si>
  <si>
    <t xml:space="preserve"> RUA ANGELO SIMEONE</t>
  </si>
  <si>
    <t xml:space="preserve"> RUA ANGELO CALANDRINO</t>
  </si>
  <si>
    <t xml:space="preserve"> RUA ANGELICA PALMA ROMAN</t>
  </si>
  <si>
    <t xml:space="preserve"> RUA ANDARAI</t>
  </si>
  <si>
    <t xml:space="preserve"> RUA ANAVILHANA</t>
  </si>
  <si>
    <t xml:space="preserve">kit danificado pelo pedreiro </t>
  </si>
  <si>
    <t xml:space="preserve"> RUA ANA DOLL DE MORAIS</t>
  </si>
  <si>
    <t xml:space="preserve"> RUA AMARO DE ARAUJO</t>
  </si>
  <si>
    <t xml:space="preserve"> RUA AMANDIO MONTEIRO</t>
  </si>
  <si>
    <t xml:space="preserve"> RUA ALZIRA MARIA DA SILVA</t>
  </si>
  <si>
    <t xml:space="preserve"> RUA ALVES PORTO</t>
  </si>
  <si>
    <t xml:space="preserve">serviço executado pelo lado interno do imóvel </t>
  </si>
  <si>
    <t>C/9 LIG/4</t>
  </si>
  <si>
    <t xml:space="preserve"> RUA ALVARES AFONSO</t>
  </si>
  <si>
    <t xml:space="preserve"> RUA ALTO PARAGUAI</t>
  </si>
  <si>
    <t xml:space="preserve">instalado tbm o HD ,cx uma sem tampa </t>
  </si>
  <si>
    <t xml:space="preserve"> RUA ALPHEU LUIZ GASPARINI</t>
  </si>
  <si>
    <t xml:space="preserve">Referente um vazamento 133 </t>
  </si>
  <si>
    <t xml:space="preserve"> RUA ALMIRANTE NORONHA</t>
  </si>
  <si>
    <t xml:space="preserve">abastecimento de água ja esta normalizado cliente Pedro informou que o registro do cavalete estava fechado e não percebeu </t>
  </si>
  <si>
    <t xml:space="preserve"> RUA ALMEIDA SERRA</t>
  </si>
  <si>
    <t xml:space="preserve"> RUA ALFREDO PUJOL</t>
  </si>
  <si>
    <t xml:space="preserve"> RUA ALFREDO DA SILVA</t>
  </si>
  <si>
    <t xml:space="preserve"> RUA ALEXANDRE POLINSKI</t>
  </si>
  <si>
    <t xml:space="preserve"> RUA ALCINA</t>
  </si>
  <si>
    <t xml:space="preserve"> RUA ALBERTO DE FREITAS</t>
  </si>
  <si>
    <t>fotos na oas da troca de ramal</t>
  </si>
  <si>
    <t xml:space="preserve"> RUA AIAMOPO LOBO</t>
  </si>
  <si>
    <t xml:space="preserve"> RUA AGUAS FORMOSAS</t>
  </si>
  <si>
    <t xml:space="preserve">trocado o registro </t>
  </si>
  <si>
    <t xml:space="preserve"> RUA ADOLFO DEL VECCHIO</t>
  </si>
  <si>
    <t xml:space="preserve"> RUA ACOTEIA</t>
  </si>
  <si>
    <t xml:space="preserve"> PRACA SANTO EDUARDO</t>
  </si>
  <si>
    <t xml:space="preserve"> PRACA RIO BRILHANTE</t>
  </si>
  <si>
    <t>foto na os 2693693898</t>
  </si>
  <si>
    <t xml:space="preserve"> PRACA RAFAEL MENDES DE CARVALHO</t>
  </si>
  <si>
    <t>Serviço baixado sem foto devido  se aberto posteriormente a execução do serviço</t>
  </si>
  <si>
    <t xml:space="preserve"> PRACA PRESIDENTE JANIO DA SILVA QUADROS</t>
  </si>
  <si>
    <t xml:space="preserve"> PRACA HEROIS DA FORCA E BRASILEIRA</t>
  </si>
  <si>
    <t xml:space="preserve"> AVENIDA ZUMKELLER</t>
  </si>
  <si>
    <t>PQ MANDAQUI</t>
  </si>
  <si>
    <t xml:space="preserve"> AVENIDA TUCURUVI</t>
  </si>
  <si>
    <t xml:space="preserve">foi trocado as guarnições do kit uma Sra Débora me atendeu </t>
  </si>
  <si>
    <t>C/1A</t>
  </si>
  <si>
    <t xml:space="preserve"> AVENIDA ROLAND GARROS</t>
  </si>
  <si>
    <t xml:space="preserve"> cliente  abner  está  reclamando  de conta alta.</t>
  </si>
  <si>
    <t xml:space="preserve"> AVENIDA PAULO LINCOLN DO V PONTIN</t>
  </si>
  <si>
    <t xml:space="preserve">CXUMA SEM TAMPA. </t>
  </si>
  <si>
    <t xml:space="preserve">as fotos esta na OS 2618464939 </t>
  </si>
  <si>
    <t xml:space="preserve"> AVENIDA NOSSA SENHORA DO LORETO</t>
  </si>
  <si>
    <t xml:space="preserve"> AVENIDA NOSSA SENHORA DA CONCORDIA</t>
  </si>
  <si>
    <t xml:space="preserve"> AVENIDA NADIR DIAS DE FIGUEIREDO</t>
  </si>
  <si>
    <t xml:space="preserve"> AVENIDA MAZZEI</t>
  </si>
  <si>
    <t>V CACHOEIRA</t>
  </si>
  <si>
    <t xml:space="preserve"> AVENIDA MARECHAL EURICO GASPAR DUTRA</t>
  </si>
  <si>
    <t>A C/12</t>
  </si>
  <si>
    <t xml:space="preserve">foi desmontado o cavalete abastecimento de água esta normal parte da Sabesp </t>
  </si>
  <si>
    <t xml:space="preserve"> AVENIDA MAJOR ROBERTO DOS SANTOS</t>
  </si>
  <si>
    <t xml:space="preserve"> AVENIDA LUIS STAMATIS</t>
  </si>
  <si>
    <t xml:space="preserve">foi sanado vasamento água ficou suplimida </t>
  </si>
  <si>
    <t xml:space="preserve">fotos na os do vazamento </t>
  </si>
  <si>
    <t>Troca de cavalete (kit)
Pá em obras.</t>
  </si>
  <si>
    <t xml:space="preserve">executado troca do kit com troca do ramal </t>
  </si>
  <si>
    <t>C/1 LIG.2</t>
  </si>
  <si>
    <t xml:space="preserve"> AVENIDA GUILHERME COTCHING</t>
  </si>
  <si>
    <t>exc troca de cavalete por uma no pa reposição em obra do cliente
necessário abrir troca de hidrometro motivo hidrometro quebrado</t>
  </si>
  <si>
    <t xml:space="preserve">exe troca kit </t>
  </si>
  <si>
    <t xml:space="preserve">conforme fotos do manômetro fornecimento normalizado com 44 mca de pressão </t>
  </si>
  <si>
    <t xml:space="preserve"> AVENIDA EDE</t>
  </si>
  <si>
    <t xml:space="preserve"> AVENIDA DOUTOR BENEDITO ESTEVAM SANTOS</t>
  </si>
  <si>
    <t xml:space="preserve"> AVENIDA DIOGO CARNEIRO DA FONTOURA</t>
  </si>
  <si>
    <t xml:space="preserve">desmontei caixa uma o problema esta na casa 1 vazamento interno </t>
  </si>
  <si>
    <t xml:space="preserve">foi trocado as guarnições </t>
  </si>
  <si>
    <t>obs as fotos estão na OS 2693479130</t>
  </si>
  <si>
    <t>caixa uma já estava quebrada</t>
  </si>
  <si>
    <t xml:space="preserve">cavalete foi mechido pelo cliente o mesmo coloco válvula de ar </t>
  </si>
  <si>
    <t>ALT</t>
  </si>
  <si>
    <t>CASA</t>
  </si>
  <si>
    <t xml:space="preserve"> AVENIDA COMBATE DA LAGOA BRANCA</t>
  </si>
  <si>
    <t xml:space="preserve"> AVENIDA CASA VERDE</t>
  </si>
  <si>
    <t xml:space="preserve">exe conserto de cavalete obs número do hidrometro embaçado </t>
  </si>
  <si>
    <t xml:space="preserve"> AVENIDA CARAURANA</t>
  </si>
  <si>
    <t xml:space="preserve"> AVENIDA CABUCU</t>
  </si>
  <si>
    <t xml:space="preserve"> AVENIDA BELISARIO PENA</t>
  </si>
  <si>
    <t xml:space="preserve">exec ccv </t>
  </si>
  <si>
    <t>abastecimento normal</t>
  </si>
  <si>
    <t>Troca de cavalete (kit)
As fotos estão na msm os</t>
  </si>
  <si>
    <t xml:space="preserve">reposição de lacre </t>
  </si>
  <si>
    <t>C/20</t>
  </si>
  <si>
    <t xml:space="preserve">pi interno cliente vai fazer </t>
  </si>
  <si>
    <t xml:space="preserve"> ALAMEDA SEG SARGENTO FABIO PAVANI</t>
  </si>
  <si>
    <t xml:space="preserve"> ALAMEDA DOS PINTASSILGOS</t>
  </si>
  <si>
    <t xml:space="preserve"> ALAMEDA DOS PINHEIROS</t>
  </si>
  <si>
    <t xml:space="preserve">Observação Sinalização </t>
  </si>
  <si>
    <t>Observação imprimação</t>
  </si>
  <si>
    <t>Observação Termômetro</t>
  </si>
  <si>
    <t>Observação Rastelo</t>
  </si>
  <si>
    <t>.COMPAC. MASSA ASF.</t>
  </si>
  <si>
    <t>Observação Compac. Da Massa ASF.</t>
  </si>
  <si>
    <t>Observação Placa Vibratória</t>
  </si>
  <si>
    <t>REPOSIÇÃO DE CAPA ASFALTICA INV</t>
  </si>
  <si>
    <t>ALEX CIPRIANO FERREIRA</t>
  </si>
  <si>
    <t>REPOSIÇÃO DE CAPA ASFALTICA</t>
  </si>
  <si>
    <t>EDSON TEIXEIRA DOS SANTOS</t>
  </si>
  <si>
    <t>FALTA PLACA DE 50M E ESTREITAMENTO</t>
  </si>
  <si>
    <t>GEOMETRIA IRREGULAR</t>
  </si>
  <si>
    <t>FALTA PLACA DE ESTREITAMENTO DA VIA</t>
  </si>
  <si>
    <t xml:space="preserve">rua muito ingrime não conseguimos bater o sapinho </t>
  </si>
  <si>
    <t>HARLEY PEREIRA VILAS BOAS</t>
  </si>
  <si>
    <t>FALTA PLACA 50M, E ESTREITAMENTO DE VIA</t>
  </si>
  <si>
    <t>SEM FOTOS DEVIDO ERRO DE SINCRONIZAÇÃO...
FOTOS NO HD
ENCARREGADO CIENTE</t>
  </si>
  <si>
    <t>FALTA PLACA DE 50M, HOMENS TRABALHANDO</t>
  </si>
  <si>
    <t xml:space="preserve"> RUA YARA CASSERO</t>
  </si>
  <si>
    <t>FALTA PLACA 50M E ESTREITAMENTO DA VIA</t>
  </si>
  <si>
    <t>FALTA PLACA 50M E ESTREITAMENTO</t>
  </si>
  <si>
    <t xml:space="preserve">SEM FOTOS DEVIDO ERRO DE SINCRONIZAÇÃO...
FOTOS NO HD
ENCARREGADO CIENTE </t>
  </si>
  <si>
    <t>feita no número 1184</t>
  </si>
  <si>
    <t>SEM FOTOS DEVIDO ERRO DE SINCRONIZAÇÃO... FOTOS NO HD ENCARREGADO CIENTE</t>
  </si>
  <si>
    <t xml:space="preserve">feito pela lateral viela </t>
  </si>
  <si>
    <t xml:space="preserve">
SEM FOTOS DEVIDO ERRO DE SINCRONIZAÇÃO...
FOTOS NO HD</t>
  </si>
  <si>
    <t>FALTA PLACA DE SINALIZAÇÃO</t>
  </si>
  <si>
    <t xml:space="preserve"> RUA SAO GERALDINO</t>
  </si>
  <si>
    <t xml:space="preserve"> RUA SANTA TERESA DE JESUS</t>
  </si>
  <si>
    <t xml:space="preserve"> RUA SALVADOR ROMEU</t>
  </si>
  <si>
    <t>rua muito ingrime não conseguimos bater o sapinho vala muito funda</t>
  </si>
  <si>
    <t>número 171</t>
  </si>
  <si>
    <t xml:space="preserve">rua sem saída </t>
  </si>
  <si>
    <t xml:space="preserve">FALTA PLACA DE 50M, E FITA ZEBRADA </t>
  </si>
  <si>
    <t>NÃO É POSSÍVEL VER TEMPERATURA DO TERMÔMETRO</t>
  </si>
  <si>
    <t>SEM FOTOS DEVIDO ERRO DE SINCRONIZAÇÃO...
FOTOS NO HD
ENCARREGADO E SUPERVISOR CIENTES</t>
  </si>
  <si>
    <t>1.0 x 38.3</t>
  </si>
  <si>
    <t>FALTA PLACA DE 50M, HOMENS TRABALHANDO E ESTREITAMENTO</t>
  </si>
  <si>
    <t xml:space="preserve"> RUA PADRE FRANCISCO AMOS CONNOR</t>
  </si>
  <si>
    <t>JD ENTRE SERRAS</t>
  </si>
  <si>
    <t>Trata se de Pv</t>
  </si>
  <si>
    <t>Fotos no HD
Encarregado ciente</t>
  </si>
  <si>
    <t xml:space="preserve"> RUA PADRE AGOSTINHO DE MATOS</t>
  </si>
  <si>
    <t>Trata se Pv</t>
  </si>
  <si>
    <t>SEM FOTOS DEVIDO ERRO DE SINCRONIZAÇÃO...
FOTOS NO HD</t>
  </si>
  <si>
    <t xml:space="preserve"> RUA MANUEL VALENTE</t>
  </si>
  <si>
    <t>Vala Fresada</t>
  </si>
  <si>
    <t>sao duas valas</t>
  </si>
  <si>
    <t xml:space="preserve"> RUA LUIZ LOUREIRO</t>
  </si>
  <si>
    <t>FALTA PLACA 50M E ESTREITAMENTO DE VIA</t>
  </si>
  <si>
    <t>FALTA PLACA ESTREITAMENTO</t>
  </si>
  <si>
    <t xml:space="preserve"> RUA LEDA MARIA</t>
  </si>
  <si>
    <t>FALTA PLACA HOMENS TRABALHANDO E ESTREITAMENTO DE VIA</t>
  </si>
  <si>
    <t xml:space="preserve"> RUA JOAQUIM NORBERTO</t>
  </si>
  <si>
    <t>SEM FOTOS DEVIDO OS TER SIDO ABERTA APOS A EXECUÇÃO DO SERVIÇO
FOTOS NO HD
ENCARREGADO CIENTE</t>
  </si>
  <si>
    <t xml:space="preserve">São duas vala </t>
  </si>
  <si>
    <t>REPOSIÇÃO DE CAPA ASFALTICA ECOLOGICA</t>
  </si>
  <si>
    <t xml:space="preserve"> RUA HENRIQUE BRAGLIA</t>
  </si>
  <si>
    <t xml:space="preserve"> RUA GREGORIO CALDAS</t>
  </si>
  <si>
    <t xml:space="preserve"> RUA GRANADA</t>
  </si>
  <si>
    <t>FALTA PLACA DE 50M, E ESTREITAMENTO DE VIA</t>
  </si>
  <si>
    <t xml:space="preserve">São duas valas </t>
  </si>
  <si>
    <t xml:space="preserve"> RUA GABRIEL QUADROS</t>
  </si>
  <si>
    <t>Vala Frezada</t>
  </si>
  <si>
    <t xml:space="preserve"> RUA GABRIEL FILGUEIRAS</t>
  </si>
  <si>
    <t>FALTA PLACA DE VIA INTERDITADA</t>
  </si>
  <si>
    <t>Rua ladeira sem condições sapinho
SEM FOTOS DEVIDO ERRO DE SINCRONIZAÇÃO...
FOTOS NO HD
ENCARREGADO CIENTE</t>
  </si>
  <si>
    <t>TEMPERATURA NÃO VÍSIVEL</t>
  </si>
  <si>
    <t xml:space="preserve"> FALTA PLACA ESTREITAMENTO DA VIA</t>
  </si>
  <si>
    <t xml:space="preserve"> RUA FELISBERTO BARBOSA DIAS</t>
  </si>
  <si>
    <t xml:space="preserve"> RUA ELVIRA</t>
  </si>
  <si>
    <t>Sem ultima foto devido erro no sistema
foto de finalização encaminhada via whatsapp</t>
  </si>
  <si>
    <t>FALTA FOTO DO TERMOMÊTRO</t>
  </si>
  <si>
    <t xml:space="preserve"> RUA DOUTOR CIRO DE CASTRO ALMEIDA</t>
  </si>
  <si>
    <t>fotos na Os: 2614819913</t>
  </si>
  <si>
    <t>FALTA CARIMBO, GEOMETRIA IRREGULAR</t>
  </si>
  <si>
    <t>REPOR CAPA ASFALTICA ECOLOGICA INV</t>
  </si>
  <si>
    <t>rua sem saída 1.50</t>
  </si>
  <si>
    <t>número 16</t>
  </si>
  <si>
    <t xml:space="preserve">Vala usada como Lixo pelos moradores, limpamos o excesso </t>
  </si>
  <si>
    <t>FALTA PLACA, HOMENS TRABALHANDO E ESTREITAMENTO</t>
  </si>
  <si>
    <t xml:space="preserve"> RUA CINCO PONTAS</t>
  </si>
  <si>
    <t>SEM FOTOS DEVIDO OS TER SIDO ABERTA APOS A EXECUÇÃO DO SERVIÇO
FOTOS NO HD</t>
  </si>
  <si>
    <t xml:space="preserve"> RUA CAETANO DESCO</t>
  </si>
  <si>
    <t>ASF 1,0 X 57.5</t>
  </si>
  <si>
    <t>FALTA PLACA DE 50M, HOMENS TRABALHANDO, ESTREITAMENTO DA VIA</t>
  </si>
  <si>
    <t>SEM A ULTIMA DEVIDO ERRO NO SISTEMA</t>
  </si>
  <si>
    <t>FALTA FOTO DA TEMPERATURA</t>
  </si>
  <si>
    <t xml:space="preserve">EXECUTADO REPOSIÇÃO DE CAPA ASFALTICA </t>
  </si>
  <si>
    <t xml:space="preserve"> RUA ARI DA ROCHA MIRANDA</t>
  </si>
  <si>
    <t>FALTAM PLACAS DE SINALIZAÇÃO 50M, HOMENS TRABALHANDO E ESTREITAMENTO DE VIA</t>
  </si>
  <si>
    <t xml:space="preserve"> RUA ANACLETO</t>
  </si>
  <si>
    <t xml:space="preserve">SEM A ULTIMA FOTO DEVIDO ERRO NO SISTEMA </t>
  </si>
  <si>
    <t>FALTA FOTO DA TEMPERATURA DO TERMÔMETRO</t>
  </si>
  <si>
    <t>Obs: SEM FOTOS DEVIDO OS TER SIDO ABERTA APOS A EXECUÇÃO DO SERVIÇO</t>
  </si>
  <si>
    <t xml:space="preserve"> RUA ALBERTO SILVA</t>
  </si>
  <si>
    <t>RONALDO RODRIGUES DE OLIVEIRA</t>
  </si>
  <si>
    <t>SEM FOTOS DEVIDO ERRO DE SINCRONIZAÇÃO...
ENCARREGADO FABRICIO E SUPERVISOR WAGNER CIENTES</t>
  </si>
  <si>
    <t xml:space="preserve">foto não registrada por problemas técnicos </t>
  </si>
  <si>
    <t>não tem como bate sapinho ladera
SEM FOTOS DEVIDO ERRO DE SINCRONIZAÇÃO...
FOTOS NO HD
ENCARREGADO CIENTE</t>
  </si>
  <si>
    <t xml:space="preserve"> AVENIDA MENDES DA ROCHA</t>
  </si>
  <si>
    <t xml:space="preserve">SEM FOTOS DEVIDO OS TER SIDO ABERTA APOS A EXECUÇÃO DO SERVIÇO
ENCARREGAO CIENTE </t>
  </si>
  <si>
    <t xml:space="preserve">SEM FOTOS DEVIDO OS TER SIDO ABERTA APOS A EXECUÇÃO DO SERVIÇO
ENCARREGADO CIENTE </t>
  </si>
  <si>
    <t>sao as duas
SEM FOTOS DEVIDO ERRO DE SINCRONIZAÇÃO...
FOTOS NO HD
ENCARREGADO CIENTE</t>
  </si>
  <si>
    <t>feito pela rua roque de Paula Monteiro 317</t>
  </si>
  <si>
    <t>feito pela av jaçanã 550</t>
  </si>
  <si>
    <t>1.2 x 51.0</t>
  </si>
  <si>
    <t xml:space="preserve"> TRAVESSA ANTONIO BARROCA</t>
  </si>
  <si>
    <t>FALTA PLACA DE ESTREITAMENTO DE VIA</t>
  </si>
  <si>
    <t xml:space="preserve"> RUA DEZ DE SETEMBRO</t>
  </si>
  <si>
    <t xml:space="preserve"> RUA MAURICIO GRABOI</t>
  </si>
  <si>
    <t xml:space="preserve"> RUA NOVA</t>
  </si>
  <si>
    <t xml:space="preserve"> RUA IVAN ROCHA AGUIAR</t>
  </si>
  <si>
    <t>sem fotos devido erro de sincronizção
encarregado fabricio ciente</t>
  </si>
  <si>
    <t xml:space="preserve"> RUA DA BICA</t>
  </si>
  <si>
    <t xml:space="preserve"> RUA DOS CANARIOS CARMINS</t>
  </si>
  <si>
    <t xml:space="preserve"> RUA KINOKO</t>
  </si>
  <si>
    <t>SEM FOTOS DEVIDO ERRO DE SINCRONIZAÇÃO
FOTOS NO HD
ENCARREGAADO CIENTE</t>
  </si>
  <si>
    <t>são duas valas - 1,1,x0,70
SEM FOTOS DEVIDO ERRO DE SINCRONIZAÇÃO
FOTOS NO HD
ENCARREGADO FABRICIO CIENTE</t>
  </si>
  <si>
    <t>1.0 X 96.1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</si>
</sst>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;@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b/>
      <sz val="11"/>
      <color theme="0"/>
      <name val="Tahoma"/>
      <family val="2"/>
    </font>
    <font>
      <sz val="11"/>
      <color theme="4" tint="-0.499984740745262"/>
      <name val="Tahoma"/>
      <family val="2"/>
    </font>
    <font>
      <b/>
      <sz val="9"/>
      <color theme="4" tint="-0.499984740745262"/>
      <name val="Tahoma"/>
      <family val="2"/>
    </font>
    <font>
      <b/>
      <sz val="12"/>
      <color theme="0"/>
      <name val="Tahoma"/>
      <family val="2"/>
    </font>
    <font>
      <sz val="12"/>
      <color theme="1"/>
      <name val="Tahoma"/>
      <family val="2"/>
    </font>
    <font>
      <sz val="11"/>
      <color indexed="8"/>
      <name val="Calibri"/>
      <family val="2"/>
      <scheme val="minor"/>
    </font>
    <font>
      <sz val="28"/>
      <color theme="4" tint="-0.499984740745262"/>
      <name val="Tahoma"/>
      <family val="2"/>
    </font>
    <font>
      <b/>
      <sz val="14"/>
      <color theme="4" tint="-0.499984740745262"/>
      <name val="Tahoma"/>
      <family val="2"/>
    </font>
    <font>
      <sz val="8"/>
      <name val="Calibri"/>
      <family val="2"/>
      <scheme val="minor"/>
    </font>
    <font>
      <sz val="36"/>
      <color theme="4" tint="-0.499984740745262"/>
      <name val="Tahoma"/>
      <family val="2"/>
    </font>
    <font>
      <b/>
      <sz val="12"/>
      <color rgb="FFFFFFFF"/>
      <name val="Tahoma"/>
      <family val="2"/>
    </font>
    <font>
      <sz val="12"/>
      <color rgb="FF000000"/>
      <name val="Tahoma"/>
      <family val="2"/>
    </font>
    <font>
      <b/>
      <sz val="12"/>
      <color theme="1"/>
      <name val="Tahoma"/>
      <family val="2"/>
    </font>
    <font>
      <sz val="12"/>
      <name val="Tahoma"/>
      <family val="2"/>
    </font>
    <font>
      <sz val="12"/>
      <color rgb="FFFF0000"/>
      <name val="Tahoma"/>
      <family val="2"/>
    </font>
    <font>
      <b/>
      <sz val="12"/>
      <color theme="4" tint="-0.499984740745262"/>
      <name val="Tahoma"/>
      <family val="2"/>
    </font>
    <font>
      <sz val="12"/>
      <color theme="4" tint="-0.499984740745262"/>
      <name val="Tahoma"/>
      <family val="2"/>
    </font>
    <font>
      <sz val="12"/>
      <color theme="1"/>
      <name val="Tahoma"/>
      <family val="2"/>
    </font>
    <font>
      <sz val="11"/>
      <color theme="1"/>
      <name val="Tahoma"/>
      <family val="2"/>
    </font>
    <font>
      <sz val="16"/>
      <color theme="1"/>
      <name val="Tahoma"/>
      <family val="2"/>
    </font>
    <font>
      <b/>
      <sz val="14"/>
      <color theme="0"/>
      <name val="Tahoma"/>
      <family val="2"/>
    </font>
    <font>
      <sz val="14"/>
      <color theme="1"/>
      <name val="Tahoma"/>
      <family val="2"/>
    </font>
    <font>
      <b/>
      <sz val="14"/>
      <color theme="1"/>
      <name val="Tahoma"/>
      <family val="2"/>
    </font>
    <font>
      <b/>
      <sz val="16"/>
      <color theme="4" tint="-0.499984740745262"/>
      <name val="Tahoma"/>
      <family val="2"/>
    </font>
    <font>
      <sz val="16"/>
      <color theme="1"/>
      <name val="Tahoma"/>
      <family val="2"/>
    </font>
    <font>
      <b/>
      <sz val="16"/>
      <color theme="0"/>
      <name val="Tahoma"/>
      <family val="2"/>
    </font>
    <font>
      <sz val="16"/>
      <color rgb="FFFF0000"/>
      <name val="Tahoma"/>
      <family val="2"/>
    </font>
    <font>
      <b/>
      <sz val="18"/>
      <color theme="0"/>
      <name val="Tahoma"/>
      <family val="2"/>
    </font>
    <font>
      <sz val="18"/>
      <color theme="1"/>
      <name val="Tahoma"/>
      <family val="2"/>
    </font>
    <font>
      <b/>
      <sz val="24"/>
      <color theme="0"/>
      <name val="Tahoma"/>
      <family val="2"/>
    </font>
    <font>
      <b/>
      <sz val="18"/>
      <color theme="1"/>
      <name val="Tahoma"/>
      <family val="2"/>
    </font>
    <font>
      <sz val="11"/>
      <color rgb="FF000000"/>
      <name val="Calibri"/>
      <family val="2"/>
    </font>
    <font>
      <sz val="12"/>
      <color rgb="FF000000"/>
      <name val="Tahoma"/>
      <charset val="1"/>
    </font>
    <font>
      <b/>
      <sz val="12"/>
      <color rgb="FF000000"/>
      <name val="Tahoma"/>
      <family val="2"/>
    </font>
    <font>
      <b/>
      <sz val="11"/>
      <color theme="1"/>
      <name val="Tahoma"/>
      <family val="2"/>
    </font>
    <font>
      <sz val="12"/>
      <color rgb="FF000000"/>
      <name val="Tahoma"/>
    </font>
    <font>
      <u/>
      <sz val="12"/>
      <color rgb="FF000000"/>
      <name val="Tahoma"/>
      <family val="2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theme="4" tint="0.79998168889431442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5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top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4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/>
    <xf numFmtId="10" fontId="7" fillId="2" borderId="2" xfId="1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10" fontId="7" fillId="2" borderId="0" xfId="1" applyNumberFormat="1" applyFont="1" applyFill="1" applyBorder="1" applyAlignment="1">
      <alignment horizontal="left"/>
    </xf>
    <xf numFmtId="10" fontId="16" fillId="2" borderId="1" xfId="1" applyNumberFormat="1" applyFont="1" applyFill="1" applyBorder="1" applyAlignment="1">
      <alignment horizontal="center" vertical="center"/>
    </xf>
    <xf numFmtId="10" fontId="17" fillId="2" borderId="0" xfId="1" applyNumberFormat="1" applyFont="1" applyFill="1" applyBorder="1" applyAlignment="1">
      <alignment horizontal="center" vertical="center"/>
    </xf>
    <xf numFmtId="0" fontId="22" fillId="2" borderId="0" xfId="0" applyFont="1" applyFill="1"/>
    <xf numFmtId="10" fontId="22" fillId="2" borderId="0" xfId="1" applyNumberFormat="1" applyFont="1" applyFill="1" applyBorder="1" applyAlignment="1">
      <alignment horizontal="center" vertical="center"/>
    </xf>
    <xf numFmtId="0" fontId="24" fillId="2" borderId="0" xfId="0" applyFont="1" applyFill="1"/>
    <xf numFmtId="0" fontId="24" fillId="2" borderId="0" xfId="0" applyFont="1" applyFill="1" applyAlignment="1">
      <alignment horizontal="left" indent="1"/>
    </xf>
    <xf numFmtId="0" fontId="24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6" fillId="2" borderId="0" xfId="0" applyFont="1" applyFill="1" applyAlignment="1">
      <alignment horizontal="center" vertical="center"/>
    </xf>
    <xf numFmtId="10" fontId="26" fillId="2" borderId="0" xfId="1" applyNumberFormat="1" applyFont="1" applyFill="1" applyAlignment="1">
      <alignment horizontal="center" vertical="center"/>
    </xf>
    <xf numFmtId="0" fontId="26" fillId="2" borderId="0" xfId="0" applyFont="1" applyFill="1"/>
    <xf numFmtId="0" fontId="26" fillId="2" borderId="0" xfId="0" applyFont="1" applyFill="1" applyAlignment="1">
      <alignment vertical="top"/>
    </xf>
    <xf numFmtId="10" fontId="26" fillId="2" borderId="0" xfId="1" applyNumberFormat="1" applyFont="1" applyFill="1" applyBorder="1" applyAlignment="1">
      <alignment horizontal="center" vertical="center"/>
    </xf>
    <xf numFmtId="0" fontId="27" fillId="2" borderId="0" xfId="0" applyFont="1" applyFill="1"/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4" fillId="2" borderId="0" xfId="0" applyFont="1" applyFill="1" applyAlignment="1">
      <alignment horizontal="right"/>
    </xf>
    <xf numFmtId="0" fontId="13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2" fillId="2" borderId="0" xfId="0" applyFont="1" applyFill="1" applyAlignment="1">
      <alignment vertical="center"/>
    </xf>
    <xf numFmtId="0" fontId="28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vertical="center"/>
    </xf>
    <xf numFmtId="0" fontId="29" fillId="2" borderId="0" xfId="0" applyFont="1" applyFill="1"/>
    <xf numFmtId="0" fontId="24" fillId="2" borderId="0" xfId="0" applyFont="1" applyFill="1" applyAlignment="1">
      <alignment vertical="center"/>
    </xf>
    <xf numFmtId="0" fontId="25" fillId="2" borderId="0" xfId="0" applyFont="1" applyFill="1"/>
    <xf numFmtId="0" fontId="15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30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vertical="center"/>
    </xf>
    <xf numFmtId="10" fontId="26" fillId="2" borderId="19" xfId="1" applyNumberFormat="1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10" fontId="10" fillId="2" borderId="0" xfId="1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/>
    </xf>
    <xf numFmtId="0" fontId="22" fillId="2" borderId="0" xfId="0" applyFont="1" applyFill="1" applyAlignment="1">
      <alignment horizontal="center" vertical="center"/>
    </xf>
    <xf numFmtId="10" fontId="7" fillId="2" borderId="1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2" borderId="0" xfId="0" applyFont="1" applyFill="1" applyAlignment="1">
      <alignment horizontal="left"/>
    </xf>
    <xf numFmtId="0" fontId="7" fillId="2" borderId="1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/>
    </xf>
    <xf numFmtId="0" fontId="24" fillId="0" borderId="10" xfId="0" applyFont="1" applyBorder="1" applyAlignment="1">
      <alignment horizontal="center"/>
    </xf>
    <xf numFmtId="10" fontId="24" fillId="0" borderId="10" xfId="0" applyNumberFormat="1" applyFont="1" applyBorder="1" applyAlignment="1">
      <alignment horizontal="center"/>
    </xf>
    <xf numFmtId="10" fontId="24" fillId="2" borderId="10" xfId="0" applyNumberFormat="1" applyFont="1" applyFill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0" fontId="24" fillId="2" borderId="1" xfId="1" applyNumberFormat="1" applyFont="1" applyFill="1" applyBorder="1" applyAlignment="1">
      <alignment horizontal="center"/>
    </xf>
    <xf numFmtId="10" fontId="24" fillId="0" borderId="1" xfId="0" applyNumberFormat="1" applyFont="1" applyBorder="1" applyAlignment="1">
      <alignment horizontal="center"/>
    </xf>
    <xf numFmtId="0" fontId="24" fillId="0" borderId="1" xfId="0" applyFont="1" applyBorder="1" applyAlignment="1">
      <alignment horizontal="center" vertical="center"/>
    </xf>
    <xf numFmtId="10" fontId="24" fillId="2" borderId="1" xfId="1" applyNumberFormat="1" applyFont="1" applyFill="1" applyBorder="1" applyAlignment="1">
      <alignment horizontal="center" vertical="center"/>
    </xf>
    <xf numFmtId="10" fontId="24" fillId="2" borderId="1" xfId="0" applyNumberFormat="1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23" fillId="2" borderId="0" xfId="0" applyFont="1" applyFill="1" applyAlignment="1">
      <alignment horizontal="center" vertical="center"/>
    </xf>
    <xf numFmtId="0" fontId="24" fillId="2" borderId="10" xfId="0" applyFont="1" applyFill="1" applyBorder="1" applyAlignment="1">
      <alignment horizontal="center"/>
    </xf>
    <xf numFmtId="10" fontId="24" fillId="2" borderId="10" xfId="1" applyNumberFormat="1" applyFont="1" applyFill="1" applyBorder="1" applyAlignment="1">
      <alignment horizontal="center"/>
    </xf>
    <xf numFmtId="0" fontId="24" fillId="2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0" fontId="24" fillId="2" borderId="10" xfId="1" applyNumberFormat="1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10" fontId="16" fillId="2" borderId="1" xfId="1" applyNumberFormat="1" applyFont="1" applyFill="1" applyBorder="1" applyAlignment="1">
      <alignment horizontal="center" vertical="center" wrapText="1"/>
    </xf>
    <xf numFmtId="10" fontId="7" fillId="2" borderId="1" xfId="1" applyNumberFormat="1" applyFont="1" applyFill="1" applyBorder="1" applyAlignment="1">
      <alignment horizontal="center" wrapText="1"/>
    </xf>
    <xf numFmtId="0" fontId="18" fillId="2" borderId="0" xfId="0" applyFont="1" applyFill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32" fillId="2" borderId="0" xfId="0" applyFont="1" applyFill="1" applyAlignment="1">
      <alignment vertical="center"/>
    </xf>
    <xf numFmtId="0" fontId="14" fillId="0" borderId="2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" fontId="31" fillId="2" borderId="10" xfId="1" applyNumberFormat="1" applyFont="1" applyFill="1" applyBorder="1" applyAlignment="1">
      <alignment horizontal="center" vertical="center"/>
    </xf>
    <xf numFmtId="0" fontId="33" fillId="2" borderId="0" xfId="0" applyFont="1" applyFill="1"/>
    <xf numFmtId="0" fontId="31" fillId="2" borderId="0" xfId="0" applyFont="1" applyFill="1"/>
    <xf numFmtId="0" fontId="14" fillId="6" borderId="1" xfId="0" applyFont="1" applyFill="1" applyBorder="1" applyAlignment="1">
      <alignment vertical="center"/>
    </xf>
    <xf numFmtId="1" fontId="31" fillId="2" borderId="1" xfId="1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/>
    </xf>
    <xf numFmtId="0" fontId="6" fillId="8" borderId="23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6" fillId="8" borderId="11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 wrapText="1"/>
    </xf>
    <xf numFmtId="0" fontId="23" fillId="8" borderId="9" xfId="0" applyFont="1" applyFill="1" applyBorder="1" applyAlignment="1">
      <alignment vertical="center"/>
    </xf>
    <xf numFmtId="0" fontId="23" fillId="8" borderId="9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10" xfId="0" applyFont="1" applyFill="1" applyBorder="1" applyAlignment="1">
      <alignment horizontal="left"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5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7" xfId="0" applyFont="1" applyFill="1" applyBorder="1"/>
    <xf numFmtId="0" fontId="7" fillId="9" borderId="2" xfId="0" applyFont="1" applyFill="1" applyBorder="1"/>
    <xf numFmtId="0" fontId="7" fillId="9" borderId="1" xfId="0" applyFont="1" applyFill="1" applyBorder="1"/>
    <xf numFmtId="0" fontId="7" fillId="9" borderId="5" xfId="0" applyFont="1" applyFill="1" applyBorder="1"/>
    <xf numFmtId="0" fontId="25" fillId="10" borderId="1" xfId="0" applyFont="1" applyFill="1" applyBorder="1" applyAlignment="1">
      <alignment vertical="center"/>
    </xf>
    <xf numFmtId="0" fontId="25" fillId="10" borderId="10" xfId="0" applyFont="1" applyFill="1" applyBorder="1" applyAlignment="1">
      <alignment horizontal="left" vertical="center"/>
    </xf>
    <xf numFmtId="0" fontId="25" fillId="10" borderId="9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13" fillId="8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 wrapText="1"/>
    </xf>
    <xf numFmtId="10" fontId="30" fillId="8" borderId="9" xfId="1" applyNumberFormat="1" applyFont="1" applyFill="1" applyBorder="1" applyAlignment="1">
      <alignment horizontal="center" vertical="center"/>
    </xf>
    <xf numFmtId="0" fontId="30" fillId="8" borderId="0" xfId="0" applyFont="1" applyFill="1" applyAlignment="1">
      <alignment horizontal="center"/>
    </xf>
    <xf numFmtId="0" fontId="6" fillId="11" borderId="1" xfId="0" applyFont="1" applyFill="1" applyBorder="1" applyAlignment="1">
      <alignment horizontal="left" vertical="center"/>
    </xf>
    <xf numFmtId="0" fontId="6" fillId="11" borderId="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vertical="center"/>
    </xf>
    <xf numFmtId="0" fontId="15" fillId="3" borderId="23" xfId="0" applyFont="1" applyFill="1" applyBorder="1" applyAlignment="1">
      <alignment vertical="center"/>
    </xf>
    <xf numFmtId="0" fontId="15" fillId="3" borderId="3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10" fontId="15" fillId="3" borderId="4" xfId="1" applyNumberFormat="1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15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left"/>
    </xf>
    <xf numFmtId="0" fontId="7" fillId="2" borderId="10" xfId="0" applyFont="1" applyFill="1" applyBorder="1" applyAlignment="1">
      <alignment horizontal="center"/>
    </xf>
    <xf numFmtId="49" fontId="7" fillId="2" borderId="10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/>
    </xf>
    <xf numFmtId="10" fontId="30" fillId="7" borderId="10" xfId="1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15" fillId="3" borderId="1" xfId="0" applyFont="1" applyFill="1" applyBorder="1"/>
    <xf numFmtId="0" fontId="15" fillId="3" borderId="5" xfId="0" applyFont="1" applyFill="1" applyBorder="1"/>
    <xf numFmtId="0" fontId="14" fillId="0" borderId="2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/>
    </xf>
    <xf numFmtId="49" fontId="7" fillId="2" borderId="4" xfId="0" applyNumberFormat="1" applyFont="1" applyFill="1" applyBorder="1" applyAlignment="1">
      <alignment horizontal="center"/>
    </xf>
    <xf numFmtId="0" fontId="14" fillId="6" borderId="1" xfId="0" applyFont="1" applyFill="1" applyBorder="1"/>
    <xf numFmtId="0" fontId="14" fillId="6" borderId="8" xfId="0" applyFont="1" applyFill="1" applyBorder="1" applyAlignment="1">
      <alignment horizontal="center"/>
    </xf>
    <xf numFmtId="0" fontId="14" fillId="0" borderId="4" xfId="0" applyFon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center" vertical="center"/>
    </xf>
    <xf numFmtId="10" fontId="15" fillId="9" borderId="1" xfId="1" applyNumberFormat="1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vertical="center"/>
    </xf>
    <xf numFmtId="10" fontId="37" fillId="9" borderId="1" xfId="0" applyNumberFormat="1" applyFont="1" applyFill="1" applyBorder="1" applyAlignment="1">
      <alignment horizontal="center"/>
    </xf>
    <xf numFmtId="0" fontId="23" fillId="8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/>
    </xf>
    <xf numFmtId="0" fontId="14" fillId="2" borderId="1" xfId="0" applyFont="1" applyFill="1" applyBorder="1"/>
    <xf numFmtId="0" fontId="36" fillId="16" borderId="1" xfId="0" applyFont="1" applyFill="1" applyBorder="1" applyAlignment="1">
      <alignment horizontal="left" wrapText="1"/>
    </xf>
    <xf numFmtId="0" fontId="36" fillId="9" borderId="1" xfId="0" applyFont="1" applyFill="1" applyBorder="1" applyAlignment="1">
      <alignment horizontal="left" wrapText="1"/>
    </xf>
    <xf numFmtId="0" fontId="36" fillId="16" borderId="1" xfId="0" applyFont="1" applyFill="1" applyBorder="1"/>
    <xf numFmtId="0" fontId="0" fillId="2" borderId="0" xfId="0" applyFill="1"/>
    <xf numFmtId="0" fontId="7" fillId="0" borderId="5" xfId="0" applyFont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7" fillId="0" borderId="30" xfId="0" applyFont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/>
    </xf>
    <xf numFmtId="0" fontId="34" fillId="0" borderId="9" xfId="0" applyFont="1" applyBorder="1" applyAlignment="1">
      <alignment horizontal="center"/>
    </xf>
    <xf numFmtId="0" fontId="34" fillId="0" borderId="8" xfId="0" applyFont="1" applyBorder="1" applyAlignment="1">
      <alignment horizontal="center"/>
    </xf>
    <xf numFmtId="0" fontId="14" fillId="0" borderId="2" xfId="0" applyFont="1" applyBorder="1" applyAlignment="1">
      <alignment horizontal="center" vertical="center" wrapText="1"/>
    </xf>
    <xf numFmtId="0" fontId="7" fillId="0" borderId="26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 wrapText="1"/>
    </xf>
    <xf numFmtId="0" fontId="7" fillId="2" borderId="32" xfId="0" applyFont="1" applyFill="1" applyBorder="1" applyAlignment="1">
      <alignment horizontal="center"/>
    </xf>
    <xf numFmtId="0" fontId="7" fillId="2" borderId="32" xfId="0" applyFont="1" applyFill="1" applyBorder="1" applyAlignment="1">
      <alignment horizont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9" xfId="0" applyFont="1" applyBorder="1" applyAlignment="1">
      <alignment horizontal="center" vertical="center" wrapText="1"/>
    </xf>
    <xf numFmtId="0" fontId="14" fillId="6" borderId="0" xfId="0" applyFont="1" applyFill="1"/>
    <xf numFmtId="0" fontId="6" fillId="8" borderId="1" xfId="0" applyFont="1" applyFill="1" applyBorder="1" applyAlignment="1">
      <alignment horizontal="center" vertical="center"/>
    </xf>
    <xf numFmtId="0" fontId="24" fillId="17" borderId="1" xfId="0" applyFont="1" applyFill="1" applyBorder="1" applyAlignment="1">
      <alignment horizontal="center"/>
    </xf>
    <xf numFmtId="14" fontId="14" fillId="6" borderId="1" xfId="0" applyNumberFormat="1" applyFont="1" applyFill="1" applyBorder="1" applyAlignment="1">
      <alignment horizontal="center"/>
    </xf>
    <xf numFmtId="14" fontId="14" fillId="6" borderId="8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164" fontId="13" fillId="8" borderId="1" xfId="0" applyNumberFormat="1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/>
    </xf>
    <xf numFmtId="0" fontId="14" fillId="18" borderId="8" xfId="0" applyFont="1" applyFill="1" applyBorder="1" applyAlignment="1">
      <alignment horizontal="center"/>
    </xf>
    <xf numFmtId="14" fontId="14" fillId="18" borderId="8" xfId="0" applyNumberFormat="1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/>
    </xf>
    <xf numFmtId="0" fontId="34" fillId="0" borderId="10" xfId="0" applyFont="1" applyBorder="1" applyAlignment="1">
      <alignment horizontal="center"/>
    </xf>
    <xf numFmtId="0" fontId="7" fillId="2" borderId="9" xfId="0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/>
    </xf>
    <xf numFmtId="0" fontId="14" fillId="6" borderId="10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0" fontId="14" fillId="18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8" fillId="6" borderId="9" xfId="0" applyFont="1" applyFill="1" applyBorder="1" applyAlignment="1">
      <alignment horizontal="center"/>
    </xf>
    <xf numFmtId="0" fontId="38" fillId="6" borderId="1" xfId="0" applyFont="1" applyFill="1" applyBorder="1" applyAlignment="1">
      <alignment horizontal="center"/>
    </xf>
    <xf numFmtId="14" fontId="38" fillId="6" borderId="1" xfId="0" applyNumberFormat="1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 wrapText="1"/>
    </xf>
    <xf numFmtId="0" fontId="39" fillId="6" borderId="1" xfId="0" applyFont="1" applyFill="1" applyBorder="1" applyAlignment="1">
      <alignment horizontal="center"/>
    </xf>
    <xf numFmtId="49" fontId="7" fillId="2" borderId="9" xfId="0" applyNumberFormat="1" applyFont="1" applyFill="1" applyBorder="1" applyAlignment="1">
      <alignment horizontal="center" vertical="center"/>
    </xf>
    <xf numFmtId="0" fontId="38" fillId="15" borderId="9" xfId="0" applyFont="1" applyFill="1" applyBorder="1" applyAlignment="1">
      <alignment horizontal="center"/>
    </xf>
    <xf numFmtId="0" fontId="38" fillId="15" borderId="1" xfId="0" applyFont="1" applyFill="1" applyBorder="1" applyAlignment="1">
      <alignment horizontal="center"/>
    </xf>
    <xf numFmtId="14" fontId="38" fillId="15" borderId="1" xfId="0" applyNumberFormat="1" applyFont="1" applyFill="1" applyBorder="1" applyAlignment="1">
      <alignment horizontal="center"/>
    </xf>
    <xf numFmtId="49" fontId="7" fillId="15" borderId="4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 vertical="center"/>
    </xf>
    <xf numFmtId="49" fontId="7" fillId="15" borderId="1" xfId="0" applyNumberFormat="1" applyFont="1" applyFill="1" applyBorder="1" applyAlignment="1">
      <alignment horizontal="center"/>
    </xf>
    <xf numFmtId="0" fontId="14" fillId="0" borderId="9" xfId="0" applyFont="1" applyBorder="1" applyAlignment="1">
      <alignment horizontal="center"/>
    </xf>
    <xf numFmtId="14" fontId="14" fillId="0" borderId="1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14" fontId="14" fillId="18" borderId="1" xfId="0" applyNumberFormat="1" applyFont="1" applyFill="1" applyBorder="1" applyAlignment="1">
      <alignment horizontal="center"/>
    </xf>
    <xf numFmtId="49" fontId="7" fillId="18" borderId="4" xfId="0" applyNumberFormat="1" applyFont="1" applyFill="1" applyBorder="1" applyAlignment="1">
      <alignment horizontal="center"/>
    </xf>
    <xf numFmtId="0" fontId="7" fillId="18" borderId="1" xfId="0" applyFont="1" applyFill="1" applyBorder="1" applyAlignment="1">
      <alignment horizontal="center" vertical="center"/>
    </xf>
    <xf numFmtId="49" fontId="7" fillId="18" borderId="1" xfId="0" applyNumberFormat="1" applyFont="1" applyFill="1" applyBorder="1" applyAlignment="1">
      <alignment horizontal="center"/>
    </xf>
    <xf numFmtId="0" fontId="7" fillId="18" borderId="10" xfId="0" applyFont="1" applyFill="1" applyBorder="1" applyAlignment="1">
      <alignment horizontal="center"/>
    </xf>
    <xf numFmtId="0" fontId="7" fillId="18" borderId="30" xfId="0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/>
    </xf>
    <xf numFmtId="0" fontId="14" fillId="18" borderId="24" xfId="0" applyFont="1" applyFill="1" applyBorder="1" applyAlignment="1">
      <alignment horizontal="center" vertical="center"/>
    </xf>
    <xf numFmtId="0" fontId="7" fillId="18" borderId="1" xfId="0" applyFont="1" applyFill="1" applyBorder="1" applyAlignment="1" applyProtection="1">
      <alignment horizontal="center" vertical="center"/>
      <protection locked="0"/>
    </xf>
    <xf numFmtId="0" fontId="7" fillId="18" borderId="0" xfId="0" applyFont="1" applyFill="1"/>
    <xf numFmtId="0" fontId="14" fillId="19" borderId="9" xfId="0" applyFont="1" applyFill="1" applyBorder="1" applyAlignment="1">
      <alignment horizontal="center"/>
    </xf>
    <xf numFmtId="0" fontId="14" fillId="19" borderId="1" xfId="0" applyFont="1" applyFill="1" applyBorder="1" applyAlignment="1">
      <alignment horizontal="center"/>
    </xf>
    <xf numFmtId="14" fontId="14" fillId="19" borderId="1" xfId="0" applyNumberFormat="1" applyFont="1" applyFill="1" applyBorder="1" applyAlignment="1">
      <alignment horizontal="center"/>
    </xf>
    <xf numFmtId="49" fontId="7" fillId="19" borderId="4" xfId="0" applyNumberFormat="1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 vertical="center"/>
    </xf>
    <xf numFmtId="49" fontId="7" fillId="19" borderId="1" xfId="0" applyNumberFormat="1" applyFont="1" applyFill="1" applyBorder="1" applyAlignment="1">
      <alignment horizontal="center"/>
    </xf>
    <xf numFmtId="0" fontId="7" fillId="19" borderId="1" xfId="0" applyFont="1" applyFill="1" applyBorder="1" applyAlignment="1">
      <alignment horizontal="center"/>
    </xf>
    <xf numFmtId="0" fontId="7" fillId="19" borderId="32" xfId="0" applyFont="1" applyFill="1" applyBorder="1" applyAlignment="1">
      <alignment horizont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/>
    </xf>
    <xf numFmtId="0" fontId="14" fillId="19" borderId="24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/>
    </xf>
    <xf numFmtId="0" fontId="7" fillId="18" borderId="32" xfId="0" applyFont="1" applyFill="1" applyBorder="1" applyAlignment="1">
      <alignment horizontal="center" wrapText="1"/>
    </xf>
    <xf numFmtId="0" fontId="7" fillId="18" borderId="1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/>
    </xf>
    <xf numFmtId="0" fontId="14" fillId="15" borderId="9" xfId="0" applyFont="1" applyFill="1" applyBorder="1" applyAlignment="1">
      <alignment horizontal="center"/>
    </xf>
    <xf numFmtId="0" fontId="14" fillId="15" borderId="1" xfId="0" applyFont="1" applyFill="1" applyBorder="1" applyAlignment="1">
      <alignment horizontal="center"/>
    </xf>
    <xf numFmtId="14" fontId="14" fillId="15" borderId="1" xfId="0" applyNumberFormat="1" applyFont="1" applyFill="1" applyBorder="1" applyAlignment="1">
      <alignment horizontal="center"/>
    </xf>
    <xf numFmtId="0" fontId="7" fillId="15" borderId="1" xfId="0" applyFont="1" applyFill="1" applyBorder="1" applyAlignment="1">
      <alignment horizontal="center"/>
    </xf>
    <xf numFmtId="0" fontId="7" fillId="15" borderId="32" xfId="0" applyFont="1" applyFill="1" applyBorder="1" applyAlignment="1">
      <alignment horizontal="center" wrapText="1"/>
    </xf>
    <xf numFmtId="0" fontId="7" fillId="15" borderId="1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/>
    </xf>
    <xf numFmtId="0" fontId="14" fillId="15" borderId="24" xfId="0" applyFont="1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/>
    </xf>
    <xf numFmtId="49" fontId="7" fillId="19" borderId="12" xfId="0" applyNumberFormat="1" applyFont="1" applyFill="1" applyBorder="1" applyAlignment="1">
      <alignment horizontal="center"/>
    </xf>
    <xf numFmtId="49" fontId="7" fillId="18" borderId="12" xfId="0" applyNumberFormat="1" applyFont="1" applyFill="1" applyBorder="1" applyAlignment="1">
      <alignment horizontal="center"/>
    </xf>
    <xf numFmtId="0" fontId="7" fillId="19" borderId="10" xfId="0" applyFont="1" applyFill="1" applyBorder="1" applyAlignment="1">
      <alignment horizontal="center" vertical="center"/>
    </xf>
    <xf numFmtId="49" fontId="7" fillId="19" borderId="10" xfId="0" applyNumberFormat="1" applyFont="1" applyFill="1" applyBorder="1" applyAlignment="1">
      <alignment horizontal="center"/>
    </xf>
    <xf numFmtId="0" fontId="7" fillId="19" borderId="24" xfId="0" applyFont="1" applyFill="1" applyBorder="1" applyAlignment="1">
      <alignment horizontal="center"/>
    </xf>
    <xf numFmtId="0" fontId="7" fillId="19" borderId="12" xfId="0" applyFont="1" applyFill="1" applyBorder="1" applyAlignment="1">
      <alignment horizontal="center" vertical="center"/>
    </xf>
    <xf numFmtId="49" fontId="7" fillId="2" borderId="31" xfId="0" applyNumberFormat="1" applyFont="1" applyFill="1" applyBorder="1" applyAlignment="1">
      <alignment horizontal="center"/>
    </xf>
    <xf numFmtId="0" fontId="7" fillId="0" borderId="24" xfId="0" applyFont="1" applyBorder="1" applyAlignment="1" applyProtection="1">
      <alignment horizontal="center" vertical="center"/>
      <protection locked="0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23" fillId="5" borderId="1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/>
    </xf>
    <xf numFmtId="0" fontId="23" fillId="8" borderId="23" xfId="0" applyFont="1" applyFill="1" applyBorder="1" applyAlignment="1">
      <alignment horizontal="center" vertical="center"/>
    </xf>
    <xf numFmtId="0" fontId="23" fillId="8" borderId="12" xfId="0" applyFont="1" applyFill="1" applyBorder="1" applyAlignment="1">
      <alignment horizontal="center" vertical="center"/>
    </xf>
    <xf numFmtId="0" fontId="23" fillId="8" borderId="10" xfId="0" applyFont="1" applyFill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3" fillId="8" borderId="4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0" fontId="23" fillId="8" borderId="27" xfId="0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/>
    </xf>
    <xf numFmtId="0" fontId="23" fillId="8" borderId="28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27" xfId="0" applyFont="1" applyFill="1" applyBorder="1" applyAlignment="1">
      <alignment horizontal="center" vertical="center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9" borderId="6" xfId="0" applyFont="1" applyFill="1" applyBorder="1" applyAlignment="1">
      <alignment horizontal="center"/>
    </xf>
    <xf numFmtId="0" fontId="7" fillId="9" borderId="8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9" borderId="7" xfId="0" applyFont="1" applyFill="1" applyBorder="1" applyAlignment="1">
      <alignment horizontal="center"/>
    </xf>
    <xf numFmtId="0" fontId="6" fillId="8" borderId="23" xfId="0" applyFont="1" applyFill="1" applyBorder="1" applyAlignment="1">
      <alignment horizontal="center" vertical="center"/>
    </xf>
    <xf numFmtId="10" fontId="7" fillId="2" borderId="2" xfId="1" applyNumberFormat="1" applyFont="1" applyFill="1" applyBorder="1" applyAlignment="1">
      <alignment horizontal="center"/>
    </xf>
    <xf numFmtId="10" fontId="7" fillId="2" borderId="3" xfId="1" applyNumberFormat="1" applyFont="1" applyFill="1" applyBorder="1" applyAlignment="1">
      <alignment horizontal="center"/>
    </xf>
    <xf numFmtId="0" fontId="24" fillId="17" borderId="1" xfId="0" applyFont="1" applyFill="1" applyBorder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8" fillId="2" borderId="0" xfId="0" applyFont="1" applyFill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6" fillId="12" borderId="11" xfId="0" applyFont="1" applyFill="1" applyBorder="1" applyAlignment="1">
      <alignment horizontal="center"/>
    </xf>
    <xf numFmtId="0" fontId="6" fillId="12" borderId="23" xfId="0" applyFont="1" applyFill="1" applyBorder="1" applyAlignment="1">
      <alignment horizontal="center"/>
    </xf>
    <xf numFmtId="0" fontId="6" fillId="12" borderId="12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33" fillId="10" borderId="10" xfId="0" applyFont="1" applyFill="1" applyBorder="1" applyAlignment="1">
      <alignment horizontal="left" vertical="center"/>
    </xf>
    <xf numFmtId="0" fontId="32" fillId="7" borderId="0" xfId="0" applyFont="1" applyFill="1" applyAlignment="1">
      <alignment horizontal="center" vertical="center"/>
    </xf>
    <xf numFmtId="0" fontId="30" fillId="7" borderId="0" xfId="0" applyFont="1" applyFill="1" applyAlignment="1">
      <alignment horizontal="center" vertical="center"/>
    </xf>
    <xf numFmtId="10" fontId="30" fillId="7" borderId="10" xfId="1" applyNumberFormat="1" applyFont="1" applyFill="1" applyBorder="1" applyAlignment="1">
      <alignment horizontal="center" vertical="center"/>
    </xf>
    <xf numFmtId="0" fontId="26" fillId="2" borderId="18" xfId="0" applyFont="1" applyFill="1" applyBorder="1" applyAlignment="1">
      <alignment horizontal="center" vertical="center"/>
    </xf>
    <xf numFmtId="0" fontId="26" fillId="2" borderId="19" xfId="0" applyFont="1" applyFill="1" applyBorder="1" applyAlignment="1">
      <alignment horizontal="center" vertical="center"/>
    </xf>
    <xf numFmtId="0" fontId="26" fillId="2" borderId="16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32" fillId="8" borderId="0" xfId="0" applyFont="1" applyFill="1" applyAlignment="1">
      <alignment horizontal="center" vertical="center"/>
    </xf>
    <xf numFmtId="0" fontId="26" fillId="2" borderId="0" xfId="0" applyFont="1" applyFill="1" applyAlignment="1">
      <alignment horizontal="center" vertical="center"/>
    </xf>
    <xf numFmtId="0" fontId="26" fillId="2" borderId="21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33" fillId="10" borderId="2" xfId="0" applyFont="1" applyFill="1" applyBorder="1" applyAlignment="1">
      <alignment horizontal="left" vertical="center"/>
    </xf>
    <xf numFmtId="0" fontId="33" fillId="10" borderId="4" xfId="0" applyFont="1" applyFill="1" applyBorder="1" applyAlignment="1">
      <alignment horizontal="left" vertical="center"/>
    </xf>
    <xf numFmtId="0" fontId="30" fillId="8" borderId="0" xfId="0" applyFont="1" applyFill="1" applyAlignment="1">
      <alignment horizontal="center" vertical="center"/>
    </xf>
    <xf numFmtId="10" fontId="30" fillId="8" borderId="10" xfId="1" applyNumberFormat="1" applyFont="1" applyFill="1" applyBorder="1" applyAlignment="1">
      <alignment horizontal="center" vertical="center"/>
    </xf>
    <xf numFmtId="10" fontId="30" fillId="8" borderId="9" xfId="1" applyNumberFormat="1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/>
    </xf>
    <xf numFmtId="0" fontId="30" fillId="8" borderId="13" xfId="0" applyFont="1" applyFill="1" applyBorder="1" applyAlignment="1">
      <alignment horizontal="center" vertical="center"/>
    </xf>
    <xf numFmtId="0" fontId="30" fillId="8" borderId="14" xfId="0" applyFont="1" applyFill="1" applyBorder="1" applyAlignment="1">
      <alignment horizontal="center" vertical="center"/>
    </xf>
    <xf numFmtId="0" fontId="30" fillId="8" borderId="15" xfId="0" applyFont="1" applyFill="1" applyBorder="1" applyAlignment="1">
      <alignment horizontal="center" vertical="center"/>
    </xf>
    <xf numFmtId="0" fontId="33" fillId="10" borderId="1" xfId="0" applyFont="1" applyFill="1" applyBorder="1" applyAlignment="1">
      <alignment horizontal="left" vertical="center"/>
    </xf>
  </cellXfs>
  <cellStyles count="3">
    <cellStyle name="Normal" xfId="0" builtinId="0"/>
    <cellStyle name="Normal 2" xfId="2" xr:uid="{00000000-0005-0000-0000-000001000000}"/>
    <cellStyle name="Porcentagem" xfId="1" builtinId="5"/>
  </cellStyles>
  <dxfs count="27"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rgb="FF7030A0"/>
        </patternFill>
      </fill>
    </dxf>
  </dxfs>
  <tableStyles count="0" defaultTableStyle="TableStyleMedium2" defaultPivotStyle="PivotStyleLight16"/>
  <colors>
    <mruColors>
      <color rgb="FFFF6600"/>
      <color rgb="FFE7CAFC"/>
      <color rgb="FFF583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7.8169631186539912E-2"/>
          <c:w val="0.93888888888888888"/>
          <c:h val="0.8144313036567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SANTANA'!$C$6</c:f>
              <c:strCache>
                <c:ptCount val="1"/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SANTANA'!$B$7</c:f>
              <c:strCache>
                <c:ptCount val="1"/>
                <c:pt idx="0">
                  <c:v>IT (%)</c:v>
                </c:pt>
              </c:strCache>
            </c:strRef>
          </c:cat>
          <c:val>
            <c:numRef>
              <c:f>'DADOS - SANTANA'!$C$7</c:f>
              <c:numCache>
                <c:formatCode>0.00%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201-49ED-9F30-DE47A83A00E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302512"/>
        <c:axId val="1503044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'DADOS - SANTANA'!$D$6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'DADOS - SANTANA'!$B$7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'DADOS - SANTANA'!$D$7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201-49ED-9F30-DE47A83A00E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SANTANA'!$E$6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SANTANA'!$E$7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201-49ED-9F30-DE47A83A00E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SANTANA'!$F$6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SANTANA'!$F$7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201-49ED-9F30-DE47A83A00E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SANTANA'!$G$6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accent1">
                              <a:lumMod val="50000"/>
                            </a:schemeClr>
                          </a:solidFill>
                          <a:latin typeface="Tahoma" panose="020B0604030504040204" pitchFamily="34" charset="0"/>
                          <a:ea typeface="Tahoma" panose="020B0604030504040204" pitchFamily="34" charset="0"/>
                          <a:cs typeface="Tahoma" panose="020B0604030504040204" pitchFamily="34" charset="0"/>
                        </a:defRPr>
                      </a:pPr>
                      <a:endParaRPr lang="pt-BR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SANTANA'!$B$7</c15:sqref>
                        </c15:formulaRef>
                      </c:ext>
                    </c:extLst>
                    <c:strCache>
                      <c:ptCount val="1"/>
                      <c:pt idx="0">
                        <c:v>IT (%)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'DADOS - SANTANA'!$G$7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201-49ED-9F30-DE47A83A00E8}"/>
                  </c:ext>
                </c:extLst>
              </c15:ser>
            </c15:filteredBarSeries>
          </c:ext>
        </c:extLst>
      </c:barChart>
      <c:catAx>
        <c:axId val="150302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4472"/>
        <c:crosses val="autoZero"/>
        <c:auto val="1"/>
        <c:lblAlgn val="ctr"/>
        <c:lblOffset val="100"/>
        <c:noMultiLvlLbl val="0"/>
      </c:catAx>
      <c:valAx>
        <c:axId val="150304472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50302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476020042951E-2"/>
          <c:y val="0.10164305299744657"/>
          <c:w val="0.93888888888888888"/>
          <c:h val="0.734283147778657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SANTANA'!$B$24</c:f>
              <c:strCache>
                <c:ptCount val="1"/>
                <c:pt idx="0">
                  <c:v>ÍNDICE DE QUALIDADE SABESP - IQS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E1E-4128-B0FB-3C9B5E6FE1F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SANTANA'!$G$31</c:f>
              <c:strCache>
                <c:ptCount val="1"/>
                <c:pt idx="0">
                  <c:v>IQS (%):</c:v>
                </c:pt>
              </c:strCache>
            </c:strRef>
          </c:cat>
          <c:val>
            <c:numRef>
              <c:f>'DADOS - SANTANA'!$G$30</c:f>
              <c:numCache>
                <c:formatCode>0.00%</c:formatCode>
                <c:ptCount val="1"/>
                <c:pt idx="0">
                  <c:v>0.67750552943180042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E-4128-B0FB-3C9B5E6FE1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299376"/>
        <c:axId val="150297024"/>
        <c:extLst/>
      </c:barChart>
      <c:catAx>
        <c:axId val="15029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297024"/>
        <c:crosses val="autoZero"/>
        <c:auto val="1"/>
        <c:lblAlgn val="ctr"/>
        <c:lblOffset val="100"/>
        <c:noMultiLvlLbl val="0"/>
      </c:catAx>
      <c:valAx>
        <c:axId val="150297024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299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'DADOS - SANTANA'!$C$9:$C$10</c:f>
              <c:strCache>
                <c:ptCount val="2"/>
                <c:pt idx="1">
                  <c:v>IC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DC7-484C-83C8-0C64084A768B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DC7-484C-83C8-0C64084A768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B1F3-485D-9C43-43944CDFFCF2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DC7-484C-83C8-0C64084A768B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accent1">
                          <a:lumMod val="50000"/>
                        </a:schemeClr>
                      </a:solidFill>
                      <a:latin typeface="Tahoma" panose="020B0604030504040204" pitchFamily="34" charset="0"/>
                      <a:ea typeface="Tahoma" panose="020B0604030504040204" pitchFamily="34" charset="0"/>
                      <a:cs typeface="Tahoma" panose="020B0604030504040204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DC7-484C-83C8-0C64084A76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SANTANA'!$B$11:$B$13</c:f>
              <c:strCache>
                <c:ptCount val="3"/>
                <c:pt idx="0">
                  <c:v>Água</c:v>
                </c:pt>
                <c:pt idx="1">
                  <c:v>Esgoto</c:v>
                </c:pt>
                <c:pt idx="2">
                  <c:v>Reposição</c:v>
                </c:pt>
              </c:strCache>
            </c:strRef>
          </c:cat>
          <c:val>
            <c:numRef>
              <c:f>'DADOS - SANTANA'!$C$11:$C$13</c:f>
              <c:numCache>
                <c:formatCode>0.00%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DC7-484C-83C8-0C64084A76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-27"/>
        <c:axId val="150297416"/>
        <c:axId val="150303296"/>
        <c:extLst/>
      </c:barChart>
      <c:catAx>
        <c:axId val="15029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3296"/>
        <c:crosses val="autoZero"/>
        <c:auto val="1"/>
        <c:lblAlgn val="ctr"/>
        <c:lblOffset val="100"/>
        <c:noMultiLvlLbl val="0"/>
      </c:catAx>
      <c:valAx>
        <c:axId val="150303296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29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320132913746185"/>
          <c:y val="8.3559059169948324E-2"/>
          <c:w val="0.6509543430325111"/>
          <c:h val="0.7837398780723132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SANTANA'!$C$15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659-4C1F-AA16-7B5926CE258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659-4C1F-AA16-7B5926CE2589}"/>
              </c:ext>
            </c:extLst>
          </c:dPt>
          <c:dPt>
            <c:idx val="2"/>
            <c:invertIfNegative val="0"/>
            <c:bubble3D val="0"/>
            <c:spPr>
              <a:solidFill>
                <a:srgbClr val="F5837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659-4C1F-AA16-7B5926CE2589}"/>
              </c:ext>
            </c:extLst>
          </c:dPt>
          <c:dPt>
            <c:idx val="3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659-4C1F-AA16-7B5926CE25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SANTANA'!$B$16:$B$19</c:f>
              <c:strCache>
                <c:ptCount val="4"/>
                <c:pt idx="0">
                  <c:v>QUALIDADE</c:v>
                </c:pt>
                <c:pt idx="1">
                  <c:v>PRAZO</c:v>
                </c:pt>
                <c:pt idx="2">
                  <c:v>SEGURANÇA</c:v>
                </c:pt>
                <c:pt idx="3">
                  <c:v>ORGANIZAÇÃO</c:v>
                </c:pt>
              </c:strCache>
            </c:strRef>
          </c:cat>
          <c:val>
            <c:numRef>
              <c:f>'DADOS - SANTANA'!$C$16:$C$19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659-4C1F-AA16-7B5926CE258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8"/>
        <c:overlap val="-14"/>
        <c:axId val="150298984"/>
        <c:axId val="150301728"/>
      </c:barChart>
      <c:catAx>
        <c:axId val="150298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1728"/>
        <c:crosses val="autoZero"/>
        <c:auto val="1"/>
        <c:lblAlgn val="ctr"/>
        <c:lblOffset val="100"/>
        <c:noMultiLvlLbl val="0"/>
      </c:catAx>
      <c:valAx>
        <c:axId val="150301728"/>
        <c:scaling>
          <c:orientation val="minMax"/>
          <c:max val="1"/>
        </c:scaling>
        <c:delete val="0"/>
        <c:axPos val="b"/>
        <c:numFmt formatCode="0.00%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298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LV's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6BA8-42CF-A58C-10FC40B36235}"/>
              </c:ext>
            </c:extLst>
          </c:dPt>
          <c:dPt>
            <c:idx val="2"/>
            <c:invertIfNegative val="0"/>
            <c:bubble3D val="0"/>
            <c:spPr>
              <a:solidFill>
                <a:srgbClr val="75717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BB5C-4297-A0DF-ADE561F05E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SANTANA'!$B$11:$B$13</c:f>
              <c:strCache>
                <c:ptCount val="3"/>
                <c:pt idx="0">
                  <c:v>Água</c:v>
                </c:pt>
                <c:pt idx="1">
                  <c:v>Esgoto</c:v>
                </c:pt>
                <c:pt idx="2">
                  <c:v>Reposição</c:v>
                </c:pt>
              </c:strCache>
            </c:strRef>
          </c:cat>
          <c:val>
            <c:numRef>
              <c:f>'DADOS - SANTANA'!$E$11:$E$13</c:f>
              <c:numCache>
                <c:formatCode>General</c:formatCode>
                <c:ptCount val="3"/>
                <c:pt idx="0">
                  <c:v>100</c:v>
                </c:pt>
                <c:pt idx="1">
                  <c:v>50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33-41A3-AB77-5EB3D96C923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6"/>
        <c:overlap val="-27"/>
        <c:axId val="150297416"/>
        <c:axId val="150303296"/>
        <c:extLst/>
      </c:barChart>
      <c:catAx>
        <c:axId val="150297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303296"/>
        <c:crosses val="autoZero"/>
        <c:auto val="1"/>
        <c:lblAlgn val="ctr"/>
        <c:lblOffset val="100"/>
        <c:tickLblSkip val="1"/>
        <c:noMultiLvlLbl val="0"/>
      </c:catAx>
      <c:valAx>
        <c:axId val="15030329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0297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531199911142803E-2"/>
          <c:y val="0.25222387082079195"/>
          <c:w val="0.97242924138475473"/>
          <c:h val="0.4250347771367832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SANTANA'!$F$172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SANTANA'!$B$62:$B$69</c:f>
              <c:strCache>
                <c:ptCount val="8"/>
                <c:pt idx="0">
                  <c:v>FACHADA</c:v>
                </c:pt>
                <c:pt idx="1">
                  <c:v>SINALIZAÇÃO</c:v>
                </c:pt>
                <c:pt idx="2">
                  <c:v>ENCERADO</c:v>
                </c:pt>
                <c:pt idx="3">
                  <c:v>GEOMETRIA</c:v>
                </c:pt>
                <c:pt idx="4">
                  <c:v>BERÇO DE AREIA</c:v>
                </c:pt>
                <c:pt idx="5">
                  <c:v>ESTANQUEIDADE</c:v>
                </c:pt>
                <c:pt idx="6">
                  <c:v>COMPACTAÇÃO</c:v>
                </c:pt>
                <c:pt idx="7">
                  <c:v>FINALIZAÇÃO</c:v>
                </c:pt>
              </c:strCache>
            </c:strRef>
          </c:cat>
          <c:val>
            <c:numRef>
              <c:f>'DADOS - SANTANA'!$F$62:$F$69</c:f>
              <c:numCache>
                <c:formatCode>0.00%</c:formatCode>
                <c:ptCount val="8"/>
                <c:pt idx="0">
                  <c:v>0.92131147540983604</c:v>
                </c:pt>
                <c:pt idx="1">
                  <c:v>0.85768500948766602</c:v>
                </c:pt>
                <c:pt idx="2">
                  <c:v>0.8671875</c:v>
                </c:pt>
                <c:pt idx="3">
                  <c:v>0.83632286995515692</c:v>
                </c:pt>
                <c:pt idx="4">
                  <c:v>0.8403846153846154</c:v>
                </c:pt>
                <c:pt idx="5">
                  <c:v>0.67597765363128492</c:v>
                </c:pt>
                <c:pt idx="6">
                  <c:v>0.83333333333333337</c:v>
                </c:pt>
                <c:pt idx="7">
                  <c:v>0.85221674876847286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2D-43CA-A6EB-4467C12F78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759136"/>
        <c:axId val="150757960"/>
      </c:barChart>
      <c:catAx>
        <c:axId val="15075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0757960"/>
        <c:crosses val="autoZero"/>
        <c:auto val="1"/>
        <c:lblAlgn val="ctr"/>
        <c:lblOffset val="100"/>
        <c:noMultiLvlLbl val="0"/>
      </c:catAx>
      <c:valAx>
        <c:axId val="150757960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75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9359072104018905"/>
          <c:y val="0.9210558333333333"/>
          <c:w val="0.19346517256450932"/>
          <c:h val="7.8074444444444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5286802598374047"/>
          <c:y val="0.13951153414116096"/>
          <c:w val="0.51182375872886243"/>
          <c:h val="0.7389017959962147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0C-4CA4-A2FC-7892E433BB6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0C-4CA4-A2FC-7892E433BB69}"/>
              </c:ext>
            </c:extLst>
          </c:dPt>
          <c:dLbls>
            <c:dLbl>
              <c:idx val="0"/>
              <c:layout>
                <c:manualLayout>
                  <c:x val="0.26785127541489312"/>
                  <c:y val="0.85226000307351357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2A58C6F4-B231-424E-9B80-5E1049425616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54E887FA-146D-4A5E-BCCB-520D85D38558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F484959F-59E3-4CF1-901E-0814955F842B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5279826388888885"/>
                      <c:h val="0.1475753267973856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C0C-4CA4-A2FC-7892E433BB69}"/>
                </c:ext>
              </c:extLst>
            </c:dLbl>
            <c:dLbl>
              <c:idx val="1"/>
              <c:layout>
                <c:manualLayout>
                  <c:x val="-0.3693974340984148"/>
                  <c:y val="-0.71892410847885346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492F35AB-C4D3-4D03-9208-4DF176E44099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F3C34A50-719B-4770-9F64-BCF14F90EA6D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266ED5CE-9937-4851-91A1-8D3054EF78F1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7876604194554971"/>
                      <c:h val="0.1541861028740164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C0C-4CA4-A2FC-7892E433BB6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- SANTANA'!$D$49:$E$49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SANTANA'!$D$50:$E$50</c:f>
              <c:numCache>
                <c:formatCode>General</c:formatCode>
                <c:ptCount val="2"/>
                <c:pt idx="0">
                  <c:v>46</c:v>
                </c:pt>
                <c:pt idx="1">
                  <c:v>564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0C-4CA4-A2FC-7892E433BB69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SEQUÊNCIA</a:t>
            </a:r>
            <a:r>
              <a:rPr lang="pt-BR" sz="2800" b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FOTOS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408817824611825"/>
          <c:y val="0.15852426601789393"/>
          <c:w val="0.52792014624783645"/>
          <c:h val="0.7621395794011105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A65-42E5-B7FA-11DE97626BD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A65-42E5-B7FA-11DE97626BD7}"/>
              </c:ext>
            </c:extLst>
          </c:dPt>
          <c:dLbls>
            <c:dLbl>
              <c:idx val="0"/>
              <c:layout>
                <c:manualLayout>
                  <c:x val="0.30011978902717729"/>
                  <c:y val="0.8156779928338602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FC030A06-458D-4C7B-B81B-4AA884195C6F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863E82F7-5B06-49FB-B7C4-C348FD694204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44C83611-AD08-4A73-90D4-E169757E39DC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944942129629631"/>
                      <c:h val="0.183593627450980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A65-42E5-B7FA-11DE97626BD7}"/>
                </c:ext>
              </c:extLst>
            </c:dLbl>
            <c:dLbl>
              <c:idx val="1"/>
              <c:layout>
                <c:manualLayout>
                  <c:x val="-0.29724679265226212"/>
                  <c:y val="-0.7120901510065756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7645A65E-1F1A-4A1B-B48E-5E83A908E1DA}" type="CATEGORYNAM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</a:t>
                    </a:r>
                    <a:fld id="{4B07B3DC-7C4A-47BF-A304-83039E3C474F}" type="VALU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t>  </a:t>
                    </a:r>
                    <a:fld id="{6AB11A6D-864A-41E3-A3B9-2D782274E0E4}" type="PERCENTAGE">
                      <a:rPr lang="en-US" sz="2800" b="1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="1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2160393518518524"/>
                      <c:h val="0.18238937908496733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A65-42E5-B7FA-11DE97626BD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SANTANA'!$D$53:$E$53</c:f>
              <c:strCache>
                <c:ptCount val="2"/>
                <c:pt idx="0">
                  <c:v>Fotos NC</c:v>
                </c:pt>
                <c:pt idx="1">
                  <c:v>Fotos Conforme</c:v>
                </c:pt>
              </c:strCache>
            </c:strRef>
          </c:cat>
          <c:val>
            <c:numRef>
              <c:f>'DADOS - SANTANA'!$D$54:$E$54</c:f>
              <c:numCache>
                <c:formatCode>General</c:formatCode>
                <c:ptCount val="2"/>
                <c:pt idx="0">
                  <c:v>175</c:v>
                </c:pt>
                <c:pt idx="1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65-42E5-B7FA-11DE97626BD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Arial" panose="020B0604020202020204" pitchFamily="34" charset="0"/>
              </a:defRPr>
            </a:pPr>
            <a:r>
              <a:rPr lang="pt-BR" sz="2800" b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rPr>
              <a:t>BAIXA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93169729154113"/>
          <c:y val="0.14373658566932385"/>
          <c:w val="0.51105896326648759"/>
          <c:h val="0.7389017959962147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04-434E-A76B-6DDA9A515479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04-434E-A76B-6DDA9A515479}"/>
              </c:ext>
            </c:extLst>
          </c:dPt>
          <c:dLbls>
            <c:dLbl>
              <c:idx val="0"/>
              <c:layout>
                <c:manualLayout>
                  <c:x val="-2.39942019941661E-2"/>
                  <c:y val="0.40815353438035878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FA69A047-9B9E-47DB-9E64-542F1CBA3585}" type="CATEGORYNAME">
                      <a:rPr lang="en-US" sz="2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4DB9DE06-D9D3-4697-B576-E9618ABDAD13}" type="VALU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 </a:t>
                    </a:r>
                    <a:fld id="{8B726B06-2CF4-48A3-9BFA-07BBD72E5BBC}" type="PERCENTAG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046828703703704"/>
                      <c:h val="0.1446429738562091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9304-434E-A76B-6DDA9A515479}"/>
                </c:ext>
              </c:extLst>
            </c:dLbl>
            <c:dLbl>
              <c:idx val="1"/>
              <c:layout>
                <c:manualLayout>
                  <c:x val="-2.2761682816084854E-2"/>
                  <c:y val="-0.3312947736944299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AD2D5BB3-D56F-49E4-80A9-2EDCAEE43C22}" type="CATEGORYNAME">
                      <a:rPr lang="en-US" sz="2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59A4F695-EF35-4D36-89A3-68AAF9682697}" type="VALU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 </a:t>
                    </a:r>
                    <a:fld id="{016E5925-4227-4D8B-9490-D040926C9D13}" type="PERCENTAG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66052631578949"/>
                      <c:h val="0.1694327777777777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9304-434E-A76B-6DDA9A51547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SANTANA'!$D$57:$E$57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SANTANA'!$D$58:$E$58</c:f>
              <c:numCache>
                <c:formatCode>General</c:formatCode>
                <c:ptCount val="2"/>
                <c:pt idx="0">
                  <c:v>0</c:v>
                </c:pt>
                <c:pt idx="1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304-434E-A76B-6DDA9A51547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2132035525011893E-2"/>
          <c:w val="0.39815672060701301"/>
          <c:h val="0.927023282507656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- SANTANA'!$B$116:$B$155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SANTANA'!$F$116:$F$155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77-4C8F-9DAB-70D329F0C4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760704"/>
        <c:axId val="150758352"/>
      </c:barChart>
      <c:catAx>
        <c:axId val="150760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758352"/>
        <c:crosses val="autoZero"/>
        <c:auto val="1"/>
        <c:lblAlgn val="ctr"/>
        <c:lblOffset val="100"/>
        <c:noMultiLvlLbl val="0"/>
      </c:catAx>
      <c:valAx>
        <c:axId val="150758352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76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4122833293787224E-2"/>
          <c:w val="0.39389444444444449"/>
          <c:h val="0.925032484738880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SANTANA'!$B$73:$B$112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SANTANA'!$F$73:$F$112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EB-496C-A128-F3BC26CBDFB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757176"/>
        <c:axId val="150759920"/>
      </c:barChart>
      <c:catAx>
        <c:axId val="15075717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759920"/>
        <c:crosses val="autoZero"/>
        <c:auto val="1"/>
        <c:lblAlgn val="ctr"/>
        <c:lblOffset val="100"/>
        <c:noMultiLvlLbl val="0"/>
      </c:catAx>
      <c:valAx>
        <c:axId val="150759920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757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7359810874704493E-2"/>
          <c:y val="0.30038031165228529"/>
          <c:w val="0.97428749725412744"/>
          <c:h val="0.39277010159319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SANTANA'!$F$172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-8.6702127659684552E-5"/>
                  <c:y val="-2.793750000000016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DE-4A7E-8C72-4631B4C93C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SANTANA'!$B$173:$B$180</c:f>
              <c:strCache>
                <c:ptCount val="8"/>
                <c:pt idx="0">
                  <c:v>FACHADA</c:v>
                </c:pt>
                <c:pt idx="1">
                  <c:v>SINALIZAÇÃO</c:v>
                </c:pt>
                <c:pt idx="2">
                  <c:v>ENCERADO</c:v>
                </c:pt>
                <c:pt idx="3">
                  <c:v>GEOMETRIA</c:v>
                </c:pt>
                <c:pt idx="4">
                  <c:v>BERÇO DE AREIA</c:v>
                </c:pt>
                <c:pt idx="5">
                  <c:v>ESCORAMENTO</c:v>
                </c:pt>
                <c:pt idx="6">
                  <c:v>COMPACTAÇÃO</c:v>
                </c:pt>
                <c:pt idx="7">
                  <c:v>FINALIZAÇÃO</c:v>
                </c:pt>
              </c:strCache>
            </c:strRef>
          </c:cat>
          <c:val>
            <c:numRef>
              <c:f>'DADOS - SANTANA'!$F$173:$F$180</c:f>
              <c:numCache>
                <c:formatCode>0.00%</c:formatCode>
                <c:ptCount val="8"/>
                <c:pt idx="0">
                  <c:v>0.96031746031746035</c:v>
                </c:pt>
                <c:pt idx="1">
                  <c:v>0.7824933687002652</c:v>
                </c:pt>
                <c:pt idx="2">
                  <c:v>0.88983050847457623</c:v>
                </c:pt>
                <c:pt idx="3">
                  <c:v>0.94533762057877813</c:v>
                </c:pt>
                <c:pt idx="4">
                  <c:v>0.92452830188679247</c:v>
                </c:pt>
                <c:pt idx="5">
                  <c:v>0.96078431372549022</c:v>
                </c:pt>
                <c:pt idx="6">
                  <c:v>0.82978723404255317</c:v>
                </c:pt>
                <c:pt idx="7">
                  <c:v>0.75331564986737398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C1-4C77-901B-F8D0CD8CEA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755216"/>
        <c:axId val="150754432"/>
      </c:barChart>
      <c:catAx>
        <c:axId val="15075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0754432"/>
        <c:crosses val="autoZero"/>
        <c:auto val="1"/>
        <c:lblAlgn val="ctr"/>
        <c:lblOffset val="100"/>
        <c:noMultiLvlLbl val="0"/>
      </c:catAx>
      <c:valAx>
        <c:axId val="150754432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075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1363812056737587"/>
          <c:y val="0.9503968055555555"/>
          <c:w val="0.1562106973995272"/>
          <c:h val="4.960319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994141007119972"/>
          <c:y val="0.14162405990524241"/>
          <c:w val="0.51182375872886243"/>
          <c:h val="0.73890179599621475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59E-4627-9756-5A5F4E37905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59E-4627-9756-5A5F4E379057}"/>
              </c:ext>
            </c:extLst>
          </c:dPt>
          <c:dLbls>
            <c:dLbl>
              <c:idx val="0"/>
              <c:layout>
                <c:manualLayout>
                  <c:x val="0.27141475694444445"/>
                  <c:y val="0.84946699346405219"/>
                </c:manualLayout>
              </c:layout>
              <c:tx>
                <c:rich>
                  <a:bodyPr/>
                  <a:lstStyle/>
                  <a:p>
                    <a:fld id="{D7AA9998-2443-4465-96D0-949A6750C795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630D5960-443D-4D3D-BA05-E51B7ACD033D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58A4C82E-EE0D-44D1-8E26-7C68F06A51D3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0613425925922"/>
                      <c:h val="0.1501859477124183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59E-4627-9756-5A5F4E379057}"/>
                </c:ext>
              </c:extLst>
            </c:dLbl>
            <c:dLbl>
              <c:idx val="1"/>
              <c:layout>
                <c:manualLayout>
                  <c:x val="-0.362803125"/>
                  <c:y val="-0.67824419934640523"/>
                </c:manualLayout>
              </c:layout>
              <c:tx>
                <c:rich>
                  <a:bodyPr/>
                  <a:lstStyle/>
                  <a:p>
                    <a:fld id="{F73E79B4-0BA4-47AD-90FB-5E1388E88467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0F378421-95D2-4F08-BF94-B6B48CA57815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5A033822-324F-4FC3-9BD3-2D316201C5B7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10138888888886"/>
                      <c:h val="0.1647120915032679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59E-4627-9756-5A5F4E37905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bestFit"/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- SANTANA'!$D$160:$E$160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SANTANA'!$D$161:$E$161</c:f>
              <c:numCache>
                <c:formatCode>General</c:formatCode>
                <c:ptCount val="2"/>
                <c:pt idx="0">
                  <c:v>16</c:v>
                </c:pt>
                <c:pt idx="1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59E-4627-9756-5A5F4E379057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SEQUÊNCIA</a:t>
            </a:r>
            <a:r>
              <a:rPr lang="pt-BR" sz="2800" b="0" baseline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 DE FOTOS</a:t>
            </a:r>
            <a:endParaRPr lang="pt-BR" sz="2800" b="0">
              <a:solidFill>
                <a:srgbClr val="002060"/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408817824611825"/>
          <c:y val="0.16063679178197537"/>
          <c:w val="0.52645683829156609"/>
          <c:h val="0.76002705363702916"/>
        </c:manualLayout>
      </c:layout>
      <c:pieChart>
        <c:varyColors val="1"/>
        <c:ser>
          <c:idx val="0"/>
          <c:order val="0"/>
          <c:spPr>
            <a:solidFill>
              <a:srgbClr val="0070C0"/>
            </a:solidFill>
          </c:spPr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44-4090-AA9C-FAF488BBF139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44-4090-AA9C-FAF488BBF139}"/>
              </c:ext>
            </c:extLst>
          </c:dPt>
          <c:dLbls>
            <c:dLbl>
              <c:idx val="0"/>
              <c:layout>
                <c:manualLayout>
                  <c:x val="0.30818883101851841"/>
                  <c:y val="0.82812867647058808"/>
                </c:manualLayout>
              </c:layout>
              <c:tx>
                <c:rich>
                  <a:bodyPr/>
                  <a:lstStyle/>
                  <a:p>
                    <a:fld id="{CAEC8876-5378-4A20-BE5A-C02B522B8D22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B467554B-D943-4E85-A02D-AC3F1CE50BC7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747E5295-F595-4F8E-A432-A36E3B52AA5F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530261093314573"/>
                      <c:h val="0.1700940872399950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A44-4090-AA9C-FAF488BBF139}"/>
                </c:ext>
              </c:extLst>
            </c:dLbl>
            <c:dLbl>
              <c:idx val="1"/>
              <c:layout>
                <c:manualLayout>
                  <c:x val="-0.29808582175925924"/>
                  <c:y val="-0.70768080065359473"/>
                </c:manualLayout>
              </c:layout>
              <c:tx>
                <c:rich>
                  <a:bodyPr/>
                  <a:lstStyle/>
                  <a:p>
                    <a:fld id="{F7EE4FE2-536A-4141-B094-1A947EE4F26B}" type="CATEGORYNAME">
                      <a:rPr lang="en-US"/>
                      <a:pPr/>
                      <a:t>[]</a:t>
                    </a:fld>
                    <a:r>
                      <a:rPr lang="en-US" baseline="0"/>
                      <a:t> </a:t>
                    </a:r>
                    <a:fld id="{32C1CE29-2E08-42AC-B888-DD09F5703C29}" type="VALUE">
                      <a:rPr lang="en-US" baseline="0"/>
                      <a:pPr/>
                      <a:t>[]</a:t>
                    </a:fld>
                    <a:r>
                      <a:rPr lang="en-US" baseline="0"/>
                      <a:t>  </a:t>
                    </a:r>
                    <a:fld id="{F5150581-3665-4D8E-B5A7-ED518478A343}" type="PERCENTAG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showLegendKey val="1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846261574074067"/>
                      <c:h val="0.1437151960784313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A44-4090-AA9C-FAF488BBF13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'DADOS - SANTANA'!$D$164:$E$164</c:f>
              <c:strCache>
                <c:ptCount val="2"/>
                <c:pt idx="0">
                  <c:v>Fotos NC</c:v>
                </c:pt>
                <c:pt idx="1">
                  <c:v>Fotos Conforme</c:v>
                </c:pt>
              </c:strCache>
            </c:strRef>
          </c:cat>
          <c:val>
            <c:numRef>
              <c:f>'DADOS - SANTANA'!$D$165:$E$165</c:f>
              <c:numCache>
                <c:formatCode>General</c:formatCode>
                <c:ptCount val="2"/>
                <c:pt idx="0">
                  <c:v>138</c:v>
                </c:pt>
                <c:pt idx="1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44-4090-AA9C-FAF488BBF1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rgbClr val="002060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pt-BR" sz="2800" b="0">
                <a:solidFill>
                  <a:srgbClr val="002060"/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rPr>
              <a:t>BAIXA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rgbClr val="002060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586807523371615"/>
          <c:y val="0.13949522561280739"/>
          <c:w val="0.5111862073821376"/>
          <c:h val="0.73893065102195687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F8-42F9-8A0B-75617D2C6C54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7F8-42F9-8A0B-75617D2C6C54}"/>
              </c:ext>
            </c:extLst>
          </c:dPt>
          <c:dLbls>
            <c:dLbl>
              <c:idx val="0"/>
              <c:layout>
                <c:manualLayout>
                  <c:x val="-2.2533023069381177E-2"/>
                  <c:y val="0.40730910226021089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168CD30E-EA64-49F3-80BB-0B4A413F001C}" type="CATEGORYNAME">
                      <a:rPr lang="en-US" sz="2800"/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/>
                      <a:t> </a:t>
                    </a:r>
                    <a:fld id="{DE199BC1-D116-45F0-BA09-231C76E2E010}" type="VALUE">
                      <a:rPr lang="en-US" sz="2800" baseline="0"/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/>
                      <a:t> </a:t>
                    </a:r>
                    <a:fld id="{34D9668E-8E06-4A93-A358-CED6173C4C0C}" type="PERCENTAGE">
                      <a:rPr lang="en-US" sz="2800" baseline="0"/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37297631809832404"/>
                      <c:h val="0.1463402019250550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67F8-42F9-8A0B-75617D2C6C54}"/>
                </c:ext>
              </c:extLst>
            </c:dLbl>
            <c:dLbl>
              <c:idx val="1"/>
              <c:layout>
                <c:manualLayout>
                  <c:x val="-2.2761740340549431E-2"/>
                  <c:y val="-0.321165161018010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2800" b="1" i="0" u="none" strike="noStrike" kern="1200" baseline="0">
                        <a:solidFill>
                          <a:srgbClr val="002060"/>
                        </a:solidFill>
                        <a:latin typeface="Arial" panose="020B0604020202020204" pitchFamily="34" charset="0"/>
                        <a:ea typeface="Tahoma" panose="020B0604030504040204" pitchFamily="34" charset="0"/>
                        <a:cs typeface="Arial" panose="020B0604020202020204" pitchFamily="34" charset="0"/>
                      </a:defRPr>
                    </a:pPr>
                    <a:fld id="{FD32FEAD-2A31-4691-95EE-F244B64EDA5E}" type="CATEGORYNAME">
                      <a:rPr lang="en-US" sz="280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5EA723BA-2510-4823-87B9-CD97722B93A7}" type="VALU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r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t> </a:t>
                    </a:r>
                    <a:fld id="{C6A87B76-4917-4FF4-8AF9-B471BE291FE2}" type="PERCENTAGE">
                      <a:rPr lang="en-US" sz="2800" baseline="0">
                        <a:latin typeface="Arial" panose="020B0604020202020204" pitchFamily="34" charset="0"/>
                        <a:cs typeface="Arial" panose="020B0604020202020204" pitchFamily="34" charset="0"/>
                      </a:rPr>
                      <a:pPr>
                        <a:defRPr sz="2800" b="1">
                          <a:solidFill>
                            <a:srgbClr val="002060"/>
                          </a:solidFill>
                          <a:latin typeface="Arial" panose="020B0604020202020204" pitchFamily="34" charset="0"/>
                          <a:ea typeface="Tahoma" panose="020B0604030504040204" pitchFamily="34" charset="0"/>
                          <a:cs typeface="Arial" panose="020B0604020202020204" pitchFamily="34" charset="0"/>
                        </a:defRPr>
                      </a:pPr>
                      <a:t>[]</a:t>
                    </a:fld>
                    <a:endParaRPr lang="en-US" sz="2800" baseline="0">
                      <a:latin typeface="Arial" panose="020B0604020202020204" pitchFamily="34" charset="0"/>
                      <a:cs typeface="Arial" panose="020B0604020202020204" pitchFamily="34" charset="0"/>
                    </a:endParaRPr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800" b="1" i="0" u="none" strike="noStrike" kern="1200" baseline="0">
                      <a:solidFill>
                        <a:srgbClr val="002060"/>
                      </a:solidFill>
                      <a:latin typeface="Arial" panose="020B0604020202020204" pitchFamily="34" charset="0"/>
                      <a:ea typeface="Tahoma" panose="020B0604030504040204" pitchFamily="34" charset="0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1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9179595290080917"/>
                      <c:h val="0.1559340451549910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67F8-42F9-8A0B-75617D2C6C54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rgbClr val="002060"/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showLegendKey val="1"/>
            <c:showVal val="1"/>
            <c:showCatName val="1"/>
            <c:showSerName val="0"/>
            <c:showPercent val="1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SANTANA'!$D$168:$E$168</c:f>
              <c:strCache>
                <c:ptCount val="2"/>
                <c:pt idx="0">
                  <c:v>Não Conforme</c:v>
                </c:pt>
                <c:pt idx="1">
                  <c:v>Conforme</c:v>
                </c:pt>
              </c:strCache>
            </c:strRef>
          </c:cat>
          <c:val>
            <c:numRef>
              <c:f>'DADOS - SANTANA'!$D$169:$E$169</c:f>
              <c:numCache>
                <c:formatCode>General</c:formatCode>
                <c:ptCount val="2"/>
                <c:pt idx="0">
                  <c:v>0</c:v>
                </c:pt>
                <c:pt idx="1">
                  <c:v>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8-42F9-8A0B-75617D2C6C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0969004490307152E-2"/>
          <c:w val="0.39382913567373784"/>
          <c:h val="0.928186313542360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SANTANA'!$B$184:$B$223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- SANTANA'!$B$184:$B$223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SANTANA'!$F$184:$F$223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9-44AB-93B3-B67B51C063D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761096"/>
        <c:axId val="150754824"/>
      </c:barChart>
      <c:catAx>
        <c:axId val="1507610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754824"/>
        <c:crosses val="autoZero"/>
        <c:auto val="1"/>
        <c:lblAlgn val="ctr"/>
        <c:lblOffset val="100"/>
        <c:noMultiLvlLbl val="0"/>
      </c:catAx>
      <c:valAx>
        <c:axId val="150754824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761096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2302217003050424E-2"/>
          <c:w val="0.39815672060701301"/>
          <c:h val="0.9268530192118845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SANTANA'!$B$227:$B$266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'DADOS - SANTANA'!$B$227:$B$266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SANTANA'!$F$227:$F$266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70-4EA7-952C-EE6980CDD0D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0298592"/>
        <c:axId val="150299768"/>
      </c:barChart>
      <c:catAx>
        <c:axId val="1502985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0299768"/>
        <c:crosses val="autoZero"/>
        <c:auto val="1"/>
        <c:lblAlgn val="ctr"/>
        <c:lblOffset val="100"/>
        <c:noMultiLvlLbl val="0"/>
      </c:catAx>
      <c:valAx>
        <c:axId val="150299768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02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4.3068185759229369E-2"/>
          <c:w val="0.38727615833976453"/>
          <c:h val="0.9260870561137514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SANTANA'!$B$292:$B$331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SANTANA'!$F$292:$F$331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92-4096-AFAE-3AAE52A6DF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2712216"/>
        <c:axId val="152709080"/>
      </c:barChart>
      <c:catAx>
        <c:axId val="1527122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2709080"/>
        <c:crosses val="autoZero"/>
        <c:auto val="1"/>
        <c:lblAlgn val="ctr"/>
        <c:lblOffset val="100"/>
        <c:noMultiLvlLbl val="0"/>
      </c:catAx>
      <c:valAx>
        <c:axId val="152709080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2712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50358333333333327"/>
          <c:y val="3.9983892206294031E-2"/>
          <c:w val="0.36294965706780657"/>
          <c:h val="0.9291713440086409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'DADOS - SANTANA'!$F$182:$F$183</c:f>
              <c:strCache>
                <c:ptCount val="2"/>
                <c:pt idx="0">
                  <c:v>EQUIPES - CONFORMIDADE - TEMPO DE EXECUÇÃO</c:v>
                </c:pt>
                <c:pt idx="1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SANTANA'!$B$335:$B$374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SANTANA'!$F$335:$F$374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4-4981-9103-FD711F7BDF6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2714568"/>
        <c:axId val="152714960"/>
      </c:barChart>
      <c:catAx>
        <c:axId val="152714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2714960"/>
        <c:crosses val="autoZero"/>
        <c:auto val="1"/>
        <c:lblAlgn val="ctr"/>
        <c:lblOffset val="100"/>
        <c:noMultiLvlLbl val="0"/>
      </c:catAx>
      <c:valAx>
        <c:axId val="152714960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2714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2.129131205673759E-2"/>
          <c:y val="0.30354528648532864"/>
          <c:w val="0.97242924138475473"/>
          <c:h val="0.388726544718786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SANTANA'!$F$172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SANTANA'!$B$284:$B$288</c:f>
              <c:strCache>
                <c:ptCount val="5"/>
                <c:pt idx="0">
                  <c:v>FACHADA</c:v>
                </c:pt>
                <c:pt idx="1">
                  <c:v>ANTES</c:v>
                </c:pt>
                <c:pt idx="2">
                  <c:v>HIDRÔMETRO</c:v>
                </c:pt>
                <c:pt idx="3">
                  <c:v>LEITURA</c:v>
                </c:pt>
                <c:pt idx="4">
                  <c:v>FINALIZAÇÃO</c:v>
                </c:pt>
              </c:strCache>
            </c:strRef>
          </c:cat>
          <c:val>
            <c:numRef>
              <c:f>'DADOS - SANTANA'!$F$284:$F$288</c:f>
              <c:numCache>
                <c:formatCode>0.00%</c:formatCode>
                <c:ptCount val="5"/>
                <c:pt idx="0">
                  <c:v>0.95379537953795379</c:v>
                </c:pt>
                <c:pt idx="1">
                  <c:v>0.9356435643564357</c:v>
                </c:pt>
                <c:pt idx="2">
                  <c:v>0.9169435215946844</c:v>
                </c:pt>
                <c:pt idx="3">
                  <c:v>0.91528239202657802</c:v>
                </c:pt>
                <c:pt idx="4">
                  <c:v>0.9455445544554455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5-48B9-A753-420F030926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10256"/>
        <c:axId val="152709472"/>
      </c:barChart>
      <c:catAx>
        <c:axId val="1527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2709472"/>
        <c:crosses val="autoZero"/>
        <c:auto val="1"/>
        <c:lblAlgn val="ctr"/>
        <c:lblOffset val="100"/>
        <c:noMultiLvlLbl val="0"/>
      </c:catAx>
      <c:valAx>
        <c:axId val="152709472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27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0087807328605207"/>
          <c:y val="0.94510513888888892"/>
          <c:w val="0.1562106973995272"/>
          <c:h val="4.960319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BAIXA DE MATERIAIS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366454309353225"/>
          <c:y val="0.14082396156467297"/>
          <c:w val="0.51855578158835169"/>
          <c:h val="0.74974088291267738"/>
        </c:manualLayout>
      </c:layout>
      <c:pieChart>
        <c:varyColors val="1"/>
        <c:ser>
          <c:idx val="0"/>
          <c:order val="0"/>
          <c:tx>
            <c:strRef>
              <c:f>'DADOS - SANTANA'!$B$44</c:f>
              <c:strCache>
                <c:ptCount val="1"/>
                <c:pt idx="0">
                  <c:v>Cavalete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68-44DB-B1EF-14436925AC9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68-44DB-B1EF-14436925AC90}"/>
              </c:ext>
            </c:extLst>
          </c:dPt>
          <c:dLbls>
            <c:dLbl>
              <c:idx val="0"/>
              <c:layout>
                <c:manualLayout>
                  <c:x val="-2.8454188781947075E-2"/>
                  <c:y val="0.43047286809971319"/>
                </c:manualLayout>
              </c:layout>
              <c:tx>
                <c:rich>
                  <a:bodyPr/>
                  <a:lstStyle/>
                  <a:p>
                    <a:fld id="{8978A893-F7BD-4125-BC3D-4F6807DE3E61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2B2C4DFF-D81E-49EA-8B28-07B53B245BAE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954245270971287"/>
                      <c:h val="0.1583664087777275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168-44DB-B1EF-14436925AC90}"/>
                </c:ext>
              </c:extLst>
            </c:dLbl>
            <c:dLbl>
              <c:idx val="1"/>
              <c:layout>
                <c:manualLayout>
                  <c:x val="-2.2761682816084854E-2"/>
                  <c:y val="-0.31720946657726412"/>
                </c:manualLayout>
              </c:layout>
              <c:tx>
                <c:rich>
                  <a:bodyPr/>
                  <a:lstStyle/>
                  <a:p>
                    <a:fld id="{24452494-4EBE-4191-A7A4-627DD8DA6BA6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867B1018-F910-455F-89E6-4A1F1E31B057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868124999999995"/>
                      <c:h val="0.16459183006535946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168-44DB-B1EF-14436925AC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SANTANA'!$D$279:$G$280</c:f>
              <c:multiLvlStrCache>
                <c:ptCount val="4"/>
                <c:lvl>
                  <c:pt idx="0">
                    <c:v>0</c:v>
                  </c:pt>
                  <c:pt idx="1">
                    <c:v>619</c:v>
                  </c:pt>
                  <c:pt idx="2">
                    <c:v>0,00%</c:v>
                  </c:pt>
                  <c:pt idx="3">
                    <c:v>100,00%</c:v>
                  </c:pt>
                </c:lvl>
                <c:lvl>
                  <c:pt idx="0">
                    <c:v>Não Conforme</c:v>
                  </c:pt>
                  <c:pt idx="1">
                    <c:v>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SANTANA'!$F$280:$G$280</c:f>
              <c:numCache>
                <c:formatCode>0.00%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68-44DB-B1EF-14436925AC9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231285155397544"/>
          <c:y val="0.14114716137251632"/>
          <c:w val="0.52931099537037041"/>
          <c:h val="0.74726258169934645"/>
        </c:manualLayout>
      </c:layout>
      <c:pieChart>
        <c:varyColors val="1"/>
        <c:ser>
          <c:idx val="0"/>
          <c:order val="0"/>
          <c:tx>
            <c:strRef>
              <c:f>'DADOS - SANTANA'!$B$272</c:f>
              <c:strCache>
                <c:ptCount val="1"/>
                <c:pt idx="0">
                  <c:v>Cavalete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B0A-4332-9E56-38B5EE4808DF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B0A-4332-9E56-38B5EE4808DF}"/>
              </c:ext>
            </c:extLst>
          </c:dPt>
          <c:dLbls>
            <c:dLbl>
              <c:idx val="0"/>
              <c:layout>
                <c:manualLayout>
                  <c:x val="0.26638446022459866"/>
                  <c:y val="0.84708250766356352"/>
                </c:manualLayout>
              </c:layout>
              <c:tx>
                <c:rich>
                  <a:bodyPr/>
                  <a:lstStyle/>
                  <a:p>
                    <a:fld id="{0C6B6B03-4D35-4CED-A6D3-F45B0D9B74B8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ECBDC4DC-ECC6-4C01-A2F1-DA35C2BE1F3C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934780092592594"/>
                      <c:h val="0.1514531045751633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EB0A-4332-9E56-38B5EE4808DF}"/>
                </c:ext>
              </c:extLst>
            </c:dLbl>
            <c:dLbl>
              <c:idx val="1"/>
              <c:layout>
                <c:manualLayout>
                  <c:x val="-0.35729252744828671"/>
                  <c:y val="-0.72833237623041647"/>
                </c:manualLayout>
              </c:layout>
              <c:tx>
                <c:rich>
                  <a:bodyPr/>
                  <a:lstStyle/>
                  <a:p>
                    <a:fld id="{1B8102D6-CF21-40EA-BD5F-C97AC8022A2A}" type="CATEGORYNAME">
                      <a:rPr lang="en-US" sz="2800"/>
                      <a:pPr/>
                      <a:t>[]</a:t>
                    </a:fld>
                    <a:r>
                      <a:rPr lang="en-US" sz="2800"/>
                      <a:t> </a:t>
                    </a:r>
                    <a:r>
                      <a:rPr lang="en-US" sz="2800" baseline="0"/>
                      <a:t> </a:t>
                    </a:r>
                    <a:fld id="{93B84BD9-ADA0-451D-8D4B-B4165E8402C9}" type="VALUE">
                      <a:rPr lang="en-US" sz="2800" baseline="0"/>
                      <a:pPr/>
                      <a:t>[]</a:t>
                    </a:fld>
                    <a:endParaRPr lang="en-US" sz="2800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993527777777778"/>
                      <c:h val="0.1589797385620914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EB0A-4332-9E56-38B5EE4808D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'DADOS - SANTANA'!$D$271:$G$272</c:f>
              <c:strCache>
                <c:ptCount val="8"/>
                <c:pt idx="0">
                  <c:v>Não Conforme</c:v>
                </c:pt>
                <c:pt idx="1">
                  <c:v>26</c:v>
                </c:pt>
                <c:pt idx="2">
                  <c:v>Conforme</c:v>
                </c:pt>
                <c:pt idx="3">
                  <c:v>580</c:v>
                </c:pt>
                <c:pt idx="4">
                  <c:v>Não Conforme (%)</c:v>
                </c:pt>
                <c:pt idx="5">
                  <c:v>4,29%</c:v>
                </c:pt>
                <c:pt idx="6">
                  <c:v>Conforme (%)</c:v>
                </c:pt>
                <c:pt idx="7">
                  <c:v>95,71%</c:v>
                </c:pt>
              </c:strCache>
            </c:strRef>
          </c:cat>
          <c:val>
            <c:numRef>
              <c:f>'DADOS - SANTANA'!$F$272:$G$272</c:f>
              <c:numCache>
                <c:formatCode>0.00%</c:formatCode>
                <c:ptCount val="2"/>
                <c:pt idx="0">
                  <c:v>4.2904290429042903E-2</c:v>
                </c:pt>
                <c:pt idx="1">
                  <c:v>0.95709570957095713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B0A-4332-9E56-38B5EE4808DF}"/>
            </c:ext>
          </c:extLst>
        </c:ser>
        <c:ser>
          <c:idx val="1"/>
          <c:order val="1"/>
          <c:tx>
            <c:strRef>
              <c:f>CAVALETE!#REF!</c:f>
              <c:strCache>
                <c:ptCount val="1"/>
                <c:pt idx="0">
                  <c:v>#REF!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83-4009-ACB5-0D62CEB6ACE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CAVALETE!$AB$2:$AB$2</c:f>
              <c:strCache>
                <c:ptCount val="1"/>
                <c:pt idx="0">
                  <c:v>C</c:v>
                </c:pt>
              </c:strCache>
            </c:strRef>
          </c:cat>
          <c:val>
            <c:numRef>
              <c:f>CAVALETE!#REF!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B0A-4332-9E56-38B5EE4808D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SEQUÊNCIA DE FOTOS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580792919340848"/>
          <c:y val="0.16201192961596447"/>
          <c:w val="0.53080044327861176"/>
          <c:h val="0.76629776200351274"/>
        </c:manualLayout>
      </c:layout>
      <c:pieChart>
        <c:varyColors val="1"/>
        <c:ser>
          <c:idx val="0"/>
          <c:order val="0"/>
          <c:tx>
            <c:strRef>
              <c:f>'DADOS - SANTANA'!$B$28</c:f>
              <c:strCache>
                <c:ptCount val="1"/>
                <c:pt idx="0">
                  <c:v>Cavalete</c:v>
                </c:pt>
              </c:strCache>
            </c:strRef>
          </c:tx>
          <c:spPr>
            <a:solidFill>
              <a:schemeClr val="accent2"/>
            </a:solidFill>
          </c:spPr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E3-4DDB-8F85-0503BB784D87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E3-4DDB-8F85-0503BB784D87}"/>
              </c:ext>
            </c:extLst>
          </c:dPt>
          <c:dLbls>
            <c:dLbl>
              <c:idx val="0"/>
              <c:layout>
                <c:manualLayout>
                  <c:x val="0.3169892878212025"/>
                  <c:y val="0.83899471840953754"/>
                </c:manualLayout>
              </c:layout>
              <c:tx>
                <c:rich>
                  <a:bodyPr/>
                  <a:lstStyle/>
                  <a:p>
                    <a:fld id="{933EC8F2-8578-4307-8F0E-BACFC1127520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3088FF1F-25A3-4A84-88D2-1B05B8F52E20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110694983711187"/>
                      <c:h val="0.1602786604457495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7E3-4DDB-8F85-0503BB784D87}"/>
                </c:ext>
              </c:extLst>
            </c:dLbl>
            <c:dLbl>
              <c:idx val="1"/>
              <c:layout>
                <c:manualLayout>
                  <c:x val="-0.29509204537107575"/>
                  <c:y val="-0.71848548573647042"/>
                </c:manualLayout>
              </c:layout>
              <c:tx>
                <c:rich>
                  <a:bodyPr/>
                  <a:lstStyle/>
                  <a:p>
                    <a:fld id="{30DEE036-772C-41DB-82FD-52101E084105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F85FB7F0-7B94-4229-9B77-C8D2594BEC01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1223321759259257"/>
                      <c:h val="0.1572619281045751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7E3-4DDB-8F85-0503BB784D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SANTANA'!$D$275:$G$276</c:f>
              <c:multiLvlStrCache>
                <c:ptCount val="4"/>
                <c:lvl>
                  <c:pt idx="0">
                    <c:v>74</c:v>
                  </c:pt>
                  <c:pt idx="1">
                    <c:v>532</c:v>
                  </c:pt>
                  <c:pt idx="2">
                    <c:v>12,21%</c:v>
                  </c:pt>
                  <c:pt idx="3">
                    <c:v>87,79%</c:v>
                  </c:pt>
                </c:lvl>
                <c:lvl>
                  <c:pt idx="0">
                    <c:v>Fotos NC</c:v>
                  </c:pt>
                  <c:pt idx="1">
                    <c:v>Fotos 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SANTANA'!$F$276:$G$276</c:f>
              <c:numCache>
                <c:formatCode>0.00%</c:formatCode>
                <c:ptCount val="2"/>
                <c:pt idx="0">
                  <c:v>0.12211221122112212</c:v>
                </c:pt>
                <c:pt idx="1">
                  <c:v>0.87788778877887785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7E3-4DDB-8F85-0503BB784D8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r>
              <a:rPr lang="pt-BR" sz="2800">
                <a:latin typeface="Arial Black" panose="020B0A04020102020204" pitchFamily="34" charset="0"/>
                <a:cs typeface="Arial" panose="020B0604020202020204" pitchFamily="34" charset="0"/>
              </a:rPr>
              <a:t>CONFORMIDADES - ETAPAS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1.6037174940898347E-2"/>
          <c:y val="0.28111929219109572"/>
          <c:w val="0.97242924138475473"/>
          <c:h val="0.344741562475750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'DADOS - SANTANA'!$F$172</c:f>
              <c:strCache>
                <c:ptCount val="1"/>
                <c:pt idx="0">
                  <c:v>CONFORME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SANTANA'!$B$388:$B$395</c:f>
              <c:strCache>
                <c:ptCount val="8"/>
                <c:pt idx="0">
                  <c:v>FACHADA</c:v>
                </c:pt>
                <c:pt idx="1">
                  <c:v>SINALIZAÇÃO</c:v>
                </c:pt>
                <c:pt idx="2">
                  <c:v>IMPRIMAÇÃO</c:v>
                </c:pt>
                <c:pt idx="3">
                  <c:v>TERMÔMETRO</c:v>
                </c:pt>
                <c:pt idx="4">
                  <c:v>RASTELO</c:v>
                </c:pt>
                <c:pt idx="5">
                  <c:v>COMPAC. MASSA ASF.</c:v>
                </c:pt>
                <c:pt idx="6">
                  <c:v>PLACA VIBRATÓRIA</c:v>
                </c:pt>
                <c:pt idx="7">
                  <c:v>FINALIZAÇÃO</c:v>
                </c:pt>
              </c:strCache>
            </c:strRef>
          </c:cat>
          <c:val>
            <c:numRef>
              <c:f>'DADOS - SANTANA'!$F$388:$F$395</c:f>
              <c:numCache>
                <c:formatCode>0.00%</c:formatCode>
                <c:ptCount val="8"/>
                <c:pt idx="0">
                  <c:v>0.9717314487632509</c:v>
                </c:pt>
                <c:pt idx="1">
                  <c:v>0.81625441696113077</c:v>
                </c:pt>
                <c:pt idx="2">
                  <c:v>0.94346289752650181</c:v>
                </c:pt>
                <c:pt idx="3">
                  <c:v>0.9151943462897526</c:v>
                </c:pt>
                <c:pt idx="4">
                  <c:v>0.94306049822064053</c:v>
                </c:pt>
                <c:pt idx="5">
                  <c:v>0.85977859778597787</c:v>
                </c:pt>
                <c:pt idx="6">
                  <c:v>0.90322580645161288</c:v>
                </c:pt>
                <c:pt idx="7">
                  <c:v>0.75886524822695034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CB-4E40-8E8B-79E45B67B7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712608"/>
        <c:axId val="152713000"/>
      </c:barChart>
      <c:catAx>
        <c:axId val="152712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8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  <c:crossAx val="152713000"/>
        <c:crosses val="autoZero"/>
        <c:auto val="1"/>
        <c:lblAlgn val="ctr"/>
        <c:lblOffset val="100"/>
        <c:noMultiLvlLbl val="0"/>
      </c:catAx>
      <c:valAx>
        <c:axId val="152713000"/>
        <c:scaling>
          <c:orientation val="minMax"/>
          <c:max val="1"/>
        </c:scaling>
        <c:delete val="1"/>
        <c:axPos val="l"/>
        <c:numFmt formatCode="0.00%" sourceLinked="1"/>
        <c:majorTickMark val="out"/>
        <c:minorTickMark val="none"/>
        <c:tickLblPos val="nextTo"/>
        <c:crossAx val="15271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Arial" panose="020B0604020202020204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0.40388043735224594"/>
          <c:y val="0.9503968055555555"/>
          <c:w val="0.1562106973995272"/>
          <c:h val="4.96031944444444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SEQUÊNCIA DE FOTOS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031445681432562"/>
          <c:y val="0.15766062556379071"/>
          <c:w val="0.5255393326808746"/>
          <c:h val="0.7587024833488889"/>
        </c:manualLayout>
      </c:layout>
      <c:pieChart>
        <c:varyColors val="1"/>
        <c:ser>
          <c:idx val="0"/>
          <c:order val="0"/>
          <c:tx>
            <c:strRef>
              <c:f>'DADOS - SANTANA'!$B$384</c:f>
              <c:strCache>
                <c:ptCount val="1"/>
                <c:pt idx="0">
                  <c:v>Reposição</c:v>
                </c:pt>
              </c:strCache>
            </c:strRef>
          </c:tx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88-4D06-91FD-5261587D6167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88-4D06-91FD-5261587D6167}"/>
              </c:ext>
            </c:extLst>
          </c:dPt>
          <c:dLbls>
            <c:dLbl>
              <c:idx val="0"/>
              <c:layout>
                <c:manualLayout>
                  <c:x val="-2.2566743549865272E-2"/>
                  <c:y val="0.38021105629448693"/>
                </c:manualLayout>
              </c:layout>
              <c:tx>
                <c:rich>
                  <a:bodyPr/>
                  <a:lstStyle/>
                  <a:p>
                    <a:fld id="{3DEF3CBE-BA40-452E-B62D-38C7634BD340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D6809A74-2863-4AA8-B879-291FD493640F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151145833333334"/>
                      <c:h val="0.17012957516339869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B88-4D06-91FD-5261587D6167}"/>
                </c:ext>
              </c:extLst>
            </c:dLbl>
            <c:dLbl>
              <c:idx val="1"/>
              <c:layout>
                <c:manualLayout>
                  <c:x val="-2.2795803094516096E-2"/>
                  <c:y val="-0.36546695718608907"/>
                </c:manualLayout>
              </c:layout>
              <c:tx>
                <c:rich>
                  <a:bodyPr/>
                  <a:lstStyle/>
                  <a:p>
                    <a:fld id="{8F0133E8-1217-4EC6-AB2D-79F2A72D508F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F8FF62A4-B229-456B-9502-C1291D08E5A2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927847222222218"/>
                      <c:h val="0.15975375816993465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B88-4D06-91FD-5261587D61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SANTANA'!$D$383:$G$384</c:f>
              <c:multiLvlStrCache>
                <c:ptCount val="4"/>
                <c:lvl>
                  <c:pt idx="0">
                    <c:v>146</c:v>
                  </c:pt>
                  <c:pt idx="1">
                    <c:v>137</c:v>
                  </c:pt>
                  <c:pt idx="2">
                    <c:v>51,59%</c:v>
                  </c:pt>
                  <c:pt idx="3">
                    <c:v>48,41%</c:v>
                  </c:pt>
                </c:lvl>
                <c:lvl>
                  <c:pt idx="0">
                    <c:v>Fotos NC</c:v>
                  </c:pt>
                  <c:pt idx="1">
                    <c:v>Fotos 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SANTANA'!$F$384:$G$384</c:f>
              <c:numCache>
                <c:formatCode>0.00%</c:formatCode>
                <c:ptCount val="2"/>
                <c:pt idx="0">
                  <c:v>0.51590106007067138</c:v>
                </c:pt>
                <c:pt idx="1">
                  <c:v>0.48409893992932862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B88-4D06-91FD-5261587D61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TEMPO DE EXECUÇÃO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6574067767750721"/>
          <c:y val="4.0388703703703704E-2"/>
          <c:w val="0.43457295922193129"/>
          <c:h val="0.9287665740740740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SANTANA'!$B$400:$B$439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SANTANA'!$F$400:$F$439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17-46EF-ABB2-FB8A2EFE31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60445792"/>
        <c:axId val="160446968"/>
      </c:barChart>
      <c:catAx>
        <c:axId val="1604457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60446968"/>
        <c:crosses val="autoZero"/>
        <c:auto val="1"/>
        <c:lblAlgn val="ctr"/>
        <c:lblOffset val="100"/>
        <c:noMultiLvlLbl val="0"/>
      </c:catAx>
      <c:valAx>
        <c:axId val="160446968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60445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pt-BR" sz="1600"/>
              <a:t>CONFORMIDADE - SEQUÊNCIA DE FOTOS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accent1">
                  <a:lumMod val="50000"/>
                </a:schemeClr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47895705648931086"/>
          <c:y val="4.1143058359907364E-2"/>
          <c:w val="0.42278298326165686"/>
          <c:h val="0.92801217503974465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'DADOS - SANTANA'!$B$444:$B$483</c:f>
              <c:strCache>
                <c:ptCount val="40"/>
                <c:pt idx="0">
                  <c:v>TESTE</c:v>
                </c:pt>
                <c:pt idx="1">
                  <c:v>TESTE</c:v>
                </c:pt>
                <c:pt idx="2">
                  <c:v>TESTE</c:v>
                </c:pt>
                <c:pt idx="3">
                  <c:v>TESTE</c:v>
                </c:pt>
                <c:pt idx="4">
                  <c:v>TESTE</c:v>
                </c:pt>
                <c:pt idx="5">
                  <c:v>TESTE</c:v>
                </c:pt>
                <c:pt idx="6">
                  <c:v>TESTE</c:v>
                </c:pt>
                <c:pt idx="7">
                  <c:v>TESTE</c:v>
                </c:pt>
                <c:pt idx="8">
                  <c:v>TESTE</c:v>
                </c:pt>
                <c:pt idx="9">
                  <c:v>TESTE</c:v>
                </c:pt>
                <c:pt idx="10">
                  <c:v>TESTE</c:v>
                </c:pt>
                <c:pt idx="11">
                  <c:v>TESTE</c:v>
                </c:pt>
                <c:pt idx="12">
                  <c:v>TESTE</c:v>
                </c:pt>
                <c:pt idx="13">
                  <c:v>TESTE</c:v>
                </c:pt>
                <c:pt idx="14">
                  <c:v>TESTE</c:v>
                </c:pt>
                <c:pt idx="15">
                  <c:v>TESTE</c:v>
                </c:pt>
                <c:pt idx="16">
                  <c:v>TESTE</c:v>
                </c:pt>
                <c:pt idx="17">
                  <c:v>TESTE</c:v>
                </c:pt>
                <c:pt idx="18">
                  <c:v>TESTE</c:v>
                </c:pt>
                <c:pt idx="19">
                  <c:v>TESTE</c:v>
                </c:pt>
                <c:pt idx="20">
                  <c:v>TESTE</c:v>
                </c:pt>
                <c:pt idx="21">
                  <c:v>TESTE</c:v>
                </c:pt>
                <c:pt idx="22">
                  <c:v>TESTE</c:v>
                </c:pt>
                <c:pt idx="23">
                  <c:v>TESTE</c:v>
                </c:pt>
                <c:pt idx="24">
                  <c:v>TESTE</c:v>
                </c:pt>
                <c:pt idx="25">
                  <c:v>TESTE</c:v>
                </c:pt>
                <c:pt idx="26">
                  <c:v>TESTE</c:v>
                </c:pt>
                <c:pt idx="27">
                  <c:v>TESTE</c:v>
                </c:pt>
                <c:pt idx="28">
                  <c:v>TESTE</c:v>
                </c:pt>
                <c:pt idx="29">
                  <c:v>TESTE</c:v>
                </c:pt>
                <c:pt idx="30">
                  <c:v>TESTE</c:v>
                </c:pt>
                <c:pt idx="31">
                  <c:v>TESTE</c:v>
                </c:pt>
                <c:pt idx="32">
                  <c:v>TESTE</c:v>
                </c:pt>
                <c:pt idx="33">
                  <c:v>TESTE</c:v>
                </c:pt>
                <c:pt idx="34">
                  <c:v>TESTE</c:v>
                </c:pt>
                <c:pt idx="35">
                  <c:v>TESTE</c:v>
                </c:pt>
                <c:pt idx="36">
                  <c:v>TESTE</c:v>
                </c:pt>
                <c:pt idx="37">
                  <c:v>TESTE</c:v>
                </c:pt>
                <c:pt idx="38">
                  <c:v>TESTE</c:v>
                </c:pt>
                <c:pt idx="39">
                  <c:v>TESTE</c:v>
                </c:pt>
              </c:strCache>
            </c:strRef>
          </c:cat>
          <c:val>
            <c:numRef>
              <c:f>'DADOS - SANTANA'!$F$444:$F$483</c:f>
              <c:numCache>
                <c:formatCode>0.00%</c:formatCode>
                <c:ptCount val="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5-4BEE-8638-9F60C82252C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9"/>
        <c:axId val="152711432"/>
        <c:axId val="152711824"/>
      </c:barChart>
      <c:catAx>
        <c:axId val="15271143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1">
                    <a:lumMod val="50000"/>
                  </a:schemeClr>
                </a:solidFill>
                <a:latin typeface="Tahoma" panose="020B060403050404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endParaRPr lang="pt-BR"/>
          </a:p>
        </c:txPr>
        <c:crossAx val="152711824"/>
        <c:crosses val="autoZero"/>
        <c:auto val="1"/>
        <c:lblAlgn val="ctr"/>
        <c:lblOffset val="100"/>
        <c:noMultiLvlLbl val="0"/>
      </c:catAx>
      <c:valAx>
        <c:axId val="152711824"/>
        <c:scaling>
          <c:orientation val="minMax"/>
          <c:max val="1"/>
        </c:scaling>
        <c:delete val="1"/>
        <c:axPos val="t"/>
        <c:numFmt formatCode="0.00%" sourceLinked="1"/>
        <c:majorTickMark val="out"/>
        <c:minorTickMark val="none"/>
        <c:tickLblPos val="nextTo"/>
        <c:crossAx val="152711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accent1">
                    <a:lumMod val="50000"/>
                  </a:schemeClr>
                </a:solidFill>
                <a:latin typeface="Arial Black" panose="020B0A04020102020204" pitchFamily="34" charset="0"/>
                <a:ea typeface="Tahoma" panose="020B0604030504040204" pitchFamily="34" charset="0"/>
                <a:cs typeface="Tahoma" panose="020B0604030504040204" pitchFamily="34" charset="0"/>
              </a:defRPr>
            </a:pPr>
            <a:r>
              <a:rPr lang="en-US" sz="2800" b="0">
                <a:latin typeface="Arial Black" panose="020B0A04020102020204" pitchFamily="34" charset="0"/>
              </a:rPr>
              <a:t>TEMPO DE EXECUÇÃO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accent1">
                  <a:lumMod val="50000"/>
                </a:schemeClr>
              </a:solidFill>
              <a:latin typeface="Arial Black" panose="020B0A0402010202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4449053032354315"/>
          <c:y val="0.14094322778300733"/>
          <c:w val="0.52329897363349509"/>
          <c:h val="0.75546815650189691"/>
        </c:manualLayout>
      </c:layout>
      <c:pieChart>
        <c:varyColors val="1"/>
        <c:ser>
          <c:idx val="0"/>
          <c:order val="0"/>
          <c:tx>
            <c:strRef>
              <c:f>'DADOS - SANTANA'!$B$380</c:f>
              <c:strCache>
                <c:ptCount val="1"/>
                <c:pt idx="0">
                  <c:v>Reposição</c:v>
                </c:pt>
              </c:strCache>
            </c:strRef>
          </c:tx>
          <c:spPr>
            <a:solidFill>
              <a:srgbClr val="FF6600"/>
            </a:solidFill>
          </c:spPr>
          <c:explosion val="5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536-41E6-9230-4F85BDF64C60}"/>
              </c:ext>
            </c:extLst>
          </c:dPt>
          <c:dPt>
            <c:idx val="1"/>
            <c:bubble3D val="0"/>
            <c:spPr>
              <a:solidFill>
                <a:schemeClr val="accent5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36-41E6-9230-4F85BDF64C60}"/>
              </c:ext>
            </c:extLst>
          </c:dPt>
          <c:dLbls>
            <c:dLbl>
              <c:idx val="0"/>
              <c:layout>
                <c:manualLayout>
                  <c:x val="-2.2566743549865272E-2"/>
                  <c:y val="0.41868397629247073"/>
                </c:manualLayout>
              </c:layout>
              <c:tx>
                <c:rich>
                  <a:bodyPr/>
                  <a:lstStyle/>
                  <a:p>
                    <a:fld id="{D32A983E-12C8-45CC-B469-EF048F5E8B78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2D12AD4D-606F-41A8-82FC-D09A7E5C91BC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4549155092592593"/>
                      <c:h val="0.1506277777777777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7536-41E6-9230-4F85BDF64C60}"/>
                </c:ext>
              </c:extLst>
            </c:dLbl>
            <c:dLbl>
              <c:idx val="1"/>
              <c:layout>
                <c:manualLayout>
                  <c:x val="-2.1332495138245731E-2"/>
                  <c:y val="-0.34384874914355379"/>
                </c:manualLayout>
              </c:layout>
              <c:tx>
                <c:rich>
                  <a:bodyPr/>
                  <a:lstStyle/>
                  <a:p>
                    <a:fld id="{A2E33BF9-6A21-498F-89FC-6AF97EA74EE0}" type="CATEGORYNAME">
                      <a:rPr lang="en-US"/>
                      <a:pPr/>
                      <a:t>[]</a:t>
                    </a:fld>
                    <a:r>
                      <a:rPr lang="en-US"/>
                      <a:t> </a:t>
                    </a:r>
                    <a:r>
                      <a:rPr lang="en-US" baseline="0"/>
                      <a:t> </a:t>
                    </a:r>
                    <a:fld id="{7DCD1389-3CC2-402C-BC0C-CE4F48B3EB75}" type="VALUE">
                      <a:rPr lang="en-US" baseline="0"/>
                      <a:pPr/>
                      <a:t>[]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367523148148148"/>
                      <c:h val="0.1722047385620915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7536-41E6-9230-4F85BDF64C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8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Arial" panose="020B0604020202020204" pitchFamily="34" charset="0"/>
                    <a:ea typeface="Tahoma" panose="020B0604030504040204" pitchFamily="34" charset="0"/>
                    <a:cs typeface="Arial" panose="020B0604020202020204" pitchFamily="34" charset="0"/>
                  </a:defRPr>
                </a:pPr>
                <a:endParaRPr lang="pt-BR"/>
              </a:p>
            </c:txPr>
            <c:dLblPos val="outEnd"/>
            <c:showLegendKey val="1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'DADOS - SANTANA'!$D$379:$G$380</c:f>
              <c:multiLvlStrCache>
                <c:ptCount val="4"/>
                <c:lvl>
                  <c:pt idx="0">
                    <c:v>7</c:v>
                  </c:pt>
                  <c:pt idx="1">
                    <c:v>275</c:v>
                  </c:pt>
                  <c:pt idx="2">
                    <c:v>2,48%</c:v>
                  </c:pt>
                  <c:pt idx="3">
                    <c:v>97,52%</c:v>
                  </c:pt>
                </c:lvl>
                <c:lvl>
                  <c:pt idx="0">
                    <c:v>Não Conforme</c:v>
                  </c:pt>
                  <c:pt idx="1">
                    <c:v>Conforme</c:v>
                  </c:pt>
                  <c:pt idx="2">
                    <c:v>Não Conforme (%)</c:v>
                  </c:pt>
                  <c:pt idx="3">
                    <c:v>Conforme (%)</c:v>
                  </c:pt>
                </c:lvl>
              </c:multiLvlStrCache>
            </c:multiLvlStrRef>
          </c:cat>
          <c:val>
            <c:numRef>
              <c:f>'DADOS - SANTANA'!$F$380:$G$380</c:f>
              <c:numCache>
                <c:formatCode>0.00%</c:formatCode>
                <c:ptCount val="2"/>
                <c:pt idx="0">
                  <c:v>2.4822695035460994E-2</c:v>
                </c:pt>
                <c:pt idx="1">
                  <c:v>0.97517730496453903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36-41E6-9230-4F85BDF64C6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400" b="1">
          <a:solidFill>
            <a:schemeClr val="accent1">
              <a:lumMod val="50000"/>
            </a:schemeClr>
          </a:solidFill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5" Type="http://schemas.openxmlformats.org/officeDocument/2006/relationships/chart" Target="../charts/chart16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3.xml"/><Relationship Id="rId5" Type="http://schemas.openxmlformats.org/officeDocument/2006/relationships/chart" Target="../charts/chart22.xml"/><Relationship Id="rId4" Type="http://schemas.openxmlformats.org/officeDocument/2006/relationships/chart" Target="../charts/chart2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99391</xdr:colOff>
      <xdr:row>2</xdr:row>
      <xdr:rowOff>41413</xdr:rowOff>
    </xdr:from>
    <xdr:to>
      <xdr:col>4</xdr:col>
      <xdr:colOff>92613</xdr:colOff>
      <xdr:row>6</xdr:row>
      <xdr:rowOff>7782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DC06CA-4461-46CA-B6C9-0956E128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217" y="414130"/>
          <a:ext cx="1219048" cy="695238"/>
        </a:xfrm>
        <a:prstGeom prst="rect">
          <a:avLst/>
        </a:prstGeom>
      </xdr:spPr>
    </xdr:pic>
    <xdr:clientData/>
  </xdr:twoCellAnchor>
  <xdr:twoCellAnchor editAs="oneCell">
    <xdr:from>
      <xdr:col>8</xdr:col>
      <xdr:colOff>64300</xdr:colOff>
      <xdr:row>2</xdr:row>
      <xdr:rowOff>57980</xdr:rowOff>
    </xdr:from>
    <xdr:to>
      <xdr:col>9</xdr:col>
      <xdr:colOff>548872</xdr:colOff>
      <xdr:row>6</xdr:row>
      <xdr:rowOff>149089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026B990-86C2-470A-A235-22D471891E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9566"/>
        <a:stretch/>
      </xdr:blipFill>
      <xdr:spPr>
        <a:xfrm>
          <a:off x="4967604" y="430697"/>
          <a:ext cx="1097485" cy="819978"/>
        </a:xfrm>
        <a:prstGeom prst="rect">
          <a:avLst/>
        </a:prstGeom>
      </xdr:spPr>
    </xdr:pic>
    <xdr:clientData/>
  </xdr:twoCellAnchor>
  <xdr:twoCellAnchor>
    <xdr:from>
      <xdr:col>2</xdr:col>
      <xdr:colOff>49697</xdr:colOff>
      <xdr:row>18</xdr:row>
      <xdr:rowOff>16566</xdr:rowOff>
    </xdr:from>
    <xdr:to>
      <xdr:col>9</xdr:col>
      <xdr:colOff>521806</xdr:colOff>
      <xdr:row>18</xdr:row>
      <xdr:rowOff>62285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D6B017D2-1884-4C27-B367-2AB745ED7866}"/>
            </a:ext>
          </a:extLst>
        </xdr:cNvPr>
        <xdr:cNvSpPr/>
      </xdr:nvSpPr>
      <xdr:spPr>
        <a:xfrm>
          <a:off x="1275523" y="2948609"/>
          <a:ext cx="4762500" cy="457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1485900</xdr:colOff>
      <xdr:row>7</xdr:row>
      <xdr:rowOff>170977</xdr:rowOff>
    </xdr:from>
    <xdr:to>
      <xdr:col>6</xdr:col>
      <xdr:colOff>142875</xdr:colOff>
      <xdr:row>17</xdr:row>
      <xdr:rowOff>135133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11B829-FD75-471F-A304-D514CAF7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1511986</xdr:colOff>
      <xdr:row>86</xdr:row>
      <xdr:rowOff>142122</xdr:rowOff>
    </xdr:from>
    <xdr:to>
      <xdr:col>5</xdr:col>
      <xdr:colOff>814261</xdr:colOff>
      <xdr:row>97</xdr:row>
      <xdr:rowOff>111372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CEE601-598D-4426-BFC9-82617D16096D}"/>
            </a:ext>
            <a:ext uri="{147F2762-F138-4A5C-976F-8EAC2B608ADB}">
              <a16:predDERef xmlns:a16="http://schemas.microsoft.com/office/drawing/2014/main" pred="{B211B829-FD75-471F-A304-D514CAF73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1</xdr:col>
      <xdr:colOff>98158</xdr:colOff>
      <xdr:row>36</xdr:row>
      <xdr:rowOff>91029</xdr:rowOff>
    </xdr:from>
    <xdr:to>
      <xdr:col>4</xdr:col>
      <xdr:colOff>50083</xdr:colOff>
      <xdr:row>49</xdr:row>
      <xdr:rowOff>39279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F8A54A1-DED3-4ED5-96C3-0BBE63DE246C}"/>
            </a:ext>
            <a:ext uri="{147F2762-F138-4A5C-976F-8EAC2B608ADB}">
              <a16:predDERef xmlns:a16="http://schemas.microsoft.com/office/drawing/2014/main" pred="{03CEE601-598D-4426-BFC9-82617D1609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89084</xdr:colOff>
      <xdr:row>58</xdr:row>
      <xdr:rowOff>112966</xdr:rowOff>
    </xdr:from>
    <xdr:to>
      <xdr:col>6</xdr:col>
      <xdr:colOff>901709</xdr:colOff>
      <xdr:row>73</xdr:row>
      <xdr:rowOff>135466</xdr:rowOff>
    </xdr:to>
    <xdr:graphicFrame macro="">
      <xdr:nvGraphicFramePr>
        <xdr:cNvPr id="2" name="Gráfico 7">
          <a:extLst>
            <a:ext uri="{FF2B5EF4-FFF2-40B4-BE49-F238E27FC236}">
              <a16:creationId xmlns:a16="http://schemas.microsoft.com/office/drawing/2014/main" id="{A47D3D24-A9C9-4F14-B51F-98B7ABDD9C46}"/>
            </a:ext>
            <a:ext uri="{147F2762-F138-4A5C-976F-8EAC2B608ADB}">
              <a16:predDERef xmlns:a16="http://schemas.microsoft.com/office/drawing/2014/main" pred="{9F8A54A1-DED3-4ED5-96C3-0BBE63DE2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4</xdr:col>
      <xdr:colOff>142874</xdr:colOff>
      <xdr:row>36</xdr:row>
      <xdr:rowOff>95250</xdr:rowOff>
    </xdr:from>
    <xdr:to>
      <xdr:col>9</xdr:col>
      <xdr:colOff>47174</xdr:colOff>
      <xdr:row>49</xdr:row>
      <xdr:rowOff>43500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467A6C4-F694-44E7-829A-4FFA328C3ED0}"/>
            </a:ext>
            <a:ext uri="{147F2762-F138-4A5C-976F-8EAC2B608ADB}">
              <a16:predDERef xmlns:a16="http://schemas.microsoft.com/office/drawing/2014/main" pred="{A47D3D24-A9C9-4F14-B51F-98B7ABDD9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476246</xdr:colOff>
      <xdr:row>69</xdr:row>
      <xdr:rowOff>17355</xdr:rowOff>
    </xdr:from>
    <xdr:to>
      <xdr:col>6</xdr:col>
      <xdr:colOff>2251496</xdr:colOff>
      <xdr:row>100</xdr:row>
      <xdr:rowOff>195480</xdr:rowOff>
    </xdr:to>
    <xdr:graphicFrame macro="">
      <xdr:nvGraphicFramePr>
        <xdr:cNvPr id="10" name="Gráfico 8">
          <a:extLst>
            <a:ext uri="{FF2B5EF4-FFF2-40B4-BE49-F238E27FC236}">
              <a16:creationId xmlns:a16="http://schemas.microsoft.com/office/drawing/2014/main" id="{3EF74F18-FF06-4757-B33E-0D6ACC177B78}"/>
            </a:ext>
            <a:ext uri="{147F2762-F138-4A5C-976F-8EAC2B608ADB}">
              <a16:predDERef xmlns:a16="http://schemas.microsoft.com/office/drawing/2014/main" pred="{E3B3E07E-B9F6-4513-84A0-FA4D2DF4A8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40192</xdr:colOff>
      <xdr:row>11</xdr:row>
      <xdr:rowOff>30304</xdr:rowOff>
    </xdr:from>
    <xdr:to>
      <xdr:col>3</xdr:col>
      <xdr:colOff>1146783</xdr:colOff>
      <xdr:row>36</xdr:row>
      <xdr:rowOff>88940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D0183DF-6AF1-4520-9D91-DB2D326587B0}"/>
            </a:ext>
            <a:ext uri="{147F2762-F138-4A5C-976F-8EAC2B608ADB}">
              <a16:predDERef xmlns:a16="http://schemas.microsoft.com/office/drawing/2014/main" pred="{3EF74F18-FF06-4757-B33E-0D6ACC177B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1372458</xdr:colOff>
      <xdr:row>11</xdr:row>
      <xdr:rowOff>41128</xdr:rowOff>
    </xdr:from>
    <xdr:to>
      <xdr:col>6</xdr:col>
      <xdr:colOff>2479049</xdr:colOff>
      <xdr:row>36</xdr:row>
      <xdr:rowOff>99764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F70E54FA-E5B5-4F3E-A5CE-992632925DE6}"/>
            </a:ext>
            <a:ext uri="{147F2762-F138-4A5C-976F-8EAC2B608ADB}">
              <a16:predDERef xmlns:a16="http://schemas.microsoft.com/office/drawing/2014/main" pred="{3D0183DF-6AF1-4520-9D91-DB2D326587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2028997</xdr:colOff>
      <xdr:row>40</xdr:row>
      <xdr:rowOff>55841</xdr:rowOff>
    </xdr:from>
    <xdr:to>
      <xdr:col>5</xdr:col>
      <xdr:colOff>624451</xdr:colOff>
      <xdr:row>65</xdr:row>
      <xdr:rowOff>114477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DD5D9726-403C-45CE-A645-CF04055D6855}"/>
            </a:ext>
            <a:ext uri="{147F2762-F138-4A5C-976F-8EAC2B608ADB}">
              <a16:predDERef xmlns:a16="http://schemas.microsoft.com/office/drawing/2014/main" pred="{F70E54FA-E5B5-4F3E-A5CE-992632925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4</xdr:col>
      <xdr:colOff>138546</xdr:colOff>
      <xdr:row>103</xdr:row>
      <xdr:rowOff>17315</xdr:rowOff>
    </xdr:from>
    <xdr:to>
      <xdr:col>9</xdr:col>
      <xdr:colOff>361939</xdr:colOff>
      <xdr:row>147</xdr:row>
      <xdr:rowOff>40458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34D73774-7948-40B2-9312-3DAEB34BCA54}"/>
            </a:ext>
            <a:ext uri="{147F2762-F138-4A5C-976F-8EAC2B608ADB}">
              <a16:predDERef xmlns:a16="http://schemas.microsoft.com/office/drawing/2014/main" pred="{DD5D9726-403C-45CE-A645-CF04055D6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0</xdr:col>
      <xdr:colOff>86591</xdr:colOff>
      <xdr:row>103</xdr:row>
      <xdr:rowOff>51952</xdr:rowOff>
    </xdr:from>
    <xdr:to>
      <xdr:col>3</xdr:col>
      <xdr:colOff>1534627</xdr:colOff>
      <xdr:row>147</xdr:row>
      <xdr:rowOff>75095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17A2A409-7ABB-4EEB-B102-CB76391669E5}"/>
            </a:ext>
            <a:ext uri="{147F2762-F138-4A5C-976F-8EAC2B608ADB}">
              <a16:predDERef xmlns:a16="http://schemas.microsoft.com/office/drawing/2014/main" pred="{34D73774-7948-40B2-9312-3DAEB34BCA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500500</xdr:colOff>
      <xdr:row>69</xdr:row>
      <xdr:rowOff>42853</xdr:rowOff>
    </xdr:from>
    <xdr:to>
      <xdr:col>6</xdr:col>
      <xdr:colOff>2275750</xdr:colOff>
      <xdr:row>100</xdr:row>
      <xdr:rowOff>220978</xdr:rowOff>
    </xdr:to>
    <xdr:graphicFrame macro="">
      <xdr:nvGraphicFramePr>
        <xdr:cNvPr id="33" name="Gráfico 6">
          <a:extLst>
            <a:ext uri="{FF2B5EF4-FFF2-40B4-BE49-F238E27FC236}">
              <a16:creationId xmlns:a16="http://schemas.microsoft.com/office/drawing/2014/main" id="{1DC5442C-B92A-44C6-8C21-6DE48A2BF5E7}"/>
            </a:ext>
            <a:ext uri="{147F2762-F138-4A5C-976F-8EAC2B608ADB}">
              <a16:predDERef xmlns:a16="http://schemas.microsoft.com/office/drawing/2014/main" pred="{F10A1795-C65F-4E04-98E1-CE660C2EF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64947</xdr:colOff>
      <xdr:row>11</xdr:row>
      <xdr:rowOff>47623</xdr:rowOff>
    </xdr:from>
    <xdr:to>
      <xdr:col>3</xdr:col>
      <xdr:colOff>1171538</xdr:colOff>
      <xdr:row>36</xdr:row>
      <xdr:rowOff>106259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EA1CC67D-F2F7-415F-B3DB-1B59C5FBB776}"/>
            </a:ext>
            <a:ext uri="{147F2762-F138-4A5C-976F-8EAC2B608ADB}">
              <a16:predDERef xmlns:a16="http://schemas.microsoft.com/office/drawing/2014/main" pred="{1DC5442C-B92A-44C6-8C21-6DE48A2BF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3</xdr:col>
      <xdr:colOff>1378963</xdr:colOff>
      <xdr:row>11</xdr:row>
      <xdr:rowOff>47621</xdr:rowOff>
    </xdr:from>
    <xdr:to>
      <xdr:col>6</xdr:col>
      <xdr:colOff>2485554</xdr:colOff>
      <xdr:row>36</xdr:row>
      <xdr:rowOff>106257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F6CAD73-B7AE-499F-8DC4-C21D7FFF833B}"/>
            </a:ext>
            <a:ext uri="{147F2762-F138-4A5C-976F-8EAC2B608ADB}">
              <a16:predDERef xmlns:a16="http://schemas.microsoft.com/office/drawing/2014/main" pred="{EA1CC67D-F2F7-415F-B3DB-1B59C5FBB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 editAs="oneCell">
    <xdr:from>
      <xdr:col>1</xdr:col>
      <xdr:colOff>1994305</xdr:colOff>
      <xdr:row>40</xdr:row>
      <xdr:rowOff>44203</xdr:rowOff>
    </xdr:from>
    <xdr:to>
      <xdr:col>5</xdr:col>
      <xdr:colOff>589759</xdr:colOff>
      <xdr:row>65</xdr:row>
      <xdr:rowOff>104101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70A887A1-0D46-4073-86C8-DB4131D19E01}"/>
            </a:ext>
            <a:ext uri="{147F2762-F138-4A5C-976F-8EAC2B608ADB}">
              <a16:predDERef xmlns:a16="http://schemas.microsoft.com/office/drawing/2014/main" pred="{CF6CAD73-B7AE-499F-8DC4-C21D7FFF8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 fPrintsWithSheet="0"/>
  </xdr:twoCellAnchor>
  <xdr:twoCellAnchor>
    <xdr:from>
      <xdr:col>0</xdr:col>
      <xdr:colOff>69272</xdr:colOff>
      <xdr:row>103</xdr:row>
      <xdr:rowOff>51953</xdr:rowOff>
    </xdr:from>
    <xdr:to>
      <xdr:col>3</xdr:col>
      <xdr:colOff>1517308</xdr:colOff>
      <xdr:row>147</xdr:row>
      <xdr:rowOff>75096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ADB6A614-D4E9-4031-B07A-6390E9AE0153}"/>
            </a:ext>
            <a:ext uri="{147F2762-F138-4A5C-976F-8EAC2B608ADB}">
              <a16:predDERef xmlns:a16="http://schemas.microsoft.com/office/drawing/2014/main" pred="{70A887A1-0D46-4073-86C8-DB4131D19E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4</xdr:col>
      <xdr:colOff>155863</xdr:colOff>
      <xdr:row>103</xdr:row>
      <xdr:rowOff>17319</xdr:rowOff>
    </xdr:from>
    <xdr:to>
      <xdr:col>9</xdr:col>
      <xdr:colOff>379256</xdr:colOff>
      <xdr:row>147</xdr:row>
      <xdr:rowOff>40462</xdr:rowOff>
    </xdr:to>
    <xdr:graphicFrame macro="">
      <xdr:nvGraphicFramePr>
        <xdr:cNvPr id="13" name="Gráfico 2">
          <a:extLst>
            <a:ext uri="{FF2B5EF4-FFF2-40B4-BE49-F238E27FC236}">
              <a16:creationId xmlns:a16="http://schemas.microsoft.com/office/drawing/2014/main" id="{D06B85C6-2DCE-43B5-86BE-4221BB530793}"/>
            </a:ext>
            <a:ext uri="{147F2762-F138-4A5C-976F-8EAC2B608ADB}">
              <a16:predDERef xmlns:a16="http://schemas.microsoft.com/office/drawing/2014/main" pred="{ADB6A614-D4E9-4031-B07A-6390E9AE0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190497</xdr:colOff>
      <xdr:row>103</xdr:row>
      <xdr:rowOff>50099</xdr:rowOff>
    </xdr:from>
    <xdr:to>
      <xdr:col>3</xdr:col>
      <xdr:colOff>1638533</xdr:colOff>
      <xdr:row>147</xdr:row>
      <xdr:rowOff>73242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95813E8A-A8E4-49C8-A6DF-05518B58AB16}"/>
            </a:ext>
            <a:ext uri="{147F2762-F138-4A5C-976F-8EAC2B608ADB}">
              <a16:predDERef xmlns:a16="http://schemas.microsoft.com/office/drawing/2014/main" pred="{0394C8A3-C81A-46AA-AD80-33F429690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4</xdr:col>
      <xdr:colOff>977981</xdr:colOff>
      <xdr:row>103</xdr:row>
      <xdr:rowOff>47621</xdr:rowOff>
    </xdr:from>
    <xdr:to>
      <xdr:col>10</xdr:col>
      <xdr:colOff>589053</xdr:colOff>
      <xdr:row>147</xdr:row>
      <xdr:rowOff>70764</xdr:rowOff>
    </xdr:to>
    <xdr:graphicFrame macro="">
      <xdr:nvGraphicFramePr>
        <xdr:cNvPr id="6" name="Gráfico 2">
          <a:extLst>
            <a:ext uri="{FF2B5EF4-FFF2-40B4-BE49-F238E27FC236}">
              <a16:creationId xmlns:a16="http://schemas.microsoft.com/office/drawing/2014/main" id="{AEFBB891-2FBE-4777-AE17-AE9362211885}"/>
            </a:ext>
            <a:ext uri="{147F2762-F138-4A5C-976F-8EAC2B608ADB}">
              <a16:predDERef xmlns:a16="http://schemas.microsoft.com/office/drawing/2014/main" pred="{95813E8A-A8E4-49C8-A6DF-05518B58A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601806</xdr:colOff>
      <xdr:row>69</xdr:row>
      <xdr:rowOff>24223</xdr:rowOff>
    </xdr:from>
    <xdr:to>
      <xdr:col>6</xdr:col>
      <xdr:colOff>2377056</xdr:colOff>
      <xdr:row>100</xdr:row>
      <xdr:rowOff>202348</xdr:rowOff>
    </xdr:to>
    <xdr:graphicFrame macro="">
      <xdr:nvGraphicFramePr>
        <xdr:cNvPr id="69" name="Gráfico 8">
          <a:extLst>
            <a:ext uri="{FF2B5EF4-FFF2-40B4-BE49-F238E27FC236}">
              <a16:creationId xmlns:a16="http://schemas.microsoft.com/office/drawing/2014/main" id="{86CF6E91-EA09-472B-90A6-47BCE3CC4052}"/>
            </a:ext>
            <a:ext uri="{147F2762-F138-4A5C-976F-8EAC2B608ADB}">
              <a16:predDERef xmlns:a16="http://schemas.microsoft.com/office/drawing/2014/main" pred="{AEFBB891-2FBE-4777-AE17-AE93622118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2015097</xdr:colOff>
      <xdr:row>40</xdr:row>
      <xdr:rowOff>34602</xdr:rowOff>
    </xdr:from>
    <xdr:to>
      <xdr:col>5</xdr:col>
      <xdr:colOff>610551</xdr:colOff>
      <xdr:row>65</xdr:row>
      <xdr:rowOff>93238</xdr:rowOff>
    </xdr:to>
    <xdr:graphicFrame macro="">
      <xdr:nvGraphicFramePr>
        <xdr:cNvPr id="12" name="Gráfico 3">
          <a:extLst>
            <a:ext uri="{FF2B5EF4-FFF2-40B4-BE49-F238E27FC236}">
              <a16:creationId xmlns:a16="http://schemas.microsoft.com/office/drawing/2014/main" id="{9CADCA27-B6AC-431C-B56E-0D54CDCA2DE4}"/>
            </a:ext>
            <a:ext uri="{147F2762-F138-4A5C-976F-8EAC2B608ADB}">
              <a16:predDERef xmlns:a16="http://schemas.microsoft.com/office/drawing/2014/main" pred="{86CF6E91-EA09-472B-90A6-47BCE3CC40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0</xdr:col>
      <xdr:colOff>23813</xdr:colOff>
      <xdr:row>11</xdr:row>
      <xdr:rowOff>41132</xdr:rowOff>
    </xdr:from>
    <xdr:to>
      <xdr:col>3</xdr:col>
      <xdr:colOff>1130404</xdr:colOff>
      <xdr:row>36</xdr:row>
      <xdr:rowOff>99768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78B7B40-2D53-4316-83A8-4552E51C0337}"/>
            </a:ext>
            <a:ext uri="{147F2762-F138-4A5C-976F-8EAC2B608ADB}">
              <a16:predDERef xmlns:a16="http://schemas.microsoft.com/office/drawing/2014/main" pred="{9CADCA27-B6AC-431C-B56E-0D54CDCA2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3</xdr:col>
      <xdr:colOff>1385451</xdr:colOff>
      <xdr:row>11</xdr:row>
      <xdr:rowOff>34633</xdr:rowOff>
    </xdr:from>
    <xdr:to>
      <xdr:col>6</xdr:col>
      <xdr:colOff>2492042</xdr:colOff>
      <xdr:row>36</xdr:row>
      <xdr:rowOff>93269</xdr:rowOff>
    </xdr:to>
    <xdr:graphicFrame macro="">
      <xdr:nvGraphicFramePr>
        <xdr:cNvPr id="11" name="Gráfico 6">
          <a:extLst>
            <a:ext uri="{FF2B5EF4-FFF2-40B4-BE49-F238E27FC236}">
              <a16:creationId xmlns:a16="http://schemas.microsoft.com/office/drawing/2014/main" id="{57B972B1-F9AF-4689-9D39-B994D8E90C09}"/>
            </a:ext>
            <a:ext uri="{147F2762-F138-4A5C-976F-8EAC2B608ADB}">
              <a16:predDERef xmlns:a16="http://schemas.microsoft.com/office/drawing/2014/main" pred="{678B7B40-2D53-4316-83A8-4552E51C0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510887</xdr:colOff>
      <xdr:row>40</xdr:row>
      <xdr:rowOff>51947</xdr:rowOff>
    </xdr:from>
    <xdr:to>
      <xdr:col>6</xdr:col>
      <xdr:colOff>2286137</xdr:colOff>
      <xdr:row>71</xdr:row>
      <xdr:rowOff>230072</xdr:rowOff>
    </xdr:to>
    <xdr:graphicFrame macro="">
      <xdr:nvGraphicFramePr>
        <xdr:cNvPr id="31" name="Gráfico 8">
          <a:extLst>
            <a:ext uri="{FF2B5EF4-FFF2-40B4-BE49-F238E27FC236}">
              <a16:creationId xmlns:a16="http://schemas.microsoft.com/office/drawing/2014/main" id="{65D936B7-D8A6-4D59-AE25-B71D2FEDF962}"/>
            </a:ext>
            <a:ext uri="{147F2762-F138-4A5C-976F-8EAC2B608ADB}">
              <a16:predDERef xmlns:a16="http://schemas.microsoft.com/office/drawing/2014/main" pred="{65E6C130-BC09-43D4-8438-BFB9DFE0C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3</xdr:col>
      <xdr:colOff>1357326</xdr:colOff>
      <xdr:row>11</xdr:row>
      <xdr:rowOff>70317</xdr:rowOff>
    </xdr:from>
    <xdr:to>
      <xdr:col>6</xdr:col>
      <xdr:colOff>2463917</xdr:colOff>
      <xdr:row>36</xdr:row>
      <xdr:rowOff>128953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270527D-BC6C-4E97-99DC-71783A2A1136}"/>
            </a:ext>
            <a:ext uri="{147F2762-F138-4A5C-976F-8EAC2B608ADB}">
              <a16:predDERef xmlns:a16="http://schemas.microsoft.com/office/drawing/2014/main" pred="{65D936B7-D8A6-4D59-AE25-B71D2FEDF9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0</xdr:col>
      <xdr:colOff>155862</xdr:colOff>
      <xdr:row>74</xdr:row>
      <xdr:rowOff>47629</xdr:rowOff>
    </xdr:from>
    <xdr:to>
      <xdr:col>3</xdr:col>
      <xdr:colOff>1603898</xdr:colOff>
      <xdr:row>118</xdr:row>
      <xdr:rowOff>70772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43F33E-26AB-47B1-B712-FF0EBDCAA6C8}"/>
            </a:ext>
            <a:ext uri="{147F2762-F138-4A5C-976F-8EAC2B608ADB}">
              <a16:predDERef xmlns:a16="http://schemas.microsoft.com/office/drawing/2014/main" pred="{0270527D-BC6C-4E97-99DC-71783A2A1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4</xdr:col>
      <xdr:colOff>946431</xdr:colOff>
      <xdr:row>74</xdr:row>
      <xdr:rowOff>52389</xdr:rowOff>
    </xdr:from>
    <xdr:to>
      <xdr:col>10</xdr:col>
      <xdr:colOff>557503</xdr:colOff>
      <xdr:row>118</xdr:row>
      <xdr:rowOff>75532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FE276EF-3FBA-4BB5-9526-D81C70282A78}"/>
            </a:ext>
            <a:ext uri="{147F2762-F138-4A5C-976F-8EAC2B608ADB}">
              <a16:predDERef xmlns:a16="http://schemas.microsoft.com/office/drawing/2014/main" pred="{3843F33E-26AB-47B1-B712-FF0EBDCAA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0</xdr:col>
      <xdr:colOff>23818</xdr:colOff>
      <xdr:row>12</xdr:row>
      <xdr:rowOff>4764</xdr:rowOff>
    </xdr:from>
    <xdr:to>
      <xdr:col>3</xdr:col>
      <xdr:colOff>1130409</xdr:colOff>
      <xdr:row>37</xdr:row>
      <xdr:rowOff>63400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A8CF3FD-770F-4488-82AA-BB5522A600A7}"/>
            </a:ext>
            <a:ext uri="{147F2762-F138-4A5C-976F-8EAC2B608ADB}">
              <a16:predDERef xmlns:a16="http://schemas.microsoft.com/office/drawing/2014/main" pred="{0FE276EF-3FBA-4BB5-9526-D81C70282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6:K42"/>
  <sheetViews>
    <sheetView topLeftCell="A13" zoomScaleNormal="100" zoomScaleSheetLayoutView="115" workbookViewId="0">
      <selection activeCell="N18" sqref="N18"/>
    </sheetView>
  </sheetViews>
  <sheetFormatPr defaultColWidth="9.140625" defaultRowHeight="14.25"/>
  <cols>
    <col min="1" max="9" width="9.140625" style="1"/>
    <col min="10" max="10" width="9.140625" style="1" customWidth="1"/>
    <col min="11" max="16384" width="9.140625" style="1"/>
  </cols>
  <sheetData>
    <row r="16" ht="18.75" customHeight="1"/>
    <row r="17" spans="3:11" ht="18.75" customHeight="1"/>
    <row r="18" spans="3:11" ht="44.25">
      <c r="C18" s="285" t="s">
        <v>0</v>
      </c>
      <c r="D18" s="285"/>
      <c r="E18" s="285"/>
      <c r="F18" s="285"/>
      <c r="G18" s="285"/>
      <c r="H18" s="285"/>
      <c r="I18" s="285"/>
      <c r="J18" s="285"/>
      <c r="K18" s="7"/>
    </row>
    <row r="19" spans="3:11">
      <c r="C19" s="6"/>
      <c r="D19" s="6"/>
      <c r="E19" s="6"/>
      <c r="F19" s="6"/>
      <c r="G19" s="6"/>
      <c r="H19" s="6"/>
      <c r="I19" s="6"/>
      <c r="J19" s="6"/>
      <c r="K19" s="6"/>
    </row>
    <row r="20" spans="3:11" ht="18">
      <c r="C20" s="284" t="s">
        <v>1</v>
      </c>
      <c r="D20" s="284"/>
      <c r="E20" s="284"/>
      <c r="F20" s="284"/>
      <c r="G20" s="284"/>
      <c r="H20" s="284"/>
      <c r="I20" s="284"/>
      <c r="J20" s="284"/>
      <c r="K20" s="8"/>
    </row>
    <row r="21" spans="3:11">
      <c r="C21" s="283" t="str">
        <f>'DADOS - SANTANA'!B4</f>
        <v>Período: 01/03/2026 à 31/03/2026</v>
      </c>
      <c r="D21" s="283"/>
      <c r="E21" s="283"/>
      <c r="F21" s="283"/>
      <c r="G21" s="283"/>
      <c r="H21" s="283"/>
      <c r="I21" s="283"/>
      <c r="J21" s="283"/>
      <c r="K21" s="4"/>
    </row>
    <row r="35" spans="3:10" ht="17.25" customHeight="1">
      <c r="C35" s="201" t="s">
        <v>2</v>
      </c>
      <c r="D35" s="11"/>
      <c r="E35" s="11"/>
      <c r="F35" s="11"/>
      <c r="G35" s="11"/>
    </row>
    <row r="36" spans="3:10" ht="17.25" customHeight="1">
      <c r="C36" s="201" t="s">
        <v>3</v>
      </c>
      <c r="D36" s="11"/>
      <c r="E36" s="11"/>
      <c r="F36" s="11"/>
      <c r="G36" s="11"/>
    </row>
    <row r="37" spans="3:10" ht="17.25" customHeight="1">
      <c r="C37" s="201" t="s">
        <v>4</v>
      </c>
      <c r="D37" s="11"/>
      <c r="E37" s="11"/>
      <c r="F37" s="11"/>
      <c r="G37" s="11"/>
    </row>
    <row r="38" spans="3:10" ht="15">
      <c r="C38" s="11"/>
      <c r="D38" s="11"/>
      <c r="E38" s="11"/>
      <c r="F38" s="11"/>
      <c r="G38" s="11"/>
    </row>
    <row r="41" spans="3:10" ht="15" customHeight="1">
      <c r="C41" s="282" t="s">
        <v>5</v>
      </c>
      <c r="D41" s="282"/>
      <c r="E41" s="282"/>
      <c r="F41" s="282"/>
      <c r="G41" s="282"/>
      <c r="H41" s="282"/>
      <c r="I41" s="282"/>
      <c r="J41" s="282"/>
    </row>
    <row r="42" spans="3:10" ht="15" customHeight="1">
      <c r="C42" s="282">
        <v>2026</v>
      </c>
      <c r="D42" s="282"/>
      <c r="E42" s="282"/>
      <c r="F42" s="282"/>
      <c r="G42" s="282"/>
      <c r="H42" s="282"/>
      <c r="I42" s="282"/>
      <c r="J42" s="282"/>
    </row>
  </sheetData>
  <mergeCells count="5">
    <mergeCell ref="C42:J42"/>
    <mergeCell ref="C41:J41"/>
    <mergeCell ref="C21:J21"/>
    <mergeCell ref="C20:J20"/>
    <mergeCell ref="C18:J18"/>
  </mergeCells>
  <phoneticPr fontId="11" type="noConversion"/>
  <pageMargins left="0.51181102362204722" right="0.14000000000000001" top="0.78740157480314965" bottom="0.78740157480314965" header="0.31495953630796153" footer="0.3149595363079615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63"/>
  <sheetViews>
    <sheetView zoomScale="70" zoomScaleNormal="70" workbookViewId="0">
      <selection activeCell="G18" sqref="G18"/>
    </sheetView>
  </sheetViews>
  <sheetFormatPr defaultColWidth="9.140625" defaultRowHeight="18"/>
  <cols>
    <col min="1" max="1" width="4.5703125" style="20" customWidth="1"/>
    <col min="2" max="2" width="62.42578125" style="20" bestFit="1" customWidth="1"/>
    <col min="3" max="3" width="24.5703125" style="20" bestFit="1" customWidth="1"/>
    <col min="4" max="4" width="25.28515625" style="20" customWidth="1"/>
    <col min="5" max="5" width="24.7109375" style="20" bestFit="1" customWidth="1"/>
    <col min="6" max="6" width="29.5703125" style="20" bestFit="1" customWidth="1"/>
    <col min="7" max="7" width="29.42578125" style="20" bestFit="1" customWidth="1"/>
    <col min="8" max="9" width="9.140625" style="20"/>
    <col min="10" max="10" width="12.42578125" style="20" bestFit="1" customWidth="1"/>
    <col min="11" max="16384" width="9.140625" style="20"/>
  </cols>
  <sheetData>
    <row r="1" spans="1:7" s="1" customFormat="1" ht="15">
      <c r="A1" s="11"/>
      <c r="B1" s="11"/>
      <c r="C1" s="11"/>
      <c r="D1" s="11"/>
      <c r="E1" s="11"/>
      <c r="F1" s="11"/>
      <c r="G1" s="11"/>
    </row>
    <row r="2" spans="1:7" s="2" customFormat="1" ht="15">
      <c r="A2" s="5"/>
      <c r="B2" s="303" t="s">
        <v>6</v>
      </c>
      <c r="C2" s="304"/>
      <c r="D2" s="304"/>
      <c r="E2" s="304"/>
      <c r="F2" s="304"/>
      <c r="G2" s="305"/>
    </row>
    <row r="3" spans="1:7" s="1" customFormat="1" ht="20.25" customHeight="1">
      <c r="A3" s="11"/>
      <c r="B3" s="307" t="s">
        <v>7</v>
      </c>
      <c r="C3" s="308"/>
      <c r="D3" s="308"/>
      <c r="E3" s="308"/>
      <c r="F3" s="308"/>
      <c r="G3" s="309"/>
    </row>
    <row r="4" spans="1:7" s="1" customFormat="1" ht="15">
      <c r="A4" s="11"/>
      <c r="B4" s="310" t="s">
        <v>8</v>
      </c>
      <c r="C4" s="310"/>
      <c r="D4" s="310"/>
      <c r="E4" s="310"/>
      <c r="F4" s="310"/>
      <c r="G4" s="310"/>
    </row>
    <row r="5" spans="1:7" s="1" customFormat="1" ht="15">
      <c r="A5" s="11"/>
      <c r="B5" s="11"/>
      <c r="C5" s="11"/>
      <c r="D5" s="11"/>
      <c r="E5" s="11"/>
      <c r="F5" s="11"/>
      <c r="G5" s="11"/>
    </row>
    <row r="6" spans="1:7" s="2" customFormat="1" ht="24.75" customHeight="1">
      <c r="A6" s="5"/>
      <c r="B6" s="302" t="s">
        <v>9</v>
      </c>
      <c r="C6" s="302"/>
      <c r="D6" s="302"/>
      <c r="E6" s="302"/>
      <c r="F6" s="302"/>
      <c r="G6" s="302"/>
    </row>
    <row r="7" spans="1:7" s="1" customFormat="1" ht="21.75" customHeight="1">
      <c r="A7" s="11"/>
      <c r="B7" s="118" t="s">
        <v>10</v>
      </c>
      <c r="C7" s="12"/>
      <c r="D7" s="13"/>
      <c r="E7" s="13"/>
      <c r="F7" s="13"/>
      <c r="G7" s="9"/>
    </row>
    <row r="8" spans="1:7" s="1" customFormat="1" ht="15">
      <c r="A8" s="11"/>
      <c r="B8" s="14"/>
      <c r="C8" s="14"/>
      <c r="D8" s="14"/>
      <c r="E8" s="14"/>
      <c r="F8" s="14"/>
      <c r="G8" s="14"/>
    </row>
    <row r="9" spans="1:7" s="2" customFormat="1" ht="24.75" customHeight="1">
      <c r="A9" s="5"/>
      <c r="B9" s="103"/>
      <c r="C9" s="101"/>
      <c r="D9" s="316" t="s">
        <v>11</v>
      </c>
      <c r="E9" s="316"/>
      <c r="F9" s="316"/>
      <c r="G9" s="102"/>
    </row>
    <row r="10" spans="1:7" s="1" customFormat="1" ht="17.25" customHeight="1">
      <c r="A10" s="11"/>
      <c r="B10" s="119" t="s">
        <v>12</v>
      </c>
      <c r="C10" s="315" t="s">
        <v>13</v>
      </c>
      <c r="D10" s="311"/>
      <c r="E10" s="311" t="s">
        <v>14</v>
      </c>
      <c r="F10" s="311"/>
      <c r="G10" s="312"/>
    </row>
    <row r="11" spans="1:7" s="1" customFormat="1" ht="17.25" customHeight="1">
      <c r="A11" s="11"/>
      <c r="B11" s="120" t="s">
        <v>15</v>
      </c>
      <c r="C11" s="317">
        <v>1</v>
      </c>
      <c r="D11" s="318"/>
      <c r="E11" s="313">
        <v>100</v>
      </c>
      <c r="F11" s="313"/>
      <c r="G11" s="314"/>
    </row>
    <row r="12" spans="1:7" s="1" customFormat="1" ht="17.25" customHeight="1">
      <c r="A12" s="11"/>
      <c r="B12" s="120" t="s">
        <v>16</v>
      </c>
      <c r="C12" s="317">
        <v>0.5</v>
      </c>
      <c r="D12" s="318"/>
      <c r="E12" s="313">
        <v>50</v>
      </c>
      <c r="F12" s="313"/>
      <c r="G12" s="314"/>
    </row>
    <row r="13" spans="1:7" s="1" customFormat="1" ht="17.25" customHeight="1">
      <c r="A13" s="11"/>
      <c r="B13" s="120" t="s">
        <v>17</v>
      </c>
      <c r="C13" s="317">
        <v>0.1</v>
      </c>
      <c r="D13" s="318"/>
      <c r="E13" s="313">
        <v>1</v>
      </c>
      <c r="F13" s="313"/>
      <c r="G13" s="314"/>
    </row>
    <row r="14" spans="1:7" s="1" customFormat="1" ht="17.25" customHeight="1">
      <c r="A14" s="11"/>
      <c r="B14" s="15"/>
      <c r="C14" s="15"/>
      <c r="D14" s="11"/>
      <c r="E14" s="11"/>
      <c r="F14" s="11"/>
      <c r="G14" s="11"/>
    </row>
    <row r="15" spans="1:7" s="1" customFormat="1" ht="17.25" customHeight="1">
      <c r="A15" s="11"/>
      <c r="B15" s="302" t="s">
        <v>6</v>
      </c>
      <c r="C15" s="302"/>
      <c r="D15" s="11"/>
      <c r="E15" s="202" t="s">
        <v>18</v>
      </c>
      <c r="F15" s="202">
        <f>('GRÁFICOS - ÁGUA'!B8+'GRÁFICOS - ESGOTO'!B8+'GRÁFICOS - CAVALETE'!B8+'GRÁFICOS - REPOSIÇÃO'!B8)</f>
        <v>0</v>
      </c>
      <c r="G15" s="11"/>
    </row>
    <row r="16" spans="1:7" s="1" customFormat="1" ht="17.25" customHeight="1">
      <c r="A16" s="11"/>
      <c r="B16" s="121" t="s">
        <v>19</v>
      </c>
      <c r="C16" s="52">
        <v>0</v>
      </c>
      <c r="D16" s="11"/>
      <c r="E16" s="11"/>
      <c r="F16" s="11"/>
      <c r="G16" s="11"/>
    </row>
    <row r="17" spans="1:7" s="1" customFormat="1" ht="17.25" customHeight="1">
      <c r="A17" s="11"/>
      <c r="B17" s="121" t="s">
        <v>20</v>
      </c>
      <c r="C17" s="52">
        <v>0</v>
      </c>
      <c r="D17" s="11"/>
      <c r="E17" s="11"/>
      <c r="F17" s="11"/>
      <c r="G17" s="11"/>
    </row>
    <row r="18" spans="1:7" s="1" customFormat="1" ht="17.25" customHeight="1">
      <c r="A18" s="11"/>
      <c r="B18" s="121" t="s">
        <v>21</v>
      </c>
      <c r="C18" s="52">
        <v>0</v>
      </c>
      <c r="D18" s="11"/>
      <c r="E18" s="11"/>
      <c r="F18" s="11"/>
      <c r="G18" s="11"/>
    </row>
    <row r="19" spans="1:7" s="1" customFormat="1" ht="17.25" customHeight="1">
      <c r="A19" s="11"/>
      <c r="B19" s="121" t="s">
        <v>22</v>
      </c>
      <c r="C19" s="52">
        <v>0</v>
      </c>
      <c r="D19" s="11"/>
      <c r="E19" s="11"/>
      <c r="F19" s="11"/>
      <c r="G19" s="11"/>
    </row>
    <row r="20" spans="1:7" s="1" customFormat="1" ht="17.25" customHeight="1">
      <c r="A20" s="11"/>
      <c r="B20" s="15"/>
      <c r="C20" s="15"/>
      <c r="D20" s="11"/>
      <c r="E20" s="11"/>
      <c r="F20" s="11"/>
      <c r="G20" s="11"/>
    </row>
    <row r="21" spans="1:7" s="1" customFormat="1" ht="15">
      <c r="A21" s="11"/>
      <c r="B21" s="11"/>
      <c r="C21" s="11"/>
      <c r="D21" s="11"/>
      <c r="E21" s="11"/>
      <c r="F21" s="11"/>
      <c r="G21" s="11"/>
    </row>
    <row r="22" spans="1:7" s="1" customFormat="1" ht="21" customHeight="1">
      <c r="A22" s="11"/>
      <c r="B22" s="306" t="s">
        <v>23</v>
      </c>
      <c r="C22" s="306"/>
      <c r="D22" s="306"/>
      <c r="E22" s="306"/>
      <c r="F22" s="306"/>
      <c r="G22" s="306"/>
    </row>
    <row r="23" spans="1:7" s="1" customFormat="1" ht="15">
      <c r="A23" s="11"/>
      <c r="B23" s="11"/>
      <c r="C23" s="11"/>
      <c r="D23" s="11"/>
      <c r="E23" s="11"/>
      <c r="F23" s="11"/>
      <c r="G23" s="11"/>
    </row>
    <row r="24" spans="1:7" s="2" customFormat="1" ht="24.75" customHeight="1">
      <c r="A24" s="5"/>
      <c r="B24" s="287" t="s">
        <v>24</v>
      </c>
      <c r="C24" s="288"/>
      <c r="D24" s="288"/>
      <c r="E24" s="288"/>
      <c r="F24" s="288"/>
      <c r="G24" s="289"/>
    </row>
    <row r="25" spans="1:7" s="1" customFormat="1" ht="30.75" customHeight="1">
      <c r="A25" s="11"/>
      <c r="B25" s="104" t="s">
        <v>12</v>
      </c>
      <c r="C25" s="105" t="s">
        <v>25</v>
      </c>
      <c r="D25" s="105" t="s">
        <v>26</v>
      </c>
      <c r="E25" s="105" t="s">
        <v>27</v>
      </c>
      <c r="F25" s="105" t="s">
        <v>28</v>
      </c>
      <c r="G25" s="105" t="s">
        <v>29</v>
      </c>
    </row>
    <row r="26" spans="1:7" s="1" customFormat="1" ht="21" customHeight="1">
      <c r="A26" s="11"/>
      <c r="B26" s="121" t="s">
        <v>15</v>
      </c>
      <c r="C26" s="62">
        <f>D26+E26</f>
        <v>610</v>
      </c>
      <c r="D26" s="62">
        <f>COUNTIF(ÁGUA!AF:AF,"Nc")</f>
        <v>175</v>
      </c>
      <c r="E26" s="62">
        <f>COUNTIF(ÁGUA!AF:AF,"c")</f>
        <v>435</v>
      </c>
      <c r="F26" s="52">
        <f>IFERROR(D26/C26,"-")</f>
        <v>0.28688524590163933</v>
      </c>
      <c r="G26" s="52">
        <f>IFERROR(100%-F26,"-")</f>
        <v>0.71311475409836067</v>
      </c>
    </row>
    <row r="27" spans="1:7" s="1" customFormat="1" ht="21" customHeight="1">
      <c r="A27" s="11"/>
      <c r="B27" s="121" t="s">
        <v>16</v>
      </c>
      <c r="C27" s="62">
        <f>D27+E27</f>
        <v>378</v>
      </c>
      <c r="D27" s="62">
        <f>COUNTIF(ESGOTO!AF:AF,"NC")</f>
        <v>138</v>
      </c>
      <c r="E27" s="62">
        <f>COUNTIF(ESGOTO!AF:AF,"C")</f>
        <v>240</v>
      </c>
      <c r="F27" s="52">
        <f t="shared" ref="F27:F29" si="0">IFERROR(D27/C27,"-")</f>
        <v>0.36507936507936506</v>
      </c>
      <c r="G27" s="52">
        <f t="shared" ref="G27:G29" si="1">IFERROR(100%-F27,"-")</f>
        <v>0.63492063492063489</v>
      </c>
    </row>
    <row r="28" spans="1:7" s="1" customFormat="1" ht="21" customHeight="1">
      <c r="A28" s="11"/>
      <c r="B28" s="121" t="s">
        <v>30</v>
      </c>
      <c r="C28" s="62">
        <f>D28+E28</f>
        <v>606</v>
      </c>
      <c r="D28" s="62">
        <f>COUNTIF(CAVALETE!Z:Z,"nc")</f>
        <v>74</v>
      </c>
      <c r="E28" s="62">
        <f>COUNTIF(CAVALETE!Z:Z,"C")</f>
        <v>532</v>
      </c>
      <c r="F28" s="52">
        <f t="shared" si="0"/>
        <v>0.12211221122112212</v>
      </c>
      <c r="G28" s="52">
        <f t="shared" si="1"/>
        <v>0.87788778877887785</v>
      </c>
    </row>
    <row r="29" spans="1:7" s="1" customFormat="1" ht="21" customHeight="1">
      <c r="A29" s="11"/>
      <c r="B29" s="122" t="s">
        <v>17</v>
      </c>
      <c r="C29" s="73">
        <f>D29+E29</f>
        <v>283</v>
      </c>
      <c r="D29" s="73">
        <f>COUNTIF(REPOSIÇÃO!AF:AF,"nC")</f>
        <v>146</v>
      </c>
      <c r="E29" s="73">
        <f>COUNTIF(REPOSIÇÃO!AF:AF,"c")</f>
        <v>137</v>
      </c>
      <c r="F29" s="52">
        <f t="shared" si="0"/>
        <v>0.51590106007067138</v>
      </c>
      <c r="G29" s="52">
        <f t="shared" si="1"/>
        <v>0.48409893992932862</v>
      </c>
    </row>
    <row r="30" spans="1:7" s="1" customFormat="1" ht="21" customHeight="1">
      <c r="A30" s="11"/>
      <c r="B30" s="165" t="s">
        <v>31</v>
      </c>
      <c r="C30" s="163">
        <f>SUM(C26:C29)</f>
        <v>1877</v>
      </c>
      <c r="D30" s="163">
        <f t="shared" ref="D30:E30" si="2">SUM(D26:D29)</f>
        <v>533</v>
      </c>
      <c r="E30" s="163">
        <f t="shared" si="2"/>
        <v>1344</v>
      </c>
      <c r="F30" s="166">
        <f>IFERROR(AVERAGE(F26,F27,F28,F29),"-")</f>
        <v>0.32249447056819946</v>
      </c>
      <c r="G30" s="164">
        <f>IFERROR(AVERAGE(G26,G27,G28,G29),"-")</f>
        <v>0.67750552943180042</v>
      </c>
    </row>
    <row r="31" spans="1:7" s="1" customFormat="1" ht="15">
      <c r="A31" s="11"/>
      <c r="B31" s="11"/>
      <c r="C31" s="11"/>
      <c r="D31" s="11"/>
      <c r="E31" s="11"/>
      <c r="F31" s="163" t="s">
        <v>32</v>
      </c>
      <c r="G31" s="163" t="s">
        <v>33</v>
      </c>
    </row>
    <row r="32" spans="1:7" s="1" customFormat="1" ht="15">
      <c r="A32" s="11"/>
      <c r="B32" s="11"/>
      <c r="C32" s="11"/>
      <c r="D32" s="11"/>
      <c r="E32" s="11"/>
      <c r="F32" s="11"/>
      <c r="G32" s="11"/>
    </row>
    <row r="33" spans="1:7" s="1" customFormat="1" ht="21" customHeight="1">
      <c r="A33" s="11"/>
      <c r="B33" s="302" t="s">
        <v>34</v>
      </c>
      <c r="C33" s="302"/>
      <c r="D33" s="302"/>
      <c r="E33" s="302"/>
      <c r="F33" s="302"/>
      <c r="G33" s="302"/>
    </row>
    <row r="34" spans="1:7" s="1" customFormat="1" ht="42.75" customHeight="1">
      <c r="A34" s="11"/>
      <c r="B34" s="104" t="s">
        <v>12</v>
      </c>
      <c r="C34" s="105" t="s">
        <v>35</v>
      </c>
      <c r="D34" s="105" t="s">
        <v>36</v>
      </c>
      <c r="E34" s="105" t="s">
        <v>37</v>
      </c>
      <c r="F34" s="105" t="s">
        <v>28</v>
      </c>
      <c r="G34" s="105" t="s">
        <v>29</v>
      </c>
    </row>
    <row r="35" spans="1:7" s="1" customFormat="1" ht="15">
      <c r="A35" s="11"/>
      <c r="B35" s="121" t="s">
        <v>15</v>
      </c>
      <c r="C35" s="62">
        <f>D35+E35</f>
        <v>610</v>
      </c>
      <c r="D35" s="62">
        <f>COUNTIF(ÁGUA!AE:AE,"Nc")</f>
        <v>46</v>
      </c>
      <c r="E35" s="62">
        <f>COUNTIF(ÁGUA!AE:AE,"c")</f>
        <v>564</v>
      </c>
      <c r="F35" s="16">
        <f>IFERROR(D35/C35,"-")</f>
        <v>7.5409836065573776E-2</v>
      </c>
      <c r="G35" s="16">
        <f>IFERROR(E35/C35,"-")</f>
        <v>0.92459016393442628</v>
      </c>
    </row>
    <row r="36" spans="1:7" s="1" customFormat="1" ht="15">
      <c r="A36" s="11"/>
      <c r="B36" s="121" t="s">
        <v>16</v>
      </c>
      <c r="C36" s="62">
        <f>D36+E36</f>
        <v>378</v>
      </c>
      <c r="D36" s="62">
        <f>COUNTIF(ESGOTO!AE:AE,"NC")</f>
        <v>16</v>
      </c>
      <c r="E36" s="62">
        <f>COUNTIF(ESGOTO!AE:AE,"C")</f>
        <v>362</v>
      </c>
      <c r="F36" s="16">
        <f t="shared" ref="F36:F38" si="3">IFERROR(D36/C36,"-")</f>
        <v>4.2328042328042326E-2</v>
      </c>
      <c r="G36" s="16">
        <f t="shared" ref="G36:G38" si="4">IFERROR(E36/C36,"-")</f>
        <v>0.95767195767195767</v>
      </c>
    </row>
    <row r="37" spans="1:7" s="1" customFormat="1" ht="15">
      <c r="A37" s="11"/>
      <c r="B37" s="121" t="s">
        <v>30</v>
      </c>
      <c r="C37" s="62">
        <f>D37+E37</f>
        <v>606</v>
      </c>
      <c r="D37" s="62">
        <f>COUNTIF(CAVALETE!Y:Y,"NC")</f>
        <v>26</v>
      </c>
      <c r="E37" s="62">
        <f>COUNTIF(CAVALETE!Y:Y,"C")</f>
        <v>580</v>
      </c>
      <c r="F37" s="16">
        <f t="shared" si="3"/>
        <v>4.2904290429042903E-2</v>
      </c>
      <c r="G37" s="16">
        <f t="shared" si="4"/>
        <v>0.95709570957095713</v>
      </c>
    </row>
    <row r="38" spans="1:7" s="1" customFormat="1" ht="15">
      <c r="A38" s="11"/>
      <c r="B38" s="121" t="s">
        <v>17</v>
      </c>
      <c r="C38" s="62">
        <f>D38+E38</f>
        <v>282</v>
      </c>
      <c r="D38" s="62">
        <f>COUNTIF(REPOSIÇÃO!AE:AE,"nC")</f>
        <v>7</v>
      </c>
      <c r="E38" s="62">
        <f>COUNTIF(REPOSIÇÃO!AE:AE,"c")</f>
        <v>275</v>
      </c>
      <c r="F38" s="16">
        <f t="shared" si="3"/>
        <v>2.4822695035460994E-2</v>
      </c>
      <c r="G38" s="16">
        <f t="shared" si="4"/>
        <v>0.97517730496453903</v>
      </c>
    </row>
    <row r="39" spans="1:7" s="1" customFormat="1" ht="15">
      <c r="A39" s="11"/>
      <c r="B39" s="11"/>
      <c r="C39" s="11"/>
      <c r="D39" s="11"/>
      <c r="E39" s="11"/>
      <c r="F39" s="17"/>
      <c r="G39" s="17"/>
    </row>
    <row r="40" spans="1:7" s="1" customFormat="1" ht="15">
      <c r="A40" s="11"/>
      <c r="B40" s="302" t="s">
        <v>38</v>
      </c>
      <c r="C40" s="302"/>
      <c r="D40" s="302"/>
      <c r="E40" s="302"/>
      <c r="F40" s="302"/>
      <c r="G40" s="302"/>
    </row>
    <row r="41" spans="1:7" s="1" customFormat="1" ht="15">
      <c r="A41" s="11"/>
      <c r="B41" s="104" t="s">
        <v>12</v>
      </c>
      <c r="C41" s="105" t="s">
        <v>35</v>
      </c>
      <c r="D41" s="105" t="s">
        <v>36</v>
      </c>
      <c r="E41" s="105" t="s">
        <v>37</v>
      </c>
      <c r="F41" s="105" t="s">
        <v>28</v>
      </c>
      <c r="G41" s="105" t="s">
        <v>29</v>
      </c>
    </row>
    <row r="42" spans="1:7" s="1" customFormat="1" ht="15">
      <c r="A42" s="11"/>
      <c r="B42" s="121" t="s">
        <v>15</v>
      </c>
      <c r="C42" s="62">
        <f>D42+E42</f>
        <v>662</v>
      </c>
      <c r="D42" s="62">
        <f>COUNTIF(ÁGUA!AH:AH,"Nc")</f>
        <v>0</v>
      </c>
      <c r="E42" s="62">
        <f>COUNTIF(ÁGUA!AH:AH,"c")</f>
        <v>662</v>
      </c>
      <c r="F42" s="82">
        <f>IFERROR(D42/C42,"-")</f>
        <v>0</v>
      </c>
      <c r="G42" s="16">
        <f>IFERROR(E42/C42,"-")</f>
        <v>1</v>
      </c>
    </row>
    <row r="43" spans="1:7" s="1" customFormat="1" ht="15">
      <c r="A43" s="11"/>
      <c r="B43" s="121" t="s">
        <v>16</v>
      </c>
      <c r="C43" s="62">
        <f>D43+E43</f>
        <v>419</v>
      </c>
      <c r="D43" s="62">
        <f>COUNTIF(ESGOTO!AH:AH,"NC")</f>
        <v>0</v>
      </c>
      <c r="E43" s="62">
        <f>COUNTIF(ESGOTO!AH:AH,"C")</f>
        <v>419</v>
      </c>
      <c r="F43" s="82">
        <f t="shared" ref="F43:F44" si="5">IFERROR(D43/C43,"-")</f>
        <v>0</v>
      </c>
      <c r="G43" s="16">
        <f t="shared" ref="G43:G44" si="6">IFERROR(E43/C43,"-")</f>
        <v>1</v>
      </c>
    </row>
    <row r="44" spans="1:7" s="1" customFormat="1" ht="15">
      <c r="A44" s="11"/>
      <c r="B44" s="121" t="s">
        <v>30</v>
      </c>
      <c r="C44" s="62">
        <f>D44+E44</f>
        <v>619</v>
      </c>
      <c r="D44" s="62">
        <f>COUNTIF(CAVALETE!AB:AB,"NC")</f>
        <v>0</v>
      </c>
      <c r="E44" s="62">
        <f>COUNTIF(CAVALETE!AB:AB,"C")</f>
        <v>619</v>
      </c>
      <c r="F44" s="82">
        <f t="shared" si="5"/>
        <v>0</v>
      </c>
      <c r="G44" s="16">
        <f t="shared" si="6"/>
        <v>1</v>
      </c>
    </row>
    <row r="45" spans="1:7" s="1" customFormat="1" ht="15">
      <c r="A45" s="11"/>
      <c r="B45" s="11"/>
      <c r="C45" s="11"/>
      <c r="D45" s="11"/>
      <c r="E45" s="11"/>
      <c r="F45" s="17"/>
      <c r="G45" s="17"/>
    </row>
    <row r="46" spans="1:7" s="1" customFormat="1">
      <c r="A46" s="11"/>
      <c r="B46" s="297" t="s">
        <v>39</v>
      </c>
      <c r="C46" s="297"/>
      <c r="D46" s="297"/>
      <c r="E46" s="297"/>
      <c r="F46" s="297"/>
      <c r="G46" s="297"/>
    </row>
    <row r="47" spans="1:7" s="1" customFormat="1">
      <c r="A47" s="11"/>
      <c r="B47" s="74"/>
      <c r="C47" s="74"/>
      <c r="D47" s="74"/>
      <c r="E47" s="74"/>
      <c r="F47" s="74"/>
      <c r="G47" s="74"/>
    </row>
    <row r="48" spans="1:7" s="1" customFormat="1" ht="15">
      <c r="A48" s="11"/>
      <c r="B48" s="287" t="s">
        <v>34</v>
      </c>
      <c r="C48" s="288"/>
      <c r="D48" s="288"/>
      <c r="E48" s="288"/>
      <c r="F48" s="288"/>
      <c r="G48" s="289"/>
    </row>
    <row r="49" spans="1:7" s="1" customFormat="1" ht="15">
      <c r="A49" s="11"/>
      <c r="B49" s="104" t="s">
        <v>12</v>
      </c>
      <c r="C49" s="105" t="s">
        <v>35</v>
      </c>
      <c r="D49" s="105" t="s">
        <v>36</v>
      </c>
      <c r="E49" s="105" t="s">
        <v>37</v>
      </c>
      <c r="F49" s="105" t="s">
        <v>28</v>
      </c>
      <c r="G49" s="105" t="s">
        <v>29</v>
      </c>
    </row>
    <row r="50" spans="1:7" s="1" customFormat="1" ht="15">
      <c r="A50" s="11"/>
      <c r="B50" s="121" t="s">
        <v>15</v>
      </c>
      <c r="C50" s="62">
        <f>D50+E50</f>
        <v>610</v>
      </c>
      <c r="D50" s="62">
        <f>COUNTIF(ÁGUA!AE:AE,"NC")</f>
        <v>46</v>
      </c>
      <c r="E50" s="62">
        <f>COUNTIF(ÁGUA!AE:AE,"C")</f>
        <v>564</v>
      </c>
      <c r="F50" s="16">
        <f>IFERROR(D50/C50,"-")</f>
        <v>7.5409836065573776E-2</v>
      </c>
      <c r="G50" s="16">
        <f>IFERROR(E50/C50,"-")</f>
        <v>0.92459016393442628</v>
      </c>
    </row>
    <row r="51" spans="1:7" s="1" customFormat="1" ht="15">
      <c r="A51" s="11"/>
      <c r="B51" s="11"/>
      <c r="C51" s="11"/>
      <c r="D51" s="11"/>
      <c r="E51" s="11"/>
      <c r="F51" s="17"/>
      <c r="G51" s="17"/>
    </row>
    <row r="52" spans="1:7" s="1" customFormat="1" ht="15">
      <c r="A52" s="11"/>
      <c r="B52" s="287" t="s">
        <v>24</v>
      </c>
      <c r="C52" s="288"/>
      <c r="D52" s="288"/>
      <c r="E52" s="288"/>
      <c r="F52" s="288"/>
      <c r="G52" s="289"/>
    </row>
    <row r="53" spans="1:7" s="1" customFormat="1" ht="15">
      <c r="A53" s="11"/>
      <c r="B53" s="104" t="s">
        <v>12</v>
      </c>
      <c r="C53" s="105" t="s">
        <v>25</v>
      </c>
      <c r="D53" s="105" t="s">
        <v>26</v>
      </c>
      <c r="E53" s="105" t="s">
        <v>27</v>
      </c>
      <c r="F53" s="105" t="s">
        <v>28</v>
      </c>
      <c r="G53" s="105" t="s">
        <v>29</v>
      </c>
    </row>
    <row r="54" spans="1:7" s="1" customFormat="1" ht="15">
      <c r="A54" s="11"/>
      <c r="B54" s="121" t="s">
        <v>15</v>
      </c>
      <c r="C54" s="62">
        <f>D54+E54</f>
        <v>610</v>
      </c>
      <c r="D54" s="62">
        <f>COUNTIF(ÁGUA!AF:AF,"NC")</f>
        <v>175</v>
      </c>
      <c r="E54" s="62">
        <f>COUNTIF(ÁGUA!AF:AF,"C")</f>
        <v>435</v>
      </c>
      <c r="F54" s="52">
        <f>IFERROR(D54/C54,"-")</f>
        <v>0.28688524590163933</v>
      </c>
      <c r="G54" s="52">
        <f>IFERROR(100%-F54,"-")</f>
        <v>0.71311475409836067</v>
      </c>
    </row>
    <row r="55" spans="1:7" s="1" customFormat="1" ht="15">
      <c r="A55" s="11"/>
      <c r="B55" s="11"/>
      <c r="C55" s="11"/>
      <c r="D55" s="11"/>
      <c r="E55" s="11"/>
      <c r="F55" s="17"/>
      <c r="G55" s="17"/>
    </row>
    <row r="56" spans="1:7" s="1" customFormat="1" ht="15">
      <c r="A56" s="11"/>
      <c r="B56" s="287" t="s">
        <v>38</v>
      </c>
      <c r="C56" s="288"/>
      <c r="D56" s="288"/>
      <c r="E56" s="288"/>
      <c r="F56" s="288"/>
      <c r="G56" s="289"/>
    </row>
    <row r="57" spans="1:7" s="1" customFormat="1" ht="15">
      <c r="A57" s="11"/>
      <c r="B57" s="104" t="s">
        <v>12</v>
      </c>
      <c r="C57" s="105" t="s">
        <v>35</v>
      </c>
      <c r="D57" s="105" t="s">
        <v>36</v>
      </c>
      <c r="E57" s="105" t="s">
        <v>37</v>
      </c>
      <c r="F57" s="105" t="s">
        <v>28</v>
      </c>
      <c r="G57" s="105" t="s">
        <v>29</v>
      </c>
    </row>
    <row r="58" spans="1:7" s="1" customFormat="1" ht="15">
      <c r="A58" s="11"/>
      <c r="B58" s="121" t="s">
        <v>15</v>
      </c>
      <c r="C58" s="62">
        <f>D58+E58</f>
        <v>662</v>
      </c>
      <c r="D58" s="62">
        <f>COUNTIF(ÁGUA!AH:AH,"NC")</f>
        <v>0</v>
      </c>
      <c r="E58" s="62">
        <f>COUNTIF(ÁGUA!AH:AH,"C")</f>
        <v>662</v>
      </c>
      <c r="F58" s="16">
        <f>IFERROR(D58/C58,"-")</f>
        <v>0</v>
      </c>
      <c r="G58" s="16">
        <f>IFERROR(E58/C58,"-")</f>
        <v>1</v>
      </c>
    </row>
    <row r="59" spans="1:7" s="1" customFormat="1">
      <c r="A59" s="11"/>
      <c r="B59" s="20"/>
      <c r="C59" s="20"/>
      <c r="D59" s="20"/>
      <c r="E59" s="20"/>
      <c r="F59" s="20"/>
      <c r="G59" s="20"/>
    </row>
    <row r="60" spans="1:7" s="1" customFormat="1">
      <c r="A60" s="11"/>
      <c r="B60" s="290" t="s">
        <v>40</v>
      </c>
      <c r="C60" s="291"/>
      <c r="D60" s="291"/>
      <c r="E60" s="291"/>
      <c r="F60" s="291"/>
      <c r="G60" s="292"/>
    </row>
    <row r="61" spans="1:7" ht="18" customHeight="1">
      <c r="B61" s="106" t="s">
        <v>6</v>
      </c>
      <c r="C61" s="107" t="s">
        <v>41</v>
      </c>
      <c r="D61" s="107" t="s">
        <v>42</v>
      </c>
      <c r="E61" s="107" t="s">
        <v>43</v>
      </c>
      <c r="F61" s="107" t="s">
        <v>44</v>
      </c>
      <c r="G61" s="107" t="s">
        <v>45</v>
      </c>
    </row>
    <row r="62" spans="1:7" ht="18" customHeight="1">
      <c r="B62" s="123" t="s">
        <v>46</v>
      </c>
      <c r="C62" s="67">
        <f>COUNTIF(ÁGUA!O:O,"c")</f>
        <v>562</v>
      </c>
      <c r="D62" s="67">
        <f>COUNTIF(ÁGUA!O:O,"Nc")</f>
        <v>21</v>
      </c>
      <c r="E62" s="67">
        <f>COUNTIF(ÁGUA!O:O,"SF")</f>
        <v>27</v>
      </c>
      <c r="F62" s="69">
        <f>IFERROR(C62/(C62+D62+E62),"-")</f>
        <v>0.92131147540983604</v>
      </c>
      <c r="G62" s="65">
        <f>IFERROR(100%-F62,"-")</f>
        <v>7.8688524590163955E-2</v>
      </c>
    </row>
    <row r="63" spans="1:7">
      <c r="B63" s="123" t="s">
        <v>47</v>
      </c>
      <c r="C63" s="67">
        <f>COUNTIF(ÁGUA!Q:Q,"c")</f>
        <v>452</v>
      </c>
      <c r="D63" s="67">
        <f>COUNTIF(ÁGUA!Q:Q,"Nc")</f>
        <v>31</v>
      </c>
      <c r="E63" s="67">
        <f>COUNTIF(ÁGUA!Q:Q,"SF")</f>
        <v>44</v>
      </c>
      <c r="F63" s="69">
        <f t="shared" ref="F63:F68" si="7">IFERROR(C63/(C63+D63+E63),"-")</f>
        <v>0.85768500948766602</v>
      </c>
      <c r="G63" s="65">
        <f t="shared" ref="G63:G68" si="8">IFERROR(100%-F63,"-")</f>
        <v>0.14231499051233398</v>
      </c>
    </row>
    <row r="64" spans="1:7">
      <c r="B64" s="123" t="s">
        <v>48</v>
      </c>
      <c r="C64" s="67">
        <f>COUNTIF(ÁGUA!S:S,"c")</f>
        <v>444</v>
      </c>
      <c r="D64" s="67">
        <f>COUNTIF(ÁGUA!S:S,"Nc")</f>
        <v>21</v>
      </c>
      <c r="E64" s="67">
        <f>COUNTIF(ÁGUA!S:S,"SF")</f>
        <v>47</v>
      </c>
      <c r="F64" s="69">
        <f t="shared" si="7"/>
        <v>0.8671875</v>
      </c>
      <c r="G64" s="65">
        <f t="shared" si="8"/>
        <v>0.1328125</v>
      </c>
    </row>
    <row r="65" spans="2:7">
      <c r="B65" s="123" t="s">
        <v>49</v>
      </c>
      <c r="C65" s="67">
        <f>COUNTIF(ÁGUA!U:U,"c")</f>
        <v>373</v>
      </c>
      <c r="D65" s="67">
        <f>COUNTIF(ÁGUA!U:U,"Nc")</f>
        <v>23</v>
      </c>
      <c r="E65" s="67">
        <f>COUNTIF(ÁGUA!U:U,"SF")</f>
        <v>50</v>
      </c>
      <c r="F65" s="69">
        <f t="shared" ref="F65" si="9">IFERROR(C65/(C65+D65+E65),"-")</f>
        <v>0.83632286995515692</v>
      </c>
      <c r="G65" s="65">
        <f t="shared" ref="G65" si="10">IFERROR(100%-F65,"-")</f>
        <v>0.16367713004484308</v>
      </c>
    </row>
    <row r="66" spans="2:7">
      <c r="B66" s="123" t="s">
        <v>50</v>
      </c>
      <c r="C66" s="67">
        <f>COUNTIF(ÁGUA!W:W,"c")</f>
        <v>437</v>
      </c>
      <c r="D66" s="67">
        <f>COUNTIF(ÁGUA!W:W,"Nc")</f>
        <v>21</v>
      </c>
      <c r="E66" s="67">
        <f>COUNTIF(ÁGUA!W:W,"SF")</f>
        <v>62</v>
      </c>
      <c r="F66" s="69">
        <f t="shared" si="7"/>
        <v>0.8403846153846154</v>
      </c>
      <c r="G66" s="65">
        <f t="shared" si="8"/>
        <v>0.1596153846153846</v>
      </c>
    </row>
    <row r="67" spans="2:7">
      <c r="B67" s="123" t="s">
        <v>51</v>
      </c>
      <c r="C67" s="67">
        <f>COUNTIF(ÁGUA!Y:Y,"c")</f>
        <v>242</v>
      </c>
      <c r="D67" s="67">
        <f>COUNTIF(ÁGUA!Y:Y,"Nc")</f>
        <v>57</v>
      </c>
      <c r="E67" s="67">
        <f>COUNTIF(ÁGUA!Y:Y,"SF")</f>
        <v>59</v>
      </c>
      <c r="F67" s="69">
        <f t="shared" si="7"/>
        <v>0.67597765363128492</v>
      </c>
      <c r="G67" s="65">
        <f t="shared" si="8"/>
        <v>0.32402234636871508</v>
      </c>
    </row>
    <row r="68" spans="2:7">
      <c r="B68" s="123" t="s">
        <v>52</v>
      </c>
      <c r="C68" s="67">
        <f>COUNTIF(ÁGUA!AA:AA,"c")</f>
        <v>435</v>
      </c>
      <c r="D68" s="67">
        <f>COUNTIF(ÁGUA!AA:AA,"Nc")</f>
        <v>29</v>
      </c>
      <c r="E68" s="67">
        <f>COUNTIF(ÁGUA!AA:AA,"SF")</f>
        <v>58</v>
      </c>
      <c r="F68" s="69">
        <f t="shared" si="7"/>
        <v>0.83333333333333337</v>
      </c>
      <c r="G68" s="65">
        <f t="shared" si="8"/>
        <v>0.16666666666666663</v>
      </c>
    </row>
    <row r="69" spans="2:7">
      <c r="B69" s="123" t="s">
        <v>53</v>
      </c>
      <c r="C69" s="67">
        <f>COUNTIF(ÁGUA!AC:AC,"c")</f>
        <v>519</v>
      </c>
      <c r="D69" s="67">
        <f>COUNTIF(ÁGUA!AC:AC,"Nc")</f>
        <v>37</v>
      </c>
      <c r="E69" s="67">
        <f>COUNTIF(ÁGUA!AC:AC,"SF")</f>
        <v>53</v>
      </c>
      <c r="F69" s="69">
        <f t="shared" ref="F69" si="11">IFERROR(C69/(C69+D69+E69),"-")</f>
        <v>0.85221674876847286</v>
      </c>
      <c r="G69" s="65">
        <f t="shared" ref="G69" si="12">IFERROR(100%-F69,"-")</f>
        <v>0.14778325123152714</v>
      </c>
    </row>
    <row r="71" spans="2:7" ht="18.75" customHeight="1">
      <c r="B71" s="294" t="s">
        <v>54</v>
      </c>
      <c r="C71" s="295"/>
      <c r="D71" s="295"/>
      <c r="E71" s="295"/>
      <c r="F71" s="295"/>
      <c r="G71" s="296"/>
    </row>
    <row r="72" spans="2:7" ht="36">
      <c r="B72" s="108" t="s">
        <v>55</v>
      </c>
      <c r="C72" s="109" t="s">
        <v>56</v>
      </c>
      <c r="D72" s="110" t="s">
        <v>41</v>
      </c>
      <c r="E72" s="110" t="s">
        <v>42</v>
      </c>
      <c r="F72" s="110" t="s">
        <v>44</v>
      </c>
      <c r="G72" s="110" t="s">
        <v>57</v>
      </c>
    </row>
    <row r="73" spans="2:7">
      <c r="B73" s="60" t="s">
        <v>58</v>
      </c>
      <c r="C73" s="80">
        <f t="shared" ref="C73" si="13">D73+E73</f>
        <v>0</v>
      </c>
      <c r="D73" s="75">
        <f>COUNTIFS(ÁGUA!N:N,'DADOS - SANTANA'!B73,ÁGUA!AE:AE,"c")</f>
        <v>0</v>
      </c>
      <c r="E73" s="75">
        <f>COUNTIFS(ÁGUA!N:N,'DADOS - SANTANA'!B73,ÁGUA!AE:AE,"Nc")</f>
        <v>0</v>
      </c>
      <c r="F73" s="76" t="str">
        <f t="shared" ref="F73" si="14">IFERROR(D73/C73,"-")</f>
        <v>-</v>
      </c>
      <c r="G73" s="65" t="str">
        <f t="shared" ref="G73" si="15">IFERROR(100%-F73,"-")</f>
        <v>-</v>
      </c>
    </row>
    <row r="74" spans="2:7">
      <c r="B74" s="60" t="s">
        <v>58</v>
      </c>
      <c r="C74" s="80">
        <f t="shared" ref="C74:C112" si="16">D74+E74</f>
        <v>0</v>
      </c>
      <c r="D74" s="75">
        <f>COUNTIFS(ÁGUA!N:N,'DADOS - SANTANA'!B74,ÁGUA!AE:AE,"c")</f>
        <v>0</v>
      </c>
      <c r="E74" s="75">
        <f>COUNTIFS(ÁGUA!N:N,'DADOS - SANTANA'!B74,ÁGUA!AE:AE,"Nc")</f>
        <v>0</v>
      </c>
      <c r="F74" s="76" t="str">
        <f t="shared" ref="F74:F112" si="17">IFERROR(D74/C74,"-")</f>
        <v>-</v>
      </c>
      <c r="G74" s="65" t="str">
        <f t="shared" ref="G74:G112" si="18">IFERROR(100%-F74,"-")</f>
        <v>-</v>
      </c>
    </row>
    <row r="75" spans="2:7">
      <c r="B75" s="60" t="s">
        <v>58</v>
      </c>
      <c r="C75" s="80">
        <f t="shared" ref="C75:C110" si="19">D75+E75</f>
        <v>0</v>
      </c>
      <c r="D75" s="75">
        <f>COUNTIFS(ÁGUA!N:N,'DADOS - SANTANA'!B75,ÁGUA!AE:AE,"c")</f>
        <v>0</v>
      </c>
      <c r="E75" s="75">
        <f>COUNTIFS(ÁGUA!N:N,'DADOS - SANTANA'!B75,ÁGUA!AE:AE,"Nc")</f>
        <v>0</v>
      </c>
      <c r="F75" s="76" t="str">
        <f t="shared" ref="F75:F110" si="20">IFERROR(D75/C75,"-")</f>
        <v>-</v>
      </c>
      <c r="G75" s="65" t="str">
        <f t="shared" ref="G75:G110" si="21">IFERROR(100%-F75,"-")</f>
        <v>-</v>
      </c>
    </row>
    <row r="76" spans="2:7">
      <c r="B76" s="60" t="s">
        <v>58</v>
      </c>
      <c r="C76" s="80">
        <f t="shared" ref="C76:C106" si="22">D76+E76</f>
        <v>0</v>
      </c>
      <c r="D76" s="75">
        <f>COUNTIFS(ÁGUA!N:N,'DADOS - SANTANA'!B76,ÁGUA!AE:AE,"c")</f>
        <v>0</v>
      </c>
      <c r="E76" s="75">
        <f>COUNTIFS(ÁGUA!N:N,'DADOS - SANTANA'!B76,ÁGUA!AE:AE,"Nc")</f>
        <v>0</v>
      </c>
      <c r="F76" s="76" t="str">
        <f t="shared" ref="F76:F106" si="23">IFERROR(D76/C76,"-")</f>
        <v>-</v>
      </c>
      <c r="G76" s="65" t="str">
        <f t="shared" ref="G76:G106" si="24">IFERROR(100%-F76,"-")</f>
        <v>-</v>
      </c>
    </row>
    <row r="77" spans="2:7">
      <c r="B77" s="60" t="s">
        <v>58</v>
      </c>
      <c r="C77" s="80">
        <f t="shared" si="22"/>
        <v>0</v>
      </c>
      <c r="D77" s="75">
        <f>COUNTIFS(ÁGUA!N:N,'DADOS - SANTANA'!B77,ÁGUA!AE:AE,"c")</f>
        <v>0</v>
      </c>
      <c r="E77" s="75">
        <f>COUNTIFS(ÁGUA!N:N,'DADOS - SANTANA'!B77,ÁGUA!AE:AE,"Nc")</f>
        <v>0</v>
      </c>
      <c r="F77" s="76" t="str">
        <f t="shared" si="23"/>
        <v>-</v>
      </c>
      <c r="G77" s="65" t="str">
        <f t="shared" si="24"/>
        <v>-</v>
      </c>
    </row>
    <row r="78" spans="2:7">
      <c r="B78" s="60" t="s">
        <v>58</v>
      </c>
      <c r="C78" s="80">
        <f t="shared" si="22"/>
        <v>0</v>
      </c>
      <c r="D78" s="75">
        <f>COUNTIFS(ÁGUA!N:N,'DADOS - SANTANA'!B78,ÁGUA!AE:AE,"c")</f>
        <v>0</v>
      </c>
      <c r="E78" s="75">
        <f>COUNTIFS(ÁGUA!N:N,'DADOS - SANTANA'!B78,ÁGUA!AE:AE,"Nc")</f>
        <v>0</v>
      </c>
      <c r="F78" s="76" t="str">
        <f t="shared" si="23"/>
        <v>-</v>
      </c>
      <c r="G78" s="65" t="str">
        <f t="shared" si="24"/>
        <v>-</v>
      </c>
    </row>
    <row r="79" spans="2:7">
      <c r="B79" s="60" t="s">
        <v>58</v>
      </c>
      <c r="C79" s="80">
        <f t="shared" si="22"/>
        <v>0</v>
      </c>
      <c r="D79" s="75">
        <f>COUNTIFS(ÁGUA!N:N,'DADOS - SANTANA'!B79,ÁGUA!AE:AE,"c")</f>
        <v>0</v>
      </c>
      <c r="E79" s="75">
        <f>COUNTIFS(ÁGUA!N:N,'DADOS - SANTANA'!B79,ÁGUA!AE:AE,"Nc")</f>
        <v>0</v>
      </c>
      <c r="F79" s="76" t="str">
        <f t="shared" si="23"/>
        <v>-</v>
      </c>
      <c r="G79" s="65" t="str">
        <f t="shared" si="24"/>
        <v>-</v>
      </c>
    </row>
    <row r="80" spans="2:7">
      <c r="B80" s="60" t="s">
        <v>58</v>
      </c>
      <c r="C80" s="80">
        <f t="shared" si="22"/>
        <v>0</v>
      </c>
      <c r="D80" s="75">
        <f>COUNTIFS(ÁGUA!N:N,'DADOS - SANTANA'!B80,ÁGUA!AE:AE,"c")</f>
        <v>0</v>
      </c>
      <c r="E80" s="75">
        <f>COUNTIFS(ÁGUA!N:N,'DADOS - SANTANA'!B80,ÁGUA!AE:AE,"Nc")</f>
        <v>0</v>
      </c>
      <c r="F80" s="76" t="str">
        <f t="shared" si="23"/>
        <v>-</v>
      </c>
      <c r="G80" s="65" t="str">
        <f t="shared" si="24"/>
        <v>-</v>
      </c>
    </row>
    <row r="81" spans="2:7">
      <c r="B81" s="60" t="s">
        <v>58</v>
      </c>
      <c r="C81" s="80">
        <f t="shared" si="22"/>
        <v>0</v>
      </c>
      <c r="D81" s="75">
        <f>COUNTIFS(ÁGUA!N:N,'DADOS - SANTANA'!B81,ÁGUA!AE:AE,"c")</f>
        <v>0</v>
      </c>
      <c r="E81" s="75">
        <f>COUNTIFS(ÁGUA!N:N,'DADOS - SANTANA'!B81,ÁGUA!AE:AE,"Nc")</f>
        <v>0</v>
      </c>
      <c r="F81" s="76" t="str">
        <f t="shared" si="23"/>
        <v>-</v>
      </c>
      <c r="G81" s="65" t="str">
        <f t="shared" si="24"/>
        <v>-</v>
      </c>
    </row>
    <row r="82" spans="2:7">
      <c r="B82" s="60" t="s">
        <v>58</v>
      </c>
      <c r="C82" s="80">
        <f t="shared" si="22"/>
        <v>0</v>
      </c>
      <c r="D82" s="75">
        <f>COUNTIFS(ÁGUA!N:N,'DADOS - SANTANA'!B82,ÁGUA!AE:AE,"c")</f>
        <v>0</v>
      </c>
      <c r="E82" s="75">
        <f>COUNTIFS(ÁGUA!N:N,'DADOS - SANTANA'!B82,ÁGUA!AE:AE,"Nc")</f>
        <v>0</v>
      </c>
      <c r="F82" s="76" t="str">
        <f t="shared" si="23"/>
        <v>-</v>
      </c>
      <c r="G82" s="65" t="str">
        <f t="shared" si="24"/>
        <v>-</v>
      </c>
    </row>
    <row r="83" spans="2:7">
      <c r="B83" s="60" t="s">
        <v>58</v>
      </c>
      <c r="C83" s="80">
        <f t="shared" si="22"/>
        <v>0</v>
      </c>
      <c r="D83" s="75">
        <f>COUNTIFS(ÁGUA!N:N,'DADOS - SANTANA'!B83,ÁGUA!AE:AE,"c")</f>
        <v>0</v>
      </c>
      <c r="E83" s="75">
        <f>COUNTIFS(ÁGUA!N:N,'DADOS - SANTANA'!B83,ÁGUA!AE:AE,"Nc")</f>
        <v>0</v>
      </c>
      <c r="F83" s="76" t="str">
        <f t="shared" si="23"/>
        <v>-</v>
      </c>
      <c r="G83" s="65" t="str">
        <f t="shared" si="24"/>
        <v>-</v>
      </c>
    </row>
    <row r="84" spans="2:7">
      <c r="B84" s="60" t="s">
        <v>58</v>
      </c>
      <c r="C84" s="80">
        <f t="shared" si="22"/>
        <v>0</v>
      </c>
      <c r="D84" s="75">
        <f>COUNTIFS(ÁGUA!N:N,'DADOS - SANTANA'!B84,ÁGUA!AE:AE,"c")</f>
        <v>0</v>
      </c>
      <c r="E84" s="75">
        <f>COUNTIFS(ÁGUA!N:N,'DADOS - SANTANA'!B84,ÁGUA!AE:AE,"Nc")</f>
        <v>0</v>
      </c>
      <c r="F84" s="76" t="str">
        <f t="shared" si="23"/>
        <v>-</v>
      </c>
      <c r="G84" s="65" t="str">
        <f t="shared" si="24"/>
        <v>-</v>
      </c>
    </row>
    <row r="85" spans="2:7">
      <c r="B85" s="60" t="s">
        <v>58</v>
      </c>
      <c r="C85" s="80">
        <f t="shared" si="22"/>
        <v>0</v>
      </c>
      <c r="D85" s="75">
        <f>COUNTIFS(ÁGUA!N:N,'DADOS - SANTANA'!B85,ÁGUA!AE:AE,"c")</f>
        <v>0</v>
      </c>
      <c r="E85" s="75">
        <f>COUNTIFS(ÁGUA!N:N,'DADOS - SANTANA'!B85,ÁGUA!AE:AE,"Nc")</f>
        <v>0</v>
      </c>
      <c r="F85" s="76" t="str">
        <f t="shared" si="23"/>
        <v>-</v>
      </c>
      <c r="G85" s="65" t="str">
        <f t="shared" si="24"/>
        <v>-</v>
      </c>
    </row>
    <row r="86" spans="2:7">
      <c r="B86" s="60" t="s">
        <v>58</v>
      </c>
      <c r="C86" s="80">
        <f t="shared" si="22"/>
        <v>0</v>
      </c>
      <c r="D86" s="75">
        <f>COUNTIFS(ÁGUA!N:N,'DADOS - SANTANA'!B86,ÁGUA!AE:AE,"c")</f>
        <v>0</v>
      </c>
      <c r="E86" s="75">
        <f>COUNTIFS(ÁGUA!N:N,'DADOS - SANTANA'!B86,ÁGUA!AE:AE,"Nc")</f>
        <v>0</v>
      </c>
      <c r="F86" s="76" t="str">
        <f t="shared" si="23"/>
        <v>-</v>
      </c>
      <c r="G86" s="65" t="str">
        <f t="shared" si="24"/>
        <v>-</v>
      </c>
    </row>
    <row r="87" spans="2:7">
      <c r="B87" s="60" t="s">
        <v>58</v>
      </c>
      <c r="C87" s="80">
        <f t="shared" si="22"/>
        <v>0</v>
      </c>
      <c r="D87" s="75">
        <f>COUNTIFS(ÁGUA!N:N,'DADOS - SANTANA'!B87,ÁGUA!AE:AE,"c")</f>
        <v>0</v>
      </c>
      <c r="E87" s="75">
        <f>COUNTIFS(ÁGUA!N:N,'DADOS - SANTANA'!B87,ÁGUA!AE:AE,"Nc")</f>
        <v>0</v>
      </c>
      <c r="F87" s="76" t="str">
        <f t="shared" si="23"/>
        <v>-</v>
      </c>
      <c r="G87" s="65" t="str">
        <f t="shared" si="24"/>
        <v>-</v>
      </c>
    </row>
    <row r="88" spans="2:7">
      <c r="B88" s="60" t="s">
        <v>58</v>
      </c>
      <c r="C88" s="80">
        <f t="shared" si="22"/>
        <v>0</v>
      </c>
      <c r="D88" s="75">
        <f>COUNTIFS(ÁGUA!N:N,'DADOS - SANTANA'!B88,ÁGUA!AE:AE,"c")</f>
        <v>0</v>
      </c>
      <c r="E88" s="75">
        <f>COUNTIFS(ÁGUA!N:N,'DADOS - SANTANA'!B88,ÁGUA!AE:AE,"Nc")</f>
        <v>0</v>
      </c>
      <c r="F88" s="76" t="str">
        <f t="shared" si="23"/>
        <v>-</v>
      </c>
      <c r="G88" s="65" t="str">
        <f t="shared" si="24"/>
        <v>-</v>
      </c>
    </row>
    <row r="89" spans="2:7">
      <c r="B89" s="60" t="s">
        <v>58</v>
      </c>
      <c r="C89" s="80">
        <f t="shared" si="22"/>
        <v>0</v>
      </c>
      <c r="D89" s="75">
        <f>COUNTIFS(ÁGUA!N:N,'DADOS - SANTANA'!B89,ÁGUA!AE:AE,"c")</f>
        <v>0</v>
      </c>
      <c r="E89" s="75">
        <f>COUNTIFS(ÁGUA!N:N,'DADOS - SANTANA'!B89,ÁGUA!AE:AE,"Nc")</f>
        <v>0</v>
      </c>
      <c r="F89" s="76" t="str">
        <f t="shared" si="23"/>
        <v>-</v>
      </c>
      <c r="G89" s="65" t="str">
        <f t="shared" si="24"/>
        <v>-</v>
      </c>
    </row>
    <row r="90" spans="2:7">
      <c r="B90" s="60" t="s">
        <v>58</v>
      </c>
      <c r="C90" s="80">
        <f t="shared" si="22"/>
        <v>0</v>
      </c>
      <c r="D90" s="75">
        <f>COUNTIFS(ÁGUA!N:N,'DADOS - SANTANA'!B90,ÁGUA!AE:AE,"c")</f>
        <v>0</v>
      </c>
      <c r="E90" s="75">
        <f>COUNTIFS(ÁGUA!N:N,'DADOS - SANTANA'!B90,ÁGUA!AE:AE,"Nc")</f>
        <v>0</v>
      </c>
      <c r="F90" s="76" t="str">
        <f t="shared" si="23"/>
        <v>-</v>
      </c>
      <c r="G90" s="65" t="str">
        <f t="shared" si="24"/>
        <v>-</v>
      </c>
    </row>
    <row r="91" spans="2:7">
      <c r="B91" s="60" t="s">
        <v>58</v>
      </c>
      <c r="C91" s="80">
        <f t="shared" si="22"/>
        <v>0</v>
      </c>
      <c r="D91" s="75">
        <f>COUNTIFS(ÁGUA!N:N,'DADOS - SANTANA'!B91,ÁGUA!AE:AE,"c")</f>
        <v>0</v>
      </c>
      <c r="E91" s="75">
        <f>COUNTIFS(ÁGUA!N:N,'DADOS - SANTANA'!B91,ÁGUA!AE:AE,"Nc")</f>
        <v>0</v>
      </c>
      <c r="F91" s="76" t="str">
        <f t="shared" si="23"/>
        <v>-</v>
      </c>
      <c r="G91" s="65" t="str">
        <f t="shared" si="24"/>
        <v>-</v>
      </c>
    </row>
    <row r="92" spans="2:7">
      <c r="B92" s="60" t="s">
        <v>58</v>
      </c>
      <c r="C92" s="80">
        <f t="shared" si="22"/>
        <v>0</v>
      </c>
      <c r="D92" s="75">
        <f>COUNTIFS(ÁGUA!N:N,'DADOS - SANTANA'!B92,ÁGUA!AE:AE,"c")</f>
        <v>0</v>
      </c>
      <c r="E92" s="75">
        <f>COUNTIFS(ÁGUA!N:N,'DADOS - SANTANA'!B92,ÁGUA!AE:AE,"Nc")</f>
        <v>0</v>
      </c>
      <c r="F92" s="76" t="str">
        <f t="shared" si="23"/>
        <v>-</v>
      </c>
      <c r="G92" s="65" t="str">
        <f t="shared" si="24"/>
        <v>-</v>
      </c>
    </row>
    <row r="93" spans="2:7">
      <c r="B93" s="60" t="s">
        <v>58</v>
      </c>
      <c r="C93" s="80">
        <f t="shared" si="22"/>
        <v>0</v>
      </c>
      <c r="D93" s="75">
        <f>COUNTIFS(ÁGUA!N:N,'DADOS - SANTANA'!B93,ÁGUA!AE:AE,"c")</f>
        <v>0</v>
      </c>
      <c r="E93" s="75">
        <f>COUNTIFS(ÁGUA!N:N,'DADOS - SANTANA'!B93,ÁGUA!AE:AE,"Nc")</f>
        <v>0</v>
      </c>
      <c r="F93" s="76" t="str">
        <f t="shared" si="23"/>
        <v>-</v>
      </c>
      <c r="G93" s="65" t="str">
        <f t="shared" si="24"/>
        <v>-</v>
      </c>
    </row>
    <row r="94" spans="2:7">
      <c r="B94" s="60" t="s">
        <v>58</v>
      </c>
      <c r="C94" s="80">
        <f t="shared" si="22"/>
        <v>0</v>
      </c>
      <c r="D94" s="75">
        <f>COUNTIFS(ÁGUA!N:N,'DADOS - SANTANA'!B94,ÁGUA!AE:AE,"c")</f>
        <v>0</v>
      </c>
      <c r="E94" s="75">
        <f>COUNTIFS(ÁGUA!N:N,'DADOS - SANTANA'!B94,ÁGUA!AE:AE,"Nc")</f>
        <v>0</v>
      </c>
      <c r="F94" s="76" t="str">
        <f t="shared" si="23"/>
        <v>-</v>
      </c>
      <c r="G94" s="65" t="str">
        <f t="shared" si="24"/>
        <v>-</v>
      </c>
    </row>
    <row r="95" spans="2:7">
      <c r="B95" s="60" t="s">
        <v>58</v>
      </c>
      <c r="C95" s="80">
        <f t="shared" si="22"/>
        <v>0</v>
      </c>
      <c r="D95" s="75">
        <f>COUNTIFS(ÁGUA!N:N,'DADOS - SANTANA'!B95,ÁGUA!AE:AE,"c")</f>
        <v>0</v>
      </c>
      <c r="E95" s="75">
        <f>COUNTIFS(ÁGUA!N:N,'DADOS - SANTANA'!B95,ÁGUA!AE:AE,"Nc")</f>
        <v>0</v>
      </c>
      <c r="F95" s="76" t="str">
        <f t="shared" si="23"/>
        <v>-</v>
      </c>
      <c r="G95" s="65" t="str">
        <f t="shared" si="24"/>
        <v>-</v>
      </c>
    </row>
    <row r="96" spans="2:7">
      <c r="B96" s="60" t="s">
        <v>58</v>
      </c>
      <c r="C96" s="80">
        <f t="shared" si="22"/>
        <v>0</v>
      </c>
      <c r="D96" s="75">
        <f>COUNTIFS(ÁGUA!N:N,'DADOS - SANTANA'!B96,ÁGUA!AE:AE,"c")</f>
        <v>0</v>
      </c>
      <c r="E96" s="75">
        <f>COUNTIFS(ÁGUA!N:N,'DADOS - SANTANA'!B96,ÁGUA!AE:AE,"Nc")</f>
        <v>0</v>
      </c>
      <c r="F96" s="76" t="str">
        <f t="shared" si="23"/>
        <v>-</v>
      </c>
      <c r="G96" s="65" t="str">
        <f t="shared" si="24"/>
        <v>-</v>
      </c>
    </row>
    <row r="97" spans="2:7">
      <c r="B97" s="60" t="s">
        <v>58</v>
      </c>
      <c r="C97" s="80">
        <f t="shared" si="22"/>
        <v>0</v>
      </c>
      <c r="D97" s="75">
        <f>COUNTIFS(ÁGUA!N:N,'DADOS - SANTANA'!B97,ÁGUA!AE:AE,"c")</f>
        <v>0</v>
      </c>
      <c r="E97" s="75">
        <f>COUNTIFS(ÁGUA!N:N,'DADOS - SANTANA'!B97,ÁGUA!AE:AE,"Nc")</f>
        <v>0</v>
      </c>
      <c r="F97" s="76" t="str">
        <f t="shared" si="23"/>
        <v>-</v>
      </c>
      <c r="G97" s="65" t="str">
        <f t="shared" si="24"/>
        <v>-</v>
      </c>
    </row>
    <row r="98" spans="2:7">
      <c r="B98" s="60" t="s">
        <v>58</v>
      </c>
      <c r="C98" s="80">
        <f t="shared" si="22"/>
        <v>0</v>
      </c>
      <c r="D98" s="75">
        <f>COUNTIFS(ÁGUA!N:N,'DADOS - SANTANA'!B98,ÁGUA!AE:AE,"c")</f>
        <v>0</v>
      </c>
      <c r="E98" s="75">
        <f>COUNTIFS(ÁGUA!N:N,'DADOS - SANTANA'!B98,ÁGUA!AE:AE,"Nc")</f>
        <v>0</v>
      </c>
      <c r="F98" s="76" t="str">
        <f t="shared" si="23"/>
        <v>-</v>
      </c>
      <c r="G98" s="65" t="str">
        <f t="shared" si="24"/>
        <v>-</v>
      </c>
    </row>
    <row r="99" spans="2:7">
      <c r="B99" s="60" t="s">
        <v>58</v>
      </c>
      <c r="C99" s="80">
        <f t="shared" si="22"/>
        <v>0</v>
      </c>
      <c r="D99" s="75">
        <f>COUNTIFS(ÁGUA!N:N,'DADOS - SANTANA'!B99,ÁGUA!AE:AE,"c")</f>
        <v>0</v>
      </c>
      <c r="E99" s="75">
        <f>COUNTIFS(ÁGUA!N:N,'DADOS - SANTANA'!B99,ÁGUA!AE:AE,"Nc")</f>
        <v>0</v>
      </c>
      <c r="F99" s="76" t="str">
        <f t="shared" si="23"/>
        <v>-</v>
      </c>
      <c r="G99" s="65" t="str">
        <f t="shared" si="24"/>
        <v>-</v>
      </c>
    </row>
    <row r="100" spans="2:7">
      <c r="B100" s="60" t="s">
        <v>58</v>
      </c>
      <c r="C100" s="80">
        <f t="shared" si="22"/>
        <v>0</v>
      </c>
      <c r="D100" s="75">
        <f>COUNTIFS(ÁGUA!N:N,'DADOS - SANTANA'!B100,ÁGUA!AE:AE,"c")</f>
        <v>0</v>
      </c>
      <c r="E100" s="75">
        <f>COUNTIFS(ÁGUA!N:N,'DADOS - SANTANA'!B100,ÁGUA!AE:AE,"Nc")</f>
        <v>0</v>
      </c>
      <c r="F100" s="76" t="str">
        <f t="shared" si="23"/>
        <v>-</v>
      </c>
      <c r="G100" s="65" t="str">
        <f t="shared" si="24"/>
        <v>-</v>
      </c>
    </row>
    <row r="101" spans="2:7">
      <c r="B101" s="60" t="s">
        <v>58</v>
      </c>
      <c r="C101" s="80">
        <f t="shared" si="22"/>
        <v>0</v>
      </c>
      <c r="D101" s="75">
        <f>COUNTIFS(ÁGUA!N:N,'DADOS - SANTANA'!B101,ÁGUA!AE:AE,"c")</f>
        <v>0</v>
      </c>
      <c r="E101" s="75">
        <f>COUNTIFS(ÁGUA!N:N,'DADOS - SANTANA'!B101,ÁGUA!AE:AE,"Nc")</f>
        <v>0</v>
      </c>
      <c r="F101" s="76" t="str">
        <f t="shared" si="23"/>
        <v>-</v>
      </c>
      <c r="G101" s="65" t="str">
        <f t="shared" si="24"/>
        <v>-</v>
      </c>
    </row>
    <row r="102" spans="2:7">
      <c r="B102" s="60" t="s">
        <v>58</v>
      </c>
      <c r="C102" s="80">
        <f t="shared" si="22"/>
        <v>0</v>
      </c>
      <c r="D102" s="75">
        <f>COUNTIFS(ÁGUA!N:N,'DADOS - SANTANA'!B102,ÁGUA!AE:AE,"c")</f>
        <v>0</v>
      </c>
      <c r="E102" s="75">
        <f>COUNTIFS(ÁGUA!N:N,'DADOS - SANTANA'!B102,ÁGUA!AE:AE,"Nc")</f>
        <v>0</v>
      </c>
      <c r="F102" s="76" t="str">
        <f t="shared" si="23"/>
        <v>-</v>
      </c>
      <c r="G102" s="65" t="str">
        <f t="shared" si="24"/>
        <v>-</v>
      </c>
    </row>
    <row r="103" spans="2:7">
      <c r="B103" s="60" t="s">
        <v>58</v>
      </c>
      <c r="C103" s="80">
        <f t="shared" si="22"/>
        <v>0</v>
      </c>
      <c r="D103" s="75">
        <f>COUNTIFS(ÁGUA!N:N,'DADOS - SANTANA'!B103,ÁGUA!AE:AE,"c")</f>
        <v>0</v>
      </c>
      <c r="E103" s="75">
        <f>COUNTIFS(ÁGUA!N:N,'DADOS - SANTANA'!B103,ÁGUA!AE:AE,"Nc")</f>
        <v>0</v>
      </c>
      <c r="F103" s="76" t="str">
        <f t="shared" si="23"/>
        <v>-</v>
      </c>
      <c r="G103" s="65" t="str">
        <f t="shared" si="24"/>
        <v>-</v>
      </c>
    </row>
    <row r="104" spans="2:7">
      <c r="B104" s="60" t="s">
        <v>58</v>
      </c>
      <c r="C104" s="80">
        <f t="shared" si="22"/>
        <v>0</v>
      </c>
      <c r="D104" s="75">
        <f>COUNTIFS(ÁGUA!N:N,'DADOS - SANTANA'!B104,ÁGUA!AE:AE,"c")</f>
        <v>0</v>
      </c>
      <c r="E104" s="75">
        <f>COUNTIFS(ÁGUA!N:N,'DADOS - SANTANA'!B104,ÁGUA!AE:AE,"Nc")</f>
        <v>0</v>
      </c>
      <c r="F104" s="76" t="str">
        <f t="shared" si="23"/>
        <v>-</v>
      </c>
      <c r="G104" s="65" t="str">
        <f t="shared" si="24"/>
        <v>-</v>
      </c>
    </row>
    <row r="105" spans="2:7">
      <c r="B105" s="60" t="s">
        <v>58</v>
      </c>
      <c r="C105" s="80">
        <f t="shared" si="22"/>
        <v>0</v>
      </c>
      <c r="D105" s="75">
        <f>COUNTIFS(ÁGUA!N:N,'DADOS - SANTANA'!B105,ÁGUA!AE:AE,"c")</f>
        <v>0</v>
      </c>
      <c r="E105" s="75">
        <f>COUNTIFS(ÁGUA!N:N,'DADOS - SANTANA'!B105,ÁGUA!AE:AE,"Nc")</f>
        <v>0</v>
      </c>
      <c r="F105" s="76" t="str">
        <f t="shared" si="23"/>
        <v>-</v>
      </c>
      <c r="G105" s="65" t="str">
        <f t="shared" si="24"/>
        <v>-</v>
      </c>
    </row>
    <row r="106" spans="2:7">
      <c r="B106" s="60" t="s">
        <v>58</v>
      </c>
      <c r="C106" s="80">
        <f t="shared" si="22"/>
        <v>0</v>
      </c>
      <c r="D106" s="75">
        <f>COUNTIFS(ÁGUA!N:N,'DADOS - SANTANA'!B106,ÁGUA!AE:AE,"c")</f>
        <v>0</v>
      </c>
      <c r="E106" s="75">
        <f>COUNTIFS(ÁGUA!N:N,'DADOS - SANTANA'!B106,ÁGUA!AE:AE,"Nc")</f>
        <v>0</v>
      </c>
      <c r="F106" s="76" t="str">
        <f t="shared" si="23"/>
        <v>-</v>
      </c>
      <c r="G106" s="65" t="str">
        <f t="shared" si="24"/>
        <v>-</v>
      </c>
    </row>
    <row r="107" spans="2:7">
      <c r="B107" s="60" t="s">
        <v>58</v>
      </c>
      <c r="C107" s="80">
        <f t="shared" si="19"/>
        <v>0</v>
      </c>
      <c r="D107" s="75">
        <f>COUNTIFS(ÁGUA!N:N,'DADOS - SANTANA'!B107,ÁGUA!AE:AE,"c")</f>
        <v>0</v>
      </c>
      <c r="E107" s="75">
        <f>COUNTIFS(ÁGUA!N:N,'DADOS - SANTANA'!B107,ÁGUA!AE:AE,"Nc")</f>
        <v>0</v>
      </c>
      <c r="F107" s="76" t="str">
        <f t="shared" si="20"/>
        <v>-</v>
      </c>
      <c r="G107" s="65" t="str">
        <f t="shared" si="21"/>
        <v>-</v>
      </c>
    </row>
    <row r="108" spans="2:7">
      <c r="B108" s="60" t="s">
        <v>58</v>
      </c>
      <c r="C108" s="80">
        <f t="shared" si="19"/>
        <v>0</v>
      </c>
      <c r="D108" s="75">
        <f>COUNTIFS(ÁGUA!N:N,'DADOS - SANTANA'!B108,ÁGUA!AE:AE,"c")</f>
        <v>0</v>
      </c>
      <c r="E108" s="75">
        <f>COUNTIFS(ÁGUA!N:N,'DADOS - SANTANA'!B108,ÁGUA!AE:AE,"Nc")</f>
        <v>0</v>
      </c>
      <c r="F108" s="76" t="str">
        <f t="shared" si="20"/>
        <v>-</v>
      </c>
      <c r="G108" s="65" t="str">
        <f t="shared" si="21"/>
        <v>-</v>
      </c>
    </row>
    <row r="109" spans="2:7">
      <c r="B109" s="60" t="s">
        <v>58</v>
      </c>
      <c r="C109" s="80">
        <f t="shared" si="19"/>
        <v>0</v>
      </c>
      <c r="D109" s="75">
        <f>COUNTIFS(ÁGUA!N:N,'DADOS - SANTANA'!B109,ÁGUA!AE:AE,"c")</f>
        <v>0</v>
      </c>
      <c r="E109" s="75">
        <f>COUNTIFS(ÁGUA!N:N,'DADOS - SANTANA'!B109,ÁGUA!AE:AE,"Nc")</f>
        <v>0</v>
      </c>
      <c r="F109" s="76" t="str">
        <f t="shared" si="20"/>
        <v>-</v>
      </c>
      <c r="G109" s="65" t="str">
        <f t="shared" si="21"/>
        <v>-</v>
      </c>
    </row>
    <row r="110" spans="2:7">
      <c r="B110" s="60" t="s">
        <v>58</v>
      </c>
      <c r="C110" s="80">
        <f t="shared" si="19"/>
        <v>0</v>
      </c>
      <c r="D110" s="75">
        <f>COUNTIFS(ÁGUA!N:N,'DADOS - SANTANA'!B110,ÁGUA!AE:AE,"c")</f>
        <v>0</v>
      </c>
      <c r="E110" s="75">
        <f>COUNTIFS(ÁGUA!N:N,'DADOS - SANTANA'!B110,ÁGUA!AE:AE,"Nc")</f>
        <v>0</v>
      </c>
      <c r="F110" s="76" t="str">
        <f t="shared" si="20"/>
        <v>-</v>
      </c>
      <c r="G110" s="65" t="str">
        <f t="shared" si="21"/>
        <v>-</v>
      </c>
    </row>
    <row r="111" spans="2:7" ht="18.75" customHeight="1">
      <c r="B111" s="60" t="s">
        <v>58</v>
      </c>
      <c r="C111" s="80">
        <f t="shared" ref="C111" si="25">D111+E111</f>
        <v>0</v>
      </c>
      <c r="D111" s="75">
        <f>COUNTIFS(ÁGUA!N:N,'DADOS - SANTANA'!B111,ÁGUA!AE:AE,"c")</f>
        <v>0</v>
      </c>
      <c r="E111" s="75">
        <f>COUNTIFS(ÁGUA!N:N,'DADOS - SANTANA'!B111,ÁGUA!AE:AE,"Nc")</f>
        <v>0</v>
      </c>
      <c r="F111" s="76" t="str">
        <f t="shared" ref="F111" si="26">IFERROR(D111/C111,"-")</f>
        <v>-</v>
      </c>
      <c r="G111" s="65" t="str">
        <f t="shared" ref="G111" si="27">IFERROR(100%-F111,"-")</f>
        <v>-</v>
      </c>
    </row>
    <row r="112" spans="2:7">
      <c r="B112" s="60" t="s">
        <v>58</v>
      </c>
      <c r="C112" s="80">
        <f t="shared" si="16"/>
        <v>0</v>
      </c>
      <c r="D112" s="75">
        <f>COUNTIFS(ÁGUA!N:N,'DADOS - SANTANA'!B112,ÁGUA!AE:AE,"c")</f>
        <v>0</v>
      </c>
      <c r="E112" s="75">
        <f>COUNTIFS(ÁGUA!N:N,'DADOS - SANTANA'!B112,ÁGUA!AE:AE,"Nc")</f>
        <v>0</v>
      </c>
      <c r="F112" s="76" t="str">
        <f t="shared" si="17"/>
        <v>-</v>
      </c>
      <c r="G112" s="65" t="str">
        <f t="shared" si="18"/>
        <v>-</v>
      </c>
    </row>
    <row r="113" spans="2:7">
      <c r="C113" s="32"/>
      <c r="D113" s="32"/>
      <c r="E113" s="32"/>
      <c r="F113" s="32"/>
      <c r="G113" s="32"/>
    </row>
    <row r="114" spans="2:7">
      <c r="B114" s="294" t="s">
        <v>59</v>
      </c>
      <c r="C114" s="295"/>
      <c r="D114" s="295"/>
      <c r="E114" s="295"/>
      <c r="F114" s="295"/>
      <c r="G114" s="296"/>
    </row>
    <row r="115" spans="2:7" ht="36">
      <c r="B115" s="108" t="s">
        <v>55</v>
      </c>
      <c r="C115" s="111" t="s">
        <v>56</v>
      </c>
      <c r="D115" s="112" t="s">
        <v>41</v>
      </c>
      <c r="E115" s="112" t="s">
        <v>42</v>
      </c>
      <c r="F115" s="112" t="s">
        <v>44</v>
      </c>
      <c r="G115" s="112" t="s">
        <v>57</v>
      </c>
    </row>
    <row r="116" spans="2:7" ht="19.5" customHeight="1">
      <c r="B116" s="60" t="s">
        <v>58</v>
      </c>
      <c r="C116" s="70">
        <f t="shared" ref="C116:C117" si="28">D116+E116</f>
        <v>0</v>
      </c>
      <c r="D116" s="22">
        <f>COUNTIFS(ÁGUA!N:N,'DADOS - SANTANA'!B116,ÁGUA!AF:AF,"c")</f>
        <v>0</v>
      </c>
      <c r="E116" s="70">
        <f>COUNTIFS(ÁGUA!N:N,'DADOS - SANTANA'!B116,ÁGUA!AF:AF,"NC")</f>
        <v>0</v>
      </c>
      <c r="F116" s="71" t="str">
        <f>IFERROR(D116/C116,"-")</f>
        <v>-</v>
      </c>
      <c r="G116" s="72" t="str">
        <f>IFERROR(100%-F116,"-")</f>
        <v>-</v>
      </c>
    </row>
    <row r="117" spans="2:7" ht="19.5" customHeight="1">
      <c r="B117" s="60" t="s">
        <v>58</v>
      </c>
      <c r="C117" s="70">
        <f t="shared" si="28"/>
        <v>0</v>
      </c>
      <c r="D117" s="22">
        <f>COUNTIFS(ÁGUA!N:N,'DADOS - SANTANA'!B117,ÁGUA!AF:AF,"c")</f>
        <v>0</v>
      </c>
      <c r="E117" s="70">
        <f>COUNTIFS(ÁGUA!N:N,'DADOS - SANTANA'!B117,ÁGUA!AF:AF,"NC")</f>
        <v>0</v>
      </c>
      <c r="F117" s="71" t="str">
        <f t="shared" ref="F117" si="29">IFERROR(D117/C117,"-")</f>
        <v>-</v>
      </c>
      <c r="G117" s="72" t="str">
        <f t="shared" ref="G117" si="30">IFERROR(100%-F117,"-")</f>
        <v>-</v>
      </c>
    </row>
    <row r="118" spans="2:7" ht="19.5" customHeight="1">
      <c r="B118" s="60" t="s">
        <v>58</v>
      </c>
      <c r="C118" s="70">
        <f t="shared" ref="C118:C153" si="31">D118+E118</f>
        <v>0</v>
      </c>
      <c r="D118" s="22">
        <f>COUNTIFS(ÁGUA!N:N,'DADOS - SANTANA'!B118,ÁGUA!AF:AF,"c")</f>
        <v>0</v>
      </c>
      <c r="E118" s="70">
        <f>COUNTIFS(ÁGUA!N:N,'DADOS - SANTANA'!B118,ÁGUA!AF:AF,"NC")</f>
        <v>0</v>
      </c>
      <c r="F118" s="71" t="str">
        <f t="shared" ref="F118:F153" si="32">IFERROR(D118/C118,"-")</f>
        <v>-</v>
      </c>
      <c r="G118" s="72" t="str">
        <f t="shared" ref="G118:G153" si="33">IFERROR(100%-F118,"-")</f>
        <v>-</v>
      </c>
    </row>
    <row r="119" spans="2:7" ht="19.5" customHeight="1">
      <c r="B119" s="60" t="s">
        <v>58</v>
      </c>
      <c r="C119" s="70">
        <f t="shared" ref="C119:C149" si="34">D119+E119</f>
        <v>0</v>
      </c>
      <c r="D119" s="22">
        <f>COUNTIFS(ÁGUA!N:N,'DADOS - SANTANA'!B119,ÁGUA!AF:AF,"c")</f>
        <v>0</v>
      </c>
      <c r="E119" s="70">
        <f>COUNTIFS(ÁGUA!N:N,'DADOS - SANTANA'!B119,ÁGUA!AF:AF,"NC")</f>
        <v>0</v>
      </c>
      <c r="F119" s="71" t="str">
        <f t="shared" ref="F119:F149" si="35">IFERROR(D119/C119,"-")</f>
        <v>-</v>
      </c>
      <c r="G119" s="72" t="str">
        <f t="shared" ref="G119:G149" si="36">IFERROR(100%-F119,"-")</f>
        <v>-</v>
      </c>
    </row>
    <row r="120" spans="2:7" ht="19.5" customHeight="1">
      <c r="B120" s="60" t="s">
        <v>58</v>
      </c>
      <c r="C120" s="70">
        <f t="shared" si="34"/>
        <v>0</v>
      </c>
      <c r="D120" s="22">
        <f>COUNTIFS(ÁGUA!N:N,'DADOS - SANTANA'!B120,ÁGUA!AF:AF,"c")</f>
        <v>0</v>
      </c>
      <c r="E120" s="70">
        <f>COUNTIFS(ÁGUA!N:N,'DADOS - SANTANA'!B120,ÁGUA!AF:AF,"NC")</f>
        <v>0</v>
      </c>
      <c r="F120" s="71" t="str">
        <f t="shared" si="35"/>
        <v>-</v>
      </c>
      <c r="G120" s="72" t="str">
        <f t="shared" si="36"/>
        <v>-</v>
      </c>
    </row>
    <row r="121" spans="2:7" ht="19.5" customHeight="1">
      <c r="B121" s="60" t="s">
        <v>58</v>
      </c>
      <c r="C121" s="70">
        <f t="shared" si="34"/>
        <v>0</v>
      </c>
      <c r="D121" s="22">
        <f>COUNTIFS(ÁGUA!N:N,'DADOS - SANTANA'!B121,ÁGUA!AF:AF,"c")</f>
        <v>0</v>
      </c>
      <c r="E121" s="70">
        <f>COUNTIFS(ÁGUA!N:N,'DADOS - SANTANA'!B121,ÁGUA!AF:AF,"NC")</f>
        <v>0</v>
      </c>
      <c r="F121" s="71" t="str">
        <f t="shared" si="35"/>
        <v>-</v>
      </c>
      <c r="G121" s="72" t="str">
        <f t="shared" si="36"/>
        <v>-</v>
      </c>
    </row>
    <row r="122" spans="2:7" ht="19.5" customHeight="1">
      <c r="B122" s="60" t="s">
        <v>58</v>
      </c>
      <c r="C122" s="70">
        <f t="shared" si="34"/>
        <v>0</v>
      </c>
      <c r="D122" s="22">
        <f>COUNTIFS(ÁGUA!N:N,'DADOS - SANTANA'!B122,ÁGUA!AF:AF,"c")</f>
        <v>0</v>
      </c>
      <c r="E122" s="70">
        <f>COUNTIFS(ÁGUA!N:N,'DADOS - SANTANA'!B122,ÁGUA!AF:AF,"NC")</f>
        <v>0</v>
      </c>
      <c r="F122" s="71" t="str">
        <f t="shared" si="35"/>
        <v>-</v>
      </c>
      <c r="G122" s="72" t="str">
        <f t="shared" si="36"/>
        <v>-</v>
      </c>
    </row>
    <row r="123" spans="2:7" ht="19.5" customHeight="1">
      <c r="B123" s="60" t="s">
        <v>58</v>
      </c>
      <c r="C123" s="70">
        <f t="shared" si="34"/>
        <v>0</v>
      </c>
      <c r="D123" s="22">
        <f>COUNTIFS(ÁGUA!N:N,'DADOS - SANTANA'!B123,ÁGUA!AF:AF,"c")</f>
        <v>0</v>
      </c>
      <c r="E123" s="70">
        <f>COUNTIFS(ÁGUA!N:N,'DADOS - SANTANA'!B123,ÁGUA!AF:AF,"NC")</f>
        <v>0</v>
      </c>
      <c r="F123" s="71" t="str">
        <f t="shared" si="35"/>
        <v>-</v>
      </c>
      <c r="G123" s="72" t="str">
        <f t="shared" si="36"/>
        <v>-</v>
      </c>
    </row>
    <row r="124" spans="2:7" ht="19.5" customHeight="1">
      <c r="B124" s="60" t="s">
        <v>58</v>
      </c>
      <c r="C124" s="70">
        <f t="shared" si="34"/>
        <v>0</v>
      </c>
      <c r="D124" s="22">
        <f>COUNTIFS(ÁGUA!N:N,'DADOS - SANTANA'!B124,ÁGUA!AF:AF,"c")</f>
        <v>0</v>
      </c>
      <c r="E124" s="70">
        <f>COUNTIFS(ÁGUA!N:N,'DADOS - SANTANA'!B124,ÁGUA!AF:AF,"NC")</f>
        <v>0</v>
      </c>
      <c r="F124" s="71" t="str">
        <f t="shared" si="35"/>
        <v>-</v>
      </c>
      <c r="G124" s="72" t="str">
        <f t="shared" si="36"/>
        <v>-</v>
      </c>
    </row>
    <row r="125" spans="2:7" ht="19.5" customHeight="1">
      <c r="B125" s="60" t="s">
        <v>58</v>
      </c>
      <c r="C125" s="70">
        <f t="shared" si="34"/>
        <v>0</v>
      </c>
      <c r="D125" s="22">
        <f>COUNTIFS(ÁGUA!N:N,'DADOS - SANTANA'!B125,ÁGUA!AF:AF,"c")</f>
        <v>0</v>
      </c>
      <c r="E125" s="70">
        <f>COUNTIFS(ÁGUA!N:N,'DADOS - SANTANA'!B125,ÁGUA!AF:AF,"NC")</f>
        <v>0</v>
      </c>
      <c r="F125" s="71" t="str">
        <f t="shared" si="35"/>
        <v>-</v>
      </c>
      <c r="G125" s="72" t="str">
        <f t="shared" si="36"/>
        <v>-</v>
      </c>
    </row>
    <row r="126" spans="2:7" ht="19.5" customHeight="1">
      <c r="B126" s="60" t="s">
        <v>58</v>
      </c>
      <c r="C126" s="70">
        <f t="shared" si="34"/>
        <v>0</v>
      </c>
      <c r="D126" s="22">
        <f>COUNTIFS(ÁGUA!N:N,'DADOS - SANTANA'!B126,ÁGUA!AF:AF,"c")</f>
        <v>0</v>
      </c>
      <c r="E126" s="70">
        <f>COUNTIFS(ÁGUA!N:N,'DADOS - SANTANA'!B126,ÁGUA!AF:AF,"NC")</f>
        <v>0</v>
      </c>
      <c r="F126" s="71" t="str">
        <f t="shared" si="35"/>
        <v>-</v>
      </c>
      <c r="G126" s="72" t="str">
        <f t="shared" si="36"/>
        <v>-</v>
      </c>
    </row>
    <row r="127" spans="2:7" ht="19.5" customHeight="1">
      <c r="B127" s="60" t="s">
        <v>58</v>
      </c>
      <c r="C127" s="70">
        <f t="shared" si="34"/>
        <v>0</v>
      </c>
      <c r="D127" s="22">
        <f>COUNTIFS(ÁGUA!N:N,'DADOS - SANTANA'!B127,ÁGUA!AF:AF,"c")</f>
        <v>0</v>
      </c>
      <c r="E127" s="70">
        <f>COUNTIFS(ÁGUA!N:N,'DADOS - SANTANA'!B127,ÁGUA!AF:AF,"NC")</f>
        <v>0</v>
      </c>
      <c r="F127" s="71" t="str">
        <f t="shared" si="35"/>
        <v>-</v>
      </c>
      <c r="G127" s="72" t="str">
        <f t="shared" si="36"/>
        <v>-</v>
      </c>
    </row>
    <row r="128" spans="2:7" ht="19.5" customHeight="1">
      <c r="B128" s="60" t="s">
        <v>58</v>
      </c>
      <c r="C128" s="70">
        <f t="shared" si="34"/>
        <v>0</v>
      </c>
      <c r="D128" s="22">
        <f>COUNTIFS(ÁGUA!N:N,'DADOS - SANTANA'!B128,ÁGUA!AF:AF,"c")</f>
        <v>0</v>
      </c>
      <c r="E128" s="70">
        <f>COUNTIFS(ÁGUA!N:N,'DADOS - SANTANA'!B128,ÁGUA!AF:AF,"NC")</f>
        <v>0</v>
      </c>
      <c r="F128" s="71" t="str">
        <f t="shared" si="35"/>
        <v>-</v>
      </c>
      <c r="G128" s="72" t="str">
        <f t="shared" si="36"/>
        <v>-</v>
      </c>
    </row>
    <row r="129" spans="2:7" ht="19.5" customHeight="1">
      <c r="B129" s="60" t="s">
        <v>58</v>
      </c>
      <c r="C129" s="70">
        <f t="shared" si="34"/>
        <v>0</v>
      </c>
      <c r="D129" s="22">
        <f>COUNTIFS(ÁGUA!N:N,'DADOS - SANTANA'!B129,ÁGUA!AF:AF,"c")</f>
        <v>0</v>
      </c>
      <c r="E129" s="70">
        <f>COUNTIFS(ÁGUA!N:N,'DADOS - SANTANA'!B129,ÁGUA!AF:AF,"NC")</f>
        <v>0</v>
      </c>
      <c r="F129" s="71" t="str">
        <f t="shared" si="35"/>
        <v>-</v>
      </c>
      <c r="G129" s="72" t="str">
        <f t="shared" si="36"/>
        <v>-</v>
      </c>
    </row>
    <row r="130" spans="2:7" ht="19.5" customHeight="1">
      <c r="B130" s="60" t="s">
        <v>58</v>
      </c>
      <c r="C130" s="70">
        <f t="shared" si="34"/>
        <v>0</v>
      </c>
      <c r="D130" s="22">
        <f>COUNTIFS(ÁGUA!N:N,'DADOS - SANTANA'!B130,ÁGUA!AF:AF,"c")</f>
        <v>0</v>
      </c>
      <c r="E130" s="70">
        <f>COUNTIFS(ÁGUA!N:N,'DADOS - SANTANA'!B130,ÁGUA!AF:AF,"NC")</f>
        <v>0</v>
      </c>
      <c r="F130" s="71" t="str">
        <f t="shared" si="35"/>
        <v>-</v>
      </c>
      <c r="G130" s="72" t="str">
        <f t="shared" si="36"/>
        <v>-</v>
      </c>
    </row>
    <row r="131" spans="2:7" ht="19.5" customHeight="1">
      <c r="B131" s="60" t="s">
        <v>58</v>
      </c>
      <c r="C131" s="70">
        <f t="shared" si="34"/>
        <v>0</v>
      </c>
      <c r="D131" s="22">
        <f>COUNTIFS(ÁGUA!N:N,'DADOS - SANTANA'!B131,ÁGUA!AF:AF,"c")</f>
        <v>0</v>
      </c>
      <c r="E131" s="70">
        <f>COUNTIFS(ÁGUA!N:N,'DADOS - SANTANA'!B131,ÁGUA!AF:AF,"NC")</f>
        <v>0</v>
      </c>
      <c r="F131" s="71" t="str">
        <f t="shared" si="35"/>
        <v>-</v>
      </c>
      <c r="G131" s="72" t="str">
        <f t="shared" si="36"/>
        <v>-</v>
      </c>
    </row>
    <row r="132" spans="2:7" ht="19.5" customHeight="1">
      <c r="B132" s="60" t="s">
        <v>58</v>
      </c>
      <c r="C132" s="70">
        <f t="shared" si="34"/>
        <v>0</v>
      </c>
      <c r="D132" s="22">
        <f>COUNTIFS(ÁGUA!N:N,'DADOS - SANTANA'!B132,ÁGUA!AF:AF,"c")</f>
        <v>0</v>
      </c>
      <c r="E132" s="70">
        <f>COUNTIFS(ÁGUA!N:N,'DADOS - SANTANA'!B132,ÁGUA!AF:AF,"NC")</f>
        <v>0</v>
      </c>
      <c r="F132" s="71" t="str">
        <f t="shared" si="35"/>
        <v>-</v>
      </c>
      <c r="G132" s="72" t="str">
        <f t="shared" si="36"/>
        <v>-</v>
      </c>
    </row>
    <row r="133" spans="2:7" ht="19.5" customHeight="1">
      <c r="B133" s="60" t="s">
        <v>58</v>
      </c>
      <c r="C133" s="70">
        <f t="shared" si="34"/>
        <v>0</v>
      </c>
      <c r="D133" s="22">
        <f>COUNTIFS(ÁGUA!N:N,'DADOS - SANTANA'!B133,ÁGUA!AF:AF,"c")</f>
        <v>0</v>
      </c>
      <c r="E133" s="70">
        <f>COUNTIFS(ÁGUA!N:N,'DADOS - SANTANA'!B133,ÁGUA!AF:AF,"NC")</f>
        <v>0</v>
      </c>
      <c r="F133" s="71" t="str">
        <f t="shared" si="35"/>
        <v>-</v>
      </c>
      <c r="G133" s="72" t="str">
        <f t="shared" si="36"/>
        <v>-</v>
      </c>
    </row>
    <row r="134" spans="2:7" ht="19.5" customHeight="1">
      <c r="B134" s="60" t="s">
        <v>58</v>
      </c>
      <c r="C134" s="70">
        <f t="shared" si="34"/>
        <v>0</v>
      </c>
      <c r="D134" s="22">
        <f>COUNTIFS(ÁGUA!N:N,'DADOS - SANTANA'!B134,ÁGUA!AF:AF,"c")</f>
        <v>0</v>
      </c>
      <c r="E134" s="70">
        <f>COUNTIFS(ÁGUA!N:N,'DADOS - SANTANA'!B134,ÁGUA!AF:AF,"NC")</f>
        <v>0</v>
      </c>
      <c r="F134" s="71" t="str">
        <f t="shared" si="35"/>
        <v>-</v>
      </c>
      <c r="G134" s="72" t="str">
        <f t="shared" si="36"/>
        <v>-</v>
      </c>
    </row>
    <row r="135" spans="2:7" ht="19.5" customHeight="1">
      <c r="B135" s="60" t="s">
        <v>58</v>
      </c>
      <c r="C135" s="70">
        <f t="shared" si="34"/>
        <v>0</v>
      </c>
      <c r="D135" s="22">
        <f>COUNTIFS(ÁGUA!N:N,'DADOS - SANTANA'!B135,ÁGUA!AF:AF,"c")</f>
        <v>0</v>
      </c>
      <c r="E135" s="70">
        <f>COUNTIFS(ÁGUA!N:N,'DADOS - SANTANA'!B135,ÁGUA!AF:AF,"NC")</f>
        <v>0</v>
      </c>
      <c r="F135" s="71" t="str">
        <f t="shared" si="35"/>
        <v>-</v>
      </c>
      <c r="G135" s="72" t="str">
        <f t="shared" si="36"/>
        <v>-</v>
      </c>
    </row>
    <row r="136" spans="2:7" ht="19.5" customHeight="1">
      <c r="B136" s="60" t="s">
        <v>58</v>
      </c>
      <c r="C136" s="70">
        <f t="shared" si="34"/>
        <v>0</v>
      </c>
      <c r="D136" s="22">
        <f>COUNTIFS(ÁGUA!N:N,'DADOS - SANTANA'!B136,ÁGUA!AF:AF,"c")</f>
        <v>0</v>
      </c>
      <c r="E136" s="70">
        <f>COUNTIFS(ÁGUA!N:N,'DADOS - SANTANA'!B136,ÁGUA!AF:AF,"NC")</f>
        <v>0</v>
      </c>
      <c r="F136" s="71" t="str">
        <f t="shared" si="35"/>
        <v>-</v>
      </c>
      <c r="G136" s="72" t="str">
        <f t="shared" si="36"/>
        <v>-</v>
      </c>
    </row>
    <row r="137" spans="2:7" ht="19.5" customHeight="1">
      <c r="B137" s="60" t="s">
        <v>58</v>
      </c>
      <c r="C137" s="70">
        <f t="shared" si="34"/>
        <v>0</v>
      </c>
      <c r="D137" s="22">
        <f>COUNTIFS(ÁGUA!N:N,'DADOS - SANTANA'!B137,ÁGUA!AF:AF,"c")</f>
        <v>0</v>
      </c>
      <c r="E137" s="70">
        <f>COUNTIFS(ÁGUA!N:N,'DADOS - SANTANA'!B137,ÁGUA!AF:AF,"NC")</f>
        <v>0</v>
      </c>
      <c r="F137" s="71" t="str">
        <f t="shared" si="35"/>
        <v>-</v>
      </c>
      <c r="G137" s="72" t="str">
        <f t="shared" si="36"/>
        <v>-</v>
      </c>
    </row>
    <row r="138" spans="2:7" ht="19.5" customHeight="1">
      <c r="B138" s="60" t="s">
        <v>58</v>
      </c>
      <c r="C138" s="70">
        <f t="shared" si="34"/>
        <v>0</v>
      </c>
      <c r="D138" s="22">
        <f>COUNTIFS(ÁGUA!N:N,'DADOS - SANTANA'!B138,ÁGUA!AF:AF,"c")</f>
        <v>0</v>
      </c>
      <c r="E138" s="70">
        <f>COUNTIFS(ÁGUA!N:N,'DADOS - SANTANA'!B138,ÁGUA!AF:AF,"NC")</f>
        <v>0</v>
      </c>
      <c r="F138" s="71" t="str">
        <f t="shared" si="35"/>
        <v>-</v>
      </c>
      <c r="G138" s="72" t="str">
        <f t="shared" si="36"/>
        <v>-</v>
      </c>
    </row>
    <row r="139" spans="2:7" ht="19.5" customHeight="1">
      <c r="B139" s="60" t="s">
        <v>58</v>
      </c>
      <c r="C139" s="70">
        <f t="shared" si="34"/>
        <v>0</v>
      </c>
      <c r="D139" s="22">
        <f>COUNTIFS(ÁGUA!N:N,'DADOS - SANTANA'!B139,ÁGUA!AF:AF,"c")</f>
        <v>0</v>
      </c>
      <c r="E139" s="70">
        <f>COUNTIFS(ÁGUA!N:N,'DADOS - SANTANA'!B139,ÁGUA!AF:AF,"NC")</f>
        <v>0</v>
      </c>
      <c r="F139" s="71" t="str">
        <f t="shared" si="35"/>
        <v>-</v>
      </c>
      <c r="G139" s="72" t="str">
        <f t="shared" si="36"/>
        <v>-</v>
      </c>
    </row>
    <row r="140" spans="2:7" ht="19.5" customHeight="1">
      <c r="B140" s="60" t="s">
        <v>58</v>
      </c>
      <c r="C140" s="70">
        <f t="shared" si="34"/>
        <v>0</v>
      </c>
      <c r="D140" s="22">
        <f>COUNTIFS(ÁGUA!N:N,'DADOS - SANTANA'!B140,ÁGUA!AF:AF,"c")</f>
        <v>0</v>
      </c>
      <c r="E140" s="70">
        <f>COUNTIFS(ÁGUA!N:N,'DADOS - SANTANA'!B140,ÁGUA!AF:AF,"NC")</f>
        <v>0</v>
      </c>
      <c r="F140" s="71" t="str">
        <f t="shared" si="35"/>
        <v>-</v>
      </c>
      <c r="G140" s="72" t="str">
        <f t="shared" si="36"/>
        <v>-</v>
      </c>
    </row>
    <row r="141" spans="2:7" ht="19.5" customHeight="1">
      <c r="B141" s="60" t="s">
        <v>58</v>
      </c>
      <c r="C141" s="70">
        <f t="shared" si="34"/>
        <v>0</v>
      </c>
      <c r="D141" s="22">
        <f>COUNTIFS(ÁGUA!N:N,'DADOS - SANTANA'!B141,ÁGUA!AF:AF,"c")</f>
        <v>0</v>
      </c>
      <c r="E141" s="70">
        <f>COUNTIFS(ÁGUA!N:N,'DADOS - SANTANA'!B141,ÁGUA!AF:AF,"NC")</f>
        <v>0</v>
      </c>
      <c r="F141" s="71" t="str">
        <f t="shared" si="35"/>
        <v>-</v>
      </c>
      <c r="G141" s="72" t="str">
        <f t="shared" si="36"/>
        <v>-</v>
      </c>
    </row>
    <row r="142" spans="2:7" ht="19.5" customHeight="1">
      <c r="B142" s="60" t="s">
        <v>58</v>
      </c>
      <c r="C142" s="70">
        <f t="shared" si="34"/>
        <v>0</v>
      </c>
      <c r="D142" s="22">
        <f>COUNTIFS(ÁGUA!N:N,'DADOS - SANTANA'!B142,ÁGUA!AF:AF,"c")</f>
        <v>0</v>
      </c>
      <c r="E142" s="70">
        <f>COUNTIFS(ÁGUA!N:N,'DADOS - SANTANA'!B142,ÁGUA!AF:AF,"NC")</f>
        <v>0</v>
      </c>
      <c r="F142" s="71" t="str">
        <f t="shared" si="35"/>
        <v>-</v>
      </c>
      <c r="G142" s="72" t="str">
        <f t="shared" si="36"/>
        <v>-</v>
      </c>
    </row>
    <row r="143" spans="2:7" ht="19.5" customHeight="1">
      <c r="B143" s="60" t="s">
        <v>58</v>
      </c>
      <c r="C143" s="70">
        <f t="shared" si="34"/>
        <v>0</v>
      </c>
      <c r="D143" s="22">
        <f>COUNTIFS(ÁGUA!N:N,'DADOS - SANTANA'!B143,ÁGUA!AF:AF,"c")</f>
        <v>0</v>
      </c>
      <c r="E143" s="70">
        <f>COUNTIFS(ÁGUA!N:N,'DADOS - SANTANA'!B143,ÁGUA!AF:AF,"NC")</f>
        <v>0</v>
      </c>
      <c r="F143" s="71" t="str">
        <f t="shared" si="35"/>
        <v>-</v>
      </c>
      <c r="G143" s="72" t="str">
        <f t="shared" si="36"/>
        <v>-</v>
      </c>
    </row>
    <row r="144" spans="2:7" ht="19.5" customHeight="1">
      <c r="B144" s="60" t="s">
        <v>58</v>
      </c>
      <c r="C144" s="70">
        <f t="shared" si="34"/>
        <v>0</v>
      </c>
      <c r="D144" s="22">
        <f>COUNTIFS(ÁGUA!N:N,'DADOS - SANTANA'!B144,ÁGUA!AF:AF,"c")</f>
        <v>0</v>
      </c>
      <c r="E144" s="70">
        <f>COUNTIFS(ÁGUA!N:N,'DADOS - SANTANA'!B144,ÁGUA!AF:AF,"NC")</f>
        <v>0</v>
      </c>
      <c r="F144" s="71" t="str">
        <f t="shared" si="35"/>
        <v>-</v>
      </c>
      <c r="G144" s="72" t="str">
        <f t="shared" si="36"/>
        <v>-</v>
      </c>
    </row>
    <row r="145" spans="2:11" ht="19.5" customHeight="1">
      <c r="B145" s="60" t="s">
        <v>58</v>
      </c>
      <c r="C145" s="70">
        <f t="shared" si="34"/>
        <v>0</v>
      </c>
      <c r="D145" s="22">
        <f>COUNTIFS(ÁGUA!N:N,'DADOS - SANTANA'!B145,ÁGUA!AF:AF,"c")</f>
        <v>0</v>
      </c>
      <c r="E145" s="70">
        <f>COUNTIFS(ÁGUA!N:N,'DADOS - SANTANA'!B145,ÁGUA!AF:AF,"NC")</f>
        <v>0</v>
      </c>
      <c r="F145" s="71" t="str">
        <f t="shared" si="35"/>
        <v>-</v>
      </c>
      <c r="G145" s="72" t="str">
        <f t="shared" si="36"/>
        <v>-</v>
      </c>
    </row>
    <row r="146" spans="2:11" ht="19.5" customHeight="1">
      <c r="B146" s="60" t="s">
        <v>58</v>
      </c>
      <c r="C146" s="70">
        <f t="shared" si="34"/>
        <v>0</v>
      </c>
      <c r="D146" s="22">
        <f>COUNTIFS(ÁGUA!N:N,'DADOS - SANTANA'!B146,ÁGUA!AF:AF,"c")</f>
        <v>0</v>
      </c>
      <c r="E146" s="70">
        <f>COUNTIFS(ÁGUA!N:N,'DADOS - SANTANA'!B146,ÁGUA!AF:AF,"NC")</f>
        <v>0</v>
      </c>
      <c r="F146" s="71" t="str">
        <f t="shared" si="35"/>
        <v>-</v>
      </c>
      <c r="G146" s="72" t="str">
        <f t="shared" si="36"/>
        <v>-</v>
      </c>
    </row>
    <row r="147" spans="2:11" ht="19.5" customHeight="1">
      <c r="B147" s="60" t="s">
        <v>58</v>
      </c>
      <c r="C147" s="70">
        <f t="shared" si="34"/>
        <v>0</v>
      </c>
      <c r="D147" s="22">
        <f>COUNTIFS(ÁGUA!N:N,'DADOS - SANTANA'!B147,ÁGUA!AF:AF,"c")</f>
        <v>0</v>
      </c>
      <c r="E147" s="70">
        <f>COUNTIFS(ÁGUA!N:N,'DADOS - SANTANA'!B147,ÁGUA!AF:AF,"NC")</f>
        <v>0</v>
      </c>
      <c r="F147" s="71" t="str">
        <f t="shared" si="35"/>
        <v>-</v>
      </c>
      <c r="G147" s="72" t="str">
        <f t="shared" si="36"/>
        <v>-</v>
      </c>
    </row>
    <row r="148" spans="2:11" ht="19.5" customHeight="1">
      <c r="B148" s="60" t="s">
        <v>58</v>
      </c>
      <c r="C148" s="70">
        <f t="shared" si="34"/>
        <v>0</v>
      </c>
      <c r="D148" s="22">
        <f>COUNTIFS(ÁGUA!N:N,'DADOS - SANTANA'!B148,ÁGUA!AF:AF,"c")</f>
        <v>0</v>
      </c>
      <c r="E148" s="70">
        <f>COUNTIFS(ÁGUA!N:N,'DADOS - SANTANA'!B148,ÁGUA!AF:AF,"NC")</f>
        <v>0</v>
      </c>
      <c r="F148" s="71" t="str">
        <f t="shared" si="35"/>
        <v>-</v>
      </c>
      <c r="G148" s="72" t="str">
        <f t="shared" si="36"/>
        <v>-</v>
      </c>
    </row>
    <row r="149" spans="2:11" ht="16.5" customHeight="1">
      <c r="B149" s="60" t="s">
        <v>58</v>
      </c>
      <c r="C149" s="70">
        <f t="shared" si="34"/>
        <v>0</v>
      </c>
      <c r="D149" s="22">
        <f>COUNTIFS(ÁGUA!N:N,'DADOS - SANTANA'!B149,ÁGUA!AF:AF,"c")</f>
        <v>0</v>
      </c>
      <c r="E149" s="70">
        <f>COUNTIFS(ÁGUA!N:N,'DADOS - SANTANA'!B149,ÁGUA!AF:AF,"NC")</f>
        <v>0</v>
      </c>
      <c r="F149" s="71" t="str">
        <f t="shared" si="35"/>
        <v>-</v>
      </c>
      <c r="G149" s="72" t="str">
        <f t="shared" si="36"/>
        <v>-</v>
      </c>
    </row>
    <row r="150" spans="2:11" ht="19.5" customHeight="1">
      <c r="B150" s="60" t="s">
        <v>58</v>
      </c>
      <c r="C150" s="70">
        <f t="shared" si="31"/>
        <v>0</v>
      </c>
      <c r="D150" s="22">
        <f>COUNTIFS(ÁGUA!N:N,'DADOS - SANTANA'!B150,ÁGUA!AF:AF,"c")</f>
        <v>0</v>
      </c>
      <c r="E150" s="70">
        <f>COUNTIFS(ÁGUA!N:N,'DADOS - SANTANA'!B150,ÁGUA!AF:AF,"NC")</f>
        <v>0</v>
      </c>
      <c r="F150" s="71" t="str">
        <f t="shared" si="32"/>
        <v>-</v>
      </c>
      <c r="G150" s="72" t="str">
        <f t="shared" si="33"/>
        <v>-</v>
      </c>
    </row>
    <row r="151" spans="2:11" ht="19.5" customHeight="1">
      <c r="B151" s="60" t="s">
        <v>58</v>
      </c>
      <c r="C151" s="70">
        <f t="shared" si="31"/>
        <v>0</v>
      </c>
      <c r="D151" s="22">
        <f>COUNTIFS(ÁGUA!N:N,'DADOS - SANTANA'!B151,ÁGUA!AF:AF,"c")</f>
        <v>0</v>
      </c>
      <c r="E151" s="70">
        <f>COUNTIFS(ÁGUA!N:N,'DADOS - SANTANA'!B151,ÁGUA!AF:AF,"NC")</f>
        <v>0</v>
      </c>
      <c r="F151" s="71" t="str">
        <f t="shared" si="32"/>
        <v>-</v>
      </c>
      <c r="G151" s="72" t="str">
        <f t="shared" si="33"/>
        <v>-</v>
      </c>
    </row>
    <row r="152" spans="2:11" ht="16.5" customHeight="1">
      <c r="B152" s="60" t="s">
        <v>58</v>
      </c>
      <c r="C152" s="70">
        <f t="shared" ref="C152" si="37">D152+E152</f>
        <v>0</v>
      </c>
      <c r="D152" s="22">
        <f>COUNTIFS(ÁGUA!N:N,'DADOS - SANTANA'!B152,ÁGUA!AF:AF,"c")</f>
        <v>0</v>
      </c>
      <c r="E152" s="70">
        <f>COUNTIFS(ÁGUA!N:N,'DADOS - SANTANA'!B152,ÁGUA!AF:AF,"NC")</f>
        <v>0</v>
      </c>
      <c r="F152" s="71" t="str">
        <f t="shared" ref="F152" si="38">IFERROR(D152/C152,"-")</f>
        <v>-</v>
      </c>
      <c r="G152" s="72" t="str">
        <f t="shared" ref="G152" si="39">IFERROR(100%-F152,"-")</f>
        <v>-</v>
      </c>
    </row>
    <row r="153" spans="2:11" ht="19.5" customHeight="1">
      <c r="B153" s="60" t="s">
        <v>58</v>
      </c>
      <c r="C153" s="70">
        <f t="shared" si="31"/>
        <v>0</v>
      </c>
      <c r="D153" s="22">
        <f>COUNTIFS(ÁGUA!N:N,'DADOS - SANTANA'!B153,ÁGUA!AF:AF,"c")</f>
        <v>0</v>
      </c>
      <c r="E153" s="70">
        <f>COUNTIFS(ÁGUA!N:N,'DADOS - SANTANA'!B153,ÁGUA!AF:AF,"NC")</f>
        <v>0</v>
      </c>
      <c r="F153" s="71" t="str">
        <f t="shared" si="32"/>
        <v>-</v>
      </c>
      <c r="G153" s="72" t="str">
        <f t="shared" si="33"/>
        <v>-</v>
      </c>
    </row>
    <row r="154" spans="2:11">
      <c r="B154" s="60" t="s">
        <v>58</v>
      </c>
      <c r="C154" s="70">
        <f t="shared" ref="C154:C155" si="40">D154+E154</f>
        <v>0</v>
      </c>
      <c r="D154" s="22">
        <f>COUNTIFS(ÁGUA!N:N,'DADOS - SANTANA'!B154,ÁGUA!AF:AF,"c")</f>
        <v>0</v>
      </c>
      <c r="E154" s="70">
        <f>COUNTIFS(ÁGUA!N:N,'DADOS - SANTANA'!B154,ÁGUA!AF:AF,"NC")</f>
        <v>0</v>
      </c>
      <c r="F154" s="71" t="str">
        <f t="shared" ref="F154:F155" si="41">IFERROR(D154/C154,"-")</f>
        <v>-</v>
      </c>
      <c r="G154" s="72" t="str">
        <f t="shared" ref="G154:G155" si="42">IFERROR(100%-F154,"-")</f>
        <v>-</v>
      </c>
    </row>
    <row r="155" spans="2:11">
      <c r="B155" s="60" t="s">
        <v>58</v>
      </c>
      <c r="C155" s="70">
        <f t="shared" si="40"/>
        <v>0</v>
      </c>
      <c r="D155" s="22">
        <f>COUNTIFS(ÁGUA!N:N,'DADOS - SANTANA'!B155,ÁGUA!AF:AF,"c")</f>
        <v>0</v>
      </c>
      <c r="E155" s="70">
        <f>COUNTIFS(ÁGUA!N:N,'DADOS - SANTANA'!B155,ÁGUA!AF:AF,"NC")</f>
        <v>0</v>
      </c>
      <c r="F155" s="71" t="str">
        <f t="shared" si="41"/>
        <v>-</v>
      </c>
      <c r="G155" s="72" t="str">
        <f t="shared" si="42"/>
        <v>-</v>
      </c>
    </row>
    <row r="156" spans="2:11" ht="16.5" customHeight="1">
      <c r="B156" s="47"/>
      <c r="C156" s="47"/>
      <c r="D156" s="47"/>
      <c r="E156" s="47"/>
      <c r="F156" s="47"/>
      <c r="G156" s="47"/>
    </row>
    <row r="157" spans="2:11">
      <c r="B157" s="299" t="s">
        <v>60</v>
      </c>
      <c r="C157" s="299"/>
      <c r="D157" s="299"/>
      <c r="E157" s="299"/>
      <c r="F157" s="299"/>
      <c r="G157" s="299"/>
      <c r="I157" s="319" t="s">
        <v>61</v>
      </c>
      <c r="J157" s="319"/>
    </row>
    <row r="158" spans="2:11" ht="16.5" customHeight="1">
      <c r="B158" s="47"/>
      <c r="C158" s="47"/>
      <c r="D158" s="47"/>
      <c r="E158" s="47"/>
      <c r="F158" s="47"/>
      <c r="G158" s="47"/>
    </row>
    <row r="159" spans="2:11">
      <c r="B159" s="302" t="s">
        <v>34</v>
      </c>
      <c r="C159" s="302"/>
      <c r="D159" s="302"/>
      <c r="E159" s="302"/>
      <c r="F159" s="302"/>
      <c r="G159" s="302"/>
    </row>
    <row r="160" spans="2:11">
      <c r="B160" s="104" t="s">
        <v>12</v>
      </c>
      <c r="C160" s="105" t="s">
        <v>35</v>
      </c>
      <c r="D160" s="105" t="s">
        <v>36</v>
      </c>
      <c r="E160" s="105" t="s">
        <v>37</v>
      </c>
      <c r="F160" s="105" t="s">
        <v>28</v>
      </c>
      <c r="G160" s="105" t="s">
        <v>29</v>
      </c>
      <c r="I160" s="203" t="s">
        <v>31</v>
      </c>
      <c r="J160" s="203" t="s">
        <v>35</v>
      </c>
      <c r="K160" s="203" t="s">
        <v>62</v>
      </c>
    </row>
    <row r="161" spans="2:11">
      <c r="B161" s="121" t="s">
        <v>16</v>
      </c>
      <c r="C161" s="62">
        <f>D161+E161</f>
        <v>378</v>
      </c>
      <c r="D161" s="62">
        <f>COUNTIF(ESGOTO!AE:AE,"NC")</f>
        <v>16</v>
      </c>
      <c r="E161" s="62">
        <f>COUNTIF(ESGOTO!AE:AE,"C")</f>
        <v>362</v>
      </c>
      <c r="F161" s="16">
        <f>IFERROR(D161/C161,"-")</f>
        <v>4.2328042328042326E-2</v>
      </c>
      <c r="G161" s="16">
        <f>IFERROR(E161/C161,"-")</f>
        <v>0.95767195767195767</v>
      </c>
      <c r="I161" s="67">
        <f>COUNTIFS(ESGOTO!D:D, "PI, PV, TL")</f>
        <v>197</v>
      </c>
      <c r="J161" s="67">
        <f>I161-K161</f>
        <v>172</v>
      </c>
      <c r="K161" s="67">
        <f>COUNTIFS(ESGOTO!D:D, "PI, PV, TL", ESGOTO!AF:AF, "NA")</f>
        <v>25</v>
      </c>
    </row>
    <row r="162" spans="2:11">
      <c r="B162" s="11"/>
      <c r="C162" s="11"/>
      <c r="D162" s="11"/>
      <c r="E162" s="11"/>
      <c r="F162" s="17"/>
      <c r="G162" s="17"/>
    </row>
    <row r="163" spans="2:11">
      <c r="B163" s="287" t="s">
        <v>24</v>
      </c>
      <c r="C163" s="288"/>
      <c r="D163" s="288"/>
      <c r="E163" s="288"/>
      <c r="F163" s="288"/>
      <c r="G163" s="289"/>
    </row>
    <row r="164" spans="2:11">
      <c r="B164" s="104" t="s">
        <v>12</v>
      </c>
      <c r="C164" s="105" t="s">
        <v>25</v>
      </c>
      <c r="D164" s="105" t="s">
        <v>26</v>
      </c>
      <c r="E164" s="105" t="s">
        <v>27</v>
      </c>
      <c r="F164" s="105" t="s">
        <v>28</v>
      </c>
      <c r="G164" s="105" t="s">
        <v>29</v>
      </c>
    </row>
    <row r="165" spans="2:11">
      <c r="B165" s="121" t="s">
        <v>16</v>
      </c>
      <c r="C165" s="62">
        <f>D165+E165</f>
        <v>378</v>
      </c>
      <c r="D165" s="62">
        <f>COUNTIF(ESGOTO!AF:AF,"NC")</f>
        <v>138</v>
      </c>
      <c r="E165" s="62">
        <f>COUNTIF(ESGOTO!AF:AF,"C")</f>
        <v>240</v>
      </c>
      <c r="F165" s="83">
        <f>IFERROR(D165/C165,"-")</f>
        <v>0.36507936507936506</v>
      </c>
      <c r="G165" s="52">
        <f>IFERROR(100%-F165,"-")</f>
        <v>0.63492063492063489</v>
      </c>
    </row>
    <row r="166" spans="2:11">
      <c r="B166" s="11"/>
      <c r="C166" s="11"/>
      <c r="D166" s="11"/>
      <c r="E166" s="11"/>
      <c r="F166" s="17"/>
      <c r="G166" s="17"/>
    </row>
    <row r="167" spans="2:11">
      <c r="B167" s="302" t="s">
        <v>38</v>
      </c>
      <c r="C167" s="302"/>
      <c r="D167" s="302"/>
      <c r="E167" s="302"/>
      <c r="F167" s="302"/>
      <c r="G167" s="302"/>
    </row>
    <row r="168" spans="2:11" ht="21" customHeight="1">
      <c r="B168" s="104" t="s">
        <v>12</v>
      </c>
      <c r="C168" s="105" t="s">
        <v>35</v>
      </c>
      <c r="D168" s="105" t="s">
        <v>36</v>
      </c>
      <c r="E168" s="105" t="s">
        <v>37</v>
      </c>
      <c r="F168" s="105" t="s">
        <v>28</v>
      </c>
      <c r="G168" s="105" t="s">
        <v>29</v>
      </c>
    </row>
    <row r="169" spans="2:11">
      <c r="B169" s="121" t="s">
        <v>16</v>
      </c>
      <c r="C169" s="62">
        <f>D169+E169</f>
        <v>419</v>
      </c>
      <c r="D169" s="62">
        <f>COUNTIF(ESGOTO!AH:AH,"NC")</f>
        <v>0</v>
      </c>
      <c r="E169" s="62">
        <f>COUNTIF(ESGOTO!AH:AH,"C")</f>
        <v>419</v>
      </c>
      <c r="F169" s="16">
        <f>IFERROR(D169/C169,"-")</f>
        <v>0</v>
      </c>
      <c r="G169" s="16">
        <f>IFERROR(E169/C169,"-")</f>
        <v>1</v>
      </c>
    </row>
    <row r="170" spans="2:11">
      <c r="B170" s="11"/>
      <c r="C170" s="11"/>
      <c r="D170" s="11"/>
      <c r="E170" s="11"/>
      <c r="F170" s="11"/>
      <c r="G170" s="11"/>
    </row>
    <row r="171" spans="2:11">
      <c r="B171" s="293" t="s">
        <v>40</v>
      </c>
      <c r="C171" s="293"/>
      <c r="D171" s="293"/>
      <c r="E171" s="293"/>
      <c r="F171" s="293"/>
      <c r="G171" s="293"/>
    </row>
    <row r="172" spans="2:11">
      <c r="B172" s="113" t="s">
        <v>6</v>
      </c>
      <c r="C172" s="114" t="s">
        <v>41</v>
      </c>
      <c r="D172" s="114" t="s">
        <v>42</v>
      </c>
      <c r="E172" s="114" t="s">
        <v>43</v>
      </c>
      <c r="F172" s="114" t="s">
        <v>44</v>
      </c>
      <c r="G172" s="114" t="s">
        <v>45</v>
      </c>
    </row>
    <row r="173" spans="2:11">
      <c r="B173" s="124" t="s">
        <v>46</v>
      </c>
      <c r="C173" s="63">
        <f>COUNTIF(ESGOTO!O:O,"C")</f>
        <v>363</v>
      </c>
      <c r="D173" s="63">
        <f>COUNTIF(ESGOTO!O:O,"NC")</f>
        <v>4</v>
      </c>
      <c r="E173" s="63">
        <f>COUNTIF(ESGOTO!O:O,"SF")</f>
        <v>11</v>
      </c>
      <c r="F173" s="64">
        <f>IFERROR(C173/(C173+D173+E173),"-")</f>
        <v>0.96031746031746035</v>
      </c>
      <c r="G173" s="65">
        <f>IFERROR(100%-F173,"-")</f>
        <v>3.9682539682539653E-2</v>
      </c>
    </row>
    <row r="174" spans="2:11">
      <c r="B174" s="124" t="s">
        <v>47</v>
      </c>
      <c r="C174" s="63">
        <f>COUNTIF(ESGOTO!Q:Q,"C")</f>
        <v>295</v>
      </c>
      <c r="D174" s="63">
        <f>COUNTIF(ESGOTO!Q:Q,"NC")</f>
        <v>11</v>
      </c>
      <c r="E174" s="63">
        <f>COUNTIF(ESGOTO!Q:Q,"SF")</f>
        <v>71</v>
      </c>
      <c r="F174" s="64">
        <f t="shared" ref="F174:F180" si="43">IFERROR(C174/(C174+D174+E174),"-")</f>
        <v>0.7824933687002652</v>
      </c>
      <c r="G174" s="65">
        <f t="shared" ref="G174:G180" si="44">IFERROR(100%-F174,"-")</f>
        <v>0.2175066312997348</v>
      </c>
    </row>
    <row r="175" spans="2:11">
      <c r="B175" s="124" t="s">
        <v>48</v>
      </c>
      <c r="C175" s="63">
        <f>COUNTIF(ESGOTO!S:S,"C")</f>
        <v>210</v>
      </c>
      <c r="D175" s="63">
        <f>COUNTIF(ESGOTO!S:S,"NC")</f>
        <v>4</v>
      </c>
      <c r="E175" s="63">
        <f>COUNTIF(ESGOTO!S:S,"SF")</f>
        <v>22</v>
      </c>
      <c r="F175" s="64">
        <f t="shared" si="43"/>
        <v>0.88983050847457623</v>
      </c>
      <c r="G175" s="65">
        <f t="shared" si="44"/>
        <v>0.11016949152542377</v>
      </c>
    </row>
    <row r="176" spans="2:11">
      <c r="B176" s="124" t="s">
        <v>49</v>
      </c>
      <c r="C176" s="63">
        <f>COUNTIF(ESGOTO!U:U,"C")</f>
        <v>294</v>
      </c>
      <c r="D176" s="63">
        <f>COUNTIF(ESGOTO!U:U,"NC")</f>
        <v>4</v>
      </c>
      <c r="E176" s="63">
        <f>COUNTIF(ESGOTO!U:U,"SF")</f>
        <v>13</v>
      </c>
      <c r="F176" s="64">
        <f>IFERROR(C176/(C176+D176+E176),"-")</f>
        <v>0.94533762057877813</v>
      </c>
      <c r="G176" s="65">
        <f t="shared" si="44"/>
        <v>5.4662379421221874E-2</v>
      </c>
    </row>
    <row r="177" spans="2:7">
      <c r="B177" s="124" t="s">
        <v>50</v>
      </c>
      <c r="C177" s="63">
        <f>COUNTIF(ESGOTO!U:U,"C")</f>
        <v>294</v>
      </c>
      <c r="D177" s="63">
        <f>COUNTIF(ESGOTO!W:W,"NC")</f>
        <v>4</v>
      </c>
      <c r="E177" s="63">
        <f>COUNTIF(ESGOTO!W:W,"SF")</f>
        <v>20</v>
      </c>
      <c r="F177" s="64">
        <f t="shared" ref="F177:F178" si="45">IFERROR(C177/(C177+D177+E177),"-")</f>
        <v>0.92452830188679247</v>
      </c>
      <c r="G177" s="65">
        <f t="shared" ref="G177:G178" si="46">IFERROR(100%-F177,"-")</f>
        <v>7.547169811320753E-2</v>
      </c>
    </row>
    <row r="178" spans="2:7">
      <c r="B178" s="124" t="s">
        <v>63</v>
      </c>
      <c r="C178" s="63">
        <f>COUNTIF(ESGOTO!U:U,"C")</f>
        <v>294</v>
      </c>
      <c r="D178" s="63">
        <f>COUNTIF(ESGOTO!Y:Y,"NC")</f>
        <v>4</v>
      </c>
      <c r="E178" s="63">
        <f>COUNTIF(ESGOTO!Y:Y,"SF")</f>
        <v>8</v>
      </c>
      <c r="F178" s="64">
        <f t="shared" si="45"/>
        <v>0.96078431372549022</v>
      </c>
      <c r="G178" s="65">
        <f t="shared" si="46"/>
        <v>3.9215686274509776E-2</v>
      </c>
    </row>
    <row r="179" spans="2:7">
      <c r="B179" s="124" t="s">
        <v>52</v>
      </c>
      <c r="C179" s="63">
        <f>COUNTIF(ESGOTO!W:W,"C")</f>
        <v>195</v>
      </c>
      <c r="D179" s="63">
        <f>COUNTIF(ESGOTO!AA:AA,"NC")</f>
        <v>4</v>
      </c>
      <c r="E179" s="63">
        <f>COUNTIF(ESGOTO!AA:AA,"SF")</f>
        <v>36</v>
      </c>
      <c r="F179" s="64">
        <f t="shared" si="43"/>
        <v>0.82978723404255317</v>
      </c>
      <c r="G179" s="65">
        <f t="shared" si="44"/>
        <v>0.17021276595744683</v>
      </c>
    </row>
    <row r="180" spans="2:7">
      <c r="B180" s="125" t="s">
        <v>53</v>
      </c>
      <c r="C180" s="66">
        <f>COUNTIF(ESGOTO!AC:AC,"C")</f>
        <v>284</v>
      </c>
      <c r="D180" s="66">
        <f>COUNTIF(ESGOTO!AC:AC,"NC")</f>
        <v>74</v>
      </c>
      <c r="E180" s="66">
        <f>COUNTIF(ESGOTO!AC:AC,"SF")</f>
        <v>19</v>
      </c>
      <c r="F180" s="64">
        <f t="shared" si="43"/>
        <v>0.75331564986737398</v>
      </c>
      <c r="G180" s="65">
        <f t="shared" si="44"/>
        <v>0.24668435013262602</v>
      </c>
    </row>
    <row r="182" spans="2:7">
      <c r="B182" s="294" t="s">
        <v>54</v>
      </c>
      <c r="C182" s="295"/>
      <c r="D182" s="295"/>
      <c r="E182" s="295"/>
      <c r="F182" s="295"/>
      <c r="G182" s="296"/>
    </row>
    <row r="183" spans="2:7" ht="36">
      <c r="B183" s="115" t="s">
        <v>55</v>
      </c>
      <c r="C183" s="110" t="s">
        <v>56</v>
      </c>
      <c r="D183" s="109" t="s">
        <v>41</v>
      </c>
      <c r="E183" s="110" t="s">
        <v>42</v>
      </c>
      <c r="F183" s="110" t="s">
        <v>44</v>
      </c>
      <c r="G183" s="110" t="s">
        <v>57</v>
      </c>
    </row>
    <row r="184" spans="2:7">
      <c r="B184" s="60" t="s">
        <v>58</v>
      </c>
      <c r="C184" s="81">
        <f t="shared" ref="C184:C185" si="47">D184+E184</f>
        <v>0</v>
      </c>
      <c r="D184" s="67">
        <f>COUNTIFS(ESGOTO!N:N,'DADOS - SANTANA'!B184,ESGOTO!AE:AE,"c")</f>
        <v>0</v>
      </c>
      <c r="E184" s="67">
        <f>COUNTIFS(ESGOTO!N:N,'DADOS - SANTANA'!B184,ESGOTO!AE:AE,"Nc")</f>
        <v>0</v>
      </c>
      <c r="F184" s="68" t="str">
        <f>IFERROR(D184/C184,"-")</f>
        <v>-</v>
      </c>
      <c r="G184" s="72" t="str">
        <f>IFERROR(100%-F184,"-")</f>
        <v>-</v>
      </c>
    </row>
    <row r="185" spans="2:7">
      <c r="B185" s="60" t="s">
        <v>58</v>
      </c>
      <c r="C185" s="81">
        <f t="shared" si="47"/>
        <v>0</v>
      </c>
      <c r="D185" s="67">
        <f>COUNTIFS(ESGOTO!N:N,'DADOS - SANTANA'!B185,ESGOTO!AE:AE,"c")</f>
        <v>0</v>
      </c>
      <c r="E185" s="67">
        <f>COUNTIFS(ESGOTO!N:N,'DADOS - SANTANA'!B185,ESGOTO!AE:AE,"Nc")</f>
        <v>0</v>
      </c>
      <c r="F185" s="68" t="str">
        <f t="shared" ref="F185" si="48">IFERROR(D185/C185,"-")</f>
        <v>-</v>
      </c>
      <c r="G185" s="72" t="str">
        <f t="shared" ref="G185" si="49">IFERROR(100%-F185,"-")</f>
        <v>-</v>
      </c>
    </row>
    <row r="186" spans="2:7">
      <c r="B186" s="60" t="s">
        <v>58</v>
      </c>
      <c r="C186" s="81">
        <f t="shared" ref="C186:C221" si="50">D186+E186</f>
        <v>0</v>
      </c>
      <c r="D186" s="67">
        <f>COUNTIFS(ESGOTO!N:N,'DADOS - SANTANA'!B186,ESGOTO!AE:AE,"c")</f>
        <v>0</v>
      </c>
      <c r="E186" s="67">
        <f>COUNTIFS(ESGOTO!N:N,'DADOS - SANTANA'!B186,ESGOTO!AE:AE,"Nc")</f>
        <v>0</v>
      </c>
      <c r="F186" s="68" t="str">
        <f t="shared" ref="F186:F221" si="51">IFERROR(D186/C186,"-")</f>
        <v>-</v>
      </c>
      <c r="G186" s="72" t="str">
        <f t="shared" ref="G186:G221" si="52">IFERROR(100%-F186,"-")</f>
        <v>-</v>
      </c>
    </row>
    <row r="187" spans="2:7">
      <c r="B187" s="60" t="s">
        <v>58</v>
      </c>
      <c r="C187" s="81">
        <f t="shared" si="50"/>
        <v>0</v>
      </c>
      <c r="D187" s="67">
        <f>COUNTIFS(ESGOTO!N:N,'DADOS - SANTANA'!B187,ESGOTO!AE:AE,"c")</f>
        <v>0</v>
      </c>
      <c r="E187" s="67">
        <f>COUNTIFS(ESGOTO!N:N,'DADOS - SANTANA'!B187,ESGOTO!AE:AE,"Nc")</f>
        <v>0</v>
      </c>
      <c r="F187" s="68" t="str">
        <f t="shared" si="51"/>
        <v>-</v>
      </c>
      <c r="G187" s="72" t="str">
        <f t="shared" si="52"/>
        <v>-</v>
      </c>
    </row>
    <row r="188" spans="2:7">
      <c r="B188" s="60" t="s">
        <v>58</v>
      </c>
      <c r="C188" s="81">
        <f t="shared" si="50"/>
        <v>0</v>
      </c>
      <c r="D188" s="67">
        <f>COUNTIFS(ESGOTO!N:N,'DADOS - SANTANA'!B188,ESGOTO!AE:AE,"c")</f>
        <v>0</v>
      </c>
      <c r="E188" s="67">
        <f>COUNTIFS(ESGOTO!N:N,'DADOS - SANTANA'!B188,ESGOTO!AE:AE,"Nc")</f>
        <v>0</v>
      </c>
      <c r="F188" s="68" t="str">
        <f t="shared" si="51"/>
        <v>-</v>
      </c>
      <c r="G188" s="72" t="str">
        <f t="shared" si="52"/>
        <v>-</v>
      </c>
    </row>
    <row r="189" spans="2:7">
      <c r="B189" s="60" t="s">
        <v>58</v>
      </c>
      <c r="C189" s="81">
        <f t="shared" si="50"/>
        <v>0</v>
      </c>
      <c r="D189" s="67">
        <f>COUNTIFS(ESGOTO!N:N,'DADOS - SANTANA'!B189,ESGOTO!AE:AE,"c")</f>
        <v>0</v>
      </c>
      <c r="E189" s="67">
        <f>COUNTIFS(ESGOTO!N:N,'DADOS - SANTANA'!B189,ESGOTO!AE:AE,"Nc")</f>
        <v>0</v>
      </c>
      <c r="F189" s="68" t="str">
        <f t="shared" si="51"/>
        <v>-</v>
      </c>
      <c r="G189" s="72" t="str">
        <f t="shared" si="52"/>
        <v>-</v>
      </c>
    </row>
    <row r="190" spans="2:7">
      <c r="B190" s="60" t="s">
        <v>58</v>
      </c>
      <c r="C190" s="81">
        <f t="shared" si="50"/>
        <v>0</v>
      </c>
      <c r="D190" s="67">
        <f>COUNTIFS(ESGOTO!N:N,'DADOS - SANTANA'!B190,ESGOTO!AE:AE,"c")</f>
        <v>0</v>
      </c>
      <c r="E190" s="67">
        <f>COUNTIFS(ESGOTO!N:N,'DADOS - SANTANA'!B190,ESGOTO!AE:AE,"Nc")</f>
        <v>0</v>
      </c>
      <c r="F190" s="68" t="str">
        <f t="shared" si="51"/>
        <v>-</v>
      </c>
      <c r="G190" s="72" t="str">
        <f t="shared" si="52"/>
        <v>-</v>
      </c>
    </row>
    <row r="191" spans="2:7">
      <c r="B191" s="60" t="s">
        <v>58</v>
      </c>
      <c r="C191" s="81">
        <f t="shared" si="50"/>
        <v>0</v>
      </c>
      <c r="D191" s="67">
        <f>COUNTIFS(ESGOTO!N:N,'DADOS - SANTANA'!B191,ESGOTO!AE:AE,"c")</f>
        <v>0</v>
      </c>
      <c r="E191" s="67">
        <f>COUNTIFS(ESGOTO!N:N,'DADOS - SANTANA'!B191,ESGOTO!AE:AE,"Nc")</f>
        <v>0</v>
      </c>
      <c r="F191" s="68" t="str">
        <f t="shared" si="51"/>
        <v>-</v>
      </c>
      <c r="G191" s="72" t="str">
        <f t="shared" si="52"/>
        <v>-</v>
      </c>
    </row>
    <row r="192" spans="2:7">
      <c r="B192" s="60" t="s">
        <v>58</v>
      </c>
      <c r="C192" s="81">
        <f t="shared" si="50"/>
        <v>0</v>
      </c>
      <c r="D192" s="67">
        <f>COUNTIFS(ESGOTO!N:N,'DADOS - SANTANA'!B192,ESGOTO!AE:AE,"c")</f>
        <v>0</v>
      </c>
      <c r="E192" s="67">
        <f>COUNTIFS(ESGOTO!N:N,'DADOS - SANTANA'!B192,ESGOTO!AE:AE,"Nc")</f>
        <v>0</v>
      </c>
      <c r="F192" s="68" t="str">
        <f t="shared" si="51"/>
        <v>-</v>
      </c>
      <c r="G192" s="72" t="str">
        <f t="shared" si="52"/>
        <v>-</v>
      </c>
    </row>
    <row r="193" spans="2:7">
      <c r="B193" s="60" t="s">
        <v>58</v>
      </c>
      <c r="C193" s="81">
        <f t="shared" si="50"/>
        <v>0</v>
      </c>
      <c r="D193" s="67">
        <f>COUNTIFS(ESGOTO!N:N,'DADOS - SANTANA'!B193,ESGOTO!AE:AE,"c")</f>
        <v>0</v>
      </c>
      <c r="E193" s="67">
        <f>COUNTIFS(ESGOTO!N:N,'DADOS - SANTANA'!B193,ESGOTO!AE:AE,"Nc")</f>
        <v>0</v>
      </c>
      <c r="F193" s="68" t="str">
        <f t="shared" si="51"/>
        <v>-</v>
      </c>
      <c r="G193" s="72" t="str">
        <f t="shared" si="52"/>
        <v>-</v>
      </c>
    </row>
    <row r="194" spans="2:7">
      <c r="B194" s="60" t="s">
        <v>58</v>
      </c>
      <c r="C194" s="81">
        <f t="shared" si="50"/>
        <v>0</v>
      </c>
      <c r="D194" s="67">
        <f>COUNTIFS(ESGOTO!N:N,'DADOS - SANTANA'!B194,ESGOTO!AE:AE,"c")</f>
        <v>0</v>
      </c>
      <c r="E194" s="67">
        <f>COUNTIFS(ESGOTO!N:N,'DADOS - SANTANA'!B194,ESGOTO!AE:AE,"Nc")</f>
        <v>0</v>
      </c>
      <c r="F194" s="68" t="str">
        <f t="shared" si="51"/>
        <v>-</v>
      </c>
      <c r="G194" s="72" t="str">
        <f t="shared" si="52"/>
        <v>-</v>
      </c>
    </row>
    <row r="195" spans="2:7">
      <c r="B195" s="60" t="s">
        <v>58</v>
      </c>
      <c r="C195" s="81">
        <f t="shared" si="50"/>
        <v>0</v>
      </c>
      <c r="D195" s="67">
        <f>COUNTIFS(ESGOTO!N:N,'DADOS - SANTANA'!B195,ESGOTO!AE:AE,"c")</f>
        <v>0</v>
      </c>
      <c r="E195" s="67">
        <f>COUNTIFS(ESGOTO!N:N,'DADOS - SANTANA'!B195,ESGOTO!AE:AE,"Nc")</f>
        <v>0</v>
      </c>
      <c r="F195" s="68" t="str">
        <f t="shared" si="51"/>
        <v>-</v>
      </c>
      <c r="G195" s="72" t="str">
        <f t="shared" si="52"/>
        <v>-</v>
      </c>
    </row>
    <row r="196" spans="2:7">
      <c r="B196" s="60" t="s">
        <v>58</v>
      </c>
      <c r="C196" s="81">
        <f t="shared" ref="C196:C206" si="53">D196+E196</f>
        <v>0</v>
      </c>
      <c r="D196" s="67">
        <f>COUNTIFS(ESGOTO!N:N,'DADOS - SANTANA'!B196,ESGOTO!AE:AE,"c")</f>
        <v>0</v>
      </c>
      <c r="E196" s="67">
        <f>COUNTIFS(ESGOTO!N:N,'DADOS - SANTANA'!B196,ESGOTO!AE:AE,"Nc")</f>
        <v>0</v>
      </c>
      <c r="F196" s="68" t="str">
        <f t="shared" ref="F196:F206" si="54">IFERROR(D196/C196,"-")</f>
        <v>-</v>
      </c>
      <c r="G196" s="72" t="str">
        <f t="shared" ref="G196:G206" si="55">IFERROR(100%-F196,"-")</f>
        <v>-</v>
      </c>
    </row>
    <row r="197" spans="2:7">
      <c r="B197" s="60" t="s">
        <v>58</v>
      </c>
      <c r="C197" s="81">
        <f t="shared" si="53"/>
        <v>0</v>
      </c>
      <c r="D197" s="67">
        <f>COUNTIFS(ESGOTO!N:N,'DADOS - SANTANA'!B197,ESGOTO!AE:AE,"c")</f>
        <v>0</v>
      </c>
      <c r="E197" s="67">
        <f>COUNTIFS(ESGOTO!N:N,'DADOS - SANTANA'!B197,ESGOTO!AE:AE,"Nc")</f>
        <v>0</v>
      </c>
      <c r="F197" s="68" t="str">
        <f t="shared" si="54"/>
        <v>-</v>
      </c>
      <c r="G197" s="72" t="str">
        <f t="shared" si="55"/>
        <v>-</v>
      </c>
    </row>
    <row r="198" spans="2:7">
      <c r="B198" s="60" t="s">
        <v>58</v>
      </c>
      <c r="C198" s="81">
        <f t="shared" si="53"/>
        <v>0</v>
      </c>
      <c r="D198" s="67">
        <f>COUNTIFS(ESGOTO!N:N,'DADOS - SANTANA'!B198,ESGOTO!AE:AE,"c")</f>
        <v>0</v>
      </c>
      <c r="E198" s="67">
        <f>COUNTIFS(ESGOTO!N:N,'DADOS - SANTANA'!B198,ESGOTO!AE:AE,"Nc")</f>
        <v>0</v>
      </c>
      <c r="F198" s="68" t="str">
        <f t="shared" si="54"/>
        <v>-</v>
      </c>
      <c r="G198" s="72" t="str">
        <f t="shared" si="55"/>
        <v>-</v>
      </c>
    </row>
    <row r="199" spans="2:7">
      <c r="B199" s="60" t="s">
        <v>58</v>
      </c>
      <c r="C199" s="81">
        <f t="shared" si="53"/>
        <v>0</v>
      </c>
      <c r="D199" s="67">
        <f>COUNTIFS(ESGOTO!N:N,'DADOS - SANTANA'!B199,ESGOTO!AE:AE,"c")</f>
        <v>0</v>
      </c>
      <c r="E199" s="67">
        <f>COUNTIFS(ESGOTO!N:N,'DADOS - SANTANA'!B199,ESGOTO!AE:AE,"Nc")</f>
        <v>0</v>
      </c>
      <c r="F199" s="68" t="str">
        <f t="shared" si="54"/>
        <v>-</v>
      </c>
      <c r="G199" s="72" t="str">
        <f t="shared" si="55"/>
        <v>-</v>
      </c>
    </row>
    <row r="200" spans="2:7">
      <c r="B200" s="60" t="s">
        <v>58</v>
      </c>
      <c r="C200" s="81">
        <f t="shared" si="53"/>
        <v>0</v>
      </c>
      <c r="D200" s="67">
        <f>COUNTIFS(ESGOTO!N:N,'DADOS - SANTANA'!B200,ESGOTO!AE:AE,"c")</f>
        <v>0</v>
      </c>
      <c r="E200" s="67">
        <f>COUNTIFS(ESGOTO!N:N,'DADOS - SANTANA'!B200,ESGOTO!AE:AE,"Nc")</f>
        <v>0</v>
      </c>
      <c r="F200" s="68" t="str">
        <f t="shared" si="54"/>
        <v>-</v>
      </c>
      <c r="G200" s="72" t="str">
        <f t="shared" si="55"/>
        <v>-</v>
      </c>
    </row>
    <row r="201" spans="2:7">
      <c r="B201" s="60" t="s">
        <v>58</v>
      </c>
      <c r="C201" s="81">
        <f t="shared" si="53"/>
        <v>0</v>
      </c>
      <c r="D201" s="67">
        <f>COUNTIFS(ESGOTO!N:N,'DADOS - SANTANA'!B201,ESGOTO!AE:AE,"c")</f>
        <v>0</v>
      </c>
      <c r="E201" s="67">
        <f>COUNTIFS(ESGOTO!N:N,'DADOS - SANTANA'!B201,ESGOTO!AE:AE,"Nc")</f>
        <v>0</v>
      </c>
      <c r="F201" s="68" t="str">
        <f t="shared" si="54"/>
        <v>-</v>
      </c>
      <c r="G201" s="72" t="str">
        <f t="shared" si="55"/>
        <v>-</v>
      </c>
    </row>
    <row r="202" spans="2:7">
      <c r="B202" s="60" t="s">
        <v>58</v>
      </c>
      <c r="C202" s="81">
        <f t="shared" si="53"/>
        <v>0</v>
      </c>
      <c r="D202" s="67">
        <f>COUNTIFS(ESGOTO!N:N,'DADOS - SANTANA'!B202,ESGOTO!AE:AE,"c")</f>
        <v>0</v>
      </c>
      <c r="E202" s="67">
        <f>COUNTIFS(ESGOTO!N:N,'DADOS - SANTANA'!B202,ESGOTO!AE:AE,"Nc")</f>
        <v>0</v>
      </c>
      <c r="F202" s="68" t="str">
        <f t="shared" si="54"/>
        <v>-</v>
      </c>
      <c r="G202" s="72" t="str">
        <f t="shared" si="55"/>
        <v>-</v>
      </c>
    </row>
    <row r="203" spans="2:7">
      <c r="B203" s="60" t="s">
        <v>58</v>
      </c>
      <c r="C203" s="81">
        <f t="shared" si="53"/>
        <v>0</v>
      </c>
      <c r="D203" s="67">
        <f>COUNTIFS(ESGOTO!N:N,'DADOS - SANTANA'!B203,ESGOTO!AE:AE,"c")</f>
        <v>0</v>
      </c>
      <c r="E203" s="67">
        <f>COUNTIFS(ESGOTO!N:N,'DADOS - SANTANA'!B203,ESGOTO!AE:AE,"Nc")</f>
        <v>0</v>
      </c>
      <c r="F203" s="68" t="str">
        <f t="shared" si="54"/>
        <v>-</v>
      </c>
      <c r="G203" s="72" t="str">
        <f t="shared" si="55"/>
        <v>-</v>
      </c>
    </row>
    <row r="204" spans="2:7">
      <c r="B204" s="60" t="s">
        <v>58</v>
      </c>
      <c r="C204" s="81">
        <f t="shared" si="53"/>
        <v>0</v>
      </c>
      <c r="D204" s="67">
        <f>COUNTIFS(ESGOTO!N:N,'DADOS - SANTANA'!B204,ESGOTO!AE:AE,"c")</f>
        <v>0</v>
      </c>
      <c r="E204" s="67">
        <f>COUNTIFS(ESGOTO!N:N,'DADOS - SANTANA'!B204,ESGOTO!AE:AE,"Nc")</f>
        <v>0</v>
      </c>
      <c r="F204" s="68" t="str">
        <f t="shared" si="54"/>
        <v>-</v>
      </c>
      <c r="G204" s="72" t="str">
        <f t="shared" si="55"/>
        <v>-</v>
      </c>
    </row>
    <row r="205" spans="2:7">
      <c r="B205" s="60" t="s">
        <v>58</v>
      </c>
      <c r="C205" s="81">
        <f t="shared" si="53"/>
        <v>0</v>
      </c>
      <c r="D205" s="67">
        <f>COUNTIFS(ESGOTO!N:N,'DADOS - SANTANA'!B205,ESGOTO!AE:AE,"c")</f>
        <v>0</v>
      </c>
      <c r="E205" s="67">
        <f>COUNTIFS(ESGOTO!N:N,'DADOS - SANTANA'!B205,ESGOTO!AE:AE,"Nc")</f>
        <v>0</v>
      </c>
      <c r="F205" s="68" t="str">
        <f t="shared" si="54"/>
        <v>-</v>
      </c>
      <c r="G205" s="72" t="str">
        <f t="shared" si="55"/>
        <v>-</v>
      </c>
    </row>
    <row r="206" spans="2:7">
      <c r="B206" s="60" t="s">
        <v>58</v>
      </c>
      <c r="C206" s="81">
        <f t="shared" si="53"/>
        <v>0</v>
      </c>
      <c r="D206" s="67">
        <f>COUNTIFS(ESGOTO!N:N,'DADOS - SANTANA'!B206,ESGOTO!AE:AE,"c")</f>
        <v>0</v>
      </c>
      <c r="E206" s="67">
        <f>COUNTIFS(ESGOTO!N:N,'DADOS - SANTANA'!B206,ESGOTO!AE:AE,"Nc")</f>
        <v>0</v>
      </c>
      <c r="F206" s="68" t="str">
        <f t="shared" si="54"/>
        <v>-</v>
      </c>
      <c r="G206" s="72" t="str">
        <f t="shared" si="55"/>
        <v>-</v>
      </c>
    </row>
    <row r="207" spans="2:7">
      <c r="B207" s="60" t="s">
        <v>58</v>
      </c>
      <c r="C207" s="81">
        <f t="shared" si="50"/>
        <v>0</v>
      </c>
      <c r="D207" s="67">
        <f>COUNTIFS(ESGOTO!N:N,'DADOS - SANTANA'!B207,ESGOTO!AE:AE,"c")</f>
        <v>0</v>
      </c>
      <c r="E207" s="67">
        <f>COUNTIFS(ESGOTO!N:N,'DADOS - SANTANA'!B207,ESGOTO!AE:AE,"Nc")</f>
        <v>0</v>
      </c>
      <c r="F207" s="68" t="str">
        <f t="shared" si="51"/>
        <v>-</v>
      </c>
      <c r="G207" s="72" t="str">
        <f t="shared" si="52"/>
        <v>-</v>
      </c>
    </row>
    <row r="208" spans="2:7">
      <c r="B208" s="60" t="s">
        <v>58</v>
      </c>
      <c r="C208" s="81">
        <f t="shared" si="50"/>
        <v>0</v>
      </c>
      <c r="D208" s="67">
        <f>COUNTIFS(ESGOTO!N:N,'DADOS - SANTANA'!B208,ESGOTO!AE:AE,"c")</f>
        <v>0</v>
      </c>
      <c r="E208" s="67">
        <f>COUNTIFS(ESGOTO!N:N,'DADOS - SANTANA'!B208,ESGOTO!AE:AE,"Nc")</f>
        <v>0</v>
      </c>
      <c r="F208" s="68" t="str">
        <f t="shared" si="51"/>
        <v>-</v>
      </c>
      <c r="G208" s="72" t="str">
        <f t="shared" si="52"/>
        <v>-</v>
      </c>
    </row>
    <row r="209" spans="2:7">
      <c r="B209" s="60" t="s">
        <v>58</v>
      </c>
      <c r="C209" s="81">
        <f t="shared" si="50"/>
        <v>0</v>
      </c>
      <c r="D209" s="67">
        <f>COUNTIFS(ESGOTO!N:N,'DADOS - SANTANA'!B209,ESGOTO!AE:AE,"c")</f>
        <v>0</v>
      </c>
      <c r="E209" s="67">
        <f>COUNTIFS(ESGOTO!N:N,'DADOS - SANTANA'!B209,ESGOTO!AE:AE,"Nc")</f>
        <v>0</v>
      </c>
      <c r="F209" s="68" t="str">
        <f t="shared" si="51"/>
        <v>-</v>
      </c>
      <c r="G209" s="72" t="str">
        <f t="shared" si="52"/>
        <v>-</v>
      </c>
    </row>
    <row r="210" spans="2:7">
      <c r="B210" s="60" t="s">
        <v>58</v>
      </c>
      <c r="C210" s="81">
        <f t="shared" si="50"/>
        <v>0</v>
      </c>
      <c r="D210" s="67">
        <f>COUNTIFS(ESGOTO!N:N,'DADOS - SANTANA'!B210,ESGOTO!AE:AE,"c")</f>
        <v>0</v>
      </c>
      <c r="E210" s="67">
        <f>COUNTIFS(ESGOTO!N:N,'DADOS - SANTANA'!B210,ESGOTO!AE:AE,"Nc")</f>
        <v>0</v>
      </c>
      <c r="F210" s="68" t="str">
        <f t="shared" si="51"/>
        <v>-</v>
      </c>
      <c r="G210" s="72" t="str">
        <f t="shared" si="52"/>
        <v>-</v>
      </c>
    </row>
    <row r="211" spans="2:7">
      <c r="B211" s="60" t="s">
        <v>58</v>
      </c>
      <c r="C211" s="81">
        <f t="shared" ref="C211" si="56">D211+E211</f>
        <v>0</v>
      </c>
      <c r="D211" s="67">
        <f>COUNTIFS(ESGOTO!N:N,'DADOS - SANTANA'!B211,ESGOTO!AE:AE,"c")</f>
        <v>0</v>
      </c>
      <c r="E211" s="67">
        <f>COUNTIFS(ESGOTO!N:N,'DADOS - SANTANA'!B211,ESGOTO!AE:AE,"Nc")</f>
        <v>0</v>
      </c>
      <c r="F211" s="68" t="str">
        <f t="shared" ref="F211" si="57">IFERROR(D211/C211,"-")</f>
        <v>-</v>
      </c>
      <c r="G211" s="72" t="str">
        <f t="shared" ref="G211" si="58">IFERROR(100%-F211,"-")</f>
        <v>-</v>
      </c>
    </row>
    <row r="212" spans="2:7">
      <c r="B212" s="60" t="s">
        <v>58</v>
      </c>
      <c r="C212" s="81">
        <f t="shared" si="50"/>
        <v>0</v>
      </c>
      <c r="D212" s="67">
        <f>COUNTIFS(ESGOTO!N:N,'DADOS - SANTANA'!B212,ESGOTO!AE:AE,"c")</f>
        <v>0</v>
      </c>
      <c r="E212" s="67">
        <f>COUNTIFS(ESGOTO!N:N,'DADOS - SANTANA'!B212,ESGOTO!AE:AE,"Nc")</f>
        <v>0</v>
      </c>
      <c r="F212" s="68" t="str">
        <f t="shared" si="51"/>
        <v>-</v>
      </c>
      <c r="G212" s="72" t="str">
        <f t="shared" si="52"/>
        <v>-</v>
      </c>
    </row>
    <row r="213" spans="2:7">
      <c r="B213" s="60" t="s">
        <v>58</v>
      </c>
      <c r="C213" s="81">
        <f t="shared" si="50"/>
        <v>0</v>
      </c>
      <c r="D213" s="67">
        <f>COUNTIFS(ESGOTO!N:N,'DADOS - SANTANA'!B213,ESGOTO!AE:AE,"c")</f>
        <v>0</v>
      </c>
      <c r="E213" s="67">
        <f>COUNTIFS(ESGOTO!N:N,'DADOS - SANTANA'!B213,ESGOTO!AE:AE,"Nc")</f>
        <v>0</v>
      </c>
      <c r="F213" s="68" t="str">
        <f t="shared" si="51"/>
        <v>-</v>
      </c>
      <c r="G213" s="72" t="str">
        <f t="shared" si="52"/>
        <v>-</v>
      </c>
    </row>
    <row r="214" spans="2:7">
      <c r="B214" s="60" t="s">
        <v>58</v>
      </c>
      <c r="C214" s="81">
        <f t="shared" si="50"/>
        <v>0</v>
      </c>
      <c r="D214" s="67">
        <f>COUNTIFS(ESGOTO!N:N,'DADOS - SANTANA'!B214,ESGOTO!AE:AE,"c")</f>
        <v>0</v>
      </c>
      <c r="E214" s="67">
        <f>COUNTIFS(ESGOTO!N:N,'DADOS - SANTANA'!B214,ESGOTO!AE:AE,"Nc")</f>
        <v>0</v>
      </c>
      <c r="F214" s="68" t="str">
        <f t="shared" si="51"/>
        <v>-</v>
      </c>
      <c r="G214" s="72" t="str">
        <f t="shared" si="52"/>
        <v>-</v>
      </c>
    </row>
    <row r="215" spans="2:7">
      <c r="B215" s="60" t="s">
        <v>58</v>
      </c>
      <c r="C215" s="81">
        <f t="shared" si="50"/>
        <v>0</v>
      </c>
      <c r="D215" s="67">
        <f>COUNTIFS(ESGOTO!N:N,'DADOS - SANTANA'!B215,ESGOTO!AE:AE,"c")</f>
        <v>0</v>
      </c>
      <c r="E215" s="67">
        <f>COUNTIFS(ESGOTO!N:N,'DADOS - SANTANA'!B215,ESGOTO!AE:AE,"Nc")</f>
        <v>0</v>
      </c>
      <c r="F215" s="68" t="str">
        <f t="shared" si="51"/>
        <v>-</v>
      </c>
      <c r="G215" s="72" t="str">
        <f t="shared" si="52"/>
        <v>-</v>
      </c>
    </row>
    <row r="216" spans="2:7">
      <c r="B216" s="60" t="s">
        <v>58</v>
      </c>
      <c r="C216" s="81">
        <f t="shared" si="50"/>
        <v>0</v>
      </c>
      <c r="D216" s="67">
        <f>COUNTIFS(ESGOTO!N:N,'DADOS - SANTANA'!B216,ESGOTO!AE:AE,"c")</f>
        <v>0</v>
      </c>
      <c r="E216" s="67">
        <f>COUNTIFS(ESGOTO!N:N,'DADOS - SANTANA'!B216,ESGOTO!AE:AE,"Nc")</f>
        <v>0</v>
      </c>
      <c r="F216" s="68" t="str">
        <f t="shared" si="51"/>
        <v>-</v>
      </c>
      <c r="G216" s="72" t="str">
        <f t="shared" si="52"/>
        <v>-</v>
      </c>
    </row>
    <row r="217" spans="2:7">
      <c r="B217" s="60" t="s">
        <v>58</v>
      </c>
      <c r="C217" s="81">
        <f t="shared" si="50"/>
        <v>0</v>
      </c>
      <c r="D217" s="67">
        <f>COUNTIFS(ESGOTO!N:N,'DADOS - SANTANA'!B217,ESGOTO!AE:AE,"c")</f>
        <v>0</v>
      </c>
      <c r="E217" s="67">
        <f>COUNTIFS(ESGOTO!N:N,'DADOS - SANTANA'!B217,ESGOTO!AE:AE,"Nc")</f>
        <v>0</v>
      </c>
      <c r="F217" s="68" t="str">
        <f t="shared" si="51"/>
        <v>-</v>
      </c>
      <c r="G217" s="72" t="str">
        <f t="shared" si="52"/>
        <v>-</v>
      </c>
    </row>
    <row r="218" spans="2:7">
      <c r="B218" s="60" t="s">
        <v>58</v>
      </c>
      <c r="C218" s="81">
        <f t="shared" si="50"/>
        <v>0</v>
      </c>
      <c r="D218" s="67">
        <f>COUNTIFS(ESGOTO!N:N,'DADOS - SANTANA'!B218,ESGOTO!AE:AE,"c")</f>
        <v>0</v>
      </c>
      <c r="E218" s="67">
        <f>COUNTIFS(ESGOTO!N:N,'DADOS - SANTANA'!B218,ESGOTO!AE:AE,"Nc")</f>
        <v>0</v>
      </c>
      <c r="F218" s="68" t="str">
        <f t="shared" si="51"/>
        <v>-</v>
      </c>
      <c r="G218" s="72" t="str">
        <f t="shared" si="52"/>
        <v>-</v>
      </c>
    </row>
    <row r="219" spans="2:7">
      <c r="B219" s="60" t="s">
        <v>58</v>
      </c>
      <c r="C219" s="81">
        <f t="shared" si="50"/>
        <v>0</v>
      </c>
      <c r="D219" s="67">
        <f>COUNTIFS(ESGOTO!N:N,'DADOS - SANTANA'!B219,ESGOTO!AE:AE,"c")</f>
        <v>0</v>
      </c>
      <c r="E219" s="67">
        <f>COUNTIFS(ESGOTO!N:N,'DADOS - SANTANA'!B219,ESGOTO!AE:AE,"Nc")</f>
        <v>0</v>
      </c>
      <c r="F219" s="68" t="str">
        <f t="shared" si="51"/>
        <v>-</v>
      </c>
      <c r="G219" s="72" t="str">
        <f t="shared" si="52"/>
        <v>-</v>
      </c>
    </row>
    <row r="220" spans="2:7">
      <c r="B220" s="60" t="s">
        <v>58</v>
      </c>
      <c r="C220" s="81">
        <f t="shared" si="50"/>
        <v>0</v>
      </c>
      <c r="D220" s="67">
        <f>COUNTIFS(ESGOTO!N:N,'DADOS - SANTANA'!B220,ESGOTO!AE:AE,"c")</f>
        <v>0</v>
      </c>
      <c r="E220" s="67">
        <f>COUNTIFS(ESGOTO!N:N,'DADOS - SANTANA'!B220,ESGOTO!AE:AE,"Nc")</f>
        <v>0</v>
      </c>
      <c r="F220" s="68" t="str">
        <f t="shared" si="51"/>
        <v>-</v>
      </c>
      <c r="G220" s="72" t="str">
        <f t="shared" si="52"/>
        <v>-</v>
      </c>
    </row>
    <row r="221" spans="2:7">
      <c r="B221" s="60" t="s">
        <v>58</v>
      </c>
      <c r="C221" s="81">
        <f t="shared" si="50"/>
        <v>0</v>
      </c>
      <c r="D221" s="67">
        <f>COUNTIFS(ESGOTO!N:N,'DADOS - SANTANA'!B221,ESGOTO!AE:AE,"c")</f>
        <v>0</v>
      </c>
      <c r="E221" s="67">
        <f>COUNTIFS(ESGOTO!N:N,'DADOS - SANTANA'!B221,ESGOTO!AE:AE,"Nc")</f>
        <v>0</v>
      </c>
      <c r="F221" s="68" t="str">
        <f t="shared" si="51"/>
        <v>-</v>
      </c>
      <c r="G221" s="72" t="str">
        <f t="shared" si="52"/>
        <v>-</v>
      </c>
    </row>
    <row r="222" spans="2:7">
      <c r="B222" s="60" t="s">
        <v>58</v>
      </c>
      <c r="C222" s="81">
        <f t="shared" ref="C222:C223" si="59">D222+E222</f>
        <v>0</v>
      </c>
      <c r="D222" s="67">
        <f>COUNTIFS(ESGOTO!N:N,'DADOS - SANTANA'!B222,ESGOTO!AE:AE,"c")</f>
        <v>0</v>
      </c>
      <c r="E222" s="67">
        <f>COUNTIFS(ESGOTO!N:N,'DADOS - SANTANA'!B222,ESGOTO!AE:AE,"Nc")</f>
        <v>0</v>
      </c>
      <c r="F222" s="68" t="str">
        <f t="shared" ref="F222:F223" si="60">IFERROR(D222/C222,"-")</f>
        <v>-</v>
      </c>
      <c r="G222" s="72" t="str">
        <f t="shared" ref="G222:G223" si="61">IFERROR(100%-F222,"-")</f>
        <v>-</v>
      </c>
    </row>
    <row r="223" spans="2:7">
      <c r="B223" s="60" t="s">
        <v>58</v>
      </c>
      <c r="C223" s="81">
        <f t="shared" si="59"/>
        <v>0</v>
      </c>
      <c r="D223" s="67">
        <f>COUNTIFS(ESGOTO!N:N,'DADOS - SANTANA'!B223,ESGOTO!AE:AE,"c")</f>
        <v>0</v>
      </c>
      <c r="E223" s="67">
        <f>COUNTIFS(ESGOTO!N:N,'DADOS - SANTANA'!B223,ESGOTO!AE:AE,"Nc")</f>
        <v>0</v>
      </c>
      <c r="F223" s="68" t="str">
        <f t="shared" si="60"/>
        <v>-</v>
      </c>
      <c r="G223" s="72" t="str">
        <f t="shared" si="61"/>
        <v>-</v>
      </c>
    </row>
    <row r="224" spans="2:7">
      <c r="B224" s="21"/>
    </row>
    <row r="225" spans="2:7">
      <c r="B225" s="294" t="s">
        <v>59</v>
      </c>
      <c r="C225" s="295"/>
      <c r="D225" s="295"/>
      <c r="E225" s="295"/>
      <c r="F225" s="295"/>
      <c r="G225" s="296"/>
    </row>
    <row r="226" spans="2:7" ht="36">
      <c r="B226" s="108" t="s">
        <v>55</v>
      </c>
      <c r="C226" s="112" t="s">
        <v>56</v>
      </c>
      <c r="D226" s="112" t="s">
        <v>41</v>
      </c>
      <c r="E226" s="112" t="s">
        <v>42</v>
      </c>
      <c r="F226" s="112" t="s">
        <v>44</v>
      </c>
      <c r="G226" s="112" t="s">
        <v>57</v>
      </c>
    </row>
    <row r="227" spans="2:7">
      <c r="B227" s="60" t="s">
        <v>58</v>
      </c>
      <c r="C227" s="81">
        <f>D227+E227</f>
        <v>0</v>
      </c>
      <c r="D227" s="67">
        <f>COUNTIFS(ESGOTO!N:N,'DADOS - SANTANA'!B227,ESGOTO!AF:AF,"c")</f>
        <v>0</v>
      </c>
      <c r="E227" s="67">
        <f>COUNTIFS(ESGOTO!N:N,'DADOS - SANTANA'!B227,ESGOTO!AF:AF,"Nc")</f>
        <v>0</v>
      </c>
      <c r="F227" s="68" t="str">
        <f>IFERROR(D227/C227,"-")</f>
        <v>-</v>
      </c>
      <c r="G227" s="72" t="str">
        <f>IFERROR(100%-F227,"-")</f>
        <v>-</v>
      </c>
    </row>
    <row r="228" spans="2:7">
      <c r="B228" s="60" t="s">
        <v>58</v>
      </c>
      <c r="C228" s="81">
        <f t="shared" ref="C228" si="62">D228+E228</f>
        <v>0</v>
      </c>
      <c r="D228" s="67">
        <f>COUNTIFS(ESGOTO!N:N,'DADOS - SANTANA'!B228,ESGOTO!AF:AF,"c")</f>
        <v>0</v>
      </c>
      <c r="E228" s="67">
        <f>COUNTIFS(ESGOTO!N:N,'DADOS - SANTANA'!B228,ESGOTO!AF:AF,"Nc")</f>
        <v>0</v>
      </c>
      <c r="F228" s="68" t="str">
        <f t="shared" ref="F228" si="63">IFERROR(D228/C228,"-")</f>
        <v>-</v>
      </c>
      <c r="G228" s="72" t="str">
        <f t="shared" ref="G228" si="64">IFERROR(100%-F228,"-")</f>
        <v>-</v>
      </c>
    </row>
    <row r="229" spans="2:7">
      <c r="B229" s="60" t="s">
        <v>58</v>
      </c>
      <c r="C229" s="81">
        <f t="shared" ref="C229:C264" si="65">D229+E229</f>
        <v>0</v>
      </c>
      <c r="D229" s="67">
        <f>COUNTIFS(ESGOTO!N:N,'DADOS - SANTANA'!B229,ESGOTO!AF:AF,"c")</f>
        <v>0</v>
      </c>
      <c r="E229" s="67">
        <f>COUNTIFS(ESGOTO!N:N,'DADOS - SANTANA'!B229,ESGOTO!AF:AF,"Nc")</f>
        <v>0</v>
      </c>
      <c r="F229" s="68" t="str">
        <f t="shared" ref="F229:F264" si="66">IFERROR(D229/C229,"-")</f>
        <v>-</v>
      </c>
      <c r="G229" s="72" t="str">
        <f t="shared" ref="G229:G264" si="67">IFERROR(100%-F229,"-")</f>
        <v>-</v>
      </c>
    </row>
    <row r="230" spans="2:7">
      <c r="B230" s="60" t="s">
        <v>58</v>
      </c>
      <c r="C230" s="81">
        <f t="shared" si="65"/>
        <v>0</v>
      </c>
      <c r="D230" s="67">
        <f>COUNTIFS(ESGOTO!N:N,'DADOS - SANTANA'!B230,ESGOTO!AF:AF,"c")</f>
        <v>0</v>
      </c>
      <c r="E230" s="67">
        <f>COUNTIFS(ESGOTO!N:N,'DADOS - SANTANA'!B230,ESGOTO!AF:AF,"Nc")</f>
        <v>0</v>
      </c>
      <c r="F230" s="68" t="str">
        <f t="shared" si="66"/>
        <v>-</v>
      </c>
      <c r="G230" s="72" t="str">
        <f t="shared" si="67"/>
        <v>-</v>
      </c>
    </row>
    <row r="231" spans="2:7">
      <c r="B231" s="60" t="s">
        <v>58</v>
      </c>
      <c r="C231" s="81">
        <f t="shared" si="65"/>
        <v>0</v>
      </c>
      <c r="D231" s="67">
        <f>COUNTIFS(ESGOTO!N:N,'DADOS - SANTANA'!B231,ESGOTO!AF:AF,"c")</f>
        <v>0</v>
      </c>
      <c r="E231" s="67">
        <f>COUNTIFS(ESGOTO!N:N,'DADOS - SANTANA'!B231,ESGOTO!AF:AF,"Nc")</f>
        <v>0</v>
      </c>
      <c r="F231" s="68" t="str">
        <f t="shared" si="66"/>
        <v>-</v>
      </c>
      <c r="G231" s="72" t="str">
        <f t="shared" si="67"/>
        <v>-</v>
      </c>
    </row>
    <row r="232" spans="2:7">
      <c r="B232" s="60" t="s">
        <v>58</v>
      </c>
      <c r="C232" s="81">
        <f t="shared" si="65"/>
        <v>0</v>
      </c>
      <c r="D232" s="67">
        <f>COUNTIFS(ESGOTO!N:N,'DADOS - SANTANA'!B232,ESGOTO!AF:AF,"c")</f>
        <v>0</v>
      </c>
      <c r="E232" s="67">
        <f>COUNTIFS(ESGOTO!N:N,'DADOS - SANTANA'!B232,ESGOTO!AF:AF,"Nc")</f>
        <v>0</v>
      </c>
      <c r="F232" s="68" t="str">
        <f t="shared" si="66"/>
        <v>-</v>
      </c>
      <c r="G232" s="72" t="str">
        <f t="shared" si="67"/>
        <v>-</v>
      </c>
    </row>
    <row r="233" spans="2:7">
      <c r="B233" s="60" t="s">
        <v>58</v>
      </c>
      <c r="C233" s="81">
        <f t="shared" si="65"/>
        <v>0</v>
      </c>
      <c r="D233" s="67">
        <f>COUNTIFS(ESGOTO!N:N,'DADOS - SANTANA'!B233,ESGOTO!AF:AF,"c")</f>
        <v>0</v>
      </c>
      <c r="E233" s="67">
        <f>COUNTIFS(ESGOTO!N:N,'DADOS - SANTANA'!B233,ESGOTO!AF:AF,"Nc")</f>
        <v>0</v>
      </c>
      <c r="F233" s="68" t="str">
        <f t="shared" si="66"/>
        <v>-</v>
      </c>
      <c r="G233" s="72" t="str">
        <f t="shared" si="67"/>
        <v>-</v>
      </c>
    </row>
    <row r="234" spans="2:7">
      <c r="B234" s="60" t="s">
        <v>58</v>
      </c>
      <c r="C234" s="81">
        <f t="shared" si="65"/>
        <v>0</v>
      </c>
      <c r="D234" s="67">
        <f>COUNTIFS(ESGOTO!N:N,'DADOS - SANTANA'!B234,ESGOTO!AF:AF,"c")</f>
        <v>0</v>
      </c>
      <c r="E234" s="67">
        <f>COUNTIFS(ESGOTO!N:N,'DADOS - SANTANA'!B234,ESGOTO!AF:AF,"Nc")</f>
        <v>0</v>
      </c>
      <c r="F234" s="68" t="str">
        <f t="shared" si="66"/>
        <v>-</v>
      </c>
      <c r="G234" s="72" t="str">
        <f t="shared" si="67"/>
        <v>-</v>
      </c>
    </row>
    <row r="235" spans="2:7">
      <c r="B235" s="60" t="s">
        <v>58</v>
      </c>
      <c r="C235" s="81">
        <f t="shared" si="65"/>
        <v>0</v>
      </c>
      <c r="D235" s="67">
        <f>COUNTIFS(ESGOTO!N:N,'DADOS - SANTANA'!B235,ESGOTO!AF:AF,"c")</f>
        <v>0</v>
      </c>
      <c r="E235" s="67">
        <f>COUNTIFS(ESGOTO!N:N,'DADOS - SANTANA'!B235,ESGOTO!AF:AF,"Nc")</f>
        <v>0</v>
      </c>
      <c r="F235" s="68" t="str">
        <f t="shared" si="66"/>
        <v>-</v>
      </c>
      <c r="G235" s="72" t="str">
        <f t="shared" si="67"/>
        <v>-</v>
      </c>
    </row>
    <row r="236" spans="2:7">
      <c r="B236" s="60" t="s">
        <v>58</v>
      </c>
      <c r="C236" s="81">
        <f t="shared" si="65"/>
        <v>0</v>
      </c>
      <c r="D236" s="67">
        <f>COUNTIFS(ESGOTO!N:N,'DADOS - SANTANA'!B236,ESGOTO!AF:AF,"c")</f>
        <v>0</v>
      </c>
      <c r="E236" s="67">
        <f>COUNTIFS(ESGOTO!N:N,'DADOS - SANTANA'!B236,ESGOTO!AF:AF,"Nc")</f>
        <v>0</v>
      </c>
      <c r="F236" s="68" t="str">
        <f t="shared" si="66"/>
        <v>-</v>
      </c>
      <c r="G236" s="72" t="str">
        <f t="shared" si="67"/>
        <v>-</v>
      </c>
    </row>
    <row r="237" spans="2:7">
      <c r="B237" s="60" t="s">
        <v>58</v>
      </c>
      <c r="C237" s="81">
        <f t="shared" si="65"/>
        <v>0</v>
      </c>
      <c r="D237" s="67">
        <f>COUNTIFS(ESGOTO!N:N,'DADOS - SANTANA'!B237,ESGOTO!AF:AF,"c")</f>
        <v>0</v>
      </c>
      <c r="E237" s="67">
        <f>COUNTIFS(ESGOTO!N:N,'DADOS - SANTANA'!B237,ESGOTO!AF:AF,"Nc")</f>
        <v>0</v>
      </c>
      <c r="F237" s="68" t="str">
        <f t="shared" si="66"/>
        <v>-</v>
      </c>
      <c r="G237" s="72" t="str">
        <f t="shared" si="67"/>
        <v>-</v>
      </c>
    </row>
    <row r="238" spans="2:7">
      <c r="B238" s="60" t="s">
        <v>58</v>
      </c>
      <c r="C238" s="81">
        <f t="shared" si="65"/>
        <v>0</v>
      </c>
      <c r="D238" s="67">
        <f>COUNTIFS(ESGOTO!N:N,'DADOS - SANTANA'!B238,ESGOTO!AF:AF,"c")</f>
        <v>0</v>
      </c>
      <c r="E238" s="67">
        <f>COUNTIFS(ESGOTO!N:N,'DADOS - SANTANA'!B238,ESGOTO!AF:AF,"Nc")</f>
        <v>0</v>
      </c>
      <c r="F238" s="68" t="str">
        <f t="shared" si="66"/>
        <v>-</v>
      </c>
      <c r="G238" s="72" t="str">
        <f t="shared" si="67"/>
        <v>-</v>
      </c>
    </row>
    <row r="239" spans="2:7">
      <c r="B239" s="60" t="s">
        <v>58</v>
      </c>
      <c r="C239" s="81">
        <f t="shared" si="65"/>
        <v>0</v>
      </c>
      <c r="D239" s="67">
        <f>COUNTIFS(ESGOTO!N:N,'DADOS - SANTANA'!B239,ESGOTO!AF:AF,"c")</f>
        <v>0</v>
      </c>
      <c r="E239" s="67">
        <f>COUNTIFS(ESGOTO!N:N,'DADOS - SANTANA'!B239,ESGOTO!AF:AF,"Nc")</f>
        <v>0</v>
      </c>
      <c r="F239" s="68" t="str">
        <f t="shared" si="66"/>
        <v>-</v>
      </c>
      <c r="G239" s="72" t="str">
        <f t="shared" si="67"/>
        <v>-</v>
      </c>
    </row>
    <row r="240" spans="2:7">
      <c r="B240" s="60" t="s">
        <v>58</v>
      </c>
      <c r="C240" s="81">
        <f t="shared" si="65"/>
        <v>0</v>
      </c>
      <c r="D240" s="67">
        <f>COUNTIFS(ESGOTO!N:N,'DADOS - SANTANA'!B240,ESGOTO!AF:AF,"c")</f>
        <v>0</v>
      </c>
      <c r="E240" s="67">
        <f>COUNTIFS(ESGOTO!N:N,'DADOS - SANTANA'!B240,ESGOTO!AF:AF,"Nc")</f>
        <v>0</v>
      </c>
      <c r="F240" s="68" t="str">
        <f t="shared" si="66"/>
        <v>-</v>
      </c>
      <c r="G240" s="72" t="str">
        <f t="shared" si="67"/>
        <v>-</v>
      </c>
    </row>
    <row r="241" spans="2:7">
      <c r="B241" s="60" t="s">
        <v>58</v>
      </c>
      <c r="C241" s="81">
        <f t="shared" si="65"/>
        <v>0</v>
      </c>
      <c r="D241" s="67">
        <f>COUNTIFS(ESGOTO!N:N,'DADOS - SANTANA'!B241,ESGOTO!AF:AF,"c")</f>
        <v>0</v>
      </c>
      <c r="E241" s="67">
        <f>COUNTIFS(ESGOTO!N:N,'DADOS - SANTANA'!B241,ESGOTO!AF:AF,"Nc")</f>
        <v>0</v>
      </c>
      <c r="F241" s="68" t="str">
        <f t="shared" si="66"/>
        <v>-</v>
      </c>
      <c r="G241" s="72" t="str">
        <f t="shared" si="67"/>
        <v>-</v>
      </c>
    </row>
    <row r="242" spans="2:7">
      <c r="B242" s="60" t="s">
        <v>58</v>
      </c>
      <c r="C242" s="81">
        <f t="shared" si="65"/>
        <v>0</v>
      </c>
      <c r="D242" s="67">
        <f>COUNTIFS(ESGOTO!N:N,'DADOS - SANTANA'!B242,ESGOTO!AF:AF,"c")</f>
        <v>0</v>
      </c>
      <c r="E242" s="67">
        <f>COUNTIFS(ESGOTO!N:N,'DADOS - SANTANA'!B242,ESGOTO!AF:AF,"Nc")</f>
        <v>0</v>
      </c>
      <c r="F242" s="68" t="str">
        <f t="shared" si="66"/>
        <v>-</v>
      </c>
      <c r="G242" s="72" t="str">
        <f t="shared" si="67"/>
        <v>-</v>
      </c>
    </row>
    <row r="243" spans="2:7">
      <c r="B243" s="60" t="s">
        <v>58</v>
      </c>
      <c r="C243" s="81">
        <f t="shared" si="65"/>
        <v>0</v>
      </c>
      <c r="D243" s="67">
        <f>COUNTIFS(ESGOTO!N:N,'DADOS - SANTANA'!B243,ESGOTO!AF:AF,"c")</f>
        <v>0</v>
      </c>
      <c r="E243" s="67">
        <f>COUNTIFS(ESGOTO!N:N,'DADOS - SANTANA'!B243,ESGOTO!AF:AF,"Nc")</f>
        <v>0</v>
      </c>
      <c r="F243" s="68" t="str">
        <f t="shared" si="66"/>
        <v>-</v>
      </c>
      <c r="G243" s="72" t="str">
        <f t="shared" si="67"/>
        <v>-</v>
      </c>
    </row>
    <row r="244" spans="2:7">
      <c r="B244" s="60" t="s">
        <v>58</v>
      </c>
      <c r="C244" s="81">
        <f t="shared" si="65"/>
        <v>0</v>
      </c>
      <c r="D244" s="67">
        <f>COUNTIFS(ESGOTO!N:N,'DADOS - SANTANA'!B244,ESGOTO!AF:AF,"c")</f>
        <v>0</v>
      </c>
      <c r="E244" s="67">
        <f>COUNTIFS(ESGOTO!N:N,'DADOS - SANTANA'!B244,ESGOTO!AF:AF,"Nc")</f>
        <v>0</v>
      </c>
      <c r="F244" s="68" t="str">
        <f t="shared" si="66"/>
        <v>-</v>
      </c>
      <c r="G244" s="72" t="str">
        <f t="shared" si="67"/>
        <v>-</v>
      </c>
    </row>
    <row r="245" spans="2:7">
      <c r="B245" s="60" t="s">
        <v>58</v>
      </c>
      <c r="C245" s="81">
        <f t="shared" si="65"/>
        <v>0</v>
      </c>
      <c r="D245" s="67">
        <f>COUNTIFS(ESGOTO!N:N,'DADOS - SANTANA'!B245,ESGOTO!AF:AF,"c")</f>
        <v>0</v>
      </c>
      <c r="E245" s="67">
        <f>COUNTIFS(ESGOTO!N:N,'DADOS - SANTANA'!B245,ESGOTO!AF:AF,"Nc")</f>
        <v>0</v>
      </c>
      <c r="F245" s="68" t="str">
        <f t="shared" si="66"/>
        <v>-</v>
      </c>
      <c r="G245" s="72" t="str">
        <f t="shared" si="67"/>
        <v>-</v>
      </c>
    </row>
    <row r="246" spans="2:7">
      <c r="B246" s="60" t="s">
        <v>58</v>
      </c>
      <c r="C246" s="81">
        <f t="shared" ref="C246" si="68">D246+E246</f>
        <v>0</v>
      </c>
      <c r="D246" s="67">
        <f>COUNTIFS(ESGOTO!N:N,'DADOS - SANTANA'!B246,ESGOTO!AF:AF,"c")</f>
        <v>0</v>
      </c>
      <c r="E246" s="67">
        <f>COUNTIFS(ESGOTO!N:N,'DADOS - SANTANA'!B246,ESGOTO!AF:AF,"Nc")</f>
        <v>0</v>
      </c>
      <c r="F246" s="68" t="str">
        <f t="shared" ref="F246" si="69">IFERROR(D246/C246,"-")</f>
        <v>-</v>
      </c>
      <c r="G246" s="72" t="str">
        <f t="shared" ref="G246" si="70">IFERROR(100%-F246,"-")</f>
        <v>-</v>
      </c>
    </row>
    <row r="247" spans="2:7">
      <c r="B247" s="60" t="s">
        <v>58</v>
      </c>
      <c r="C247" s="81">
        <f t="shared" si="65"/>
        <v>0</v>
      </c>
      <c r="D247" s="67">
        <f>COUNTIFS(ESGOTO!N:N,'DADOS - SANTANA'!B247,ESGOTO!AF:AF,"c")</f>
        <v>0</v>
      </c>
      <c r="E247" s="67">
        <f>COUNTIFS(ESGOTO!N:N,'DADOS - SANTANA'!B247,ESGOTO!AF:AF,"Nc")</f>
        <v>0</v>
      </c>
      <c r="F247" s="68" t="str">
        <f t="shared" si="66"/>
        <v>-</v>
      </c>
      <c r="G247" s="72" t="str">
        <f t="shared" si="67"/>
        <v>-</v>
      </c>
    </row>
    <row r="248" spans="2:7">
      <c r="B248" s="60" t="s">
        <v>58</v>
      </c>
      <c r="C248" s="81">
        <f t="shared" si="65"/>
        <v>0</v>
      </c>
      <c r="D248" s="67">
        <f>COUNTIFS(ESGOTO!N:N,'DADOS - SANTANA'!B248,ESGOTO!AF:AF,"c")</f>
        <v>0</v>
      </c>
      <c r="E248" s="67">
        <f>COUNTIFS(ESGOTO!N:N,'DADOS - SANTANA'!B248,ESGOTO!AF:AF,"Nc")</f>
        <v>0</v>
      </c>
      <c r="F248" s="68" t="str">
        <f t="shared" si="66"/>
        <v>-</v>
      </c>
      <c r="G248" s="72" t="str">
        <f t="shared" si="67"/>
        <v>-</v>
      </c>
    </row>
    <row r="249" spans="2:7">
      <c r="B249" s="60" t="s">
        <v>58</v>
      </c>
      <c r="C249" s="81">
        <f t="shared" si="65"/>
        <v>0</v>
      </c>
      <c r="D249" s="67">
        <f>COUNTIFS(ESGOTO!N:N,'DADOS - SANTANA'!B249,ESGOTO!AF:AF,"c")</f>
        <v>0</v>
      </c>
      <c r="E249" s="67">
        <f>COUNTIFS(ESGOTO!N:N,'DADOS - SANTANA'!B249,ESGOTO!AF:AF,"Nc")</f>
        <v>0</v>
      </c>
      <c r="F249" s="68" t="str">
        <f t="shared" si="66"/>
        <v>-</v>
      </c>
      <c r="G249" s="72" t="str">
        <f t="shared" si="67"/>
        <v>-</v>
      </c>
    </row>
    <row r="250" spans="2:7">
      <c r="B250" s="60" t="s">
        <v>58</v>
      </c>
      <c r="C250" s="81">
        <f t="shared" si="65"/>
        <v>0</v>
      </c>
      <c r="D250" s="67">
        <f>COUNTIFS(ESGOTO!N:N,'DADOS - SANTANA'!B250,ESGOTO!AF:AF,"c")</f>
        <v>0</v>
      </c>
      <c r="E250" s="67">
        <f>COUNTIFS(ESGOTO!N:N,'DADOS - SANTANA'!B250,ESGOTO!AF:AF,"Nc")</f>
        <v>0</v>
      </c>
      <c r="F250" s="68" t="str">
        <f t="shared" si="66"/>
        <v>-</v>
      </c>
      <c r="G250" s="72" t="str">
        <f t="shared" si="67"/>
        <v>-</v>
      </c>
    </row>
    <row r="251" spans="2:7">
      <c r="B251" s="60" t="s">
        <v>58</v>
      </c>
      <c r="C251" s="81">
        <f t="shared" si="65"/>
        <v>0</v>
      </c>
      <c r="D251" s="67">
        <f>COUNTIFS(ESGOTO!N:N,'DADOS - SANTANA'!B251,ESGOTO!AF:AF,"c")</f>
        <v>0</v>
      </c>
      <c r="E251" s="67">
        <f>COUNTIFS(ESGOTO!N:N,'DADOS - SANTANA'!B251,ESGOTO!AF:AF,"Nc")</f>
        <v>0</v>
      </c>
      <c r="F251" s="68" t="str">
        <f t="shared" si="66"/>
        <v>-</v>
      </c>
      <c r="G251" s="72" t="str">
        <f t="shared" si="67"/>
        <v>-</v>
      </c>
    </row>
    <row r="252" spans="2:7">
      <c r="B252" s="60" t="s">
        <v>58</v>
      </c>
      <c r="C252" s="81">
        <f t="shared" si="65"/>
        <v>0</v>
      </c>
      <c r="D252" s="67">
        <f>COUNTIFS(ESGOTO!N:N,'DADOS - SANTANA'!B252,ESGOTO!AF:AF,"c")</f>
        <v>0</v>
      </c>
      <c r="E252" s="67">
        <f>COUNTIFS(ESGOTO!N:N,'DADOS - SANTANA'!B252,ESGOTO!AF:AF,"Nc")</f>
        <v>0</v>
      </c>
      <c r="F252" s="68" t="str">
        <f t="shared" si="66"/>
        <v>-</v>
      </c>
      <c r="G252" s="72" t="str">
        <f t="shared" si="67"/>
        <v>-</v>
      </c>
    </row>
    <row r="253" spans="2:7">
      <c r="B253" s="60" t="s">
        <v>58</v>
      </c>
      <c r="C253" s="81">
        <f t="shared" si="65"/>
        <v>0</v>
      </c>
      <c r="D253" s="67">
        <f>COUNTIFS(ESGOTO!N:N,'DADOS - SANTANA'!B253,ESGOTO!AF:AF,"c")</f>
        <v>0</v>
      </c>
      <c r="E253" s="67">
        <f>COUNTIFS(ESGOTO!N:N,'DADOS - SANTANA'!B253,ESGOTO!AF:AF,"Nc")</f>
        <v>0</v>
      </c>
      <c r="F253" s="68" t="str">
        <f t="shared" si="66"/>
        <v>-</v>
      </c>
      <c r="G253" s="72" t="str">
        <f t="shared" si="67"/>
        <v>-</v>
      </c>
    </row>
    <row r="254" spans="2:7">
      <c r="B254" s="60" t="s">
        <v>58</v>
      </c>
      <c r="C254" s="81">
        <f t="shared" si="65"/>
        <v>0</v>
      </c>
      <c r="D254" s="67">
        <f>COUNTIFS(ESGOTO!N:N,'DADOS - SANTANA'!B254,ESGOTO!AF:AF,"c")</f>
        <v>0</v>
      </c>
      <c r="E254" s="67">
        <f>COUNTIFS(ESGOTO!N:N,'DADOS - SANTANA'!B254,ESGOTO!AF:AF,"Nc")</f>
        <v>0</v>
      </c>
      <c r="F254" s="68" t="str">
        <f t="shared" si="66"/>
        <v>-</v>
      </c>
      <c r="G254" s="72" t="str">
        <f t="shared" si="67"/>
        <v>-</v>
      </c>
    </row>
    <row r="255" spans="2:7">
      <c r="B255" s="60" t="s">
        <v>58</v>
      </c>
      <c r="C255" s="81">
        <f t="shared" si="65"/>
        <v>0</v>
      </c>
      <c r="D255" s="67">
        <f>COUNTIFS(ESGOTO!N:N,'DADOS - SANTANA'!B255,ESGOTO!AF:AF,"c")</f>
        <v>0</v>
      </c>
      <c r="E255" s="67">
        <f>COUNTIFS(ESGOTO!N:N,'DADOS - SANTANA'!B255,ESGOTO!AF:AF,"Nc")</f>
        <v>0</v>
      </c>
      <c r="F255" s="68" t="str">
        <f t="shared" si="66"/>
        <v>-</v>
      </c>
      <c r="G255" s="72" t="str">
        <f t="shared" si="67"/>
        <v>-</v>
      </c>
    </row>
    <row r="256" spans="2:7">
      <c r="B256" s="60" t="s">
        <v>58</v>
      </c>
      <c r="C256" s="81">
        <f t="shared" si="65"/>
        <v>0</v>
      </c>
      <c r="D256" s="67">
        <f>COUNTIFS(ESGOTO!N:N,'DADOS - SANTANA'!B256,ESGOTO!AF:AF,"c")</f>
        <v>0</v>
      </c>
      <c r="E256" s="67">
        <f>COUNTIFS(ESGOTO!N:N,'DADOS - SANTANA'!B256,ESGOTO!AF:AF,"Nc")</f>
        <v>0</v>
      </c>
      <c r="F256" s="68" t="str">
        <f t="shared" si="66"/>
        <v>-</v>
      </c>
      <c r="G256" s="72" t="str">
        <f t="shared" si="67"/>
        <v>-</v>
      </c>
    </row>
    <row r="257" spans="2:7">
      <c r="B257" s="60" t="s">
        <v>58</v>
      </c>
      <c r="C257" s="81">
        <f t="shared" si="65"/>
        <v>0</v>
      </c>
      <c r="D257" s="67">
        <f>COUNTIFS(ESGOTO!N:N,'DADOS - SANTANA'!B257,ESGOTO!AF:AF,"c")</f>
        <v>0</v>
      </c>
      <c r="E257" s="67">
        <f>COUNTIFS(ESGOTO!N:N,'DADOS - SANTANA'!B257,ESGOTO!AF:AF,"Nc")</f>
        <v>0</v>
      </c>
      <c r="F257" s="68" t="str">
        <f t="shared" si="66"/>
        <v>-</v>
      </c>
      <c r="G257" s="72" t="str">
        <f t="shared" si="67"/>
        <v>-</v>
      </c>
    </row>
    <row r="258" spans="2:7">
      <c r="B258" s="60" t="s">
        <v>58</v>
      </c>
      <c r="C258" s="81">
        <f t="shared" si="65"/>
        <v>0</v>
      </c>
      <c r="D258" s="67">
        <f>COUNTIFS(ESGOTO!N:N,'DADOS - SANTANA'!B258,ESGOTO!AF:AF,"c")</f>
        <v>0</v>
      </c>
      <c r="E258" s="67">
        <f>COUNTIFS(ESGOTO!N:N,'DADOS - SANTANA'!B258,ESGOTO!AF:AF,"Nc")</f>
        <v>0</v>
      </c>
      <c r="F258" s="68" t="str">
        <f t="shared" si="66"/>
        <v>-</v>
      </c>
      <c r="G258" s="72" t="str">
        <f t="shared" si="67"/>
        <v>-</v>
      </c>
    </row>
    <row r="259" spans="2:7">
      <c r="B259" s="60" t="s">
        <v>58</v>
      </c>
      <c r="C259" s="81">
        <f t="shared" si="65"/>
        <v>0</v>
      </c>
      <c r="D259" s="67">
        <f>COUNTIFS(ESGOTO!N:N,'DADOS - SANTANA'!B259,ESGOTO!AF:AF,"c")</f>
        <v>0</v>
      </c>
      <c r="E259" s="67">
        <f>COUNTIFS(ESGOTO!N:N,'DADOS - SANTANA'!B259,ESGOTO!AF:AF,"Nc")</f>
        <v>0</v>
      </c>
      <c r="F259" s="68" t="str">
        <f t="shared" si="66"/>
        <v>-</v>
      </c>
      <c r="G259" s="72" t="str">
        <f t="shared" si="67"/>
        <v>-</v>
      </c>
    </row>
    <row r="260" spans="2:7">
      <c r="B260" s="60" t="s">
        <v>58</v>
      </c>
      <c r="C260" s="81">
        <f t="shared" si="65"/>
        <v>0</v>
      </c>
      <c r="D260" s="67">
        <f>COUNTIFS(ESGOTO!N:N,'DADOS - SANTANA'!B260,ESGOTO!AF:AF,"c")</f>
        <v>0</v>
      </c>
      <c r="E260" s="67">
        <f>COUNTIFS(ESGOTO!N:N,'DADOS - SANTANA'!B260,ESGOTO!AF:AF,"Nc")</f>
        <v>0</v>
      </c>
      <c r="F260" s="68" t="str">
        <f t="shared" si="66"/>
        <v>-</v>
      </c>
      <c r="G260" s="72" t="str">
        <f t="shared" si="67"/>
        <v>-</v>
      </c>
    </row>
    <row r="261" spans="2:7">
      <c r="B261" s="60" t="s">
        <v>58</v>
      </c>
      <c r="C261" s="81">
        <f t="shared" si="65"/>
        <v>0</v>
      </c>
      <c r="D261" s="67">
        <f>COUNTIFS(ESGOTO!N:N,'DADOS - SANTANA'!B261,ESGOTO!AF:AF,"c")</f>
        <v>0</v>
      </c>
      <c r="E261" s="67">
        <f>COUNTIFS(ESGOTO!N:N,'DADOS - SANTANA'!B261,ESGOTO!AF:AF,"Nc")</f>
        <v>0</v>
      </c>
      <c r="F261" s="68" t="str">
        <f t="shared" si="66"/>
        <v>-</v>
      </c>
      <c r="G261" s="72" t="str">
        <f t="shared" si="67"/>
        <v>-</v>
      </c>
    </row>
    <row r="262" spans="2:7">
      <c r="B262" s="60" t="s">
        <v>58</v>
      </c>
      <c r="C262" s="81">
        <f t="shared" si="65"/>
        <v>0</v>
      </c>
      <c r="D262" s="67">
        <f>COUNTIFS(ESGOTO!N:N,'DADOS - SANTANA'!B262,ESGOTO!AF:AF,"c")</f>
        <v>0</v>
      </c>
      <c r="E262" s="67">
        <f>COUNTIFS(ESGOTO!N:N,'DADOS - SANTANA'!B262,ESGOTO!AF:AF,"Nc")</f>
        <v>0</v>
      </c>
      <c r="F262" s="68" t="str">
        <f t="shared" si="66"/>
        <v>-</v>
      </c>
      <c r="G262" s="72" t="str">
        <f t="shared" si="67"/>
        <v>-</v>
      </c>
    </row>
    <row r="263" spans="2:7">
      <c r="B263" s="60" t="s">
        <v>58</v>
      </c>
      <c r="C263" s="81">
        <f t="shared" si="65"/>
        <v>0</v>
      </c>
      <c r="D263" s="67">
        <f>COUNTIFS(ESGOTO!N:N,'DADOS - SANTANA'!B263,ESGOTO!AF:AF,"c")</f>
        <v>0</v>
      </c>
      <c r="E263" s="67">
        <f>COUNTIFS(ESGOTO!N:N,'DADOS - SANTANA'!B263,ESGOTO!AF:AF,"Nc")</f>
        <v>0</v>
      </c>
      <c r="F263" s="68" t="str">
        <f t="shared" si="66"/>
        <v>-</v>
      </c>
      <c r="G263" s="72" t="str">
        <f t="shared" si="67"/>
        <v>-</v>
      </c>
    </row>
    <row r="264" spans="2:7">
      <c r="B264" s="60" t="s">
        <v>58</v>
      </c>
      <c r="C264" s="81">
        <f t="shared" si="65"/>
        <v>0</v>
      </c>
      <c r="D264" s="67">
        <f>COUNTIFS(ESGOTO!N:N,'DADOS - SANTANA'!B264,ESGOTO!AF:AF,"c")</f>
        <v>0</v>
      </c>
      <c r="E264" s="67">
        <f>COUNTIFS(ESGOTO!N:N,'DADOS - SANTANA'!B264,ESGOTO!AF:AF,"Nc")</f>
        <v>0</v>
      </c>
      <c r="F264" s="68" t="str">
        <f t="shared" si="66"/>
        <v>-</v>
      </c>
      <c r="G264" s="72" t="str">
        <f t="shared" si="67"/>
        <v>-</v>
      </c>
    </row>
    <row r="265" spans="2:7">
      <c r="B265" s="60" t="s">
        <v>58</v>
      </c>
      <c r="C265" s="81">
        <f t="shared" ref="C265" si="71">D265+E265</f>
        <v>0</v>
      </c>
      <c r="D265" s="67">
        <f>COUNTIFS(ESGOTO!N:N,'DADOS - SANTANA'!B265,ESGOTO!AF:AF,"c")</f>
        <v>0</v>
      </c>
      <c r="E265" s="67">
        <f>COUNTIFS(ESGOTO!N:N,'DADOS - SANTANA'!B265,ESGOTO!AF:AF,"Nc")</f>
        <v>0</v>
      </c>
      <c r="F265" s="68" t="str">
        <f t="shared" ref="F265" si="72">IFERROR(D265/C265,"-")</f>
        <v>-</v>
      </c>
      <c r="G265" s="72" t="str">
        <f t="shared" ref="G265" si="73">IFERROR(100%-F265,"-")</f>
        <v>-</v>
      </c>
    </row>
    <row r="266" spans="2:7">
      <c r="B266" s="60" t="s">
        <v>58</v>
      </c>
      <c r="C266" s="81">
        <f t="shared" ref="C266" si="74">D266+E266</f>
        <v>0</v>
      </c>
      <c r="D266" s="67">
        <f>COUNTIFS(ESGOTO!N:N,'DADOS - SANTANA'!B266,ESGOTO!AF:AF,"c")</f>
        <v>0</v>
      </c>
      <c r="E266" s="67">
        <f>COUNTIFS(ESGOTO!N:N,'DADOS - SANTANA'!B266,ESGOTO!AF:AF,"Nc")</f>
        <v>0</v>
      </c>
      <c r="F266" s="68" t="str">
        <f t="shared" ref="F266" si="75">IFERROR(D266/C266,"-")</f>
        <v>-</v>
      </c>
      <c r="G266" s="72" t="str">
        <f t="shared" ref="G266" si="76">IFERROR(100%-F266,"-")</f>
        <v>-</v>
      </c>
    </row>
    <row r="268" spans="2:7">
      <c r="B268" s="297" t="s">
        <v>64</v>
      </c>
      <c r="C268" s="297"/>
      <c r="D268" s="297"/>
      <c r="E268" s="297"/>
      <c r="F268" s="297"/>
      <c r="G268" s="297"/>
    </row>
    <row r="270" spans="2:7" ht="19.5" customHeight="1">
      <c r="B270" s="287" t="s">
        <v>34</v>
      </c>
      <c r="C270" s="288"/>
      <c r="D270" s="288"/>
      <c r="E270" s="288"/>
      <c r="F270" s="288"/>
      <c r="G270" s="289"/>
    </row>
    <row r="271" spans="2:7" ht="19.5" customHeight="1">
      <c r="B271" s="104" t="s">
        <v>12</v>
      </c>
      <c r="C271" s="105" t="s">
        <v>35</v>
      </c>
      <c r="D271" s="105" t="s">
        <v>36</v>
      </c>
      <c r="E271" s="105" t="s">
        <v>37</v>
      </c>
      <c r="F271" s="105" t="s">
        <v>28</v>
      </c>
      <c r="G271" s="105" t="s">
        <v>29</v>
      </c>
    </row>
    <row r="272" spans="2:7" ht="19.5" customHeight="1">
      <c r="B272" s="121" t="s">
        <v>30</v>
      </c>
      <c r="C272" s="62">
        <f>D272+E272</f>
        <v>606</v>
      </c>
      <c r="D272" s="62">
        <f>COUNTIF(CAVALETE!Y:Y,"NC")</f>
        <v>26</v>
      </c>
      <c r="E272" s="62">
        <f>COUNTIF(CAVALETE!Y:Y,"C")</f>
        <v>580</v>
      </c>
      <c r="F272" s="16">
        <f>IFERROR(D272/C272,"-")</f>
        <v>4.2904290429042903E-2</v>
      </c>
      <c r="G272" s="16">
        <f>IFERROR(E272/C272,"-")</f>
        <v>0.95709570957095713</v>
      </c>
    </row>
    <row r="273" spans="2:7" ht="19.5" customHeight="1">
      <c r="B273" s="11"/>
      <c r="C273" s="11"/>
      <c r="D273" s="11"/>
      <c r="E273" s="11"/>
      <c r="F273" s="17"/>
      <c r="G273" s="17"/>
    </row>
    <row r="274" spans="2:7" ht="19.5" customHeight="1">
      <c r="B274" s="287" t="s">
        <v>24</v>
      </c>
      <c r="C274" s="288"/>
      <c r="D274" s="288"/>
      <c r="E274" s="288"/>
      <c r="F274" s="288"/>
      <c r="G274" s="289"/>
    </row>
    <row r="275" spans="2:7" ht="19.5" customHeight="1">
      <c r="B275" s="104" t="s">
        <v>12</v>
      </c>
      <c r="C275" s="105" t="s">
        <v>25</v>
      </c>
      <c r="D275" s="105" t="s">
        <v>26</v>
      </c>
      <c r="E275" s="105" t="s">
        <v>27</v>
      </c>
      <c r="F275" s="105" t="s">
        <v>28</v>
      </c>
      <c r="G275" s="105" t="s">
        <v>29</v>
      </c>
    </row>
    <row r="276" spans="2:7" ht="19.5" customHeight="1">
      <c r="B276" s="121" t="s">
        <v>30</v>
      </c>
      <c r="C276" s="62">
        <f>D276+E276</f>
        <v>606</v>
      </c>
      <c r="D276" s="62">
        <f>COUNTIF(CAVALETE!Z:Z,"nc")</f>
        <v>74</v>
      </c>
      <c r="E276" s="62">
        <f>COUNTIF(CAVALETE!Z:Z,"C")</f>
        <v>532</v>
      </c>
      <c r="F276" s="52">
        <f>IFERROR(D276/C276,"-")</f>
        <v>0.12211221122112212</v>
      </c>
      <c r="G276" s="52">
        <f>IFERROR(100%-F276,"-")</f>
        <v>0.87788778877887785</v>
      </c>
    </row>
    <row r="277" spans="2:7" ht="19.5" customHeight="1">
      <c r="B277" s="11"/>
      <c r="C277" s="11"/>
      <c r="D277" s="11"/>
      <c r="E277" s="11"/>
      <c r="F277" s="17"/>
      <c r="G277" s="17"/>
    </row>
    <row r="278" spans="2:7" ht="19.5" customHeight="1">
      <c r="B278" s="287" t="s">
        <v>38</v>
      </c>
      <c r="C278" s="288"/>
      <c r="D278" s="288"/>
      <c r="E278" s="288"/>
      <c r="F278" s="288"/>
      <c r="G278" s="289"/>
    </row>
    <row r="279" spans="2:7" ht="19.5" customHeight="1">
      <c r="B279" s="104" t="s">
        <v>12</v>
      </c>
      <c r="C279" s="105" t="s">
        <v>35</v>
      </c>
      <c r="D279" s="105" t="s">
        <v>36</v>
      </c>
      <c r="E279" s="105" t="s">
        <v>37</v>
      </c>
      <c r="F279" s="105" t="s">
        <v>28</v>
      </c>
      <c r="G279" s="105" t="s">
        <v>29</v>
      </c>
    </row>
    <row r="280" spans="2:7">
      <c r="B280" s="126" t="s">
        <v>30</v>
      </c>
      <c r="C280" s="62">
        <f>D280+E280</f>
        <v>619</v>
      </c>
      <c r="D280" s="62">
        <f>COUNTIF(CAVALETE!AB:AB,"NC")</f>
        <v>0</v>
      </c>
      <c r="E280" s="62">
        <f>COUNTIF(CAVALETE!AB:AB,"C")</f>
        <v>619</v>
      </c>
      <c r="F280" s="16">
        <f>IFERROR(D280/C280,"-")</f>
        <v>0</v>
      </c>
      <c r="G280" s="16">
        <f>IFERROR(E280/C280,"-")</f>
        <v>1</v>
      </c>
    </row>
    <row r="282" spans="2:7">
      <c r="B282" s="290" t="s">
        <v>40</v>
      </c>
      <c r="C282" s="291"/>
      <c r="D282" s="291"/>
      <c r="E282" s="291"/>
      <c r="F282" s="291"/>
      <c r="G282" s="292"/>
    </row>
    <row r="283" spans="2:7">
      <c r="B283" s="106" t="s">
        <v>6</v>
      </c>
      <c r="C283" s="107" t="s">
        <v>41</v>
      </c>
      <c r="D283" s="107" t="s">
        <v>42</v>
      </c>
      <c r="E283" s="107" t="s">
        <v>43</v>
      </c>
      <c r="F283" s="107" t="s">
        <v>44</v>
      </c>
      <c r="G283" s="107" t="s">
        <v>45</v>
      </c>
    </row>
    <row r="284" spans="2:7">
      <c r="B284" s="123" t="s">
        <v>46</v>
      </c>
      <c r="C284" s="67">
        <f>COUNTIF(CAVALETE!O:O,"C")</f>
        <v>578</v>
      </c>
      <c r="D284" s="67">
        <f>COUNTIF(CAVALETE!O:O,"NC")</f>
        <v>4</v>
      </c>
      <c r="E284" s="67">
        <f>COUNTIF(CAVALETE!O:O,"SF")</f>
        <v>24</v>
      </c>
      <c r="F284" s="69">
        <f>IFERROR(C284/(C284+D284+E284),"-")</f>
        <v>0.95379537953795379</v>
      </c>
      <c r="G284" s="65">
        <f>IFERROR(100%-F284,"-")</f>
        <v>4.6204620462046209E-2</v>
      </c>
    </row>
    <row r="285" spans="2:7">
      <c r="B285" s="123" t="s">
        <v>65</v>
      </c>
      <c r="C285" s="67">
        <f>COUNTIF(CAVALETE!Q:Q,"C")</f>
        <v>567</v>
      </c>
      <c r="D285" s="67">
        <f>COUNTIF(CAVALETE!Q:Q,"NC")</f>
        <v>4</v>
      </c>
      <c r="E285" s="67">
        <f>COUNTIF(CAVALETE!Q:Q,"SF")</f>
        <v>35</v>
      </c>
      <c r="F285" s="69">
        <f t="shared" ref="F285:F287" si="77">IFERROR(C285/(C285+D285+E285),"-")</f>
        <v>0.9356435643564357</v>
      </c>
      <c r="G285" s="65">
        <f t="shared" ref="G285:G288" si="78">IFERROR(100%-F285,"-")</f>
        <v>6.4356435643564303E-2</v>
      </c>
    </row>
    <row r="286" spans="2:7">
      <c r="B286" s="123" t="s">
        <v>66</v>
      </c>
      <c r="C286" s="67">
        <f>COUNTIF(CAVALETE!S:S,"c")</f>
        <v>552</v>
      </c>
      <c r="D286" s="67">
        <f>COUNTIF(CAVALETE!S:S,"nc")</f>
        <v>4</v>
      </c>
      <c r="E286" s="67">
        <f>COUNTIF(CAVALETE!S:S,"SF")</f>
        <v>46</v>
      </c>
      <c r="F286" s="69">
        <f t="shared" si="77"/>
        <v>0.9169435215946844</v>
      </c>
      <c r="G286" s="65">
        <f t="shared" si="78"/>
        <v>8.3056478405315604E-2</v>
      </c>
    </row>
    <row r="287" spans="2:7">
      <c r="B287" s="123" t="s">
        <v>67</v>
      </c>
      <c r="C287" s="67">
        <f>COUNTIF(CAVALETE!U:U,"c")</f>
        <v>551</v>
      </c>
      <c r="D287" s="67">
        <f>COUNTIF(CAVALETE!U:U,"NC")</f>
        <v>4</v>
      </c>
      <c r="E287" s="67">
        <f>COUNTIF(CAVALETE!U:U,"SF")</f>
        <v>47</v>
      </c>
      <c r="F287" s="69">
        <f t="shared" si="77"/>
        <v>0.91528239202657802</v>
      </c>
      <c r="G287" s="65">
        <f t="shared" si="78"/>
        <v>8.4717607973421982E-2</v>
      </c>
    </row>
    <row r="288" spans="2:7">
      <c r="B288" s="123" t="s">
        <v>53</v>
      </c>
      <c r="C288" s="67">
        <f>COUNTIF(CAVALETE!W:W,"C")</f>
        <v>573</v>
      </c>
      <c r="D288" s="67">
        <f>COUNTIF(CAVALETE!W:W,"NC")</f>
        <v>8</v>
      </c>
      <c r="E288" s="67">
        <f>COUNTIF(CAVALETE!W:W,"SF")</f>
        <v>25</v>
      </c>
      <c r="F288" s="69">
        <f>IFERROR(C288/(C288+D288+E288),"-")</f>
        <v>0.9455445544554455</v>
      </c>
      <c r="G288" s="65">
        <f t="shared" si="78"/>
        <v>5.4455445544554504E-2</v>
      </c>
    </row>
    <row r="290" spans="2:7">
      <c r="B290" s="298" t="s">
        <v>54</v>
      </c>
      <c r="C290" s="295"/>
      <c r="D290" s="295"/>
      <c r="E290" s="295"/>
      <c r="F290" s="295"/>
      <c r="G290" s="296"/>
    </row>
    <row r="291" spans="2:7" ht="36">
      <c r="B291" s="116" t="s">
        <v>55</v>
      </c>
      <c r="C291" s="109" t="s">
        <v>56</v>
      </c>
      <c r="D291" s="110" t="s">
        <v>41</v>
      </c>
      <c r="E291" s="110" t="s">
        <v>42</v>
      </c>
      <c r="F291" s="110" t="s">
        <v>44</v>
      </c>
      <c r="G291" s="110" t="s">
        <v>57</v>
      </c>
    </row>
    <row r="292" spans="2:7">
      <c r="B292" s="61" t="s">
        <v>58</v>
      </c>
      <c r="C292" s="81">
        <f t="shared" ref="C292" si="79">D292+E292</f>
        <v>0</v>
      </c>
      <c r="D292" s="67">
        <f>COUNTIFS(CAVALETE!N:N,'DADOS - SANTANA'!B292,CAVALETE!Y:Y,"C")</f>
        <v>0</v>
      </c>
      <c r="E292" s="67">
        <f>COUNTIFS(CAVALETE!N:N,'DADOS - SANTANA'!B292,CAVALETE!Y:Y,"NC")</f>
        <v>0</v>
      </c>
      <c r="F292" s="68" t="str">
        <f t="shared" ref="F292" si="80">IFERROR(D292/C292,"-")</f>
        <v>-</v>
      </c>
      <c r="G292" s="72" t="str">
        <f t="shared" ref="G292:G331" si="81">IFERROR(100%-F292,"-")</f>
        <v>-</v>
      </c>
    </row>
    <row r="293" spans="2:7">
      <c r="B293" s="61" t="s">
        <v>58</v>
      </c>
      <c r="C293" s="81">
        <f t="shared" ref="C293:C331" si="82">D293+E293</f>
        <v>0</v>
      </c>
      <c r="D293" s="67">
        <f>COUNTIFS(CAVALETE!N:N,'DADOS - SANTANA'!B293,CAVALETE!Y:Y,"C")</f>
        <v>0</v>
      </c>
      <c r="E293" s="67">
        <f>COUNTIFS(CAVALETE!N:N,'DADOS - SANTANA'!B293,CAVALETE!Y:Y,"NC")</f>
        <v>0</v>
      </c>
      <c r="F293" s="68" t="str">
        <f t="shared" ref="F293:F331" si="83">IFERROR(D293/C293,"-")</f>
        <v>-</v>
      </c>
      <c r="G293" s="72" t="str">
        <f t="shared" si="81"/>
        <v>-</v>
      </c>
    </row>
    <row r="294" spans="2:7">
      <c r="B294" s="61" t="s">
        <v>58</v>
      </c>
      <c r="C294" s="81">
        <f t="shared" si="82"/>
        <v>0</v>
      </c>
      <c r="D294" s="67">
        <f>COUNTIFS(CAVALETE!N:N,'DADOS - SANTANA'!B294,CAVALETE!Y:Y,"C")</f>
        <v>0</v>
      </c>
      <c r="E294" s="67">
        <f>COUNTIFS(CAVALETE!N:N,'DADOS - SANTANA'!B294,CAVALETE!Y:Y,"NC")</f>
        <v>0</v>
      </c>
      <c r="F294" s="68" t="str">
        <f t="shared" si="83"/>
        <v>-</v>
      </c>
      <c r="G294" s="72" t="str">
        <f t="shared" si="81"/>
        <v>-</v>
      </c>
    </row>
    <row r="295" spans="2:7">
      <c r="B295" s="61" t="s">
        <v>58</v>
      </c>
      <c r="C295" s="81">
        <f t="shared" si="82"/>
        <v>0</v>
      </c>
      <c r="D295" s="67">
        <f>COUNTIFS(CAVALETE!N:N,'DADOS - SANTANA'!B295,CAVALETE!Y:Y,"C")</f>
        <v>0</v>
      </c>
      <c r="E295" s="67">
        <f>COUNTIFS(CAVALETE!N:N,'DADOS - SANTANA'!B295,CAVALETE!Y:Y,"NC")</f>
        <v>0</v>
      </c>
      <c r="F295" s="68" t="str">
        <f t="shared" si="83"/>
        <v>-</v>
      </c>
      <c r="G295" s="72" t="str">
        <f t="shared" si="81"/>
        <v>-</v>
      </c>
    </row>
    <row r="296" spans="2:7">
      <c r="B296" s="61" t="s">
        <v>58</v>
      </c>
      <c r="C296" s="81">
        <f t="shared" si="82"/>
        <v>0</v>
      </c>
      <c r="D296" s="67">
        <f>COUNTIFS(CAVALETE!N:N,'DADOS - SANTANA'!B296,CAVALETE!Y:Y,"C")</f>
        <v>0</v>
      </c>
      <c r="E296" s="67">
        <f>COUNTIFS(CAVALETE!N:N,'DADOS - SANTANA'!B296,CAVALETE!Y:Y,"NC")</f>
        <v>0</v>
      </c>
      <c r="F296" s="68" t="str">
        <f t="shared" si="83"/>
        <v>-</v>
      </c>
      <c r="G296" s="72" t="str">
        <f t="shared" si="81"/>
        <v>-</v>
      </c>
    </row>
    <row r="297" spans="2:7">
      <c r="B297" s="61" t="s">
        <v>58</v>
      </c>
      <c r="C297" s="81">
        <f t="shared" ref="C297:C325" si="84">D297+E297</f>
        <v>0</v>
      </c>
      <c r="D297" s="67">
        <f>COUNTIFS(CAVALETE!N:N,'DADOS - SANTANA'!B297,CAVALETE!Y:Y,"C")</f>
        <v>0</v>
      </c>
      <c r="E297" s="67">
        <f>COUNTIFS(CAVALETE!N:N,'DADOS - SANTANA'!B297,CAVALETE!Y:Y,"NC")</f>
        <v>0</v>
      </c>
      <c r="F297" s="68" t="str">
        <f t="shared" ref="F297:F325" si="85">IFERROR(D297/C297,"-")</f>
        <v>-</v>
      </c>
      <c r="G297" s="72" t="str">
        <f t="shared" ref="G297:G325" si="86">IFERROR(100%-F297,"-")</f>
        <v>-</v>
      </c>
    </row>
    <row r="298" spans="2:7">
      <c r="B298" s="61" t="s">
        <v>58</v>
      </c>
      <c r="C298" s="81">
        <f t="shared" ref="C298:C323" si="87">D298+E298</f>
        <v>0</v>
      </c>
      <c r="D298" s="67">
        <f>COUNTIFS(CAVALETE!N:N,'DADOS - SANTANA'!B298,CAVALETE!Y:Y,"C")</f>
        <v>0</v>
      </c>
      <c r="E298" s="67">
        <f>COUNTIFS(CAVALETE!N:N,'DADOS - SANTANA'!B298,CAVALETE!Y:Y,"NC")</f>
        <v>0</v>
      </c>
      <c r="F298" s="68" t="str">
        <f t="shared" ref="F298:F323" si="88">IFERROR(D298/C298,"-")</f>
        <v>-</v>
      </c>
      <c r="G298" s="72" t="str">
        <f t="shared" ref="G298:G323" si="89">IFERROR(100%-F298,"-")</f>
        <v>-</v>
      </c>
    </row>
    <row r="299" spans="2:7">
      <c r="B299" s="61" t="s">
        <v>58</v>
      </c>
      <c r="C299" s="81">
        <f t="shared" si="87"/>
        <v>0</v>
      </c>
      <c r="D299" s="67">
        <f>COUNTIFS(CAVALETE!N:N,'DADOS - SANTANA'!B299,CAVALETE!Y:Y,"C")</f>
        <v>0</v>
      </c>
      <c r="E299" s="67">
        <f>COUNTIFS(CAVALETE!N:N,'DADOS - SANTANA'!B299,CAVALETE!Y:Y,"NC")</f>
        <v>0</v>
      </c>
      <c r="F299" s="68" t="str">
        <f t="shared" si="88"/>
        <v>-</v>
      </c>
      <c r="G299" s="72" t="str">
        <f t="shared" si="89"/>
        <v>-</v>
      </c>
    </row>
    <row r="300" spans="2:7">
      <c r="B300" s="61" t="s">
        <v>58</v>
      </c>
      <c r="C300" s="81">
        <f t="shared" si="87"/>
        <v>0</v>
      </c>
      <c r="D300" s="67">
        <f>COUNTIFS(CAVALETE!N:N,'DADOS - SANTANA'!B300,CAVALETE!Y:Y,"C")</f>
        <v>0</v>
      </c>
      <c r="E300" s="67">
        <f>COUNTIFS(CAVALETE!N:N,'DADOS - SANTANA'!B300,CAVALETE!Y:Y,"NC")</f>
        <v>0</v>
      </c>
      <c r="F300" s="68" t="str">
        <f t="shared" si="88"/>
        <v>-</v>
      </c>
      <c r="G300" s="72" t="str">
        <f t="shared" si="89"/>
        <v>-</v>
      </c>
    </row>
    <row r="301" spans="2:7">
      <c r="B301" s="61" t="s">
        <v>58</v>
      </c>
      <c r="C301" s="81">
        <f t="shared" si="87"/>
        <v>0</v>
      </c>
      <c r="D301" s="67">
        <f>COUNTIFS(CAVALETE!N:N,'DADOS - SANTANA'!B301,CAVALETE!Y:Y,"C")</f>
        <v>0</v>
      </c>
      <c r="E301" s="67">
        <f>COUNTIFS(CAVALETE!N:N,'DADOS - SANTANA'!B301,CAVALETE!Y:Y,"NC")</f>
        <v>0</v>
      </c>
      <c r="F301" s="68" t="str">
        <f t="shared" si="88"/>
        <v>-</v>
      </c>
      <c r="G301" s="72" t="str">
        <f t="shared" si="89"/>
        <v>-</v>
      </c>
    </row>
    <row r="302" spans="2:7">
      <c r="B302" s="61" t="s">
        <v>58</v>
      </c>
      <c r="C302" s="81">
        <f t="shared" si="87"/>
        <v>0</v>
      </c>
      <c r="D302" s="67">
        <f>COUNTIFS(CAVALETE!N:N,'DADOS - SANTANA'!B302,CAVALETE!Y:Y,"C")</f>
        <v>0</v>
      </c>
      <c r="E302" s="67">
        <f>COUNTIFS(CAVALETE!N:N,'DADOS - SANTANA'!B302,CAVALETE!Y:Y,"NC")</f>
        <v>0</v>
      </c>
      <c r="F302" s="68" t="str">
        <f t="shared" si="88"/>
        <v>-</v>
      </c>
      <c r="G302" s="72" t="str">
        <f t="shared" si="89"/>
        <v>-</v>
      </c>
    </row>
    <row r="303" spans="2:7">
      <c r="B303" s="61" t="s">
        <v>58</v>
      </c>
      <c r="C303" s="81">
        <f t="shared" si="87"/>
        <v>0</v>
      </c>
      <c r="D303" s="67">
        <f>COUNTIFS(CAVALETE!N:N,'DADOS - SANTANA'!B303,CAVALETE!Y:Y,"C")</f>
        <v>0</v>
      </c>
      <c r="E303" s="67">
        <f>COUNTIFS(CAVALETE!N:N,'DADOS - SANTANA'!B303,CAVALETE!Y:Y,"NC")</f>
        <v>0</v>
      </c>
      <c r="F303" s="68" t="str">
        <f t="shared" si="88"/>
        <v>-</v>
      </c>
      <c r="G303" s="72" t="str">
        <f t="shared" si="89"/>
        <v>-</v>
      </c>
    </row>
    <row r="304" spans="2:7">
      <c r="B304" s="61" t="s">
        <v>58</v>
      </c>
      <c r="C304" s="81">
        <f t="shared" si="87"/>
        <v>0</v>
      </c>
      <c r="D304" s="67">
        <f>COUNTIFS(CAVALETE!N:N,'DADOS - SANTANA'!B304,CAVALETE!Y:Y,"C")</f>
        <v>0</v>
      </c>
      <c r="E304" s="67">
        <f>COUNTIFS(CAVALETE!N:N,'DADOS - SANTANA'!B304,CAVALETE!Y:Y,"NC")</f>
        <v>0</v>
      </c>
      <c r="F304" s="68" t="str">
        <f t="shared" si="88"/>
        <v>-</v>
      </c>
      <c r="G304" s="72" t="str">
        <f t="shared" si="89"/>
        <v>-</v>
      </c>
    </row>
    <row r="305" spans="2:7">
      <c r="B305" s="61" t="s">
        <v>58</v>
      </c>
      <c r="C305" s="81">
        <f t="shared" si="87"/>
        <v>0</v>
      </c>
      <c r="D305" s="67">
        <f>COUNTIFS(CAVALETE!N:N,'DADOS - SANTANA'!B305,CAVALETE!Y:Y,"C")</f>
        <v>0</v>
      </c>
      <c r="E305" s="67">
        <f>COUNTIFS(CAVALETE!N:N,'DADOS - SANTANA'!B305,CAVALETE!Y:Y,"NC")</f>
        <v>0</v>
      </c>
      <c r="F305" s="68" t="str">
        <f t="shared" si="88"/>
        <v>-</v>
      </c>
      <c r="G305" s="72" t="str">
        <f t="shared" si="89"/>
        <v>-</v>
      </c>
    </row>
    <row r="306" spans="2:7">
      <c r="B306" s="61" t="s">
        <v>58</v>
      </c>
      <c r="C306" s="81">
        <f t="shared" si="87"/>
        <v>0</v>
      </c>
      <c r="D306" s="67">
        <f>COUNTIFS(CAVALETE!N:N,'DADOS - SANTANA'!B306,CAVALETE!Y:Y,"C")</f>
        <v>0</v>
      </c>
      <c r="E306" s="67">
        <f>COUNTIFS(CAVALETE!N:N,'DADOS - SANTANA'!B306,CAVALETE!Y:Y,"NC")</f>
        <v>0</v>
      </c>
      <c r="F306" s="68" t="str">
        <f t="shared" si="88"/>
        <v>-</v>
      </c>
      <c r="G306" s="72" t="str">
        <f t="shared" si="89"/>
        <v>-</v>
      </c>
    </row>
    <row r="307" spans="2:7">
      <c r="B307" s="61" t="s">
        <v>58</v>
      </c>
      <c r="C307" s="81">
        <f t="shared" si="87"/>
        <v>0</v>
      </c>
      <c r="D307" s="67">
        <f>COUNTIFS(CAVALETE!N:N,'DADOS - SANTANA'!B307,CAVALETE!Y:Y,"C")</f>
        <v>0</v>
      </c>
      <c r="E307" s="67">
        <f>COUNTIFS(CAVALETE!N:N,'DADOS - SANTANA'!B307,CAVALETE!Y:Y,"NC")</f>
        <v>0</v>
      </c>
      <c r="F307" s="68" t="str">
        <f t="shared" si="88"/>
        <v>-</v>
      </c>
      <c r="G307" s="72" t="str">
        <f t="shared" si="89"/>
        <v>-</v>
      </c>
    </row>
    <row r="308" spans="2:7">
      <c r="B308" s="61" t="s">
        <v>58</v>
      </c>
      <c r="C308" s="81">
        <f t="shared" si="87"/>
        <v>0</v>
      </c>
      <c r="D308" s="67">
        <f>COUNTIFS(CAVALETE!N:N,'DADOS - SANTANA'!B308,CAVALETE!Y:Y,"C")</f>
        <v>0</v>
      </c>
      <c r="E308" s="67">
        <f>COUNTIFS(CAVALETE!N:N,'DADOS - SANTANA'!B308,CAVALETE!Y:Y,"NC")</f>
        <v>0</v>
      </c>
      <c r="F308" s="68" t="str">
        <f t="shared" si="88"/>
        <v>-</v>
      </c>
      <c r="G308" s="72" t="str">
        <f t="shared" si="89"/>
        <v>-</v>
      </c>
    </row>
    <row r="309" spans="2:7">
      <c r="B309" s="61" t="s">
        <v>58</v>
      </c>
      <c r="C309" s="81">
        <f t="shared" si="87"/>
        <v>0</v>
      </c>
      <c r="D309" s="67">
        <f>COUNTIFS(CAVALETE!N:N,'DADOS - SANTANA'!B309,CAVALETE!Y:Y,"C")</f>
        <v>0</v>
      </c>
      <c r="E309" s="67">
        <f>COUNTIFS(CAVALETE!N:N,'DADOS - SANTANA'!B309,CAVALETE!Y:Y,"NC")</f>
        <v>0</v>
      </c>
      <c r="F309" s="68" t="str">
        <f t="shared" si="88"/>
        <v>-</v>
      </c>
      <c r="G309" s="72" t="str">
        <f t="shared" si="89"/>
        <v>-</v>
      </c>
    </row>
    <row r="310" spans="2:7">
      <c r="B310" s="61" t="s">
        <v>58</v>
      </c>
      <c r="C310" s="81">
        <f t="shared" si="87"/>
        <v>0</v>
      </c>
      <c r="D310" s="67">
        <f>COUNTIFS(CAVALETE!N:N,'DADOS - SANTANA'!B310,CAVALETE!Y:Y,"C")</f>
        <v>0</v>
      </c>
      <c r="E310" s="67">
        <f>COUNTIFS(CAVALETE!N:N,'DADOS - SANTANA'!B310,CAVALETE!Y:Y,"NC")</f>
        <v>0</v>
      </c>
      <c r="F310" s="68" t="str">
        <f t="shared" si="88"/>
        <v>-</v>
      </c>
      <c r="G310" s="72" t="str">
        <f t="shared" si="89"/>
        <v>-</v>
      </c>
    </row>
    <row r="311" spans="2:7">
      <c r="B311" s="61" t="s">
        <v>58</v>
      </c>
      <c r="C311" s="81">
        <f t="shared" si="87"/>
        <v>0</v>
      </c>
      <c r="D311" s="67">
        <f>COUNTIFS(CAVALETE!N:N,'DADOS - SANTANA'!B311,CAVALETE!Y:Y,"C")</f>
        <v>0</v>
      </c>
      <c r="E311" s="67">
        <f>COUNTIFS(CAVALETE!N:N,'DADOS - SANTANA'!B311,CAVALETE!Y:Y,"NC")</f>
        <v>0</v>
      </c>
      <c r="F311" s="68" t="str">
        <f t="shared" si="88"/>
        <v>-</v>
      </c>
      <c r="G311" s="72" t="str">
        <f t="shared" si="89"/>
        <v>-</v>
      </c>
    </row>
    <row r="312" spans="2:7">
      <c r="B312" s="61" t="s">
        <v>58</v>
      </c>
      <c r="C312" s="81">
        <f t="shared" si="87"/>
        <v>0</v>
      </c>
      <c r="D312" s="67">
        <f>COUNTIFS(CAVALETE!N:N,'DADOS - SANTANA'!B312,CAVALETE!Y:Y,"C")</f>
        <v>0</v>
      </c>
      <c r="E312" s="67">
        <f>COUNTIFS(CAVALETE!N:N,'DADOS - SANTANA'!B312,CAVALETE!Y:Y,"NC")</f>
        <v>0</v>
      </c>
      <c r="F312" s="68" t="str">
        <f t="shared" si="88"/>
        <v>-</v>
      </c>
      <c r="G312" s="72" t="str">
        <f t="shared" si="89"/>
        <v>-</v>
      </c>
    </row>
    <row r="313" spans="2:7">
      <c r="B313" s="61" t="s">
        <v>58</v>
      </c>
      <c r="C313" s="81">
        <f t="shared" si="87"/>
        <v>0</v>
      </c>
      <c r="D313" s="67">
        <f>COUNTIFS(CAVALETE!N:N,'DADOS - SANTANA'!B313,CAVALETE!Y:Y,"C")</f>
        <v>0</v>
      </c>
      <c r="E313" s="67">
        <f>COUNTIFS(CAVALETE!N:N,'DADOS - SANTANA'!B313,CAVALETE!Y:Y,"NC")</f>
        <v>0</v>
      </c>
      <c r="F313" s="68" t="str">
        <f t="shared" si="88"/>
        <v>-</v>
      </c>
      <c r="G313" s="72" t="str">
        <f t="shared" si="89"/>
        <v>-</v>
      </c>
    </row>
    <row r="314" spans="2:7">
      <c r="B314" s="61" t="s">
        <v>58</v>
      </c>
      <c r="C314" s="81">
        <f t="shared" si="87"/>
        <v>0</v>
      </c>
      <c r="D314" s="67">
        <f>COUNTIFS(CAVALETE!N:N,'DADOS - SANTANA'!B314,CAVALETE!Y:Y,"C")</f>
        <v>0</v>
      </c>
      <c r="E314" s="67">
        <f>COUNTIFS(CAVALETE!N:N,'DADOS - SANTANA'!B314,CAVALETE!Y:Y,"NC")</f>
        <v>0</v>
      </c>
      <c r="F314" s="68" t="str">
        <f t="shared" si="88"/>
        <v>-</v>
      </c>
      <c r="G314" s="72" t="str">
        <f t="shared" si="89"/>
        <v>-</v>
      </c>
    </row>
    <row r="315" spans="2:7">
      <c r="B315" s="61" t="s">
        <v>58</v>
      </c>
      <c r="C315" s="81">
        <f t="shared" si="87"/>
        <v>0</v>
      </c>
      <c r="D315" s="67">
        <f>COUNTIFS(CAVALETE!N:N,'DADOS - SANTANA'!B315,CAVALETE!Y:Y,"C")</f>
        <v>0</v>
      </c>
      <c r="E315" s="67">
        <f>COUNTIFS(CAVALETE!N:N,'DADOS - SANTANA'!B315,CAVALETE!Y:Y,"NC")</f>
        <v>0</v>
      </c>
      <c r="F315" s="68" t="str">
        <f t="shared" si="88"/>
        <v>-</v>
      </c>
      <c r="G315" s="72" t="str">
        <f t="shared" si="89"/>
        <v>-</v>
      </c>
    </row>
    <row r="316" spans="2:7">
      <c r="B316" s="61" t="s">
        <v>58</v>
      </c>
      <c r="C316" s="81">
        <f t="shared" si="87"/>
        <v>0</v>
      </c>
      <c r="D316" s="67">
        <f>COUNTIFS(CAVALETE!N:N,'DADOS - SANTANA'!B316,CAVALETE!Y:Y,"C")</f>
        <v>0</v>
      </c>
      <c r="E316" s="67">
        <f>COUNTIFS(CAVALETE!N:N,'DADOS - SANTANA'!B316,CAVALETE!Y:Y,"NC")</f>
        <v>0</v>
      </c>
      <c r="F316" s="68" t="str">
        <f t="shared" si="88"/>
        <v>-</v>
      </c>
      <c r="G316" s="72" t="str">
        <f t="shared" si="89"/>
        <v>-</v>
      </c>
    </row>
    <row r="317" spans="2:7">
      <c r="B317" s="61" t="s">
        <v>58</v>
      </c>
      <c r="C317" s="81">
        <f t="shared" si="87"/>
        <v>0</v>
      </c>
      <c r="D317" s="67">
        <f>COUNTIFS(CAVALETE!N:N,'DADOS - SANTANA'!B317,CAVALETE!Y:Y,"C")</f>
        <v>0</v>
      </c>
      <c r="E317" s="67">
        <f>COUNTIFS(CAVALETE!N:N,'DADOS - SANTANA'!B317,CAVALETE!Y:Y,"NC")</f>
        <v>0</v>
      </c>
      <c r="F317" s="68" t="str">
        <f t="shared" si="88"/>
        <v>-</v>
      </c>
      <c r="G317" s="72" t="str">
        <f t="shared" si="89"/>
        <v>-</v>
      </c>
    </row>
    <row r="318" spans="2:7">
      <c r="B318" s="61" t="s">
        <v>58</v>
      </c>
      <c r="C318" s="81">
        <f t="shared" si="87"/>
        <v>0</v>
      </c>
      <c r="D318" s="67">
        <f>COUNTIFS(CAVALETE!N:N,'DADOS - SANTANA'!B318,CAVALETE!Y:Y,"C")</f>
        <v>0</v>
      </c>
      <c r="E318" s="67">
        <f>COUNTIFS(CAVALETE!N:N,'DADOS - SANTANA'!B318,CAVALETE!Y:Y,"NC")</f>
        <v>0</v>
      </c>
      <c r="F318" s="68" t="str">
        <f t="shared" si="88"/>
        <v>-</v>
      </c>
      <c r="G318" s="72" t="str">
        <f t="shared" si="89"/>
        <v>-</v>
      </c>
    </row>
    <row r="319" spans="2:7">
      <c r="B319" s="61" t="s">
        <v>58</v>
      </c>
      <c r="C319" s="81">
        <f t="shared" si="87"/>
        <v>0</v>
      </c>
      <c r="D319" s="67">
        <f>COUNTIFS(CAVALETE!N:N,'DADOS - SANTANA'!B319,CAVALETE!Y:Y,"C")</f>
        <v>0</v>
      </c>
      <c r="E319" s="67">
        <f>COUNTIFS(CAVALETE!N:N,'DADOS - SANTANA'!B319,CAVALETE!Y:Y,"NC")</f>
        <v>0</v>
      </c>
      <c r="F319" s="68" t="str">
        <f t="shared" si="88"/>
        <v>-</v>
      </c>
      <c r="G319" s="72" t="str">
        <f t="shared" si="89"/>
        <v>-</v>
      </c>
    </row>
    <row r="320" spans="2:7">
      <c r="B320" s="61" t="s">
        <v>58</v>
      </c>
      <c r="C320" s="81">
        <f t="shared" si="87"/>
        <v>0</v>
      </c>
      <c r="D320" s="67">
        <f>COUNTIFS(CAVALETE!N:N,'DADOS - SANTANA'!B320,CAVALETE!Y:Y,"C")</f>
        <v>0</v>
      </c>
      <c r="E320" s="67">
        <f>COUNTIFS(CAVALETE!N:N,'DADOS - SANTANA'!B320,CAVALETE!Y:Y,"NC")</f>
        <v>0</v>
      </c>
      <c r="F320" s="68" t="str">
        <f t="shared" si="88"/>
        <v>-</v>
      </c>
      <c r="G320" s="72" t="str">
        <f t="shared" si="89"/>
        <v>-</v>
      </c>
    </row>
    <row r="321" spans="2:7">
      <c r="B321" s="61" t="s">
        <v>58</v>
      </c>
      <c r="C321" s="81">
        <f t="shared" si="87"/>
        <v>0</v>
      </c>
      <c r="D321" s="67">
        <f>COUNTIFS(CAVALETE!N:N,'DADOS - SANTANA'!B321,CAVALETE!Y:Y,"C")</f>
        <v>0</v>
      </c>
      <c r="E321" s="67">
        <f>COUNTIFS(CAVALETE!N:N,'DADOS - SANTANA'!B321,CAVALETE!Y:Y,"NC")</f>
        <v>0</v>
      </c>
      <c r="F321" s="68" t="str">
        <f t="shared" si="88"/>
        <v>-</v>
      </c>
      <c r="G321" s="72" t="str">
        <f t="shared" si="89"/>
        <v>-</v>
      </c>
    </row>
    <row r="322" spans="2:7">
      <c r="B322" s="61" t="s">
        <v>58</v>
      </c>
      <c r="C322" s="81">
        <f t="shared" si="87"/>
        <v>0</v>
      </c>
      <c r="D322" s="67">
        <f>COUNTIFS(CAVALETE!N:N,'DADOS - SANTANA'!B322,CAVALETE!Y:Y,"C")</f>
        <v>0</v>
      </c>
      <c r="E322" s="67">
        <f>COUNTIFS(CAVALETE!N:N,'DADOS - SANTANA'!B322,CAVALETE!Y:Y,"NC")</f>
        <v>0</v>
      </c>
      <c r="F322" s="68" t="str">
        <f t="shared" si="88"/>
        <v>-</v>
      </c>
      <c r="G322" s="72" t="str">
        <f t="shared" si="89"/>
        <v>-</v>
      </c>
    </row>
    <row r="323" spans="2:7">
      <c r="B323" s="61" t="s">
        <v>58</v>
      </c>
      <c r="C323" s="81">
        <f t="shared" si="87"/>
        <v>0</v>
      </c>
      <c r="D323" s="67">
        <f>COUNTIFS(CAVALETE!N:N,'DADOS - SANTANA'!B323,CAVALETE!Y:Y,"C")</f>
        <v>0</v>
      </c>
      <c r="E323" s="67">
        <f>COUNTIFS(CAVALETE!N:N,'DADOS - SANTANA'!B323,CAVALETE!Y:Y,"NC")</f>
        <v>0</v>
      </c>
      <c r="F323" s="68" t="str">
        <f t="shared" si="88"/>
        <v>-</v>
      </c>
      <c r="G323" s="72" t="str">
        <f t="shared" si="89"/>
        <v>-</v>
      </c>
    </row>
    <row r="324" spans="2:7">
      <c r="B324" s="61" t="s">
        <v>58</v>
      </c>
      <c r="C324" s="81">
        <f t="shared" si="84"/>
        <v>0</v>
      </c>
      <c r="D324" s="67">
        <f>COUNTIFS(CAVALETE!N:N,'DADOS - SANTANA'!B324,CAVALETE!Y:Y,"C")</f>
        <v>0</v>
      </c>
      <c r="E324" s="67">
        <f>COUNTIFS(CAVALETE!N:N,'DADOS - SANTANA'!B324,CAVALETE!Y:Y,"NC")</f>
        <v>0</v>
      </c>
      <c r="F324" s="68" t="str">
        <f t="shared" si="85"/>
        <v>-</v>
      </c>
      <c r="G324" s="72" t="str">
        <f t="shared" si="86"/>
        <v>-</v>
      </c>
    </row>
    <row r="325" spans="2:7">
      <c r="B325" s="61" t="s">
        <v>58</v>
      </c>
      <c r="C325" s="81">
        <f t="shared" si="84"/>
        <v>0</v>
      </c>
      <c r="D325" s="67">
        <f>COUNTIFS(CAVALETE!N:N,'DADOS - SANTANA'!B325,CAVALETE!Y:Y,"C")</f>
        <v>0</v>
      </c>
      <c r="E325" s="67">
        <f>COUNTIFS(CAVALETE!N:N,'DADOS - SANTANA'!B325,CAVALETE!Y:Y,"NC")</f>
        <v>0</v>
      </c>
      <c r="F325" s="68" t="str">
        <f t="shared" si="85"/>
        <v>-</v>
      </c>
      <c r="G325" s="72" t="str">
        <f t="shared" si="86"/>
        <v>-</v>
      </c>
    </row>
    <row r="326" spans="2:7">
      <c r="B326" s="61" t="s">
        <v>58</v>
      </c>
      <c r="C326" s="81">
        <f t="shared" si="82"/>
        <v>0</v>
      </c>
      <c r="D326" s="67">
        <f>COUNTIFS(CAVALETE!N:N,'DADOS - SANTANA'!B326,CAVALETE!Y:Y,"C")</f>
        <v>0</v>
      </c>
      <c r="E326" s="67">
        <f>COUNTIFS(CAVALETE!N:N,'DADOS - SANTANA'!B326,CAVALETE!Y:Y,"NC")</f>
        <v>0</v>
      </c>
      <c r="F326" s="68" t="str">
        <f t="shared" si="83"/>
        <v>-</v>
      </c>
      <c r="G326" s="72" t="str">
        <f t="shared" si="81"/>
        <v>-</v>
      </c>
    </row>
    <row r="327" spans="2:7">
      <c r="B327" s="61" t="s">
        <v>58</v>
      </c>
      <c r="C327" s="81">
        <f t="shared" si="82"/>
        <v>0</v>
      </c>
      <c r="D327" s="67">
        <f>COUNTIFS(CAVALETE!N:N,'DADOS - SANTANA'!B327,CAVALETE!Y:Y,"C")</f>
        <v>0</v>
      </c>
      <c r="E327" s="67">
        <f>COUNTIFS(CAVALETE!N:N,'DADOS - SANTANA'!B327,CAVALETE!Y:Y,"NC")</f>
        <v>0</v>
      </c>
      <c r="F327" s="68" t="str">
        <f t="shared" si="83"/>
        <v>-</v>
      </c>
      <c r="G327" s="72" t="str">
        <f t="shared" si="81"/>
        <v>-</v>
      </c>
    </row>
    <row r="328" spans="2:7">
      <c r="B328" s="61" t="s">
        <v>58</v>
      </c>
      <c r="C328" s="81">
        <f t="shared" si="82"/>
        <v>0</v>
      </c>
      <c r="D328" s="67">
        <f>COUNTIFS(CAVALETE!N:N,'DADOS - SANTANA'!B328,CAVALETE!Y:Y,"C")</f>
        <v>0</v>
      </c>
      <c r="E328" s="67">
        <f>COUNTIFS(CAVALETE!N:N,'DADOS - SANTANA'!B328,CAVALETE!Y:Y,"NC")</f>
        <v>0</v>
      </c>
      <c r="F328" s="68" t="str">
        <f t="shared" si="83"/>
        <v>-</v>
      </c>
      <c r="G328" s="72" t="str">
        <f t="shared" si="81"/>
        <v>-</v>
      </c>
    </row>
    <row r="329" spans="2:7">
      <c r="B329" s="61" t="s">
        <v>58</v>
      </c>
      <c r="C329" s="81">
        <f t="shared" si="82"/>
        <v>0</v>
      </c>
      <c r="D329" s="67">
        <f>COUNTIFS(CAVALETE!N:N,'DADOS - SANTANA'!B329,CAVALETE!Y:Y,"C")</f>
        <v>0</v>
      </c>
      <c r="E329" s="67">
        <f>COUNTIFS(CAVALETE!N:N,'DADOS - SANTANA'!B329,CAVALETE!Y:Y,"NC")</f>
        <v>0</v>
      </c>
      <c r="F329" s="68" t="str">
        <f t="shared" si="83"/>
        <v>-</v>
      </c>
      <c r="G329" s="72" t="str">
        <f t="shared" si="81"/>
        <v>-</v>
      </c>
    </row>
    <row r="330" spans="2:7">
      <c r="B330" s="61" t="s">
        <v>58</v>
      </c>
      <c r="C330" s="81">
        <f t="shared" si="82"/>
        <v>0</v>
      </c>
      <c r="D330" s="67">
        <f>COUNTIFS(CAVALETE!N:N,'DADOS - SANTANA'!B330,CAVALETE!Y:Y,"C")</f>
        <v>0</v>
      </c>
      <c r="E330" s="67">
        <f>COUNTIFS(CAVALETE!N:N,'DADOS - SANTANA'!B330,CAVALETE!Y:Y,"NC")</f>
        <v>0</v>
      </c>
      <c r="F330" s="68" t="str">
        <f t="shared" si="83"/>
        <v>-</v>
      </c>
      <c r="G330" s="72" t="str">
        <f t="shared" si="81"/>
        <v>-</v>
      </c>
    </row>
    <row r="331" spans="2:7">
      <c r="B331" s="61" t="s">
        <v>58</v>
      </c>
      <c r="C331" s="81">
        <f t="shared" si="82"/>
        <v>0</v>
      </c>
      <c r="D331" s="67">
        <f>COUNTIFS(CAVALETE!N:N,'DADOS - SANTANA'!B331,CAVALETE!Y:Y,"C")</f>
        <v>0</v>
      </c>
      <c r="E331" s="67">
        <f>COUNTIFS(CAVALETE!N:N,'DADOS - SANTANA'!B331,CAVALETE!Y:Y,"NC")</f>
        <v>0</v>
      </c>
      <c r="F331" s="68" t="str">
        <f t="shared" si="83"/>
        <v>-</v>
      </c>
      <c r="G331" s="72" t="str">
        <f t="shared" si="81"/>
        <v>-</v>
      </c>
    </row>
    <row r="333" spans="2:7">
      <c r="B333" s="298" t="s">
        <v>59</v>
      </c>
      <c r="C333" s="295"/>
      <c r="D333" s="295"/>
      <c r="E333" s="295"/>
      <c r="F333" s="295"/>
      <c r="G333" s="296"/>
    </row>
    <row r="334" spans="2:7" ht="36">
      <c r="B334" s="116" t="s">
        <v>55</v>
      </c>
      <c r="C334" s="109" t="s">
        <v>56</v>
      </c>
      <c r="D334" s="110" t="s">
        <v>41</v>
      </c>
      <c r="E334" s="110" t="s">
        <v>42</v>
      </c>
      <c r="F334" s="110" t="s">
        <v>44</v>
      </c>
      <c r="G334" s="110" t="s">
        <v>57</v>
      </c>
    </row>
    <row r="335" spans="2:7" ht="20.25" customHeight="1">
      <c r="B335" s="61" t="s">
        <v>58</v>
      </c>
      <c r="C335" s="81">
        <f t="shared" ref="C335" si="90">D335+E335</f>
        <v>0</v>
      </c>
      <c r="D335" s="67">
        <f>COUNTIFS(CAVALETE!N:N,'DADOS - SANTANA'!B335,CAVALETE!Z:Z,"C")</f>
        <v>0</v>
      </c>
      <c r="E335" s="67">
        <f>COUNTIFS(CAVALETE!N:N,'DADOS - SANTANA'!B335,CAVALETE!Z:Z,"NC")</f>
        <v>0</v>
      </c>
      <c r="F335" s="68" t="str">
        <f t="shared" ref="F335" si="91">IFERROR(D335/C335,"-")</f>
        <v>-</v>
      </c>
      <c r="G335" s="72" t="str">
        <f t="shared" ref="G335:G374" si="92">IFERROR(100%-F335,"-")</f>
        <v>-</v>
      </c>
    </row>
    <row r="336" spans="2:7">
      <c r="B336" s="61" t="s">
        <v>58</v>
      </c>
      <c r="C336" s="81">
        <f t="shared" ref="C336:C374" si="93">D336+E336</f>
        <v>0</v>
      </c>
      <c r="D336" s="67">
        <f>COUNTIFS(CAVALETE!N:N,'DADOS - SANTANA'!B336,CAVALETE!Z:Z,"C")</f>
        <v>0</v>
      </c>
      <c r="E336" s="67">
        <f>COUNTIFS(CAVALETE!N:N,'DADOS - SANTANA'!B336,CAVALETE!Z:Z,"NC")</f>
        <v>0</v>
      </c>
      <c r="F336" s="68" t="str">
        <f t="shared" ref="F336:F374" si="94">IFERROR(D336/C336,"-")</f>
        <v>-</v>
      </c>
      <c r="G336" s="72" t="str">
        <f t="shared" si="92"/>
        <v>-</v>
      </c>
    </row>
    <row r="337" spans="2:7">
      <c r="B337" s="61" t="s">
        <v>58</v>
      </c>
      <c r="C337" s="81">
        <f t="shared" si="93"/>
        <v>0</v>
      </c>
      <c r="D337" s="67">
        <f>COUNTIFS(CAVALETE!N:N,'DADOS - SANTANA'!B337,CAVALETE!Z:Z,"C")</f>
        <v>0</v>
      </c>
      <c r="E337" s="67">
        <f>COUNTIFS(CAVALETE!N:N,'DADOS - SANTANA'!B337,CAVALETE!Z:Z,"NC")</f>
        <v>0</v>
      </c>
      <c r="F337" s="68" t="str">
        <f t="shared" si="94"/>
        <v>-</v>
      </c>
      <c r="G337" s="72" t="str">
        <f t="shared" si="92"/>
        <v>-</v>
      </c>
    </row>
    <row r="338" spans="2:7">
      <c r="B338" s="61" t="s">
        <v>58</v>
      </c>
      <c r="C338" s="81">
        <f t="shared" si="93"/>
        <v>0</v>
      </c>
      <c r="D338" s="67">
        <f>COUNTIFS(CAVALETE!N:N,'DADOS - SANTANA'!B338,CAVALETE!Z:Z,"C")</f>
        <v>0</v>
      </c>
      <c r="E338" s="67">
        <f>COUNTIFS(CAVALETE!N:N,'DADOS - SANTANA'!B338,CAVALETE!Z:Z,"NC")</f>
        <v>0</v>
      </c>
      <c r="F338" s="68" t="str">
        <f t="shared" si="94"/>
        <v>-</v>
      </c>
      <c r="G338" s="72" t="str">
        <f t="shared" si="92"/>
        <v>-</v>
      </c>
    </row>
    <row r="339" spans="2:7">
      <c r="B339" s="61" t="s">
        <v>58</v>
      </c>
      <c r="C339" s="81">
        <f t="shared" ref="C339:C364" si="95">D339+E339</f>
        <v>0</v>
      </c>
      <c r="D339" s="67">
        <f>COUNTIFS(CAVALETE!N:N,'DADOS - SANTANA'!B339,CAVALETE!Z:Z,"C")</f>
        <v>0</v>
      </c>
      <c r="E339" s="67">
        <f>COUNTIFS(CAVALETE!N:N,'DADOS - SANTANA'!B339,CAVALETE!Z:Z,"NC")</f>
        <v>0</v>
      </c>
      <c r="F339" s="68" t="str">
        <f t="shared" ref="F339:F364" si="96">IFERROR(D339/C339,"-")</f>
        <v>-</v>
      </c>
      <c r="G339" s="72" t="str">
        <f t="shared" ref="G339:G364" si="97">IFERROR(100%-F339,"-")</f>
        <v>-</v>
      </c>
    </row>
    <row r="340" spans="2:7">
      <c r="B340" s="61" t="s">
        <v>58</v>
      </c>
      <c r="C340" s="81">
        <f t="shared" si="95"/>
        <v>0</v>
      </c>
      <c r="D340" s="67">
        <f>COUNTIFS(CAVALETE!N:N,'DADOS - SANTANA'!B340,CAVALETE!Z:Z,"C")</f>
        <v>0</v>
      </c>
      <c r="E340" s="67">
        <f>COUNTIFS(CAVALETE!N:N,'DADOS - SANTANA'!B340,CAVALETE!Z:Z,"NC")</f>
        <v>0</v>
      </c>
      <c r="F340" s="68" t="str">
        <f t="shared" si="96"/>
        <v>-</v>
      </c>
      <c r="G340" s="72" t="str">
        <f t="shared" si="97"/>
        <v>-</v>
      </c>
    </row>
    <row r="341" spans="2:7">
      <c r="B341" s="61" t="s">
        <v>58</v>
      </c>
      <c r="C341" s="81">
        <f t="shared" si="95"/>
        <v>0</v>
      </c>
      <c r="D341" s="67">
        <f>COUNTIFS(CAVALETE!N:N,'DADOS - SANTANA'!B341,CAVALETE!Z:Z,"C")</f>
        <v>0</v>
      </c>
      <c r="E341" s="67">
        <f>COUNTIFS(CAVALETE!N:N,'DADOS - SANTANA'!B341,CAVALETE!Z:Z,"NC")</f>
        <v>0</v>
      </c>
      <c r="F341" s="68" t="str">
        <f t="shared" si="96"/>
        <v>-</v>
      </c>
      <c r="G341" s="72" t="str">
        <f t="shared" si="97"/>
        <v>-</v>
      </c>
    </row>
    <row r="342" spans="2:7">
      <c r="B342" s="61" t="s">
        <v>58</v>
      </c>
      <c r="C342" s="81">
        <f t="shared" si="95"/>
        <v>0</v>
      </c>
      <c r="D342" s="67">
        <f>COUNTIFS(CAVALETE!N:N,'DADOS - SANTANA'!B342,CAVALETE!Z:Z,"C")</f>
        <v>0</v>
      </c>
      <c r="E342" s="67">
        <f>COUNTIFS(CAVALETE!N:N,'DADOS - SANTANA'!B342,CAVALETE!Z:Z,"NC")</f>
        <v>0</v>
      </c>
      <c r="F342" s="68" t="str">
        <f t="shared" si="96"/>
        <v>-</v>
      </c>
      <c r="G342" s="72" t="str">
        <f t="shared" si="97"/>
        <v>-</v>
      </c>
    </row>
    <row r="343" spans="2:7">
      <c r="B343" s="61" t="s">
        <v>58</v>
      </c>
      <c r="C343" s="81">
        <f t="shared" si="95"/>
        <v>0</v>
      </c>
      <c r="D343" s="67">
        <f>COUNTIFS(CAVALETE!N:N,'DADOS - SANTANA'!B343,CAVALETE!Z:Z,"C")</f>
        <v>0</v>
      </c>
      <c r="E343" s="67">
        <f>COUNTIFS(CAVALETE!N:N,'DADOS - SANTANA'!B343,CAVALETE!Z:Z,"NC")</f>
        <v>0</v>
      </c>
      <c r="F343" s="68" t="str">
        <f t="shared" si="96"/>
        <v>-</v>
      </c>
      <c r="G343" s="72" t="str">
        <f t="shared" si="97"/>
        <v>-</v>
      </c>
    </row>
    <row r="344" spans="2:7">
      <c r="B344" s="61" t="s">
        <v>58</v>
      </c>
      <c r="C344" s="81">
        <f t="shared" si="95"/>
        <v>0</v>
      </c>
      <c r="D344" s="67">
        <f>COUNTIFS(CAVALETE!N:N,'DADOS - SANTANA'!B344,CAVALETE!Z:Z,"C")</f>
        <v>0</v>
      </c>
      <c r="E344" s="67">
        <f>COUNTIFS(CAVALETE!N:N,'DADOS - SANTANA'!B344,CAVALETE!Z:Z,"NC")</f>
        <v>0</v>
      </c>
      <c r="F344" s="68" t="str">
        <f t="shared" si="96"/>
        <v>-</v>
      </c>
      <c r="G344" s="72" t="str">
        <f t="shared" si="97"/>
        <v>-</v>
      </c>
    </row>
    <row r="345" spans="2:7">
      <c r="B345" s="61" t="s">
        <v>58</v>
      </c>
      <c r="C345" s="81">
        <f t="shared" si="95"/>
        <v>0</v>
      </c>
      <c r="D345" s="67">
        <f>COUNTIFS(CAVALETE!N:N,'DADOS - SANTANA'!B345,CAVALETE!Z:Z,"C")</f>
        <v>0</v>
      </c>
      <c r="E345" s="67">
        <f>COUNTIFS(CAVALETE!N:N,'DADOS - SANTANA'!B345,CAVALETE!Z:Z,"NC")</f>
        <v>0</v>
      </c>
      <c r="F345" s="68" t="str">
        <f t="shared" si="96"/>
        <v>-</v>
      </c>
      <c r="G345" s="72" t="str">
        <f t="shared" si="97"/>
        <v>-</v>
      </c>
    </row>
    <row r="346" spans="2:7">
      <c r="B346" s="61" t="s">
        <v>58</v>
      </c>
      <c r="C346" s="81">
        <f t="shared" si="95"/>
        <v>0</v>
      </c>
      <c r="D346" s="67">
        <f>COUNTIFS(CAVALETE!N:N,'DADOS - SANTANA'!B346,CAVALETE!Z:Z,"C")</f>
        <v>0</v>
      </c>
      <c r="E346" s="67">
        <f>COUNTIFS(CAVALETE!N:N,'DADOS - SANTANA'!B346,CAVALETE!Z:Z,"NC")</f>
        <v>0</v>
      </c>
      <c r="F346" s="68" t="str">
        <f t="shared" si="96"/>
        <v>-</v>
      </c>
      <c r="G346" s="72" t="str">
        <f t="shared" si="97"/>
        <v>-</v>
      </c>
    </row>
    <row r="347" spans="2:7">
      <c r="B347" s="61" t="s">
        <v>58</v>
      </c>
      <c r="C347" s="81">
        <f t="shared" si="95"/>
        <v>0</v>
      </c>
      <c r="D347" s="67">
        <f>COUNTIFS(CAVALETE!N:N,'DADOS - SANTANA'!B347,CAVALETE!Z:Z,"C")</f>
        <v>0</v>
      </c>
      <c r="E347" s="67">
        <f>COUNTIFS(CAVALETE!N:N,'DADOS - SANTANA'!B347,CAVALETE!Z:Z,"NC")</f>
        <v>0</v>
      </c>
      <c r="F347" s="68" t="str">
        <f t="shared" si="96"/>
        <v>-</v>
      </c>
      <c r="G347" s="72" t="str">
        <f t="shared" si="97"/>
        <v>-</v>
      </c>
    </row>
    <row r="348" spans="2:7">
      <c r="B348" s="61" t="s">
        <v>58</v>
      </c>
      <c r="C348" s="81">
        <f t="shared" si="95"/>
        <v>0</v>
      </c>
      <c r="D348" s="67">
        <f>COUNTIFS(CAVALETE!N:N,'DADOS - SANTANA'!B348,CAVALETE!Z:Z,"C")</f>
        <v>0</v>
      </c>
      <c r="E348" s="67">
        <f>COUNTIFS(CAVALETE!N:N,'DADOS - SANTANA'!B348,CAVALETE!Z:Z,"NC")</f>
        <v>0</v>
      </c>
      <c r="F348" s="68" t="str">
        <f t="shared" si="96"/>
        <v>-</v>
      </c>
      <c r="G348" s="72" t="str">
        <f t="shared" si="97"/>
        <v>-</v>
      </c>
    </row>
    <row r="349" spans="2:7">
      <c r="B349" s="61" t="s">
        <v>58</v>
      </c>
      <c r="C349" s="81">
        <f t="shared" si="95"/>
        <v>0</v>
      </c>
      <c r="D349" s="67">
        <f>COUNTIFS(CAVALETE!N:N,'DADOS - SANTANA'!B349,CAVALETE!Z:Z,"C")</f>
        <v>0</v>
      </c>
      <c r="E349" s="67">
        <f>COUNTIFS(CAVALETE!N:N,'DADOS - SANTANA'!B349,CAVALETE!Z:Z,"NC")</f>
        <v>0</v>
      </c>
      <c r="F349" s="68" t="str">
        <f t="shared" si="96"/>
        <v>-</v>
      </c>
      <c r="G349" s="72" t="str">
        <f t="shared" si="97"/>
        <v>-</v>
      </c>
    </row>
    <row r="350" spans="2:7">
      <c r="B350" s="61" t="s">
        <v>58</v>
      </c>
      <c r="C350" s="81">
        <f t="shared" si="95"/>
        <v>0</v>
      </c>
      <c r="D350" s="67">
        <f>COUNTIFS(CAVALETE!N:N,'DADOS - SANTANA'!B350,CAVALETE!Z:Z,"C")</f>
        <v>0</v>
      </c>
      <c r="E350" s="67">
        <f>COUNTIFS(CAVALETE!N:N,'DADOS - SANTANA'!B350,CAVALETE!Z:Z,"NC")</f>
        <v>0</v>
      </c>
      <c r="F350" s="68" t="str">
        <f t="shared" si="96"/>
        <v>-</v>
      </c>
      <c r="G350" s="72" t="str">
        <f t="shared" si="97"/>
        <v>-</v>
      </c>
    </row>
    <row r="351" spans="2:7">
      <c r="B351" s="61" t="s">
        <v>58</v>
      </c>
      <c r="C351" s="81">
        <f t="shared" si="95"/>
        <v>0</v>
      </c>
      <c r="D351" s="67">
        <f>COUNTIFS(CAVALETE!N:N,'DADOS - SANTANA'!B351,CAVALETE!Z:Z,"C")</f>
        <v>0</v>
      </c>
      <c r="E351" s="67">
        <f>COUNTIFS(CAVALETE!N:N,'DADOS - SANTANA'!B351,CAVALETE!Z:Z,"NC")</f>
        <v>0</v>
      </c>
      <c r="F351" s="68" t="str">
        <f t="shared" si="96"/>
        <v>-</v>
      </c>
      <c r="G351" s="72" t="str">
        <f t="shared" si="97"/>
        <v>-</v>
      </c>
    </row>
    <row r="352" spans="2:7">
      <c r="B352" s="61" t="s">
        <v>58</v>
      </c>
      <c r="C352" s="81">
        <f t="shared" si="95"/>
        <v>0</v>
      </c>
      <c r="D352" s="67">
        <f>COUNTIFS(CAVALETE!N:N,'DADOS - SANTANA'!B352,CAVALETE!Z:Z,"C")</f>
        <v>0</v>
      </c>
      <c r="E352" s="67">
        <f>COUNTIFS(CAVALETE!N:N,'DADOS - SANTANA'!B352,CAVALETE!Z:Z,"NC")</f>
        <v>0</v>
      </c>
      <c r="F352" s="68" t="str">
        <f t="shared" si="96"/>
        <v>-</v>
      </c>
      <c r="G352" s="72" t="str">
        <f t="shared" si="97"/>
        <v>-</v>
      </c>
    </row>
    <row r="353" spans="2:7">
      <c r="B353" s="61" t="s">
        <v>58</v>
      </c>
      <c r="C353" s="81">
        <f t="shared" si="95"/>
        <v>0</v>
      </c>
      <c r="D353" s="67">
        <f>COUNTIFS(CAVALETE!N:N,'DADOS - SANTANA'!B353,CAVALETE!Z:Z,"C")</f>
        <v>0</v>
      </c>
      <c r="E353" s="67">
        <f>COUNTIFS(CAVALETE!N:N,'DADOS - SANTANA'!B353,CAVALETE!Z:Z,"NC")</f>
        <v>0</v>
      </c>
      <c r="F353" s="68" t="str">
        <f t="shared" si="96"/>
        <v>-</v>
      </c>
      <c r="G353" s="72" t="str">
        <f t="shared" si="97"/>
        <v>-</v>
      </c>
    </row>
    <row r="354" spans="2:7">
      <c r="B354" s="61" t="s">
        <v>58</v>
      </c>
      <c r="C354" s="81">
        <f t="shared" si="95"/>
        <v>0</v>
      </c>
      <c r="D354" s="67">
        <f>COUNTIFS(CAVALETE!N:N,'DADOS - SANTANA'!B354,CAVALETE!Z:Z,"C")</f>
        <v>0</v>
      </c>
      <c r="E354" s="67">
        <f>COUNTIFS(CAVALETE!N:N,'DADOS - SANTANA'!B354,CAVALETE!Z:Z,"NC")</f>
        <v>0</v>
      </c>
      <c r="F354" s="68" t="str">
        <f t="shared" si="96"/>
        <v>-</v>
      </c>
      <c r="G354" s="72" t="str">
        <f t="shared" si="97"/>
        <v>-</v>
      </c>
    </row>
    <row r="355" spans="2:7">
      <c r="B355" s="61" t="s">
        <v>58</v>
      </c>
      <c r="C355" s="81">
        <f t="shared" si="95"/>
        <v>0</v>
      </c>
      <c r="D355" s="67">
        <f>COUNTIFS(CAVALETE!N:N,'DADOS - SANTANA'!B355,CAVALETE!Z:Z,"C")</f>
        <v>0</v>
      </c>
      <c r="E355" s="67">
        <f>COUNTIFS(CAVALETE!N:N,'DADOS - SANTANA'!B355,CAVALETE!Z:Z,"NC")</f>
        <v>0</v>
      </c>
      <c r="F355" s="68" t="str">
        <f t="shared" si="96"/>
        <v>-</v>
      </c>
      <c r="G355" s="72" t="str">
        <f t="shared" si="97"/>
        <v>-</v>
      </c>
    </row>
    <row r="356" spans="2:7">
      <c r="B356" s="61" t="s">
        <v>58</v>
      </c>
      <c r="C356" s="81">
        <f t="shared" si="95"/>
        <v>0</v>
      </c>
      <c r="D356" s="67">
        <f>COUNTIFS(CAVALETE!N:N,'DADOS - SANTANA'!B356,CAVALETE!Z:Z,"C")</f>
        <v>0</v>
      </c>
      <c r="E356" s="67">
        <f>COUNTIFS(CAVALETE!N:N,'DADOS - SANTANA'!B356,CAVALETE!Z:Z,"NC")</f>
        <v>0</v>
      </c>
      <c r="F356" s="68" t="str">
        <f t="shared" si="96"/>
        <v>-</v>
      </c>
      <c r="G356" s="72" t="str">
        <f t="shared" si="97"/>
        <v>-</v>
      </c>
    </row>
    <row r="357" spans="2:7">
      <c r="B357" s="61" t="s">
        <v>58</v>
      </c>
      <c r="C357" s="81">
        <f t="shared" si="95"/>
        <v>0</v>
      </c>
      <c r="D357" s="67">
        <f>COUNTIFS(CAVALETE!N:N,'DADOS - SANTANA'!B357,CAVALETE!Z:Z,"C")</f>
        <v>0</v>
      </c>
      <c r="E357" s="67">
        <f>COUNTIFS(CAVALETE!N:N,'DADOS - SANTANA'!B357,CAVALETE!Z:Z,"NC")</f>
        <v>0</v>
      </c>
      <c r="F357" s="68" t="str">
        <f t="shared" si="96"/>
        <v>-</v>
      </c>
      <c r="G357" s="72" t="str">
        <f t="shared" si="97"/>
        <v>-</v>
      </c>
    </row>
    <row r="358" spans="2:7">
      <c r="B358" s="61" t="s">
        <v>58</v>
      </c>
      <c r="C358" s="81">
        <f t="shared" si="95"/>
        <v>0</v>
      </c>
      <c r="D358" s="67">
        <f>COUNTIFS(CAVALETE!N:N,'DADOS - SANTANA'!B358,CAVALETE!Z:Z,"C")</f>
        <v>0</v>
      </c>
      <c r="E358" s="67">
        <f>COUNTIFS(CAVALETE!N:N,'DADOS - SANTANA'!B358,CAVALETE!Z:Z,"NC")</f>
        <v>0</v>
      </c>
      <c r="F358" s="68" t="str">
        <f t="shared" si="96"/>
        <v>-</v>
      </c>
      <c r="G358" s="72" t="str">
        <f t="shared" si="97"/>
        <v>-</v>
      </c>
    </row>
    <row r="359" spans="2:7">
      <c r="B359" s="61" t="s">
        <v>58</v>
      </c>
      <c r="C359" s="81">
        <f t="shared" si="95"/>
        <v>0</v>
      </c>
      <c r="D359" s="67">
        <f>COUNTIFS(CAVALETE!N:N,'DADOS - SANTANA'!B359,CAVALETE!Z:Z,"C")</f>
        <v>0</v>
      </c>
      <c r="E359" s="67">
        <f>COUNTIFS(CAVALETE!N:N,'DADOS - SANTANA'!B359,CAVALETE!Z:Z,"NC")</f>
        <v>0</v>
      </c>
      <c r="F359" s="68" t="str">
        <f t="shared" si="96"/>
        <v>-</v>
      </c>
      <c r="G359" s="72" t="str">
        <f t="shared" si="97"/>
        <v>-</v>
      </c>
    </row>
    <row r="360" spans="2:7">
      <c r="B360" s="61" t="s">
        <v>58</v>
      </c>
      <c r="C360" s="81">
        <f t="shared" si="95"/>
        <v>0</v>
      </c>
      <c r="D360" s="67">
        <f>COUNTIFS(CAVALETE!N:N,'DADOS - SANTANA'!B360,CAVALETE!Z:Z,"C")</f>
        <v>0</v>
      </c>
      <c r="E360" s="67">
        <f>COUNTIFS(CAVALETE!N:N,'DADOS - SANTANA'!B360,CAVALETE!Z:Z,"NC")</f>
        <v>0</v>
      </c>
      <c r="F360" s="68" t="str">
        <f t="shared" si="96"/>
        <v>-</v>
      </c>
      <c r="G360" s="72" t="str">
        <f t="shared" si="97"/>
        <v>-</v>
      </c>
    </row>
    <row r="361" spans="2:7">
      <c r="B361" s="61" t="s">
        <v>58</v>
      </c>
      <c r="C361" s="81">
        <f t="shared" si="95"/>
        <v>0</v>
      </c>
      <c r="D361" s="67">
        <f>COUNTIFS(CAVALETE!N:N,'DADOS - SANTANA'!B361,CAVALETE!Z:Z,"C")</f>
        <v>0</v>
      </c>
      <c r="E361" s="67">
        <f>COUNTIFS(CAVALETE!N:N,'DADOS - SANTANA'!B361,CAVALETE!Z:Z,"NC")</f>
        <v>0</v>
      </c>
      <c r="F361" s="68" t="str">
        <f t="shared" si="96"/>
        <v>-</v>
      </c>
      <c r="G361" s="72" t="str">
        <f t="shared" si="97"/>
        <v>-</v>
      </c>
    </row>
    <row r="362" spans="2:7">
      <c r="B362" s="61" t="s">
        <v>58</v>
      </c>
      <c r="C362" s="81">
        <f t="shared" si="95"/>
        <v>0</v>
      </c>
      <c r="D362" s="67">
        <f>COUNTIFS(CAVALETE!N:N,'DADOS - SANTANA'!B362,CAVALETE!Z:Z,"C")</f>
        <v>0</v>
      </c>
      <c r="E362" s="67">
        <f>COUNTIFS(CAVALETE!N:N,'DADOS - SANTANA'!B362,CAVALETE!Z:Z,"NC")</f>
        <v>0</v>
      </c>
      <c r="F362" s="68" t="str">
        <f t="shared" si="96"/>
        <v>-</v>
      </c>
      <c r="G362" s="72" t="str">
        <f t="shared" si="97"/>
        <v>-</v>
      </c>
    </row>
    <row r="363" spans="2:7">
      <c r="B363" s="61" t="s">
        <v>58</v>
      </c>
      <c r="C363" s="81">
        <f t="shared" si="95"/>
        <v>0</v>
      </c>
      <c r="D363" s="67">
        <f>COUNTIFS(CAVALETE!N:N,'DADOS - SANTANA'!B363,CAVALETE!Z:Z,"C")</f>
        <v>0</v>
      </c>
      <c r="E363" s="67">
        <f>COUNTIFS(CAVALETE!N:N,'DADOS - SANTANA'!B363,CAVALETE!Z:Z,"NC")</f>
        <v>0</v>
      </c>
      <c r="F363" s="68" t="str">
        <f t="shared" si="96"/>
        <v>-</v>
      </c>
      <c r="G363" s="72" t="str">
        <f t="shared" si="97"/>
        <v>-</v>
      </c>
    </row>
    <row r="364" spans="2:7">
      <c r="B364" s="61" t="s">
        <v>58</v>
      </c>
      <c r="C364" s="81">
        <f t="shared" si="95"/>
        <v>0</v>
      </c>
      <c r="D364" s="67">
        <f>COUNTIFS(CAVALETE!N:N,'DADOS - SANTANA'!B364,CAVALETE!Z:Z,"C")</f>
        <v>0</v>
      </c>
      <c r="E364" s="67">
        <f>COUNTIFS(CAVALETE!N:N,'DADOS - SANTANA'!B364,CAVALETE!Z:Z,"NC")</f>
        <v>0</v>
      </c>
      <c r="F364" s="68" t="str">
        <f t="shared" si="96"/>
        <v>-</v>
      </c>
      <c r="G364" s="72" t="str">
        <f t="shared" si="97"/>
        <v>-</v>
      </c>
    </row>
    <row r="365" spans="2:7">
      <c r="B365" s="61" t="s">
        <v>58</v>
      </c>
      <c r="C365" s="81">
        <f t="shared" si="93"/>
        <v>0</v>
      </c>
      <c r="D365" s="67">
        <f>COUNTIFS(CAVALETE!N:N,'DADOS - SANTANA'!B365,CAVALETE!Z:Z,"C")</f>
        <v>0</v>
      </c>
      <c r="E365" s="67">
        <f>COUNTIFS(CAVALETE!N:N,'DADOS - SANTANA'!B365,CAVALETE!Z:Z,"NC")</f>
        <v>0</v>
      </c>
      <c r="F365" s="68" t="str">
        <f t="shared" si="94"/>
        <v>-</v>
      </c>
      <c r="G365" s="72" t="str">
        <f t="shared" si="92"/>
        <v>-</v>
      </c>
    </row>
    <row r="366" spans="2:7">
      <c r="B366" s="61" t="s">
        <v>58</v>
      </c>
      <c r="C366" s="81">
        <f t="shared" si="93"/>
        <v>0</v>
      </c>
      <c r="D366" s="67">
        <f>COUNTIFS(CAVALETE!N:N,'DADOS - SANTANA'!B366,CAVALETE!Z:Z,"C")</f>
        <v>0</v>
      </c>
      <c r="E366" s="67">
        <f>COUNTIFS(CAVALETE!N:N,'DADOS - SANTANA'!B366,CAVALETE!Z:Z,"NC")</f>
        <v>0</v>
      </c>
      <c r="F366" s="68" t="str">
        <f t="shared" si="94"/>
        <v>-</v>
      </c>
      <c r="G366" s="72" t="str">
        <f t="shared" si="92"/>
        <v>-</v>
      </c>
    </row>
    <row r="367" spans="2:7">
      <c r="B367" s="61" t="s">
        <v>58</v>
      </c>
      <c r="C367" s="81">
        <f t="shared" si="93"/>
        <v>0</v>
      </c>
      <c r="D367" s="67">
        <f>COUNTIFS(CAVALETE!N:N,'DADOS - SANTANA'!B367,CAVALETE!Z:Z,"C")</f>
        <v>0</v>
      </c>
      <c r="E367" s="67">
        <f>COUNTIFS(CAVALETE!N:N,'DADOS - SANTANA'!B367,CAVALETE!Z:Z,"NC")</f>
        <v>0</v>
      </c>
      <c r="F367" s="68" t="str">
        <f t="shared" si="94"/>
        <v>-</v>
      </c>
      <c r="G367" s="72" t="str">
        <f t="shared" si="92"/>
        <v>-</v>
      </c>
    </row>
    <row r="368" spans="2:7">
      <c r="B368" s="61" t="s">
        <v>58</v>
      </c>
      <c r="C368" s="81">
        <f t="shared" ref="C368" si="98">D368+E368</f>
        <v>0</v>
      </c>
      <c r="D368" s="67">
        <f>COUNTIFS(CAVALETE!N:N,'DADOS - SANTANA'!B368,CAVALETE!Z:Z,"C")</f>
        <v>0</v>
      </c>
      <c r="E368" s="67">
        <f>COUNTIFS(CAVALETE!N:N,'DADOS - SANTANA'!B368,CAVALETE!Z:Z,"NC")</f>
        <v>0</v>
      </c>
      <c r="F368" s="68" t="str">
        <f t="shared" ref="F368" si="99">IFERROR(D368/C368,"-")</f>
        <v>-</v>
      </c>
      <c r="G368" s="72" t="str">
        <f t="shared" ref="G368" si="100">IFERROR(100%-F368,"-")</f>
        <v>-</v>
      </c>
    </row>
    <row r="369" spans="2:7">
      <c r="B369" s="61" t="s">
        <v>58</v>
      </c>
      <c r="C369" s="81">
        <f t="shared" si="93"/>
        <v>0</v>
      </c>
      <c r="D369" s="67">
        <f>COUNTIFS(CAVALETE!N:N,'DADOS - SANTANA'!B369,CAVALETE!Z:Z,"C")</f>
        <v>0</v>
      </c>
      <c r="E369" s="67">
        <f>COUNTIFS(CAVALETE!N:N,'DADOS - SANTANA'!B369,CAVALETE!Z:Z,"NC")</f>
        <v>0</v>
      </c>
      <c r="F369" s="68" t="str">
        <f t="shared" si="94"/>
        <v>-</v>
      </c>
      <c r="G369" s="72" t="str">
        <f t="shared" si="92"/>
        <v>-</v>
      </c>
    </row>
    <row r="370" spans="2:7">
      <c r="B370" s="61" t="s">
        <v>58</v>
      </c>
      <c r="C370" s="81">
        <f t="shared" si="93"/>
        <v>0</v>
      </c>
      <c r="D370" s="67">
        <f>COUNTIFS(CAVALETE!N:N,'DADOS - SANTANA'!B370,CAVALETE!Z:Z,"C")</f>
        <v>0</v>
      </c>
      <c r="E370" s="67">
        <f>COUNTIFS(CAVALETE!N:N,'DADOS - SANTANA'!B370,CAVALETE!Z:Z,"NC")</f>
        <v>0</v>
      </c>
      <c r="F370" s="68" t="str">
        <f t="shared" si="94"/>
        <v>-</v>
      </c>
      <c r="G370" s="72" t="str">
        <f t="shared" si="92"/>
        <v>-</v>
      </c>
    </row>
    <row r="371" spans="2:7">
      <c r="B371" s="61" t="s">
        <v>58</v>
      </c>
      <c r="C371" s="81">
        <f t="shared" si="93"/>
        <v>0</v>
      </c>
      <c r="D371" s="67">
        <f>COUNTIFS(CAVALETE!N:N,'DADOS - SANTANA'!B371,CAVALETE!Z:Z,"C")</f>
        <v>0</v>
      </c>
      <c r="E371" s="67">
        <f>COUNTIFS(CAVALETE!N:N,'DADOS - SANTANA'!B371,CAVALETE!Z:Z,"NC")</f>
        <v>0</v>
      </c>
      <c r="F371" s="68" t="str">
        <f t="shared" si="94"/>
        <v>-</v>
      </c>
      <c r="G371" s="72" t="str">
        <f t="shared" si="92"/>
        <v>-</v>
      </c>
    </row>
    <row r="372" spans="2:7">
      <c r="B372" s="61" t="s">
        <v>58</v>
      </c>
      <c r="C372" s="81">
        <f t="shared" si="93"/>
        <v>0</v>
      </c>
      <c r="D372" s="67">
        <f>COUNTIFS(CAVALETE!N:N,'DADOS - SANTANA'!B372,CAVALETE!Z:Z,"C")</f>
        <v>0</v>
      </c>
      <c r="E372" s="67">
        <f>COUNTIFS(CAVALETE!N:N,'DADOS - SANTANA'!B372,CAVALETE!Z:Z,"NC")</f>
        <v>0</v>
      </c>
      <c r="F372" s="68" t="str">
        <f t="shared" si="94"/>
        <v>-</v>
      </c>
      <c r="G372" s="72" t="str">
        <f t="shared" si="92"/>
        <v>-</v>
      </c>
    </row>
    <row r="373" spans="2:7">
      <c r="B373" s="61" t="s">
        <v>58</v>
      </c>
      <c r="C373" s="81">
        <f t="shared" si="93"/>
        <v>0</v>
      </c>
      <c r="D373" s="67">
        <f>COUNTIFS(CAVALETE!N:N,'DADOS - SANTANA'!B373,CAVALETE!Z:Z,"C")</f>
        <v>0</v>
      </c>
      <c r="E373" s="67">
        <f>COUNTIFS(CAVALETE!N:N,'DADOS - SANTANA'!B373,CAVALETE!Z:Z,"NC")</f>
        <v>0</v>
      </c>
      <c r="F373" s="68" t="str">
        <f t="shared" si="94"/>
        <v>-</v>
      </c>
      <c r="G373" s="72" t="str">
        <f t="shared" si="92"/>
        <v>-</v>
      </c>
    </row>
    <row r="374" spans="2:7">
      <c r="B374" s="61" t="s">
        <v>58</v>
      </c>
      <c r="C374" s="81">
        <f t="shared" si="93"/>
        <v>0</v>
      </c>
      <c r="D374" s="67">
        <f>COUNTIFS(CAVALETE!N:N,'DADOS - SANTANA'!B374,CAVALETE!Z:Z,"C")</f>
        <v>0</v>
      </c>
      <c r="E374" s="67">
        <f>COUNTIFS(CAVALETE!N:N,'DADOS - SANTANA'!B374,CAVALETE!Z:Z,"NC")</f>
        <v>0</v>
      </c>
      <c r="F374" s="68" t="str">
        <f t="shared" si="94"/>
        <v>-</v>
      </c>
      <c r="G374" s="72" t="str">
        <f t="shared" si="92"/>
        <v>-</v>
      </c>
    </row>
    <row r="376" spans="2:7">
      <c r="B376" s="297" t="s">
        <v>68</v>
      </c>
      <c r="C376" s="297"/>
      <c r="D376" s="297"/>
      <c r="E376" s="297"/>
      <c r="F376" s="297"/>
      <c r="G376" s="297"/>
    </row>
    <row r="378" spans="2:7">
      <c r="B378" s="302" t="s">
        <v>34</v>
      </c>
      <c r="C378" s="302"/>
      <c r="D378" s="302"/>
      <c r="E378" s="302"/>
      <c r="F378" s="302"/>
      <c r="G378" s="302"/>
    </row>
    <row r="379" spans="2:7">
      <c r="B379" s="104" t="s">
        <v>12</v>
      </c>
      <c r="C379" s="105" t="s">
        <v>35</v>
      </c>
      <c r="D379" s="105" t="s">
        <v>36</v>
      </c>
      <c r="E379" s="105" t="s">
        <v>37</v>
      </c>
      <c r="F379" s="105" t="s">
        <v>28</v>
      </c>
      <c r="G379" s="105" t="s">
        <v>29</v>
      </c>
    </row>
    <row r="380" spans="2:7">
      <c r="B380" s="121" t="s">
        <v>17</v>
      </c>
      <c r="C380" s="62">
        <f>D380+E380</f>
        <v>282</v>
      </c>
      <c r="D380" s="62">
        <f>COUNTIF(REPOSIÇÃO!AE:AE,"nc")</f>
        <v>7</v>
      </c>
      <c r="E380" s="62">
        <f>COUNTIF(REPOSIÇÃO!AE:AE,"c")</f>
        <v>275</v>
      </c>
      <c r="F380" s="16">
        <f>IFERROR(D380/C380,"-")</f>
        <v>2.4822695035460994E-2</v>
      </c>
      <c r="G380" s="16">
        <f>IFERROR(E380/C380,"-")</f>
        <v>0.97517730496453903</v>
      </c>
    </row>
    <row r="381" spans="2:7">
      <c r="B381" s="11"/>
      <c r="C381" s="11"/>
      <c r="D381" s="11"/>
      <c r="E381" s="11"/>
      <c r="F381" s="17"/>
      <c r="G381" s="17"/>
    </row>
    <row r="382" spans="2:7">
      <c r="B382" s="287" t="s">
        <v>24</v>
      </c>
      <c r="C382" s="288"/>
      <c r="D382" s="288"/>
      <c r="E382" s="288"/>
      <c r="F382" s="288"/>
      <c r="G382" s="289"/>
    </row>
    <row r="383" spans="2:7">
      <c r="B383" s="104" t="s">
        <v>12</v>
      </c>
      <c r="C383" s="105" t="s">
        <v>25</v>
      </c>
      <c r="D383" s="105" t="s">
        <v>26</v>
      </c>
      <c r="E383" s="105" t="s">
        <v>27</v>
      </c>
      <c r="F383" s="105" t="s">
        <v>28</v>
      </c>
      <c r="G383" s="105" t="s">
        <v>29</v>
      </c>
    </row>
    <row r="384" spans="2:7">
      <c r="B384" s="121" t="s">
        <v>17</v>
      </c>
      <c r="C384" s="62">
        <f>D384+E384</f>
        <v>283</v>
      </c>
      <c r="D384" s="62">
        <f>COUNTIF(REPOSIÇÃO!AF:AF,"nc")</f>
        <v>146</v>
      </c>
      <c r="E384" s="62">
        <f>COUNTIF(REPOSIÇÃO!AF:AF,"c")</f>
        <v>137</v>
      </c>
      <c r="F384" s="52">
        <f>IFERROR(D384/C384,"-")</f>
        <v>0.51590106007067138</v>
      </c>
      <c r="G384" s="52">
        <f>IFERROR(100%-F384,"-")</f>
        <v>0.48409893992932862</v>
      </c>
    </row>
    <row r="385" spans="2:7">
      <c r="B385" s="11"/>
      <c r="C385" s="11"/>
      <c r="D385" s="11"/>
      <c r="E385" s="11"/>
      <c r="F385" s="17"/>
      <c r="G385" s="17"/>
    </row>
    <row r="386" spans="2:7">
      <c r="B386" s="293" t="s">
        <v>40</v>
      </c>
      <c r="C386" s="293"/>
      <c r="D386" s="293"/>
      <c r="E386" s="293"/>
      <c r="F386" s="293"/>
      <c r="G386" s="293"/>
    </row>
    <row r="387" spans="2:7">
      <c r="B387" s="106" t="s">
        <v>6</v>
      </c>
      <c r="C387" s="107" t="s">
        <v>41</v>
      </c>
      <c r="D387" s="107" t="s">
        <v>42</v>
      </c>
      <c r="E387" s="107" t="s">
        <v>43</v>
      </c>
      <c r="F387" s="107" t="s">
        <v>44</v>
      </c>
      <c r="G387" s="107" t="s">
        <v>45</v>
      </c>
    </row>
    <row r="388" spans="2:7">
      <c r="B388" s="123" t="s">
        <v>46</v>
      </c>
      <c r="C388" s="22">
        <f>COUNTIF(REPOSIÇÃO!O:O,"C")</f>
        <v>275</v>
      </c>
      <c r="D388" s="22">
        <f>COUNTIF(REPOSIÇÃO!O:O,"NC")</f>
        <v>4</v>
      </c>
      <c r="E388" s="22">
        <f>COUNTIF(REPOSIÇÃO!O:O,"SF")</f>
        <v>4</v>
      </c>
      <c r="F388" s="69">
        <f>IFERROR(C388/(C388+D388+E388),"-")</f>
        <v>0.9717314487632509</v>
      </c>
      <c r="G388" s="72">
        <f>IFERROR(100%-F388,"-")</f>
        <v>2.8268551236749095E-2</v>
      </c>
    </row>
    <row r="389" spans="2:7">
      <c r="B389" s="123" t="s">
        <v>47</v>
      </c>
      <c r="C389" s="22">
        <f>COUNTIF(REPOSIÇÃO!Q:Q,"C")</f>
        <v>231</v>
      </c>
      <c r="D389" s="22">
        <f>COUNTIF(REPOSIÇÃO!Q:Q,"NC")</f>
        <v>46</v>
      </c>
      <c r="E389" s="22">
        <f>COUNTIF(REPOSIÇÃO!Q:Q,"SF")</f>
        <v>6</v>
      </c>
      <c r="F389" s="69">
        <f t="shared" ref="F389:F395" si="101">IFERROR(C389/(C389+D389+E389),"-")</f>
        <v>0.81625441696113077</v>
      </c>
      <c r="G389" s="72">
        <f t="shared" ref="G389:G395" si="102">IFERROR(100%-F389,"-")</f>
        <v>0.18374558303886923</v>
      </c>
    </row>
    <row r="390" spans="2:7">
      <c r="B390" s="123" t="s">
        <v>69</v>
      </c>
      <c r="C390" s="22">
        <f>COUNTIF(REPOSIÇÃO!S:S,"C")</f>
        <v>267</v>
      </c>
      <c r="D390" s="22">
        <f>COUNTIF(REPOSIÇÃO!S:S,"NC")</f>
        <v>5</v>
      </c>
      <c r="E390" s="22">
        <f>COUNTIF(REPOSIÇÃO!S:S,"SF")</f>
        <v>11</v>
      </c>
      <c r="F390" s="69">
        <f t="shared" si="101"/>
        <v>0.94346289752650181</v>
      </c>
      <c r="G390" s="72">
        <f t="shared" si="102"/>
        <v>5.6537102473498191E-2</v>
      </c>
    </row>
    <row r="391" spans="2:7">
      <c r="B391" s="123" t="s">
        <v>70</v>
      </c>
      <c r="C391" s="22">
        <f>COUNTIF(REPOSIÇÃO!U:U,"C")</f>
        <v>259</v>
      </c>
      <c r="D391" s="22">
        <f>COUNTIF(REPOSIÇÃO!U:U,"NC")</f>
        <v>9</v>
      </c>
      <c r="E391" s="22">
        <f>COUNTIF(REPOSIÇÃO!U:U,"SF")</f>
        <v>15</v>
      </c>
      <c r="F391" s="69">
        <f t="shared" si="101"/>
        <v>0.9151943462897526</v>
      </c>
      <c r="G391" s="72">
        <f t="shared" si="102"/>
        <v>8.4805653710247397E-2</v>
      </c>
    </row>
    <row r="392" spans="2:7">
      <c r="B392" s="123" t="s">
        <v>71</v>
      </c>
      <c r="C392" s="22">
        <f>COUNTIF(REPOSIÇÃO!W:W,"C")</f>
        <v>265</v>
      </c>
      <c r="D392" s="22">
        <f>COUNTIF(REPOSIÇÃO!W:W,"NC")</f>
        <v>4</v>
      </c>
      <c r="E392" s="22">
        <f>COUNTIF(REPOSIÇÃO!W:W,"SF")</f>
        <v>12</v>
      </c>
      <c r="F392" s="69">
        <f t="shared" si="101"/>
        <v>0.94306049822064053</v>
      </c>
      <c r="G392" s="72">
        <f t="shared" si="102"/>
        <v>5.6939501779359469E-2</v>
      </c>
    </row>
    <row r="393" spans="2:7">
      <c r="B393" s="123" t="s">
        <v>72</v>
      </c>
      <c r="C393" s="22">
        <f>COUNTIF(REPOSIÇÃO!Y:Y,"C")</f>
        <v>233</v>
      </c>
      <c r="D393" s="22">
        <f>COUNTIF(REPOSIÇÃO!Y:Y,"NC")</f>
        <v>4</v>
      </c>
      <c r="E393" s="22">
        <f>COUNTIF(REPOSIÇÃO!Y:Y,"SF")</f>
        <v>34</v>
      </c>
      <c r="F393" s="69">
        <f t="shared" si="101"/>
        <v>0.85977859778597787</v>
      </c>
      <c r="G393" s="72">
        <f t="shared" si="102"/>
        <v>0.14022140221402213</v>
      </c>
    </row>
    <row r="394" spans="2:7">
      <c r="B394" s="123" t="s">
        <v>73</v>
      </c>
      <c r="C394" s="22">
        <f>COUNTIF(REPOSIÇÃO!AA:AA,"C")</f>
        <v>252</v>
      </c>
      <c r="D394" s="22">
        <f>COUNTIF(REPOSIÇÃO!AA:AA,"NC")</f>
        <v>4</v>
      </c>
      <c r="E394" s="22">
        <f>COUNTIF(REPOSIÇÃO!AA:AA,"SF")</f>
        <v>23</v>
      </c>
      <c r="F394" s="69">
        <f t="shared" ref="F394" si="103">IFERROR(C394/(C394+D394+E394),"-")</f>
        <v>0.90322580645161288</v>
      </c>
      <c r="G394" s="72">
        <f t="shared" ref="G394" si="104">IFERROR(100%-F394,"-")</f>
        <v>9.6774193548387122E-2</v>
      </c>
    </row>
    <row r="395" spans="2:7">
      <c r="B395" s="123" t="s">
        <v>53</v>
      </c>
      <c r="C395" s="22">
        <f>COUNTIF(REPOSIÇÃO!AC:AC,"C")</f>
        <v>214</v>
      </c>
      <c r="D395" s="22">
        <f>COUNTIF(REPOSIÇÃO!AC:AC,"NC")</f>
        <v>62</v>
      </c>
      <c r="E395" s="22">
        <f>COUNTIF(REPOSIÇÃO!AC:AC,"SF")</f>
        <v>6</v>
      </c>
      <c r="F395" s="69">
        <f t="shared" si="101"/>
        <v>0.75886524822695034</v>
      </c>
      <c r="G395" s="72">
        <f t="shared" si="102"/>
        <v>0.24113475177304966</v>
      </c>
    </row>
    <row r="398" spans="2:7">
      <c r="B398" s="298" t="s">
        <v>54</v>
      </c>
      <c r="C398" s="300"/>
      <c r="D398" s="300"/>
      <c r="E398" s="300"/>
      <c r="F398" s="300"/>
      <c r="G398" s="301"/>
    </row>
    <row r="399" spans="2:7" ht="36">
      <c r="B399" s="116" t="s">
        <v>55</v>
      </c>
      <c r="C399" s="117" t="s">
        <v>56</v>
      </c>
      <c r="D399" s="117" t="s">
        <v>41</v>
      </c>
      <c r="E399" s="117" t="s">
        <v>42</v>
      </c>
      <c r="F399" s="117" t="s">
        <v>44</v>
      </c>
      <c r="G399" s="117" t="s">
        <v>57</v>
      </c>
    </row>
    <row r="400" spans="2:7">
      <c r="B400" s="60" t="s">
        <v>58</v>
      </c>
      <c r="C400" s="80">
        <f t="shared" ref="C400" si="105">D400+E400</f>
        <v>0</v>
      </c>
      <c r="D400" s="75">
        <f>COUNTIFS(REPOSIÇÃO!N:N,'DADOS - SANTANA'!B400,REPOSIÇÃO!AE:AE,"C")</f>
        <v>0</v>
      </c>
      <c r="E400" s="75">
        <f>COUNTIFS(REPOSIÇÃO!N:N,'DADOS - SANTANA'!B400,REPOSIÇÃO!AE:AE,"NC")</f>
        <v>0</v>
      </c>
      <c r="F400" s="76" t="str">
        <f t="shared" ref="F400" si="106">IFERROR(D400/C400,"-")</f>
        <v>-</v>
      </c>
      <c r="G400" s="65" t="str">
        <f t="shared" ref="G400" si="107">IFERROR(100%-F400,"-")</f>
        <v>-</v>
      </c>
    </row>
    <row r="401" spans="2:7">
      <c r="B401" s="60" t="s">
        <v>58</v>
      </c>
      <c r="C401" s="80">
        <f t="shared" ref="C401" si="108">D401+E401</f>
        <v>0</v>
      </c>
      <c r="D401" s="75">
        <f>COUNTIFS(REPOSIÇÃO!N:N,'DADOS - SANTANA'!B401,REPOSIÇÃO!AE:AE,"C")</f>
        <v>0</v>
      </c>
      <c r="E401" s="75">
        <f>COUNTIFS(REPOSIÇÃO!N:N,'DADOS - SANTANA'!B401,REPOSIÇÃO!AE:AE,"NC")</f>
        <v>0</v>
      </c>
      <c r="F401" s="76" t="str">
        <f t="shared" ref="F401" si="109">IFERROR(D401/C401,"-")</f>
        <v>-</v>
      </c>
      <c r="G401" s="65" t="str">
        <f t="shared" ref="G401" si="110">IFERROR(100%-F401,"-")</f>
        <v>-</v>
      </c>
    </row>
    <row r="402" spans="2:7">
      <c r="B402" s="60" t="s">
        <v>58</v>
      </c>
      <c r="C402" s="80">
        <f t="shared" ref="C402:C439" si="111">D402+E402</f>
        <v>0</v>
      </c>
      <c r="D402" s="75">
        <f>COUNTIFS(REPOSIÇÃO!N:N,'DADOS - SANTANA'!B402,REPOSIÇÃO!AE:AE,"C")</f>
        <v>0</v>
      </c>
      <c r="E402" s="75">
        <f>COUNTIFS(REPOSIÇÃO!N:N,'DADOS - SANTANA'!B402,REPOSIÇÃO!AE:AE,"NC")</f>
        <v>0</v>
      </c>
      <c r="F402" s="76" t="str">
        <f t="shared" ref="F402:F439" si="112">IFERROR(D402/C402,"-")</f>
        <v>-</v>
      </c>
      <c r="G402" s="65" t="str">
        <f t="shared" ref="G402:G439" si="113">IFERROR(100%-F402,"-")</f>
        <v>-</v>
      </c>
    </row>
    <row r="403" spans="2:7">
      <c r="B403" s="60" t="s">
        <v>58</v>
      </c>
      <c r="C403" s="80">
        <f t="shared" si="111"/>
        <v>0</v>
      </c>
      <c r="D403" s="75">
        <f>COUNTIFS(REPOSIÇÃO!N:N,'DADOS - SANTANA'!B403,REPOSIÇÃO!AE:AE,"C")</f>
        <v>0</v>
      </c>
      <c r="E403" s="75">
        <f>COUNTIFS(REPOSIÇÃO!N:N,'DADOS - SANTANA'!B403,REPOSIÇÃO!AE:AE,"NC")</f>
        <v>0</v>
      </c>
      <c r="F403" s="76" t="str">
        <f t="shared" si="112"/>
        <v>-</v>
      </c>
      <c r="G403" s="65" t="str">
        <f t="shared" si="113"/>
        <v>-</v>
      </c>
    </row>
    <row r="404" spans="2:7">
      <c r="B404" s="60" t="s">
        <v>58</v>
      </c>
      <c r="C404" s="80">
        <f t="shared" si="111"/>
        <v>0</v>
      </c>
      <c r="D404" s="75">
        <f>COUNTIFS(REPOSIÇÃO!N:N,'DADOS - SANTANA'!B404,REPOSIÇÃO!AE:AE,"C")</f>
        <v>0</v>
      </c>
      <c r="E404" s="75">
        <f>COUNTIFS(REPOSIÇÃO!N:N,'DADOS - SANTANA'!B404,REPOSIÇÃO!AE:AE,"NC")</f>
        <v>0</v>
      </c>
      <c r="F404" s="76" t="str">
        <f t="shared" si="112"/>
        <v>-</v>
      </c>
      <c r="G404" s="65" t="str">
        <f t="shared" si="113"/>
        <v>-</v>
      </c>
    </row>
    <row r="405" spans="2:7">
      <c r="B405" s="60" t="s">
        <v>58</v>
      </c>
      <c r="C405" s="80">
        <f t="shared" si="111"/>
        <v>0</v>
      </c>
      <c r="D405" s="75">
        <f>COUNTIFS(REPOSIÇÃO!N:N,'DADOS - SANTANA'!B405,REPOSIÇÃO!AE:AE,"C")</f>
        <v>0</v>
      </c>
      <c r="E405" s="75">
        <f>COUNTIFS(REPOSIÇÃO!N:N,'DADOS - SANTANA'!B405,REPOSIÇÃO!AE:AE,"NC")</f>
        <v>0</v>
      </c>
      <c r="F405" s="76" t="str">
        <f t="shared" si="112"/>
        <v>-</v>
      </c>
      <c r="G405" s="65" t="str">
        <f t="shared" si="113"/>
        <v>-</v>
      </c>
    </row>
    <row r="406" spans="2:7">
      <c r="B406" s="60" t="s">
        <v>58</v>
      </c>
      <c r="C406" s="80">
        <f t="shared" si="111"/>
        <v>0</v>
      </c>
      <c r="D406" s="75">
        <f>COUNTIFS(REPOSIÇÃO!N:N,'DADOS - SANTANA'!B406,REPOSIÇÃO!AE:AE,"C")</f>
        <v>0</v>
      </c>
      <c r="E406" s="75">
        <f>COUNTIFS(REPOSIÇÃO!N:N,'DADOS - SANTANA'!B406,REPOSIÇÃO!AE:AE,"NC")</f>
        <v>0</v>
      </c>
      <c r="F406" s="76" t="str">
        <f t="shared" si="112"/>
        <v>-</v>
      </c>
      <c r="G406" s="65" t="str">
        <f t="shared" si="113"/>
        <v>-</v>
      </c>
    </row>
    <row r="407" spans="2:7">
      <c r="B407" s="60" t="s">
        <v>58</v>
      </c>
      <c r="C407" s="80">
        <f t="shared" si="111"/>
        <v>0</v>
      </c>
      <c r="D407" s="75">
        <f>COUNTIFS(REPOSIÇÃO!N:N,'DADOS - SANTANA'!B407,REPOSIÇÃO!AE:AE,"C")</f>
        <v>0</v>
      </c>
      <c r="E407" s="75">
        <f>COUNTIFS(REPOSIÇÃO!N:N,'DADOS - SANTANA'!B407,REPOSIÇÃO!AE:AE,"NC")</f>
        <v>0</v>
      </c>
      <c r="F407" s="76" t="str">
        <f t="shared" si="112"/>
        <v>-</v>
      </c>
      <c r="G407" s="65" t="str">
        <f t="shared" si="113"/>
        <v>-</v>
      </c>
    </row>
    <row r="408" spans="2:7">
      <c r="B408" s="60" t="s">
        <v>58</v>
      </c>
      <c r="C408" s="80">
        <f t="shared" si="111"/>
        <v>0</v>
      </c>
      <c r="D408" s="75">
        <f>COUNTIFS(REPOSIÇÃO!N:N,'DADOS - SANTANA'!B408,REPOSIÇÃO!AE:AE,"C")</f>
        <v>0</v>
      </c>
      <c r="E408" s="75">
        <f>COUNTIFS(REPOSIÇÃO!N:N,'DADOS - SANTANA'!B408,REPOSIÇÃO!AE:AE,"NC")</f>
        <v>0</v>
      </c>
      <c r="F408" s="76" t="str">
        <f t="shared" si="112"/>
        <v>-</v>
      </c>
      <c r="G408" s="65" t="str">
        <f t="shared" si="113"/>
        <v>-</v>
      </c>
    </row>
    <row r="409" spans="2:7">
      <c r="B409" s="60" t="s">
        <v>58</v>
      </c>
      <c r="C409" s="80">
        <f t="shared" si="111"/>
        <v>0</v>
      </c>
      <c r="D409" s="75">
        <f>COUNTIFS(REPOSIÇÃO!N:N,'DADOS - SANTANA'!B409,REPOSIÇÃO!AE:AE,"C")</f>
        <v>0</v>
      </c>
      <c r="E409" s="75">
        <f>COUNTIFS(REPOSIÇÃO!N:N,'DADOS - SANTANA'!B409,REPOSIÇÃO!AE:AE,"NC")</f>
        <v>0</v>
      </c>
      <c r="F409" s="76" t="str">
        <f t="shared" si="112"/>
        <v>-</v>
      </c>
      <c r="G409" s="65" t="str">
        <f t="shared" si="113"/>
        <v>-</v>
      </c>
    </row>
    <row r="410" spans="2:7">
      <c r="B410" s="60" t="s">
        <v>58</v>
      </c>
      <c r="C410" s="80">
        <f t="shared" si="111"/>
        <v>0</v>
      </c>
      <c r="D410" s="75">
        <f>COUNTIFS(REPOSIÇÃO!N:N,'DADOS - SANTANA'!B410,REPOSIÇÃO!AE:AE,"C")</f>
        <v>0</v>
      </c>
      <c r="E410" s="75">
        <f>COUNTIFS(REPOSIÇÃO!N:N,'DADOS - SANTANA'!B410,REPOSIÇÃO!AE:AE,"NC")</f>
        <v>0</v>
      </c>
      <c r="F410" s="76" t="str">
        <f t="shared" si="112"/>
        <v>-</v>
      </c>
      <c r="G410" s="65" t="str">
        <f t="shared" si="113"/>
        <v>-</v>
      </c>
    </row>
    <row r="411" spans="2:7">
      <c r="B411" s="60" t="s">
        <v>58</v>
      </c>
      <c r="C411" s="80">
        <f t="shared" si="111"/>
        <v>0</v>
      </c>
      <c r="D411" s="75">
        <f>COUNTIFS(REPOSIÇÃO!N:N,'DADOS - SANTANA'!B411,REPOSIÇÃO!AE:AE,"C")</f>
        <v>0</v>
      </c>
      <c r="E411" s="75">
        <f>COUNTIFS(REPOSIÇÃO!N:N,'DADOS - SANTANA'!B411,REPOSIÇÃO!AE:AE,"NC")</f>
        <v>0</v>
      </c>
      <c r="F411" s="76" t="str">
        <f t="shared" si="112"/>
        <v>-</v>
      </c>
      <c r="G411" s="65" t="str">
        <f t="shared" si="113"/>
        <v>-</v>
      </c>
    </row>
    <row r="412" spans="2:7">
      <c r="B412" s="60" t="s">
        <v>58</v>
      </c>
      <c r="C412" s="80">
        <f t="shared" si="111"/>
        <v>0</v>
      </c>
      <c r="D412" s="75">
        <f>COUNTIFS(REPOSIÇÃO!N:N,'DADOS - SANTANA'!B412,REPOSIÇÃO!AE:AE,"C")</f>
        <v>0</v>
      </c>
      <c r="E412" s="75">
        <f>COUNTIFS(REPOSIÇÃO!N:N,'DADOS - SANTANA'!B412,REPOSIÇÃO!AE:AE,"NC")</f>
        <v>0</v>
      </c>
      <c r="F412" s="76" t="str">
        <f t="shared" si="112"/>
        <v>-</v>
      </c>
      <c r="G412" s="65" t="str">
        <f t="shared" si="113"/>
        <v>-</v>
      </c>
    </row>
    <row r="413" spans="2:7">
      <c r="B413" s="60" t="s">
        <v>58</v>
      </c>
      <c r="C413" s="80">
        <f t="shared" si="111"/>
        <v>0</v>
      </c>
      <c r="D413" s="75">
        <f>COUNTIFS(REPOSIÇÃO!N:N,'DADOS - SANTANA'!B413,REPOSIÇÃO!AE:AE,"C")</f>
        <v>0</v>
      </c>
      <c r="E413" s="75">
        <f>COUNTIFS(REPOSIÇÃO!N:N,'DADOS - SANTANA'!B413,REPOSIÇÃO!AE:AE,"NC")</f>
        <v>0</v>
      </c>
      <c r="F413" s="76" t="str">
        <f t="shared" si="112"/>
        <v>-</v>
      </c>
      <c r="G413" s="65" t="str">
        <f t="shared" si="113"/>
        <v>-</v>
      </c>
    </row>
    <row r="414" spans="2:7">
      <c r="B414" s="60" t="s">
        <v>58</v>
      </c>
      <c r="C414" s="80">
        <f t="shared" si="111"/>
        <v>0</v>
      </c>
      <c r="D414" s="75">
        <f>COUNTIFS(REPOSIÇÃO!N:N,'DADOS - SANTANA'!B414,REPOSIÇÃO!AE:AE,"C")</f>
        <v>0</v>
      </c>
      <c r="E414" s="75">
        <f>COUNTIFS(REPOSIÇÃO!N:N,'DADOS - SANTANA'!B414,REPOSIÇÃO!AE:AE,"NC")</f>
        <v>0</v>
      </c>
      <c r="F414" s="76" t="str">
        <f t="shared" si="112"/>
        <v>-</v>
      </c>
      <c r="G414" s="65" t="str">
        <f t="shared" si="113"/>
        <v>-</v>
      </c>
    </row>
    <row r="415" spans="2:7">
      <c r="B415" s="60" t="s">
        <v>58</v>
      </c>
      <c r="C415" s="80">
        <f t="shared" si="111"/>
        <v>0</v>
      </c>
      <c r="D415" s="75">
        <f>COUNTIFS(REPOSIÇÃO!N:N,'DADOS - SANTANA'!B415,REPOSIÇÃO!AE:AE,"C")</f>
        <v>0</v>
      </c>
      <c r="E415" s="75">
        <f>COUNTIFS(REPOSIÇÃO!N:N,'DADOS - SANTANA'!B415,REPOSIÇÃO!AE:AE,"NC")</f>
        <v>0</v>
      </c>
      <c r="F415" s="76" t="str">
        <f t="shared" si="112"/>
        <v>-</v>
      </c>
      <c r="G415" s="65" t="str">
        <f t="shared" si="113"/>
        <v>-</v>
      </c>
    </row>
    <row r="416" spans="2:7">
      <c r="B416" s="60" t="s">
        <v>58</v>
      </c>
      <c r="C416" s="80">
        <f t="shared" si="111"/>
        <v>0</v>
      </c>
      <c r="D416" s="75">
        <f>COUNTIFS(REPOSIÇÃO!N:N,'DADOS - SANTANA'!B416,REPOSIÇÃO!AE:AE,"C")</f>
        <v>0</v>
      </c>
      <c r="E416" s="75">
        <f>COUNTIFS(REPOSIÇÃO!N:N,'DADOS - SANTANA'!B416,REPOSIÇÃO!AE:AE,"NC")</f>
        <v>0</v>
      </c>
      <c r="F416" s="76" t="str">
        <f t="shared" si="112"/>
        <v>-</v>
      </c>
      <c r="G416" s="65" t="str">
        <f t="shared" si="113"/>
        <v>-</v>
      </c>
    </row>
    <row r="417" spans="2:7">
      <c r="B417" s="60" t="s">
        <v>58</v>
      </c>
      <c r="C417" s="80">
        <f t="shared" si="111"/>
        <v>0</v>
      </c>
      <c r="D417" s="75">
        <f>COUNTIFS(REPOSIÇÃO!N:N,'DADOS - SANTANA'!B417,REPOSIÇÃO!AE:AE,"C")</f>
        <v>0</v>
      </c>
      <c r="E417" s="75">
        <f>COUNTIFS(REPOSIÇÃO!N:N,'DADOS - SANTANA'!B417,REPOSIÇÃO!AE:AE,"NC")</f>
        <v>0</v>
      </c>
      <c r="F417" s="76" t="str">
        <f t="shared" si="112"/>
        <v>-</v>
      </c>
      <c r="G417" s="65" t="str">
        <f t="shared" si="113"/>
        <v>-</v>
      </c>
    </row>
    <row r="418" spans="2:7">
      <c r="B418" s="60" t="s">
        <v>58</v>
      </c>
      <c r="C418" s="80">
        <f t="shared" si="111"/>
        <v>0</v>
      </c>
      <c r="D418" s="75">
        <f>COUNTIFS(REPOSIÇÃO!N:N,'DADOS - SANTANA'!B418,REPOSIÇÃO!AE:AE,"C")</f>
        <v>0</v>
      </c>
      <c r="E418" s="75">
        <f>COUNTIFS(REPOSIÇÃO!N:N,'DADOS - SANTANA'!B418,REPOSIÇÃO!AE:AE,"NC")</f>
        <v>0</v>
      </c>
      <c r="F418" s="76" t="str">
        <f t="shared" si="112"/>
        <v>-</v>
      </c>
      <c r="G418" s="65" t="str">
        <f t="shared" si="113"/>
        <v>-</v>
      </c>
    </row>
    <row r="419" spans="2:7">
      <c r="B419" s="60" t="s">
        <v>58</v>
      </c>
      <c r="C419" s="80">
        <f t="shared" si="111"/>
        <v>0</v>
      </c>
      <c r="D419" s="75">
        <f>COUNTIFS(REPOSIÇÃO!N:N,'DADOS - SANTANA'!B419,REPOSIÇÃO!AE:AE,"C")</f>
        <v>0</v>
      </c>
      <c r="E419" s="75">
        <f>COUNTIFS(REPOSIÇÃO!N:N,'DADOS - SANTANA'!B419,REPOSIÇÃO!AE:AE,"NC")</f>
        <v>0</v>
      </c>
      <c r="F419" s="76" t="str">
        <f t="shared" si="112"/>
        <v>-</v>
      </c>
      <c r="G419" s="65" t="str">
        <f t="shared" si="113"/>
        <v>-</v>
      </c>
    </row>
    <row r="420" spans="2:7">
      <c r="B420" s="60" t="s">
        <v>58</v>
      </c>
      <c r="C420" s="80">
        <f t="shared" si="111"/>
        <v>0</v>
      </c>
      <c r="D420" s="75">
        <f>COUNTIFS(REPOSIÇÃO!N:N,'DADOS - SANTANA'!B420,REPOSIÇÃO!AE:AE,"C")</f>
        <v>0</v>
      </c>
      <c r="E420" s="75">
        <f>COUNTIFS(REPOSIÇÃO!N:N,'DADOS - SANTANA'!B420,REPOSIÇÃO!AE:AE,"NC")</f>
        <v>0</v>
      </c>
      <c r="F420" s="76" t="str">
        <f t="shared" si="112"/>
        <v>-</v>
      </c>
      <c r="G420" s="65" t="str">
        <f t="shared" si="113"/>
        <v>-</v>
      </c>
    </row>
    <row r="421" spans="2:7">
      <c r="B421" s="60" t="s">
        <v>58</v>
      </c>
      <c r="C421" s="80">
        <f t="shared" si="111"/>
        <v>0</v>
      </c>
      <c r="D421" s="75">
        <f>COUNTIFS(REPOSIÇÃO!N:N,'DADOS - SANTANA'!B421,REPOSIÇÃO!AE:AE,"C")</f>
        <v>0</v>
      </c>
      <c r="E421" s="75">
        <f>COUNTIFS(REPOSIÇÃO!N:N,'DADOS - SANTANA'!B421,REPOSIÇÃO!AE:AE,"NC")</f>
        <v>0</v>
      </c>
      <c r="F421" s="76" t="str">
        <f t="shared" si="112"/>
        <v>-</v>
      </c>
      <c r="G421" s="65" t="str">
        <f t="shared" si="113"/>
        <v>-</v>
      </c>
    </row>
    <row r="422" spans="2:7">
      <c r="B422" s="60" t="s">
        <v>58</v>
      </c>
      <c r="C422" s="80">
        <f t="shared" si="111"/>
        <v>0</v>
      </c>
      <c r="D422" s="75">
        <f>COUNTIFS(REPOSIÇÃO!N:N,'DADOS - SANTANA'!B422,REPOSIÇÃO!AE:AE,"C")</f>
        <v>0</v>
      </c>
      <c r="E422" s="75">
        <f>COUNTIFS(REPOSIÇÃO!N:N,'DADOS - SANTANA'!B422,REPOSIÇÃO!AE:AE,"NC")</f>
        <v>0</v>
      </c>
      <c r="F422" s="76" t="str">
        <f t="shared" si="112"/>
        <v>-</v>
      </c>
      <c r="G422" s="65" t="str">
        <f t="shared" si="113"/>
        <v>-</v>
      </c>
    </row>
    <row r="423" spans="2:7">
      <c r="B423" s="60" t="s">
        <v>58</v>
      </c>
      <c r="C423" s="80">
        <f t="shared" si="111"/>
        <v>0</v>
      </c>
      <c r="D423" s="75">
        <f>COUNTIFS(REPOSIÇÃO!N:N,'DADOS - SANTANA'!B423,REPOSIÇÃO!AE:AE,"C")</f>
        <v>0</v>
      </c>
      <c r="E423" s="75">
        <f>COUNTIFS(REPOSIÇÃO!N:N,'DADOS - SANTANA'!B423,REPOSIÇÃO!AE:AE,"NC")</f>
        <v>0</v>
      </c>
      <c r="F423" s="76" t="str">
        <f t="shared" si="112"/>
        <v>-</v>
      </c>
      <c r="G423" s="65" t="str">
        <f t="shared" si="113"/>
        <v>-</v>
      </c>
    </row>
    <row r="424" spans="2:7">
      <c r="B424" s="60" t="s">
        <v>58</v>
      </c>
      <c r="C424" s="80">
        <f t="shared" si="111"/>
        <v>0</v>
      </c>
      <c r="D424" s="75">
        <f>COUNTIFS(REPOSIÇÃO!N:N,'DADOS - SANTANA'!B424,REPOSIÇÃO!AE:AE,"C")</f>
        <v>0</v>
      </c>
      <c r="E424" s="75">
        <f>COUNTIFS(REPOSIÇÃO!N:N,'DADOS - SANTANA'!B424,REPOSIÇÃO!AE:AE,"NC")</f>
        <v>0</v>
      </c>
      <c r="F424" s="76" t="str">
        <f t="shared" si="112"/>
        <v>-</v>
      </c>
      <c r="G424" s="65" t="str">
        <f t="shared" si="113"/>
        <v>-</v>
      </c>
    </row>
    <row r="425" spans="2:7">
      <c r="B425" s="60" t="s">
        <v>58</v>
      </c>
      <c r="C425" s="80">
        <f t="shared" si="111"/>
        <v>0</v>
      </c>
      <c r="D425" s="75">
        <f>COUNTIFS(REPOSIÇÃO!N:N,'DADOS - SANTANA'!B425,REPOSIÇÃO!AE:AE,"C")</f>
        <v>0</v>
      </c>
      <c r="E425" s="75">
        <f>COUNTIFS(REPOSIÇÃO!N:N,'DADOS - SANTANA'!B425,REPOSIÇÃO!AE:AE,"NC")</f>
        <v>0</v>
      </c>
      <c r="F425" s="76" t="str">
        <f t="shared" si="112"/>
        <v>-</v>
      </c>
      <c r="G425" s="65" t="str">
        <f t="shared" si="113"/>
        <v>-</v>
      </c>
    </row>
    <row r="426" spans="2:7">
      <c r="B426" s="60" t="s">
        <v>58</v>
      </c>
      <c r="C426" s="80">
        <f t="shared" si="111"/>
        <v>0</v>
      </c>
      <c r="D426" s="75">
        <f>COUNTIFS(REPOSIÇÃO!N:N,'DADOS - SANTANA'!B426,REPOSIÇÃO!AE:AE,"C")</f>
        <v>0</v>
      </c>
      <c r="E426" s="75">
        <f>COUNTIFS(REPOSIÇÃO!N:N,'DADOS - SANTANA'!B426,REPOSIÇÃO!AE:AE,"NC")</f>
        <v>0</v>
      </c>
      <c r="F426" s="76" t="str">
        <f t="shared" si="112"/>
        <v>-</v>
      </c>
      <c r="G426" s="65" t="str">
        <f t="shared" si="113"/>
        <v>-</v>
      </c>
    </row>
    <row r="427" spans="2:7">
      <c r="B427" s="60" t="s">
        <v>58</v>
      </c>
      <c r="C427" s="80">
        <f t="shared" si="111"/>
        <v>0</v>
      </c>
      <c r="D427" s="75">
        <f>COUNTIFS(REPOSIÇÃO!N:N,'DADOS - SANTANA'!B427,REPOSIÇÃO!AE:AE,"C")</f>
        <v>0</v>
      </c>
      <c r="E427" s="75">
        <f>COUNTIFS(REPOSIÇÃO!N:N,'DADOS - SANTANA'!B427,REPOSIÇÃO!AE:AE,"NC")</f>
        <v>0</v>
      </c>
      <c r="F427" s="76" t="str">
        <f t="shared" si="112"/>
        <v>-</v>
      </c>
      <c r="G427" s="65" t="str">
        <f t="shared" si="113"/>
        <v>-</v>
      </c>
    </row>
    <row r="428" spans="2:7">
      <c r="B428" s="60" t="s">
        <v>58</v>
      </c>
      <c r="C428" s="80">
        <f t="shared" si="111"/>
        <v>0</v>
      </c>
      <c r="D428" s="75">
        <f>COUNTIFS(REPOSIÇÃO!N:N,'DADOS - SANTANA'!B428,REPOSIÇÃO!AE:AE,"C")</f>
        <v>0</v>
      </c>
      <c r="E428" s="75">
        <f>COUNTIFS(REPOSIÇÃO!N:N,'DADOS - SANTANA'!B428,REPOSIÇÃO!AE:AE,"NC")</f>
        <v>0</v>
      </c>
      <c r="F428" s="76" t="str">
        <f t="shared" si="112"/>
        <v>-</v>
      </c>
      <c r="G428" s="65" t="str">
        <f t="shared" si="113"/>
        <v>-</v>
      </c>
    </row>
    <row r="429" spans="2:7">
      <c r="B429" s="60" t="s">
        <v>58</v>
      </c>
      <c r="C429" s="80">
        <f t="shared" si="111"/>
        <v>0</v>
      </c>
      <c r="D429" s="75">
        <f>COUNTIFS(REPOSIÇÃO!N:N,'DADOS - SANTANA'!B429,REPOSIÇÃO!AE:AE,"C")</f>
        <v>0</v>
      </c>
      <c r="E429" s="75">
        <f>COUNTIFS(REPOSIÇÃO!N:N,'DADOS - SANTANA'!B429,REPOSIÇÃO!AE:AE,"NC")</f>
        <v>0</v>
      </c>
      <c r="F429" s="76" t="str">
        <f t="shared" si="112"/>
        <v>-</v>
      </c>
      <c r="G429" s="65" t="str">
        <f t="shared" si="113"/>
        <v>-</v>
      </c>
    </row>
    <row r="430" spans="2:7">
      <c r="B430" s="60" t="s">
        <v>58</v>
      </c>
      <c r="C430" s="80">
        <f t="shared" si="111"/>
        <v>0</v>
      </c>
      <c r="D430" s="75">
        <f>COUNTIFS(REPOSIÇÃO!N:N,'DADOS - SANTANA'!B430,REPOSIÇÃO!AE:AE,"C")</f>
        <v>0</v>
      </c>
      <c r="E430" s="75">
        <f>COUNTIFS(REPOSIÇÃO!N:N,'DADOS - SANTANA'!B430,REPOSIÇÃO!AE:AE,"NC")</f>
        <v>0</v>
      </c>
      <c r="F430" s="76" t="str">
        <f t="shared" si="112"/>
        <v>-</v>
      </c>
      <c r="G430" s="65" t="str">
        <f t="shared" si="113"/>
        <v>-</v>
      </c>
    </row>
    <row r="431" spans="2:7">
      <c r="B431" s="60" t="s">
        <v>58</v>
      </c>
      <c r="C431" s="80">
        <f t="shared" si="111"/>
        <v>0</v>
      </c>
      <c r="D431" s="75">
        <f>COUNTIFS(REPOSIÇÃO!N:N,'DADOS - SANTANA'!B431,REPOSIÇÃO!AE:AE,"C")</f>
        <v>0</v>
      </c>
      <c r="E431" s="75">
        <f>COUNTIFS(REPOSIÇÃO!N:N,'DADOS - SANTANA'!B431,REPOSIÇÃO!AE:AE,"NC")</f>
        <v>0</v>
      </c>
      <c r="F431" s="76" t="str">
        <f t="shared" si="112"/>
        <v>-</v>
      </c>
      <c r="G431" s="65" t="str">
        <f t="shared" si="113"/>
        <v>-</v>
      </c>
    </row>
    <row r="432" spans="2:7">
      <c r="B432" s="60" t="s">
        <v>58</v>
      </c>
      <c r="C432" s="80">
        <f t="shared" si="111"/>
        <v>0</v>
      </c>
      <c r="D432" s="75">
        <f>COUNTIFS(REPOSIÇÃO!N:N,'DADOS - SANTANA'!B432,REPOSIÇÃO!AE:AE,"C")</f>
        <v>0</v>
      </c>
      <c r="E432" s="75">
        <f>COUNTIFS(REPOSIÇÃO!N:N,'DADOS - SANTANA'!B432,REPOSIÇÃO!AE:AE,"NC")</f>
        <v>0</v>
      </c>
      <c r="F432" s="76" t="str">
        <f t="shared" si="112"/>
        <v>-</v>
      </c>
      <c r="G432" s="65" t="str">
        <f t="shared" si="113"/>
        <v>-</v>
      </c>
    </row>
    <row r="433" spans="2:7">
      <c r="B433" s="60" t="s">
        <v>58</v>
      </c>
      <c r="C433" s="80">
        <f t="shared" si="111"/>
        <v>0</v>
      </c>
      <c r="D433" s="75">
        <f>COUNTIFS(REPOSIÇÃO!N:N,'DADOS - SANTANA'!B433,REPOSIÇÃO!AE:AE,"C")</f>
        <v>0</v>
      </c>
      <c r="E433" s="75">
        <f>COUNTIFS(REPOSIÇÃO!N:N,'DADOS - SANTANA'!B433,REPOSIÇÃO!AE:AE,"NC")</f>
        <v>0</v>
      </c>
      <c r="F433" s="76" t="str">
        <f t="shared" si="112"/>
        <v>-</v>
      </c>
      <c r="G433" s="65" t="str">
        <f t="shared" si="113"/>
        <v>-</v>
      </c>
    </row>
    <row r="434" spans="2:7">
      <c r="B434" s="60" t="s">
        <v>58</v>
      </c>
      <c r="C434" s="80">
        <f t="shared" si="111"/>
        <v>0</v>
      </c>
      <c r="D434" s="75">
        <f>COUNTIFS(REPOSIÇÃO!N:N,'DADOS - SANTANA'!B434,REPOSIÇÃO!AE:AE,"C")</f>
        <v>0</v>
      </c>
      <c r="E434" s="75">
        <f>COUNTIFS(REPOSIÇÃO!N:N,'DADOS - SANTANA'!B434,REPOSIÇÃO!AE:AE,"NC")</f>
        <v>0</v>
      </c>
      <c r="F434" s="76" t="str">
        <f t="shared" si="112"/>
        <v>-</v>
      </c>
      <c r="G434" s="65" t="str">
        <f t="shared" si="113"/>
        <v>-</v>
      </c>
    </row>
    <row r="435" spans="2:7">
      <c r="B435" s="60" t="s">
        <v>58</v>
      </c>
      <c r="C435" s="80">
        <f t="shared" si="111"/>
        <v>0</v>
      </c>
      <c r="D435" s="75">
        <f>COUNTIFS(REPOSIÇÃO!N:N,'DADOS - SANTANA'!B435,REPOSIÇÃO!AE:AE,"C")</f>
        <v>0</v>
      </c>
      <c r="E435" s="75">
        <f>COUNTIFS(REPOSIÇÃO!N:N,'DADOS - SANTANA'!B435,REPOSIÇÃO!AE:AE,"NC")</f>
        <v>0</v>
      </c>
      <c r="F435" s="76" t="str">
        <f t="shared" si="112"/>
        <v>-</v>
      </c>
      <c r="G435" s="65" t="str">
        <f t="shared" si="113"/>
        <v>-</v>
      </c>
    </row>
    <row r="436" spans="2:7">
      <c r="B436" s="60" t="s">
        <v>58</v>
      </c>
      <c r="C436" s="80">
        <f t="shared" si="111"/>
        <v>0</v>
      </c>
      <c r="D436" s="75">
        <f>COUNTIFS(REPOSIÇÃO!N:N,'DADOS - SANTANA'!B436,REPOSIÇÃO!AE:AE,"C")</f>
        <v>0</v>
      </c>
      <c r="E436" s="75">
        <f>COUNTIFS(REPOSIÇÃO!N:N,'DADOS - SANTANA'!B436,REPOSIÇÃO!AE:AE,"NC")</f>
        <v>0</v>
      </c>
      <c r="F436" s="76" t="str">
        <f t="shared" si="112"/>
        <v>-</v>
      </c>
      <c r="G436" s="65" t="str">
        <f t="shared" si="113"/>
        <v>-</v>
      </c>
    </row>
    <row r="437" spans="2:7">
      <c r="B437" s="60" t="s">
        <v>58</v>
      </c>
      <c r="C437" s="80">
        <f t="shared" si="111"/>
        <v>0</v>
      </c>
      <c r="D437" s="75">
        <f>COUNTIFS(REPOSIÇÃO!N:N,'DADOS - SANTANA'!B437,REPOSIÇÃO!AE:AE,"C")</f>
        <v>0</v>
      </c>
      <c r="E437" s="75">
        <f>COUNTIFS(REPOSIÇÃO!N:N,'DADOS - SANTANA'!B437,REPOSIÇÃO!AE:AE,"NC")</f>
        <v>0</v>
      </c>
      <c r="F437" s="76" t="str">
        <f t="shared" si="112"/>
        <v>-</v>
      </c>
      <c r="G437" s="65" t="str">
        <f t="shared" si="113"/>
        <v>-</v>
      </c>
    </row>
    <row r="438" spans="2:7">
      <c r="B438" s="60" t="s">
        <v>58</v>
      </c>
      <c r="C438" s="80">
        <f t="shared" si="111"/>
        <v>0</v>
      </c>
      <c r="D438" s="75">
        <f>COUNTIFS(REPOSIÇÃO!N:N,'DADOS - SANTANA'!B438,REPOSIÇÃO!AE:AE,"C")</f>
        <v>0</v>
      </c>
      <c r="E438" s="75">
        <f>COUNTIFS(REPOSIÇÃO!N:N,'DADOS - SANTANA'!B438,REPOSIÇÃO!AE:AE,"NC")</f>
        <v>0</v>
      </c>
      <c r="F438" s="76" t="str">
        <f t="shared" si="112"/>
        <v>-</v>
      </c>
      <c r="G438" s="65" t="str">
        <f t="shared" si="113"/>
        <v>-</v>
      </c>
    </row>
    <row r="439" spans="2:7">
      <c r="B439" s="60" t="s">
        <v>58</v>
      </c>
      <c r="C439" s="80">
        <f t="shared" si="111"/>
        <v>0</v>
      </c>
      <c r="D439" s="75">
        <f>COUNTIFS(REPOSIÇÃO!N:N,'DADOS - SANTANA'!B439,REPOSIÇÃO!AE:AE,"C")</f>
        <v>0</v>
      </c>
      <c r="E439" s="75">
        <f>COUNTIFS(REPOSIÇÃO!N:N,'DADOS - SANTANA'!B439,REPOSIÇÃO!AE:AE,"NC")</f>
        <v>0</v>
      </c>
      <c r="F439" s="76" t="str">
        <f t="shared" si="112"/>
        <v>-</v>
      </c>
      <c r="G439" s="65" t="str">
        <f t="shared" si="113"/>
        <v>-</v>
      </c>
    </row>
    <row r="442" spans="2:7">
      <c r="B442" s="298" t="s">
        <v>59</v>
      </c>
      <c r="C442" s="300"/>
      <c r="D442" s="300"/>
      <c r="E442" s="300"/>
      <c r="F442" s="300"/>
      <c r="G442" s="301"/>
    </row>
    <row r="443" spans="2:7" ht="36">
      <c r="B443" s="116" t="s">
        <v>55</v>
      </c>
      <c r="C443" s="117" t="s">
        <v>56</v>
      </c>
      <c r="D443" s="117" t="s">
        <v>41</v>
      </c>
      <c r="E443" s="117" t="s">
        <v>42</v>
      </c>
      <c r="F443" s="117" t="s">
        <v>44</v>
      </c>
      <c r="G443" s="117" t="s">
        <v>57</v>
      </c>
    </row>
    <row r="444" spans="2:7">
      <c r="B444" s="60" t="s">
        <v>58</v>
      </c>
      <c r="C444" s="80">
        <f t="shared" ref="C444" si="114">D444+E444</f>
        <v>0</v>
      </c>
      <c r="D444" s="77">
        <f>COUNTIFS(REPOSIÇÃO!N:N,'DADOS - SANTANA'!B444,REPOSIÇÃO!AF:AF,"C")</f>
        <v>0</v>
      </c>
      <c r="E444" s="78">
        <f>COUNTIFS(REPOSIÇÃO!N:N,'DADOS - SANTANA'!B444,REPOSIÇÃO!AF:AF,"NC")</f>
        <v>0</v>
      </c>
      <c r="F444" s="79" t="str">
        <f t="shared" ref="F444" si="115">IFERROR(D444/C444,"-")</f>
        <v>-</v>
      </c>
      <c r="G444" s="65" t="str">
        <f t="shared" ref="G444" si="116">IFERROR(100%-F444,"-")</f>
        <v>-</v>
      </c>
    </row>
    <row r="445" spans="2:7">
      <c r="B445" s="60" t="s">
        <v>58</v>
      </c>
      <c r="C445" s="80">
        <f t="shared" ref="C445:C483" si="117">D445+E445</f>
        <v>0</v>
      </c>
      <c r="D445" s="77">
        <f>COUNTIFS(REPOSIÇÃO!N:N,'DADOS - SANTANA'!B445,REPOSIÇÃO!AF:AF,"C")</f>
        <v>0</v>
      </c>
      <c r="E445" s="78">
        <f>COUNTIFS(REPOSIÇÃO!N:N,'DADOS - SANTANA'!B445,REPOSIÇÃO!AF:AF,"NC")</f>
        <v>0</v>
      </c>
      <c r="F445" s="79" t="str">
        <f t="shared" ref="F445:F483" si="118">IFERROR(D445/C445,"-")</f>
        <v>-</v>
      </c>
      <c r="G445" s="65" t="str">
        <f t="shared" ref="G445:G483" si="119">IFERROR(100%-F445,"-")</f>
        <v>-</v>
      </c>
    </row>
    <row r="446" spans="2:7">
      <c r="B446" s="60" t="s">
        <v>58</v>
      </c>
      <c r="C446" s="80">
        <f t="shared" ref="C446:C482" si="120">D446+E446</f>
        <v>0</v>
      </c>
      <c r="D446" s="77">
        <f>COUNTIFS(REPOSIÇÃO!N:N,'DADOS - SANTANA'!B446,REPOSIÇÃO!AF:AF,"C")</f>
        <v>0</v>
      </c>
      <c r="E446" s="78">
        <f>COUNTIFS(REPOSIÇÃO!N:N,'DADOS - SANTANA'!B446,REPOSIÇÃO!AF:AF,"NC")</f>
        <v>0</v>
      </c>
      <c r="F446" s="79" t="str">
        <f t="shared" ref="F446:F482" si="121">IFERROR(D446/C446,"-")</f>
        <v>-</v>
      </c>
      <c r="G446" s="65" t="str">
        <f t="shared" ref="G446:G482" si="122">IFERROR(100%-F446,"-")</f>
        <v>-</v>
      </c>
    </row>
    <row r="447" spans="2:7">
      <c r="B447" s="60" t="s">
        <v>58</v>
      </c>
      <c r="C447" s="80">
        <f t="shared" ref="C447:C481" si="123">D447+E447</f>
        <v>0</v>
      </c>
      <c r="D447" s="77">
        <f>COUNTIFS(REPOSIÇÃO!N:N,'DADOS - SANTANA'!B447,REPOSIÇÃO!AF:AF,"C")</f>
        <v>0</v>
      </c>
      <c r="E447" s="78">
        <f>COUNTIFS(REPOSIÇÃO!N:N,'DADOS - SANTANA'!B447,REPOSIÇÃO!AF:AF,"NC")</f>
        <v>0</v>
      </c>
      <c r="F447" s="79" t="str">
        <f t="shared" ref="F447:F481" si="124">IFERROR(D447/C447,"-")</f>
        <v>-</v>
      </c>
      <c r="G447" s="65" t="str">
        <f t="shared" ref="G447:G481" si="125">IFERROR(100%-F447,"-")</f>
        <v>-</v>
      </c>
    </row>
    <row r="448" spans="2:7">
      <c r="B448" s="60" t="s">
        <v>58</v>
      </c>
      <c r="C448" s="80">
        <f t="shared" si="123"/>
        <v>0</v>
      </c>
      <c r="D448" s="77">
        <f>COUNTIFS(REPOSIÇÃO!N:N,'DADOS - SANTANA'!B448,REPOSIÇÃO!AF:AF,"C")</f>
        <v>0</v>
      </c>
      <c r="E448" s="78">
        <f>COUNTIFS(REPOSIÇÃO!N:N,'DADOS - SANTANA'!B448,REPOSIÇÃO!AF:AF,"NC")</f>
        <v>0</v>
      </c>
      <c r="F448" s="79" t="str">
        <f t="shared" si="124"/>
        <v>-</v>
      </c>
      <c r="G448" s="65" t="str">
        <f t="shared" si="125"/>
        <v>-</v>
      </c>
    </row>
    <row r="449" spans="2:7">
      <c r="B449" s="60" t="s">
        <v>58</v>
      </c>
      <c r="C449" s="80">
        <f t="shared" si="123"/>
        <v>0</v>
      </c>
      <c r="D449" s="77">
        <f>COUNTIFS(REPOSIÇÃO!N:N,'DADOS - SANTANA'!B449,REPOSIÇÃO!AF:AF,"C")</f>
        <v>0</v>
      </c>
      <c r="E449" s="78">
        <f>COUNTIFS(REPOSIÇÃO!N:N,'DADOS - SANTANA'!B449,REPOSIÇÃO!AF:AF,"NC")</f>
        <v>0</v>
      </c>
      <c r="F449" s="79" t="str">
        <f t="shared" si="124"/>
        <v>-</v>
      </c>
      <c r="G449" s="65" t="str">
        <f t="shared" si="125"/>
        <v>-</v>
      </c>
    </row>
    <row r="450" spans="2:7">
      <c r="B450" s="60" t="s">
        <v>58</v>
      </c>
      <c r="C450" s="80">
        <f t="shared" si="123"/>
        <v>0</v>
      </c>
      <c r="D450" s="77">
        <f>COUNTIFS(REPOSIÇÃO!N:N,'DADOS - SANTANA'!B450,REPOSIÇÃO!AF:AF,"C")</f>
        <v>0</v>
      </c>
      <c r="E450" s="78">
        <f>COUNTIFS(REPOSIÇÃO!N:N,'DADOS - SANTANA'!B450,REPOSIÇÃO!AF:AF,"NC")</f>
        <v>0</v>
      </c>
      <c r="F450" s="79" t="str">
        <f t="shared" si="124"/>
        <v>-</v>
      </c>
      <c r="G450" s="65" t="str">
        <f t="shared" si="125"/>
        <v>-</v>
      </c>
    </row>
    <row r="451" spans="2:7">
      <c r="B451" s="60" t="s">
        <v>58</v>
      </c>
      <c r="C451" s="80">
        <f t="shared" si="123"/>
        <v>0</v>
      </c>
      <c r="D451" s="77">
        <f>COUNTIFS(REPOSIÇÃO!N:N,'DADOS - SANTANA'!B451,REPOSIÇÃO!AF:AF,"C")</f>
        <v>0</v>
      </c>
      <c r="E451" s="78">
        <f>COUNTIFS(REPOSIÇÃO!N:N,'DADOS - SANTANA'!B451,REPOSIÇÃO!AF:AF,"NC")</f>
        <v>0</v>
      </c>
      <c r="F451" s="79" t="str">
        <f t="shared" si="124"/>
        <v>-</v>
      </c>
      <c r="G451" s="65" t="str">
        <f t="shared" si="125"/>
        <v>-</v>
      </c>
    </row>
    <row r="452" spans="2:7">
      <c r="B452" s="60" t="s">
        <v>58</v>
      </c>
      <c r="C452" s="80">
        <f t="shared" si="123"/>
        <v>0</v>
      </c>
      <c r="D452" s="77">
        <f>COUNTIFS(REPOSIÇÃO!N:N,'DADOS - SANTANA'!B452,REPOSIÇÃO!AF:AF,"C")</f>
        <v>0</v>
      </c>
      <c r="E452" s="78">
        <f>COUNTIFS(REPOSIÇÃO!N:N,'DADOS - SANTANA'!B452,REPOSIÇÃO!AF:AF,"NC")</f>
        <v>0</v>
      </c>
      <c r="F452" s="79" t="str">
        <f t="shared" si="124"/>
        <v>-</v>
      </c>
      <c r="G452" s="65" t="str">
        <f t="shared" si="125"/>
        <v>-</v>
      </c>
    </row>
    <row r="453" spans="2:7">
      <c r="B453" s="60" t="s">
        <v>58</v>
      </c>
      <c r="C453" s="80">
        <f t="shared" si="123"/>
        <v>0</v>
      </c>
      <c r="D453" s="77">
        <f>COUNTIFS(REPOSIÇÃO!N:N,'DADOS - SANTANA'!B453,REPOSIÇÃO!AF:AF,"C")</f>
        <v>0</v>
      </c>
      <c r="E453" s="78">
        <f>COUNTIFS(REPOSIÇÃO!N:N,'DADOS - SANTANA'!B453,REPOSIÇÃO!AF:AF,"NC")</f>
        <v>0</v>
      </c>
      <c r="F453" s="79" t="str">
        <f t="shared" si="124"/>
        <v>-</v>
      </c>
      <c r="G453" s="65" t="str">
        <f t="shared" si="125"/>
        <v>-</v>
      </c>
    </row>
    <row r="454" spans="2:7">
      <c r="B454" s="60" t="s">
        <v>58</v>
      </c>
      <c r="C454" s="80">
        <f t="shared" si="123"/>
        <v>0</v>
      </c>
      <c r="D454" s="77">
        <f>COUNTIFS(REPOSIÇÃO!N:N,'DADOS - SANTANA'!B454,REPOSIÇÃO!AF:AF,"C")</f>
        <v>0</v>
      </c>
      <c r="E454" s="78">
        <f>COUNTIFS(REPOSIÇÃO!N:N,'DADOS - SANTANA'!B454,REPOSIÇÃO!AF:AF,"NC")</f>
        <v>0</v>
      </c>
      <c r="F454" s="79" t="str">
        <f t="shared" si="124"/>
        <v>-</v>
      </c>
      <c r="G454" s="65" t="str">
        <f t="shared" si="125"/>
        <v>-</v>
      </c>
    </row>
    <row r="455" spans="2:7">
      <c r="B455" s="60" t="s">
        <v>58</v>
      </c>
      <c r="C455" s="80">
        <f t="shared" si="123"/>
        <v>0</v>
      </c>
      <c r="D455" s="77">
        <f>COUNTIFS(REPOSIÇÃO!N:N,'DADOS - SANTANA'!B455,REPOSIÇÃO!AF:AF,"C")</f>
        <v>0</v>
      </c>
      <c r="E455" s="78">
        <f>COUNTIFS(REPOSIÇÃO!N:N,'DADOS - SANTANA'!B455,REPOSIÇÃO!AF:AF,"NC")</f>
        <v>0</v>
      </c>
      <c r="F455" s="79" t="str">
        <f t="shared" si="124"/>
        <v>-</v>
      </c>
      <c r="G455" s="65" t="str">
        <f t="shared" si="125"/>
        <v>-</v>
      </c>
    </row>
    <row r="456" spans="2:7">
      <c r="B456" s="60" t="s">
        <v>58</v>
      </c>
      <c r="C456" s="80">
        <f t="shared" si="123"/>
        <v>0</v>
      </c>
      <c r="D456" s="77">
        <f>COUNTIFS(REPOSIÇÃO!N:N,'DADOS - SANTANA'!B456,REPOSIÇÃO!AF:AF,"C")</f>
        <v>0</v>
      </c>
      <c r="E456" s="78">
        <f>COUNTIFS(REPOSIÇÃO!N:N,'DADOS - SANTANA'!B456,REPOSIÇÃO!AF:AF,"NC")</f>
        <v>0</v>
      </c>
      <c r="F456" s="79" t="str">
        <f t="shared" si="124"/>
        <v>-</v>
      </c>
      <c r="G456" s="65" t="str">
        <f t="shared" si="125"/>
        <v>-</v>
      </c>
    </row>
    <row r="457" spans="2:7">
      <c r="B457" s="60" t="s">
        <v>58</v>
      </c>
      <c r="C457" s="80">
        <f t="shared" si="123"/>
        <v>0</v>
      </c>
      <c r="D457" s="77">
        <f>COUNTIFS(REPOSIÇÃO!N:N,'DADOS - SANTANA'!B457,REPOSIÇÃO!AF:AF,"C")</f>
        <v>0</v>
      </c>
      <c r="E457" s="78">
        <f>COUNTIFS(REPOSIÇÃO!N:N,'DADOS - SANTANA'!B457,REPOSIÇÃO!AF:AF,"NC")</f>
        <v>0</v>
      </c>
      <c r="F457" s="79" t="str">
        <f t="shared" si="124"/>
        <v>-</v>
      </c>
      <c r="G457" s="65" t="str">
        <f t="shared" si="125"/>
        <v>-</v>
      </c>
    </row>
    <row r="458" spans="2:7">
      <c r="B458" s="60" t="s">
        <v>58</v>
      </c>
      <c r="C458" s="80">
        <f t="shared" si="123"/>
        <v>0</v>
      </c>
      <c r="D458" s="77">
        <f>COUNTIFS(REPOSIÇÃO!N:N,'DADOS - SANTANA'!B458,REPOSIÇÃO!AF:AF,"C")</f>
        <v>0</v>
      </c>
      <c r="E458" s="78">
        <f>COUNTIFS(REPOSIÇÃO!N:N,'DADOS - SANTANA'!B458,REPOSIÇÃO!AF:AF,"NC")</f>
        <v>0</v>
      </c>
      <c r="F458" s="79" t="str">
        <f t="shared" si="124"/>
        <v>-</v>
      </c>
      <c r="G458" s="65" t="str">
        <f t="shared" si="125"/>
        <v>-</v>
      </c>
    </row>
    <row r="459" spans="2:7">
      <c r="B459" s="60" t="s">
        <v>58</v>
      </c>
      <c r="C459" s="80">
        <f t="shared" si="123"/>
        <v>0</v>
      </c>
      <c r="D459" s="77">
        <f>COUNTIFS(REPOSIÇÃO!N:N,'DADOS - SANTANA'!B459,REPOSIÇÃO!AF:AF,"C")</f>
        <v>0</v>
      </c>
      <c r="E459" s="78">
        <f>COUNTIFS(REPOSIÇÃO!N:N,'DADOS - SANTANA'!B459,REPOSIÇÃO!AF:AF,"NC")</f>
        <v>0</v>
      </c>
      <c r="F459" s="79" t="str">
        <f t="shared" si="124"/>
        <v>-</v>
      </c>
      <c r="G459" s="65" t="str">
        <f t="shared" si="125"/>
        <v>-</v>
      </c>
    </row>
    <row r="460" spans="2:7">
      <c r="B460" s="60" t="s">
        <v>58</v>
      </c>
      <c r="C460" s="80">
        <f t="shared" si="123"/>
        <v>0</v>
      </c>
      <c r="D460" s="77">
        <f>COUNTIFS(REPOSIÇÃO!N:N,'DADOS - SANTANA'!B460,REPOSIÇÃO!AF:AF,"C")</f>
        <v>0</v>
      </c>
      <c r="E460" s="78">
        <f>COUNTIFS(REPOSIÇÃO!N:N,'DADOS - SANTANA'!B460,REPOSIÇÃO!AF:AF,"NC")</f>
        <v>0</v>
      </c>
      <c r="F460" s="79" t="str">
        <f t="shared" si="124"/>
        <v>-</v>
      </c>
      <c r="G460" s="65" t="str">
        <f t="shared" si="125"/>
        <v>-</v>
      </c>
    </row>
    <row r="461" spans="2:7">
      <c r="B461" s="60" t="s">
        <v>58</v>
      </c>
      <c r="C461" s="80">
        <f t="shared" si="123"/>
        <v>0</v>
      </c>
      <c r="D461" s="77">
        <f>COUNTIFS(REPOSIÇÃO!N:N,'DADOS - SANTANA'!B461,REPOSIÇÃO!AF:AF,"C")</f>
        <v>0</v>
      </c>
      <c r="E461" s="78">
        <f>COUNTIFS(REPOSIÇÃO!N:N,'DADOS - SANTANA'!B461,REPOSIÇÃO!AF:AF,"NC")</f>
        <v>0</v>
      </c>
      <c r="F461" s="79" t="str">
        <f t="shared" si="124"/>
        <v>-</v>
      </c>
      <c r="G461" s="65" t="str">
        <f t="shared" si="125"/>
        <v>-</v>
      </c>
    </row>
    <row r="462" spans="2:7">
      <c r="B462" s="60" t="s">
        <v>58</v>
      </c>
      <c r="C462" s="80">
        <f t="shared" si="123"/>
        <v>0</v>
      </c>
      <c r="D462" s="77">
        <f>COUNTIFS(REPOSIÇÃO!N:N,'DADOS - SANTANA'!B462,REPOSIÇÃO!AF:AF,"C")</f>
        <v>0</v>
      </c>
      <c r="E462" s="78">
        <f>COUNTIFS(REPOSIÇÃO!N:N,'DADOS - SANTANA'!B462,REPOSIÇÃO!AF:AF,"NC")</f>
        <v>0</v>
      </c>
      <c r="F462" s="79" t="str">
        <f t="shared" si="124"/>
        <v>-</v>
      </c>
      <c r="G462" s="65" t="str">
        <f t="shared" si="125"/>
        <v>-</v>
      </c>
    </row>
    <row r="463" spans="2:7">
      <c r="B463" s="60" t="s">
        <v>58</v>
      </c>
      <c r="C463" s="80">
        <f t="shared" si="123"/>
        <v>0</v>
      </c>
      <c r="D463" s="77">
        <f>COUNTIFS(REPOSIÇÃO!N:N,'DADOS - SANTANA'!B463,REPOSIÇÃO!AF:AF,"C")</f>
        <v>0</v>
      </c>
      <c r="E463" s="78">
        <f>COUNTIFS(REPOSIÇÃO!N:N,'DADOS - SANTANA'!B463,REPOSIÇÃO!AF:AF,"NC")</f>
        <v>0</v>
      </c>
      <c r="F463" s="79" t="str">
        <f t="shared" si="124"/>
        <v>-</v>
      </c>
      <c r="G463" s="65" t="str">
        <f t="shared" si="125"/>
        <v>-</v>
      </c>
    </row>
    <row r="464" spans="2:7">
      <c r="B464" s="60" t="s">
        <v>58</v>
      </c>
      <c r="C464" s="80">
        <f t="shared" si="123"/>
        <v>0</v>
      </c>
      <c r="D464" s="77">
        <f>COUNTIFS(REPOSIÇÃO!N:N,'DADOS - SANTANA'!B464,REPOSIÇÃO!AF:AF,"C")</f>
        <v>0</v>
      </c>
      <c r="E464" s="78">
        <f>COUNTIFS(REPOSIÇÃO!N:N,'DADOS - SANTANA'!B464,REPOSIÇÃO!AF:AF,"NC")</f>
        <v>0</v>
      </c>
      <c r="F464" s="79" t="str">
        <f t="shared" si="124"/>
        <v>-</v>
      </c>
      <c r="G464" s="65" t="str">
        <f t="shared" si="125"/>
        <v>-</v>
      </c>
    </row>
    <row r="465" spans="2:7">
      <c r="B465" s="60" t="s">
        <v>58</v>
      </c>
      <c r="C465" s="80">
        <f t="shared" si="123"/>
        <v>0</v>
      </c>
      <c r="D465" s="77">
        <f>COUNTIFS(REPOSIÇÃO!N:N,'DADOS - SANTANA'!B465,REPOSIÇÃO!AF:AF,"C")</f>
        <v>0</v>
      </c>
      <c r="E465" s="78">
        <f>COUNTIFS(REPOSIÇÃO!N:N,'DADOS - SANTANA'!B465,REPOSIÇÃO!AF:AF,"NC")</f>
        <v>0</v>
      </c>
      <c r="F465" s="79" t="str">
        <f t="shared" si="124"/>
        <v>-</v>
      </c>
      <c r="G465" s="65" t="str">
        <f t="shared" si="125"/>
        <v>-</v>
      </c>
    </row>
    <row r="466" spans="2:7">
      <c r="B466" s="60" t="s">
        <v>58</v>
      </c>
      <c r="C466" s="80">
        <f t="shared" si="123"/>
        <v>0</v>
      </c>
      <c r="D466" s="77">
        <f>COUNTIFS(REPOSIÇÃO!N:N,'DADOS - SANTANA'!B466,REPOSIÇÃO!AF:AF,"C")</f>
        <v>0</v>
      </c>
      <c r="E466" s="78">
        <f>COUNTIFS(REPOSIÇÃO!N:N,'DADOS - SANTANA'!B466,REPOSIÇÃO!AF:AF,"NC")</f>
        <v>0</v>
      </c>
      <c r="F466" s="79" t="str">
        <f t="shared" si="124"/>
        <v>-</v>
      </c>
      <c r="G466" s="65" t="str">
        <f t="shared" si="125"/>
        <v>-</v>
      </c>
    </row>
    <row r="467" spans="2:7">
      <c r="B467" s="60" t="s">
        <v>58</v>
      </c>
      <c r="C467" s="80">
        <f t="shared" si="123"/>
        <v>0</v>
      </c>
      <c r="D467" s="77">
        <f>COUNTIFS(REPOSIÇÃO!N:N,'DADOS - SANTANA'!B467,REPOSIÇÃO!AF:AF,"C")</f>
        <v>0</v>
      </c>
      <c r="E467" s="78">
        <f>COUNTIFS(REPOSIÇÃO!N:N,'DADOS - SANTANA'!B467,REPOSIÇÃO!AF:AF,"NC")</f>
        <v>0</v>
      </c>
      <c r="F467" s="79" t="str">
        <f t="shared" si="124"/>
        <v>-</v>
      </c>
      <c r="G467" s="65" t="str">
        <f t="shared" si="125"/>
        <v>-</v>
      </c>
    </row>
    <row r="468" spans="2:7">
      <c r="B468" s="60" t="s">
        <v>58</v>
      </c>
      <c r="C468" s="80">
        <f t="shared" si="123"/>
        <v>0</v>
      </c>
      <c r="D468" s="77">
        <f>COUNTIFS(REPOSIÇÃO!N:N,'DADOS - SANTANA'!B468,REPOSIÇÃO!AF:AF,"C")</f>
        <v>0</v>
      </c>
      <c r="E468" s="78">
        <f>COUNTIFS(REPOSIÇÃO!N:N,'DADOS - SANTANA'!B468,REPOSIÇÃO!AF:AF,"NC")</f>
        <v>0</v>
      </c>
      <c r="F468" s="79" t="str">
        <f t="shared" si="124"/>
        <v>-</v>
      </c>
      <c r="G468" s="65" t="str">
        <f t="shared" si="125"/>
        <v>-</v>
      </c>
    </row>
    <row r="469" spans="2:7">
      <c r="B469" s="60" t="s">
        <v>58</v>
      </c>
      <c r="C469" s="80">
        <f t="shared" si="123"/>
        <v>0</v>
      </c>
      <c r="D469" s="77">
        <f>COUNTIFS(REPOSIÇÃO!N:N,'DADOS - SANTANA'!B469,REPOSIÇÃO!AF:AF,"C")</f>
        <v>0</v>
      </c>
      <c r="E469" s="78">
        <f>COUNTIFS(REPOSIÇÃO!N:N,'DADOS - SANTANA'!B469,REPOSIÇÃO!AF:AF,"NC")</f>
        <v>0</v>
      </c>
      <c r="F469" s="79" t="str">
        <f t="shared" si="124"/>
        <v>-</v>
      </c>
      <c r="G469" s="65" t="str">
        <f t="shared" si="125"/>
        <v>-</v>
      </c>
    </row>
    <row r="470" spans="2:7">
      <c r="B470" s="60" t="s">
        <v>58</v>
      </c>
      <c r="C470" s="80">
        <f t="shared" si="123"/>
        <v>0</v>
      </c>
      <c r="D470" s="77">
        <f>COUNTIFS(REPOSIÇÃO!N:N,'DADOS - SANTANA'!B470,REPOSIÇÃO!AF:AF,"C")</f>
        <v>0</v>
      </c>
      <c r="E470" s="78">
        <f>COUNTIFS(REPOSIÇÃO!N:N,'DADOS - SANTANA'!B470,REPOSIÇÃO!AF:AF,"NC")</f>
        <v>0</v>
      </c>
      <c r="F470" s="79" t="str">
        <f t="shared" si="124"/>
        <v>-</v>
      </c>
      <c r="G470" s="65" t="str">
        <f t="shared" si="125"/>
        <v>-</v>
      </c>
    </row>
    <row r="471" spans="2:7">
      <c r="B471" s="60" t="s">
        <v>58</v>
      </c>
      <c r="C471" s="80">
        <f t="shared" si="123"/>
        <v>0</v>
      </c>
      <c r="D471" s="77">
        <f>COUNTIFS(REPOSIÇÃO!N:N,'DADOS - SANTANA'!B471,REPOSIÇÃO!AF:AF,"C")</f>
        <v>0</v>
      </c>
      <c r="E471" s="78">
        <f>COUNTIFS(REPOSIÇÃO!N:N,'DADOS - SANTANA'!B471,REPOSIÇÃO!AF:AF,"NC")</f>
        <v>0</v>
      </c>
      <c r="F471" s="79" t="str">
        <f t="shared" si="124"/>
        <v>-</v>
      </c>
      <c r="G471" s="65" t="str">
        <f t="shared" si="125"/>
        <v>-</v>
      </c>
    </row>
    <row r="472" spans="2:7">
      <c r="B472" s="60" t="s">
        <v>58</v>
      </c>
      <c r="C472" s="80">
        <f t="shared" si="123"/>
        <v>0</v>
      </c>
      <c r="D472" s="77">
        <f>COUNTIFS(REPOSIÇÃO!N:N,'DADOS - SANTANA'!B472,REPOSIÇÃO!AF:AF,"C")</f>
        <v>0</v>
      </c>
      <c r="E472" s="78">
        <f>COUNTIFS(REPOSIÇÃO!N:N,'DADOS - SANTANA'!B472,REPOSIÇÃO!AF:AF,"NC")</f>
        <v>0</v>
      </c>
      <c r="F472" s="79" t="str">
        <f t="shared" si="124"/>
        <v>-</v>
      </c>
      <c r="G472" s="65" t="str">
        <f t="shared" si="125"/>
        <v>-</v>
      </c>
    </row>
    <row r="473" spans="2:7">
      <c r="B473" s="60" t="s">
        <v>58</v>
      </c>
      <c r="C473" s="80">
        <f t="shared" si="123"/>
        <v>0</v>
      </c>
      <c r="D473" s="77">
        <f>COUNTIFS(REPOSIÇÃO!N:N,'DADOS - SANTANA'!B473,REPOSIÇÃO!AF:AF,"C")</f>
        <v>0</v>
      </c>
      <c r="E473" s="78">
        <f>COUNTIFS(REPOSIÇÃO!N:N,'DADOS - SANTANA'!B473,REPOSIÇÃO!AF:AF,"NC")</f>
        <v>0</v>
      </c>
      <c r="F473" s="79" t="str">
        <f t="shared" si="124"/>
        <v>-</v>
      </c>
      <c r="G473" s="65" t="str">
        <f t="shared" si="125"/>
        <v>-</v>
      </c>
    </row>
    <row r="474" spans="2:7">
      <c r="B474" s="60" t="s">
        <v>58</v>
      </c>
      <c r="C474" s="80">
        <f t="shared" si="123"/>
        <v>0</v>
      </c>
      <c r="D474" s="77">
        <f>COUNTIFS(REPOSIÇÃO!N:N,'DADOS - SANTANA'!B474,REPOSIÇÃO!AF:AF,"C")</f>
        <v>0</v>
      </c>
      <c r="E474" s="78">
        <f>COUNTIFS(REPOSIÇÃO!N:N,'DADOS - SANTANA'!B474,REPOSIÇÃO!AF:AF,"NC")</f>
        <v>0</v>
      </c>
      <c r="F474" s="79" t="str">
        <f t="shared" si="124"/>
        <v>-</v>
      </c>
      <c r="G474" s="65" t="str">
        <f t="shared" si="125"/>
        <v>-</v>
      </c>
    </row>
    <row r="475" spans="2:7">
      <c r="B475" s="60" t="s">
        <v>58</v>
      </c>
      <c r="C475" s="80">
        <f t="shared" si="123"/>
        <v>0</v>
      </c>
      <c r="D475" s="77">
        <f>COUNTIFS(REPOSIÇÃO!N:N,'DADOS - SANTANA'!B475,REPOSIÇÃO!AF:AF,"C")</f>
        <v>0</v>
      </c>
      <c r="E475" s="78">
        <f>COUNTIFS(REPOSIÇÃO!N:N,'DADOS - SANTANA'!B475,REPOSIÇÃO!AF:AF,"NC")</f>
        <v>0</v>
      </c>
      <c r="F475" s="79" t="str">
        <f t="shared" si="124"/>
        <v>-</v>
      </c>
      <c r="G475" s="65" t="str">
        <f t="shared" si="125"/>
        <v>-</v>
      </c>
    </row>
    <row r="476" spans="2:7">
      <c r="B476" s="60" t="s">
        <v>58</v>
      </c>
      <c r="C476" s="80">
        <f t="shared" si="123"/>
        <v>0</v>
      </c>
      <c r="D476" s="77">
        <f>COUNTIFS(REPOSIÇÃO!N:N,'DADOS - SANTANA'!B476,REPOSIÇÃO!AF:AF,"C")</f>
        <v>0</v>
      </c>
      <c r="E476" s="78">
        <f>COUNTIFS(REPOSIÇÃO!N:N,'DADOS - SANTANA'!B476,REPOSIÇÃO!AF:AF,"NC")</f>
        <v>0</v>
      </c>
      <c r="F476" s="79" t="str">
        <f t="shared" si="124"/>
        <v>-</v>
      </c>
      <c r="G476" s="65" t="str">
        <f t="shared" si="125"/>
        <v>-</v>
      </c>
    </row>
    <row r="477" spans="2:7">
      <c r="B477" s="60" t="s">
        <v>58</v>
      </c>
      <c r="C477" s="80">
        <f t="shared" si="123"/>
        <v>0</v>
      </c>
      <c r="D477" s="77">
        <f>COUNTIFS(REPOSIÇÃO!N:N,'DADOS - SANTANA'!B477,REPOSIÇÃO!AF:AF,"C")</f>
        <v>0</v>
      </c>
      <c r="E477" s="78">
        <f>COUNTIFS(REPOSIÇÃO!N:N,'DADOS - SANTANA'!B477,REPOSIÇÃO!AF:AF,"NC")</f>
        <v>0</v>
      </c>
      <c r="F477" s="79" t="str">
        <f t="shared" si="124"/>
        <v>-</v>
      </c>
      <c r="G477" s="65" t="str">
        <f t="shared" si="125"/>
        <v>-</v>
      </c>
    </row>
    <row r="478" spans="2:7">
      <c r="B478" s="60" t="s">
        <v>58</v>
      </c>
      <c r="C478" s="80">
        <f t="shared" si="123"/>
        <v>0</v>
      </c>
      <c r="D478" s="77">
        <f>COUNTIFS(REPOSIÇÃO!N:N,'DADOS - SANTANA'!B478,REPOSIÇÃO!AF:AF,"C")</f>
        <v>0</v>
      </c>
      <c r="E478" s="78">
        <f>COUNTIFS(REPOSIÇÃO!N:N,'DADOS - SANTANA'!B478,REPOSIÇÃO!AF:AF,"NC")</f>
        <v>0</v>
      </c>
      <c r="F478" s="79" t="str">
        <f t="shared" si="124"/>
        <v>-</v>
      </c>
      <c r="G478" s="65" t="str">
        <f t="shared" si="125"/>
        <v>-</v>
      </c>
    </row>
    <row r="479" spans="2:7">
      <c r="B479" s="60" t="s">
        <v>58</v>
      </c>
      <c r="C479" s="80">
        <f t="shared" si="123"/>
        <v>0</v>
      </c>
      <c r="D479" s="77">
        <f>COUNTIFS(REPOSIÇÃO!N:N,'DADOS - SANTANA'!B479,REPOSIÇÃO!AF:AF,"C")</f>
        <v>0</v>
      </c>
      <c r="E479" s="78">
        <f>COUNTIFS(REPOSIÇÃO!N:N,'DADOS - SANTANA'!B479,REPOSIÇÃO!AF:AF,"NC")</f>
        <v>0</v>
      </c>
      <c r="F479" s="79" t="str">
        <f t="shared" si="124"/>
        <v>-</v>
      </c>
      <c r="G479" s="65" t="str">
        <f t="shared" si="125"/>
        <v>-</v>
      </c>
    </row>
    <row r="480" spans="2:7">
      <c r="B480" s="60" t="s">
        <v>58</v>
      </c>
      <c r="C480" s="80">
        <f t="shared" si="123"/>
        <v>0</v>
      </c>
      <c r="D480" s="77">
        <f>COUNTIFS(REPOSIÇÃO!N:N,'DADOS - SANTANA'!B480,REPOSIÇÃO!AF:AF,"C")</f>
        <v>0</v>
      </c>
      <c r="E480" s="78">
        <f>COUNTIFS(REPOSIÇÃO!N:N,'DADOS - SANTANA'!B480,REPOSIÇÃO!AF:AF,"NC")</f>
        <v>0</v>
      </c>
      <c r="F480" s="79" t="str">
        <f t="shared" si="124"/>
        <v>-</v>
      </c>
      <c r="G480" s="65" t="str">
        <f t="shared" si="125"/>
        <v>-</v>
      </c>
    </row>
    <row r="481" spans="2:7">
      <c r="B481" s="60" t="s">
        <v>58</v>
      </c>
      <c r="C481" s="80">
        <f t="shared" si="123"/>
        <v>0</v>
      </c>
      <c r="D481" s="77">
        <f>COUNTIFS(REPOSIÇÃO!N:N,'DADOS - SANTANA'!B481,REPOSIÇÃO!AF:AF,"C")</f>
        <v>0</v>
      </c>
      <c r="E481" s="78">
        <f>COUNTIFS(REPOSIÇÃO!N:N,'DADOS - SANTANA'!B481,REPOSIÇÃO!AF:AF,"NC")</f>
        <v>0</v>
      </c>
      <c r="F481" s="79" t="str">
        <f t="shared" si="124"/>
        <v>-</v>
      </c>
      <c r="G481" s="65" t="str">
        <f t="shared" si="125"/>
        <v>-</v>
      </c>
    </row>
    <row r="482" spans="2:7">
      <c r="B482" s="60" t="s">
        <v>58</v>
      </c>
      <c r="C482" s="80">
        <f t="shared" si="120"/>
        <v>0</v>
      </c>
      <c r="D482" s="77">
        <f>COUNTIFS(REPOSIÇÃO!N:N,'DADOS - SANTANA'!B482,REPOSIÇÃO!AF:AF,"C")</f>
        <v>0</v>
      </c>
      <c r="E482" s="78">
        <f>COUNTIFS(REPOSIÇÃO!N:N,'DADOS - SANTANA'!B482,REPOSIÇÃO!AF:AF,"NC")</f>
        <v>0</v>
      </c>
      <c r="F482" s="79" t="str">
        <f t="shared" si="121"/>
        <v>-</v>
      </c>
      <c r="G482" s="65" t="str">
        <f t="shared" si="122"/>
        <v>-</v>
      </c>
    </row>
    <row r="483" spans="2:7">
      <c r="B483" s="60" t="s">
        <v>58</v>
      </c>
      <c r="C483" s="80">
        <f t="shared" si="117"/>
        <v>0</v>
      </c>
      <c r="D483" s="77">
        <f>COUNTIFS(REPOSIÇÃO!N:N,'DADOS - SANTANA'!B483,REPOSIÇÃO!AF:AF,"C")</f>
        <v>0</v>
      </c>
      <c r="E483" s="78">
        <f>COUNTIFS(REPOSIÇÃO!N:N,'DADOS - SANTANA'!B483,REPOSIÇÃO!AF:AF,"NC")</f>
        <v>0</v>
      </c>
      <c r="F483" s="79" t="str">
        <f t="shared" si="118"/>
        <v>-</v>
      </c>
      <c r="G483" s="65" t="str">
        <f t="shared" si="119"/>
        <v>-</v>
      </c>
    </row>
    <row r="485" spans="2:7">
      <c r="B485" s="286" t="s">
        <v>74</v>
      </c>
      <c r="C485" s="286"/>
      <c r="D485" s="286"/>
      <c r="E485" s="286"/>
      <c r="F485" s="286"/>
      <c r="G485" s="286"/>
    </row>
    <row r="487" spans="2:7">
      <c r="B487" s="167" t="s">
        <v>75</v>
      </c>
      <c r="C487" s="167" t="s">
        <v>31</v>
      </c>
      <c r="D487" s="167" t="s">
        <v>37</v>
      </c>
      <c r="E487" s="167" t="s">
        <v>36</v>
      </c>
      <c r="F487" s="167" t="s">
        <v>76</v>
      </c>
    </row>
    <row r="488" spans="2:7">
      <c r="B488" s="168" t="s">
        <v>77</v>
      </c>
      <c r="C488" s="67">
        <f>D488+E488</f>
        <v>262</v>
      </c>
      <c r="D488" s="90">
        <f>COUNTIFS(ÁGUA!D:D,B488,ÁGUA!AF:AF,"c")</f>
        <v>241</v>
      </c>
      <c r="E488" s="90">
        <f>COUNTIFS(ÁGUA!D:D,B488,ÁGUA!AF:AF,"nc")</f>
        <v>21</v>
      </c>
      <c r="F488" s="72">
        <f>IFERROR(E488/(E488+D488),"0%")</f>
        <v>8.0152671755725186E-2</v>
      </c>
    </row>
    <row r="489" spans="2:7">
      <c r="B489" s="168" t="s">
        <v>78</v>
      </c>
      <c r="C489" s="67">
        <f t="shared" ref="C489:C492" si="126">D489+E489</f>
        <v>26</v>
      </c>
      <c r="D489" s="90">
        <f>COUNTIFS(ÁGUA!D:D,B489,ÁGUA!AF:AF,"c")</f>
        <v>14</v>
      </c>
      <c r="E489" s="90">
        <f>COUNTIFS(ÁGUA!D:D,B489,ÁGUA!AF:AF,"nc")</f>
        <v>12</v>
      </c>
      <c r="F489" s="72">
        <f t="shared" ref="F489:F492" si="127">IFERROR(E489/(E489+D489),"0%")</f>
        <v>0.46153846153846156</v>
      </c>
    </row>
    <row r="490" spans="2:7">
      <c r="B490" s="168" t="s">
        <v>79</v>
      </c>
      <c r="C490" s="67">
        <f t="shared" si="126"/>
        <v>16</v>
      </c>
      <c r="D490" s="90">
        <f>COUNTIFS(ÁGUA!D:D,B490,ÁGUA!AF:AF,"c")</f>
        <v>13</v>
      </c>
      <c r="E490" s="90">
        <f>COUNTIFS(ÁGUA!D:D,B490,ÁGUA!AF:AF,"nc")</f>
        <v>3</v>
      </c>
      <c r="F490" s="72">
        <f t="shared" si="127"/>
        <v>0.1875</v>
      </c>
    </row>
    <row r="491" spans="2:7">
      <c r="B491" s="168" t="s">
        <v>80</v>
      </c>
      <c r="C491" s="67">
        <f t="shared" si="126"/>
        <v>20</v>
      </c>
      <c r="D491" s="90">
        <f>COUNTIFS(ÁGUA!D:D,B491,ÁGUA!AF:AF,"c")</f>
        <v>8</v>
      </c>
      <c r="E491" s="90">
        <f>COUNTIFS(ÁGUA!D:D,B491,ÁGUA!AF:AF,"nc")</f>
        <v>12</v>
      </c>
      <c r="F491" s="72">
        <f t="shared" si="127"/>
        <v>0.6</v>
      </c>
    </row>
    <row r="492" spans="2:7">
      <c r="B492" s="168" t="s">
        <v>81</v>
      </c>
      <c r="C492" s="67">
        <f t="shared" si="126"/>
        <v>285</v>
      </c>
      <c r="D492" s="90">
        <f>COUNTIFS(ÁGUA!D:D,B492,ÁGUA!AF:AF,"c")</f>
        <v>158</v>
      </c>
      <c r="E492" s="90">
        <f>COUNTIFS(ÁGUA!D:D,B492,ÁGUA!AF:AF,"nc")</f>
        <v>127</v>
      </c>
      <c r="F492" s="72">
        <f t="shared" si="127"/>
        <v>0.4456140350877193</v>
      </c>
    </row>
    <row r="494" spans="2:7">
      <c r="B494" s="167" t="s">
        <v>82</v>
      </c>
      <c r="C494" s="167" t="s">
        <v>31</v>
      </c>
      <c r="D494" s="167" t="s">
        <v>37</v>
      </c>
      <c r="E494" s="167" t="s">
        <v>36</v>
      </c>
      <c r="F494" s="167" t="s">
        <v>76</v>
      </c>
    </row>
    <row r="495" spans="2:7">
      <c r="B495" s="156" t="s">
        <v>83</v>
      </c>
      <c r="C495" s="67">
        <f>D495+E495</f>
        <v>5</v>
      </c>
      <c r="D495" s="90">
        <f>COUNTIFS(ÁGUA!C:C,B495,ÁGUA!AF:AF,"c")</f>
        <v>4</v>
      </c>
      <c r="E495" s="90">
        <f>COUNTIFS(ÁGUA!C:C,B495,ÁGUA!AF:AF,"nc")</f>
        <v>1</v>
      </c>
      <c r="F495" s="72">
        <f>IFERROR(E495/(E495+D495),"0%")</f>
        <v>0.2</v>
      </c>
    </row>
    <row r="496" spans="2:7">
      <c r="B496" s="98" t="s">
        <v>84</v>
      </c>
      <c r="C496" s="67">
        <f t="shared" ref="C496:C519" si="128">D496+E496</f>
        <v>47</v>
      </c>
      <c r="D496" s="90">
        <f>COUNTIFS(ÁGUA!C:C,B496,ÁGUA!AF:AF,"c")</f>
        <v>41</v>
      </c>
      <c r="E496" s="90">
        <f>COUNTIFS(ÁGUA!C:C,B496,ÁGUA!AF:AF,"nc")</f>
        <v>6</v>
      </c>
      <c r="F496" s="72">
        <f t="shared" ref="F496:F519" si="129">IFERROR(E496/(E496+D496),"0%")</f>
        <v>0.1276595744680851</v>
      </c>
    </row>
    <row r="497" spans="2:6">
      <c r="B497" s="156" t="s">
        <v>85</v>
      </c>
      <c r="C497" s="67">
        <f t="shared" si="128"/>
        <v>2</v>
      </c>
      <c r="D497" s="90">
        <f>COUNTIFS(ÁGUA!C:C,B497,ÁGUA!AF:AF,"c")</f>
        <v>1</v>
      </c>
      <c r="E497" s="90">
        <f>COUNTIFS(ÁGUA!C:C,B497,ÁGUA!AF:AF,"nc")</f>
        <v>1</v>
      </c>
      <c r="F497" s="72">
        <f t="shared" si="129"/>
        <v>0.5</v>
      </c>
    </row>
    <row r="498" spans="2:6">
      <c r="B498" s="156" t="s">
        <v>86</v>
      </c>
      <c r="C498" s="67">
        <f t="shared" si="128"/>
        <v>34</v>
      </c>
      <c r="D498" s="90">
        <f>COUNTIFS(ÁGUA!C:C,B498,ÁGUA!AF:AF,"c")</f>
        <v>30</v>
      </c>
      <c r="E498" s="90">
        <f>COUNTIFS(ÁGUA!C:C,B498,ÁGUA!AF:AF,"nc")</f>
        <v>4</v>
      </c>
      <c r="F498" s="72">
        <f t="shared" si="129"/>
        <v>0.11764705882352941</v>
      </c>
    </row>
    <row r="499" spans="2:6">
      <c r="B499" s="156" t="s">
        <v>87</v>
      </c>
      <c r="C499" s="67">
        <f t="shared" si="128"/>
        <v>8</v>
      </c>
      <c r="D499" s="90">
        <f>COUNTIFS(ÁGUA!C:C,B499,ÁGUA!AF:AF,"c")</f>
        <v>3</v>
      </c>
      <c r="E499" s="90">
        <f>COUNTIFS(ÁGUA!C:C,B499,ÁGUA!AF:AF,"nc")</f>
        <v>5</v>
      </c>
      <c r="F499" s="72">
        <f t="shared" si="129"/>
        <v>0.625</v>
      </c>
    </row>
    <row r="500" spans="2:6">
      <c r="B500" s="98" t="s">
        <v>88</v>
      </c>
      <c r="C500" s="67">
        <f t="shared" si="128"/>
        <v>0</v>
      </c>
      <c r="D500" s="90">
        <f>COUNTIFS(ÁGUA!C:C,B500,ÁGUA!AF:AF,"c")</f>
        <v>0</v>
      </c>
      <c r="E500" s="90">
        <f>COUNTIFS(ÁGUA!C:C,B500,ÁGUA!AF:AF,"nc")</f>
        <v>0</v>
      </c>
      <c r="F500" s="72" t="str">
        <f t="shared" si="129"/>
        <v>0%</v>
      </c>
    </row>
    <row r="501" spans="2:6">
      <c r="B501" s="98" t="s">
        <v>89</v>
      </c>
      <c r="C501" s="67">
        <f t="shared" si="128"/>
        <v>13</v>
      </c>
      <c r="D501" s="90">
        <f>COUNTIFS(ÁGUA!C:C,B501,ÁGUA!AF:AF,"c")</f>
        <v>10</v>
      </c>
      <c r="E501" s="90">
        <f>COUNTIFS(ÁGUA!C:C,B501,ÁGUA!AF:AF,"nc")</f>
        <v>3</v>
      </c>
      <c r="F501" s="72">
        <f t="shared" si="129"/>
        <v>0.23076923076923078</v>
      </c>
    </row>
    <row r="502" spans="2:6">
      <c r="B502" s="156" t="s">
        <v>90</v>
      </c>
      <c r="C502" s="67">
        <f t="shared" si="128"/>
        <v>13</v>
      </c>
      <c r="D502" s="90">
        <f>COUNTIFS(ÁGUA!C:C,B502,ÁGUA!AF:AF,"c")</f>
        <v>4</v>
      </c>
      <c r="E502" s="90">
        <f>COUNTIFS(ÁGUA!C:C,B502,ÁGUA!AF:AF,"nc")</f>
        <v>9</v>
      </c>
      <c r="F502" s="72">
        <f t="shared" si="129"/>
        <v>0.69230769230769229</v>
      </c>
    </row>
    <row r="503" spans="2:6">
      <c r="B503" s="156" t="s">
        <v>91</v>
      </c>
      <c r="C503" s="67">
        <f t="shared" si="128"/>
        <v>2</v>
      </c>
      <c r="D503" s="90">
        <f>COUNTIFS(ÁGUA!C:C,B503,ÁGUA!AF:AF,"c")</f>
        <v>1</v>
      </c>
      <c r="E503" s="90">
        <f>COUNTIFS(ÁGUA!C:C,B503,ÁGUA!AF:AF,"nc")</f>
        <v>1</v>
      </c>
      <c r="F503" s="72">
        <f t="shared" si="129"/>
        <v>0.5</v>
      </c>
    </row>
    <row r="504" spans="2:6">
      <c r="B504" s="98" t="s">
        <v>92</v>
      </c>
      <c r="C504" s="67">
        <f t="shared" si="128"/>
        <v>23</v>
      </c>
      <c r="D504" s="90">
        <f>COUNTIFS(ÁGUA!C:C,B504,ÁGUA!AF:AF,"c")</f>
        <v>16</v>
      </c>
      <c r="E504" s="90">
        <f>COUNTIFS(ÁGUA!C:C,B504,ÁGUA!AF:AF,"nc")</f>
        <v>7</v>
      </c>
      <c r="F504" s="72">
        <f t="shared" si="129"/>
        <v>0.30434782608695654</v>
      </c>
    </row>
    <row r="505" spans="2:6">
      <c r="B505" s="170" t="s">
        <v>93</v>
      </c>
      <c r="C505" s="67">
        <f t="shared" si="128"/>
        <v>0</v>
      </c>
      <c r="D505" s="90">
        <f>COUNTIFS(ÁGUA!C:C,B505,ÁGUA!AF:AF,"c")</f>
        <v>0</v>
      </c>
      <c r="E505" s="90">
        <f>COUNTIFS(ÁGUA!C:C,B505,ÁGUA!AF:AF,"nc")</f>
        <v>0</v>
      </c>
      <c r="F505" s="72" t="str">
        <f t="shared" si="129"/>
        <v>0%</v>
      </c>
    </row>
    <row r="506" spans="2:6">
      <c r="B506" s="156" t="s">
        <v>94</v>
      </c>
      <c r="C506" s="67">
        <f t="shared" si="128"/>
        <v>31</v>
      </c>
      <c r="D506" s="90">
        <f>COUNTIFS(ÁGUA!C:C,B506,ÁGUA!AF:AF,"c")</f>
        <v>29</v>
      </c>
      <c r="E506" s="90">
        <f>COUNTIFS(ÁGUA!C:C,B506,ÁGUA!AF:AF,"nc")</f>
        <v>2</v>
      </c>
      <c r="F506" s="72">
        <f t="shared" si="129"/>
        <v>6.4516129032258063E-2</v>
      </c>
    </row>
    <row r="507" spans="2:6">
      <c r="B507" s="98" t="s">
        <v>95</v>
      </c>
      <c r="C507" s="67">
        <f t="shared" si="128"/>
        <v>5</v>
      </c>
      <c r="D507" s="90">
        <f>COUNTIFS(ÁGUA!C:C,B507,ÁGUA!AF:AF,"c")</f>
        <v>5</v>
      </c>
      <c r="E507" s="90">
        <f>COUNTIFS(ÁGUA!C:C,B507,ÁGUA!AF:AF,"nc")</f>
        <v>0</v>
      </c>
      <c r="F507" s="72">
        <f t="shared" si="129"/>
        <v>0</v>
      </c>
    </row>
    <row r="508" spans="2:6">
      <c r="B508" s="98" t="s">
        <v>96</v>
      </c>
      <c r="C508" s="67">
        <f t="shared" si="128"/>
        <v>82</v>
      </c>
      <c r="D508" s="90">
        <f>COUNTIFS(ÁGUA!C:C,B508,ÁGUA!AF:AF,"c")</f>
        <v>81</v>
      </c>
      <c r="E508" s="90">
        <f>COUNTIFS(ÁGUA!C:C,B508,ÁGUA!AF:AF,"nc")</f>
        <v>1</v>
      </c>
      <c r="F508" s="72">
        <f t="shared" si="129"/>
        <v>1.2195121951219513E-2</v>
      </c>
    </row>
    <row r="509" spans="2:6">
      <c r="B509" s="98" t="s">
        <v>97</v>
      </c>
      <c r="C509" s="67">
        <f t="shared" si="128"/>
        <v>27</v>
      </c>
      <c r="D509" s="90">
        <f>COUNTIFS(ÁGUA!C:C,B509,ÁGUA!AF:AF,"c")</f>
        <v>27</v>
      </c>
      <c r="E509" s="90">
        <f>COUNTIFS(ÁGUA!C:C,B509,ÁGUA!AF:AF,"nc")</f>
        <v>0</v>
      </c>
      <c r="F509" s="72">
        <f t="shared" si="129"/>
        <v>0</v>
      </c>
    </row>
    <row r="510" spans="2:6">
      <c r="B510" s="98" t="s">
        <v>98</v>
      </c>
      <c r="C510" s="67">
        <f t="shared" si="128"/>
        <v>1</v>
      </c>
      <c r="D510" s="90">
        <f>COUNTIFS(ÁGUA!C:C,B510,ÁGUA!AF:AF,"c")</f>
        <v>0</v>
      </c>
      <c r="E510" s="90">
        <f>COUNTIFS(ÁGUA!C:C,B510,ÁGUA!AF:AF,"nc")</f>
        <v>1</v>
      </c>
      <c r="F510" s="72">
        <f t="shared" si="129"/>
        <v>1</v>
      </c>
    </row>
    <row r="511" spans="2:6">
      <c r="B511" s="98" t="s">
        <v>99</v>
      </c>
      <c r="C511" s="67">
        <f t="shared" si="128"/>
        <v>30</v>
      </c>
      <c r="D511" s="90">
        <f>COUNTIFS(ÁGUA!C:C,B511,ÁGUA!AF:AF,"c")</f>
        <v>10</v>
      </c>
      <c r="E511" s="90">
        <f>COUNTIFS(ÁGUA!C:C,B511,ÁGUA!AF:AF,"nc")</f>
        <v>20</v>
      </c>
      <c r="F511" s="72">
        <f t="shared" si="129"/>
        <v>0.66666666666666663</v>
      </c>
    </row>
    <row r="512" spans="2:6">
      <c r="B512" s="156" t="s">
        <v>100</v>
      </c>
      <c r="C512" s="67">
        <f t="shared" si="128"/>
        <v>35</v>
      </c>
      <c r="D512" s="90">
        <f>COUNTIFS(ÁGUA!C:C,B512,ÁGUA!AF:AF,"c")</f>
        <v>22</v>
      </c>
      <c r="E512" s="90">
        <f>COUNTIFS(ÁGUA!C:C,B512,ÁGUA!AF:AF,"nc")</f>
        <v>13</v>
      </c>
      <c r="F512" s="72">
        <f t="shared" si="129"/>
        <v>0.37142857142857144</v>
      </c>
    </row>
    <row r="513" spans="2:6">
      <c r="B513" s="98" t="s">
        <v>101</v>
      </c>
      <c r="C513" s="67">
        <f t="shared" si="128"/>
        <v>10</v>
      </c>
      <c r="D513" s="90">
        <f>COUNTIFS(ÁGUA!C:C,B513,ÁGUA!AF:AF,"c")</f>
        <v>8</v>
      </c>
      <c r="E513" s="90">
        <f>COUNTIFS(ÁGUA!C:C,B513,ÁGUA!AF:AF,"nc")</f>
        <v>2</v>
      </c>
      <c r="F513" s="72">
        <f t="shared" si="129"/>
        <v>0.2</v>
      </c>
    </row>
    <row r="514" spans="2:6">
      <c r="B514" s="156" t="s">
        <v>102</v>
      </c>
      <c r="C514" s="67">
        <f t="shared" si="128"/>
        <v>23</v>
      </c>
      <c r="D514" s="90">
        <f>COUNTIFS(ÁGUA!C:C,B514,ÁGUA!AF:AF,"c")</f>
        <v>13</v>
      </c>
      <c r="E514" s="90">
        <f>COUNTIFS(ÁGUA!C:C,B514,ÁGUA!AF:AF,"nc")</f>
        <v>10</v>
      </c>
      <c r="F514" s="72">
        <f t="shared" si="129"/>
        <v>0.43478260869565216</v>
      </c>
    </row>
    <row r="515" spans="2:6">
      <c r="B515" s="98" t="s">
        <v>103</v>
      </c>
      <c r="C515" s="67">
        <f t="shared" si="128"/>
        <v>63</v>
      </c>
      <c r="D515" s="90">
        <f>COUNTIFS(ÁGUA!C:C,B515,ÁGUA!AF:AF,"c")</f>
        <v>37</v>
      </c>
      <c r="E515" s="90">
        <f>COUNTIFS(ÁGUA!C:C,B515,ÁGUA!AF:AF,"nc")</f>
        <v>26</v>
      </c>
      <c r="F515" s="72">
        <f t="shared" si="129"/>
        <v>0.41269841269841268</v>
      </c>
    </row>
    <row r="516" spans="2:6">
      <c r="B516" s="156" t="s">
        <v>104</v>
      </c>
      <c r="C516" s="67">
        <f t="shared" si="128"/>
        <v>3</v>
      </c>
      <c r="D516" s="90">
        <f>COUNTIFS(ÁGUA!C:C,B516,ÁGUA!AF:AF,"c")</f>
        <v>1</v>
      </c>
      <c r="E516" s="90">
        <f>COUNTIFS(ÁGUA!C:C,B516,ÁGUA!AF:AF,"nc")</f>
        <v>2</v>
      </c>
      <c r="F516" s="72">
        <f t="shared" si="129"/>
        <v>0.66666666666666663</v>
      </c>
    </row>
    <row r="517" spans="2:6">
      <c r="B517" s="156" t="s">
        <v>105</v>
      </c>
      <c r="C517" s="67">
        <f t="shared" si="128"/>
        <v>15</v>
      </c>
      <c r="D517" s="90">
        <f>COUNTIFS(ÁGUA!C:C,B517,ÁGUA!AF:AF,"c")</f>
        <v>7</v>
      </c>
      <c r="E517" s="90">
        <f>COUNTIFS(ÁGUA!C:C,B517,ÁGUA!AF:AF,"nc")</f>
        <v>8</v>
      </c>
      <c r="F517" s="72">
        <f t="shared" si="129"/>
        <v>0.53333333333333333</v>
      </c>
    </row>
    <row r="518" spans="2:6">
      <c r="B518" s="156" t="s">
        <v>106</v>
      </c>
      <c r="C518" s="67">
        <f t="shared" si="128"/>
        <v>41</v>
      </c>
      <c r="D518" s="90">
        <f>COUNTIFS(ÁGUA!C:C,B518,ÁGUA!AF:AF,"c")</f>
        <v>22</v>
      </c>
      <c r="E518" s="90">
        <f>COUNTIFS(ÁGUA!C:C,B518,ÁGUA!AF:AF,"nc")</f>
        <v>19</v>
      </c>
      <c r="F518" s="72">
        <f t="shared" si="129"/>
        <v>0.46341463414634149</v>
      </c>
    </row>
    <row r="519" spans="2:6">
      <c r="B519" s="98" t="s">
        <v>107</v>
      </c>
      <c r="C519" s="67">
        <f t="shared" si="128"/>
        <v>67</v>
      </c>
      <c r="D519" s="90">
        <f>COUNTIFS(ÁGUA!C:C,B519,ÁGUA!AF:AF,"c")</f>
        <v>40</v>
      </c>
      <c r="E519" s="90">
        <f>COUNTIFS(ÁGUA!C:C,B519,ÁGUA!AF:AF,"nc")</f>
        <v>27</v>
      </c>
      <c r="F519" s="72">
        <f t="shared" si="129"/>
        <v>0.40298507462686567</v>
      </c>
    </row>
    <row r="521" spans="2:6">
      <c r="B521" s="167" t="s">
        <v>108</v>
      </c>
      <c r="C521" s="167" t="s">
        <v>31</v>
      </c>
      <c r="D521" s="167" t="s">
        <v>37</v>
      </c>
      <c r="E521" s="167" t="s">
        <v>36</v>
      </c>
      <c r="F521" s="167" t="s">
        <v>76</v>
      </c>
    </row>
    <row r="522" spans="2:6">
      <c r="B522" s="171" t="s">
        <v>109</v>
      </c>
      <c r="C522" s="67">
        <f>D522+E522</f>
        <v>81</v>
      </c>
      <c r="D522" s="90">
        <f>COUNTIFS(ESGOTO!D:D,B522,ESGOTO!AF:AF,"c")</f>
        <v>69</v>
      </c>
      <c r="E522" s="90">
        <f>COUNTIFS(ESGOTO!D:D,B522,ESGOTO!AF:AF,"nc")</f>
        <v>12</v>
      </c>
      <c r="F522" s="72">
        <f>IFERROR(E522/(E522+D522),"0%")</f>
        <v>0.14814814814814814</v>
      </c>
    </row>
    <row r="523" spans="2:6">
      <c r="B523" s="171" t="s">
        <v>110</v>
      </c>
      <c r="C523" s="67">
        <f t="shared" ref="C523:C526" si="130">D523+E523</f>
        <v>41</v>
      </c>
      <c r="D523" s="90">
        <f>COUNTIFS(ESGOTO!D:D,B523,ESGOTO!AF:AF,"c")</f>
        <v>36</v>
      </c>
      <c r="E523" s="90">
        <f>COUNTIFS(ESGOTO!D:D,B523,ESGOTO!AF:AF,"nc")</f>
        <v>5</v>
      </c>
      <c r="F523" s="72">
        <f t="shared" ref="F523:F526" si="131">IFERROR(E523/(E523+D523),"0%")</f>
        <v>0.12195121951219512</v>
      </c>
    </row>
    <row r="524" spans="2:6">
      <c r="B524" s="172" t="s">
        <v>111</v>
      </c>
      <c r="C524" s="67">
        <f t="shared" si="130"/>
        <v>79</v>
      </c>
      <c r="D524" s="90">
        <f>COUNTIFS(ESGOTO!D:D,B524,ESGOTO!AF:AF,"c")</f>
        <v>17</v>
      </c>
      <c r="E524" s="90">
        <f>COUNTIFS(ESGOTO!D:D,B524,ESGOTO!AF:AF,"nc")</f>
        <v>62</v>
      </c>
      <c r="F524" s="72">
        <f t="shared" si="131"/>
        <v>0.78481012658227844</v>
      </c>
    </row>
    <row r="525" spans="2:6">
      <c r="B525" s="171" t="s">
        <v>112</v>
      </c>
      <c r="C525" s="67">
        <f t="shared" si="130"/>
        <v>172</v>
      </c>
      <c r="D525" s="90">
        <f>COUNTIFS(ESGOTO!D:D,B525,ESGOTO!AF:AF,"c")</f>
        <v>116</v>
      </c>
      <c r="E525" s="90">
        <f>COUNTIFS(ESGOTO!D:D,B525,ESGOTO!AF:AF,"nc")</f>
        <v>56</v>
      </c>
      <c r="F525" s="72">
        <f t="shared" si="131"/>
        <v>0.32558139534883723</v>
      </c>
    </row>
    <row r="526" spans="2:6">
      <c r="B526" s="171" t="s">
        <v>113</v>
      </c>
      <c r="C526" s="67">
        <f t="shared" si="130"/>
        <v>5</v>
      </c>
      <c r="D526" s="90">
        <f>COUNTIFS(ESGOTO!D:D,B526,ESGOTO!AF:AF,"c")</f>
        <v>2</v>
      </c>
      <c r="E526" s="90">
        <f>COUNTIFS(ESGOTO!D:D,B526,ESGOTO!AF:AF,"nc")</f>
        <v>3</v>
      </c>
      <c r="F526" s="72">
        <f t="shared" si="131"/>
        <v>0.6</v>
      </c>
    </row>
    <row r="528" spans="2:6">
      <c r="B528" s="167" t="s">
        <v>114</v>
      </c>
      <c r="C528" s="167" t="s">
        <v>31</v>
      </c>
      <c r="D528" s="167" t="s">
        <v>37</v>
      </c>
      <c r="E528" s="167" t="s">
        <v>36</v>
      </c>
      <c r="F528" s="167" t="s">
        <v>76</v>
      </c>
    </row>
    <row r="529" spans="2:6">
      <c r="B529" s="169" t="s">
        <v>115</v>
      </c>
      <c r="C529" s="67">
        <f>D529+E529</f>
        <v>2</v>
      </c>
      <c r="D529" s="90">
        <f>COUNTIFS(ESGOTO!C:C,B529,ESGOTO!AF:AF,"c")</f>
        <v>2</v>
      </c>
      <c r="E529" s="90">
        <f>COUNTIFS(ESGOTO!C:C,B529,ESGOTO!AF:AF,"nc")</f>
        <v>0</v>
      </c>
      <c r="F529" s="72">
        <f>IFERROR(E529/(E529+D529),"0%")</f>
        <v>0</v>
      </c>
    </row>
    <row r="530" spans="2:6">
      <c r="B530" s="141" t="s">
        <v>116</v>
      </c>
      <c r="C530" s="67">
        <f t="shared" ref="C530:C537" si="132">D530+E530</f>
        <v>5</v>
      </c>
      <c r="D530" s="90">
        <f>COUNTIFS(ESGOTO!C:C,B530,ESGOTO!AF:AF,"c")</f>
        <v>4</v>
      </c>
      <c r="E530" s="90">
        <f>COUNTIFS(ESGOTO!C:C,B530,ESGOTO!AF:AF,"nc")</f>
        <v>1</v>
      </c>
      <c r="F530" s="72">
        <f t="shared" ref="F530:F537" si="133">IFERROR(E530/(E530+D530),"0%")</f>
        <v>0.2</v>
      </c>
    </row>
    <row r="531" spans="2:6">
      <c r="B531" s="169" t="s">
        <v>117</v>
      </c>
      <c r="C531" s="67">
        <f t="shared" si="132"/>
        <v>2</v>
      </c>
      <c r="D531" s="90">
        <f>COUNTIFS(ESGOTO!C:C,B531,ESGOTO!AF:AF,"c")</f>
        <v>0</v>
      </c>
      <c r="E531" s="90">
        <f>COUNTIFS(ESGOTO!C:C,B531,ESGOTO!AF:AF,"nc")</f>
        <v>2</v>
      </c>
      <c r="F531" s="72">
        <f t="shared" si="133"/>
        <v>1</v>
      </c>
    </row>
    <row r="532" spans="2:6">
      <c r="B532" s="60" t="s">
        <v>118</v>
      </c>
      <c r="C532" s="67">
        <f t="shared" si="132"/>
        <v>4</v>
      </c>
      <c r="D532" s="90">
        <f>COUNTIFS(ESGOTO!C:C,B532,ESGOTO!AF:AF,"c")</f>
        <v>4</v>
      </c>
      <c r="E532" s="90">
        <f>COUNTIFS(ESGOTO!C:C,B532,ESGOTO!AF:AF,"nc")</f>
        <v>0</v>
      </c>
      <c r="F532" s="72">
        <f t="shared" si="133"/>
        <v>0</v>
      </c>
    </row>
    <row r="533" spans="2:6">
      <c r="B533" s="169" t="s">
        <v>119</v>
      </c>
      <c r="C533" s="67">
        <f t="shared" si="132"/>
        <v>8</v>
      </c>
      <c r="D533" s="90">
        <f>COUNTIFS(ESGOTO!C:C,B533,ESGOTO!AF:AF,"c")</f>
        <v>7</v>
      </c>
      <c r="E533" s="90">
        <f>COUNTIFS(ESGOTO!C:C,B533,ESGOTO!AF:AF,"nc")</f>
        <v>1</v>
      </c>
      <c r="F533" s="72">
        <f t="shared" si="133"/>
        <v>0.125</v>
      </c>
    </row>
    <row r="534" spans="2:6">
      <c r="B534" s="60" t="s">
        <v>120</v>
      </c>
      <c r="C534" s="67">
        <f t="shared" si="132"/>
        <v>12</v>
      </c>
      <c r="D534" s="90">
        <f>COUNTIFS(ESGOTO!C:C,B534,ESGOTO!AF:AF,"c")</f>
        <v>11</v>
      </c>
      <c r="E534" s="90">
        <f>COUNTIFS(ESGOTO!C:C,B534,ESGOTO!AF:AF,"nc")</f>
        <v>1</v>
      </c>
      <c r="F534" s="72">
        <f t="shared" si="133"/>
        <v>8.3333333333333329E-2</v>
      </c>
    </row>
    <row r="535" spans="2:6">
      <c r="B535" s="141" t="s">
        <v>121</v>
      </c>
      <c r="C535" s="67">
        <f t="shared" si="132"/>
        <v>101</v>
      </c>
      <c r="D535" s="90">
        <f>COUNTIFS(ESGOTO!C:C,B535,ESGOTO!AF:AF,"c")</f>
        <v>71</v>
      </c>
      <c r="E535" s="90">
        <f>COUNTIFS(ESGOTO!C:C,B535,ESGOTO!AF:AF,"nc")</f>
        <v>30</v>
      </c>
      <c r="F535" s="72">
        <f t="shared" si="133"/>
        <v>0.29702970297029702</v>
      </c>
    </row>
    <row r="536" spans="2:6">
      <c r="B536" s="60" t="s">
        <v>122</v>
      </c>
      <c r="C536" s="67">
        <f t="shared" si="132"/>
        <v>15</v>
      </c>
      <c r="D536" s="90">
        <f>COUNTIFS(ESGOTO!C:C,B536,ESGOTO!AF:AF,"c")</f>
        <v>9</v>
      </c>
      <c r="E536" s="90">
        <f>COUNTIFS(ESGOTO!C:C,B536,ESGOTO!AF:AF,"nc")</f>
        <v>6</v>
      </c>
      <c r="F536" s="72">
        <f t="shared" si="133"/>
        <v>0.4</v>
      </c>
    </row>
    <row r="537" spans="2:6">
      <c r="B537" s="141" t="s">
        <v>123</v>
      </c>
      <c r="C537" s="67">
        <f t="shared" si="132"/>
        <v>37</v>
      </c>
      <c r="D537" s="90">
        <f>COUNTIFS(ESGOTO!C:C,B537,ESGOTO!AF:AF,"c")</f>
        <v>31</v>
      </c>
      <c r="E537" s="90">
        <f>COUNTIFS(ESGOTO!C:C,B537,ESGOTO!AF:AF,"nc")</f>
        <v>6</v>
      </c>
      <c r="F537" s="72">
        <f t="shared" si="133"/>
        <v>0.16216216216216217</v>
      </c>
    </row>
    <row r="540" spans="2:6">
      <c r="B540" s="167" t="s">
        <v>124</v>
      </c>
      <c r="C540" s="167" t="s">
        <v>31</v>
      </c>
      <c r="D540" s="167" t="s">
        <v>37</v>
      </c>
      <c r="E540" s="167" t="s">
        <v>36</v>
      </c>
      <c r="F540" s="167" t="s">
        <v>76</v>
      </c>
    </row>
    <row r="541" spans="2:6">
      <c r="B541" s="173" t="s">
        <v>64</v>
      </c>
      <c r="C541" s="67">
        <f>D541+E541</f>
        <v>506</v>
      </c>
      <c r="D541" s="90">
        <f>COUNTIFS(CAVALETE!D:D,B541,CAVALETE!Z:Z,"c")</f>
        <v>463</v>
      </c>
      <c r="E541" s="90">
        <f>COUNTIFS(CAVALETE!D:D,B541,CAVALETE!Z:Z,"nc")</f>
        <v>43</v>
      </c>
      <c r="F541" s="72">
        <f>IFERROR(E541/(E541+D541),"0%")</f>
        <v>8.4980237154150193E-2</v>
      </c>
    </row>
    <row r="542" spans="2:6">
      <c r="B542" s="173" t="s">
        <v>125</v>
      </c>
      <c r="C542" s="67">
        <f>D542+E542</f>
        <v>100</v>
      </c>
      <c r="D542" s="90">
        <f>COUNTIFS(CAVALETE!D:D,B542,CAVALETE!Z:Z,"c")</f>
        <v>69</v>
      </c>
      <c r="E542" s="90">
        <f>COUNTIFS(CAVALETE!D:D,B542,CAVALETE!Z:Z,"nc")</f>
        <v>31</v>
      </c>
      <c r="F542" s="72">
        <f>IFERROR(E542/(E542+D542),"0%")</f>
        <v>0.31</v>
      </c>
    </row>
    <row r="544" spans="2:6">
      <c r="B544" s="167" t="s">
        <v>126</v>
      </c>
      <c r="C544" s="167" t="s">
        <v>31</v>
      </c>
      <c r="D544" s="167" t="s">
        <v>37</v>
      </c>
      <c r="E544" s="167" t="s">
        <v>36</v>
      </c>
      <c r="F544" s="167" t="s">
        <v>76</v>
      </c>
    </row>
    <row r="545" spans="2:6">
      <c r="B545" s="60" t="s">
        <v>127</v>
      </c>
      <c r="C545" s="67">
        <f>D545+E545</f>
        <v>5</v>
      </c>
      <c r="D545" s="67">
        <f>COUNTIFS(CAVALETE!C:C,B545,CAVALETE!Z:Z,"c")</f>
        <v>3</v>
      </c>
      <c r="E545" s="67">
        <f>COUNTIFS(CAVALETE!C:C,B545,CAVALETE!Z:Z,"nc")</f>
        <v>2</v>
      </c>
      <c r="F545" s="72">
        <f>IFERROR(E545/(E545+D545),"0%")</f>
        <v>0.4</v>
      </c>
    </row>
    <row r="546" spans="2:6">
      <c r="B546" s="60" t="s">
        <v>128</v>
      </c>
      <c r="C546" s="67">
        <f t="shared" ref="C546:C554" si="134">D546+E546</f>
        <v>338</v>
      </c>
      <c r="D546" s="67">
        <f>COUNTIFS(CAVALETE!C:C,B546,CAVALETE!Z:Z,"c")</f>
        <v>310</v>
      </c>
      <c r="E546" s="67">
        <f>COUNTIFS(CAVALETE!C:C,B546,CAVALETE!Z:Z,"nc")</f>
        <v>28</v>
      </c>
      <c r="F546" s="72">
        <f t="shared" ref="F546:F554" si="135">IFERROR(E546/(E546+D546),"0%")</f>
        <v>8.2840236686390539E-2</v>
      </c>
    </row>
    <row r="547" spans="2:6">
      <c r="B547" s="156" t="s">
        <v>129</v>
      </c>
      <c r="C547" s="67">
        <f t="shared" si="134"/>
        <v>12</v>
      </c>
      <c r="D547" s="67">
        <f>COUNTIFS(CAVALETE!C:C,B547,CAVALETE!Z:Z,"c")</f>
        <v>8</v>
      </c>
      <c r="E547" s="67">
        <f>COUNTIFS(CAVALETE!C:C,B547,CAVALETE!Z:Z,"nc")</f>
        <v>4</v>
      </c>
      <c r="F547" s="72">
        <f t="shared" si="135"/>
        <v>0.33333333333333331</v>
      </c>
    </row>
    <row r="548" spans="2:6">
      <c r="B548" s="60" t="s">
        <v>130</v>
      </c>
      <c r="C548" s="67">
        <f t="shared" si="134"/>
        <v>2</v>
      </c>
      <c r="D548" s="67">
        <f>COUNTIFS(CAVALETE!C:C,B548,CAVALETE!Z:Z,"c")</f>
        <v>2</v>
      </c>
      <c r="E548" s="67">
        <f>COUNTIFS(CAVALETE!C:C,B548,CAVALETE!Z:Z,"nc")</f>
        <v>0</v>
      </c>
      <c r="F548" s="72">
        <f t="shared" si="135"/>
        <v>0</v>
      </c>
    </row>
    <row r="549" spans="2:6">
      <c r="B549" s="156" t="s">
        <v>131</v>
      </c>
      <c r="C549" s="67">
        <f t="shared" si="134"/>
        <v>77</v>
      </c>
      <c r="D549" s="67">
        <f>COUNTIFS(CAVALETE!C:C,B549,CAVALETE!Z:Z,"c")</f>
        <v>67</v>
      </c>
      <c r="E549" s="67">
        <f>COUNTIFS(CAVALETE!C:C,B549,CAVALETE!Z:Z,"nc")</f>
        <v>10</v>
      </c>
      <c r="F549" s="72">
        <f t="shared" si="135"/>
        <v>0.12987012987012986</v>
      </c>
    </row>
    <row r="550" spans="2:6">
      <c r="B550" s="60" t="s">
        <v>132</v>
      </c>
      <c r="C550" s="67">
        <f t="shared" si="134"/>
        <v>77</v>
      </c>
      <c r="D550" s="67">
        <f>COUNTIFS(CAVALETE!C:C,B550,CAVALETE!Z:Z,"c")</f>
        <v>74</v>
      </c>
      <c r="E550" s="67">
        <f>COUNTIFS(CAVALETE!C:C,B550,CAVALETE!Z:Z,"nc")</f>
        <v>3</v>
      </c>
      <c r="F550" s="72">
        <f t="shared" si="135"/>
        <v>3.896103896103896E-2</v>
      </c>
    </row>
    <row r="551" spans="2:6">
      <c r="B551" s="169" t="s">
        <v>133</v>
      </c>
      <c r="C551" s="67">
        <f t="shared" si="134"/>
        <v>1</v>
      </c>
      <c r="D551" s="67">
        <f>COUNTIFS(CAVALETE!C:C,B551,CAVALETE!Z:Z,"c")</f>
        <v>0</v>
      </c>
      <c r="E551" s="67">
        <f>COUNTIFS(CAVALETE!C:C,B551,CAVALETE!Z:Z,"nc")</f>
        <v>1</v>
      </c>
      <c r="F551" s="72">
        <f t="shared" si="135"/>
        <v>1</v>
      </c>
    </row>
    <row r="552" spans="2:6">
      <c r="B552" s="60" t="s">
        <v>134</v>
      </c>
      <c r="C552" s="67">
        <f t="shared" si="134"/>
        <v>49</v>
      </c>
      <c r="D552" s="67">
        <f>COUNTIFS(CAVALETE!C:C,B552,CAVALETE!Z:Z,"c")</f>
        <v>31</v>
      </c>
      <c r="E552" s="67">
        <f>COUNTIFS(CAVALETE!C:C,B552,CAVALETE!Z:Z,"nc")</f>
        <v>18</v>
      </c>
      <c r="F552" s="72">
        <f t="shared" si="135"/>
        <v>0.36734693877551022</v>
      </c>
    </row>
    <row r="553" spans="2:6">
      <c r="B553" s="60" t="s">
        <v>135</v>
      </c>
      <c r="C553" s="67">
        <f t="shared" si="134"/>
        <v>34</v>
      </c>
      <c r="D553" s="67">
        <f>COUNTIFS(CAVALETE!C:C,B553,CAVALETE!Z:Z,"c")</f>
        <v>27</v>
      </c>
      <c r="E553" s="67">
        <f>COUNTIFS(CAVALETE!C:C,B553,CAVALETE!Z:Z,"nc")</f>
        <v>7</v>
      </c>
      <c r="F553" s="72">
        <f t="shared" si="135"/>
        <v>0.20588235294117646</v>
      </c>
    </row>
    <row r="554" spans="2:6">
      <c r="B554" s="60" t="s">
        <v>136</v>
      </c>
      <c r="C554" s="67">
        <f t="shared" si="134"/>
        <v>1</v>
      </c>
      <c r="D554" s="67">
        <f>COUNTIFS(CAVALETE!C:C,B554,CAVALETE!Z:Z,"c")</f>
        <v>0</v>
      </c>
      <c r="E554" s="67">
        <f>COUNTIFS(CAVALETE!C:C,B554,CAVALETE!Z:Z,"nc")</f>
        <v>1</v>
      </c>
      <c r="F554" s="72">
        <f t="shared" si="135"/>
        <v>1</v>
      </c>
    </row>
    <row r="556" spans="2:6">
      <c r="B556" s="167" t="s">
        <v>137</v>
      </c>
      <c r="C556" s="167" t="s">
        <v>31</v>
      </c>
      <c r="D556" s="167" t="s">
        <v>37</v>
      </c>
      <c r="E556" s="167" t="s">
        <v>36</v>
      </c>
      <c r="F556" s="167" t="s">
        <v>76</v>
      </c>
    </row>
    <row r="557" spans="2:6">
      <c r="B557" s="173" t="s">
        <v>68</v>
      </c>
      <c r="C557" s="67">
        <f>D557+E557</f>
        <v>283</v>
      </c>
      <c r="D557" s="90">
        <f>COUNTIFS(REPOSIÇÃO!D:D,B557,REPOSIÇÃO!AF:AF,"c")</f>
        <v>137</v>
      </c>
      <c r="E557" s="90">
        <f>COUNTIFS(REPOSIÇÃO!D:D,B557,REPOSIÇÃO!AF:AF,"nc")</f>
        <v>146</v>
      </c>
      <c r="F557" s="72">
        <f>IFERROR(E557/(E557+D557),"0")</f>
        <v>0.51590106007067138</v>
      </c>
    </row>
    <row r="559" spans="2:6">
      <c r="B559" s="167" t="s">
        <v>138</v>
      </c>
      <c r="C559" s="167" t="s">
        <v>31</v>
      </c>
      <c r="D559" s="167" t="s">
        <v>37</v>
      </c>
      <c r="E559" s="167" t="s">
        <v>36</v>
      </c>
      <c r="F559" s="167" t="s">
        <v>76</v>
      </c>
    </row>
    <row r="560" spans="2:6">
      <c r="B560" s="60" t="s">
        <v>139</v>
      </c>
      <c r="C560" s="67">
        <f>D560+E560</f>
        <v>22</v>
      </c>
      <c r="D560" s="67">
        <f>COUNTIFS(REPOSIÇÃO!C:C,B560,REPOSIÇÃO!AF:AF,"c")</f>
        <v>6</v>
      </c>
      <c r="E560" s="67">
        <f>COUNTIFS(REPOSIÇÃO!C:C,B560,REPOSIÇÃO!AF:AF,"NC")</f>
        <v>16</v>
      </c>
      <c r="F560" s="72">
        <f>IFERROR(E560/(E560+D560),"0%")</f>
        <v>0.72727272727272729</v>
      </c>
    </row>
    <row r="561" spans="2:6">
      <c r="B561" s="141" t="s">
        <v>140</v>
      </c>
      <c r="C561" s="67">
        <f t="shared" ref="C561:C563" si="136">D561+E561</f>
        <v>0</v>
      </c>
      <c r="D561" s="67">
        <f>COUNTIFS(REPOSIÇÃO!C:C,B561,REPOSIÇÃO!AF:AF,"c")</f>
        <v>0</v>
      </c>
      <c r="E561" s="67">
        <f>COUNTIFS(REPOSIÇÃO!C:C,B561,REPOSIÇÃO!AF:AF,"NC")</f>
        <v>0</v>
      </c>
      <c r="F561" s="72" t="str">
        <f>IFERROR(E561/(E561+D561),"0%")</f>
        <v>0%</v>
      </c>
    </row>
    <row r="562" spans="2:6">
      <c r="B562" s="169" t="s">
        <v>141</v>
      </c>
      <c r="C562" s="67">
        <f t="shared" si="136"/>
        <v>193</v>
      </c>
      <c r="D562" s="67">
        <f>COUNTIFS(REPOSIÇÃO!C:C,B562,REPOSIÇÃO!AF:AF,"c")</f>
        <v>92</v>
      </c>
      <c r="E562" s="67">
        <f>COUNTIFS(REPOSIÇÃO!C:C,B562,REPOSIÇÃO!AF:AF,"NC")</f>
        <v>101</v>
      </c>
      <c r="F562" s="72">
        <f t="shared" ref="F562:F563" si="137">IFERROR(E562/(E562+D562),"0%")</f>
        <v>0.52331606217616577</v>
      </c>
    </row>
    <row r="563" spans="2:6">
      <c r="B563" s="141" t="s">
        <v>142</v>
      </c>
      <c r="C563" s="67">
        <f t="shared" si="136"/>
        <v>67</v>
      </c>
      <c r="D563" s="67">
        <f>COUNTIFS(REPOSIÇÃO!C:C,B563,REPOSIÇÃO!AF:AF,"c")</f>
        <v>38</v>
      </c>
      <c r="E563" s="67">
        <f>COUNTIFS(REPOSIÇÃO!C:C,B563,REPOSIÇÃO!AF:AF,"NC")</f>
        <v>29</v>
      </c>
      <c r="F563" s="72">
        <f t="shared" si="137"/>
        <v>0.43283582089552236</v>
      </c>
    </row>
  </sheetData>
  <sortState xmlns:xlrd2="http://schemas.microsoft.com/office/spreadsheetml/2017/richdata2" ref="B335:G374">
    <sortCondition ref="B335:B374"/>
  </sortState>
  <mergeCells count="47">
    <mergeCell ref="I157:J157"/>
    <mergeCell ref="B24:G24"/>
    <mergeCell ref="B40:G40"/>
    <mergeCell ref="B171:G171"/>
    <mergeCell ref="B33:G33"/>
    <mergeCell ref="B46:G46"/>
    <mergeCell ref="B48:G48"/>
    <mergeCell ref="B52:G52"/>
    <mergeCell ref="B56:G56"/>
    <mergeCell ref="B378:G378"/>
    <mergeCell ref="B225:G225"/>
    <mergeCell ref="B268:G268"/>
    <mergeCell ref="B282:G282"/>
    <mergeCell ref="B270:G270"/>
    <mergeCell ref="B274:G274"/>
    <mergeCell ref="B278:G278"/>
    <mergeCell ref="B2:G2"/>
    <mergeCell ref="B22:G22"/>
    <mergeCell ref="B3:G3"/>
    <mergeCell ref="B4:G4"/>
    <mergeCell ref="E10:G10"/>
    <mergeCell ref="B15:C15"/>
    <mergeCell ref="E11:G11"/>
    <mergeCell ref="E12:G12"/>
    <mergeCell ref="E13:G13"/>
    <mergeCell ref="C10:D10"/>
    <mergeCell ref="D9:F9"/>
    <mergeCell ref="C11:D11"/>
    <mergeCell ref="C12:D12"/>
    <mergeCell ref="C13:D13"/>
    <mergeCell ref="B6:G6"/>
    <mergeCell ref="B485:G485"/>
    <mergeCell ref="B382:G382"/>
    <mergeCell ref="B60:G60"/>
    <mergeCell ref="B386:G386"/>
    <mergeCell ref="B71:G71"/>
    <mergeCell ref="B114:G114"/>
    <mergeCell ref="B376:G376"/>
    <mergeCell ref="B333:G333"/>
    <mergeCell ref="B157:G157"/>
    <mergeCell ref="B398:G398"/>
    <mergeCell ref="B442:G442"/>
    <mergeCell ref="B290:G290"/>
    <mergeCell ref="B182:G182"/>
    <mergeCell ref="B159:G159"/>
    <mergeCell ref="B163:G163"/>
    <mergeCell ref="B167:G167"/>
  </mergeCells>
  <pageMargins left="0.511811024" right="0.511811024" top="0.78740157499999996" bottom="0.78740157499999996" header="0.31496062000000002" footer="0.31496062000000002"/>
  <pageSetup paperSize="9" orientation="portrait" horizontalDpi="120" verticalDpi="7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07"/>
  <sheetViews>
    <sheetView topLeftCell="A33" zoomScale="115" zoomScaleNormal="115" zoomScaleSheetLayoutView="100" workbookViewId="0">
      <selection activeCell="J75" sqref="J75"/>
    </sheetView>
  </sheetViews>
  <sheetFormatPr defaultColWidth="9.140625" defaultRowHeight="15"/>
  <cols>
    <col min="1" max="1" width="7.5703125" style="11" customWidth="1"/>
    <col min="2" max="2" width="24.42578125" style="11" customWidth="1"/>
    <col min="3" max="7" width="15.140625" style="11" customWidth="1"/>
    <col min="8" max="9" width="5" style="11" customWidth="1"/>
    <col min="10" max="16384" width="9.140625" style="1"/>
  </cols>
  <sheetData>
    <row r="1" spans="1:9" ht="6" customHeight="1"/>
    <row r="2" spans="1:9" s="5" customFormat="1" ht="23.25" customHeight="1">
      <c r="A2" s="320" t="s">
        <v>2</v>
      </c>
      <c r="B2" s="320"/>
      <c r="C2" s="320"/>
      <c r="D2" s="320"/>
      <c r="E2" s="320"/>
      <c r="F2" s="320"/>
      <c r="G2" s="320"/>
      <c r="H2" s="320"/>
      <c r="I2" s="320"/>
    </row>
    <row r="3" spans="1:9" ht="6.75" customHeight="1"/>
    <row r="4" spans="1:9" s="2" customFormat="1" ht="17.25" customHeight="1">
      <c r="A4" s="320" t="s">
        <v>7</v>
      </c>
      <c r="B4" s="320"/>
      <c r="C4" s="320"/>
      <c r="D4" s="320"/>
      <c r="E4" s="320"/>
      <c r="F4" s="320"/>
      <c r="G4" s="320"/>
      <c r="H4" s="320"/>
      <c r="I4" s="320"/>
    </row>
    <row r="5" spans="1:9">
      <c r="A5" s="322" t="str">
        <f>'DADOS - SANTANA'!B4</f>
        <v>Período: 01/03/2026 à 31/03/2026</v>
      </c>
      <c r="B5" s="322"/>
      <c r="C5" s="322"/>
      <c r="D5" s="322"/>
      <c r="E5" s="322"/>
      <c r="F5" s="322"/>
      <c r="G5" s="322"/>
      <c r="H5" s="322"/>
      <c r="I5" s="322"/>
    </row>
    <row r="6" spans="1:9">
      <c r="A6" s="84"/>
      <c r="B6" s="84"/>
      <c r="C6" s="84"/>
      <c r="D6" s="84"/>
      <c r="E6" s="84"/>
      <c r="F6" s="84"/>
      <c r="G6" s="84"/>
      <c r="H6" s="84"/>
      <c r="I6" s="84"/>
    </row>
    <row r="7" spans="1:9" s="2" customFormat="1" ht="18" hidden="1" customHeight="1">
      <c r="A7" s="321" t="s">
        <v>143</v>
      </c>
      <c r="B7" s="321"/>
      <c r="C7" s="321"/>
      <c r="D7" s="321"/>
      <c r="E7" s="321"/>
      <c r="F7" s="321"/>
      <c r="G7" s="321"/>
      <c r="H7" s="321"/>
      <c r="I7" s="321"/>
    </row>
    <row r="8" spans="1:9" ht="15" hidden="1" customHeight="1">
      <c r="A8" s="41"/>
      <c r="B8" s="41"/>
      <c r="C8" s="41"/>
      <c r="D8" s="41"/>
      <c r="E8" s="41"/>
      <c r="F8" s="41"/>
      <c r="G8" s="41"/>
      <c r="H8" s="41"/>
      <c r="I8" s="41"/>
    </row>
    <row r="9" spans="1:9" ht="15" hidden="1" customHeight="1">
      <c r="A9" s="41"/>
      <c r="B9" s="41"/>
      <c r="C9" s="41"/>
      <c r="D9" s="41"/>
      <c r="E9" s="41"/>
      <c r="F9" s="41"/>
      <c r="G9" s="41"/>
      <c r="H9" s="41"/>
      <c r="I9" s="41"/>
    </row>
    <row r="10" spans="1:9" ht="15" hidden="1" customHeight="1">
      <c r="A10" s="41"/>
      <c r="B10" s="41"/>
      <c r="C10" s="41"/>
      <c r="D10" s="41"/>
      <c r="E10" s="41"/>
      <c r="F10" s="41"/>
      <c r="G10" s="41"/>
      <c r="H10" s="41"/>
      <c r="I10" s="41"/>
    </row>
    <row r="11" spans="1:9" ht="15" hidden="1" customHeight="1">
      <c r="A11" s="41"/>
      <c r="B11" s="41"/>
      <c r="C11" s="41"/>
      <c r="D11" s="41"/>
      <c r="E11" s="41"/>
      <c r="F11" s="41"/>
      <c r="G11" s="41"/>
      <c r="H11" s="41"/>
      <c r="I11" s="41"/>
    </row>
    <row r="12" spans="1:9" ht="15" hidden="1" customHeight="1">
      <c r="A12" s="41"/>
      <c r="B12" s="41"/>
      <c r="C12" s="41"/>
      <c r="D12" s="41"/>
      <c r="E12" s="41"/>
      <c r="F12" s="41"/>
      <c r="G12" s="41"/>
      <c r="H12" s="41"/>
      <c r="I12" s="41"/>
    </row>
    <row r="13" spans="1:9" ht="15" hidden="1" customHeight="1">
      <c r="A13" s="41"/>
      <c r="B13" s="41"/>
      <c r="C13" s="41"/>
      <c r="D13" s="41"/>
      <c r="E13" s="41"/>
      <c r="F13" s="41"/>
      <c r="G13" s="41"/>
      <c r="H13" s="41"/>
      <c r="I13" s="41"/>
    </row>
    <row r="14" spans="1:9" ht="15" hidden="1" customHeight="1">
      <c r="A14" s="41"/>
      <c r="B14" s="41"/>
      <c r="C14" s="41"/>
      <c r="D14" s="41"/>
      <c r="E14" s="41"/>
      <c r="F14" s="41"/>
      <c r="G14" s="41"/>
      <c r="H14" s="41"/>
      <c r="I14" s="41"/>
    </row>
    <row r="15" spans="1:9" ht="15" hidden="1" customHeight="1">
      <c r="A15" s="41"/>
      <c r="B15" s="41"/>
      <c r="C15" s="41"/>
      <c r="D15" s="41"/>
      <c r="E15" s="41"/>
      <c r="F15" s="41"/>
      <c r="G15" s="41"/>
      <c r="H15" s="41"/>
      <c r="I15" s="41"/>
    </row>
    <row r="16" spans="1:9" ht="15" hidden="1" customHeight="1">
      <c r="A16" s="41"/>
      <c r="B16" s="41"/>
      <c r="C16" s="41"/>
      <c r="D16" s="41"/>
      <c r="E16" s="41"/>
      <c r="F16" s="41"/>
      <c r="G16" s="41"/>
      <c r="H16" s="41"/>
      <c r="I16" s="41"/>
    </row>
    <row r="17" spans="1:9" ht="15" hidden="1" customHeight="1">
      <c r="A17" s="41"/>
      <c r="B17" s="41"/>
      <c r="C17" s="41"/>
      <c r="D17" s="41"/>
      <c r="E17" s="41"/>
      <c r="F17" s="41"/>
      <c r="G17" s="41"/>
      <c r="H17" s="41"/>
      <c r="I17" s="41"/>
    </row>
    <row r="18" spans="1:9" ht="15" hidden="1" customHeight="1">
      <c r="A18" s="41"/>
      <c r="B18" s="41"/>
      <c r="C18" s="41"/>
      <c r="D18" s="41"/>
      <c r="E18" s="41"/>
      <c r="F18" s="41"/>
      <c r="G18" s="41"/>
      <c r="H18" s="41"/>
      <c r="I18" s="41"/>
    </row>
    <row r="19" spans="1:9" ht="15" hidden="1" customHeight="1">
      <c r="A19" s="41"/>
      <c r="B19" s="41"/>
      <c r="C19" s="41"/>
      <c r="D19" s="41"/>
      <c r="E19" s="41"/>
      <c r="F19" s="41"/>
      <c r="G19" s="41"/>
      <c r="H19" s="41"/>
      <c r="I19" s="41"/>
    </row>
    <row r="20" spans="1:9" ht="15" hidden="1" customHeight="1">
      <c r="A20" s="41"/>
      <c r="B20" s="42" t="s">
        <v>144</v>
      </c>
      <c r="C20" s="42"/>
      <c r="D20" s="42"/>
      <c r="E20" s="42"/>
      <c r="F20" s="42"/>
      <c r="G20" s="42"/>
      <c r="H20" s="42"/>
      <c r="I20" s="42"/>
    </row>
    <row r="21" spans="1:9" ht="6.75" hidden="1" customHeight="1">
      <c r="A21" s="41"/>
      <c r="B21" s="42"/>
      <c r="C21" s="42"/>
      <c r="D21" s="42"/>
      <c r="E21" s="42"/>
      <c r="F21" s="42"/>
      <c r="G21" s="42"/>
      <c r="H21" s="42"/>
      <c r="I21" s="42"/>
    </row>
    <row r="22" spans="1:9" ht="15" hidden="1" customHeight="1">
      <c r="A22" s="41"/>
      <c r="B22" s="323" t="s">
        <v>145</v>
      </c>
      <c r="C22" s="323"/>
      <c r="D22" s="323"/>
      <c r="E22" s="323"/>
      <c r="F22" s="323"/>
      <c r="G22" s="323"/>
      <c r="H22" s="42"/>
      <c r="I22" s="42"/>
    </row>
    <row r="23" spans="1:9" ht="6" hidden="1" customHeight="1">
      <c r="A23" s="41"/>
      <c r="B23" s="42"/>
      <c r="C23" s="42"/>
      <c r="D23" s="42"/>
      <c r="E23" s="42"/>
      <c r="F23" s="42"/>
      <c r="G23" s="42"/>
      <c r="H23" s="42"/>
      <c r="I23" s="42"/>
    </row>
    <row r="24" spans="1:9" ht="15" hidden="1" customHeight="1">
      <c r="A24" s="41"/>
      <c r="B24" s="42" t="s">
        <v>146</v>
      </c>
      <c r="C24" s="42"/>
      <c r="D24" s="42"/>
      <c r="E24" s="42"/>
      <c r="F24" s="42"/>
      <c r="G24" s="42"/>
      <c r="H24" s="42"/>
      <c r="I24" s="42"/>
    </row>
    <row r="25" spans="1:9" ht="15" hidden="1" customHeight="1">
      <c r="A25" s="41"/>
      <c r="B25" s="42" t="s">
        <v>147</v>
      </c>
      <c r="C25" s="42"/>
      <c r="D25" s="42"/>
      <c r="E25" s="42"/>
      <c r="F25" s="42"/>
      <c r="G25" s="42"/>
      <c r="H25" s="42"/>
      <c r="I25" s="42"/>
    </row>
    <row r="26" spans="1:9" ht="15" hidden="1" customHeight="1">
      <c r="A26" s="41"/>
      <c r="B26" s="42" t="s">
        <v>148</v>
      </c>
      <c r="C26" s="42"/>
      <c r="D26" s="42"/>
      <c r="E26" s="42"/>
      <c r="F26" s="42"/>
      <c r="G26" s="42"/>
      <c r="H26" s="42"/>
      <c r="I26" s="42"/>
    </row>
    <row r="27" spans="1:9" ht="15" hidden="1" customHeight="1">
      <c r="A27" s="41"/>
      <c r="B27" s="42" t="s">
        <v>149</v>
      </c>
      <c r="C27" s="42"/>
      <c r="D27" s="42"/>
      <c r="E27" s="42"/>
      <c r="F27" s="42"/>
      <c r="G27" s="42"/>
      <c r="H27" s="42"/>
      <c r="I27" s="42"/>
    </row>
    <row r="28" spans="1:9" ht="6.75" hidden="1" customHeight="1">
      <c r="A28" s="41"/>
      <c r="B28" s="42"/>
      <c r="C28" s="42"/>
      <c r="D28" s="42"/>
      <c r="E28" s="42"/>
      <c r="F28" s="42"/>
      <c r="G28" s="42"/>
      <c r="H28" s="42"/>
      <c r="I28" s="42"/>
    </row>
    <row r="29" spans="1:9" ht="15" hidden="1" customHeight="1">
      <c r="A29" s="41"/>
      <c r="B29" s="42" t="s">
        <v>150</v>
      </c>
      <c r="C29" s="42"/>
      <c r="D29" s="42"/>
      <c r="E29" s="42"/>
      <c r="F29" s="42"/>
      <c r="G29" s="42"/>
      <c r="H29" s="42"/>
      <c r="I29" s="42"/>
    </row>
    <row r="30" spans="1:9" ht="7.5" hidden="1" customHeight="1">
      <c r="A30" s="41"/>
      <c r="B30" s="42"/>
      <c r="C30" s="42"/>
      <c r="D30" s="42"/>
      <c r="E30" s="42"/>
      <c r="F30" s="42"/>
      <c r="G30" s="42"/>
      <c r="H30" s="42"/>
      <c r="I30" s="42"/>
    </row>
    <row r="31" spans="1:9" ht="15" hidden="1" customHeight="1">
      <c r="A31" s="324" t="s">
        <v>151</v>
      </c>
      <c r="B31" s="324"/>
      <c r="C31" s="324"/>
      <c r="D31" s="324"/>
      <c r="E31" s="324"/>
      <c r="F31" s="324"/>
      <c r="G31" s="324"/>
      <c r="H31" s="324"/>
      <c r="I31" s="324"/>
    </row>
    <row r="32" spans="1:9" ht="15" customHeight="1">
      <c r="A32" s="324"/>
      <c r="B32" s="324"/>
      <c r="C32" s="324"/>
      <c r="D32" s="324"/>
      <c r="E32" s="324"/>
      <c r="F32" s="324"/>
      <c r="G32" s="324"/>
      <c r="H32" s="324"/>
      <c r="I32" s="324"/>
    </row>
    <row r="33" spans="1:9">
      <c r="A33" s="5"/>
      <c r="B33" s="43"/>
      <c r="C33" s="43"/>
      <c r="D33" s="43"/>
      <c r="E33" s="43"/>
      <c r="F33" s="43"/>
      <c r="G33" s="43"/>
      <c r="H33" s="43"/>
      <c r="I33" s="43"/>
    </row>
    <row r="34" spans="1:9" s="2" customFormat="1" ht="24" customHeight="1">
      <c r="A34" s="320" t="s">
        <v>152</v>
      </c>
      <c r="B34" s="320"/>
      <c r="C34" s="320"/>
      <c r="D34" s="320"/>
      <c r="E34" s="320"/>
      <c r="F34" s="320"/>
      <c r="G34" s="320"/>
      <c r="H34" s="320"/>
      <c r="I34" s="320"/>
    </row>
    <row r="36" spans="1:9" ht="15" customHeight="1">
      <c r="B36" s="322" t="s">
        <v>153</v>
      </c>
      <c r="C36" s="322"/>
      <c r="D36" s="322"/>
      <c r="E36" s="322" t="s">
        <v>14</v>
      </c>
      <c r="F36" s="322"/>
      <c r="G36" s="322"/>
      <c r="H36" s="322"/>
      <c r="I36" s="322"/>
    </row>
    <row r="40" spans="1:9" s="2" customFormat="1" ht="22.5" customHeight="1">
      <c r="A40" s="5"/>
      <c r="B40" s="5"/>
      <c r="C40" s="5"/>
      <c r="D40" s="5"/>
      <c r="E40" s="5"/>
      <c r="F40" s="5"/>
      <c r="G40" s="5"/>
      <c r="H40" s="5"/>
      <c r="I40" s="5"/>
    </row>
    <row r="50" spans="1:9" ht="15.75" customHeight="1"/>
    <row r="51" spans="1:9" ht="15.75" customHeight="1">
      <c r="B51" s="138" t="s">
        <v>154</v>
      </c>
      <c r="C51" s="330" t="s">
        <v>155</v>
      </c>
      <c r="D51" s="331"/>
      <c r="E51" s="332"/>
    </row>
    <row r="52" spans="1:9" ht="15.75" customHeight="1">
      <c r="B52" s="50" t="s">
        <v>15</v>
      </c>
      <c r="C52" s="333">
        <v>0</v>
      </c>
      <c r="D52" s="334"/>
      <c r="E52" s="335"/>
    </row>
    <row r="53" spans="1:9" ht="15.75" customHeight="1">
      <c r="B53" s="50" t="s">
        <v>16</v>
      </c>
      <c r="C53" s="333">
        <v>0</v>
      </c>
      <c r="D53" s="334"/>
      <c r="E53" s="335"/>
    </row>
    <row r="54" spans="1:9" ht="15.75" customHeight="1">
      <c r="B54" s="50" t="s">
        <v>17</v>
      </c>
      <c r="C54" s="333">
        <v>0</v>
      </c>
      <c r="D54" s="334"/>
      <c r="E54" s="335"/>
    </row>
    <row r="55" spans="1:9" ht="15.75" customHeight="1"/>
    <row r="57" spans="1:9" ht="20.25" customHeight="1">
      <c r="A57" s="320" t="s">
        <v>156</v>
      </c>
      <c r="B57" s="320"/>
      <c r="C57" s="320"/>
      <c r="D57" s="320"/>
      <c r="E57" s="320"/>
      <c r="F57" s="320"/>
      <c r="G57" s="320"/>
      <c r="H57" s="320"/>
      <c r="I57" s="320"/>
    </row>
    <row r="84" spans="1:9" ht="22.5" customHeight="1">
      <c r="A84" s="328" t="s">
        <v>23</v>
      </c>
      <c r="B84" s="328"/>
      <c r="C84" s="328"/>
      <c r="D84" s="328"/>
      <c r="E84" s="328"/>
      <c r="F84" s="328"/>
      <c r="G84" s="328"/>
      <c r="H84" s="328"/>
      <c r="I84" s="328"/>
    </row>
    <row r="85" spans="1:9" ht="15" customHeight="1">
      <c r="A85" s="329" t="str">
        <f>'DADOS - SANTANA'!B4</f>
        <v>Período: 01/03/2026 à 31/03/2026</v>
      </c>
      <c r="B85" s="329"/>
      <c r="C85" s="329"/>
      <c r="D85" s="329"/>
      <c r="E85" s="329"/>
      <c r="F85" s="329"/>
      <c r="G85" s="329"/>
      <c r="H85" s="329"/>
      <c r="I85" s="329"/>
    </row>
    <row r="86" spans="1:9" ht="19.5" customHeight="1">
      <c r="B86" s="328" t="s">
        <v>157</v>
      </c>
      <c r="C86" s="328"/>
      <c r="D86" s="328"/>
      <c r="E86" s="328"/>
      <c r="F86" s="328"/>
      <c r="G86" s="328"/>
      <c r="H86" s="328"/>
      <c r="I86" s="146"/>
    </row>
    <row r="95" spans="1:9" s="2" customFormat="1" ht="22.5" customHeight="1">
      <c r="A95" s="5"/>
      <c r="B95" s="5"/>
      <c r="C95" s="5"/>
      <c r="D95" s="5"/>
      <c r="E95" s="5"/>
      <c r="F95" s="5"/>
      <c r="G95" s="5"/>
      <c r="H95" s="5"/>
      <c r="I95" s="5"/>
    </row>
    <row r="101" spans="2:7" ht="36" customHeight="1">
      <c r="B101" s="325" t="s">
        <v>24</v>
      </c>
      <c r="C101" s="326"/>
      <c r="D101" s="326"/>
      <c r="E101" s="326"/>
      <c r="F101" s="326"/>
      <c r="G101" s="327"/>
    </row>
    <row r="102" spans="2:7" ht="45">
      <c r="B102" s="131" t="s">
        <v>12</v>
      </c>
      <c r="C102" s="132" t="s">
        <v>25</v>
      </c>
      <c r="D102" s="132" t="s">
        <v>26</v>
      </c>
      <c r="E102" s="132" t="s">
        <v>27</v>
      </c>
      <c r="F102" s="132" t="s">
        <v>28</v>
      </c>
      <c r="G102" s="132" t="s">
        <v>29</v>
      </c>
    </row>
    <row r="103" spans="2:7" ht="22.5" customHeight="1">
      <c r="B103" s="147" t="s">
        <v>15</v>
      </c>
      <c r="C103" s="62">
        <f>D103+E103</f>
        <v>610</v>
      </c>
      <c r="D103" s="62">
        <f>COUNTIF(ÁGUA!AF:AF,"Nc")</f>
        <v>175</v>
      </c>
      <c r="E103" s="62">
        <f>COUNTIF(ÁGUA!AF:AF,"c")</f>
        <v>435</v>
      </c>
      <c r="F103" s="52">
        <f t="shared" ref="F103:F105" si="0">IFERROR(D103/C103,"-")</f>
        <v>0.28688524590163933</v>
      </c>
      <c r="G103" s="52">
        <f t="shared" ref="G103:G105" si="1">IFERROR(100%-F103,"-")</f>
        <v>0.71311475409836067</v>
      </c>
    </row>
    <row r="104" spans="2:7" ht="22.5" customHeight="1">
      <c r="B104" s="147" t="s">
        <v>16</v>
      </c>
      <c r="C104" s="62">
        <f>D104+E104</f>
        <v>378</v>
      </c>
      <c r="D104" s="62">
        <f>COUNTIF(ESGOTO!AF:AF,"NC")</f>
        <v>138</v>
      </c>
      <c r="E104" s="62">
        <f>COUNTIF(ESGOTO!AF:AF,"C")</f>
        <v>240</v>
      </c>
      <c r="F104" s="52">
        <f t="shared" si="0"/>
        <v>0.36507936507936506</v>
      </c>
      <c r="G104" s="52">
        <f t="shared" si="1"/>
        <v>0.63492063492063489</v>
      </c>
    </row>
    <row r="105" spans="2:7" ht="22.5" customHeight="1">
      <c r="B105" s="147" t="s">
        <v>30</v>
      </c>
      <c r="C105" s="62">
        <f>D105+E105</f>
        <v>606</v>
      </c>
      <c r="D105" s="62">
        <f>COUNTIF(CAVALETE!Z:Z,"nc")</f>
        <v>74</v>
      </c>
      <c r="E105" s="62">
        <f>COUNTIF(CAVALETE!Z:Z,"C")</f>
        <v>532</v>
      </c>
      <c r="F105" s="52">
        <f t="shared" si="0"/>
        <v>0.12211221122112212</v>
      </c>
      <c r="G105" s="52">
        <f t="shared" si="1"/>
        <v>0.87788778877887785</v>
      </c>
    </row>
    <row r="106" spans="2:7" ht="22.5" customHeight="1">
      <c r="B106" s="148" t="s">
        <v>17</v>
      </c>
      <c r="C106" s="73">
        <f>D106+E106</f>
        <v>283</v>
      </c>
      <c r="D106" s="73">
        <f>COUNTIF(REPOSIÇÃO!AF:AF,"nC")</f>
        <v>146</v>
      </c>
      <c r="E106" s="62">
        <f>COUNTIF(REPOSIÇÃO!AF:AF,"c")</f>
        <v>137</v>
      </c>
      <c r="F106" s="52">
        <f>IFERROR(D106/C106,"-")</f>
        <v>0.51590106007067138</v>
      </c>
      <c r="G106" s="52">
        <f>IFERROR(100%-F106,"-")</f>
        <v>0.48409893992932862</v>
      </c>
    </row>
    <row r="107" spans="2:7" ht="28.5" customHeight="1">
      <c r="B107" s="133"/>
      <c r="C107" s="134"/>
      <c r="D107" s="134"/>
      <c r="E107" s="135"/>
      <c r="F107" s="136" t="s">
        <v>33</v>
      </c>
      <c r="G107" s="137">
        <f>IFERROR(AVERAGE(G103,G104,G105,G106), "-")</f>
        <v>0.67750552943180042</v>
      </c>
    </row>
  </sheetData>
  <mergeCells count="18">
    <mergeCell ref="B101:G101"/>
    <mergeCell ref="B36:D36"/>
    <mergeCell ref="E36:I36"/>
    <mergeCell ref="A84:I84"/>
    <mergeCell ref="A85:I85"/>
    <mergeCell ref="A57:I57"/>
    <mergeCell ref="C51:E51"/>
    <mergeCell ref="C52:E52"/>
    <mergeCell ref="C53:E53"/>
    <mergeCell ref="C54:E54"/>
    <mergeCell ref="B86:H86"/>
    <mergeCell ref="A2:I2"/>
    <mergeCell ref="A4:I4"/>
    <mergeCell ref="A7:I7"/>
    <mergeCell ref="A34:I34"/>
    <mergeCell ref="A5:I5"/>
    <mergeCell ref="B22:G22"/>
    <mergeCell ref="A31:I32"/>
  </mergeCells>
  <pageMargins left="0.511811024" right="0.511811024" top="0.78740157499999996" bottom="0.78740157499999996" header="0.31496062000000002" footer="0.31496062000000002"/>
  <pageSetup paperSize="9" scale="7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59999389629810485"/>
    <pageSetUpPr fitToPage="1"/>
  </sheetPr>
  <dimension ref="A1:H14"/>
  <sheetViews>
    <sheetView zoomScale="55" zoomScaleNormal="55" zoomScaleSheetLayoutView="70" workbookViewId="0">
      <selection activeCell="B5" sqref="B5:G5"/>
    </sheetView>
  </sheetViews>
  <sheetFormatPr defaultColWidth="9.140625" defaultRowHeight="21" customHeight="1"/>
  <cols>
    <col min="1" max="1" width="5.7109375" style="97" customWidth="1"/>
    <col min="2" max="7" width="30.7109375" style="97" customWidth="1"/>
    <col min="8" max="8" width="5.7109375" style="97" customWidth="1"/>
    <col min="9" max="16384" width="9.140625" style="29"/>
  </cols>
  <sheetData>
    <row r="1" spans="1:8" s="35" customFormat="1" ht="35.1" customHeight="1">
      <c r="A1" s="337" t="s">
        <v>39</v>
      </c>
      <c r="B1" s="337"/>
      <c r="C1" s="337"/>
      <c r="D1" s="337"/>
      <c r="E1" s="337"/>
      <c r="F1" s="337"/>
      <c r="G1" s="337"/>
      <c r="H1" s="337"/>
    </row>
    <row r="2" spans="1:8" s="31" customFormat="1" ht="20.100000000000001" customHeight="1">
      <c r="A2" s="44"/>
      <c r="B2" s="44"/>
      <c r="C2" s="44"/>
      <c r="D2" s="44"/>
      <c r="E2" s="44"/>
      <c r="F2" s="44"/>
      <c r="G2" s="44"/>
      <c r="H2" s="45"/>
    </row>
    <row r="3" spans="1:8" s="18" customFormat="1" ht="35.1" customHeight="1">
      <c r="A3" s="338" t="s">
        <v>158</v>
      </c>
      <c r="B3" s="338"/>
      <c r="C3" s="338"/>
      <c r="D3" s="338"/>
      <c r="E3" s="338"/>
      <c r="F3" s="338"/>
      <c r="G3" s="338"/>
      <c r="H3" s="338"/>
    </row>
    <row r="5" spans="1:8" ht="21" customHeight="1">
      <c r="B5" s="339" t="str">
        <f>'DADOS - SANTANA'!B73</f>
        <v>TESTE</v>
      </c>
      <c r="C5" s="339"/>
      <c r="D5" s="339"/>
      <c r="E5" s="339"/>
      <c r="F5" s="339"/>
      <c r="G5" s="339"/>
    </row>
    <row r="6" spans="1:8" ht="21" customHeight="1">
      <c r="B6" s="339" t="s">
        <v>159</v>
      </c>
      <c r="C6" s="339"/>
      <c r="D6" s="145" t="s">
        <v>56</v>
      </c>
      <c r="E6" s="145" t="s">
        <v>160</v>
      </c>
      <c r="F6" s="145" t="s">
        <v>41</v>
      </c>
      <c r="G6" s="145" t="s">
        <v>42</v>
      </c>
    </row>
    <row r="7" spans="1:8" ht="21" customHeight="1">
      <c r="B7" s="336" t="s">
        <v>46</v>
      </c>
      <c r="C7" s="336"/>
      <c r="D7" s="95">
        <f t="shared" ref="D7:D14" si="0">F7+G7+E7</f>
        <v>0</v>
      </c>
      <c r="E7" s="95">
        <f>COUNTIFS(ÁGUA!N:N,'EQUIPES - ÁGUA'!B5,ÁGUA!O:O,"SF")</f>
        <v>0</v>
      </c>
      <c r="F7" s="95">
        <f>COUNTIFS(ÁGUA!N:N,'EQUIPES - ÁGUA'!B5,ÁGUA!O:O,"c")</f>
        <v>0</v>
      </c>
      <c r="G7" s="95">
        <f>COUNTIFS(ÁGUA!N:N,'EQUIPES - ÁGUA'!B5,ÁGUA!O:O,"NC")</f>
        <v>0</v>
      </c>
    </row>
    <row r="8" spans="1:8" ht="21" customHeight="1">
      <c r="B8" s="336" t="s">
        <v>47</v>
      </c>
      <c r="C8" s="336"/>
      <c r="D8" s="95">
        <f t="shared" si="0"/>
        <v>0</v>
      </c>
      <c r="E8" s="95">
        <f>COUNTIFS(ÁGUA!N:N,'EQUIPES - ÁGUA'!B5,ÁGUA!Q:Q,"SF")</f>
        <v>0</v>
      </c>
      <c r="F8" s="95">
        <f>COUNTIFS(ÁGUA!N:N,'EQUIPES - ÁGUA'!B5,ÁGUA!Q:Q,"c")</f>
        <v>0</v>
      </c>
      <c r="G8" s="95">
        <f>COUNTIFS(ÁGUA!N:N,'EQUIPES - ÁGUA'!B5,ÁGUA!Q:Q,"NC")</f>
        <v>0</v>
      </c>
    </row>
    <row r="9" spans="1:8" ht="21" customHeight="1">
      <c r="B9" s="336" t="s">
        <v>48</v>
      </c>
      <c r="C9" s="336"/>
      <c r="D9" s="95">
        <f t="shared" si="0"/>
        <v>0</v>
      </c>
      <c r="E9" s="95">
        <f>COUNTIFS(ÁGUA!N:N,'EQUIPES - ÁGUA'!B5,ÁGUA!S:S,"SF")</f>
        <v>0</v>
      </c>
      <c r="F9" s="95">
        <f>COUNTIFS(ÁGUA!N:N,'EQUIPES - ÁGUA'!B5,ÁGUA!S:S,"c")</f>
        <v>0</v>
      </c>
      <c r="G9" s="95">
        <f>COUNTIFS(ÁGUA!N:N,'EQUIPES - ÁGUA'!B5,ÁGUA!S:S,"NC")</f>
        <v>0</v>
      </c>
    </row>
    <row r="10" spans="1:8" ht="21" customHeight="1">
      <c r="B10" s="336" t="s">
        <v>49</v>
      </c>
      <c r="C10" s="336"/>
      <c r="D10" s="95">
        <f t="shared" si="0"/>
        <v>0</v>
      </c>
      <c r="E10" s="95">
        <f>COUNTIFS(ÁGUA!N:N,'EQUIPES - ÁGUA'!B5,ÁGUA!U:U,"SF")</f>
        <v>0</v>
      </c>
      <c r="F10" s="95">
        <f>COUNTIFS(ÁGUA!N:N,'EQUIPES - ÁGUA'!B5,ÁGUA!U:U,"c")</f>
        <v>0</v>
      </c>
      <c r="G10" s="95">
        <f>COUNTIFS(ÁGUA!N:N,'EQUIPES - ÁGUA'!B5,ÁGUA!U:U,"NC")</f>
        <v>0</v>
      </c>
    </row>
    <row r="11" spans="1:8" ht="21" customHeight="1">
      <c r="B11" s="336" t="s">
        <v>50</v>
      </c>
      <c r="C11" s="336"/>
      <c r="D11" s="95">
        <f t="shared" si="0"/>
        <v>0</v>
      </c>
      <c r="E11" s="95">
        <f>COUNTIFS(ÁGUA!N:N,'EQUIPES - ÁGUA'!B5,ÁGUA!W:W,"SF")</f>
        <v>0</v>
      </c>
      <c r="F11" s="95">
        <f>COUNTIFS(ÁGUA!N:N,'EQUIPES - ÁGUA'!B5,ÁGUA!W:W,"c")</f>
        <v>0</v>
      </c>
      <c r="G11" s="95">
        <f>COUNTIFS(ÁGUA!N:N,'EQUIPES - ÁGUA'!B5,ÁGUA!W:W,"NC")</f>
        <v>0</v>
      </c>
    </row>
    <row r="12" spans="1:8" ht="21" customHeight="1">
      <c r="B12" s="336" t="s">
        <v>51</v>
      </c>
      <c r="C12" s="336"/>
      <c r="D12" s="95">
        <f t="shared" si="0"/>
        <v>0</v>
      </c>
      <c r="E12" s="95">
        <f>COUNTIFS(ÁGUA!N:N,'EQUIPES - ÁGUA'!B5,ÁGUA!Y:Y,"SF")</f>
        <v>0</v>
      </c>
      <c r="F12" s="95">
        <f>COUNTIFS(ÁGUA!N:N,'EQUIPES - ÁGUA'!B5,ÁGUA!Y:Y,"c")</f>
        <v>0</v>
      </c>
      <c r="G12" s="95">
        <f>COUNTIFS(ÁGUA!N:N,'EQUIPES - ÁGUA'!B5,ÁGUA!Y:Y,"NC")</f>
        <v>0</v>
      </c>
    </row>
    <row r="13" spans="1:8" ht="21" customHeight="1">
      <c r="B13" s="336" t="s">
        <v>52</v>
      </c>
      <c r="C13" s="336"/>
      <c r="D13" s="95">
        <f t="shared" si="0"/>
        <v>0</v>
      </c>
      <c r="E13" s="95">
        <f>COUNTIFS(ÁGUA!N:N,'EQUIPES - ÁGUA'!B5,ÁGUA!AA:AA,"SF")</f>
        <v>0</v>
      </c>
      <c r="F13" s="95">
        <f>COUNTIFS(ÁGUA!N:N,'EQUIPES - ÁGUA'!B5,ÁGUA!AA:AA,"c")</f>
        <v>0</v>
      </c>
      <c r="G13" s="95">
        <f>COUNTIFS(ÁGUA!N:N,'EQUIPES - ÁGUA'!B5,ÁGUA!AA:AA,"NC")</f>
        <v>0</v>
      </c>
    </row>
    <row r="14" spans="1:8" ht="21" customHeight="1">
      <c r="B14" s="336" t="s">
        <v>53</v>
      </c>
      <c r="C14" s="336"/>
      <c r="D14" s="95">
        <f t="shared" si="0"/>
        <v>0</v>
      </c>
      <c r="E14" s="95">
        <f>COUNTIFS(ÁGUA!N:N,'EQUIPES - ÁGUA'!B5,ÁGUA!AC:AC,"SF")</f>
        <v>0</v>
      </c>
      <c r="F14" s="95">
        <f>COUNTIFS(ÁGUA!N:N,'EQUIPES - ÁGUA'!B5,ÁGUA!AC:AC,"c")</f>
        <v>0</v>
      </c>
      <c r="G14" s="95">
        <f>COUNTIFS(ÁGUA!N:N,'EQUIPES - ÁGUA'!B5,ÁGUA!AC:AC,"NC")</f>
        <v>0</v>
      </c>
    </row>
  </sheetData>
  <mergeCells count="12">
    <mergeCell ref="B14:C14"/>
    <mergeCell ref="A1:H1"/>
    <mergeCell ref="A3:H3"/>
    <mergeCell ref="B5:G5"/>
    <mergeCell ref="B12:C12"/>
    <mergeCell ref="B13:C13"/>
    <mergeCell ref="B6:C6"/>
    <mergeCell ref="B7:C7"/>
    <mergeCell ref="B8:C8"/>
    <mergeCell ref="B9:C9"/>
    <mergeCell ref="B10:C10"/>
    <mergeCell ref="B11:C11"/>
  </mergeCells>
  <pageMargins left="0.25" right="0.25" top="0.75" bottom="0.75" header="0.3" footer="0.3"/>
  <pageSetup paperSize="9" scale="34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0.59999389629810485"/>
    <pageSetUpPr fitToPage="1"/>
  </sheetPr>
  <dimension ref="A1:O103"/>
  <sheetViews>
    <sheetView tabSelected="1" zoomScale="70" zoomScaleNormal="70" zoomScaleSheetLayoutView="70" workbookViewId="0">
      <selection activeCell="A11" sqref="A11:G11"/>
    </sheetView>
  </sheetViews>
  <sheetFormatPr defaultColWidth="9.140625" defaultRowHeight="19.899999999999999" customHeight="1"/>
  <cols>
    <col min="1" max="7" width="37.7109375" style="18" customWidth="1"/>
    <col min="8" max="16384" width="9.140625" style="18"/>
  </cols>
  <sheetData>
    <row r="1" spans="1:9" s="35" customFormat="1" ht="35.1" customHeight="1">
      <c r="A1" s="337" t="s">
        <v>161</v>
      </c>
      <c r="B1" s="337"/>
      <c r="C1" s="337"/>
      <c r="D1" s="337"/>
      <c r="E1" s="337"/>
      <c r="F1" s="337"/>
      <c r="G1" s="91"/>
    </row>
    <row r="2" spans="1:9" s="51" customFormat="1" ht="30" customHeight="1" thickBot="1"/>
    <row r="3" spans="1:9" s="51" customFormat="1" ht="30" customHeight="1">
      <c r="A3" s="36"/>
      <c r="B3" s="342" t="s">
        <v>162</v>
      </c>
      <c r="C3" s="343"/>
      <c r="D3" s="342" t="s">
        <v>56</v>
      </c>
      <c r="E3" s="343"/>
    </row>
    <row r="4" spans="1:9" s="51" customFormat="1" ht="30" customHeight="1" thickBot="1">
      <c r="A4" s="36"/>
      <c r="B4" s="340">
        <f>COUNTIF(ÁGUA!A:A,"ONMS - DIV MANUT SERV OPE SANTANA")</f>
        <v>786</v>
      </c>
      <c r="C4" s="341"/>
      <c r="D4" s="340">
        <f>'DADOS - SANTANA'!C26</f>
        <v>610</v>
      </c>
      <c r="E4" s="341"/>
    </row>
    <row r="5" spans="1:9" s="51" customFormat="1" ht="35.1" customHeight="1">
      <c r="A5" s="36"/>
      <c r="B5" s="89" t="s">
        <v>163</v>
      </c>
      <c r="C5" s="88" t="s">
        <v>164</v>
      </c>
      <c r="D5" s="89" t="s">
        <v>165</v>
      </c>
      <c r="E5" s="88" t="s">
        <v>164</v>
      </c>
    </row>
    <row r="6" spans="1:9" s="51" customFormat="1" ht="35.1" customHeight="1" thickBot="1">
      <c r="A6" s="36"/>
      <c r="B6" s="85">
        <f>'DADOS - SANTANA'!C26+'GRÁFICOS - ÁGUA'!D8</f>
        <v>786</v>
      </c>
      <c r="C6" s="46">
        <f>IFERROR(B6/B4,"-")</f>
        <v>1</v>
      </c>
      <c r="D6" s="85">
        <f>COUNTIFS(ÁGUA!O:O,"SF",ÁGUA!Q:Q,"SF",ÁGUA!S:S,"SF",ÁGUA!U:U,"SF",ÁGUA!W:W,"SF",ÁGUA!Y:Y,"SF",ÁGUA!AC:AC,"SF",ÁGUA!AA:AA,"SF")</f>
        <v>25</v>
      </c>
      <c r="E6" s="46">
        <f>IFERROR(D6/B4,"-")</f>
        <v>3.1806615776081425E-2</v>
      </c>
      <c r="I6" s="51">
        <f>112/6</f>
        <v>18.666666666666668</v>
      </c>
    </row>
    <row r="7" spans="1:9" s="51" customFormat="1" ht="35.1" customHeight="1">
      <c r="A7" s="36"/>
      <c r="B7" s="89" t="s">
        <v>166</v>
      </c>
      <c r="C7" s="88" t="s">
        <v>164</v>
      </c>
      <c r="D7" s="89" t="s">
        <v>167</v>
      </c>
      <c r="E7" s="88" t="s">
        <v>164</v>
      </c>
    </row>
    <row r="8" spans="1:9" s="51" customFormat="1" ht="35.1" customHeight="1" thickBot="1">
      <c r="A8" s="36"/>
      <c r="B8" s="85">
        <f>B4-B6</f>
        <v>0</v>
      </c>
      <c r="C8" s="46">
        <f>IFERROR(B8/B4,"-")</f>
        <v>0</v>
      </c>
      <c r="D8" s="85">
        <f>COUNTIFS(ÁGUA!O:O,"na",ÁGUA!Q:Q,"na",ÁGUA!S:S,"na",ÁGUA!U:U,"na",ÁGUA!W:W,"na",ÁGUA!Y:Y,"na",ÁGUA!AC:AC,"na",ÁGUA!AA:AA,"na")</f>
        <v>176</v>
      </c>
      <c r="E8" s="46">
        <f>IFERROR(D8/B4,"-")</f>
        <v>0.22391857506361323</v>
      </c>
    </row>
    <row r="9" spans="1:9" s="51" customFormat="1" ht="20.100000000000001" customHeight="1">
      <c r="A9" s="36"/>
      <c r="B9" s="36"/>
      <c r="C9" s="36"/>
      <c r="D9" s="36"/>
      <c r="E9" s="36"/>
    </row>
    <row r="10" spans="1:9" s="51" customFormat="1" ht="20.100000000000001" customHeight="1">
      <c r="A10" s="36"/>
      <c r="B10" s="36"/>
      <c r="C10" s="36"/>
      <c r="D10" s="36"/>
      <c r="E10" s="36"/>
    </row>
    <row r="11" spans="1:9" s="35" customFormat="1" ht="35.1" customHeight="1">
      <c r="A11" s="337" t="s">
        <v>168</v>
      </c>
      <c r="B11" s="337"/>
      <c r="C11" s="337"/>
      <c r="D11" s="337"/>
      <c r="E11" s="337"/>
      <c r="F11" s="337"/>
      <c r="G11" s="337"/>
    </row>
    <row r="12" spans="1:9" s="26" customFormat="1" ht="19.899999999999999" customHeight="1"/>
    <row r="13" spans="1:9" s="27" customFormat="1" ht="19.899999999999999" customHeight="1"/>
    <row r="14" spans="1:9" s="27" customFormat="1" ht="19.899999999999999" customHeight="1">
      <c r="A14" s="24"/>
      <c r="B14" s="24"/>
      <c r="C14" s="28"/>
      <c r="D14" s="28"/>
      <c r="E14" s="24"/>
    </row>
    <row r="15" spans="1:9" s="27" customFormat="1" ht="19.899999999999999" customHeight="1">
      <c r="A15" s="24"/>
      <c r="B15" s="24"/>
      <c r="C15" s="28"/>
      <c r="D15" s="28"/>
      <c r="E15" s="24"/>
    </row>
    <row r="16" spans="1:9" s="27" customFormat="1" ht="19.899999999999999" customHeight="1"/>
    <row r="17" s="27" customFormat="1" ht="19.899999999999999" customHeight="1"/>
    <row r="40" spans="1:7" ht="35.1" customHeight="1">
      <c r="A40" s="337" t="s">
        <v>169</v>
      </c>
      <c r="B40" s="337"/>
      <c r="C40" s="337"/>
      <c r="D40" s="337"/>
      <c r="E40" s="337"/>
      <c r="F40" s="337"/>
      <c r="G40" s="337"/>
    </row>
    <row r="69" spans="1:7" s="35" customFormat="1" ht="35.1" customHeight="1">
      <c r="A69" s="337" t="s">
        <v>170</v>
      </c>
      <c r="B69" s="337"/>
      <c r="C69" s="337"/>
      <c r="D69" s="337"/>
      <c r="E69" s="337"/>
      <c r="F69" s="337"/>
      <c r="G69" s="337"/>
    </row>
    <row r="101" spans="1:15" ht="19.5" customHeight="1"/>
    <row r="102" spans="1:15" ht="19.5" customHeight="1"/>
    <row r="103" spans="1:15" s="37" customFormat="1" ht="35.1" customHeight="1">
      <c r="A103" s="337" t="s">
        <v>171</v>
      </c>
      <c r="B103" s="337"/>
      <c r="C103" s="337"/>
      <c r="D103" s="337"/>
      <c r="E103" s="337"/>
      <c r="F103" s="337"/>
      <c r="G103" s="337"/>
      <c r="H103" s="337"/>
      <c r="I103" s="337"/>
      <c r="J103" s="337"/>
      <c r="K103" s="337"/>
      <c r="L103" s="91"/>
      <c r="M103" s="91"/>
      <c r="N103" s="91"/>
      <c r="O103" s="91"/>
    </row>
  </sheetData>
  <sheetProtection formatCells="0" formatColumns="0" formatRows="0" insertColumns="0" insertRows="0" insertHyperlinks="0" deleteColumns="0" deleteRows="0" sort="0" autoFilter="0" pivotTables="0"/>
  <mergeCells count="9">
    <mergeCell ref="A11:G11"/>
    <mergeCell ref="A40:G40"/>
    <mergeCell ref="A69:G69"/>
    <mergeCell ref="A103:K103"/>
    <mergeCell ref="A1:F1"/>
    <mergeCell ref="B4:C4"/>
    <mergeCell ref="B3:C3"/>
    <mergeCell ref="D3:E3"/>
    <mergeCell ref="D4:E4"/>
  </mergeCells>
  <pageMargins left="0.25" right="0.25" top="0.75" bottom="0.75" header="0.3" footer="0.3"/>
  <pageSetup paperSize="9" scale="34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theme="8" tint="-0.249977111117893"/>
  </sheetPr>
  <dimension ref="A1:AK953"/>
  <sheetViews>
    <sheetView zoomScale="55" zoomScaleNormal="55" workbookViewId="0">
      <pane ySplit="1" topLeftCell="A779" activePane="bottomLeft" state="frozen"/>
      <selection pane="bottomLeft" activeCell="A788" sqref="A788"/>
      <selection activeCell="L131" sqref="L131"/>
    </sheetView>
  </sheetViews>
  <sheetFormatPr defaultColWidth="9.140625" defaultRowHeight="30" customHeight="1"/>
  <cols>
    <col min="1" max="1" width="61.7109375" style="53" customWidth="1"/>
    <col min="2" max="2" width="25.28515625" style="53" customWidth="1"/>
    <col min="3" max="3" width="30.28515625" style="53" customWidth="1"/>
    <col min="4" max="4" width="20.140625" style="53" customWidth="1"/>
    <col min="5" max="5" width="23.5703125" style="53" bestFit="1" customWidth="1"/>
    <col min="6" max="6" width="22.7109375" style="53" customWidth="1"/>
    <col min="7" max="7" width="20.7109375" style="53" bestFit="1" customWidth="1"/>
    <col min="8" max="8" width="29.28515625" style="53" bestFit="1" customWidth="1"/>
    <col min="9" max="9" width="18.85546875" style="53" customWidth="1"/>
    <col min="10" max="10" width="24" style="53" customWidth="1"/>
    <col min="11" max="11" width="51.5703125" style="53" bestFit="1" customWidth="1"/>
    <col min="12" max="12" width="39.140625" style="53" bestFit="1" customWidth="1"/>
    <col min="13" max="13" width="36.28515625" style="53" bestFit="1" customWidth="1"/>
    <col min="14" max="14" width="51.5703125" style="57" customWidth="1"/>
    <col min="15" max="15" width="24.85546875" style="53" bestFit="1" customWidth="1"/>
    <col min="16" max="16" width="38.85546875" style="53" bestFit="1" customWidth="1"/>
    <col min="17" max="17" width="29.42578125" style="53" bestFit="1" customWidth="1"/>
    <col min="18" max="18" width="43" style="53" bestFit="1" customWidth="1"/>
    <col min="19" max="19" width="26.85546875" style="53" bestFit="1" customWidth="1"/>
    <col min="20" max="20" width="39.85546875" style="53" bestFit="1" customWidth="1"/>
    <col min="21" max="21" width="28" style="53" bestFit="1" customWidth="1"/>
    <col min="22" max="22" width="41.42578125" style="53" bestFit="1" customWidth="1"/>
    <col min="23" max="23" width="35" style="53" bestFit="1" customWidth="1"/>
    <col min="24" max="24" width="48" style="53" bestFit="1" customWidth="1"/>
    <col min="25" max="25" width="35.140625" style="53" bestFit="1" customWidth="1"/>
    <col min="26" max="26" width="47.140625" style="53" bestFit="1" customWidth="1"/>
    <col min="27" max="27" width="34.42578125" style="53" bestFit="1" customWidth="1"/>
    <col min="28" max="28" width="46.42578125" style="53" bestFit="1" customWidth="1"/>
    <col min="29" max="29" width="29.42578125" style="53" bestFit="1" customWidth="1"/>
    <col min="30" max="30" width="43" style="53" bestFit="1" customWidth="1"/>
    <col min="31" max="32" width="37.28515625" style="53" bestFit="1" customWidth="1"/>
    <col min="33" max="33" width="67.140625" style="53" customWidth="1"/>
    <col min="34" max="34" width="22" style="53" customWidth="1"/>
    <col min="35" max="35" width="23.5703125" style="53" bestFit="1" customWidth="1"/>
    <col min="36" max="36" width="25.5703125" style="53" bestFit="1" customWidth="1"/>
    <col min="37" max="37" width="55.42578125" style="53" bestFit="1" customWidth="1"/>
    <col min="38" max="16384" width="9.140625" style="10"/>
  </cols>
  <sheetData>
    <row r="1" spans="1:37" s="53" customFormat="1" ht="33" customHeight="1">
      <c r="A1" s="127" t="s">
        <v>172</v>
      </c>
      <c r="B1" s="127" t="s">
        <v>173</v>
      </c>
      <c r="C1" s="127" t="s">
        <v>174</v>
      </c>
      <c r="D1" s="127" t="s">
        <v>175</v>
      </c>
      <c r="E1" s="127" t="s">
        <v>176</v>
      </c>
      <c r="F1" s="127" t="s">
        <v>177</v>
      </c>
      <c r="G1" s="127" t="s">
        <v>178</v>
      </c>
      <c r="H1" s="127" t="s">
        <v>179</v>
      </c>
      <c r="I1" s="127" t="s">
        <v>180</v>
      </c>
      <c r="J1" s="127" t="s">
        <v>181</v>
      </c>
      <c r="K1" s="127" t="s">
        <v>182</v>
      </c>
      <c r="L1" s="127" t="s">
        <v>183</v>
      </c>
      <c r="M1" s="127" t="s">
        <v>184</v>
      </c>
      <c r="N1" s="128" t="s">
        <v>55</v>
      </c>
      <c r="O1" s="33" t="s">
        <v>46</v>
      </c>
      <c r="P1" s="33" t="s">
        <v>185</v>
      </c>
      <c r="Q1" s="33" t="s">
        <v>47</v>
      </c>
      <c r="R1" s="33" t="s">
        <v>186</v>
      </c>
      <c r="S1" s="33" t="s">
        <v>48</v>
      </c>
      <c r="T1" s="33" t="s">
        <v>187</v>
      </c>
      <c r="U1" s="33" t="s">
        <v>49</v>
      </c>
      <c r="V1" s="33" t="s">
        <v>188</v>
      </c>
      <c r="W1" s="33" t="s">
        <v>50</v>
      </c>
      <c r="X1" s="33" t="s">
        <v>189</v>
      </c>
      <c r="Y1" s="33" t="s">
        <v>51</v>
      </c>
      <c r="Z1" s="33" t="s">
        <v>190</v>
      </c>
      <c r="AA1" s="33" t="s">
        <v>191</v>
      </c>
      <c r="AB1" s="33" t="s">
        <v>192</v>
      </c>
      <c r="AC1" s="33" t="s">
        <v>53</v>
      </c>
      <c r="AD1" s="33" t="s">
        <v>193</v>
      </c>
      <c r="AE1" s="140" t="s">
        <v>194</v>
      </c>
      <c r="AF1" s="140" t="s">
        <v>195</v>
      </c>
      <c r="AG1" s="139" t="s">
        <v>196</v>
      </c>
      <c r="AH1" s="139" t="s">
        <v>197</v>
      </c>
      <c r="AI1" s="34" t="s">
        <v>198</v>
      </c>
      <c r="AJ1" s="34" t="s">
        <v>199</v>
      </c>
      <c r="AK1" s="34" t="s">
        <v>200</v>
      </c>
    </row>
    <row r="2" spans="1:37" ht="30" hidden="1" customHeight="1">
      <c r="A2" s="176" t="s">
        <v>201</v>
      </c>
      <c r="B2" s="157">
        <v>2617443897</v>
      </c>
      <c r="C2" s="157" t="s">
        <v>95</v>
      </c>
      <c r="D2" s="157" t="s">
        <v>77</v>
      </c>
      <c r="E2" s="157" t="s">
        <v>5</v>
      </c>
      <c r="F2" s="157" t="s">
        <v>202</v>
      </c>
      <c r="G2" s="157">
        <v>10</v>
      </c>
      <c r="H2" s="157" t="s">
        <v>203</v>
      </c>
      <c r="I2" s="157" t="s">
        <v>204</v>
      </c>
      <c r="J2" s="157" t="s">
        <v>95</v>
      </c>
      <c r="K2" s="157" t="s">
        <v>205</v>
      </c>
      <c r="L2" s="205">
        <v>46027.417361111111</v>
      </c>
      <c r="M2" s="205">
        <v>46027.631944444445</v>
      </c>
      <c r="N2" s="157" t="s">
        <v>206</v>
      </c>
      <c r="O2" s="143" t="s">
        <v>207</v>
      </c>
      <c r="P2" s="142"/>
      <c r="Q2" s="143" t="s">
        <v>207</v>
      </c>
      <c r="R2" s="142"/>
      <c r="S2" s="143" t="s">
        <v>207</v>
      </c>
      <c r="T2" s="142"/>
      <c r="U2" s="143" t="s">
        <v>207</v>
      </c>
      <c r="V2" s="142"/>
      <c r="W2" s="143" t="s">
        <v>207</v>
      </c>
      <c r="X2" s="142"/>
      <c r="Y2" s="143" t="s">
        <v>207</v>
      </c>
      <c r="Z2" s="142"/>
      <c r="AA2" s="143" t="s">
        <v>207</v>
      </c>
      <c r="AB2" s="142"/>
      <c r="AC2" s="143" t="s">
        <v>207</v>
      </c>
      <c r="AD2" s="56"/>
      <c r="AE2" s="143" t="s">
        <v>207</v>
      </c>
      <c r="AF2" s="178" t="str">
        <f>IF(AND(O2="",Q2="",S2="",U2="",W2="",Y2="",AA2="",AC2=""),"",IF(OR(AND(O2&lt;&gt;"NA",O2&lt;&gt;"C",O2&lt;&gt;"NC",O2&lt;&gt;"SF",O2&lt;&gt;""),AND(Q2&lt;&gt;"NA",Q2&lt;&gt;"C",Q2&lt;&gt;"NC",Q2&lt;&gt;"SF",Q2&lt;&gt;""),AND(S2&lt;&gt;"NA",S2&lt;&gt;"C",S2&lt;&gt;"NC",S2&lt;&gt;"SF",S2&lt;&gt;""),AND(U2&lt;&gt;"NA",U2&lt;&gt;"C",U2&lt;&gt;"NC",U2&lt;&gt;"SF",U2&lt;&gt;""),AND(W2&lt;&gt;"NA",W2&lt;&gt;"C",W2&lt;&gt;"NC",W2&lt;&gt;"SF",W2&lt;&gt;""),AND(Y2&lt;&gt;"NA",Y2&lt;&gt;"C",Y2&lt;&gt;"NC",Y2&lt;&gt;"SF",Y2&lt;&gt;""),AND(AA2&lt;&gt;"NA",AA2&lt;&gt;"C",AA2&lt;&gt;"NC",AA2&lt;&gt;"SF",AA2&lt;&gt;""),AND(AC2&lt;&gt;"NA",AC2&lt;&gt;"C",AC2&lt;&gt;"NC",AC2&lt;&gt;"SF",AC2&lt;&gt;"")),"FALSO",IF(AND(O2="NA",Q2="NA",S2="NA",U2="NA",W2="NA",Y2="NA",AA2="NA",AC2="NA"),"NA",IF(OR(O2="NC",Q2="NC",S2="NC",U2="NC",W2="NC",Y2="NC",AA2="NC",AC2="NC",O2="SF",Q2="SF",S2="SF",U2="SF",W2="SF",Y2="SF",AA2="SF",AC2="SF"),"NC",IF(OR(O2="C",Q2="C",S2="C",U2="C",W2="C",Y2="C",AA2="C",AC2="C"),"C","")))))</f>
        <v>C</v>
      </c>
      <c r="AG2" s="54" t="str">
        <f>IF(AND(AE2="C",AF2="C"),"UTILIZOU O PDA CORRETAMENTE",IF(AND(AE2="C",AF2="NC"),"UTILIZOU O PDA CORRETAMENTE. NÃO HÁ FOTOS DE TODAS AS ETAPAS",IF(AND(AE2="NC",AF2="NC"),"NÃO UTILIZOU O PDA",IF(AND(AE2="NA",AF2="NA"),"NÃO AVALIADO POR FALHA DE SINCRONISMO"))))</f>
        <v>UTILIZOU O PDA CORRETAMENTE</v>
      </c>
      <c r="AH2" s="143" t="s">
        <v>207</v>
      </c>
      <c r="AI2" s="92" t="s">
        <v>6</v>
      </c>
      <c r="AJ2" s="94" t="str">
        <f>E2</f>
        <v>SÃO PAULO</v>
      </c>
      <c r="AK2" s="191" t="s">
        <v>39</v>
      </c>
    </row>
    <row r="3" spans="1:37" ht="30" hidden="1" customHeight="1">
      <c r="A3" s="176" t="s">
        <v>201</v>
      </c>
      <c r="B3" s="157">
        <v>2617443898</v>
      </c>
      <c r="C3" s="157" t="s">
        <v>97</v>
      </c>
      <c r="D3" s="157" t="s">
        <v>77</v>
      </c>
      <c r="E3" s="157" t="s">
        <v>5</v>
      </c>
      <c r="F3" s="157" t="s">
        <v>202</v>
      </c>
      <c r="G3" s="157">
        <v>10</v>
      </c>
      <c r="H3" s="157" t="s">
        <v>208</v>
      </c>
      <c r="I3" s="157" t="s">
        <v>204</v>
      </c>
      <c r="J3" s="157" t="s">
        <v>97</v>
      </c>
      <c r="K3" s="157" t="s">
        <v>209</v>
      </c>
      <c r="L3" s="205">
        <v>46027.638194444444</v>
      </c>
      <c r="M3" s="205">
        <v>46027.646527777775</v>
      </c>
      <c r="N3" s="157" t="s">
        <v>206</v>
      </c>
      <c r="O3" s="143" t="s">
        <v>207</v>
      </c>
      <c r="P3" s="142"/>
      <c r="Q3" s="143" t="s">
        <v>207</v>
      </c>
      <c r="R3" s="142"/>
      <c r="S3" s="143" t="s">
        <v>207</v>
      </c>
      <c r="T3" s="142"/>
      <c r="U3" s="143" t="s">
        <v>207</v>
      </c>
      <c r="V3" s="142"/>
      <c r="W3" s="143" t="s">
        <v>207</v>
      </c>
      <c r="X3" s="142"/>
      <c r="Y3" s="143" t="s">
        <v>207</v>
      </c>
      <c r="Z3" s="142"/>
      <c r="AA3" s="143" t="s">
        <v>207</v>
      </c>
      <c r="AB3" s="142"/>
      <c r="AC3" s="143" t="s">
        <v>207</v>
      </c>
      <c r="AD3" s="56"/>
      <c r="AE3" s="143" t="s">
        <v>207</v>
      </c>
      <c r="AF3" s="178" t="str">
        <f>IF(AND(O3="",Q3="",S3="",U3="",W3="",Y3="",AA3="",AC3=""),"",IF(OR(AND(O3&lt;&gt;"NA",O3&lt;&gt;"C",O3&lt;&gt;"NC",O3&lt;&gt;"SF",O3&lt;&gt;""),AND(Q3&lt;&gt;"NA",Q3&lt;&gt;"C",Q3&lt;&gt;"NC",Q3&lt;&gt;"SF",Q3&lt;&gt;""),AND(S3&lt;&gt;"NA",S3&lt;&gt;"C",S3&lt;&gt;"NC",S3&lt;&gt;"SF",S3&lt;&gt;""),AND(U3&lt;&gt;"NA",U3&lt;&gt;"C",U3&lt;&gt;"NC",U3&lt;&gt;"SF",U3&lt;&gt;""),AND(W3&lt;&gt;"NA",W3&lt;&gt;"C",W3&lt;&gt;"NC",W3&lt;&gt;"SF",W3&lt;&gt;""),AND(Y3&lt;&gt;"NA",Y3&lt;&gt;"C",Y3&lt;&gt;"NC",Y3&lt;&gt;"SF",Y3&lt;&gt;""),AND(AA3&lt;&gt;"NA",AA3&lt;&gt;"C",AA3&lt;&gt;"NC",AA3&lt;&gt;"SF",AA3&lt;&gt;""),AND(AC3&lt;&gt;"NA",AC3&lt;&gt;"C",AC3&lt;&gt;"NC",AC3&lt;&gt;"SF",AC3&lt;&gt;"")),"FALSO",IF(AND(O3="NA",Q3="NA",S3="NA",U3="NA",W3="NA",Y3="NA",AA3="NA",AC3="NA"),"NA",IF(OR(O3="NC",Q3="NC",S3="NC",U3="NC",W3="NC",Y3="NC",AA3="NC",AC3="NC",O3="SF",Q3="SF",S3="SF",U3="SF",W3="SF",Y3="SF",AA3="SF",AC3="SF"),"NC",IF(OR(O3="C",Q3="C",S3="C",U3="C",W3="C",Y3="C",AA3="C",AC3="C"),"C","")))))</f>
        <v>C</v>
      </c>
      <c r="AG3" s="54" t="str">
        <f>IF(AND(AE3="C",AF3="C"),"UTILIZOU O PDA CORRETAMENTE",IF(AND(AE3="C",AF3="NC"),"UTILIZOU O PDA CORRETAMENTE. NÃO HÁ FOTOS DE TODAS AS ETAPAS",IF(AND(AE3="NC",AF3="NC"),"NÃO UTILIZOU O PDA",IF(AND(AE3="NA",AF3="NA"),"NÃO AVALIADO POR FALHA DE SINCRONISMO"))))</f>
        <v>UTILIZOU O PDA CORRETAMENTE</v>
      </c>
      <c r="AH3" s="143"/>
      <c r="AI3" s="92" t="s">
        <v>6</v>
      </c>
      <c r="AJ3" s="94" t="str">
        <f>E3</f>
        <v>SÃO PAULO</v>
      </c>
      <c r="AK3" s="191" t="s">
        <v>39</v>
      </c>
    </row>
    <row r="4" spans="1:37" ht="30" hidden="1" customHeight="1">
      <c r="A4" s="176" t="s">
        <v>201</v>
      </c>
      <c r="B4" s="157">
        <v>2617443937</v>
      </c>
      <c r="C4" s="157" t="s">
        <v>97</v>
      </c>
      <c r="D4" s="157" t="s">
        <v>77</v>
      </c>
      <c r="E4" s="157" t="s">
        <v>5</v>
      </c>
      <c r="F4" s="157" t="s">
        <v>202</v>
      </c>
      <c r="G4" s="157">
        <v>10</v>
      </c>
      <c r="H4" s="157" t="s">
        <v>210</v>
      </c>
      <c r="I4" s="157" t="s">
        <v>204</v>
      </c>
      <c r="J4" s="157" t="s">
        <v>97</v>
      </c>
      <c r="K4" s="157" t="s">
        <v>209</v>
      </c>
      <c r="L4" s="205">
        <v>46027.65347222222</v>
      </c>
      <c r="M4" s="205">
        <v>46027.65625</v>
      </c>
      <c r="N4" s="157" t="s">
        <v>206</v>
      </c>
      <c r="O4" s="143" t="s">
        <v>207</v>
      </c>
      <c r="P4" s="142"/>
      <c r="Q4" s="143" t="s">
        <v>207</v>
      </c>
      <c r="R4" s="142"/>
      <c r="S4" s="143" t="s">
        <v>207</v>
      </c>
      <c r="T4" s="142"/>
      <c r="U4" s="143" t="s">
        <v>207</v>
      </c>
      <c r="V4" s="142"/>
      <c r="W4" s="143" t="s">
        <v>207</v>
      </c>
      <c r="X4" s="142"/>
      <c r="Y4" s="143" t="s">
        <v>207</v>
      </c>
      <c r="Z4" s="142"/>
      <c r="AA4" s="143" t="s">
        <v>207</v>
      </c>
      <c r="AB4" s="142"/>
      <c r="AC4" s="143" t="s">
        <v>207</v>
      </c>
      <c r="AD4" s="56"/>
      <c r="AE4" s="143" t="s">
        <v>207</v>
      </c>
      <c r="AF4" s="178" t="str">
        <f>IF(AND(O4="",Q4="",S4="",U4="",W4="",Y4="",AA4="",AC4=""),"",IF(OR(AND(O4&lt;&gt;"NA",O4&lt;&gt;"C",O4&lt;&gt;"NC",O4&lt;&gt;"SF",O4&lt;&gt;""),AND(Q4&lt;&gt;"NA",Q4&lt;&gt;"C",Q4&lt;&gt;"NC",Q4&lt;&gt;"SF",Q4&lt;&gt;""),AND(S4&lt;&gt;"NA",S4&lt;&gt;"C",S4&lt;&gt;"NC",S4&lt;&gt;"SF",S4&lt;&gt;""),AND(U4&lt;&gt;"NA",U4&lt;&gt;"C",U4&lt;&gt;"NC",U4&lt;&gt;"SF",U4&lt;&gt;""),AND(W4&lt;&gt;"NA",W4&lt;&gt;"C",W4&lt;&gt;"NC",W4&lt;&gt;"SF",W4&lt;&gt;""),AND(Y4&lt;&gt;"NA",Y4&lt;&gt;"C",Y4&lt;&gt;"NC",Y4&lt;&gt;"SF",Y4&lt;&gt;""),AND(AA4&lt;&gt;"NA",AA4&lt;&gt;"C",AA4&lt;&gt;"NC",AA4&lt;&gt;"SF",AA4&lt;&gt;""),AND(AC4&lt;&gt;"NA",AC4&lt;&gt;"C",AC4&lt;&gt;"NC",AC4&lt;&gt;"SF",AC4&lt;&gt;"")),"FALSO",IF(AND(O4="NA",Q4="NA",S4="NA",U4="NA",W4="NA",Y4="NA",AA4="NA",AC4="NA"),"NA",IF(OR(O4="NC",Q4="NC",S4="NC",U4="NC",W4="NC",Y4="NC",AA4="NC",AC4="NC",O4="SF",Q4="SF",S4="SF",U4="SF",W4="SF",Y4="SF",AA4="SF",AC4="SF"),"NC",IF(OR(O4="C",Q4="C",S4="C",U4="C",W4="C",Y4="C",AA4="C",AC4="C"),"C","")))))</f>
        <v>C</v>
      </c>
      <c r="AG4" s="54" t="str">
        <f>IF(AND(AE4="C",AF4="C"),"UTILIZOU O PDA CORRETAMENTE",IF(AND(AE4="C",AF4="NC"),"UTILIZOU O PDA CORRETAMENTE. NÃO HÁ FOTOS DE TODAS AS ETAPAS",IF(AND(AE4="NC",AF4="NC"),"NÃO UTILIZOU O PDA",IF(AND(AE4="NA",AF4="NA"),"NÃO AVALIADO POR FALHA DE SINCRONISMO"))))</f>
        <v>UTILIZOU O PDA CORRETAMENTE</v>
      </c>
      <c r="AH4" s="143"/>
      <c r="AI4" s="92" t="s">
        <v>6</v>
      </c>
      <c r="AJ4" s="94" t="str">
        <f>E4</f>
        <v>SÃO PAULO</v>
      </c>
      <c r="AK4" s="191" t="s">
        <v>39</v>
      </c>
    </row>
    <row r="5" spans="1:37" ht="30" hidden="1" customHeight="1">
      <c r="A5" s="176" t="s">
        <v>201</v>
      </c>
      <c r="B5" s="157">
        <v>2617443936</v>
      </c>
      <c r="C5" s="157" t="s">
        <v>97</v>
      </c>
      <c r="D5" s="157" t="s">
        <v>77</v>
      </c>
      <c r="E5" s="157" t="s">
        <v>5</v>
      </c>
      <c r="F5" s="157" t="s">
        <v>202</v>
      </c>
      <c r="G5" s="157">
        <v>10</v>
      </c>
      <c r="H5" s="157" t="s">
        <v>211</v>
      </c>
      <c r="I5" s="157" t="s">
        <v>204</v>
      </c>
      <c r="J5" s="157" t="s">
        <v>97</v>
      </c>
      <c r="K5" s="157" t="s">
        <v>209</v>
      </c>
      <c r="L5" s="205">
        <v>46027.647916666669</v>
      </c>
      <c r="M5" s="205">
        <v>46027.652777777781</v>
      </c>
      <c r="N5" s="157" t="s">
        <v>206</v>
      </c>
      <c r="O5" s="143" t="s">
        <v>207</v>
      </c>
      <c r="P5" s="142"/>
      <c r="Q5" s="143" t="s">
        <v>207</v>
      </c>
      <c r="R5" s="142"/>
      <c r="S5" s="143" t="s">
        <v>207</v>
      </c>
      <c r="T5" s="142"/>
      <c r="U5" s="143" t="s">
        <v>207</v>
      </c>
      <c r="V5" s="142"/>
      <c r="W5" s="143" t="s">
        <v>207</v>
      </c>
      <c r="X5" s="142"/>
      <c r="Y5" s="143" t="s">
        <v>207</v>
      </c>
      <c r="Z5" s="142"/>
      <c r="AA5" s="143" t="s">
        <v>207</v>
      </c>
      <c r="AB5" s="142"/>
      <c r="AC5" s="143" t="s">
        <v>207</v>
      </c>
      <c r="AD5" s="56"/>
      <c r="AE5" s="143" t="s">
        <v>207</v>
      </c>
      <c r="AF5" s="178" t="str">
        <f>IF(AND(O5="",Q5="",S5="",U5="",W5="",Y5="",AA5="",AC5=""),"",IF(OR(AND(O5&lt;&gt;"NA",O5&lt;&gt;"C",O5&lt;&gt;"NC",O5&lt;&gt;"SF",O5&lt;&gt;""),AND(Q5&lt;&gt;"NA",Q5&lt;&gt;"C",Q5&lt;&gt;"NC",Q5&lt;&gt;"SF",Q5&lt;&gt;""),AND(S5&lt;&gt;"NA",S5&lt;&gt;"C",S5&lt;&gt;"NC",S5&lt;&gt;"SF",S5&lt;&gt;""),AND(U5&lt;&gt;"NA",U5&lt;&gt;"C",U5&lt;&gt;"NC",U5&lt;&gt;"SF",U5&lt;&gt;""),AND(W5&lt;&gt;"NA",W5&lt;&gt;"C",W5&lt;&gt;"NC",W5&lt;&gt;"SF",W5&lt;&gt;""),AND(Y5&lt;&gt;"NA",Y5&lt;&gt;"C",Y5&lt;&gt;"NC",Y5&lt;&gt;"SF",Y5&lt;&gt;""),AND(AA5&lt;&gt;"NA",AA5&lt;&gt;"C",AA5&lt;&gt;"NC",AA5&lt;&gt;"SF",AA5&lt;&gt;""),AND(AC5&lt;&gt;"NA",AC5&lt;&gt;"C",AC5&lt;&gt;"NC",AC5&lt;&gt;"SF",AC5&lt;&gt;"")),"FALSO",IF(AND(O5="NA",Q5="NA",S5="NA",U5="NA",W5="NA",Y5="NA",AA5="NA",AC5="NA"),"NA",IF(OR(O5="NC",Q5="NC",S5="NC",U5="NC",W5="NC",Y5="NC",AA5="NC",AC5="NC",O5="SF",Q5="SF",S5="SF",U5="SF",W5="SF",Y5="SF",AA5="SF",AC5="SF"),"NC",IF(OR(O5="C",Q5="C",S5="C",U5="C",W5="C",Y5="C",AA5="C",AC5="C"),"C","")))))</f>
        <v>C</v>
      </c>
      <c r="AG5" s="54" t="str">
        <f>IF(AND(AE5="C",AF5="C"),"UTILIZOU O PDA CORRETAMENTE",IF(AND(AE5="C",AF5="NC"),"UTILIZOU O PDA CORRETAMENTE. NÃO HÁ FOTOS DE TODAS AS ETAPAS",IF(AND(AE5="NC",AF5="NC"),"NÃO UTILIZOU O PDA",IF(AND(AE5="NA",AF5="NA"),"NÃO AVALIADO POR FALHA DE SINCRONISMO"))))</f>
        <v>UTILIZOU O PDA CORRETAMENTE</v>
      </c>
      <c r="AH5" s="143"/>
      <c r="AI5" s="92" t="s">
        <v>6</v>
      </c>
      <c r="AJ5" s="94" t="str">
        <f>E5</f>
        <v>SÃO PAULO</v>
      </c>
      <c r="AK5" s="191" t="s">
        <v>39</v>
      </c>
    </row>
    <row r="6" spans="1:37" ht="30" hidden="1" customHeight="1">
      <c r="A6" s="176" t="s">
        <v>201</v>
      </c>
      <c r="B6" s="157">
        <v>2617443938</v>
      </c>
      <c r="C6" s="157" t="s">
        <v>97</v>
      </c>
      <c r="D6" s="157" t="s">
        <v>77</v>
      </c>
      <c r="E6" s="157" t="s">
        <v>5</v>
      </c>
      <c r="F6" s="157" t="s">
        <v>202</v>
      </c>
      <c r="G6" s="157">
        <v>10</v>
      </c>
      <c r="H6" s="157" t="s">
        <v>212</v>
      </c>
      <c r="I6" s="157" t="s">
        <v>204</v>
      </c>
      <c r="J6" s="157" t="s">
        <v>97</v>
      </c>
      <c r="K6" s="157" t="s">
        <v>213</v>
      </c>
      <c r="L6" s="205">
        <v>46027.675000000003</v>
      </c>
      <c r="M6" s="205">
        <v>46027.682638888888</v>
      </c>
      <c r="N6" s="157" t="s">
        <v>206</v>
      </c>
      <c r="O6" s="143" t="s">
        <v>207</v>
      </c>
      <c r="P6" s="142"/>
      <c r="Q6" s="143" t="s">
        <v>207</v>
      </c>
      <c r="R6" s="142"/>
      <c r="S6" s="143" t="s">
        <v>207</v>
      </c>
      <c r="T6" s="142"/>
      <c r="U6" s="143" t="s">
        <v>207</v>
      </c>
      <c r="V6" s="142"/>
      <c r="W6" s="143" t="s">
        <v>207</v>
      </c>
      <c r="X6" s="142"/>
      <c r="Y6" s="143" t="s">
        <v>207</v>
      </c>
      <c r="Z6" s="142"/>
      <c r="AA6" s="143" t="s">
        <v>207</v>
      </c>
      <c r="AB6" s="142"/>
      <c r="AC6" s="143" t="s">
        <v>207</v>
      </c>
      <c r="AD6" s="56"/>
      <c r="AE6" s="143" t="s">
        <v>207</v>
      </c>
      <c r="AF6" s="178" t="str">
        <f>IF(AND(O6="",Q6="",S6="",U6="",W6="",Y6="",AA6="",AC6=""),"",IF(OR(AND(O6&lt;&gt;"NA",O6&lt;&gt;"C",O6&lt;&gt;"NC",O6&lt;&gt;"SF",O6&lt;&gt;""),AND(Q6&lt;&gt;"NA",Q6&lt;&gt;"C",Q6&lt;&gt;"NC",Q6&lt;&gt;"SF",Q6&lt;&gt;""),AND(S6&lt;&gt;"NA",S6&lt;&gt;"C",S6&lt;&gt;"NC",S6&lt;&gt;"SF",S6&lt;&gt;""),AND(U6&lt;&gt;"NA",U6&lt;&gt;"C",U6&lt;&gt;"NC",U6&lt;&gt;"SF",U6&lt;&gt;""),AND(W6&lt;&gt;"NA",W6&lt;&gt;"C",W6&lt;&gt;"NC",W6&lt;&gt;"SF",W6&lt;&gt;""),AND(Y6&lt;&gt;"NA",Y6&lt;&gt;"C",Y6&lt;&gt;"NC",Y6&lt;&gt;"SF",Y6&lt;&gt;""),AND(AA6&lt;&gt;"NA",AA6&lt;&gt;"C",AA6&lt;&gt;"NC",AA6&lt;&gt;"SF",AA6&lt;&gt;""),AND(AC6&lt;&gt;"NA",AC6&lt;&gt;"C",AC6&lt;&gt;"NC",AC6&lt;&gt;"SF",AC6&lt;&gt;"")),"FALSO",IF(AND(O6="NA",Q6="NA",S6="NA",U6="NA",W6="NA",Y6="NA",AA6="NA",AC6="NA"),"NA",IF(OR(O6="NC",Q6="NC",S6="NC",U6="NC",W6="NC",Y6="NC",AA6="NC",AC6="NC",O6="SF",Q6="SF",S6="SF",U6="SF",W6="SF",Y6="SF",AA6="SF",AC6="SF"),"NC",IF(OR(O6="C",Q6="C",S6="C",U6="C",W6="C",Y6="C",AA6="C",AC6="C"),"C","")))))</f>
        <v>C</v>
      </c>
      <c r="AG6" s="54" t="str">
        <f>IF(AND(AE6="C",AF6="C"),"UTILIZOU O PDA CORRETAMENTE",IF(AND(AE6="C",AF6="NC"),"UTILIZOU O PDA CORRETAMENTE. NÃO HÁ FOTOS DE TODAS AS ETAPAS",IF(AND(AE6="NC",AF6="NC"),"NÃO UTILIZOU O PDA",IF(AND(AE6="NA",AF6="NA"),"NÃO AVALIADO POR FALHA DE SINCRONISMO"))))</f>
        <v>UTILIZOU O PDA CORRETAMENTE</v>
      </c>
      <c r="AH6" s="143"/>
      <c r="AI6" s="92" t="s">
        <v>6</v>
      </c>
      <c r="AJ6" s="94" t="str">
        <f>E6</f>
        <v>SÃO PAULO</v>
      </c>
      <c r="AK6" s="191" t="s">
        <v>39</v>
      </c>
    </row>
    <row r="7" spans="1:37" ht="30" hidden="1" customHeight="1">
      <c r="A7" s="176" t="s">
        <v>201</v>
      </c>
      <c r="B7" s="157">
        <v>2617443939</v>
      </c>
      <c r="C7" s="157" t="s">
        <v>97</v>
      </c>
      <c r="D7" s="157" t="s">
        <v>77</v>
      </c>
      <c r="E7" s="157" t="s">
        <v>5</v>
      </c>
      <c r="F7" s="157" t="s">
        <v>202</v>
      </c>
      <c r="G7" s="157">
        <v>10</v>
      </c>
      <c r="H7" s="157" t="s">
        <v>214</v>
      </c>
      <c r="I7" s="157" t="s">
        <v>204</v>
      </c>
      <c r="J7" s="157" t="s">
        <v>97</v>
      </c>
      <c r="K7" s="157" t="s">
        <v>209</v>
      </c>
      <c r="L7" s="205">
        <v>46027.670138888891</v>
      </c>
      <c r="M7" s="205">
        <v>46027.674305555556</v>
      </c>
      <c r="N7" s="157" t="s">
        <v>206</v>
      </c>
      <c r="O7" s="143" t="s">
        <v>207</v>
      </c>
      <c r="P7" s="142"/>
      <c r="Q7" s="143" t="s">
        <v>207</v>
      </c>
      <c r="R7" s="142"/>
      <c r="S7" s="143" t="s">
        <v>207</v>
      </c>
      <c r="T7" s="142"/>
      <c r="U7" s="143" t="s">
        <v>207</v>
      </c>
      <c r="V7" s="142"/>
      <c r="W7" s="143" t="s">
        <v>207</v>
      </c>
      <c r="X7" s="142"/>
      <c r="Y7" s="143" t="s">
        <v>207</v>
      </c>
      <c r="Z7" s="142"/>
      <c r="AA7" s="143" t="s">
        <v>207</v>
      </c>
      <c r="AB7" s="142"/>
      <c r="AC7" s="143" t="s">
        <v>207</v>
      </c>
      <c r="AD7" s="56"/>
      <c r="AE7" s="143" t="s">
        <v>207</v>
      </c>
      <c r="AF7" s="178" t="str">
        <f>IF(AND(O7="",Q7="",S7="",U7="",W7="",Y7="",AA7="",AC7=""),"",IF(OR(AND(O7&lt;&gt;"NA",O7&lt;&gt;"C",O7&lt;&gt;"NC",O7&lt;&gt;"SF",O7&lt;&gt;""),AND(Q7&lt;&gt;"NA",Q7&lt;&gt;"C",Q7&lt;&gt;"NC",Q7&lt;&gt;"SF",Q7&lt;&gt;""),AND(S7&lt;&gt;"NA",S7&lt;&gt;"C",S7&lt;&gt;"NC",S7&lt;&gt;"SF",S7&lt;&gt;""),AND(U7&lt;&gt;"NA",U7&lt;&gt;"C",U7&lt;&gt;"NC",U7&lt;&gt;"SF",U7&lt;&gt;""),AND(W7&lt;&gt;"NA",W7&lt;&gt;"C",W7&lt;&gt;"NC",W7&lt;&gt;"SF",W7&lt;&gt;""),AND(Y7&lt;&gt;"NA",Y7&lt;&gt;"C",Y7&lt;&gt;"NC",Y7&lt;&gt;"SF",Y7&lt;&gt;""),AND(AA7&lt;&gt;"NA",AA7&lt;&gt;"C",AA7&lt;&gt;"NC",AA7&lt;&gt;"SF",AA7&lt;&gt;""),AND(AC7&lt;&gt;"NA",AC7&lt;&gt;"C",AC7&lt;&gt;"NC",AC7&lt;&gt;"SF",AC7&lt;&gt;"")),"FALSO",IF(AND(O7="NA",Q7="NA",S7="NA",U7="NA",W7="NA",Y7="NA",AA7="NA",AC7="NA"),"NA",IF(OR(O7="NC",Q7="NC",S7="NC",U7="NC",W7="NC",Y7="NC",AA7="NC",AC7="NC",O7="SF",Q7="SF",S7="SF",U7="SF",W7="SF",Y7="SF",AA7="SF",AC7="SF"),"NC",IF(OR(O7="C",Q7="C",S7="C",U7="C",W7="C",Y7="C",AA7="C",AC7="C"),"C","")))))</f>
        <v>C</v>
      </c>
      <c r="AG7" s="54" t="str">
        <f>IF(AND(AE7="C",AF7="C"),"UTILIZOU O PDA CORRETAMENTE",IF(AND(AE7="C",AF7="NC"),"UTILIZOU O PDA CORRETAMENTE. NÃO HÁ FOTOS DE TODAS AS ETAPAS",IF(AND(AE7="NC",AF7="NC"),"NÃO UTILIZOU O PDA",IF(AND(AE7="NA",AF7="NA"),"NÃO AVALIADO POR FALHA DE SINCRONISMO"))))</f>
        <v>UTILIZOU O PDA CORRETAMENTE</v>
      </c>
      <c r="AH7" s="143"/>
      <c r="AI7" s="92" t="s">
        <v>6</v>
      </c>
      <c r="AJ7" s="94" t="str">
        <f>E7</f>
        <v>SÃO PAULO</v>
      </c>
      <c r="AK7" s="191" t="s">
        <v>39</v>
      </c>
    </row>
    <row r="8" spans="1:37" ht="30" hidden="1" customHeight="1">
      <c r="A8" s="176" t="s">
        <v>201</v>
      </c>
      <c r="B8" s="157">
        <v>2617443941</v>
      </c>
      <c r="C8" s="157" t="s">
        <v>97</v>
      </c>
      <c r="D8" s="157" t="s">
        <v>77</v>
      </c>
      <c r="E8" s="157" t="s">
        <v>5</v>
      </c>
      <c r="F8" s="157" t="s">
        <v>202</v>
      </c>
      <c r="G8" s="157">
        <v>10</v>
      </c>
      <c r="H8" s="157" t="s">
        <v>215</v>
      </c>
      <c r="I8" s="157" t="s">
        <v>204</v>
      </c>
      <c r="J8" s="157" t="s">
        <v>97</v>
      </c>
      <c r="K8" s="157" t="s">
        <v>209</v>
      </c>
      <c r="L8" s="205">
        <v>46027.663194444445</v>
      </c>
      <c r="M8" s="205">
        <v>46027.669444444444</v>
      </c>
      <c r="N8" s="157" t="s">
        <v>206</v>
      </c>
      <c r="O8" s="143" t="s">
        <v>207</v>
      </c>
      <c r="P8" s="142"/>
      <c r="Q8" s="143" t="s">
        <v>207</v>
      </c>
      <c r="R8" s="142"/>
      <c r="S8" s="143" t="s">
        <v>207</v>
      </c>
      <c r="T8" s="142"/>
      <c r="U8" s="143" t="s">
        <v>207</v>
      </c>
      <c r="V8" s="142"/>
      <c r="W8" s="143" t="s">
        <v>207</v>
      </c>
      <c r="X8" s="142"/>
      <c r="Y8" s="143" t="s">
        <v>207</v>
      </c>
      <c r="Z8" s="142"/>
      <c r="AA8" s="143" t="s">
        <v>207</v>
      </c>
      <c r="AB8" s="142"/>
      <c r="AC8" s="143" t="s">
        <v>207</v>
      </c>
      <c r="AD8" s="56"/>
      <c r="AE8" s="143" t="s">
        <v>207</v>
      </c>
      <c r="AF8" s="178" t="str">
        <f>IF(AND(O8="",Q8="",S8="",U8="",W8="",Y8="",AA8="",AC8=""),"",IF(OR(AND(O8&lt;&gt;"NA",O8&lt;&gt;"C",O8&lt;&gt;"NC",O8&lt;&gt;"SF",O8&lt;&gt;""),AND(Q8&lt;&gt;"NA",Q8&lt;&gt;"C",Q8&lt;&gt;"NC",Q8&lt;&gt;"SF",Q8&lt;&gt;""),AND(S8&lt;&gt;"NA",S8&lt;&gt;"C",S8&lt;&gt;"NC",S8&lt;&gt;"SF",S8&lt;&gt;""),AND(U8&lt;&gt;"NA",U8&lt;&gt;"C",U8&lt;&gt;"NC",U8&lt;&gt;"SF",U8&lt;&gt;""),AND(W8&lt;&gt;"NA",W8&lt;&gt;"C",W8&lt;&gt;"NC",W8&lt;&gt;"SF",W8&lt;&gt;""),AND(Y8&lt;&gt;"NA",Y8&lt;&gt;"C",Y8&lt;&gt;"NC",Y8&lt;&gt;"SF",Y8&lt;&gt;""),AND(AA8&lt;&gt;"NA",AA8&lt;&gt;"C",AA8&lt;&gt;"NC",AA8&lt;&gt;"SF",AA8&lt;&gt;""),AND(AC8&lt;&gt;"NA",AC8&lt;&gt;"C",AC8&lt;&gt;"NC",AC8&lt;&gt;"SF",AC8&lt;&gt;"")),"FALSO",IF(AND(O8="NA",Q8="NA",S8="NA",U8="NA",W8="NA",Y8="NA",AA8="NA",AC8="NA"),"NA",IF(OR(O8="NC",Q8="NC",S8="NC",U8="NC",W8="NC",Y8="NC",AA8="NC",AC8="NC",O8="SF",Q8="SF",S8="SF",U8="SF",W8="SF",Y8="SF",AA8="SF",AC8="SF"),"NC",IF(OR(O8="C",Q8="C",S8="C",U8="C",W8="C",Y8="C",AA8="C",AC8="C"),"C","")))))</f>
        <v>C</v>
      </c>
      <c r="AG8" s="54" t="str">
        <f>IF(AND(AE8="C",AF8="C"),"UTILIZOU O PDA CORRETAMENTE",IF(AND(AE8="C",AF8="NC"),"UTILIZOU O PDA CORRETAMENTE. NÃO HÁ FOTOS DE TODAS AS ETAPAS",IF(AND(AE8="NC",AF8="NC"),"NÃO UTILIZOU O PDA",IF(AND(AE8="NA",AF8="NA"),"NÃO AVALIADO POR FALHA DE SINCRONISMO"))))</f>
        <v>UTILIZOU O PDA CORRETAMENTE</v>
      </c>
      <c r="AH8" s="143"/>
      <c r="AI8" s="92" t="s">
        <v>6</v>
      </c>
      <c r="AJ8" s="94" t="str">
        <f>E8</f>
        <v>SÃO PAULO</v>
      </c>
      <c r="AK8" s="191" t="s">
        <v>39</v>
      </c>
    </row>
    <row r="9" spans="1:37" ht="30" hidden="1" customHeight="1">
      <c r="A9" s="176" t="s">
        <v>201</v>
      </c>
      <c r="B9" s="157">
        <v>2618417941</v>
      </c>
      <c r="C9" s="157" t="s">
        <v>99</v>
      </c>
      <c r="D9" s="157" t="s">
        <v>81</v>
      </c>
      <c r="E9" s="157" t="s">
        <v>5</v>
      </c>
      <c r="F9" s="157" t="s">
        <v>216</v>
      </c>
      <c r="G9" s="157">
        <v>2</v>
      </c>
      <c r="H9" s="157" t="s">
        <v>217</v>
      </c>
      <c r="I9" s="157" t="s">
        <v>218</v>
      </c>
      <c r="J9" s="157" t="s">
        <v>219</v>
      </c>
      <c r="K9" s="157" t="s">
        <v>220</v>
      </c>
      <c r="L9" s="205">
        <v>46086.667361111111</v>
      </c>
      <c r="M9" s="205">
        <v>46086.670138888891</v>
      </c>
      <c r="N9" s="157" t="s">
        <v>221</v>
      </c>
      <c r="O9" s="143" t="s">
        <v>207</v>
      </c>
      <c r="P9" s="56"/>
      <c r="Q9" s="143" t="s">
        <v>207</v>
      </c>
      <c r="R9" s="56"/>
      <c r="S9" s="143" t="s">
        <v>207</v>
      </c>
      <c r="T9" s="56"/>
      <c r="U9" s="143" t="s">
        <v>207</v>
      </c>
      <c r="V9" s="56"/>
      <c r="W9" s="143" t="s">
        <v>207</v>
      </c>
      <c r="X9" s="56"/>
      <c r="Y9" s="143" t="s">
        <v>207</v>
      </c>
      <c r="Z9" s="56"/>
      <c r="AA9" s="143" t="s">
        <v>207</v>
      </c>
      <c r="AB9" s="56"/>
      <c r="AC9" s="143" t="s">
        <v>207</v>
      </c>
      <c r="AD9" s="56"/>
      <c r="AE9" s="143" t="s">
        <v>207</v>
      </c>
      <c r="AF9" s="178" t="str">
        <f>IF(AND(O9="",Q9="",S9="",U9="",W9="",Y9="",AA9="",AC9=""),"",IF(OR(AND(O9&lt;&gt;"NA",O9&lt;&gt;"C",O9&lt;&gt;"NC",O9&lt;&gt;"SF",O9&lt;&gt;""),AND(Q9&lt;&gt;"NA",Q9&lt;&gt;"C",Q9&lt;&gt;"NC",Q9&lt;&gt;"SF",Q9&lt;&gt;""),AND(S9&lt;&gt;"NA",S9&lt;&gt;"C",S9&lt;&gt;"NC",S9&lt;&gt;"SF",S9&lt;&gt;""),AND(U9&lt;&gt;"NA",U9&lt;&gt;"C",U9&lt;&gt;"NC",U9&lt;&gt;"SF",U9&lt;&gt;""),AND(W9&lt;&gt;"NA",W9&lt;&gt;"C",W9&lt;&gt;"NC",W9&lt;&gt;"SF",W9&lt;&gt;""),AND(Y9&lt;&gt;"NA",Y9&lt;&gt;"C",Y9&lt;&gt;"NC",Y9&lt;&gt;"SF",Y9&lt;&gt;""),AND(AA9&lt;&gt;"NA",AA9&lt;&gt;"C",AA9&lt;&gt;"NC",AA9&lt;&gt;"SF",AA9&lt;&gt;""),AND(AC9&lt;&gt;"NA",AC9&lt;&gt;"C",AC9&lt;&gt;"NC",AC9&lt;&gt;"SF",AC9&lt;&gt;"")),"FALSO",IF(AND(O9="NA",Q9="NA",S9="NA",U9="NA",W9="NA",Y9="NA",AA9="NA",AC9="NA"),"NA",IF(OR(O9="NC",Q9="NC",S9="NC",U9="NC",W9="NC",Y9="NC",AA9="NC",AC9="NC",O9="SF",Q9="SF",S9="SF",U9="SF",W9="SF",Y9="SF",AA9="SF",AC9="SF"),"NC",IF(OR(O9="C",Q9="C",S9="C",U9="C",W9="C",Y9="C",AA9="C",AC9="C"),"C","")))))</f>
        <v>C</v>
      </c>
      <c r="AG9" s="54" t="str">
        <f>IF(AND(AE9="C",AF9="C"),"UTILIZOU O PDA CORRETAMENTE",IF(AND(AE9="C",AF9="NC"),"UTILIZOU O PDA CORRETAMENTE. NÃO HÁ FOTOS DE TODAS AS ETAPAS",IF(AND(AE9="NC",AF9="NC"),"NÃO UTILIZOU O PDA",IF(AND(AE9="NA",AF9="NA"),"NÃO AVALIADO POR FALHA DE SINCRONISMO"))))</f>
        <v>UTILIZOU O PDA CORRETAMENTE</v>
      </c>
      <c r="AH9" s="143" t="s">
        <v>207</v>
      </c>
      <c r="AI9" s="92" t="s">
        <v>6</v>
      </c>
      <c r="AJ9" s="94" t="str">
        <f>E9</f>
        <v>SÃO PAULO</v>
      </c>
      <c r="AK9" s="191" t="s">
        <v>39</v>
      </c>
    </row>
    <row r="10" spans="1:37" ht="30" hidden="1" customHeight="1">
      <c r="A10" s="176" t="s">
        <v>201</v>
      </c>
      <c r="B10" s="157">
        <v>2692083692</v>
      </c>
      <c r="C10" s="157" t="s">
        <v>107</v>
      </c>
      <c r="D10" s="157" t="s">
        <v>81</v>
      </c>
      <c r="E10" s="157" t="s">
        <v>5</v>
      </c>
      <c r="F10" s="157" t="s">
        <v>222</v>
      </c>
      <c r="G10" s="157">
        <v>179</v>
      </c>
      <c r="H10" s="157"/>
      <c r="I10" s="157" t="s">
        <v>223</v>
      </c>
      <c r="J10" s="157" t="s">
        <v>224</v>
      </c>
      <c r="K10" s="157" t="s">
        <v>225</v>
      </c>
      <c r="L10" s="205">
        <v>46027.601388888892</v>
      </c>
      <c r="M10" s="205">
        <v>46027.630555555559</v>
      </c>
      <c r="N10" s="157" t="s">
        <v>226</v>
      </c>
      <c r="O10" s="143" t="s">
        <v>207</v>
      </c>
      <c r="P10" s="142"/>
      <c r="Q10" s="143" t="s">
        <v>207</v>
      </c>
      <c r="R10" s="142"/>
      <c r="S10" s="143" t="s">
        <v>207</v>
      </c>
      <c r="T10" s="142"/>
      <c r="U10" s="143" t="s">
        <v>62</v>
      </c>
      <c r="V10" s="142"/>
      <c r="W10" s="143" t="s">
        <v>207</v>
      </c>
      <c r="X10" s="142"/>
      <c r="Y10" s="143" t="s">
        <v>62</v>
      </c>
      <c r="Z10" s="142"/>
      <c r="AA10" s="143" t="s">
        <v>207</v>
      </c>
      <c r="AB10" s="142"/>
      <c r="AC10" s="143" t="s">
        <v>207</v>
      </c>
      <c r="AD10" s="56"/>
      <c r="AE10" s="143" t="s">
        <v>207</v>
      </c>
      <c r="AF10" s="178" t="str">
        <f>IF(AND(O10="",Q10="",S10="",U10="",W10="",Y10="",AA10="",AC10=""),"",IF(OR(AND(O10&lt;&gt;"NA",O10&lt;&gt;"C",O10&lt;&gt;"NC",O10&lt;&gt;"SF",O10&lt;&gt;""),AND(Q10&lt;&gt;"NA",Q10&lt;&gt;"C",Q10&lt;&gt;"NC",Q10&lt;&gt;"SF",Q10&lt;&gt;""),AND(S10&lt;&gt;"NA",S10&lt;&gt;"C",S10&lt;&gt;"NC",S10&lt;&gt;"SF",S10&lt;&gt;""),AND(U10&lt;&gt;"NA",U10&lt;&gt;"C",U10&lt;&gt;"NC",U10&lt;&gt;"SF",U10&lt;&gt;""),AND(W10&lt;&gt;"NA",W10&lt;&gt;"C",W10&lt;&gt;"NC",W10&lt;&gt;"SF",W10&lt;&gt;""),AND(Y10&lt;&gt;"NA",Y10&lt;&gt;"C",Y10&lt;&gt;"NC",Y10&lt;&gt;"SF",Y10&lt;&gt;""),AND(AA10&lt;&gt;"NA",AA10&lt;&gt;"C",AA10&lt;&gt;"NC",AA10&lt;&gt;"SF",AA10&lt;&gt;""),AND(AC10&lt;&gt;"NA",AC10&lt;&gt;"C",AC10&lt;&gt;"NC",AC10&lt;&gt;"SF",AC10&lt;&gt;"")),"FALSO",IF(AND(O10="NA",Q10="NA",S10="NA",U10="NA",W10="NA",Y10="NA",AA10="NA",AC10="NA"),"NA",IF(OR(O10="NC",Q10="NC",S10="NC",U10="NC",W10="NC",Y10="NC",AA10="NC",AC10="NC",O10="SF",Q10="SF",S10="SF",U10="SF",W10="SF",Y10="SF",AA10="SF",AC10="SF"),"NC",IF(OR(O10="C",Q10="C",S10="C",U10="C",W10="C",Y10="C",AA10="C",AC10="C"),"C","")))))</f>
        <v>C</v>
      </c>
      <c r="AG10" s="54" t="str">
        <f>IF(AND(AE10="C",AF10="C"),"UTILIZOU O PDA CORRETAMENTE",IF(AND(AE10="C",AF10="NC"),"UTILIZOU O PDA CORRETAMENTE. NÃO HÁ FOTOS DE TODAS AS ETAPAS",IF(AND(AE10="NC",AF10="NC"),"NÃO UTILIZOU O PDA",IF(AND(AE10="NA",AF10="NA"),"NÃO AVALIADO POR FALHA DE SINCRONISMO"))))</f>
        <v>UTILIZOU O PDA CORRETAMENTE</v>
      </c>
      <c r="AH10" s="143" t="s">
        <v>207</v>
      </c>
      <c r="AI10" s="92" t="s">
        <v>6</v>
      </c>
      <c r="AJ10" s="94" t="str">
        <f>E10</f>
        <v>SÃO PAULO</v>
      </c>
      <c r="AK10" s="191" t="s">
        <v>39</v>
      </c>
    </row>
    <row r="11" spans="1:37" ht="30" hidden="1" customHeight="1">
      <c r="A11" s="176" t="s">
        <v>201</v>
      </c>
      <c r="B11" s="157">
        <v>2692241777</v>
      </c>
      <c r="C11" s="157" t="s">
        <v>89</v>
      </c>
      <c r="D11" s="157" t="s">
        <v>78</v>
      </c>
      <c r="E11" s="157" t="s">
        <v>5</v>
      </c>
      <c r="F11" s="157" t="s">
        <v>227</v>
      </c>
      <c r="G11" s="157">
        <v>14</v>
      </c>
      <c r="H11" s="157"/>
      <c r="I11" s="157" t="s">
        <v>223</v>
      </c>
      <c r="J11" s="157" t="s">
        <v>228</v>
      </c>
      <c r="K11" s="157"/>
      <c r="L11" s="205">
        <v>46117.505555555559</v>
      </c>
      <c r="M11" s="205">
        <v>46117.506249999999</v>
      </c>
      <c r="N11" s="157" t="s">
        <v>229</v>
      </c>
      <c r="O11" s="143" t="s">
        <v>230</v>
      </c>
      <c r="P11" s="56"/>
      <c r="Q11" s="143" t="s">
        <v>230</v>
      </c>
      <c r="R11" s="56"/>
      <c r="S11" s="143" t="s">
        <v>230</v>
      </c>
      <c r="T11" s="56"/>
      <c r="U11" s="143" t="s">
        <v>230</v>
      </c>
      <c r="V11" s="56"/>
      <c r="W11" s="143" t="s">
        <v>230</v>
      </c>
      <c r="X11" s="56"/>
      <c r="Y11" s="143" t="s">
        <v>230</v>
      </c>
      <c r="Z11" s="56"/>
      <c r="AA11" s="143" t="s">
        <v>230</v>
      </c>
      <c r="AB11" s="56"/>
      <c r="AC11" s="143" t="s">
        <v>230</v>
      </c>
      <c r="AD11" s="56"/>
      <c r="AE11" s="143" t="s">
        <v>231</v>
      </c>
      <c r="AF11" s="178" t="str">
        <f>IF(AND(O11="",Q11="",S11="",U11="",W11="",Y11="",AA11="",AC11=""),"",IF(OR(AND(O11&lt;&gt;"NA",O11&lt;&gt;"C",O11&lt;&gt;"NC",O11&lt;&gt;"SF",O11&lt;&gt;""),AND(Q11&lt;&gt;"NA",Q11&lt;&gt;"C",Q11&lt;&gt;"NC",Q11&lt;&gt;"SF",Q11&lt;&gt;""),AND(S11&lt;&gt;"NA",S11&lt;&gt;"C",S11&lt;&gt;"NC",S11&lt;&gt;"SF",S11&lt;&gt;""),AND(U11&lt;&gt;"NA",U11&lt;&gt;"C",U11&lt;&gt;"NC",U11&lt;&gt;"SF",U11&lt;&gt;""),AND(W11&lt;&gt;"NA",W11&lt;&gt;"C",W11&lt;&gt;"NC",W11&lt;&gt;"SF",W11&lt;&gt;""),AND(Y11&lt;&gt;"NA",Y11&lt;&gt;"C",Y11&lt;&gt;"NC",Y11&lt;&gt;"SF",Y11&lt;&gt;""),AND(AA11&lt;&gt;"NA",AA11&lt;&gt;"C",AA11&lt;&gt;"NC",AA11&lt;&gt;"SF",AA11&lt;&gt;""),AND(AC11&lt;&gt;"NA",AC11&lt;&gt;"C",AC11&lt;&gt;"NC",AC11&lt;&gt;"SF",AC11&lt;&gt;"")),"FALSO",IF(AND(O11="NA",Q11="NA",S11="NA",U11="NA",W11="NA",Y11="NA",AA11="NA",AC11="NA"),"NA",IF(OR(O11="NC",Q11="NC",S11="NC",U11="NC",W11="NC",Y11="NC",AA11="NC",AC11="NC",O11="SF",Q11="SF",S11="SF",U11="SF",W11="SF",Y11="SF",AA11="SF",AC11="SF"),"NC",IF(OR(O11="C",Q11="C",S11="C",U11="C",W11="C",Y11="C",AA11="C",AC11="C"),"C","")))))</f>
        <v>NC</v>
      </c>
      <c r="AG11" s="54" t="str">
        <f>IF(AND(AE11="C",AF11="C"),"UTILIZOU O PDA CORRETAMENTE",IF(AND(AE11="C",AF11="NC"),"UTILIZOU O PDA CORRETAMENTE. NÃO HÁ FOTOS DE TODAS AS ETAPAS",IF(AND(AE11="NC",AF11="NC"),"NÃO UTILIZOU O PDA",IF(AND(AE11="NA",AF11="NA"),"NÃO AVALIADO POR FALHA DE SINCRONISMO"))))</f>
        <v>NÃO UTILIZOU O PDA</v>
      </c>
      <c r="AH11" s="143" t="s">
        <v>207</v>
      </c>
      <c r="AI11" s="92" t="s">
        <v>6</v>
      </c>
      <c r="AJ11" s="94" t="str">
        <f>E11</f>
        <v>SÃO PAULO</v>
      </c>
      <c r="AK11" s="191" t="s">
        <v>39</v>
      </c>
    </row>
    <row r="12" spans="1:37" ht="30" hidden="1" customHeight="1">
      <c r="A12" s="176" t="s">
        <v>201</v>
      </c>
      <c r="B12" s="157">
        <v>2618892970</v>
      </c>
      <c r="C12" s="157" t="s">
        <v>99</v>
      </c>
      <c r="D12" s="157" t="s">
        <v>81</v>
      </c>
      <c r="E12" s="157" t="s">
        <v>5</v>
      </c>
      <c r="F12" s="157" t="s">
        <v>232</v>
      </c>
      <c r="G12" s="157">
        <v>42</v>
      </c>
      <c r="H12" s="157" t="s">
        <v>203</v>
      </c>
      <c r="I12" s="157" t="s">
        <v>233</v>
      </c>
      <c r="J12" s="157" t="s">
        <v>219</v>
      </c>
      <c r="K12" s="157" t="s">
        <v>234</v>
      </c>
      <c r="L12" s="205">
        <v>46178.519444444442</v>
      </c>
      <c r="M12" s="205">
        <v>46178.522916666669</v>
      </c>
      <c r="N12" s="157" t="s">
        <v>235</v>
      </c>
      <c r="O12" s="143" t="s">
        <v>207</v>
      </c>
      <c r="P12" s="56"/>
      <c r="Q12" s="143" t="s">
        <v>207</v>
      </c>
      <c r="R12" s="56"/>
      <c r="S12" s="143" t="s">
        <v>207</v>
      </c>
      <c r="T12" s="56"/>
      <c r="U12" s="143" t="s">
        <v>207</v>
      </c>
      <c r="V12" s="56"/>
      <c r="W12" s="143" t="s">
        <v>207</v>
      </c>
      <c r="X12" s="56"/>
      <c r="Y12" s="143" t="s">
        <v>207</v>
      </c>
      <c r="Z12" s="56"/>
      <c r="AA12" s="143" t="s">
        <v>207</v>
      </c>
      <c r="AB12" s="56"/>
      <c r="AC12" s="143" t="s">
        <v>207</v>
      </c>
      <c r="AD12" s="56"/>
      <c r="AE12" s="143" t="s">
        <v>207</v>
      </c>
      <c r="AF12" s="178" t="str">
        <f>IF(AND(O12="",Q12="",S12="",U12="",W12="",Y12="",AA12="",AC12=""),"",IF(OR(AND(O12&lt;&gt;"NA",O12&lt;&gt;"C",O12&lt;&gt;"NC",O12&lt;&gt;"SF",O12&lt;&gt;""),AND(Q12&lt;&gt;"NA",Q12&lt;&gt;"C",Q12&lt;&gt;"NC",Q12&lt;&gt;"SF",Q12&lt;&gt;""),AND(S12&lt;&gt;"NA",S12&lt;&gt;"C",S12&lt;&gt;"NC",S12&lt;&gt;"SF",S12&lt;&gt;""),AND(U12&lt;&gt;"NA",U12&lt;&gt;"C",U12&lt;&gt;"NC",U12&lt;&gt;"SF",U12&lt;&gt;""),AND(W12&lt;&gt;"NA",W12&lt;&gt;"C",W12&lt;&gt;"NC",W12&lt;&gt;"SF",W12&lt;&gt;""),AND(Y12&lt;&gt;"NA",Y12&lt;&gt;"C",Y12&lt;&gt;"NC",Y12&lt;&gt;"SF",Y12&lt;&gt;""),AND(AA12&lt;&gt;"NA",AA12&lt;&gt;"C",AA12&lt;&gt;"NC",AA12&lt;&gt;"SF",AA12&lt;&gt;""),AND(AC12&lt;&gt;"NA",AC12&lt;&gt;"C",AC12&lt;&gt;"NC",AC12&lt;&gt;"SF",AC12&lt;&gt;"")),"FALSO",IF(AND(O12="NA",Q12="NA",S12="NA",U12="NA",W12="NA",Y12="NA",AA12="NA",AC12="NA"),"NA",IF(OR(O12="NC",Q12="NC",S12="NC",U12="NC",W12="NC",Y12="NC",AA12="NC",AC12="NC",O12="SF",Q12="SF",S12="SF",U12="SF",W12="SF",Y12="SF",AA12="SF",AC12="SF"),"NC",IF(OR(O12="C",Q12="C",S12="C",U12="C",W12="C",Y12="C",AA12="C",AC12="C"),"C","")))))</f>
        <v>C</v>
      </c>
      <c r="AG12" s="54" t="str">
        <f>IF(AND(AE12="C",AF12="C"),"UTILIZOU O PDA CORRETAMENTE",IF(AND(AE12="C",AF12="NC"),"UTILIZOU O PDA CORRETAMENTE. NÃO HÁ FOTOS DE TODAS AS ETAPAS",IF(AND(AE12="NC",AF12="NC"),"NÃO UTILIZOU O PDA",IF(AND(AE12="NA",AF12="NA"),"NÃO AVALIADO POR FALHA DE SINCRONISMO"))))</f>
        <v>UTILIZOU O PDA CORRETAMENTE</v>
      </c>
      <c r="AH12" s="143" t="s">
        <v>207</v>
      </c>
      <c r="AI12" s="92" t="s">
        <v>6</v>
      </c>
      <c r="AJ12" s="94" t="str">
        <f>E12</f>
        <v>SÃO PAULO</v>
      </c>
      <c r="AK12" s="191" t="s">
        <v>39</v>
      </c>
    </row>
    <row r="13" spans="1:37" ht="30" hidden="1" customHeight="1">
      <c r="A13" s="176" t="s">
        <v>201</v>
      </c>
      <c r="B13" s="157">
        <v>2618868874</v>
      </c>
      <c r="C13" s="157" t="s">
        <v>100</v>
      </c>
      <c r="D13" s="157" t="s">
        <v>81</v>
      </c>
      <c r="E13" s="157" t="s">
        <v>5</v>
      </c>
      <c r="F13" s="157" t="s">
        <v>232</v>
      </c>
      <c r="G13" s="157">
        <v>50</v>
      </c>
      <c r="H13" s="157" t="s">
        <v>203</v>
      </c>
      <c r="I13" s="157" t="s">
        <v>233</v>
      </c>
      <c r="J13" s="157" t="s">
        <v>236</v>
      </c>
      <c r="K13" s="157" t="s">
        <v>237</v>
      </c>
      <c r="L13" s="205">
        <v>46178.512499999997</v>
      </c>
      <c r="M13" s="205">
        <v>46178.515972222223</v>
      </c>
      <c r="N13" s="157" t="s">
        <v>235</v>
      </c>
      <c r="O13" s="143" t="s">
        <v>207</v>
      </c>
      <c r="P13" s="56"/>
      <c r="Q13" s="143" t="s">
        <v>207</v>
      </c>
      <c r="R13" s="56"/>
      <c r="S13" s="143" t="s">
        <v>207</v>
      </c>
      <c r="T13" s="56"/>
      <c r="U13" s="143" t="s">
        <v>207</v>
      </c>
      <c r="V13" s="56"/>
      <c r="W13" s="143" t="s">
        <v>207</v>
      </c>
      <c r="X13" s="56"/>
      <c r="Y13" s="143" t="s">
        <v>207</v>
      </c>
      <c r="Z13" s="56"/>
      <c r="AA13" s="143" t="s">
        <v>207</v>
      </c>
      <c r="AB13" s="56"/>
      <c r="AC13" s="143" t="s">
        <v>207</v>
      </c>
      <c r="AD13" s="56"/>
      <c r="AE13" s="143" t="s">
        <v>207</v>
      </c>
      <c r="AF13" s="178" t="str">
        <f>IF(AND(O13="",Q13="",S13="",U13="",W13="",Y13="",AA13="",AC13=""),"",IF(OR(AND(O13&lt;&gt;"NA",O13&lt;&gt;"C",O13&lt;&gt;"NC",O13&lt;&gt;"SF",O13&lt;&gt;""),AND(Q13&lt;&gt;"NA",Q13&lt;&gt;"C",Q13&lt;&gt;"NC",Q13&lt;&gt;"SF",Q13&lt;&gt;""),AND(S13&lt;&gt;"NA",S13&lt;&gt;"C",S13&lt;&gt;"NC",S13&lt;&gt;"SF",S13&lt;&gt;""),AND(U13&lt;&gt;"NA",U13&lt;&gt;"C",U13&lt;&gt;"NC",U13&lt;&gt;"SF",U13&lt;&gt;""),AND(W13&lt;&gt;"NA",W13&lt;&gt;"C",W13&lt;&gt;"NC",W13&lt;&gt;"SF",W13&lt;&gt;""),AND(Y13&lt;&gt;"NA",Y13&lt;&gt;"C",Y13&lt;&gt;"NC",Y13&lt;&gt;"SF",Y13&lt;&gt;""),AND(AA13&lt;&gt;"NA",AA13&lt;&gt;"C",AA13&lt;&gt;"NC",AA13&lt;&gt;"SF",AA13&lt;&gt;""),AND(AC13&lt;&gt;"NA",AC13&lt;&gt;"C",AC13&lt;&gt;"NC",AC13&lt;&gt;"SF",AC13&lt;&gt;"")),"FALSO",IF(AND(O13="NA",Q13="NA",S13="NA",U13="NA",W13="NA",Y13="NA",AA13="NA",AC13="NA"),"NA",IF(OR(O13="NC",Q13="NC",S13="NC",U13="NC",W13="NC",Y13="NC",AA13="NC",AC13="NC",O13="SF",Q13="SF",S13="SF",U13="SF",W13="SF",Y13="SF",AA13="SF",AC13="SF"),"NC",IF(OR(O13="C",Q13="C",S13="C",U13="C",W13="C",Y13="C",AA13="C",AC13="C"),"C","")))))</f>
        <v>C</v>
      </c>
      <c r="AG13" s="54" t="str">
        <f>IF(AND(AE13="C",AF13="C"),"UTILIZOU O PDA CORRETAMENTE",IF(AND(AE13="C",AF13="NC"),"UTILIZOU O PDA CORRETAMENTE. NÃO HÁ FOTOS DE TODAS AS ETAPAS",IF(AND(AE13="NC",AF13="NC"),"NÃO UTILIZOU O PDA",IF(AND(AE13="NA",AF13="NA"),"NÃO AVALIADO POR FALHA DE SINCRONISMO"))))</f>
        <v>UTILIZOU O PDA CORRETAMENTE</v>
      </c>
      <c r="AH13" s="143" t="s">
        <v>207</v>
      </c>
      <c r="AI13" s="92" t="s">
        <v>6</v>
      </c>
      <c r="AJ13" s="94" t="str">
        <f>E13</f>
        <v>SÃO PAULO</v>
      </c>
      <c r="AK13" s="191" t="s">
        <v>39</v>
      </c>
    </row>
    <row r="14" spans="1:37" ht="30" hidden="1" customHeight="1">
      <c r="A14" s="176" t="s">
        <v>201</v>
      </c>
      <c r="B14" s="157">
        <v>2692146493</v>
      </c>
      <c r="C14" s="157" t="s">
        <v>107</v>
      </c>
      <c r="D14" s="157" t="s">
        <v>81</v>
      </c>
      <c r="E14" s="157" t="s">
        <v>5</v>
      </c>
      <c r="F14" s="157" t="s">
        <v>238</v>
      </c>
      <c r="G14" s="157">
        <v>120</v>
      </c>
      <c r="H14" s="157" t="s">
        <v>203</v>
      </c>
      <c r="I14" s="157" t="s">
        <v>6</v>
      </c>
      <c r="J14" s="157" t="s">
        <v>224</v>
      </c>
      <c r="K14" s="157" t="s">
        <v>239</v>
      </c>
      <c r="L14" s="205">
        <v>46058.337500000001</v>
      </c>
      <c r="M14" s="205">
        <v>46058.349305555559</v>
      </c>
      <c r="N14" s="157" t="s">
        <v>221</v>
      </c>
      <c r="O14" s="143" t="s">
        <v>207</v>
      </c>
      <c r="P14" s="142"/>
      <c r="Q14" s="143" t="s">
        <v>207</v>
      </c>
      <c r="R14" s="142"/>
      <c r="S14" s="143" t="s">
        <v>230</v>
      </c>
      <c r="T14" s="142"/>
      <c r="U14" s="143" t="s">
        <v>62</v>
      </c>
      <c r="V14" s="142"/>
      <c r="W14" s="143" t="s">
        <v>207</v>
      </c>
      <c r="X14" s="142"/>
      <c r="Y14" s="143" t="s">
        <v>62</v>
      </c>
      <c r="Z14" s="142"/>
      <c r="AA14" s="143" t="s">
        <v>207</v>
      </c>
      <c r="AB14" s="142"/>
      <c r="AC14" s="143" t="s">
        <v>207</v>
      </c>
      <c r="AD14" s="56"/>
      <c r="AE14" s="143" t="s">
        <v>207</v>
      </c>
      <c r="AF14" s="178" t="str">
        <f>IF(AND(O14="",Q14="",S14="",U14="",W14="",Y14="",AA14="",AC14=""),"",IF(OR(AND(O14&lt;&gt;"NA",O14&lt;&gt;"C",O14&lt;&gt;"NC",O14&lt;&gt;"SF",O14&lt;&gt;""),AND(Q14&lt;&gt;"NA",Q14&lt;&gt;"C",Q14&lt;&gt;"NC",Q14&lt;&gt;"SF",Q14&lt;&gt;""),AND(S14&lt;&gt;"NA",S14&lt;&gt;"C",S14&lt;&gt;"NC",S14&lt;&gt;"SF",S14&lt;&gt;""),AND(U14&lt;&gt;"NA",U14&lt;&gt;"C",U14&lt;&gt;"NC",U14&lt;&gt;"SF",U14&lt;&gt;""),AND(W14&lt;&gt;"NA",W14&lt;&gt;"C",W14&lt;&gt;"NC",W14&lt;&gt;"SF",W14&lt;&gt;""),AND(Y14&lt;&gt;"NA",Y14&lt;&gt;"C",Y14&lt;&gt;"NC",Y14&lt;&gt;"SF",Y14&lt;&gt;""),AND(AA14&lt;&gt;"NA",AA14&lt;&gt;"C",AA14&lt;&gt;"NC",AA14&lt;&gt;"SF",AA14&lt;&gt;""),AND(AC14&lt;&gt;"NA",AC14&lt;&gt;"C",AC14&lt;&gt;"NC",AC14&lt;&gt;"SF",AC14&lt;&gt;"")),"FALSO",IF(AND(O14="NA",Q14="NA",S14="NA",U14="NA",W14="NA",Y14="NA",AA14="NA",AC14="NA"),"NA",IF(OR(O14="NC",Q14="NC",S14="NC",U14="NC",W14="NC",Y14="NC",AA14="NC",AC14="NC",O14="SF",Q14="SF",S14="SF",U14="SF",W14="SF",Y14="SF",AA14="SF",AC14="SF"),"NC",IF(OR(O14="C",Q14="C",S14="C",U14="C",W14="C",Y14="C",AA14="C",AC14="C"),"C","")))))</f>
        <v>NC</v>
      </c>
      <c r="AG14" s="54" t="str">
        <f>IF(AND(AE14="C",AF14="C"),"UTILIZOU O PDA CORRETAMENTE",IF(AND(AE14="C",AF14="NC"),"UTILIZOU O PDA CORRETAMENTE. NÃO HÁ FOTOS DE TODAS AS ETAPAS",IF(AND(AE14="NC",AF14="NC"),"NÃO UTILIZOU O PDA",IF(AND(AE14="NA",AF14="NA"),"NÃO AVALIADO POR FALHA DE SINCRONISMO"))))</f>
        <v>UTILIZOU O PDA CORRETAMENTE. NÃO HÁ FOTOS DE TODAS AS ETAPAS</v>
      </c>
      <c r="AH14" s="143" t="s">
        <v>207</v>
      </c>
      <c r="AI14" s="92" t="s">
        <v>6</v>
      </c>
      <c r="AJ14" s="94" t="str">
        <f>E14</f>
        <v>SÃO PAULO</v>
      </c>
      <c r="AK14" s="191" t="s">
        <v>39</v>
      </c>
    </row>
    <row r="15" spans="1:37" ht="30" hidden="1" customHeight="1">
      <c r="A15" s="176" t="s">
        <v>201</v>
      </c>
      <c r="B15" s="157">
        <v>2692245503</v>
      </c>
      <c r="C15" s="157" t="s">
        <v>107</v>
      </c>
      <c r="D15" s="157" t="s">
        <v>81</v>
      </c>
      <c r="E15" s="157" t="s">
        <v>5</v>
      </c>
      <c r="F15" s="157" t="s">
        <v>240</v>
      </c>
      <c r="G15" s="157">
        <v>3</v>
      </c>
      <c r="H15" s="157"/>
      <c r="I15" s="157" t="s">
        <v>241</v>
      </c>
      <c r="J15" s="157" t="s">
        <v>219</v>
      </c>
      <c r="K15" s="157" t="s">
        <v>242</v>
      </c>
      <c r="L15" s="205">
        <v>46117.625</v>
      </c>
      <c r="M15" s="205">
        <v>46117.638888888891</v>
      </c>
      <c r="N15" s="157" t="s">
        <v>243</v>
      </c>
      <c r="O15" s="143" t="s">
        <v>207</v>
      </c>
      <c r="P15" s="56"/>
      <c r="Q15" s="143" t="s">
        <v>207</v>
      </c>
      <c r="R15" s="56"/>
      <c r="S15" s="143" t="s">
        <v>207</v>
      </c>
      <c r="T15" s="56"/>
      <c r="U15" s="143" t="s">
        <v>207</v>
      </c>
      <c r="V15" s="56"/>
      <c r="W15" s="143" t="s">
        <v>207</v>
      </c>
      <c r="X15" s="56"/>
      <c r="Y15" s="143" t="s">
        <v>207</v>
      </c>
      <c r="Z15" s="56"/>
      <c r="AA15" s="143" t="s">
        <v>207</v>
      </c>
      <c r="AB15" s="56"/>
      <c r="AC15" s="143" t="s">
        <v>207</v>
      </c>
      <c r="AD15" s="56"/>
      <c r="AE15" s="143" t="s">
        <v>207</v>
      </c>
      <c r="AF15" s="178" t="str">
        <f>IF(AND(O15="",Q15="",S15="",U15="",W15="",Y15="",AA15="",AC15=""),"",IF(OR(AND(O15&lt;&gt;"NA",O15&lt;&gt;"C",O15&lt;&gt;"NC",O15&lt;&gt;"SF",O15&lt;&gt;""),AND(Q15&lt;&gt;"NA",Q15&lt;&gt;"C",Q15&lt;&gt;"NC",Q15&lt;&gt;"SF",Q15&lt;&gt;""),AND(S15&lt;&gt;"NA",S15&lt;&gt;"C",S15&lt;&gt;"NC",S15&lt;&gt;"SF",S15&lt;&gt;""),AND(U15&lt;&gt;"NA",U15&lt;&gt;"C",U15&lt;&gt;"NC",U15&lt;&gt;"SF",U15&lt;&gt;""),AND(W15&lt;&gt;"NA",W15&lt;&gt;"C",W15&lt;&gt;"NC",W15&lt;&gt;"SF",W15&lt;&gt;""),AND(Y15&lt;&gt;"NA",Y15&lt;&gt;"C",Y15&lt;&gt;"NC",Y15&lt;&gt;"SF",Y15&lt;&gt;""),AND(AA15&lt;&gt;"NA",AA15&lt;&gt;"C",AA15&lt;&gt;"NC",AA15&lt;&gt;"SF",AA15&lt;&gt;""),AND(AC15&lt;&gt;"NA",AC15&lt;&gt;"C",AC15&lt;&gt;"NC",AC15&lt;&gt;"SF",AC15&lt;&gt;"")),"FALSO",IF(AND(O15="NA",Q15="NA",S15="NA",U15="NA",W15="NA",Y15="NA",AA15="NA",AC15="NA"),"NA",IF(OR(O15="NC",Q15="NC",S15="NC",U15="NC",W15="NC",Y15="NC",AA15="NC",AC15="NC",O15="SF",Q15="SF",S15="SF",U15="SF",W15="SF",Y15="SF",AA15="SF",AC15="SF"),"NC",IF(OR(O15="C",Q15="C",S15="C",U15="C",W15="C",Y15="C",AA15="C",AC15="C"),"C","")))))</f>
        <v>C</v>
      </c>
      <c r="AG15" s="54" t="str">
        <f>IF(AND(AE15="C",AF15="C"),"UTILIZOU O PDA CORRETAMENTE",IF(AND(AE15="C",AF15="NC"),"UTILIZOU O PDA CORRETAMENTE. NÃO HÁ FOTOS DE TODAS AS ETAPAS",IF(AND(AE15="NC",AF15="NC"),"NÃO UTILIZOU O PDA",IF(AND(AE15="NA",AF15="NA"),"NÃO AVALIADO POR FALHA DE SINCRONISMO"))))</f>
        <v>UTILIZOU O PDA CORRETAMENTE</v>
      </c>
      <c r="AH15" s="143" t="s">
        <v>207</v>
      </c>
      <c r="AI15" s="92" t="s">
        <v>6</v>
      </c>
      <c r="AJ15" s="94" t="str">
        <f>E15</f>
        <v>SÃO PAULO</v>
      </c>
      <c r="AK15" s="191" t="s">
        <v>39</v>
      </c>
    </row>
    <row r="16" spans="1:37" ht="30" hidden="1" customHeight="1">
      <c r="A16" s="176" t="s">
        <v>201</v>
      </c>
      <c r="B16" s="157">
        <v>2618894663</v>
      </c>
      <c r="C16" s="157" t="s">
        <v>107</v>
      </c>
      <c r="D16" s="157" t="s">
        <v>81</v>
      </c>
      <c r="E16" s="157" t="s">
        <v>5</v>
      </c>
      <c r="F16" s="157" t="s">
        <v>244</v>
      </c>
      <c r="G16" s="157">
        <v>0</v>
      </c>
      <c r="H16" s="157" t="s">
        <v>217</v>
      </c>
      <c r="I16" s="157" t="s">
        <v>245</v>
      </c>
      <c r="J16" s="157" t="s">
        <v>246</v>
      </c>
      <c r="K16" s="157" t="s">
        <v>247</v>
      </c>
      <c r="L16" s="205">
        <v>46178.551388888889</v>
      </c>
      <c r="M16" s="205">
        <v>46178.578472222223</v>
      </c>
      <c r="N16" s="157" t="s">
        <v>248</v>
      </c>
      <c r="O16" s="143" t="s">
        <v>207</v>
      </c>
      <c r="P16" s="56"/>
      <c r="Q16" s="143" t="s">
        <v>230</v>
      </c>
      <c r="R16" s="56"/>
      <c r="S16" s="143" t="s">
        <v>230</v>
      </c>
      <c r="T16" s="56"/>
      <c r="U16" s="143" t="s">
        <v>207</v>
      </c>
      <c r="V16" s="56"/>
      <c r="W16" s="143" t="s">
        <v>207</v>
      </c>
      <c r="X16" s="56"/>
      <c r="Y16" s="143" t="s">
        <v>230</v>
      </c>
      <c r="Z16" s="56"/>
      <c r="AA16" s="143" t="s">
        <v>207</v>
      </c>
      <c r="AB16" s="56"/>
      <c r="AC16" s="143" t="s">
        <v>207</v>
      </c>
      <c r="AD16" s="56"/>
      <c r="AE16" s="143" t="s">
        <v>207</v>
      </c>
      <c r="AF16" s="178" t="str">
        <f>IF(AND(O16="",Q16="",S16="",U16="",W16="",Y16="",AA16="",AC16=""),"",IF(OR(AND(O16&lt;&gt;"NA",O16&lt;&gt;"C",O16&lt;&gt;"NC",O16&lt;&gt;"SF",O16&lt;&gt;""),AND(Q16&lt;&gt;"NA",Q16&lt;&gt;"C",Q16&lt;&gt;"NC",Q16&lt;&gt;"SF",Q16&lt;&gt;""),AND(S16&lt;&gt;"NA",S16&lt;&gt;"C",S16&lt;&gt;"NC",S16&lt;&gt;"SF",S16&lt;&gt;""),AND(U16&lt;&gt;"NA",U16&lt;&gt;"C",U16&lt;&gt;"NC",U16&lt;&gt;"SF",U16&lt;&gt;""),AND(W16&lt;&gt;"NA",W16&lt;&gt;"C",W16&lt;&gt;"NC",W16&lt;&gt;"SF",W16&lt;&gt;""),AND(Y16&lt;&gt;"NA",Y16&lt;&gt;"C",Y16&lt;&gt;"NC",Y16&lt;&gt;"SF",Y16&lt;&gt;""),AND(AA16&lt;&gt;"NA",AA16&lt;&gt;"C",AA16&lt;&gt;"NC",AA16&lt;&gt;"SF",AA16&lt;&gt;""),AND(AC16&lt;&gt;"NA",AC16&lt;&gt;"C",AC16&lt;&gt;"NC",AC16&lt;&gt;"SF",AC16&lt;&gt;"")),"FALSO",IF(AND(O16="NA",Q16="NA",S16="NA",U16="NA",W16="NA",Y16="NA",AA16="NA",AC16="NA"),"NA",IF(OR(O16="NC",Q16="NC",S16="NC",U16="NC",W16="NC",Y16="NC",AA16="NC",AC16="NC",O16="SF",Q16="SF",S16="SF",U16="SF",W16="SF",Y16="SF",AA16="SF",AC16="SF"),"NC",IF(OR(O16="C",Q16="C",S16="C",U16="C",W16="C",Y16="C",AA16="C",AC16="C"),"C","")))))</f>
        <v>NC</v>
      </c>
      <c r="AG16" s="54" t="str">
        <f>IF(AND(AE16="C",AF16="C"),"UTILIZOU O PDA CORRETAMENTE",IF(AND(AE16="C",AF16="NC"),"UTILIZOU O PDA CORRETAMENTE. NÃO HÁ FOTOS DE TODAS AS ETAPAS",IF(AND(AE16="NC",AF16="NC"),"NÃO UTILIZOU O PDA",IF(AND(AE16="NA",AF16="NA"),"NÃO AVALIADO POR FALHA DE SINCRONISMO"))))</f>
        <v>UTILIZOU O PDA CORRETAMENTE. NÃO HÁ FOTOS DE TODAS AS ETAPAS</v>
      </c>
      <c r="AH16" s="143" t="s">
        <v>207</v>
      </c>
      <c r="AI16" s="92" t="s">
        <v>6</v>
      </c>
      <c r="AJ16" s="94" t="str">
        <f>E16</f>
        <v>SÃO PAULO</v>
      </c>
      <c r="AK16" s="191" t="s">
        <v>39</v>
      </c>
    </row>
    <row r="17" spans="1:37" ht="30" hidden="1" customHeight="1">
      <c r="A17" s="176" t="s">
        <v>201</v>
      </c>
      <c r="B17" s="157">
        <v>2618382628</v>
      </c>
      <c r="C17" s="157" t="s">
        <v>103</v>
      </c>
      <c r="D17" s="157" t="s">
        <v>81</v>
      </c>
      <c r="E17" s="157" t="s">
        <v>5</v>
      </c>
      <c r="F17" s="157" t="s">
        <v>232</v>
      </c>
      <c r="G17" s="157">
        <v>49</v>
      </c>
      <c r="H17" s="157" t="s">
        <v>203</v>
      </c>
      <c r="I17" s="157" t="s">
        <v>233</v>
      </c>
      <c r="J17" s="157" t="s">
        <v>224</v>
      </c>
      <c r="K17" s="157" t="s">
        <v>249</v>
      </c>
      <c r="L17" s="205">
        <v>46058.568055555559</v>
      </c>
      <c r="M17" s="205">
        <v>46058.577777777777</v>
      </c>
      <c r="N17" s="157" t="s">
        <v>235</v>
      </c>
      <c r="O17" s="143" t="s">
        <v>62</v>
      </c>
      <c r="P17" s="142"/>
      <c r="Q17" s="143" t="s">
        <v>62</v>
      </c>
      <c r="R17" s="142"/>
      <c r="S17" s="143" t="s">
        <v>62</v>
      </c>
      <c r="T17" s="142"/>
      <c r="U17" s="143" t="s">
        <v>62</v>
      </c>
      <c r="V17" s="142"/>
      <c r="W17" s="143" t="s">
        <v>62</v>
      </c>
      <c r="X17" s="142"/>
      <c r="Y17" s="143" t="s">
        <v>62</v>
      </c>
      <c r="Z17" s="142"/>
      <c r="AA17" s="143" t="s">
        <v>62</v>
      </c>
      <c r="AB17" s="142"/>
      <c r="AC17" s="143" t="s">
        <v>62</v>
      </c>
      <c r="AD17" s="56"/>
      <c r="AE17" s="143" t="s">
        <v>62</v>
      </c>
      <c r="AF17" s="178" t="str">
        <f>IF(AND(O17="",Q17="",S17="",U17="",W17="",Y17="",AA17="",AC17=""),"",IF(OR(AND(O17&lt;&gt;"NA",O17&lt;&gt;"C",O17&lt;&gt;"NC",O17&lt;&gt;"SF",O17&lt;&gt;""),AND(Q17&lt;&gt;"NA",Q17&lt;&gt;"C",Q17&lt;&gt;"NC",Q17&lt;&gt;"SF",Q17&lt;&gt;""),AND(S17&lt;&gt;"NA",S17&lt;&gt;"C",S17&lt;&gt;"NC",S17&lt;&gt;"SF",S17&lt;&gt;""),AND(U17&lt;&gt;"NA",U17&lt;&gt;"C",U17&lt;&gt;"NC",U17&lt;&gt;"SF",U17&lt;&gt;""),AND(W17&lt;&gt;"NA",W17&lt;&gt;"C",W17&lt;&gt;"NC",W17&lt;&gt;"SF",W17&lt;&gt;""),AND(Y17&lt;&gt;"NA",Y17&lt;&gt;"C",Y17&lt;&gt;"NC",Y17&lt;&gt;"SF",Y17&lt;&gt;""),AND(AA17&lt;&gt;"NA",AA17&lt;&gt;"C",AA17&lt;&gt;"NC",AA17&lt;&gt;"SF",AA17&lt;&gt;""),AND(AC17&lt;&gt;"NA",AC17&lt;&gt;"C",AC17&lt;&gt;"NC",AC17&lt;&gt;"SF",AC17&lt;&gt;"")),"FALSO",IF(AND(O17="NA",Q17="NA",S17="NA",U17="NA",W17="NA",Y17="NA",AA17="NA",AC17="NA"),"NA",IF(OR(O17="NC",Q17="NC",S17="NC",U17="NC",W17="NC",Y17="NC",AA17="NC",AC17="NC",O17="SF",Q17="SF",S17="SF",U17="SF",W17="SF",Y17="SF",AA17="SF",AC17="SF"),"NC",IF(OR(O17="C",Q17="C",S17="C",U17="C",W17="C",Y17="C",AA17="C",AC17="C"),"C","")))))</f>
        <v>NA</v>
      </c>
      <c r="AG17" s="54" t="str">
        <f>IF(AND(AE17="C",AF17="C"),"UTILIZOU O PDA CORRETAMENTE",IF(AND(AE17="C",AF17="NC"),"UTILIZOU O PDA CORRETAMENTE. NÃO HÁ FOTOS DE TODAS AS ETAPAS",IF(AND(AE17="NC",AF17="NC"),"NÃO UTILIZOU O PDA",IF(AND(AE17="NA",AF17="NA"),"NÃO AVALIADO POR FALHA DE SINCRONISMO"))))</f>
        <v>NÃO AVALIADO POR FALHA DE SINCRONISMO</v>
      </c>
      <c r="AH17" s="143" t="s">
        <v>207</v>
      </c>
      <c r="AI17" s="92" t="s">
        <v>6</v>
      </c>
      <c r="AJ17" s="94" t="str">
        <f>E17</f>
        <v>SÃO PAULO</v>
      </c>
      <c r="AK17" s="191" t="s">
        <v>39</v>
      </c>
    </row>
    <row r="18" spans="1:37" ht="30" hidden="1" customHeight="1">
      <c r="A18" s="176" t="s">
        <v>201</v>
      </c>
      <c r="B18" s="157">
        <v>2618032921</v>
      </c>
      <c r="C18" s="157" t="s">
        <v>105</v>
      </c>
      <c r="D18" s="157" t="s">
        <v>81</v>
      </c>
      <c r="E18" s="157" t="s">
        <v>5</v>
      </c>
      <c r="F18" s="157" t="s">
        <v>250</v>
      </c>
      <c r="G18" s="157">
        <v>13</v>
      </c>
      <c r="H18" s="157"/>
      <c r="I18" s="157" t="s">
        <v>223</v>
      </c>
      <c r="J18" s="157" t="s">
        <v>251</v>
      </c>
      <c r="K18" s="157" t="s">
        <v>252</v>
      </c>
      <c r="L18" s="205">
        <v>46058.597916666666</v>
      </c>
      <c r="M18" s="205">
        <v>46058.661805555559</v>
      </c>
      <c r="N18" s="157" t="s">
        <v>226</v>
      </c>
      <c r="O18" s="143" t="s">
        <v>207</v>
      </c>
      <c r="P18" s="56"/>
      <c r="Q18" s="143" t="s">
        <v>207</v>
      </c>
      <c r="R18" s="56"/>
      <c r="S18" s="143" t="s">
        <v>207</v>
      </c>
      <c r="T18" s="56"/>
      <c r="U18" s="143" t="s">
        <v>207</v>
      </c>
      <c r="V18" s="56"/>
      <c r="W18" s="143" t="s">
        <v>207</v>
      </c>
      <c r="X18" s="56"/>
      <c r="Y18" s="143" t="s">
        <v>62</v>
      </c>
      <c r="Z18" s="56"/>
      <c r="AA18" s="143" t="s">
        <v>207</v>
      </c>
      <c r="AB18" s="56"/>
      <c r="AC18" s="143" t="s">
        <v>207</v>
      </c>
      <c r="AD18" s="56"/>
      <c r="AE18" s="143" t="s">
        <v>207</v>
      </c>
      <c r="AF18" s="178" t="str">
        <f>IF(AND(O18="",Q18="",S18="",U18="",W18="",Y18="",AA18="",AC18=""),"",IF(OR(AND(O18&lt;&gt;"NA",O18&lt;&gt;"C",O18&lt;&gt;"NC",O18&lt;&gt;"SF",O18&lt;&gt;""),AND(Q18&lt;&gt;"NA",Q18&lt;&gt;"C",Q18&lt;&gt;"NC",Q18&lt;&gt;"SF",Q18&lt;&gt;""),AND(S18&lt;&gt;"NA",S18&lt;&gt;"C",S18&lt;&gt;"NC",S18&lt;&gt;"SF",S18&lt;&gt;""),AND(U18&lt;&gt;"NA",U18&lt;&gt;"C",U18&lt;&gt;"NC",U18&lt;&gt;"SF",U18&lt;&gt;""),AND(W18&lt;&gt;"NA",W18&lt;&gt;"C",W18&lt;&gt;"NC",W18&lt;&gt;"SF",W18&lt;&gt;""),AND(Y18&lt;&gt;"NA",Y18&lt;&gt;"C",Y18&lt;&gt;"NC",Y18&lt;&gt;"SF",Y18&lt;&gt;""),AND(AA18&lt;&gt;"NA",AA18&lt;&gt;"C",AA18&lt;&gt;"NC",AA18&lt;&gt;"SF",AA18&lt;&gt;""),AND(AC18&lt;&gt;"NA",AC18&lt;&gt;"C",AC18&lt;&gt;"NC",AC18&lt;&gt;"SF",AC18&lt;&gt;"")),"FALSO",IF(AND(O18="NA",Q18="NA",S18="NA",U18="NA",W18="NA",Y18="NA",AA18="NA",AC18="NA"),"NA",IF(OR(O18="NC",Q18="NC",S18="NC",U18="NC",W18="NC",Y18="NC",AA18="NC",AC18="NC",O18="SF",Q18="SF",S18="SF",U18="SF",W18="SF",Y18="SF",AA18="SF",AC18="SF"),"NC",IF(OR(O18="C",Q18="C",S18="C",U18="C",W18="C",Y18="C",AA18="C",AC18="C"),"C","")))))</f>
        <v>C</v>
      </c>
      <c r="AG18" s="54" t="str">
        <f>IF(AND(AE18="C",AF18="C"),"UTILIZOU O PDA CORRETAMENTE",IF(AND(AE18="C",AF18="NC"),"UTILIZOU O PDA CORRETAMENTE. NÃO HÁ FOTOS DE TODAS AS ETAPAS",IF(AND(AE18="NC",AF18="NC"),"NÃO UTILIZOU O PDA",IF(AND(AE18="NA",AF18="NA"),"NÃO AVALIADO POR FALHA DE SINCRONISMO"))))</f>
        <v>UTILIZOU O PDA CORRETAMENTE</v>
      </c>
      <c r="AH18" s="143" t="s">
        <v>207</v>
      </c>
      <c r="AI18" s="92" t="s">
        <v>6</v>
      </c>
      <c r="AJ18" s="94" t="str">
        <f>E18</f>
        <v>SÃO PAULO</v>
      </c>
      <c r="AK18" s="191" t="s">
        <v>39</v>
      </c>
    </row>
    <row r="19" spans="1:37" ht="30" hidden="1" customHeight="1">
      <c r="A19" s="176" t="s">
        <v>201</v>
      </c>
      <c r="B19" s="157">
        <v>2619307239</v>
      </c>
      <c r="C19" s="157" t="s">
        <v>107</v>
      </c>
      <c r="D19" s="157" t="s">
        <v>81</v>
      </c>
      <c r="E19" s="157" t="s">
        <v>5</v>
      </c>
      <c r="F19" s="157" t="s">
        <v>253</v>
      </c>
      <c r="G19" s="157">
        <v>3</v>
      </c>
      <c r="H19" s="157" t="s">
        <v>217</v>
      </c>
      <c r="I19" s="157" t="s">
        <v>254</v>
      </c>
      <c r="J19" s="157" t="s">
        <v>219</v>
      </c>
      <c r="K19" s="157" t="s">
        <v>255</v>
      </c>
      <c r="L19" s="205">
        <v>46239.47152777778</v>
      </c>
      <c r="M19" s="205">
        <v>46239.559027777781</v>
      </c>
      <c r="N19" s="157" t="s">
        <v>229</v>
      </c>
      <c r="O19" s="143" t="s">
        <v>207</v>
      </c>
      <c r="P19" s="56"/>
      <c r="Q19" s="143" t="s">
        <v>207</v>
      </c>
      <c r="R19" s="56"/>
      <c r="S19" s="143" t="s">
        <v>207</v>
      </c>
      <c r="T19" s="56"/>
      <c r="U19" s="143" t="s">
        <v>207</v>
      </c>
      <c r="V19" s="56"/>
      <c r="W19" s="143" t="s">
        <v>207</v>
      </c>
      <c r="X19" s="56"/>
      <c r="Y19" s="143" t="s">
        <v>207</v>
      </c>
      <c r="Z19" s="56"/>
      <c r="AA19" s="143" t="s">
        <v>207</v>
      </c>
      <c r="AB19" s="56"/>
      <c r="AC19" s="143" t="s">
        <v>207</v>
      </c>
      <c r="AD19" s="56"/>
      <c r="AE19" s="143" t="s">
        <v>207</v>
      </c>
      <c r="AF19" s="178" t="str">
        <f>IF(AND(O19="",Q19="",S19="",U19="",W19="",Y19="",AA19="",AC19=""),"",IF(OR(AND(O19&lt;&gt;"NA",O19&lt;&gt;"C",O19&lt;&gt;"NC",O19&lt;&gt;"SF",O19&lt;&gt;""),AND(Q19&lt;&gt;"NA",Q19&lt;&gt;"C",Q19&lt;&gt;"NC",Q19&lt;&gt;"SF",Q19&lt;&gt;""),AND(S19&lt;&gt;"NA",S19&lt;&gt;"C",S19&lt;&gt;"NC",S19&lt;&gt;"SF",S19&lt;&gt;""),AND(U19&lt;&gt;"NA",U19&lt;&gt;"C",U19&lt;&gt;"NC",U19&lt;&gt;"SF",U19&lt;&gt;""),AND(W19&lt;&gt;"NA",W19&lt;&gt;"C",W19&lt;&gt;"NC",W19&lt;&gt;"SF",W19&lt;&gt;""),AND(Y19&lt;&gt;"NA",Y19&lt;&gt;"C",Y19&lt;&gt;"NC",Y19&lt;&gt;"SF",Y19&lt;&gt;""),AND(AA19&lt;&gt;"NA",AA19&lt;&gt;"C",AA19&lt;&gt;"NC",AA19&lt;&gt;"SF",AA19&lt;&gt;""),AND(AC19&lt;&gt;"NA",AC19&lt;&gt;"C",AC19&lt;&gt;"NC",AC19&lt;&gt;"SF",AC19&lt;&gt;"")),"FALSO",IF(AND(O19="NA",Q19="NA",S19="NA",U19="NA",W19="NA",Y19="NA",AA19="NA",AC19="NA"),"NA",IF(OR(O19="NC",Q19="NC",S19="NC",U19="NC",W19="NC",Y19="NC",AA19="NC",AC19="NC",O19="SF",Q19="SF",S19="SF",U19="SF",W19="SF",Y19="SF",AA19="SF",AC19="SF"),"NC",IF(OR(O19="C",Q19="C",S19="C",U19="C",W19="C",Y19="C",AA19="C",AC19="C"),"C","")))))</f>
        <v>C</v>
      </c>
      <c r="AG19" s="54" t="str">
        <f>IF(AND(AE19="C",AF19="C"),"UTILIZOU O PDA CORRETAMENTE",IF(AND(AE19="C",AF19="NC"),"UTILIZOU O PDA CORRETAMENTE. NÃO HÁ FOTOS DE TODAS AS ETAPAS",IF(AND(AE19="NC",AF19="NC"),"NÃO UTILIZOU O PDA",IF(AND(AE19="NA",AF19="NA"),"NÃO AVALIADO POR FALHA DE SINCRONISMO"))))</f>
        <v>UTILIZOU O PDA CORRETAMENTE</v>
      </c>
      <c r="AH19" s="143" t="s">
        <v>207</v>
      </c>
      <c r="AI19" s="92" t="s">
        <v>6</v>
      </c>
      <c r="AJ19" s="94" t="str">
        <f>E19</f>
        <v>SÃO PAULO</v>
      </c>
      <c r="AK19" s="191" t="s">
        <v>39</v>
      </c>
    </row>
    <row r="20" spans="1:37" ht="30" hidden="1" customHeight="1">
      <c r="A20" s="176" t="s">
        <v>201</v>
      </c>
      <c r="B20" s="157">
        <v>2618736520</v>
      </c>
      <c r="C20" s="157" t="s">
        <v>99</v>
      </c>
      <c r="D20" s="157" t="s">
        <v>81</v>
      </c>
      <c r="E20" s="157" t="s">
        <v>5</v>
      </c>
      <c r="F20" s="157" t="s">
        <v>256</v>
      </c>
      <c r="G20" s="157">
        <v>943</v>
      </c>
      <c r="H20" s="157"/>
      <c r="I20" s="157" t="s">
        <v>6</v>
      </c>
      <c r="J20" s="157" t="s">
        <v>219</v>
      </c>
      <c r="K20" s="157" t="s">
        <v>257</v>
      </c>
      <c r="L20" s="205">
        <v>46178.407638888886</v>
      </c>
      <c r="M20" s="205">
        <v>46178.563888888886</v>
      </c>
      <c r="N20" s="157" t="s">
        <v>258</v>
      </c>
      <c r="O20" s="143" t="s">
        <v>207</v>
      </c>
      <c r="P20" s="56"/>
      <c r="Q20" s="143" t="s">
        <v>207</v>
      </c>
      <c r="R20" s="56"/>
      <c r="S20" s="143" t="s">
        <v>207</v>
      </c>
      <c r="T20" s="56"/>
      <c r="U20" s="143" t="s">
        <v>62</v>
      </c>
      <c r="V20" s="56"/>
      <c r="W20" s="143" t="s">
        <v>207</v>
      </c>
      <c r="X20" s="56"/>
      <c r="Y20" s="143" t="s">
        <v>62</v>
      </c>
      <c r="Z20" s="56"/>
      <c r="AA20" s="143" t="s">
        <v>207</v>
      </c>
      <c r="AB20" s="56"/>
      <c r="AC20" s="143" t="s">
        <v>207</v>
      </c>
      <c r="AD20" s="56"/>
      <c r="AE20" s="143" t="s">
        <v>207</v>
      </c>
      <c r="AF20" s="178" t="str">
        <f>IF(AND(O20="",Q20="",S20="",U20="",W20="",Y20="",AA20="",AC20=""),"",IF(OR(AND(O20&lt;&gt;"NA",O20&lt;&gt;"C",O20&lt;&gt;"NC",O20&lt;&gt;"SF",O20&lt;&gt;""),AND(Q20&lt;&gt;"NA",Q20&lt;&gt;"C",Q20&lt;&gt;"NC",Q20&lt;&gt;"SF",Q20&lt;&gt;""),AND(S20&lt;&gt;"NA",S20&lt;&gt;"C",S20&lt;&gt;"NC",S20&lt;&gt;"SF",S20&lt;&gt;""),AND(U20&lt;&gt;"NA",U20&lt;&gt;"C",U20&lt;&gt;"NC",U20&lt;&gt;"SF",U20&lt;&gt;""),AND(W20&lt;&gt;"NA",W20&lt;&gt;"C",W20&lt;&gt;"NC",W20&lt;&gt;"SF",W20&lt;&gt;""),AND(Y20&lt;&gt;"NA",Y20&lt;&gt;"C",Y20&lt;&gt;"NC",Y20&lt;&gt;"SF",Y20&lt;&gt;""),AND(AA20&lt;&gt;"NA",AA20&lt;&gt;"C",AA20&lt;&gt;"NC",AA20&lt;&gt;"SF",AA20&lt;&gt;""),AND(AC20&lt;&gt;"NA",AC20&lt;&gt;"C",AC20&lt;&gt;"NC",AC20&lt;&gt;"SF",AC20&lt;&gt;"")),"FALSO",IF(AND(O20="NA",Q20="NA",S20="NA",U20="NA",W20="NA",Y20="NA",AA20="NA",AC20="NA"),"NA",IF(OR(O20="NC",Q20="NC",S20="NC",U20="NC",W20="NC",Y20="NC",AA20="NC",AC20="NC",O20="SF",Q20="SF",S20="SF",U20="SF",W20="SF",Y20="SF",AA20="SF",AC20="SF"),"NC",IF(OR(O20="C",Q20="C",S20="C",U20="C",W20="C",Y20="C",AA20="C",AC20="C"),"C","")))))</f>
        <v>C</v>
      </c>
      <c r="AG20" s="54" t="str">
        <f>IF(AND(AE20="C",AF20="C"),"UTILIZOU O PDA CORRETAMENTE",IF(AND(AE20="C",AF20="NC"),"UTILIZOU O PDA CORRETAMENTE. NÃO HÁ FOTOS DE TODAS AS ETAPAS",IF(AND(AE20="NC",AF20="NC"),"NÃO UTILIZOU O PDA",IF(AND(AE20="NA",AF20="NA"),"NÃO AVALIADO POR FALHA DE SINCRONISMO"))))</f>
        <v>UTILIZOU O PDA CORRETAMENTE</v>
      </c>
      <c r="AH20" s="143" t="s">
        <v>207</v>
      </c>
      <c r="AI20" s="92" t="s">
        <v>6</v>
      </c>
      <c r="AJ20" s="94" t="str">
        <f>E20</f>
        <v>SÃO PAULO</v>
      </c>
      <c r="AK20" s="191" t="s">
        <v>39</v>
      </c>
    </row>
    <row r="21" spans="1:37" ht="30" hidden="1" customHeight="1">
      <c r="A21" s="176" t="s">
        <v>201</v>
      </c>
      <c r="B21" s="157">
        <v>2618078818</v>
      </c>
      <c r="C21" s="157" t="s">
        <v>86</v>
      </c>
      <c r="D21" s="157" t="s">
        <v>77</v>
      </c>
      <c r="E21" s="157" t="s">
        <v>5</v>
      </c>
      <c r="F21" s="157" t="s">
        <v>259</v>
      </c>
      <c r="G21" s="157">
        <v>1004</v>
      </c>
      <c r="H21" s="157" t="s">
        <v>260</v>
      </c>
      <c r="I21" s="157" t="s">
        <v>261</v>
      </c>
      <c r="J21" s="157" t="s">
        <v>86</v>
      </c>
      <c r="K21" s="157" t="s">
        <v>262</v>
      </c>
      <c r="L21" s="205">
        <v>46117.559027777781</v>
      </c>
      <c r="M21" s="205">
        <v>46117.679861111108</v>
      </c>
      <c r="N21" s="157" t="s">
        <v>263</v>
      </c>
      <c r="O21" s="143" t="s">
        <v>207</v>
      </c>
      <c r="P21" s="56"/>
      <c r="Q21" s="143" t="s">
        <v>207</v>
      </c>
      <c r="R21" s="56"/>
      <c r="S21" s="143" t="s">
        <v>207</v>
      </c>
      <c r="T21" s="56"/>
      <c r="U21" s="143" t="s">
        <v>207</v>
      </c>
      <c r="V21" s="56"/>
      <c r="W21" s="143" t="s">
        <v>207</v>
      </c>
      <c r="X21" s="56"/>
      <c r="Y21" s="143" t="s">
        <v>207</v>
      </c>
      <c r="Z21" s="56"/>
      <c r="AA21" s="143" t="s">
        <v>207</v>
      </c>
      <c r="AB21" s="56"/>
      <c r="AC21" s="143" t="s">
        <v>207</v>
      </c>
      <c r="AD21" s="56"/>
      <c r="AE21" s="143" t="s">
        <v>207</v>
      </c>
      <c r="AF21" s="178" t="str">
        <f>IF(AND(O21="",Q21="",S21="",U21="",W21="",Y21="",AA21="",AC21=""),"",IF(OR(AND(O21&lt;&gt;"NA",O21&lt;&gt;"C",O21&lt;&gt;"NC",O21&lt;&gt;"SF",O21&lt;&gt;""),AND(Q21&lt;&gt;"NA",Q21&lt;&gt;"C",Q21&lt;&gt;"NC",Q21&lt;&gt;"SF",Q21&lt;&gt;""),AND(S21&lt;&gt;"NA",S21&lt;&gt;"C",S21&lt;&gt;"NC",S21&lt;&gt;"SF",S21&lt;&gt;""),AND(U21&lt;&gt;"NA",U21&lt;&gt;"C",U21&lt;&gt;"NC",U21&lt;&gt;"SF",U21&lt;&gt;""),AND(W21&lt;&gt;"NA",W21&lt;&gt;"C",W21&lt;&gt;"NC",W21&lt;&gt;"SF",W21&lt;&gt;""),AND(Y21&lt;&gt;"NA",Y21&lt;&gt;"C",Y21&lt;&gt;"NC",Y21&lt;&gt;"SF",Y21&lt;&gt;""),AND(AA21&lt;&gt;"NA",AA21&lt;&gt;"C",AA21&lt;&gt;"NC",AA21&lt;&gt;"SF",AA21&lt;&gt;""),AND(AC21&lt;&gt;"NA",AC21&lt;&gt;"C",AC21&lt;&gt;"NC",AC21&lt;&gt;"SF",AC21&lt;&gt;"")),"FALSO",IF(AND(O21="NA",Q21="NA",S21="NA",U21="NA",W21="NA",Y21="NA",AA21="NA",AC21="NA"),"NA",IF(OR(O21="NC",Q21="NC",S21="NC",U21="NC",W21="NC",Y21="NC",AA21="NC",AC21="NC",O21="SF",Q21="SF",S21="SF",U21="SF",W21="SF",Y21="SF",AA21="SF",AC21="SF"),"NC",IF(OR(O21="C",Q21="C",S21="C",U21="C",W21="C",Y21="C",AA21="C",AC21="C"),"C","")))))</f>
        <v>C</v>
      </c>
      <c r="AG21" s="54" t="str">
        <f>IF(AND(AE21="C",AF21="C"),"UTILIZOU O PDA CORRETAMENTE",IF(AND(AE21="C",AF21="NC"),"UTILIZOU O PDA CORRETAMENTE. NÃO HÁ FOTOS DE TODAS AS ETAPAS",IF(AND(AE21="NC",AF21="NC"),"NÃO UTILIZOU O PDA",IF(AND(AE21="NA",AF21="NA"),"NÃO AVALIADO POR FALHA DE SINCRONISMO"))))</f>
        <v>UTILIZOU O PDA CORRETAMENTE</v>
      </c>
      <c r="AH21" s="143" t="s">
        <v>207</v>
      </c>
      <c r="AI21" s="92" t="s">
        <v>6</v>
      </c>
      <c r="AJ21" s="94" t="str">
        <f>E21</f>
        <v>SÃO PAULO</v>
      </c>
      <c r="AK21" s="191" t="s">
        <v>39</v>
      </c>
    </row>
    <row r="22" spans="1:37" ht="30" hidden="1" customHeight="1">
      <c r="A22" s="176" t="s">
        <v>201</v>
      </c>
      <c r="B22" s="157">
        <v>2618619098</v>
      </c>
      <c r="C22" s="157" t="s">
        <v>87</v>
      </c>
      <c r="D22" s="157" t="s">
        <v>80</v>
      </c>
      <c r="E22" s="157" t="s">
        <v>5</v>
      </c>
      <c r="F22" s="157" t="s">
        <v>259</v>
      </c>
      <c r="G22" s="157">
        <v>689</v>
      </c>
      <c r="H22" s="157" t="s">
        <v>260</v>
      </c>
      <c r="I22" s="157" t="s">
        <v>264</v>
      </c>
      <c r="J22" s="157" t="s">
        <v>265</v>
      </c>
      <c r="K22" s="157" t="s">
        <v>217</v>
      </c>
      <c r="L22" s="205">
        <v>46208.158333333333</v>
      </c>
      <c r="M22" s="205">
        <v>46208.15902777778</v>
      </c>
      <c r="N22" s="157" t="s">
        <v>266</v>
      </c>
      <c r="O22" s="143" t="s">
        <v>230</v>
      </c>
      <c r="P22" s="56"/>
      <c r="Q22" s="143" t="s">
        <v>230</v>
      </c>
      <c r="R22" s="56"/>
      <c r="S22" s="143" t="s">
        <v>230</v>
      </c>
      <c r="T22" s="56"/>
      <c r="U22" s="143" t="s">
        <v>230</v>
      </c>
      <c r="V22" s="56"/>
      <c r="W22" s="143" t="s">
        <v>230</v>
      </c>
      <c r="X22" s="56"/>
      <c r="Y22" s="143" t="s">
        <v>230</v>
      </c>
      <c r="Z22" s="56"/>
      <c r="AA22" s="143" t="s">
        <v>230</v>
      </c>
      <c r="AB22" s="56"/>
      <c r="AC22" s="143" t="s">
        <v>230</v>
      </c>
      <c r="AD22" s="56"/>
      <c r="AE22" s="143" t="s">
        <v>231</v>
      </c>
      <c r="AF22" s="178" t="str">
        <f>IF(AND(O22="",Q22="",S22="",U22="",W22="",Y22="",AA22="",AC22=""),"",IF(OR(AND(O22&lt;&gt;"NA",O22&lt;&gt;"C",O22&lt;&gt;"NC",O22&lt;&gt;"SF",O22&lt;&gt;""),AND(Q22&lt;&gt;"NA",Q22&lt;&gt;"C",Q22&lt;&gt;"NC",Q22&lt;&gt;"SF",Q22&lt;&gt;""),AND(S22&lt;&gt;"NA",S22&lt;&gt;"C",S22&lt;&gt;"NC",S22&lt;&gt;"SF",S22&lt;&gt;""),AND(U22&lt;&gt;"NA",U22&lt;&gt;"C",U22&lt;&gt;"NC",U22&lt;&gt;"SF",U22&lt;&gt;""),AND(W22&lt;&gt;"NA",W22&lt;&gt;"C",W22&lt;&gt;"NC",W22&lt;&gt;"SF",W22&lt;&gt;""),AND(Y22&lt;&gt;"NA",Y22&lt;&gt;"C",Y22&lt;&gt;"NC",Y22&lt;&gt;"SF",Y22&lt;&gt;""),AND(AA22&lt;&gt;"NA",AA22&lt;&gt;"C",AA22&lt;&gt;"NC",AA22&lt;&gt;"SF",AA22&lt;&gt;""),AND(AC22&lt;&gt;"NA",AC22&lt;&gt;"C",AC22&lt;&gt;"NC",AC22&lt;&gt;"SF",AC22&lt;&gt;"")),"FALSO",IF(AND(O22="NA",Q22="NA",S22="NA",U22="NA",W22="NA",Y22="NA",AA22="NA",AC22="NA"),"NA",IF(OR(O22="NC",Q22="NC",S22="NC",U22="NC",W22="NC",Y22="NC",AA22="NC",AC22="NC",O22="SF",Q22="SF",S22="SF",U22="SF",W22="SF",Y22="SF",AA22="SF",AC22="SF"),"NC",IF(OR(O22="C",Q22="C",S22="C",U22="C",W22="C",Y22="C",AA22="C",AC22="C"),"C","")))))</f>
        <v>NC</v>
      </c>
      <c r="AG22" s="54" t="str">
        <f>IF(AND(AE22="C",AF22="C"),"UTILIZOU O PDA CORRETAMENTE",IF(AND(AE22="C",AF22="NC"),"UTILIZOU O PDA CORRETAMENTE. NÃO HÁ FOTOS DE TODAS AS ETAPAS",IF(AND(AE22="NC",AF22="NC"),"NÃO UTILIZOU O PDA",IF(AND(AE22="NA",AF22="NA"),"NÃO AVALIADO POR FALHA DE SINCRONISMO"))))</f>
        <v>NÃO UTILIZOU O PDA</v>
      </c>
      <c r="AH22" s="143" t="s">
        <v>207</v>
      </c>
      <c r="AI22" s="92" t="s">
        <v>6</v>
      </c>
      <c r="AJ22" s="94" t="str">
        <f>E22</f>
        <v>SÃO PAULO</v>
      </c>
      <c r="AK22" s="191" t="s">
        <v>39</v>
      </c>
    </row>
    <row r="23" spans="1:37" ht="30" hidden="1" customHeight="1">
      <c r="A23" s="176" t="s">
        <v>201</v>
      </c>
      <c r="B23" s="157">
        <v>2618082062</v>
      </c>
      <c r="C23" s="157" t="s">
        <v>94</v>
      </c>
      <c r="D23" s="157" t="s">
        <v>77</v>
      </c>
      <c r="E23" s="157" t="s">
        <v>5</v>
      </c>
      <c r="F23" s="157" t="s">
        <v>267</v>
      </c>
      <c r="G23" s="157">
        <v>390</v>
      </c>
      <c r="H23" s="157" t="s">
        <v>203</v>
      </c>
      <c r="I23" s="157" t="s">
        <v>268</v>
      </c>
      <c r="J23" s="157" t="s">
        <v>94</v>
      </c>
      <c r="K23" s="157" t="s">
        <v>269</v>
      </c>
      <c r="L23" s="205">
        <v>46147.375</v>
      </c>
      <c r="M23" s="205">
        <v>46147.378472222219</v>
      </c>
      <c r="N23" s="157" t="s">
        <v>270</v>
      </c>
      <c r="O23" s="143" t="s">
        <v>207</v>
      </c>
      <c r="P23" s="56"/>
      <c r="Q23" s="143" t="s">
        <v>62</v>
      </c>
      <c r="R23" s="56"/>
      <c r="S23" s="143" t="s">
        <v>62</v>
      </c>
      <c r="T23" s="56"/>
      <c r="U23" s="143" t="s">
        <v>62</v>
      </c>
      <c r="V23" s="56"/>
      <c r="W23" s="143" t="s">
        <v>62</v>
      </c>
      <c r="X23" s="56"/>
      <c r="Y23" s="143" t="s">
        <v>62</v>
      </c>
      <c r="Z23" s="56"/>
      <c r="AA23" s="143" t="s">
        <v>62</v>
      </c>
      <c r="AB23" s="56"/>
      <c r="AC23" s="143" t="s">
        <v>207</v>
      </c>
      <c r="AD23" s="56"/>
      <c r="AE23" s="143" t="s">
        <v>207</v>
      </c>
      <c r="AF23" s="178" t="str">
        <f>IF(AND(O23="",Q23="",S23="",U23="",W23="",Y23="",AA23="",AC23=""),"",IF(OR(AND(O23&lt;&gt;"NA",O23&lt;&gt;"C",O23&lt;&gt;"NC",O23&lt;&gt;"SF",O23&lt;&gt;""),AND(Q23&lt;&gt;"NA",Q23&lt;&gt;"C",Q23&lt;&gt;"NC",Q23&lt;&gt;"SF",Q23&lt;&gt;""),AND(S23&lt;&gt;"NA",S23&lt;&gt;"C",S23&lt;&gt;"NC",S23&lt;&gt;"SF",S23&lt;&gt;""),AND(U23&lt;&gt;"NA",U23&lt;&gt;"C",U23&lt;&gt;"NC",U23&lt;&gt;"SF",U23&lt;&gt;""),AND(W23&lt;&gt;"NA",W23&lt;&gt;"C",W23&lt;&gt;"NC",W23&lt;&gt;"SF",W23&lt;&gt;""),AND(Y23&lt;&gt;"NA",Y23&lt;&gt;"C",Y23&lt;&gt;"NC",Y23&lt;&gt;"SF",Y23&lt;&gt;""),AND(AA23&lt;&gt;"NA",AA23&lt;&gt;"C",AA23&lt;&gt;"NC",AA23&lt;&gt;"SF",AA23&lt;&gt;""),AND(AC23&lt;&gt;"NA",AC23&lt;&gt;"C",AC23&lt;&gt;"NC",AC23&lt;&gt;"SF",AC23&lt;&gt;"")),"FALSO",IF(AND(O23="NA",Q23="NA",S23="NA",U23="NA",W23="NA",Y23="NA",AA23="NA",AC23="NA"),"NA",IF(OR(O23="NC",Q23="NC",S23="NC",U23="NC",W23="NC",Y23="NC",AA23="NC",AC23="NC",O23="SF",Q23="SF",S23="SF",U23="SF",W23="SF",Y23="SF",AA23="SF",AC23="SF"),"NC",IF(OR(O23="C",Q23="C",S23="C",U23="C",W23="C",Y23="C",AA23="C",AC23="C"),"C","")))))</f>
        <v>C</v>
      </c>
      <c r="AG23" s="54" t="str">
        <f>IF(AND(AE23="C",AF23="C"),"UTILIZOU O PDA CORRETAMENTE",IF(AND(AE23="C",AF23="NC"),"UTILIZOU O PDA CORRETAMENTE. NÃO HÁ FOTOS DE TODAS AS ETAPAS",IF(AND(AE23="NC",AF23="NC"),"NÃO UTILIZOU O PDA",IF(AND(AE23="NA",AF23="NA"),"NÃO AVALIADO POR FALHA DE SINCRONISMO"))))</f>
        <v>UTILIZOU O PDA CORRETAMENTE</v>
      </c>
      <c r="AH23" s="143" t="s">
        <v>207</v>
      </c>
      <c r="AI23" s="92" t="s">
        <v>6</v>
      </c>
      <c r="AJ23" s="94" t="str">
        <f>E23</f>
        <v>SÃO PAULO</v>
      </c>
      <c r="AK23" s="191" t="s">
        <v>39</v>
      </c>
    </row>
    <row r="24" spans="1:37" ht="30" hidden="1" customHeight="1">
      <c r="A24" s="176" t="s">
        <v>201</v>
      </c>
      <c r="B24" s="157">
        <v>2618082084</v>
      </c>
      <c r="C24" s="157" t="s">
        <v>96</v>
      </c>
      <c r="D24" s="157" t="s">
        <v>77</v>
      </c>
      <c r="E24" s="157" t="s">
        <v>5</v>
      </c>
      <c r="F24" s="157" t="s">
        <v>267</v>
      </c>
      <c r="G24" s="157">
        <v>390</v>
      </c>
      <c r="H24" s="157" t="s">
        <v>210</v>
      </c>
      <c r="I24" s="157" t="s">
        <v>268</v>
      </c>
      <c r="J24" s="157" t="s">
        <v>96</v>
      </c>
      <c r="K24" s="157" t="s">
        <v>269</v>
      </c>
      <c r="L24" s="205">
        <v>46147.388888888891</v>
      </c>
      <c r="M24" s="205">
        <v>46147.392361111109</v>
      </c>
      <c r="N24" s="157" t="s">
        <v>270</v>
      </c>
      <c r="O24" s="143" t="s">
        <v>207</v>
      </c>
      <c r="P24" s="56"/>
      <c r="Q24" s="143" t="s">
        <v>62</v>
      </c>
      <c r="R24" s="56"/>
      <c r="S24" s="143" t="s">
        <v>62</v>
      </c>
      <c r="T24" s="56"/>
      <c r="U24" s="143" t="s">
        <v>62</v>
      </c>
      <c r="V24" s="56"/>
      <c r="W24" s="143" t="s">
        <v>62</v>
      </c>
      <c r="X24" s="56"/>
      <c r="Y24" s="143" t="s">
        <v>62</v>
      </c>
      <c r="Z24" s="56"/>
      <c r="AA24" s="143" t="s">
        <v>62</v>
      </c>
      <c r="AB24" s="56"/>
      <c r="AC24" s="143" t="s">
        <v>207</v>
      </c>
      <c r="AD24" s="56"/>
      <c r="AE24" s="143" t="s">
        <v>207</v>
      </c>
      <c r="AF24" s="178" t="str">
        <f>IF(AND(O24="",Q24="",S24="",U24="",W24="",Y24="",AA24="",AC24=""),"",IF(OR(AND(O24&lt;&gt;"NA",O24&lt;&gt;"C",O24&lt;&gt;"NC",O24&lt;&gt;"SF",O24&lt;&gt;""),AND(Q24&lt;&gt;"NA",Q24&lt;&gt;"C",Q24&lt;&gt;"NC",Q24&lt;&gt;"SF",Q24&lt;&gt;""),AND(S24&lt;&gt;"NA",S24&lt;&gt;"C",S24&lt;&gt;"NC",S24&lt;&gt;"SF",S24&lt;&gt;""),AND(U24&lt;&gt;"NA",U24&lt;&gt;"C",U24&lt;&gt;"NC",U24&lt;&gt;"SF",U24&lt;&gt;""),AND(W24&lt;&gt;"NA",W24&lt;&gt;"C",W24&lt;&gt;"NC",W24&lt;&gt;"SF",W24&lt;&gt;""),AND(Y24&lt;&gt;"NA",Y24&lt;&gt;"C",Y24&lt;&gt;"NC",Y24&lt;&gt;"SF",Y24&lt;&gt;""),AND(AA24&lt;&gt;"NA",AA24&lt;&gt;"C",AA24&lt;&gt;"NC",AA24&lt;&gt;"SF",AA24&lt;&gt;""),AND(AC24&lt;&gt;"NA",AC24&lt;&gt;"C",AC24&lt;&gt;"NC",AC24&lt;&gt;"SF",AC24&lt;&gt;"")),"FALSO",IF(AND(O24="NA",Q24="NA",S24="NA",U24="NA",W24="NA",Y24="NA",AA24="NA",AC24="NA"),"NA",IF(OR(O24="NC",Q24="NC",S24="NC",U24="NC",W24="NC",Y24="NC",AA24="NC",AC24="NC",O24="SF",Q24="SF",S24="SF",U24="SF",W24="SF",Y24="SF",AA24="SF",AC24="SF"),"NC",IF(OR(O24="C",Q24="C",S24="C",U24="C",W24="C",Y24="C",AA24="C",AC24="C"),"C","")))))</f>
        <v>C</v>
      </c>
      <c r="AG24" s="54" t="str">
        <f>IF(AND(AE24="C",AF24="C"),"UTILIZOU O PDA CORRETAMENTE",IF(AND(AE24="C",AF24="NC"),"UTILIZOU O PDA CORRETAMENTE. NÃO HÁ FOTOS DE TODAS AS ETAPAS",IF(AND(AE24="NC",AF24="NC"),"NÃO UTILIZOU O PDA",IF(AND(AE24="NA",AF24="NA"),"NÃO AVALIADO POR FALHA DE SINCRONISMO"))))</f>
        <v>UTILIZOU O PDA CORRETAMENTE</v>
      </c>
      <c r="AH24" s="143" t="s">
        <v>207</v>
      </c>
      <c r="AI24" s="92" t="s">
        <v>6</v>
      </c>
      <c r="AJ24" s="94" t="str">
        <f>E24</f>
        <v>SÃO PAULO</v>
      </c>
      <c r="AK24" s="191" t="s">
        <v>39</v>
      </c>
    </row>
    <row r="25" spans="1:37" ht="30" hidden="1" customHeight="1">
      <c r="A25" s="176" t="s">
        <v>201</v>
      </c>
      <c r="B25" s="157">
        <v>2618082065</v>
      </c>
      <c r="C25" s="157" t="s">
        <v>96</v>
      </c>
      <c r="D25" s="157" t="s">
        <v>77</v>
      </c>
      <c r="E25" s="157" t="s">
        <v>5</v>
      </c>
      <c r="F25" s="157" t="s">
        <v>267</v>
      </c>
      <c r="G25" s="157">
        <v>390</v>
      </c>
      <c r="H25" s="157" t="s">
        <v>211</v>
      </c>
      <c r="I25" s="157" t="s">
        <v>268</v>
      </c>
      <c r="J25" s="157" t="s">
        <v>96</v>
      </c>
      <c r="K25" s="157" t="s">
        <v>269</v>
      </c>
      <c r="L25" s="205">
        <v>46147.381944444445</v>
      </c>
      <c r="M25" s="205">
        <v>46147.382638888892</v>
      </c>
      <c r="N25" s="157" t="s">
        <v>270</v>
      </c>
      <c r="O25" s="143" t="s">
        <v>207</v>
      </c>
      <c r="P25" s="56"/>
      <c r="Q25" s="143" t="s">
        <v>62</v>
      </c>
      <c r="R25" s="56"/>
      <c r="S25" s="143" t="s">
        <v>62</v>
      </c>
      <c r="T25" s="56"/>
      <c r="U25" s="143" t="s">
        <v>62</v>
      </c>
      <c r="V25" s="56"/>
      <c r="W25" s="143" t="s">
        <v>62</v>
      </c>
      <c r="X25" s="56"/>
      <c r="Y25" s="143" t="s">
        <v>62</v>
      </c>
      <c r="Z25" s="56"/>
      <c r="AA25" s="143" t="s">
        <v>62</v>
      </c>
      <c r="AB25" s="56"/>
      <c r="AC25" s="143" t="s">
        <v>207</v>
      </c>
      <c r="AD25" s="56"/>
      <c r="AE25" s="143" t="s">
        <v>207</v>
      </c>
      <c r="AF25" s="178" t="str">
        <f>IF(AND(O25="",Q25="",S25="",U25="",W25="",Y25="",AA25="",AC25=""),"",IF(OR(AND(O25&lt;&gt;"NA",O25&lt;&gt;"C",O25&lt;&gt;"NC",O25&lt;&gt;"SF",O25&lt;&gt;""),AND(Q25&lt;&gt;"NA",Q25&lt;&gt;"C",Q25&lt;&gt;"NC",Q25&lt;&gt;"SF",Q25&lt;&gt;""),AND(S25&lt;&gt;"NA",S25&lt;&gt;"C",S25&lt;&gt;"NC",S25&lt;&gt;"SF",S25&lt;&gt;""),AND(U25&lt;&gt;"NA",U25&lt;&gt;"C",U25&lt;&gt;"NC",U25&lt;&gt;"SF",U25&lt;&gt;""),AND(W25&lt;&gt;"NA",W25&lt;&gt;"C",W25&lt;&gt;"NC",W25&lt;&gt;"SF",W25&lt;&gt;""),AND(Y25&lt;&gt;"NA",Y25&lt;&gt;"C",Y25&lt;&gt;"NC",Y25&lt;&gt;"SF",Y25&lt;&gt;""),AND(AA25&lt;&gt;"NA",AA25&lt;&gt;"C",AA25&lt;&gt;"NC",AA25&lt;&gt;"SF",AA25&lt;&gt;""),AND(AC25&lt;&gt;"NA",AC25&lt;&gt;"C",AC25&lt;&gt;"NC",AC25&lt;&gt;"SF",AC25&lt;&gt;"")),"FALSO",IF(AND(O25="NA",Q25="NA",S25="NA",U25="NA",W25="NA",Y25="NA",AA25="NA",AC25="NA"),"NA",IF(OR(O25="NC",Q25="NC",S25="NC",U25="NC",W25="NC",Y25="NC",AA25="NC",AC25="NC",O25="SF",Q25="SF",S25="SF",U25="SF",W25="SF",Y25="SF",AA25="SF",AC25="SF"),"NC",IF(OR(O25="C",Q25="C",S25="C",U25="C",W25="C",Y25="C",AA25="C",AC25="C"),"C","")))))</f>
        <v>C</v>
      </c>
      <c r="AG25" s="54" t="str">
        <f>IF(AND(AE25="C",AF25="C"),"UTILIZOU O PDA CORRETAMENTE",IF(AND(AE25="C",AF25="NC"),"UTILIZOU O PDA CORRETAMENTE. NÃO HÁ FOTOS DE TODAS AS ETAPAS",IF(AND(AE25="NC",AF25="NC"),"NÃO UTILIZOU O PDA",IF(AND(AE25="NA",AF25="NA"),"NÃO AVALIADO POR FALHA DE SINCRONISMO"))))</f>
        <v>UTILIZOU O PDA CORRETAMENTE</v>
      </c>
      <c r="AH25" s="143" t="s">
        <v>207</v>
      </c>
      <c r="AI25" s="92" t="s">
        <v>6</v>
      </c>
      <c r="AJ25" s="94" t="str">
        <f>E25</f>
        <v>SÃO PAULO</v>
      </c>
      <c r="AK25" s="191" t="s">
        <v>39</v>
      </c>
    </row>
    <row r="26" spans="1:37" ht="30" hidden="1" customHeight="1">
      <c r="A26" s="176" t="s">
        <v>201</v>
      </c>
      <c r="B26" s="157">
        <v>2618082064</v>
      </c>
      <c r="C26" s="157" t="s">
        <v>96</v>
      </c>
      <c r="D26" s="157" t="s">
        <v>77</v>
      </c>
      <c r="E26" s="157" t="s">
        <v>5</v>
      </c>
      <c r="F26" s="157" t="s">
        <v>267</v>
      </c>
      <c r="G26" s="157">
        <v>390</v>
      </c>
      <c r="H26" s="157" t="s">
        <v>208</v>
      </c>
      <c r="I26" s="157" t="s">
        <v>268</v>
      </c>
      <c r="J26" s="157" t="s">
        <v>96</v>
      </c>
      <c r="K26" s="157" t="s">
        <v>269</v>
      </c>
      <c r="L26" s="205">
        <v>46147.378472222219</v>
      </c>
      <c r="M26" s="205">
        <v>46147.379166666666</v>
      </c>
      <c r="N26" s="157" t="s">
        <v>270</v>
      </c>
      <c r="O26" s="143" t="s">
        <v>207</v>
      </c>
      <c r="P26" s="56"/>
      <c r="Q26" s="143" t="s">
        <v>62</v>
      </c>
      <c r="R26" s="56"/>
      <c r="S26" s="143" t="s">
        <v>62</v>
      </c>
      <c r="T26" s="56"/>
      <c r="U26" s="143" t="s">
        <v>62</v>
      </c>
      <c r="V26" s="56"/>
      <c r="W26" s="143" t="s">
        <v>62</v>
      </c>
      <c r="X26" s="56"/>
      <c r="Y26" s="143" t="s">
        <v>62</v>
      </c>
      <c r="Z26" s="56"/>
      <c r="AA26" s="143" t="s">
        <v>62</v>
      </c>
      <c r="AB26" s="56"/>
      <c r="AC26" s="143" t="s">
        <v>207</v>
      </c>
      <c r="AD26" s="56"/>
      <c r="AE26" s="143" t="s">
        <v>207</v>
      </c>
      <c r="AF26" s="178" t="str">
        <f>IF(AND(O26="",Q26="",S26="",U26="",W26="",Y26="",AA26="",AC26=""),"",IF(OR(AND(O26&lt;&gt;"NA",O26&lt;&gt;"C",O26&lt;&gt;"NC",O26&lt;&gt;"SF",O26&lt;&gt;""),AND(Q26&lt;&gt;"NA",Q26&lt;&gt;"C",Q26&lt;&gt;"NC",Q26&lt;&gt;"SF",Q26&lt;&gt;""),AND(S26&lt;&gt;"NA",S26&lt;&gt;"C",S26&lt;&gt;"NC",S26&lt;&gt;"SF",S26&lt;&gt;""),AND(U26&lt;&gt;"NA",U26&lt;&gt;"C",U26&lt;&gt;"NC",U26&lt;&gt;"SF",U26&lt;&gt;""),AND(W26&lt;&gt;"NA",W26&lt;&gt;"C",W26&lt;&gt;"NC",W26&lt;&gt;"SF",W26&lt;&gt;""),AND(Y26&lt;&gt;"NA",Y26&lt;&gt;"C",Y26&lt;&gt;"NC",Y26&lt;&gt;"SF",Y26&lt;&gt;""),AND(AA26&lt;&gt;"NA",AA26&lt;&gt;"C",AA26&lt;&gt;"NC",AA26&lt;&gt;"SF",AA26&lt;&gt;""),AND(AC26&lt;&gt;"NA",AC26&lt;&gt;"C",AC26&lt;&gt;"NC",AC26&lt;&gt;"SF",AC26&lt;&gt;"")),"FALSO",IF(AND(O26="NA",Q26="NA",S26="NA",U26="NA",W26="NA",Y26="NA",AA26="NA",AC26="NA"),"NA",IF(OR(O26="NC",Q26="NC",S26="NC",U26="NC",W26="NC",Y26="NC",AA26="NC",AC26="NC",O26="SF",Q26="SF",S26="SF",U26="SF",W26="SF",Y26="SF",AA26="SF",AC26="SF"),"NC",IF(OR(O26="C",Q26="C",S26="C",U26="C",W26="C",Y26="C",AA26="C",AC26="C"),"C","")))))</f>
        <v>C</v>
      </c>
      <c r="AG26" s="54" t="str">
        <f>IF(AND(AE26="C",AF26="C"),"UTILIZOU O PDA CORRETAMENTE",IF(AND(AE26="C",AF26="NC"),"UTILIZOU O PDA CORRETAMENTE. NÃO HÁ FOTOS DE TODAS AS ETAPAS",IF(AND(AE26="NC",AF26="NC"),"NÃO UTILIZOU O PDA",IF(AND(AE26="NA",AF26="NA"),"NÃO AVALIADO POR FALHA DE SINCRONISMO"))))</f>
        <v>UTILIZOU O PDA CORRETAMENTE</v>
      </c>
      <c r="AH26" s="143" t="s">
        <v>207</v>
      </c>
      <c r="AI26" s="92" t="s">
        <v>6</v>
      </c>
      <c r="AJ26" s="94" t="str">
        <f>E26</f>
        <v>SÃO PAULO</v>
      </c>
      <c r="AK26" s="191" t="s">
        <v>39</v>
      </c>
    </row>
    <row r="27" spans="1:37" ht="30" hidden="1" customHeight="1">
      <c r="A27" s="176" t="s">
        <v>201</v>
      </c>
      <c r="B27" s="157">
        <v>2617925335</v>
      </c>
      <c r="C27" s="157" t="s">
        <v>86</v>
      </c>
      <c r="D27" s="157" t="s">
        <v>77</v>
      </c>
      <c r="E27" s="157" t="s">
        <v>5</v>
      </c>
      <c r="F27" s="157" t="s">
        <v>271</v>
      </c>
      <c r="G27" s="157">
        <v>45</v>
      </c>
      <c r="H27" s="157"/>
      <c r="I27" s="157" t="s">
        <v>272</v>
      </c>
      <c r="J27" s="157" t="s">
        <v>86</v>
      </c>
      <c r="K27" s="157" t="s">
        <v>273</v>
      </c>
      <c r="L27" s="205">
        <v>46117.381944444445</v>
      </c>
      <c r="M27" s="205">
        <v>46117.498611111114</v>
      </c>
      <c r="N27" s="157" t="s">
        <v>258</v>
      </c>
      <c r="O27" s="143" t="s">
        <v>207</v>
      </c>
      <c r="P27" s="56"/>
      <c r="Q27" s="143" t="s">
        <v>207</v>
      </c>
      <c r="R27" s="56"/>
      <c r="S27" s="143" t="s">
        <v>207</v>
      </c>
      <c r="T27" s="56"/>
      <c r="U27" s="143" t="s">
        <v>207</v>
      </c>
      <c r="V27" s="56"/>
      <c r="W27" s="143" t="s">
        <v>207</v>
      </c>
      <c r="X27" s="56"/>
      <c r="Y27" s="143" t="s">
        <v>207</v>
      </c>
      <c r="Z27" s="56"/>
      <c r="AA27" s="143" t="s">
        <v>207</v>
      </c>
      <c r="AB27" s="56"/>
      <c r="AC27" s="143" t="s">
        <v>207</v>
      </c>
      <c r="AD27" s="56"/>
      <c r="AE27" s="143" t="s">
        <v>207</v>
      </c>
      <c r="AF27" s="178" t="str">
        <f>IF(AND(O27="",Q27="",S27="",U27="",W27="",Y27="",AA27="",AC27=""),"",IF(OR(AND(O27&lt;&gt;"NA",O27&lt;&gt;"C",O27&lt;&gt;"NC",O27&lt;&gt;"SF",O27&lt;&gt;""),AND(Q27&lt;&gt;"NA",Q27&lt;&gt;"C",Q27&lt;&gt;"NC",Q27&lt;&gt;"SF",Q27&lt;&gt;""),AND(S27&lt;&gt;"NA",S27&lt;&gt;"C",S27&lt;&gt;"NC",S27&lt;&gt;"SF",S27&lt;&gt;""),AND(U27&lt;&gt;"NA",U27&lt;&gt;"C",U27&lt;&gt;"NC",U27&lt;&gt;"SF",U27&lt;&gt;""),AND(W27&lt;&gt;"NA",W27&lt;&gt;"C",W27&lt;&gt;"NC",W27&lt;&gt;"SF",W27&lt;&gt;""),AND(Y27&lt;&gt;"NA",Y27&lt;&gt;"C",Y27&lt;&gt;"NC",Y27&lt;&gt;"SF",Y27&lt;&gt;""),AND(AA27&lt;&gt;"NA",AA27&lt;&gt;"C",AA27&lt;&gt;"NC",AA27&lt;&gt;"SF",AA27&lt;&gt;""),AND(AC27&lt;&gt;"NA",AC27&lt;&gt;"C",AC27&lt;&gt;"NC",AC27&lt;&gt;"SF",AC27&lt;&gt;"")),"FALSO",IF(AND(O27="NA",Q27="NA",S27="NA",U27="NA",W27="NA",Y27="NA",AA27="NA",AC27="NA"),"NA",IF(OR(O27="NC",Q27="NC",S27="NC",U27="NC",W27="NC",Y27="NC",AA27="NC",AC27="NC",O27="SF",Q27="SF",S27="SF",U27="SF",W27="SF",Y27="SF",AA27="SF",AC27="SF"),"NC",IF(OR(O27="C",Q27="C",S27="C",U27="C",W27="C",Y27="C",AA27="C",AC27="C"),"C","")))))</f>
        <v>C</v>
      </c>
      <c r="AG27" s="54" t="str">
        <f>IF(AND(AE27="C",AF27="C"),"UTILIZOU O PDA CORRETAMENTE",IF(AND(AE27="C",AF27="NC"),"UTILIZOU O PDA CORRETAMENTE. NÃO HÁ FOTOS DE TODAS AS ETAPAS",IF(AND(AE27="NC",AF27="NC"),"NÃO UTILIZOU O PDA",IF(AND(AE27="NA",AF27="NA"),"NÃO AVALIADO POR FALHA DE SINCRONISMO"))))</f>
        <v>UTILIZOU O PDA CORRETAMENTE</v>
      </c>
      <c r="AH27" s="143" t="s">
        <v>207</v>
      </c>
      <c r="AI27" s="92" t="s">
        <v>6</v>
      </c>
      <c r="AJ27" s="94" t="str">
        <f>E27</f>
        <v>SÃO PAULO</v>
      </c>
      <c r="AK27" s="191" t="s">
        <v>39</v>
      </c>
    </row>
    <row r="28" spans="1:37" ht="30" hidden="1" customHeight="1">
      <c r="A28" s="176" t="s">
        <v>201</v>
      </c>
      <c r="B28" s="157">
        <v>2618602430</v>
      </c>
      <c r="C28" s="157" t="s">
        <v>90</v>
      </c>
      <c r="D28" s="157" t="s">
        <v>78</v>
      </c>
      <c r="E28" s="157" t="s">
        <v>5</v>
      </c>
      <c r="F28" s="157" t="s">
        <v>274</v>
      </c>
      <c r="G28" s="157">
        <v>1913</v>
      </c>
      <c r="H28" s="157" t="s">
        <v>217</v>
      </c>
      <c r="I28" s="157" t="s">
        <v>254</v>
      </c>
      <c r="J28" s="157" t="s">
        <v>275</v>
      </c>
      <c r="K28" s="157" t="s">
        <v>276</v>
      </c>
      <c r="L28" s="205">
        <v>46147.573611111111</v>
      </c>
      <c r="M28" s="205">
        <v>46147.574305555558</v>
      </c>
      <c r="N28" s="157" t="s">
        <v>277</v>
      </c>
      <c r="O28" s="143" t="s">
        <v>207</v>
      </c>
      <c r="P28" s="56"/>
      <c r="Q28" s="143" t="s">
        <v>207</v>
      </c>
      <c r="R28" s="56"/>
      <c r="S28" s="143" t="s">
        <v>207</v>
      </c>
      <c r="T28" s="56"/>
      <c r="U28" s="143" t="s">
        <v>207</v>
      </c>
      <c r="V28" s="56"/>
      <c r="W28" s="143" t="s">
        <v>207</v>
      </c>
      <c r="X28" s="56"/>
      <c r="Y28" s="143" t="s">
        <v>62</v>
      </c>
      <c r="Z28" s="56"/>
      <c r="AA28" s="143" t="s">
        <v>207</v>
      </c>
      <c r="AB28" s="56"/>
      <c r="AC28" s="143" t="s">
        <v>230</v>
      </c>
      <c r="AD28" s="56"/>
      <c r="AE28" s="143" t="s">
        <v>207</v>
      </c>
      <c r="AF28" s="178" t="str">
        <f>IF(AND(O28="",Q28="",S28="",U28="",W28="",Y28="",AA28="",AC28=""),"",IF(OR(AND(O28&lt;&gt;"NA",O28&lt;&gt;"C",O28&lt;&gt;"NC",O28&lt;&gt;"SF",O28&lt;&gt;""),AND(Q28&lt;&gt;"NA",Q28&lt;&gt;"C",Q28&lt;&gt;"NC",Q28&lt;&gt;"SF",Q28&lt;&gt;""),AND(S28&lt;&gt;"NA",S28&lt;&gt;"C",S28&lt;&gt;"NC",S28&lt;&gt;"SF",S28&lt;&gt;""),AND(U28&lt;&gt;"NA",U28&lt;&gt;"C",U28&lt;&gt;"NC",U28&lt;&gt;"SF",U28&lt;&gt;""),AND(W28&lt;&gt;"NA",W28&lt;&gt;"C",W28&lt;&gt;"NC",W28&lt;&gt;"SF",W28&lt;&gt;""),AND(Y28&lt;&gt;"NA",Y28&lt;&gt;"C",Y28&lt;&gt;"NC",Y28&lt;&gt;"SF",Y28&lt;&gt;""),AND(AA28&lt;&gt;"NA",AA28&lt;&gt;"C",AA28&lt;&gt;"NC",AA28&lt;&gt;"SF",AA28&lt;&gt;""),AND(AC28&lt;&gt;"NA",AC28&lt;&gt;"C",AC28&lt;&gt;"NC",AC28&lt;&gt;"SF",AC28&lt;&gt;"")),"FALSO",IF(AND(O28="NA",Q28="NA",S28="NA",U28="NA",W28="NA",Y28="NA",AA28="NA",AC28="NA"),"NA",IF(OR(O28="NC",Q28="NC",S28="NC",U28="NC",W28="NC",Y28="NC",AA28="NC",AC28="NC",O28="SF",Q28="SF",S28="SF",U28="SF",W28="SF",Y28="SF",AA28="SF",AC28="SF"),"NC",IF(OR(O28="C",Q28="C",S28="C",U28="C",W28="C",Y28="C",AA28="C",AC28="C"),"C","")))))</f>
        <v>NC</v>
      </c>
      <c r="AG28" s="54" t="str">
        <f>IF(AND(AE28="C",AF28="C"),"UTILIZOU O PDA CORRETAMENTE",IF(AND(AE28="C",AF28="NC"),"UTILIZOU O PDA CORRETAMENTE. NÃO HÁ FOTOS DE TODAS AS ETAPAS",IF(AND(AE28="NC",AF28="NC"),"NÃO UTILIZOU O PDA",IF(AND(AE28="NA",AF28="NA"),"NÃO AVALIADO POR FALHA DE SINCRONISMO"))))</f>
        <v>UTILIZOU O PDA CORRETAMENTE. NÃO HÁ FOTOS DE TODAS AS ETAPAS</v>
      </c>
      <c r="AH28" s="143" t="s">
        <v>207</v>
      </c>
      <c r="AI28" s="92" t="s">
        <v>6</v>
      </c>
      <c r="AJ28" s="94" t="str">
        <f>E28</f>
        <v>SÃO PAULO</v>
      </c>
      <c r="AK28" s="191" t="s">
        <v>39</v>
      </c>
    </row>
    <row r="29" spans="1:37" ht="30" hidden="1" customHeight="1">
      <c r="A29" s="176" t="s">
        <v>201</v>
      </c>
      <c r="B29" s="157">
        <v>2619147921</v>
      </c>
      <c r="C29" s="157" t="s">
        <v>100</v>
      </c>
      <c r="D29" s="157" t="s">
        <v>81</v>
      </c>
      <c r="E29" s="157" t="s">
        <v>5</v>
      </c>
      <c r="F29" s="157" t="s">
        <v>274</v>
      </c>
      <c r="G29" s="157">
        <v>1549</v>
      </c>
      <c r="H29" s="157"/>
      <c r="I29" s="157" t="s">
        <v>254</v>
      </c>
      <c r="J29" s="157" t="s">
        <v>236</v>
      </c>
      <c r="K29" s="157"/>
      <c r="L29" s="205">
        <v>46208.561805555553</v>
      </c>
      <c r="M29" s="205">
        <v>46208.5625</v>
      </c>
      <c r="N29" s="157" t="s">
        <v>277</v>
      </c>
      <c r="O29" s="143" t="s">
        <v>207</v>
      </c>
      <c r="P29" s="56"/>
      <c r="Q29" s="143" t="s">
        <v>231</v>
      </c>
      <c r="R29" s="56" t="s">
        <v>278</v>
      </c>
      <c r="S29" s="143" t="s">
        <v>207</v>
      </c>
      <c r="T29" s="56"/>
      <c r="U29" s="143" t="s">
        <v>207</v>
      </c>
      <c r="V29" s="56"/>
      <c r="W29" s="143" t="s">
        <v>207</v>
      </c>
      <c r="X29" s="56"/>
      <c r="Y29" s="143" t="s">
        <v>207</v>
      </c>
      <c r="Z29" s="56"/>
      <c r="AA29" s="143" t="s">
        <v>207</v>
      </c>
      <c r="AB29" s="56"/>
      <c r="AC29" s="143" t="s">
        <v>207</v>
      </c>
      <c r="AD29" s="56"/>
      <c r="AE29" s="143" t="s">
        <v>207</v>
      </c>
      <c r="AF29" s="178" t="str">
        <f>IF(AND(O29="",Q29="",S29="",U29="",W29="",Y29="",AA29="",AC29=""),"",IF(OR(AND(O29&lt;&gt;"NA",O29&lt;&gt;"C",O29&lt;&gt;"NC",O29&lt;&gt;"SF",O29&lt;&gt;""),AND(Q29&lt;&gt;"NA",Q29&lt;&gt;"C",Q29&lt;&gt;"NC",Q29&lt;&gt;"SF",Q29&lt;&gt;""),AND(S29&lt;&gt;"NA",S29&lt;&gt;"C",S29&lt;&gt;"NC",S29&lt;&gt;"SF",S29&lt;&gt;""),AND(U29&lt;&gt;"NA",U29&lt;&gt;"C",U29&lt;&gt;"NC",U29&lt;&gt;"SF",U29&lt;&gt;""),AND(W29&lt;&gt;"NA",W29&lt;&gt;"C",W29&lt;&gt;"NC",W29&lt;&gt;"SF",W29&lt;&gt;""),AND(Y29&lt;&gt;"NA",Y29&lt;&gt;"C",Y29&lt;&gt;"NC",Y29&lt;&gt;"SF",Y29&lt;&gt;""),AND(AA29&lt;&gt;"NA",AA29&lt;&gt;"C",AA29&lt;&gt;"NC",AA29&lt;&gt;"SF",AA29&lt;&gt;""),AND(AC29&lt;&gt;"NA",AC29&lt;&gt;"C",AC29&lt;&gt;"NC",AC29&lt;&gt;"SF",AC29&lt;&gt;"")),"FALSO",IF(AND(O29="NA",Q29="NA",S29="NA",U29="NA",W29="NA",Y29="NA",AA29="NA",AC29="NA"),"NA",IF(OR(O29="NC",Q29="NC",S29="NC",U29="NC",W29="NC",Y29="NC",AA29="NC",AC29="NC",O29="SF",Q29="SF",S29="SF",U29="SF",W29="SF",Y29="SF",AA29="SF",AC29="SF"),"NC",IF(OR(O29="C",Q29="C",S29="C",U29="C",W29="C",Y29="C",AA29="C",AC29="C"),"C","")))))</f>
        <v>NC</v>
      </c>
      <c r="AG29" s="54" t="str">
        <f>IF(AND(AE29="C",AF29="C"),"UTILIZOU O PDA CORRETAMENTE",IF(AND(AE29="C",AF29="NC"),"UTILIZOU O PDA CORRETAMENTE. NÃO HÁ FOTOS DE TODAS AS ETAPAS",IF(AND(AE29="NC",AF29="NC"),"NÃO UTILIZOU O PDA",IF(AND(AE29="NA",AF29="NA"),"NÃO AVALIADO POR FALHA DE SINCRONISMO"))))</f>
        <v>UTILIZOU O PDA CORRETAMENTE. NÃO HÁ FOTOS DE TODAS AS ETAPAS</v>
      </c>
      <c r="AH29" s="143" t="s">
        <v>207</v>
      </c>
      <c r="AI29" s="92" t="s">
        <v>6</v>
      </c>
      <c r="AJ29" s="94" t="str">
        <f>E29</f>
        <v>SÃO PAULO</v>
      </c>
      <c r="AK29" s="191" t="s">
        <v>39</v>
      </c>
    </row>
    <row r="30" spans="1:37" ht="30" hidden="1" customHeight="1">
      <c r="A30" s="176" t="s">
        <v>201</v>
      </c>
      <c r="B30" s="157">
        <v>2619328017</v>
      </c>
      <c r="C30" s="157" t="s">
        <v>106</v>
      </c>
      <c r="D30" s="157" t="s">
        <v>81</v>
      </c>
      <c r="E30" s="157" t="s">
        <v>5</v>
      </c>
      <c r="F30" s="157" t="s">
        <v>274</v>
      </c>
      <c r="G30" s="157">
        <v>1538</v>
      </c>
      <c r="H30" s="157" t="s">
        <v>203</v>
      </c>
      <c r="I30" s="157" t="s">
        <v>254</v>
      </c>
      <c r="J30" s="157" t="s">
        <v>279</v>
      </c>
      <c r="K30" s="157" t="s">
        <v>217</v>
      </c>
      <c r="L30" s="205">
        <v>46270.443055555559</v>
      </c>
      <c r="M30" s="205">
        <v>46270.463194444441</v>
      </c>
      <c r="N30" s="157" t="s">
        <v>277</v>
      </c>
      <c r="O30" s="143" t="s">
        <v>207</v>
      </c>
      <c r="P30" s="56"/>
      <c r="Q30" s="143" t="s">
        <v>207</v>
      </c>
      <c r="R30" s="56"/>
      <c r="S30" s="143" t="s">
        <v>207</v>
      </c>
      <c r="T30" s="56"/>
      <c r="U30" s="143" t="s">
        <v>62</v>
      </c>
      <c r="V30" s="56"/>
      <c r="W30" s="143" t="s">
        <v>207</v>
      </c>
      <c r="X30" s="56"/>
      <c r="Y30" s="143" t="s">
        <v>62</v>
      </c>
      <c r="Z30" s="56"/>
      <c r="AA30" s="143" t="s">
        <v>207</v>
      </c>
      <c r="AB30" s="56"/>
      <c r="AC30" s="143" t="s">
        <v>207</v>
      </c>
      <c r="AD30" s="56"/>
      <c r="AE30" s="143" t="s">
        <v>207</v>
      </c>
      <c r="AF30" s="178" t="str">
        <f>IF(AND(O30="",Q30="",S30="",U30="",W30="",Y30="",AA30="",AC30=""),"",IF(OR(AND(O30&lt;&gt;"NA",O30&lt;&gt;"C",O30&lt;&gt;"NC",O30&lt;&gt;"SF",O30&lt;&gt;""),AND(Q30&lt;&gt;"NA",Q30&lt;&gt;"C",Q30&lt;&gt;"NC",Q30&lt;&gt;"SF",Q30&lt;&gt;""),AND(S30&lt;&gt;"NA",S30&lt;&gt;"C",S30&lt;&gt;"NC",S30&lt;&gt;"SF",S30&lt;&gt;""),AND(U30&lt;&gt;"NA",U30&lt;&gt;"C",U30&lt;&gt;"NC",U30&lt;&gt;"SF",U30&lt;&gt;""),AND(W30&lt;&gt;"NA",W30&lt;&gt;"C",W30&lt;&gt;"NC",W30&lt;&gt;"SF",W30&lt;&gt;""),AND(Y30&lt;&gt;"NA",Y30&lt;&gt;"C",Y30&lt;&gt;"NC",Y30&lt;&gt;"SF",Y30&lt;&gt;""),AND(AA30&lt;&gt;"NA",AA30&lt;&gt;"C",AA30&lt;&gt;"NC",AA30&lt;&gt;"SF",AA30&lt;&gt;""),AND(AC30&lt;&gt;"NA",AC30&lt;&gt;"C",AC30&lt;&gt;"NC",AC30&lt;&gt;"SF",AC30&lt;&gt;"")),"FALSO",IF(AND(O30="NA",Q30="NA",S30="NA",U30="NA",W30="NA",Y30="NA",AA30="NA",AC30="NA"),"NA",IF(OR(O30="NC",Q30="NC",S30="NC",U30="NC",W30="NC",Y30="NC",AA30="NC",AC30="NC",O30="SF",Q30="SF",S30="SF",U30="SF",W30="SF",Y30="SF",AA30="SF",AC30="SF"),"NC",IF(OR(O30="C",Q30="C",S30="C",U30="C",W30="C",Y30="C",AA30="C",AC30="C"),"C","")))))</f>
        <v>C</v>
      </c>
      <c r="AG30" s="54" t="str">
        <f>IF(AND(AE30="C",AF30="C"),"UTILIZOU O PDA CORRETAMENTE",IF(AND(AE30="C",AF30="NC"),"UTILIZOU O PDA CORRETAMENTE. NÃO HÁ FOTOS DE TODAS AS ETAPAS",IF(AND(AE30="NC",AF30="NC"),"NÃO UTILIZOU O PDA",IF(AND(AE30="NA",AF30="NA"),"NÃO AVALIADO POR FALHA DE SINCRONISMO"))))</f>
        <v>UTILIZOU O PDA CORRETAMENTE</v>
      </c>
      <c r="AH30" s="143" t="s">
        <v>207</v>
      </c>
      <c r="AI30" s="92" t="s">
        <v>6</v>
      </c>
      <c r="AJ30" s="94" t="str">
        <f>E30</f>
        <v>SÃO PAULO</v>
      </c>
      <c r="AK30" s="191" t="s">
        <v>39</v>
      </c>
    </row>
    <row r="31" spans="1:37" ht="30" hidden="1" customHeight="1">
      <c r="A31" s="176" t="s">
        <v>201</v>
      </c>
      <c r="B31" s="157">
        <v>2617954902</v>
      </c>
      <c r="C31" s="157" t="s">
        <v>86</v>
      </c>
      <c r="D31" s="157" t="s">
        <v>77</v>
      </c>
      <c r="E31" s="157" t="s">
        <v>5</v>
      </c>
      <c r="F31" s="157" t="s">
        <v>280</v>
      </c>
      <c r="G31" s="157">
        <v>11</v>
      </c>
      <c r="H31" s="157" t="s">
        <v>217</v>
      </c>
      <c r="I31" s="157" t="s">
        <v>6</v>
      </c>
      <c r="J31" s="157" t="s">
        <v>86</v>
      </c>
      <c r="K31" s="157" t="s">
        <v>281</v>
      </c>
      <c r="L31" s="205">
        <v>46117.529861111114</v>
      </c>
      <c r="M31" s="205">
        <v>46117.662499999999</v>
      </c>
      <c r="N31" s="157" t="s">
        <v>258</v>
      </c>
      <c r="O31" s="143" t="s">
        <v>207</v>
      </c>
      <c r="P31" s="56"/>
      <c r="Q31" s="143" t="s">
        <v>207</v>
      </c>
      <c r="R31" s="56"/>
      <c r="S31" s="143" t="s">
        <v>207</v>
      </c>
      <c r="T31" s="56"/>
      <c r="U31" s="143" t="s">
        <v>207</v>
      </c>
      <c r="V31" s="56"/>
      <c r="W31" s="143" t="s">
        <v>207</v>
      </c>
      <c r="X31" s="56"/>
      <c r="Y31" s="143" t="s">
        <v>207</v>
      </c>
      <c r="Z31" s="56"/>
      <c r="AA31" s="143" t="s">
        <v>207</v>
      </c>
      <c r="AB31" s="56"/>
      <c r="AC31" s="143" t="s">
        <v>207</v>
      </c>
      <c r="AD31" s="56"/>
      <c r="AE31" s="143" t="s">
        <v>207</v>
      </c>
      <c r="AF31" s="178" t="str">
        <f>IF(AND(O31="",Q31="",S31="",U31="",W31="",Y31="",AA31="",AC31=""),"",IF(OR(AND(O31&lt;&gt;"NA",O31&lt;&gt;"C",O31&lt;&gt;"NC",O31&lt;&gt;"SF",O31&lt;&gt;""),AND(Q31&lt;&gt;"NA",Q31&lt;&gt;"C",Q31&lt;&gt;"NC",Q31&lt;&gt;"SF",Q31&lt;&gt;""),AND(S31&lt;&gt;"NA",S31&lt;&gt;"C",S31&lt;&gt;"NC",S31&lt;&gt;"SF",S31&lt;&gt;""),AND(U31&lt;&gt;"NA",U31&lt;&gt;"C",U31&lt;&gt;"NC",U31&lt;&gt;"SF",U31&lt;&gt;""),AND(W31&lt;&gt;"NA",W31&lt;&gt;"C",W31&lt;&gt;"NC",W31&lt;&gt;"SF",W31&lt;&gt;""),AND(Y31&lt;&gt;"NA",Y31&lt;&gt;"C",Y31&lt;&gt;"NC",Y31&lt;&gt;"SF",Y31&lt;&gt;""),AND(AA31&lt;&gt;"NA",AA31&lt;&gt;"C",AA31&lt;&gt;"NC",AA31&lt;&gt;"SF",AA31&lt;&gt;""),AND(AC31&lt;&gt;"NA",AC31&lt;&gt;"C",AC31&lt;&gt;"NC",AC31&lt;&gt;"SF",AC31&lt;&gt;"")),"FALSO",IF(AND(O31="NA",Q31="NA",S31="NA",U31="NA",W31="NA",Y31="NA",AA31="NA",AC31="NA"),"NA",IF(OR(O31="NC",Q31="NC",S31="NC",U31="NC",W31="NC",Y31="NC",AA31="NC",AC31="NC",O31="SF",Q31="SF",S31="SF",U31="SF",W31="SF",Y31="SF",AA31="SF",AC31="SF"),"NC",IF(OR(O31="C",Q31="C",S31="C",U31="C",W31="C",Y31="C",AA31="C",AC31="C"),"C","")))))</f>
        <v>C</v>
      </c>
      <c r="AG31" s="54" t="str">
        <f>IF(AND(AE31="C",AF31="C"),"UTILIZOU O PDA CORRETAMENTE",IF(AND(AE31="C",AF31="NC"),"UTILIZOU O PDA CORRETAMENTE. NÃO HÁ FOTOS DE TODAS AS ETAPAS",IF(AND(AE31="NC",AF31="NC"),"NÃO UTILIZOU O PDA",IF(AND(AE31="NA",AF31="NA"),"NÃO AVALIADO POR FALHA DE SINCRONISMO"))))</f>
        <v>UTILIZOU O PDA CORRETAMENTE</v>
      </c>
      <c r="AH31" s="143" t="s">
        <v>207</v>
      </c>
      <c r="AI31" s="92" t="s">
        <v>6</v>
      </c>
      <c r="AJ31" s="94" t="str">
        <f>E31</f>
        <v>SÃO PAULO</v>
      </c>
      <c r="AK31" s="191" t="s">
        <v>39</v>
      </c>
    </row>
    <row r="32" spans="1:37" ht="30" hidden="1" customHeight="1">
      <c r="A32" s="176" t="s">
        <v>201</v>
      </c>
      <c r="B32" s="157">
        <v>2618917697</v>
      </c>
      <c r="C32" s="157" t="s">
        <v>89</v>
      </c>
      <c r="D32" s="157" t="s">
        <v>78</v>
      </c>
      <c r="E32" s="157" t="s">
        <v>5</v>
      </c>
      <c r="F32" s="157" t="s">
        <v>282</v>
      </c>
      <c r="G32" s="157">
        <v>58</v>
      </c>
      <c r="H32" s="157" t="s">
        <v>203</v>
      </c>
      <c r="I32" s="157" t="s">
        <v>283</v>
      </c>
      <c r="J32" s="157" t="s">
        <v>228</v>
      </c>
      <c r="K32" s="157" t="s">
        <v>217</v>
      </c>
      <c r="L32" s="205">
        <v>46178.60833333333</v>
      </c>
      <c r="M32" s="205">
        <v>46178.624305555553</v>
      </c>
      <c r="N32" s="157" t="s">
        <v>229</v>
      </c>
      <c r="O32" s="143" t="s">
        <v>207</v>
      </c>
      <c r="P32" s="56"/>
      <c r="Q32" s="143" t="s">
        <v>207</v>
      </c>
      <c r="R32" s="56"/>
      <c r="S32" s="143" t="s">
        <v>207</v>
      </c>
      <c r="T32" s="56"/>
      <c r="U32" s="143" t="s">
        <v>207</v>
      </c>
      <c r="V32" s="56"/>
      <c r="W32" s="143" t="s">
        <v>207</v>
      </c>
      <c r="X32" s="56"/>
      <c r="Y32" s="143" t="s">
        <v>62</v>
      </c>
      <c r="Z32" s="56"/>
      <c r="AA32" s="143" t="s">
        <v>207</v>
      </c>
      <c r="AB32" s="56"/>
      <c r="AC32" s="143" t="s">
        <v>207</v>
      </c>
      <c r="AD32" s="56"/>
      <c r="AE32" s="143" t="s">
        <v>207</v>
      </c>
      <c r="AF32" s="178" t="str">
        <f>IF(AND(O32="",Q32="",S32="",U32="",W32="",Y32="",AA32="",AC32=""),"",IF(OR(AND(O32&lt;&gt;"NA",O32&lt;&gt;"C",O32&lt;&gt;"NC",O32&lt;&gt;"SF",O32&lt;&gt;""),AND(Q32&lt;&gt;"NA",Q32&lt;&gt;"C",Q32&lt;&gt;"NC",Q32&lt;&gt;"SF",Q32&lt;&gt;""),AND(S32&lt;&gt;"NA",S32&lt;&gt;"C",S32&lt;&gt;"NC",S32&lt;&gt;"SF",S32&lt;&gt;""),AND(U32&lt;&gt;"NA",U32&lt;&gt;"C",U32&lt;&gt;"NC",U32&lt;&gt;"SF",U32&lt;&gt;""),AND(W32&lt;&gt;"NA",W32&lt;&gt;"C",W32&lt;&gt;"NC",W32&lt;&gt;"SF",W32&lt;&gt;""),AND(Y32&lt;&gt;"NA",Y32&lt;&gt;"C",Y32&lt;&gt;"NC",Y32&lt;&gt;"SF",Y32&lt;&gt;""),AND(AA32&lt;&gt;"NA",AA32&lt;&gt;"C",AA32&lt;&gt;"NC",AA32&lt;&gt;"SF",AA32&lt;&gt;""),AND(AC32&lt;&gt;"NA",AC32&lt;&gt;"C",AC32&lt;&gt;"NC",AC32&lt;&gt;"SF",AC32&lt;&gt;"")),"FALSO",IF(AND(O32="NA",Q32="NA",S32="NA",U32="NA",W32="NA",Y32="NA",AA32="NA",AC32="NA"),"NA",IF(OR(O32="NC",Q32="NC",S32="NC",U32="NC",W32="NC",Y32="NC",AA32="NC",AC32="NC",O32="SF",Q32="SF",S32="SF",U32="SF",W32="SF",Y32="SF",AA32="SF",AC32="SF"),"NC",IF(OR(O32="C",Q32="C",S32="C",U32="C",W32="C",Y32="C",AA32="C",AC32="C"),"C","")))))</f>
        <v>C</v>
      </c>
      <c r="AG32" s="54" t="str">
        <f>IF(AND(AE32="C",AF32="C"),"UTILIZOU O PDA CORRETAMENTE",IF(AND(AE32="C",AF32="NC"),"UTILIZOU O PDA CORRETAMENTE. NÃO HÁ FOTOS DE TODAS AS ETAPAS",IF(AND(AE32="NC",AF32="NC"),"NÃO UTILIZOU O PDA",IF(AND(AE32="NA",AF32="NA"),"NÃO AVALIADO POR FALHA DE SINCRONISMO"))))</f>
        <v>UTILIZOU O PDA CORRETAMENTE</v>
      </c>
      <c r="AH32" s="143" t="s">
        <v>207</v>
      </c>
      <c r="AI32" s="92" t="s">
        <v>6</v>
      </c>
      <c r="AJ32" s="94" t="str">
        <f>E32</f>
        <v>SÃO PAULO</v>
      </c>
      <c r="AK32" s="191" t="s">
        <v>39</v>
      </c>
    </row>
    <row r="33" spans="1:37" ht="30" hidden="1" customHeight="1">
      <c r="A33" s="176" t="s">
        <v>201</v>
      </c>
      <c r="B33" s="157">
        <v>2617764991</v>
      </c>
      <c r="C33" s="157" t="s">
        <v>86</v>
      </c>
      <c r="D33" s="157" t="s">
        <v>77</v>
      </c>
      <c r="E33" s="157" t="s">
        <v>5</v>
      </c>
      <c r="F33" s="157" t="s">
        <v>284</v>
      </c>
      <c r="G33" s="157">
        <v>9</v>
      </c>
      <c r="H33" s="157" t="s">
        <v>285</v>
      </c>
      <c r="I33" s="157" t="s">
        <v>223</v>
      </c>
      <c r="J33" s="157" t="s">
        <v>86</v>
      </c>
      <c r="K33" s="157" t="s">
        <v>286</v>
      </c>
      <c r="L33" s="205">
        <v>46117.704861111109</v>
      </c>
      <c r="M33" s="205">
        <v>46117.709722222222</v>
      </c>
      <c r="N33" s="157" t="s">
        <v>206</v>
      </c>
      <c r="O33" s="143" t="s">
        <v>207</v>
      </c>
      <c r="P33" s="56"/>
      <c r="Q33" s="143" t="s">
        <v>207</v>
      </c>
      <c r="R33" s="56"/>
      <c r="S33" s="143" t="s">
        <v>207</v>
      </c>
      <c r="T33" s="56"/>
      <c r="U33" s="143" t="s">
        <v>207</v>
      </c>
      <c r="V33" s="56"/>
      <c r="W33" s="143" t="s">
        <v>207</v>
      </c>
      <c r="X33" s="56"/>
      <c r="Y33" s="143" t="s">
        <v>207</v>
      </c>
      <c r="Z33" s="56"/>
      <c r="AA33" s="143" t="s">
        <v>207</v>
      </c>
      <c r="AB33" s="56"/>
      <c r="AC33" s="143" t="s">
        <v>207</v>
      </c>
      <c r="AD33" s="56"/>
      <c r="AE33" s="143" t="s">
        <v>207</v>
      </c>
      <c r="AF33" s="178" t="str">
        <f>IF(AND(O33="",Q33="",S33="",U33="",W33="",Y33="",AA33="",AC33=""),"",IF(OR(AND(O33&lt;&gt;"NA",O33&lt;&gt;"C",O33&lt;&gt;"NC",O33&lt;&gt;"SF",O33&lt;&gt;""),AND(Q33&lt;&gt;"NA",Q33&lt;&gt;"C",Q33&lt;&gt;"NC",Q33&lt;&gt;"SF",Q33&lt;&gt;""),AND(S33&lt;&gt;"NA",S33&lt;&gt;"C",S33&lt;&gt;"NC",S33&lt;&gt;"SF",S33&lt;&gt;""),AND(U33&lt;&gt;"NA",U33&lt;&gt;"C",U33&lt;&gt;"NC",U33&lt;&gt;"SF",U33&lt;&gt;""),AND(W33&lt;&gt;"NA",W33&lt;&gt;"C",W33&lt;&gt;"NC",W33&lt;&gt;"SF",W33&lt;&gt;""),AND(Y33&lt;&gt;"NA",Y33&lt;&gt;"C",Y33&lt;&gt;"NC",Y33&lt;&gt;"SF",Y33&lt;&gt;""),AND(AA33&lt;&gt;"NA",AA33&lt;&gt;"C",AA33&lt;&gt;"NC",AA33&lt;&gt;"SF",AA33&lt;&gt;""),AND(AC33&lt;&gt;"NA",AC33&lt;&gt;"C",AC33&lt;&gt;"NC",AC33&lt;&gt;"SF",AC33&lt;&gt;"")),"FALSO",IF(AND(O33="NA",Q33="NA",S33="NA",U33="NA",W33="NA",Y33="NA",AA33="NA",AC33="NA"),"NA",IF(OR(O33="NC",Q33="NC",S33="NC",U33="NC",W33="NC",Y33="NC",AA33="NC",AC33="NC",O33="SF",Q33="SF",S33="SF",U33="SF",W33="SF",Y33="SF",AA33="SF",AC33="SF"),"NC",IF(OR(O33="C",Q33="C",S33="C",U33="C",W33="C",Y33="C",AA33="C",AC33="C"),"C","")))))</f>
        <v>C</v>
      </c>
      <c r="AG33" s="54" t="str">
        <f>IF(AND(AE33="C",AF33="C"),"UTILIZOU O PDA CORRETAMENTE",IF(AND(AE33="C",AF33="NC"),"UTILIZOU O PDA CORRETAMENTE. NÃO HÁ FOTOS DE TODAS AS ETAPAS",IF(AND(AE33="NC",AF33="NC"),"NÃO UTILIZOU O PDA",IF(AND(AE33="NA",AF33="NA"),"NÃO AVALIADO POR FALHA DE SINCRONISMO"))))</f>
        <v>UTILIZOU O PDA CORRETAMENTE</v>
      </c>
      <c r="AH33" s="143" t="s">
        <v>207</v>
      </c>
      <c r="AI33" s="92" t="s">
        <v>6</v>
      </c>
      <c r="AJ33" s="94" t="str">
        <f>E33</f>
        <v>SÃO PAULO</v>
      </c>
      <c r="AK33" s="191" t="s">
        <v>39</v>
      </c>
    </row>
    <row r="34" spans="1:37" ht="30" hidden="1" customHeight="1">
      <c r="A34" s="176" t="s">
        <v>201</v>
      </c>
      <c r="B34" s="157">
        <v>2617761432</v>
      </c>
      <c r="C34" s="157" t="s">
        <v>86</v>
      </c>
      <c r="D34" s="157" t="s">
        <v>77</v>
      </c>
      <c r="E34" s="157" t="s">
        <v>5</v>
      </c>
      <c r="F34" s="157" t="s">
        <v>284</v>
      </c>
      <c r="G34" s="157">
        <v>9</v>
      </c>
      <c r="H34" s="157" t="s">
        <v>260</v>
      </c>
      <c r="I34" s="157" t="s">
        <v>223</v>
      </c>
      <c r="J34" s="157" t="s">
        <v>86</v>
      </c>
      <c r="K34" s="157" t="s">
        <v>286</v>
      </c>
      <c r="L34" s="205">
        <v>46117.693055555559</v>
      </c>
      <c r="M34" s="205">
        <v>46117.703472222223</v>
      </c>
      <c r="N34" s="157" t="s">
        <v>206</v>
      </c>
      <c r="O34" s="143" t="s">
        <v>207</v>
      </c>
      <c r="P34" s="56"/>
      <c r="Q34" s="143" t="s">
        <v>207</v>
      </c>
      <c r="R34" s="56"/>
      <c r="S34" s="143" t="s">
        <v>207</v>
      </c>
      <c r="T34" s="56"/>
      <c r="U34" s="143" t="s">
        <v>207</v>
      </c>
      <c r="V34" s="56"/>
      <c r="W34" s="143" t="s">
        <v>207</v>
      </c>
      <c r="X34" s="56"/>
      <c r="Y34" s="143" t="s">
        <v>207</v>
      </c>
      <c r="Z34" s="56"/>
      <c r="AA34" s="143" t="s">
        <v>207</v>
      </c>
      <c r="AB34" s="56"/>
      <c r="AC34" s="143" t="s">
        <v>207</v>
      </c>
      <c r="AD34" s="56"/>
      <c r="AE34" s="143" t="s">
        <v>207</v>
      </c>
      <c r="AF34" s="178" t="str">
        <f>IF(AND(O34="",Q34="",S34="",U34="",W34="",Y34="",AA34="",AC34=""),"",IF(OR(AND(O34&lt;&gt;"NA",O34&lt;&gt;"C",O34&lt;&gt;"NC",O34&lt;&gt;"SF",O34&lt;&gt;""),AND(Q34&lt;&gt;"NA",Q34&lt;&gt;"C",Q34&lt;&gt;"NC",Q34&lt;&gt;"SF",Q34&lt;&gt;""),AND(S34&lt;&gt;"NA",S34&lt;&gt;"C",S34&lt;&gt;"NC",S34&lt;&gt;"SF",S34&lt;&gt;""),AND(U34&lt;&gt;"NA",U34&lt;&gt;"C",U34&lt;&gt;"NC",U34&lt;&gt;"SF",U34&lt;&gt;""),AND(W34&lt;&gt;"NA",W34&lt;&gt;"C",W34&lt;&gt;"NC",W34&lt;&gt;"SF",W34&lt;&gt;""),AND(Y34&lt;&gt;"NA",Y34&lt;&gt;"C",Y34&lt;&gt;"NC",Y34&lt;&gt;"SF",Y34&lt;&gt;""),AND(AA34&lt;&gt;"NA",AA34&lt;&gt;"C",AA34&lt;&gt;"NC",AA34&lt;&gt;"SF",AA34&lt;&gt;""),AND(AC34&lt;&gt;"NA",AC34&lt;&gt;"C",AC34&lt;&gt;"NC",AC34&lt;&gt;"SF",AC34&lt;&gt;"")),"FALSO",IF(AND(O34="NA",Q34="NA",S34="NA",U34="NA",W34="NA",Y34="NA",AA34="NA",AC34="NA"),"NA",IF(OR(O34="NC",Q34="NC",S34="NC",U34="NC",W34="NC",Y34="NC",AA34="NC",AC34="NC",O34="SF",Q34="SF",S34="SF",U34="SF",W34="SF",Y34="SF",AA34="SF",AC34="SF"),"NC",IF(OR(O34="C",Q34="C",S34="C",U34="C",W34="C",Y34="C",AA34="C",AC34="C"),"C","")))))</f>
        <v>C</v>
      </c>
      <c r="AG34" s="54" t="str">
        <f>IF(AND(AE34="C",AF34="C"),"UTILIZOU O PDA CORRETAMENTE",IF(AND(AE34="C",AF34="NC"),"UTILIZOU O PDA CORRETAMENTE. NÃO HÁ FOTOS DE TODAS AS ETAPAS",IF(AND(AE34="NC",AF34="NC"),"NÃO UTILIZOU O PDA",IF(AND(AE34="NA",AF34="NA"),"NÃO AVALIADO POR FALHA DE SINCRONISMO"))))</f>
        <v>UTILIZOU O PDA CORRETAMENTE</v>
      </c>
      <c r="AH34" s="143" t="s">
        <v>207</v>
      </c>
      <c r="AI34" s="92" t="s">
        <v>6</v>
      </c>
      <c r="AJ34" s="94" t="str">
        <f>E34</f>
        <v>SÃO PAULO</v>
      </c>
      <c r="AK34" s="191" t="s">
        <v>39</v>
      </c>
    </row>
    <row r="35" spans="1:37" ht="30" hidden="1" customHeight="1">
      <c r="A35" s="176" t="s">
        <v>201</v>
      </c>
      <c r="B35" s="157">
        <v>2617975586</v>
      </c>
      <c r="C35" s="157" t="s">
        <v>86</v>
      </c>
      <c r="D35" s="157" t="s">
        <v>77</v>
      </c>
      <c r="E35" s="157" t="s">
        <v>5</v>
      </c>
      <c r="F35" s="157" t="s">
        <v>287</v>
      </c>
      <c r="G35" s="157">
        <v>910</v>
      </c>
      <c r="H35" s="157" t="s">
        <v>288</v>
      </c>
      <c r="I35" s="157" t="s">
        <v>223</v>
      </c>
      <c r="J35" s="157" t="s">
        <v>86</v>
      </c>
      <c r="K35" s="157" t="s">
        <v>289</v>
      </c>
      <c r="L35" s="205">
        <v>46147.448611111111</v>
      </c>
      <c r="M35" s="205">
        <v>46147.546527777777</v>
      </c>
      <c r="N35" s="157" t="s">
        <v>206</v>
      </c>
      <c r="O35" s="143" t="s">
        <v>207</v>
      </c>
      <c r="P35" s="56"/>
      <c r="Q35" s="143" t="s">
        <v>207</v>
      </c>
      <c r="R35" s="56"/>
      <c r="S35" s="143" t="s">
        <v>62</v>
      </c>
      <c r="T35" s="56"/>
      <c r="U35" s="143" t="s">
        <v>62</v>
      </c>
      <c r="V35" s="56"/>
      <c r="W35" s="143" t="s">
        <v>207</v>
      </c>
      <c r="X35" s="56"/>
      <c r="Y35" s="143" t="s">
        <v>207</v>
      </c>
      <c r="Z35" s="56"/>
      <c r="AA35" s="143" t="s">
        <v>207</v>
      </c>
      <c r="AB35" s="56"/>
      <c r="AC35" s="143" t="s">
        <v>207</v>
      </c>
      <c r="AD35" s="56"/>
      <c r="AE35" s="143" t="s">
        <v>207</v>
      </c>
      <c r="AF35" s="178" t="str">
        <f>IF(AND(O35="",Q35="",S35="",U35="",W35="",Y35="",AA35="",AC35=""),"",IF(OR(AND(O35&lt;&gt;"NA",O35&lt;&gt;"C",O35&lt;&gt;"NC",O35&lt;&gt;"SF",O35&lt;&gt;""),AND(Q35&lt;&gt;"NA",Q35&lt;&gt;"C",Q35&lt;&gt;"NC",Q35&lt;&gt;"SF",Q35&lt;&gt;""),AND(S35&lt;&gt;"NA",S35&lt;&gt;"C",S35&lt;&gt;"NC",S35&lt;&gt;"SF",S35&lt;&gt;""),AND(U35&lt;&gt;"NA",U35&lt;&gt;"C",U35&lt;&gt;"NC",U35&lt;&gt;"SF",U35&lt;&gt;""),AND(W35&lt;&gt;"NA",W35&lt;&gt;"C",W35&lt;&gt;"NC",W35&lt;&gt;"SF",W35&lt;&gt;""),AND(Y35&lt;&gt;"NA",Y35&lt;&gt;"C",Y35&lt;&gt;"NC",Y35&lt;&gt;"SF",Y35&lt;&gt;""),AND(AA35&lt;&gt;"NA",AA35&lt;&gt;"C",AA35&lt;&gt;"NC",AA35&lt;&gt;"SF",AA35&lt;&gt;""),AND(AC35&lt;&gt;"NA",AC35&lt;&gt;"C",AC35&lt;&gt;"NC",AC35&lt;&gt;"SF",AC35&lt;&gt;"")),"FALSO",IF(AND(O35="NA",Q35="NA",S35="NA",U35="NA",W35="NA",Y35="NA",AA35="NA",AC35="NA"),"NA",IF(OR(O35="NC",Q35="NC",S35="NC",U35="NC",W35="NC",Y35="NC",AA35="NC",AC35="NC",O35="SF",Q35="SF",S35="SF",U35="SF",W35="SF",Y35="SF",AA35="SF",AC35="SF"),"NC",IF(OR(O35="C",Q35="C",S35="C",U35="C",W35="C",Y35="C",AA35="C",AC35="C"),"C","")))))</f>
        <v>C</v>
      </c>
      <c r="AG35" s="54" t="str">
        <f>IF(AND(AE35="C",AF35="C"),"UTILIZOU O PDA CORRETAMENTE",IF(AND(AE35="C",AF35="NC"),"UTILIZOU O PDA CORRETAMENTE. NÃO HÁ FOTOS DE TODAS AS ETAPAS",IF(AND(AE35="NC",AF35="NC"),"NÃO UTILIZOU O PDA",IF(AND(AE35="NA",AF35="NA"),"NÃO AVALIADO POR FALHA DE SINCRONISMO"))))</f>
        <v>UTILIZOU O PDA CORRETAMENTE</v>
      </c>
      <c r="AH35" s="143" t="s">
        <v>207</v>
      </c>
      <c r="AI35" s="92" t="s">
        <v>6</v>
      </c>
      <c r="AJ35" s="94" t="str">
        <f>E35</f>
        <v>SÃO PAULO</v>
      </c>
      <c r="AK35" s="191" t="s">
        <v>39</v>
      </c>
    </row>
    <row r="36" spans="1:37" ht="30" hidden="1" customHeight="1">
      <c r="A36" s="176" t="s">
        <v>201</v>
      </c>
      <c r="B36" s="157">
        <v>2618416980</v>
      </c>
      <c r="C36" s="157" t="s">
        <v>103</v>
      </c>
      <c r="D36" s="157" t="s">
        <v>81</v>
      </c>
      <c r="E36" s="157" t="s">
        <v>5</v>
      </c>
      <c r="F36" s="157" t="s">
        <v>290</v>
      </c>
      <c r="G36" s="157">
        <v>218</v>
      </c>
      <c r="H36" s="157" t="s">
        <v>217</v>
      </c>
      <c r="I36" s="157" t="s">
        <v>291</v>
      </c>
      <c r="J36" s="157" t="s">
        <v>246</v>
      </c>
      <c r="K36" s="157" t="s">
        <v>292</v>
      </c>
      <c r="L36" s="205">
        <v>46086.602777777778</v>
      </c>
      <c r="M36" s="205">
        <v>46086.609027777777</v>
      </c>
      <c r="N36" s="157" t="s">
        <v>206</v>
      </c>
      <c r="O36" s="143" t="s">
        <v>230</v>
      </c>
      <c r="P36" s="56"/>
      <c r="Q36" s="143" t="s">
        <v>230</v>
      </c>
      <c r="R36" s="56"/>
      <c r="S36" s="143" t="s">
        <v>230</v>
      </c>
      <c r="T36" s="56"/>
      <c r="U36" s="143" t="s">
        <v>230</v>
      </c>
      <c r="V36" s="56"/>
      <c r="W36" s="143" t="s">
        <v>230</v>
      </c>
      <c r="X36" s="56"/>
      <c r="Y36" s="143" t="s">
        <v>230</v>
      </c>
      <c r="Z36" s="56"/>
      <c r="AA36" s="143" t="s">
        <v>230</v>
      </c>
      <c r="AB36" s="56"/>
      <c r="AC36" s="143" t="s">
        <v>230</v>
      </c>
      <c r="AD36" s="56"/>
      <c r="AE36" s="143" t="s">
        <v>231</v>
      </c>
      <c r="AF36" s="178" t="str">
        <f>IF(AND(O36="",Q36="",S36="",U36="",W36="",Y36="",AA36="",AC36=""),"",IF(OR(AND(O36&lt;&gt;"NA",O36&lt;&gt;"C",O36&lt;&gt;"NC",O36&lt;&gt;"SF",O36&lt;&gt;""),AND(Q36&lt;&gt;"NA",Q36&lt;&gt;"C",Q36&lt;&gt;"NC",Q36&lt;&gt;"SF",Q36&lt;&gt;""),AND(S36&lt;&gt;"NA",S36&lt;&gt;"C",S36&lt;&gt;"NC",S36&lt;&gt;"SF",S36&lt;&gt;""),AND(U36&lt;&gt;"NA",U36&lt;&gt;"C",U36&lt;&gt;"NC",U36&lt;&gt;"SF",U36&lt;&gt;""),AND(W36&lt;&gt;"NA",W36&lt;&gt;"C",W36&lt;&gt;"NC",W36&lt;&gt;"SF",W36&lt;&gt;""),AND(Y36&lt;&gt;"NA",Y36&lt;&gt;"C",Y36&lt;&gt;"NC",Y36&lt;&gt;"SF",Y36&lt;&gt;""),AND(AA36&lt;&gt;"NA",AA36&lt;&gt;"C",AA36&lt;&gt;"NC",AA36&lt;&gt;"SF",AA36&lt;&gt;""),AND(AC36&lt;&gt;"NA",AC36&lt;&gt;"C",AC36&lt;&gt;"NC",AC36&lt;&gt;"SF",AC36&lt;&gt;"")),"FALSO",IF(AND(O36="NA",Q36="NA",S36="NA",U36="NA",W36="NA",Y36="NA",AA36="NA",AC36="NA"),"NA",IF(OR(O36="NC",Q36="NC",S36="NC",U36="NC",W36="NC",Y36="NC",AA36="NC",AC36="NC",O36="SF",Q36="SF",S36="SF",U36="SF",W36="SF",Y36="SF",AA36="SF",AC36="SF"),"NC",IF(OR(O36="C",Q36="C",S36="C",U36="C",W36="C",Y36="C",AA36="C",AC36="C"),"C","")))))</f>
        <v>NC</v>
      </c>
      <c r="AG36" s="54" t="str">
        <f>IF(AND(AE36="C",AF36="C"),"UTILIZOU O PDA CORRETAMENTE",IF(AND(AE36="C",AF36="NC"),"UTILIZOU O PDA CORRETAMENTE. NÃO HÁ FOTOS DE TODAS AS ETAPAS",IF(AND(AE36="NC",AF36="NC"),"NÃO UTILIZOU O PDA",IF(AND(AE36="NA",AF36="NA"),"NÃO AVALIADO POR FALHA DE SINCRONISMO"))))</f>
        <v>NÃO UTILIZOU O PDA</v>
      </c>
      <c r="AH36" s="143" t="s">
        <v>207</v>
      </c>
      <c r="AI36" s="92" t="s">
        <v>6</v>
      </c>
      <c r="AJ36" s="94" t="str">
        <f>E36</f>
        <v>SÃO PAULO</v>
      </c>
      <c r="AK36" s="191" t="s">
        <v>39</v>
      </c>
    </row>
    <row r="37" spans="1:37" ht="30" hidden="1" customHeight="1">
      <c r="A37" s="176" t="s">
        <v>201</v>
      </c>
      <c r="B37" s="157">
        <v>2619207223</v>
      </c>
      <c r="C37" s="157" t="s">
        <v>100</v>
      </c>
      <c r="D37" s="157" t="s">
        <v>81</v>
      </c>
      <c r="E37" s="157" t="s">
        <v>5</v>
      </c>
      <c r="F37" s="157" t="s">
        <v>290</v>
      </c>
      <c r="G37" s="157">
        <v>186</v>
      </c>
      <c r="H37" s="157"/>
      <c r="I37" s="157" t="s">
        <v>291</v>
      </c>
      <c r="J37" s="157" t="s">
        <v>236</v>
      </c>
      <c r="K37" s="157"/>
      <c r="L37" s="205">
        <v>46270.513194444444</v>
      </c>
      <c r="M37" s="205">
        <v>46270.520833333336</v>
      </c>
      <c r="N37" s="157" t="s">
        <v>258</v>
      </c>
      <c r="O37" s="143" t="s">
        <v>207</v>
      </c>
      <c r="P37" s="56"/>
      <c r="Q37" s="143" t="s">
        <v>207</v>
      </c>
      <c r="R37" s="56"/>
      <c r="S37" s="143" t="s">
        <v>207</v>
      </c>
      <c r="T37" s="56"/>
      <c r="U37" s="143" t="s">
        <v>207</v>
      </c>
      <c r="V37" s="56"/>
      <c r="W37" s="143" t="s">
        <v>207</v>
      </c>
      <c r="X37" s="56"/>
      <c r="Y37" s="143" t="s">
        <v>207</v>
      </c>
      <c r="Z37" s="56"/>
      <c r="AA37" s="143" t="s">
        <v>207</v>
      </c>
      <c r="AB37" s="56"/>
      <c r="AC37" s="143" t="s">
        <v>207</v>
      </c>
      <c r="AD37" s="56"/>
      <c r="AE37" s="143" t="s">
        <v>207</v>
      </c>
      <c r="AF37" s="178" t="str">
        <f>IF(AND(O37="",Q37="",S37="",U37="",W37="",Y37="",AA37="",AC37=""),"",IF(OR(AND(O37&lt;&gt;"NA",O37&lt;&gt;"C",O37&lt;&gt;"NC",O37&lt;&gt;"SF",O37&lt;&gt;""),AND(Q37&lt;&gt;"NA",Q37&lt;&gt;"C",Q37&lt;&gt;"NC",Q37&lt;&gt;"SF",Q37&lt;&gt;""),AND(S37&lt;&gt;"NA",S37&lt;&gt;"C",S37&lt;&gt;"NC",S37&lt;&gt;"SF",S37&lt;&gt;""),AND(U37&lt;&gt;"NA",U37&lt;&gt;"C",U37&lt;&gt;"NC",U37&lt;&gt;"SF",U37&lt;&gt;""),AND(W37&lt;&gt;"NA",W37&lt;&gt;"C",W37&lt;&gt;"NC",W37&lt;&gt;"SF",W37&lt;&gt;""),AND(Y37&lt;&gt;"NA",Y37&lt;&gt;"C",Y37&lt;&gt;"NC",Y37&lt;&gt;"SF",Y37&lt;&gt;""),AND(AA37&lt;&gt;"NA",AA37&lt;&gt;"C",AA37&lt;&gt;"NC",AA37&lt;&gt;"SF",AA37&lt;&gt;""),AND(AC37&lt;&gt;"NA",AC37&lt;&gt;"C",AC37&lt;&gt;"NC",AC37&lt;&gt;"SF",AC37&lt;&gt;"")),"FALSO",IF(AND(O37="NA",Q37="NA",S37="NA",U37="NA",W37="NA",Y37="NA",AA37="NA",AC37="NA"),"NA",IF(OR(O37="NC",Q37="NC",S37="NC",U37="NC",W37="NC",Y37="NC",AA37="NC",AC37="NC",O37="SF",Q37="SF",S37="SF",U37="SF",W37="SF",Y37="SF",AA37="SF",AC37="SF"),"NC",IF(OR(O37="C",Q37="C",S37="C",U37="C",W37="C",Y37="C",AA37="C",AC37="C"),"C","")))))</f>
        <v>C</v>
      </c>
      <c r="AG37" s="54" t="str">
        <f>IF(AND(AE37="C",AF37="C"),"UTILIZOU O PDA CORRETAMENTE",IF(AND(AE37="C",AF37="NC"),"UTILIZOU O PDA CORRETAMENTE. NÃO HÁ FOTOS DE TODAS AS ETAPAS",IF(AND(AE37="NC",AF37="NC"),"NÃO UTILIZOU O PDA",IF(AND(AE37="NA",AF37="NA"),"NÃO AVALIADO POR FALHA DE SINCRONISMO"))))</f>
        <v>UTILIZOU O PDA CORRETAMENTE</v>
      </c>
      <c r="AH37" s="143" t="s">
        <v>207</v>
      </c>
      <c r="AI37" s="92" t="s">
        <v>6</v>
      </c>
      <c r="AJ37" s="94" t="str">
        <f>E37</f>
        <v>SÃO PAULO</v>
      </c>
      <c r="AK37" s="191" t="s">
        <v>39</v>
      </c>
    </row>
    <row r="38" spans="1:37" ht="30" hidden="1" customHeight="1">
      <c r="A38" s="176" t="s">
        <v>201</v>
      </c>
      <c r="B38" s="157">
        <v>2617983894</v>
      </c>
      <c r="C38" s="157" t="s">
        <v>293</v>
      </c>
      <c r="D38" s="157" t="s">
        <v>77</v>
      </c>
      <c r="E38" s="157" t="s">
        <v>5</v>
      </c>
      <c r="F38" s="157" t="s">
        <v>294</v>
      </c>
      <c r="G38" s="157">
        <v>6</v>
      </c>
      <c r="H38" s="157" t="s">
        <v>214</v>
      </c>
      <c r="I38" s="157" t="s">
        <v>295</v>
      </c>
      <c r="J38" s="157" t="s">
        <v>296</v>
      </c>
      <c r="K38" s="157" t="s">
        <v>297</v>
      </c>
      <c r="L38" s="205">
        <v>46117.584027777775</v>
      </c>
      <c r="M38" s="205">
        <v>46117.587500000001</v>
      </c>
      <c r="N38" s="157" t="s">
        <v>226</v>
      </c>
      <c r="O38" s="143" t="s">
        <v>207</v>
      </c>
      <c r="P38" s="56"/>
      <c r="Q38" s="143" t="s">
        <v>207</v>
      </c>
      <c r="R38" s="56"/>
      <c r="S38" s="143" t="s">
        <v>207</v>
      </c>
      <c r="T38" s="56"/>
      <c r="U38" s="143" t="s">
        <v>207</v>
      </c>
      <c r="V38" s="56"/>
      <c r="W38" s="143" t="s">
        <v>207</v>
      </c>
      <c r="X38" s="56"/>
      <c r="Y38" s="143" t="s">
        <v>207</v>
      </c>
      <c r="Z38" s="56"/>
      <c r="AA38" s="143" t="s">
        <v>207</v>
      </c>
      <c r="AB38" s="56"/>
      <c r="AC38" s="143" t="s">
        <v>207</v>
      </c>
      <c r="AD38" s="56"/>
      <c r="AE38" s="143" t="s">
        <v>207</v>
      </c>
      <c r="AF38" s="178" t="str">
        <f>IF(AND(O38="",Q38="",S38="",U38="",W38="",Y38="",AA38="",AC38=""),"",IF(OR(AND(O38&lt;&gt;"NA",O38&lt;&gt;"C",O38&lt;&gt;"NC",O38&lt;&gt;"SF",O38&lt;&gt;""),AND(Q38&lt;&gt;"NA",Q38&lt;&gt;"C",Q38&lt;&gt;"NC",Q38&lt;&gt;"SF",Q38&lt;&gt;""),AND(S38&lt;&gt;"NA",S38&lt;&gt;"C",S38&lt;&gt;"NC",S38&lt;&gt;"SF",S38&lt;&gt;""),AND(U38&lt;&gt;"NA",U38&lt;&gt;"C",U38&lt;&gt;"NC",U38&lt;&gt;"SF",U38&lt;&gt;""),AND(W38&lt;&gt;"NA",W38&lt;&gt;"C",W38&lt;&gt;"NC",W38&lt;&gt;"SF",W38&lt;&gt;""),AND(Y38&lt;&gt;"NA",Y38&lt;&gt;"C",Y38&lt;&gt;"NC",Y38&lt;&gt;"SF",Y38&lt;&gt;""),AND(AA38&lt;&gt;"NA",AA38&lt;&gt;"C",AA38&lt;&gt;"NC",AA38&lt;&gt;"SF",AA38&lt;&gt;""),AND(AC38&lt;&gt;"NA",AC38&lt;&gt;"C",AC38&lt;&gt;"NC",AC38&lt;&gt;"SF",AC38&lt;&gt;"")),"FALSO",IF(AND(O38="NA",Q38="NA",S38="NA",U38="NA",W38="NA",Y38="NA",AA38="NA",AC38="NA"),"NA",IF(OR(O38="NC",Q38="NC",S38="NC",U38="NC",W38="NC",Y38="NC",AA38="NC",AC38="NC",O38="SF",Q38="SF",S38="SF",U38="SF",W38="SF",Y38="SF",AA38="SF",AC38="SF"),"NC",IF(OR(O38="C",Q38="C",S38="C",U38="C",W38="C",Y38="C",AA38="C",AC38="C"),"C","")))))</f>
        <v>C</v>
      </c>
      <c r="AG38" s="54" t="str">
        <f>IF(AND(AE38="C",AF38="C"),"UTILIZOU O PDA CORRETAMENTE",IF(AND(AE38="C",AF38="NC"),"UTILIZOU O PDA CORRETAMENTE. NÃO HÁ FOTOS DE TODAS AS ETAPAS",IF(AND(AE38="NC",AF38="NC"),"NÃO UTILIZOU O PDA",IF(AND(AE38="NA",AF38="NA"),"NÃO AVALIADO POR FALHA DE SINCRONISMO"))))</f>
        <v>UTILIZOU O PDA CORRETAMENTE</v>
      </c>
      <c r="AH38" s="143" t="s">
        <v>207</v>
      </c>
      <c r="AI38" s="92" t="s">
        <v>6</v>
      </c>
      <c r="AJ38" s="94" t="str">
        <f>E38</f>
        <v>SÃO PAULO</v>
      </c>
      <c r="AK38" s="191" t="s">
        <v>39</v>
      </c>
    </row>
    <row r="39" spans="1:37" ht="30" hidden="1" customHeight="1">
      <c r="A39" s="176" t="s">
        <v>201</v>
      </c>
      <c r="B39" s="157">
        <v>2617983898</v>
      </c>
      <c r="C39" s="157" t="s">
        <v>293</v>
      </c>
      <c r="D39" s="157" t="s">
        <v>77</v>
      </c>
      <c r="E39" s="157" t="s">
        <v>5</v>
      </c>
      <c r="F39" s="157" t="s">
        <v>294</v>
      </c>
      <c r="G39" s="157">
        <v>6</v>
      </c>
      <c r="H39" s="157" t="s">
        <v>215</v>
      </c>
      <c r="I39" s="157" t="s">
        <v>295</v>
      </c>
      <c r="J39" s="157" t="s">
        <v>296</v>
      </c>
      <c r="K39" s="157" t="s">
        <v>297</v>
      </c>
      <c r="L39" s="205">
        <v>46117.587500000001</v>
      </c>
      <c r="M39" s="205">
        <v>46117.590277777781</v>
      </c>
      <c r="N39" s="157" t="s">
        <v>226</v>
      </c>
      <c r="O39" s="143" t="s">
        <v>207</v>
      </c>
      <c r="P39" s="56"/>
      <c r="Q39" s="143" t="s">
        <v>207</v>
      </c>
      <c r="R39" s="56"/>
      <c r="S39" s="143" t="s">
        <v>207</v>
      </c>
      <c r="T39" s="56"/>
      <c r="U39" s="143" t="s">
        <v>207</v>
      </c>
      <c r="V39" s="56"/>
      <c r="W39" s="143" t="s">
        <v>207</v>
      </c>
      <c r="X39" s="56"/>
      <c r="Y39" s="143" t="s">
        <v>207</v>
      </c>
      <c r="Z39" s="56"/>
      <c r="AA39" s="143" t="s">
        <v>207</v>
      </c>
      <c r="AB39" s="56"/>
      <c r="AC39" s="143" t="s">
        <v>207</v>
      </c>
      <c r="AD39" s="56"/>
      <c r="AE39" s="143" t="s">
        <v>207</v>
      </c>
      <c r="AF39" s="178" t="str">
        <f>IF(AND(O39="",Q39="",S39="",U39="",W39="",Y39="",AA39="",AC39=""),"",IF(OR(AND(O39&lt;&gt;"NA",O39&lt;&gt;"C",O39&lt;&gt;"NC",O39&lt;&gt;"SF",O39&lt;&gt;""),AND(Q39&lt;&gt;"NA",Q39&lt;&gt;"C",Q39&lt;&gt;"NC",Q39&lt;&gt;"SF",Q39&lt;&gt;""),AND(S39&lt;&gt;"NA",S39&lt;&gt;"C",S39&lt;&gt;"NC",S39&lt;&gt;"SF",S39&lt;&gt;""),AND(U39&lt;&gt;"NA",U39&lt;&gt;"C",U39&lt;&gt;"NC",U39&lt;&gt;"SF",U39&lt;&gt;""),AND(W39&lt;&gt;"NA",W39&lt;&gt;"C",W39&lt;&gt;"NC",W39&lt;&gt;"SF",W39&lt;&gt;""),AND(Y39&lt;&gt;"NA",Y39&lt;&gt;"C",Y39&lt;&gt;"NC",Y39&lt;&gt;"SF",Y39&lt;&gt;""),AND(AA39&lt;&gt;"NA",AA39&lt;&gt;"C",AA39&lt;&gt;"NC",AA39&lt;&gt;"SF",AA39&lt;&gt;""),AND(AC39&lt;&gt;"NA",AC39&lt;&gt;"C",AC39&lt;&gt;"NC",AC39&lt;&gt;"SF",AC39&lt;&gt;"")),"FALSO",IF(AND(O39="NA",Q39="NA",S39="NA",U39="NA",W39="NA",Y39="NA",AA39="NA",AC39="NA"),"NA",IF(OR(O39="NC",Q39="NC",S39="NC",U39="NC",W39="NC",Y39="NC",AA39="NC",AC39="NC",O39="SF",Q39="SF",S39="SF",U39="SF",W39="SF",Y39="SF",AA39="SF",AC39="SF"),"NC",IF(OR(O39="C",Q39="C",S39="C",U39="C",W39="C",Y39="C",AA39="C",AC39="C"),"C","")))))</f>
        <v>C</v>
      </c>
      <c r="AG39" s="54" t="str">
        <f>IF(AND(AE39="C",AF39="C"),"UTILIZOU O PDA CORRETAMENTE",IF(AND(AE39="C",AF39="NC"),"UTILIZOU O PDA CORRETAMENTE. NÃO HÁ FOTOS DE TODAS AS ETAPAS",IF(AND(AE39="NC",AF39="NC"),"NÃO UTILIZOU O PDA",IF(AND(AE39="NA",AF39="NA"),"NÃO AVALIADO POR FALHA DE SINCRONISMO"))))</f>
        <v>UTILIZOU O PDA CORRETAMENTE</v>
      </c>
      <c r="AH39" s="143" t="s">
        <v>207</v>
      </c>
      <c r="AI39" s="92" t="s">
        <v>6</v>
      </c>
      <c r="AJ39" s="94" t="str">
        <f>E39</f>
        <v>SÃO PAULO</v>
      </c>
      <c r="AK39" s="191" t="s">
        <v>39</v>
      </c>
    </row>
    <row r="40" spans="1:37" ht="30" hidden="1" customHeight="1">
      <c r="A40" s="176" t="s">
        <v>201</v>
      </c>
      <c r="B40" s="157">
        <v>2617983854</v>
      </c>
      <c r="C40" s="157" t="s">
        <v>293</v>
      </c>
      <c r="D40" s="157" t="s">
        <v>77</v>
      </c>
      <c r="E40" s="157" t="s">
        <v>5</v>
      </c>
      <c r="F40" s="157" t="s">
        <v>294</v>
      </c>
      <c r="G40" s="157">
        <v>6</v>
      </c>
      <c r="H40" s="157" t="s">
        <v>211</v>
      </c>
      <c r="I40" s="157" t="s">
        <v>295</v>
      </c>
      <c r="J40" s="157" t="s">
        <v>296</v>
      </c>
      <c r="K40" s="157" t="s">
        <v>297</v>
      </c>
      <c r="L40" s="205">
        <v>46117.572916666664</v>
      </c>
      <c r="M40" s="205">
        <v>46117.575694444444</v>
      </c>
      <c r="N40" s="157" t="s">
        <v>226</v>
      </c>
      <c r="O40" s="143" t="s">
        <v>207</v>
      </c>
      <c r="P40" s="56"/>
      <c r="Q40" s="143" t="s">
        <v>207</v>
      </c>
      <c r="R40" s="56"/>
      <c r="S40" s="143" t="s">
        <v>207</v>
      </c>
      <c r="T40" s="56"/>
      <c r="U40" s="143" t="s">
        <v>207</v>
      </c>
      <c r="V40" s="56"/>
      <c r="W40" s="143" t="s">
        <v>207</v>
      </c>
      <c r="X40" s="56"/>
      <c r="Y40" s="143" t="s">
        <v>207</v>
      </c>
      <c r="Z40" s="56"/>
      <c r="AA40" s="143" t="s">
        <v>207</v>
      </c>
      <c r="AB40" s="56"/>
      <c r="AC40" s="143" t="s">
        <v>207</v>
      </c>
      <c r="AD40" s="56"/>
      <c r="AE40" s="143" t="s">
        <v>207</v>
      </c>
      <c r="AF40" s="178" t="str">
        <f>IF(AND(O40="",Q40="",S40="",U40="",W40="",Y40="",AA40="",AC40=""),"",IF(OR(AND(O40&lt;&gt;"NA",O40&lt;&gt;"C",O40&lt;&gt;"NC",O40&lt;&gt;"SF",O40&lt;&gt;""),AND(Q40&lt;&gt;"NA",Q40&lt;&gt;"C",Q40&lt;&gt;"NC",Q40&lt;&gt;"SF",Q40&lt;&gt;""),AND(S40&lt;&gt;"NA",S40&lt;&gt;"C",S40&lt;&gt;"NC",S40&lt;&gt;"SF",S40&lt;&gt;""),AND(U40&lt;&gt;"NA",U40&lt;&gt;"C",U40&lt;&gt;"NC",U40&lt;&gt;"SF",U40&lt;&gt;""),AND(W40&lt;&gt;"NA",W40&lt;&gt;"C",W40&lt;&gt;"NC",W40&lt;&gt;"SF",W40&lt;&gt;""),AND(Y40&lt;&gt;"NA",Y40&lt;&gt;"C",Y40&lt;&gt;"NC",Y40&lt;&gt;"SF",Y40&lt;&gt;""),AND(AA40&lt;&gt;"NA",AA40&lt;&gt;"C",AA40&lt;&gt;"NC",AA40&lt;&gt;"SF",AA40&lt;&gt;""),AND(AC40&lt;&gt;"NA",AC40&lt;&gt;"C",AC40&lt;&gt;"NC",AC40&lt;&gt;"SF",AC40&lt;&gt;"")),"FALSO",IF(AND(O40="NA",Q40="NA",S40="NA",U40="NA",W40="NA",Y40="NA",AA40="NA",AC40="NA"),"NA",IF(OR(O40="NC",Q40="NC",S40="NC",U40="NC",W40="NC",Y40="NC",AA40="NC",AC40="NC",O40="SF",Q40="SF",S40="SF",U40="SF",W40="SF",Y40="SF",AA40="SF",AC40="SF"),"NC",IF(OR(O40="C",Q40="C",S40="C",U40="C",W40="C",Y40="C",AA40="C",AC40="C"),"C","")))))</f>
        <v>C</v>
      </c>
      <c r="AG40" s="54" t="str">
        <f>IF(AND(AE40="C",AF40="C"),"UTILIZOU O PDA CORRETAMENTE",IF(AND(AE40="C",AF40="NC"),"UTILIZOU O PDA CORRETAMENTE. NÃO HÁ FOTOS DE TODAS AS ETAPAS",IF(AND(AE40="NC",AF40="NC"),"NÃO UTILIZOU O PDA",IF(AND(AE40="NA",AF40="NA"),"NÃO AVALIADO POR FALHA DE SINCRONISMO"))))</f>
        <v>UTILIZOU O PDA CORRETAMENTE</v>
      </c>
      <c r="AH40" s="143" t="s">
        <v>207</v>
      </c>
      <c r="AI40" s="92" t="s">
        <v>6</v>
      </c>
      <c r="AJ40" s="94" t="str">
        <f>E40</f>
        <v>SÃO PAULO</v>
      </c>
      <c r="AK40" s="191" t="s">
        <v>39</v>
      </c>
    </row>
    <row r="41" spans="1:37" ht="30" hidden="1" customHeight="1">
      <c r="A41" s="176" t="s">
        <v>201</v>
      </c>
      <c r="B41" s="157">
        <v>2617983830</v>
      </c>
      <c r="C41" s="157" t="s">
        <v>293</v>
      </c>
      <c r="D41" s="157" t="s">
        <v>77</v>
      </c>
      <c r="E41" s="157" t="s">
        <v>5</v>
      </c>
      <c r="F41" s="157" t="s">
        <v>294</v>
      </c>
      <c r="G41" s="157">
        <v>6</v>
      </c>
      <c r="H41" s="157" t="s">
        <v>203</v>
      </c>
      <c r="I41" s="157" t="s">
        <v>295</v>
      </c>
      <c r="J41" s="157" t="s">
        <v>296</v>
      </c>
      <c r="K41" s="157" t="s">
        <v>298</v>
      </c>
      <c r="L41" s="205">
        <v>46117.503472222219</v>
      </c>
      <c r="M41" s="205">
        <v>46117.570138888892</v>
      </c>
      <c r="N41" s="157" t="s">
        <v>226</v>
      </c>
      <c r="O41" s="143" t="s">
        <v>207</v>
      </c>
      <c r="P41" s="56"/>
      <c r="Q41" s="143" t="s">
        <v>207</v>
      </c>
      <c r="R41" s="56"/>
      <c r="S41" s="143" t="s">
        <v>207</v>
      </c>
      <c r="T41" s="56"/>
      <c r="U41" s="143" t="s">
        <v>207</v>
      </c>
      <c r="V41" s="56"/>
      <c r="W41" s="143" t="s">
        <v>207</v>
      </c>
      <c r="X41" s="56"/>
      <c r="Y41" s="143" t="s">
        <v>207</v>
      </c>
      <c r="Z41" s="56"/>
      <c r="AA41" s="143" t="s">
        <v>207</v>
      </c>
      <c r="AB41" s="56"/>
      <c r="AC41" s="143" t="s">
        <v>207</v>
      </c>
      <c r="AD41" s="56"/>
      <c r="AE41" s="143" t="s">
        <v>207</v>
      </c>
      <c r="AF41" s="178" t="str">
        <f>IF(AND(O41="",Q41="",S41="",U41="",W41="",Y41="",AA41="",AC41=""),"",IF(OR(AND(O41&lt;&gt;"NA",O41&lt;&gt;"C",O41&lt;&gt;"NC",O41&lt;&gt;"SF",O41&lt;&gt;""),AND(Q41&lt;&gt;"NA",Q41&lt;&gt;"C",Q41&lt;&gt;"NC",Q41&lt;&gt;"SF",Q41&lt;&gt;""),AND(S41&lt;&gt;"NA",S41&lt;&gt;"C",S41&lt;&gt;"NC",S41&lt;&gt;"SF",S41&lt;&gt;""),AND(U41&lt;&gt;"NA",U41&lt;&gt;"C",U41&lt;&gt;"NC",U41&lt;&gt;"SF",U41&lt;&gt;""),AND(W41&lt;&gt;"NA",W41&lt;&gt;"C",W41&lt;&gt;"NC",W41&lt;&gt;"SF",W41&lt;&gt;""),AND(Y41&lt;&gt;"NA",Y41&lt;&gt;"C",Y41&lt;&gt;"NC",Y41&lt;&gt;"SF",Y41&lt;&gt;""),AND(AA41&lt;&gt;"NA",AA41&lt;&gt;"C",AA41&lt;&gt;"NC",AA41&lt;&gt;"SF",AA41&lt;&gt;""),AND(AC41&lt;&gt;"NA",AC41&lt;&gt;"C",AC41&lt;&gt;"NC",AC41&lt;&gt;"SF",AC41&lt;&gt;"")),"FALSO",IF(AND(O41="NA",Q41="NA",S41="NA",U41="NA",W41="NA",Y41="NA",AA41="NA",AC41="NA"),"NA",IF(OR(O41="NC",Q41="NC",S41="NC",U41="NC",W41="NC",Y41="NC",AA41="NC",AC41="NC",O41="SF",Q41="SF",S41="SF",U41="SF",W41="SF",Y41="SF",AA41="SF",AC41="SF"),"NC",IF(OR(O41="C",Q41="C",S41="C",U41="C",W41="C",Y41="C",AA41="C",AC41="C"),"C","")))))</f>
        <v>C</v>
      </c>
      <c r="AG41" s="54" t="str">
        <f>IF(AND(AE41="C",AF41="C"),"UTILIZOU O PDA CORRETAMENTE",IF(AND(AE41="C",AF41="NC"),"UTILIZOU O PDA CORRETAMENTE. NÃO HÁ FOTOS DE TODAS AS ETAPAS",IF(AND(AE41="NC",AF41="NC"),"NÃO UTILIZOU O PDA",IF(AND(AE41="NA",AF41="NA"),"NÃO AVALIADO POR FALHA DE SINCRONISMO"))))</f>
        <v>UTILIZOU O PDA CORRETAMENTE</v>
      </c>
      <c r="AH41" s="143" t="s">
        <v>207</v>
      </c>
      <c r="AI41" s="92" t="s">
        <v>6</v>
      </c>
      <c r="AJ41" s="94" t="str">
        <f>E41</f>
        <v>SÃO PAULO</v>
      </c>
      <c r="AK41" s="191" t="s">
        <v>39</v>
      </c>
    </row>
    <row r="42" spans="1:37" ht="30" hidden="1" customHeight="1">
      <c r="A42" s="176" t="s">
        <v>201</v>
      </c>
      <c r="B42" s="157">
        <v>2617983858</v>
      </c>
      <c r="C42" s="157" t="s">
        <v>293</v>
      </c>
      <c r="D42" s="157">
        <v>0</v>
      </c>
      <c r="E42" s="157" t="s">
        <v>5</v>
      </c>
      <c r="F42" s="157" t="s">
        <v>294</v>
      </c>
      <c r="G42" s="157">
        <v>6</v>
      </c>
      <c r="H42" s="157" t="s">
        <v>212</v>
      </c>
      <c r="I42" s="157" t="s">
        <v>295</v>
      </c>
      <c r="J42" s="157" t="s">
        <v>296</v>
      </c>
      <c r="K42" s="157" t="s">
        <v>299</v>
      </c>
      <c r="L42" s="205">
        <v>46117.57916666667</v>
      </c>
      <c r="M42" s="205">
        <v>46117.584027777775</v>
      </c>
      <c r="N42" s="157" t="s">
        <v>226</v>
      </c>
      <c r="O42" s="143" t="s">
        <v>207</v>
      </c>
      <c r="P42" s="56"/>
      <c r="Q42" s="143" t="s">
        <v>207</v>
      </c>
      <c r="R42" s="56"/>
      <c r="S42" s="143" t="s">
        <v>207</v>
      </c>
      <c r="T42" s="56"/>
      <c r="U42" s="143" t="s">
        <v>207</v>
      </c>
      <c r="V42" s="56"/>
      <c r="W42" s="143" t="s">
        <v>207</v>
      </c>
      <c r="X42" s="56"/>
      <c r="Y42" s="143" t="s">
        <v>207</v>
      </c>
      <c r="Z42" s="56"/>
      <c r="AA42" s="143" t="s">
        <v>207</v>
      </c>
      <c r="AB42" s="56"/>
      <c r="AC42" s="143" t="s">
        <v>207</v>
      </c>
      <c r="AD42" s="56"/>
      <c r="AE42" s="143" t="s">
        <v>207</v>
      </c>
      <c r="AF42" s="178" t="str">
        <f>IF(AND(O42="",Q42="",S42="",U42="",W42="",Y42="",AA42="",AC42=""),"",IF(OR(AND(O42&lt;&gt;"NA",O42&lt;&gt;"C",O42&lt;&gt;"NC",O42&lt;&gt;"SF",O42&lt;&gt;""),AND(Q42&lt;&gt;"NA",Q42&lt;&gt;"C",Q42&lt;&gt;"NC",Q42&lt;&gt;"SF",Q42&lt;&gt;""),AND(S42&lt;&gt;"NA",S42&lt;&gt;"C",S42&lt;&gt;"NC",S42&lt;&gt;"SF",S42&lt;&gt;""),AND(U42&lt;&gt;"NA",U42&lt;&gt;"C",U42&lt;&gt;"NC",U42&lt;&gt;"SF",U42&lt;&gt;""),AND(W42&lt;&gt;"NA",W42&lt;&gt;"C",W42&lt;&gt;"NC",W42&lt;&gt;"SF",W42&lt;&gt;""),AND(Y42&lt;&gt;"NA",Y42&lt;&gt;"C",Y42&lt;&gt;"NC",Y42&lt;&gt;"SF",Y42&lt;&gt;""),AND(AA42&lt;&gt;"NA",AA42&lt;&gt;"C",AA42&lt;&gt;"NC",AA42&lt;&gt;"SF",AA42&lt;&gt;""),AND(AC42&lt;&gt;"NA",AC42&lt;&gt;"C",AC42&lt;&gt;"NC",AC42&lt;&gt;"SF",AC42&lt;&gt;"")),"FALSO",IF(AND(O42="NA",Q42="NA",S42="NA",U42="NA",W42="NA",Y42="NA",AA42="NA",AC42="NA"),"NA",IF(OR(O42="NC",Q42="NC",S42="NC",U42="NC",W42="NC",Y42="NC",AA42="NC",AC42="NC",O42="SF",Q42="SF",S42="SF",U42="SF",W42="SF",Y42="SF",AA42="SF",AC42="SF"),"NC",IF(OR(O42="C",Q42="C",S42="C",U42="C",W42="C",Y42="C",AA42="C",AC42="C"),"C","")))))</f>
        <v>C</v>
      </c>
      <c r="AG42" s="54" t="str">
        <f>IF(AND(AE42="C",AF42="C"),"UTILIZOU O PDA CORRETAMENTE",IF(AND(AE42="C",AF42="NC"),"UTILIZOU O PDA CORRETAMENTE. NÃO HÁ FOTOS DE TODAS AS ETAPAS",IF(AND(AE42="NC",AF42="NC"),"NÃO UTILIZOU O PDA",IF(AND(AE42="NA",AF42="NA"),"NÃO AVALIADO POR FALHA DE SINCRONISMO"))))</f>
        <v>UTILIZOU O PDA CORRETAMENTE</v>
      </c>
      <c r="AH42" s="143" t="s">
        <v>207</v>
      </c>
      <c r="AI42" s="92" t="s">
        <v>6</v>
      </c>
      <c r="AJ42" s="94" t="str">
        <f>E42</f>
        <v>SÃO PAULO</v>
      </c>
      <c r="AK42" s="191" t="s">
        <v>39</v>
      </c>
    </row>
    <row r="43" spans="1:37" ht="30" hidden="1" customHeight="1">
      <c r="A43" s="176" t="s">
        <v>201</v>
      </c>
      <c r="B43" s="157">
        <v>2617983857</v>
      </c>
      <c r="C43" s="157" t="s">
        <v>293</v>
      </c>
      <c r="D43" s="157" t="s">
        <v>77</v>
      </c>
      <c r="E43" s="157" t="s">
        <v>5</v>
      </c>
      <c r="F43" s="157" t="s">
        <v>294</v>
      </c>
      <c r="G43" s="157">
        <v>6</v>
      </c>
      <c r="H43" s="157" t="s">
        <v>210</v>
      </c>
      <c r="I43" s="157" t="s">
        <v>295</v>
      </c>
      <c r="J43" s="157" t="s">
        <v>296</v>
      </c>
      <c r="K43" s="157" t="s">
        <v>297</v>
      </c>
      <c r="L43" s="205">
        <v>46117.575694444444</v>
      </c>
      <c r="M43" s="205">
        <v>46117.578472222223</v>
      </c>
      <c r="N43" s="157" t="s">
        <v>226</v>
      </c>
      <c r="O43" s="143" t="s">
        <v>207</v>
      </c>
      <c r="P43" s="56"/>
      <c r="Q43" s="143" t="s">
        <v>207</v>
      </c>
      <c r="R43" s="56"/>
      <c r="S43" s="143" t="s">
        <v>207</v>
      </c>
      <c r="T43" s="56"/>
      <c r="U43" s="143" t="s">
        <v>207</v>
      </c>
      <c r="V43" s="56"/>
      <c r="W43" s="143" t="s">
        <v>207</v>
      </c>
      <c r="X43" s="56"/>
      <c r="Y43" s="143" t="s">
        <v>207</v>
      </c>
      <c r="Z43" s="56"/>
      <c r="AA43" s="143" t="s">
        <v>207</v>
      </c>
      <c r="AB43" s="56"/>
      <c r="AC43" s="143" t="s">
        <v>207</v>
      </c>
      <c r="AD43" s="56"/>
      <c r="AE43" s="143" t="s">
        <v>207</v>
      </c>
      <c r="AF43" s="178" t="str">
        <f>IF(AND(O43="",Q43="",S43="",U43="",W43="",Y43="",AA43="",AC43=""),"",IF(OR(AND(O43&lt;&gt;"NA",O43&lt;&gt;"C",O43&lt;&gt;"NC",O43&lt;&gt;"SF",O43&lt;&gt;""),AND(Q43&lt;&gt;"NA",Q43&lt;&gt;"C",Q43&lt;&gt;"NC",Q43&lt;&gt;"SF",Q43&lt;&gt;""),AND(S43&lt;&gt;"NA",S43&lt;&gt;"C",S43&lt;&gt;"NC",S43&lt;&gt;"SF",S43&lt;&gt;""),AND(U43&lt;&gt;"NA",U43&lt;&gt;"C",U43&lt;&gt;"NC",U43&lt;&gt;"SF",U43&lt;&gt;""),AND(W43&lt;&gt;"NA",W43&lt;&gt;"C",W43&lt;&gt;"NC",W43&lt;&gt;"SF",W43&lt;&gt;""),AND(Y43&lt;&gt;"NA",Y43&lt;&gt;"C",Y43&lt;&gt;"NC",Y43&lt;&gt;"SF",Y43&lt;&gt;""),AND(AA43&lt;&gt;"NA",AA43&lt;&gt;"C",AA43&lt;&gt;"NC",AA43&lt;&gt;"SF",AA43&lt;&gt;""),AND(AC43&lt;&gt;"NA",AC43&lt;&gt;"C",AC43&lt;&gt;"NC",AC43&lt;&gt;"SF",AC43&lt;&gt;"")),"FALSO",IF(AND(O43="NA",Q43="NA",S43="NA",U43="NA",W43="NA",Y43="NA",AA43="NA",AC43="NA"),"NA",IF(OR(O43="NC",Q43="NC",S43="NC",U43="NC",W43="NC",Y43="NC",AA43="NC",AC43="NC",O43="SF",Q43="SF",S43="SF",U43="SF",W43="SF",Y43="SF",AA43="SF",AC43="SF"),"NC",IF(OR(O43="C",Q43="C",S43="C",U43="C",W43="C",Y43="C",AA43="C",AC43="C"),"C","")))))</f>
        <v>C</v>
      </c>
      <c r="AG43" s="54" t="str">
        <f>IF(AND(AE43="C",AF43="C"),"UTILIZOU O PDA CORRETAMENTE",IF(AND(AE43="C",AF43="NC"),"UTILIZOU O PDA CORRETAMENTE. NÃO HÁ FOTOS DE TODAS AS ETAPAS",IF(AND(AE43="NC",AF43="NC"),"NÃO UTILIZOU O PDA",IF(AND(AE43="NA",AF43="NA"),"NÃO AVALIADO POR FALHA DE SINCRONISMO"))))</f>
        <v>UTILIZOU O PDA CORRETAMENTE</v>
      </c>
      <c r="AH43" s="143" t="s">
        <v>207</v>
      </c>
      <c r="AI43" s="92" t="s">
        <v>6</v>
      </c>
      <c r="AJ43" s="94" t="str">
        <f>E43</f>
        <v>SÃO PAULO</v>
      </c>
      <c r="AK43" s="191" t="s">
        <v>39</v>
      </c>
    </row>
    <row r="44" spans="1:37" ht="30" hidden="1" customHeight="1">
      <c r="A44" s="176" t="s">
        <v>201</v>
      </c>
      <c r="B44" s="157">
        <v>2617983833</v>
      </c>
      <c r="C44" s="157" t="s">
        <v>293</v>
      </c>
      <c r="D44" s="157" t="s">
        <v>77</v>
      </c>
      <c r="E44" s="157" t="s">
        <v>5</v>
      </c>
      <c r="F44" s="157" t="s">
        <v>294</v>
      </c>
      <c r="G44" s="157">
        <v>6</v>
      </c>
      <c r="H44" s="157" t="s">
        <v>208</v>
      </c>
      <c r="I44" s="157" t="s">
        <v>295</v>
      </c>
      <c r="J44" s="157" t="s">
        <v>296</v>
      </c>
      <c r="K44" s="157" t="s">
        <v>297</v>
      </c>
      <c r="L44" s="205">
        <v>46117.570138888892</v>
      </c>
      <c r="M44" s="205">
        <v>46117.572222222225</v>
      </c>
      <c r="N44" s="157" t="s">
        <v>226</v>
      </c>
      <c r="O44" s="143" t="s">
        <v>207</v>
      </c>
      <c r="P44" s="56"/>
      <c r="Q44" s="143" t="s">
        <v>207</v>
      </c>
      <c r="R44" s="56"/>
      <c r="S44" s="143" t="s">
        <v>207</v>
      </c>
      <c r="T44" s="56"/>
      <c r="U44" s="143" t="s">
        <v>207</v>
      </c>
      <c r="V44" s="56"/>
      <c r="W44" s="143" t="s">
        <v>207</v>
      </c>
      <c r="X44" s="56"/>
      <c r="Y44" s="143" t="s">
        <v>207</v>
      </c>
      <c r="Z44" s="56"/>
      <c r="AA44" s="143" t="s">
        <v>207</v>
      </c>
      <c r="AB44" s="56"/>
      <c r="AC44" s="143" t="s">
        <v>207</v>
      </c>
      <c r="AD44" s="56"/>
      <c r="AE44" s="143" t="s">
        <v>207</v>
      </c>
      <c r="AF44" s="178" t="str">
        <f>IF(AND(O44="",Q44="",S44="",U44="",W44="",Y44="",AA44="",AC44=""),"",IF(OR(AND(O44&lt;&gt;"NA",O44&lt;&gt;"C",O44&lt;&gt;"NC",O44&lt;&gt;"SF",O44&lt;&gt;""),AND(Q44&lt;&gt;"NA",Q44&lt;&gt;"C",Q44&lt;&gt;"NC",Q44&lt;&gt;"SF",Q44&lt;&gt;""),AND(S44&lt;&gt;"NA",S44&lt;&gt;"C",S44&lt;&gt;"NC",S44&lt;&gt;"SF",S44&lt;&gt;""),AND(U44&lt;&gt;"NA",U44&lt;&gt;"C",U44&lt;&gt;"NC",U44&lt;&gt;"SF",U44&lt;&gt;""),AND(W44&lt;&gt;"NA",W44&lt;&gt;"C",W44&lt;&gt;"NC",W44&lt;&gt;"SF",W44&lt;&gt;""),AND(Y44&lt;&gt;"NA",Y44&lt;&gt;"C",Y44&lt;&gt;"NC",Y44&lt;&gt;"SF",Y44&lt;&gt;""),AND(AA44&lt;&gt;"NA",AA44&lt;&gt;"C",AA44&lt;&gt;"NC",AA44&lt;&gt;"SF",AA44&lt;&gt;""),AND(AC44&lt;&gt;"NA",AC44&lt;&gt;"C",AC44&lt;&gt;"NC",AC44&lt;&gt;"SF",AC44&lt;&gt;"")),"FALSO",IF(AND(O44="NA",Q44="NA",S44="NA",U44="NA",W44="NA",Y44="NA",AA44="NA",AC44="NA"),"NA",IF(OR(O44="NC",Q44="NC",S44="NC",U44="NC",W44="NC",Y44="NC",AA44="NC",AC44="NC",O44="SF",Q44="SF",S44="SF",U44="SF",W44="SF",Y44="SF",AA44="SF",AC44="SF"),"NC",IF(OR(O44="C",Q44="C",S44="C",U44="C",W44="C",Y44="C",AA44="C",AC44="C"),"C","")))))</f>
        <v>C</v>
      </c>
      <c r="AG44" s="54" t="str">
        <f>IF(AND(AE44="C",AF44="C"),"UTILIZOU O PDA CORRETAMENTE",IF(AND(AE44="C",AF44="NC"),"UTILIZOU O PDA CORRETAMENTE. NÃO HÁ FOTOS DE TODAS AS ETAPAS",IF(AND(AE44="NC",AF44="NC"),"NÃO UTILIZOU O PDA",IF(AND(AE44="NA",AF44="NA"),"NÃO AVALIADO POR FALHA DE SINCRONISMO"))))</f>
        <v>UTILIZOU O PDA CORRETAMENTE</v>
      </c>
      <c r="AH44" s="143" t="s">
        <v>207</v>
      </c>
      <c r="AI44" s="92" t="s">
        <v>6</v>
      </c>
      <c r="AJ44" s="94" t="str">
        <f>E44</f>
        <v>SÃO PAULO</v>
      </c>
      <c r="AK44" s="191" t="s">
        <v>39</v>
      </c>
    </row>
    <row r="45" spans="1:37" ht="30" hidden="1" customHeight="1">
      <c r="A45" s="176" t="s">
        <v>201</v>
      </c>
      <c r="B45" s="157">
        <v>2618742527</v>
      </c>
      <c r="C45" s="157" t="s">
        <v>86</v>
      </c>
      <c r="D45" s="157" t="s">
        <v>77</v>
      </c>
      <c r="E45" s="157" t="s">
        <v>5</v>
      </c>
      <c r="F45" s="157" t="s">
        <v>300</v>
      </c>
      <c r="G45" s="157">
        <v>309</v>
      </c>
      <c r="H45" s="157"/>
      <c r="I45" s="157" t="s">
        <v>301</v>
      </c>
      <c r="J45" s="157" t="s">
        <v>86</v>
      </c>
      <c r="K45" s="157" t="s">
        <v>302</v>
      </c>
      <c r="L45" s="205">
        <v>46239.571527777778</v>
      </c>
      <c r="M45" s="205">
        <v>46239.679861111108</v>
      </c>
      <c r="N45" s="157" t="s">
        <v>221</v>
      </c>
      <c r="O45" s="143" t="s">
        <v>207</v>
      </c>
      <c r="P45" s="56"/>
      <c r="Q45" s="143" t="s">
        <v>207</v>
      </c>
      <c r="R45" s="56"/>
      <c r="S45" s="143" t="s">
        <v>207</v>
      </c>
      <c r="T45" s="56"/>
      <c r="U45" s="143" t="s">
        <v>207</v>
      </c>
      <c r="V45" s="56"/>
      <c r="W45" s="143" t="s">
        <v>207</v>
      </c>
      <c r="X45" s="56"/>
      <c r="Y45" s="143" t="s">
        <v>207</v>
      </c>
      <c r="Z45" s="56"/>
      <c r="AA45" s="143" t="s">
        <v>207</v>
      </c>
      <c r="AB45" s="56"/>
      <c r="AC45" s="143" t="s">
        <v>207</v>
      </c>
      <c r="AD45" s="56"/>
      <c r="AE45" s="143" t="s">
        <v>207</v>
      </c>
      <c r="AF45" s="178" t="str">
        <f>IF(AND(O45="",Q45="",S45="",U45="",W45="",Y45="",AA45="",AC45=""),"",IF(OR(AND(O45&lt;&gt;"NA",O45&lt;&gt;"C",O45&lt;&gt;"NC",O45&lt;&gt;"SF",O45&lt;&gt;""),AND(Q45&lt;&gt;"NA",Q45&lt;&gt;"C",Q45&lt;&gt;"NC",Q45&lt;&gt;"SF",Q45&lt;&gt;""),AND(S45&lt;&gt;"NA",S45&lt;&gt;"C",S45&lt;&gt;"NC",S45&lt;&gt;"SF",S45&lt;&gt;""),AND(U45&lt;&gt;"NA",U45&lt;&gt;"C",U45&lt;&gt;"NC",U45&lt;&gt;"SF",U45&lt;&gt;""),AND(W45&lt;&gt;"NA",W45&lt;&gt;"C",W45&lt;&gt;"NC",W45&lt;&gt;"SF",W45&lt;&gt;""),AND(Y45&lt;&gt;"NA",Y45&lt;&gt;"C",Y45&lt;&gt;"NC",Y45&lt;&gt;"SF",Y45&lt;&gt;""),AND(AA45&lt;&gt;"NA",AA45&lt;&gt;"C",AA45&lt;&gt;"NC",AA45&lt;&gt;"SF",AA45&lt;&gt;""),AND(AC45&lt;&gt;"NA",AC45&lt;&gt;"C",AC45&lt;&gt;"NC",AC45&lt;&gt;"SF",AC45&lt;&gt;"")),"FALSO",IF(AND(O45="NA",Q45="NA",S45="NA",U45="NA",W45="NA",Y45="NA",AA45="NA",AC45="NA"),"NA",IF(OR(O45="NC",Q45="NC",S45="NC",U45="NC",W45="NC",Y45="NC",AA45="NC",AC45="NC",O45="SF",Q45="SF",S45="SF",U45="SF",W45="SF",Y45="SF",AA45="SF",AC45="SF"),"NC",IF(OR(O45="C",Q45="C",S45="C",U45="C",W45="C",Y45="C",AA45="C",AC45="C"),"C","")))))</f>
        <v>C</v>
      </c>
      <c r="AG45" s="54" t="str">
        <f>IF(AND(AE45="C",AF45="C"),"UTILIZOU O PDA CORRETAMENTE",IF(AND(AE45="C",AF45="NC"),"UTILIZOU O PDA CORRETAMENTE. NÃO HÁ FOTOS DE TODAS AS ETAPAS",IF(AND(AE45="NC",AF45="NC"),"NÃO UTILIZOU O PDA",IF(AND(AE45="NA",AF45="NA"),"NÃO AVALIADO POR FALHA DE SINCRONISMO"))))</f>
        <v>UTILIZOU O PDA CORRETAMENTE</v>
      </c>
      <c r="AH45" s="143" t="s">
        <v>207</v>
      </c>
      <c r="AI45" s="92" t="s">
        <v>6</v>
      </c>
      <c r="AJ45" s="94" t="str">
        <f>E45</f>
        <v>SÃO PAULO</v>
      </c>
      <c r="AK45" s="191" t="s">
        <v>39</v>
      </c>
    </row>
    <row r="46" spans="1:37" ht="30" hidden="1" customHeight="1">
      <c r="A46" s="176" t="s">
        <v>201</v>
      </c>
      <c r="B46" s="157">
        <v>2618465711</v>
      </c>
      <c r="C46" s="157" t="s">
        <v>103</v>
      </c>
      <c r="D46" s="157" t="s">
        <v>81</v>
      </c>
      <c r="E46" s="157" t="s">
        <v>5</v>
      </c>
      <c r="F46" s="157" t="s">
        <v>303</v>
      </c>
      <c r="G46" s="157">
        <v>18</v>
      </c>
      <c r="H46" s="157" t="s">
        <v>304</v>
      </c>
      <c r="I46" s="157" t="s">
        <v>261</v>
      </c>
      <c r="J46" s="157" t="s">
        <v>219</v>
      </c>
      <c r="K46" s="157" t="s">
        <v>305</v>
      </c>
      <c r="L46" s="205">
        <v>46147.34652777778</v>
      </c>
      <c r="M46" s="205">
        <v>46147.353472222225</v>
      </c>
      <c r="N46" s="157" t="s">
        <v>243</v>
      </c>
      <c r="O46" s="143" t="s">
        <v>207</v>
      </c>
      <c r="P46" s="56"/>
      <c r="Q46" s="143" t="s">
        <v>207</v>
      </c>
      <c r="R46" s="56"/>
      <c r="S46" s="143" t="s">
        <v>207</v>
      </c>
      <c r="T46" s="56"/>
      <c r="U46" s="143" t="s">
        <v>207</v>
      </c>
      <c r="V46" s="56"/>
      <c r="W46" s="143" t="s">
        <v>207</v>
      </c>
      <c r="X46" s="56"/>
      <c r="Y46" s="143" t="s">
        <v>207</v>
      </c>
      <c r="Z46" s="56"/>
      <c r="AA46" s="143" t="s">
        <v>207</v>
      </c>
      <c r="AB46" s="56"/>
      <c r="AC46" s="143" t="s">
        <v>207</v>
      </c>
      <c r="AD46" s="56"/>
      <c r="AE46" s="143" t="s">
        <v>207</v>
      </c>
      <c r="AF46" s="178" t="str">
        <f>IF(AND(O46="",Q46="",S46="",U46="",W46="",Y46="",AA46="",AC46=""),"",IF(OR(AND(O46&lt;&gt;"NA",O46&lt;&gt;"C",O46&lt;&gt;"NC",O46&lt;&gt;"SF",O46&lt;&gt;""),AND(Q46&lt;&gt;"NA",Q46&lt;&gt;"C",Q46&lt;&gt;"NC",Q46&lt;&gt;"SF",Q46&lt;&gt;""),AND(S46&lt;&gt;"NA",S46&lt;&gt;"C",S46&lt;&gt;"NC",S46&lt;&gt;"SF",S46&lt;&gt;""),AND(U46&lt;&gt;"NA",U46&lt;&gt;"C",U46&lt;&gt;"NC",U46&lt;&gt;"SF",U46&lt;&gt;""),AND(W46&lt;&gt;"NA",W46&lt;&gt;"C",W46&lt;&gt;"NC",W46&lt;&gt;"SF",W46&lt;&gt;""),AND(Y46&lt;&gt;"NA",Y46&lt;&gt;"C",Y46&lt;&gt;"NC",Y46&lt;&gt;"SF",Y46&lt;&gt;""),AND(AA46&lt;&gt;"NA",AA46&lt;&gt;"C",AA46&lt;&gt;"NC",AA46&lt;&gt;"SF",AA46&lt;&gt;""),AND(AC46&lt;&gt;"NA",AC46&lt;&gt;"C",AC46&lt;&gt;"NC",AC46&lt;&gt;"SF",AC46&lt;&gt;"")),"FALSO",IF(AND(O46="NA",Q46="NA",S46="NA",U46="NA",W46="NA",Y46="NA",AA46="NA",AC46="NA"),"NA",IF(OR(O46="NC",Q46="NC",S46="NC",U46="NC",W46="NC",Y46="NC",AA46="NC",AC46="NC",O46="SF",Q46="SF",S46="SF",U46="SF",W46="SF",Y46="SF",AA46="SF",AC46="SF"),"NC",IF(OR(O46="C",Q46="C",S46="C",U46="C",W46="C",Y46="C",AA46="C",AC46="C"),"C","")))))</f>
        <v>C</v>
      </c>
      <c r="AG46" s="54" t="str">
        <f>IF(AND(AE46="C",AF46="C"),"UTILIZOU O PDA CORRETAMENTE",IF(AND(AE46="C",AF46="NC"),"UTILIZOU O PDA CORRETAMENTE. NÃO HÁ FOTOS DE TODAS AS ETAPAS",IF(AND(AE46="NC",AF46="NC"),"NÃO UTILIZOU O PDA",IF(AND(AE46="NA",AF46="NA"),"NÃO AVALIADO POR FALHA DE SINCRONISMO"))))</f>
        <v>UTILIZOU O PDA CORRETAMENTE</v>
      </c>
      <c r="AH46" s="143" t="s">
        <v>207</v>
      </c>
      <c r="AI46" s="92" t="s">
        <v>6</v>
      </c>
      <c r="AJ46" s="94" t="str">
        <f>E46</f>
        <v>SÃO PAULO</v>
      </c>
      <c r="AK46" s="191" t="s">
        <v>39</v>
      </c>
    </row>
    <row r="47" spans="1:37" ht="30" hidden="1" customHeight="1">
      <c r="A47" s="176" t="s">
        <v>201</v>
      </c>
      <c r="B47" s="157">
        <v>2618089921</v>
      </c>
      <c r="C47" s="157" t="s">
        <v>96</v>
      </c>
      <c r="D47" s="157" t="s">
        <v>77</v>
      </c>
      <c r="E47" s="157" t="s">
        <v>5</v>
      </c>
      <c r="F47" s="157" t="s">
        <v>306</v>
      </c>
      <c r="G47" s="157">
        <v>62</v>
      </c>
      <c r="H47" s="157" t="s">
        <v>208</v>
      </c>
      <c r="I47" s="157" t="s">
        <v>261</v>
      </c>
      <c r="J47" s="157" t="s">
        <v>96</v>
      </c>
      <c r="K47" s="157" t="s">
        <v>217</v>
      </c>
      <c r="L47" s="205">
        <v>46147.430555555555</v>
      </c>
      <c r="M47" s="205">
        <v>46147.434027777781</v>
      </c>
      <c r="N47" s="157" t="s">
        <v>270</v>
      </c>
      <c r="O47" s="143" t="s">
        <v>207</v>
      </c>
      <c r="P47" s="56"/>
      <c r="Q47" s="143" t="s">
        <v>62</v>
      </c>
      <c r="R47" s="56"/>
      <c r="S47" s="143" t="s">
        <v>62</v>
      </c>
      <c r="T47" s="56"/>
      <c r="U47" s="143" t="s">
        <v>62</v>
      </c>
      <c r="V47" s="56"/>
      <c r="W47" s="143" t="s">
        <v>62</v>
      </c>
      <c r="X47" s="56"/>
      <c r="Y47" s="143" t="s">
        <v>62</v>
      </c>
      <c r="Z47" s="56"/>
      <c r="AA47" s="143" t="s">
        <v>62</v>
      </c>
      <c r="AB47" s="56"/>
      <c r="AC47" s="143" t="s">
        <v>207</v>
      </c>
      <c r="AD47" s="56"/>
      <c r="AE47" s="143" t="s">
        <v>207</v>
      </c>
      <c r="AF47" s="178" t="str">
        <f>IF(AND(O47="",Q47="",S47="",U47="",W47="",Y47="",AA47="",AC47=""),"",IF(OR(AND(O47&lt;&gt;"NA",O47&lt;&gt;"C",O47&lt;&gt;"NC",O47&lt;&gt;"SF",O47&lt;&gt;""),AND(Q47&lt;&gt;"NA",Q47&lt;&gt;"C",Q47&lt;&gt;"NC",Q47&lt;&gt;"SF",Q47&lt;&gt;""),AND(S47&lt;&gt;"NA",S47&lt;&gt;"C",S47&lt;&gt;"NC",S47&lt;&gt;"SF",S47&lt;&gt;""),AND(U47&lt;&gt;"NA",U47&lt;&gt;"C",U47&lt;&gt;"NC",U47&lt;&gt;"SF",U47&lt;&gt;""),AND(W47&lt;&gt;"NA",W47&lt;&gt;"C",W47&lt;&gt;"NC",W47&lt;&gt;"SF",W47&lt;&gt;""),AND(Y47&lt;&gt;"NA",Y47&lt;&gt;"C",Y47&lt;&gt;"NC",Y47&lt;&gt;"SF",Y47&lt;&gt;""),AND(AA47&lt;&gt;"NA",AA47&lt;&gt;"C",AA47&lt;&gt;"NC",AA47&lt;&gt;"SF",AA47&lt;&gt;""),AND(AC47&lt;&gt;"NA",AC47&lt;&gt;"C",AC47&lt;&gt;"NC",AC47&lt;&gt;"SF",AC47&lt;&gt;"")),"FALSO",IF(AND(O47="NA",Q47="NA",S47="NA",U47="NA",W47="NA",Y47="NA",AA47="NA",AC47="NA"),"NA",IF(OR(O47="NC",Q47="NC",S47="NC",U47="NC",W47="NC",Y47="NC",AA47="NC",AC47="NC",O47="SF",Q47="SF",S47="SF",U47="SF",W47="SF",Y47="SF",AA47="SF",AC47="SF"),"NC",IF(OR(O47="C",Q47="C",S47="C",U47="C",W47="C",Y47="C",AA47="C",AC47="C"),"C","")))))</f>
        <v>C</v>
      </c>
      <c r="AG47" s="54" t="str">
        <f>IF(AND(AE47="C",AF47="C"),"UTILIZOU O PDA CORRETAMENTE",IF(AND(AE47="C",AF47="NC"),"UTILIZOU O PDA CORRETAMENTE. NÃO HÁ FOTOS DE TODAS AS ETAPAS",IF(AND(AE47="NC",AF47="NC"),"NÃO UTILIZOU O PDA",IF(AND(AE47="NA",AF47="NA"),"NÃO AVALIADO POR FALHA DE SINCRONISMO"))))</f>
        <v>UTILIZOU O PDA CORRETAMENTE</v>
      </c>
      <c r="AH47" s="143" t="s">
        <v>207</v>
      </c>
      <c r="AI47" s="92" t="s">
        <v>6</v>
      </c>
      <c r="AJ47" s="94" t="str">
        <f>E47</f>
        <v>SÃO PAULO</v>
      </c>
      <c r="AK47" s="191" t="s">
        <v>39</v>
      </c>
    </row>
    <row r="48" spans="1:37" ht="30" hidden="1" customHeight="1">
      <c r="A48" s="176" t="s">
        <v>201</v>
      </c>
      <c r="B48" s="157">
        <v>2618089926</v>
      </c>
      <c r="C48" s="157" t="s">
        <v>96</v>
      </c>
      <c r="D48" s="157" t="s">
        <v>77</v>
      </c>
      <c r="E48" s="157" t="s">
        <v>5</v>
      </c>
      <c r="F48" s="157" t="s">
        <v>306</v>
      </c>
      <c r="G48" s="157">
        <v>62</v>
      </c>
      <c r="H48" s="157" t="s">
        <v>210</v>
      </c>
      <c r="I48" s="157" t="s">
        <v>261</v>
      </c>
      <c r="J48" s="157" t="s">
        <v>96</v>
      </c>
      <c r="K48" s="157"/>
      <c r="L48" s="205">
        <v>46147.440972222219</v>
      </c>
      <c r="M48" s="205">
        <v>46147.444444444445</v>
      </c>
      <c r="N48" s="157" t="s">
        <v>270</v>
      </c>
      <c r="O48" s="143" t="s">
        <v>207</v>
      </c>
      <c r="P48" s="56"/>
      <c r="Q48" s="143" t="s">
        <v>62</v>
      </c>
      <c r="R48" s="56"/>
      <c r="S48" s="143" t="s">
        <v>62</v>
      </c>
      <c r="T48" s="56"/>
      <c r="U48" s="143" t="s">
        <v>62</v>
      </c>
      <c r="V48" s="56"/>
      <c r="W48" s="143" t="s">
        <v>62</v>
      </c>
      <c r="X48" s="56"/>
      <c r="Y48" s="143" t="s">
        <v>62</v>
      </c>
      <c r="Z48" s="56"/>
      <c r="AA48" s="143" t="s">
        <v>62</v>
      </c>
      <c r="AB48" s="56"/>
      <c r="AC48" s="143" t="s">
        <v>207</v>
      </c>
      <c r="AD48" s="56"/>
      <c r="AE48" s="143" t="s">
        <v>207</v>
      </c>
      <c r="AF48" s="178" t="str">
        <f>IF(AND(O48="",Q48="",S48="",U48="",W48="",Y48="",AA48="",AC48=""),"",IF(OR(AND(O48&lt;&gt;"NA",O48&lt;&gt;"C",O48&lt;&gt;"NC",O48&lt;&gt;"SF",O48&lt;&gt;""),AND(Q48&lt;&gt;"NA",Q48&lt;&gt;"C",Q48&lt;&gt;"NC",Q48&lt;&gt;"SF",Q48&lt;&gt;""),AND(S48&lt;&gt;"NA",S48&lt;&gt;"C",S48&lt;&gt;"NC",S48&lt;&gt;"SF",S48&lt;&gt;""),AND(U48&lt;&gt;"NA",U48&lt;&gt;"C",U48&lt;&gt;"NC",U48&lt;&gt;"SF",U48&lt;&gt;""),AND(W48&lt;&gt;"NA",W48&lt;&gt;"C",W48&lt;&gt;"NC",W48&lt;&gt;"SF",W48&lt;&gt;""),AND(Y48&lt;&gt;"NA",Y48&lt;&gt;"C",Y48&lt;&gt;"NC",Y48&lt;&gt;"SF",Y48&lt;&gt;""),AND(AA48&lt;&gt;"NA",AA48&lt;&gt;"C",AA48&lt;&gt;"NC",AA48&lt;&gt;"SF",AA48&lt;&gt;""),AND(AC48&lt;&gt;"NA",AC48&lt;&gt;"C",AC48&lt;&gt;"NC",AC48&lt;&gt;"SF",AC48&lt;&gt;"")),"FALSO",IF(AND(O48="NA",Q48="NA",S48="NA",U48="NA",W48="NA",Y48="NA",AA48="NA",AC48="NA"),"NA",IF(OR(O48="NC",Q48="NC",S48="NC",U48="NC",W48="NC",Y48="NC",AA48="NC",AC48="NC",O48="SF",Q48="SF",S48="SF",U48="SF",W48="SF",Y48="SF",AA48="SF",AC48="SF"),"NC",IF(OR(O48="C",Q48="C",S48="C",U48="C",W48="C",Y48="C",AA48="C",AC48="C"),"C","")))))</f>
        <v>C</v>
      </c>
      <c r="AG48" s="54" t="str">
        <f>IF(AND(AE48="C",AF48="C"),"UTILIZOU O PDA CORRETAMENTE",IF(AND(AE48="C",AF48="NC"),"UTILIZOU O PDA CORRETAMENTE. NÃO HÁ FOTOS DE TODAS AS ETAPAS",IF(AND(AE48="NC",AF48="NC"),"NÃO UTILIZOU O PDA",IF(AND(AE48="NA",AF48="NA"),"NÃO AVALIADO POR FALHA DE SINCRONISMO"))))</f>
        <v>UTILIZOU O PDA CORRETAMENTE</v>
      </c>
      <c r="AH48" s="143" t="s">
        <v>207</v>
      </c>
      <c r="AI48" s="92" t="s">
        <v>6</v>
      </c>
      <c r="AJ48" s="94" t="str">
        <f>E48</f>
        <v>SÃO PAULO</v>
      </c>
      <c r="AK48" s="191" t="s">
        <v>39</v>
      </c>
    </row>
    <row r="49" spans="1:37" ht="30" hidden="1" customHeight="1">
      <c r="A49" s="176" t="s">
        <v>201</v>
      </c>
      <c r="B49" s="157">
        <v>2615740281</v>
      </c>
      <c r="C49" s="157" t="s">
        <v>101</v>
      </c>
      <c r="D49" s="157" t="s">
        <v>79</v>
      </c>
      <c r="E49" s="157" t="s">
        <v>5</v>
      </c>
      <c r="F49" s="157" t="s">
        <v>307</v>
      </c>
      <c r="G49" s="157">
        <v>183</v>
      </c>
      <c r="H49" s="157" t="s">
        <v>203</v>
      </c>
      <c r="I49" s="157" t="s">
        <v>308</v>
      </c>
      <c r="J49" s="157" t="s">
        <v>309</v>
      </c>
      <c r="K49" s="157" t="s">
        <v>310</v>
      </c>
      <c r="L49" s="205">
        <v>46117.459722222222</v>
      </c>
      <c r="M49" s="205">
        <v>46117.460416666669</v>
      </c>
      <c r="N49" s="157" t="s">
        <v>311</v>
      </c>
      <c r="O49" s="143" t="s">
        <v>62</v>
      </c>
      <c r="P49" s="56"/>
      <c r="Q49" s="143" t="s">
        <v>62</v>
      </c>
      <c r="R49" s="56"/>
      <c r="S49" s="143" t="s">
        <v>62</v>
      </c>
      <c r="T49" s="56"/>
      <c r="U49" s="143" t="s">
        <v>62</v>
      </c>
      <c r="V49" s="56"/>
      <c r="W49" s="143" t="s">
        <v>62</v>
      </c>
      <c r="X49" s="56"/>
      <c r="Y49" s="143" t="s">
        <v>62</v>
      </c>
      <c r="Z49" s="56"/>
      <c r="AA49" s="143" t="s">
        <v>62</v>
      </c>
      <c r="AB49" s="56"/>
      <c r="AC49" s="143" t="s">
        <v>62</v>
      </c>
      <c r="AD49" s="56"/>
      <c r="AE49" s="143" t="s">
        <v>62</v>
      </c>
      <c r="AF49" s="178" t="str">
        <f>IF(AND(O49="",Q49="",S49="",U49="",W49="",Y49="",AA49="",AC49=""),"",IF(OR(AND(O49&lt;&gt;"NA",O49&lt;&gt;"C",O49&lt;&gt;"NC",O49&lt;&gt;"SF",O49&lt;&gt;""),AND(Q49&lt;&gt;"NA",Q49&lt;&gt;"C",Q49&lt;&gt;"NC",Q49&lt;&gt;"SF",Q49&lt;&gt;""),AND(S49&lt;&gt;"NA",S49&lt;&gt;"C",S49&lt;&gt;"NC",S49&lt;&gt;"SF",S49&lt;&gt;""),AND(U49&lt;&gt;"NA",U49&lt;&gt;"C",U49&lt;&gt;"NC",U49&lt;&gt;"SF",U49&lt;&gt;""),AND(W49&lt;&gt;"NA",W49&lt;&gt;"C",W49&lt;&gt;"NC",W49&lt;&gt;"SF",W49&lt;&gt;""),AND(Y49&lt;&gt;"NA",Y49&lt;&gt;"C",Y49&lt;&gt;"NC",Y49&lt;&gt;"SF",Y49&lt;&gt;""),AND(AA49&lt;&gt;"NA",AA49&lt;&gt;"C",AA49&lt;&gt;"NC",AA49&lt;&gt;"SF",AA49&lt;&gt;""),AND(AC49&lt;&gt;"NA",AC49&lt;&gt;"C",AC49&lt;&gt;"NC",AC49&lt;&gt;"SF",AC49&lt;&gt;"")),"FALSO",IF(AND(O49="NA",Q49="NA",S49="NA",U49="NA",W49="NA",Y49="NA",AA49="NA",AC49="NA"),"NA",IF(OR(O49="NC",Q49="NC",S49="NC",U49="NC",W49="NC",Y49="NC",AA49="NC",AC49="NC",O49="SF",Q49="SF",S49="SF",U49="SF",W49="SF",Y49="SF",AA49="SF",AC49="SF"),"NC",IF(OR(O49="C",Q49="C",S49="C",U49="C",W49="C",Y49="C",AA49="C",AC49="C"),"C","")))))</f>
        <v>NA</v>
      </c>
      <c r="AG49" s="54" t="str">
        <f>IF(AND(AE49="C",AF49="C"),"UTILIZOU O PDA CORRETAMENTE",IF(AND(AE49="C",AF49="NC"),"UTILIZOU O PDA CORRETAMENTE. NÃO HÁ FOTOS DE TODAS AS ETAPAS",IF(AND(AE49="NC",AF49="NC"),"NÃO UTILIZOU O PDA",IF(AND(AE49="NA",AF49="NA"),"NÃO AVALIADO POR FALHA DE SINCRONISMO"))))</f>
        <v>NÃO AVALIADO POR FALHA DE SINCRONISMO</v>
      </c>
      <c r="AH49" s="143" t="s">
        <v>207</v>
      </c>
      <c r="AI49" s="92" t="s">
        <v>6</v>
      </c>
      <c r="AJ49" s="94" t="str">
        <f>E49</f>
        <v>SÃO PAULO</v>
      </c>
      <c r="AK49" s="191" t="s">
        <v>39</v>
      </c>
    </row>
    <row r="50" spans="1:37" ht="30" hidden="1" customHeight="1">
      <c r="A50" s="176" t="s">
        <v>201</v>
      </c>
      <c r="B50" s="157">
        <v>2615741868</v>
      </c>
      <c r="C50" s="157" t="s">
        <v>101</v>
      </c>
      <c r="D50" s="157" t="s">
        <v>79</v>
      </c>
      <c r="E50" s="157" t="s">
        <v>5</v>
      </c>
      <c r="F50" s="157" t="s">
        <v>307</v>
      </c>
      <c r="G50" s="157">
        <v>193</v>
      </c>
      <c r="H50" s="157" t="s">
        <v>217</v>
      </c>
      <c r="I50" s="157" t="s">
        <v>308</v>
      </c>
      <c r="J50" s="157" t="s">
        <v>309</v>
      </c>
      <c r="K50" s="157" t="s">
        <v>312</v>
      </c>
      <c r="L50" s="205">
        <v>46117.459722222222</v>
      </c>
      <c r="M50" s="205">
        <v>46117.460416666669</v>
      </c>
      <c r="N50" s="157" t="s">
        <v>311</v>
      </c>
      <c r="O50" s="143" t="s">
        <v>62</v>
      </c>
      <c r="P50" s="56"/>
      <c r="Q50" s="143" t="s">
        <v>62</v>
      </c>
      <c r="R50" s="56"/>
      <c r="S50" s="143" t="s">
        <v>62</v>
      </c>
      <c r="T50" s="56"/>
      <c r="U50" s="143" t="s">
        <v>62</v>
      </c>
      <c r="V50" s="56"/>
      <c r="W50" s="143" t="s">
        <v>62</v>
      </c>
      <c r="X50" s="56"/>
      <c r="Y50" s="143" t="s">
        <v>62</v>
      </c>
      <c r="Z50" s="56"/>
      <c r="AA50" s="143" t="s">
        <v>62</v>
      </c>
      <c r="AB50" s="56"/>
      <c r="AC50" s="143" t="s">
        <v>62</v>
      </c>
      <c r="AD50" s="56"/>
      <c r="AE50" s="143" t="s">
        <v>62</v>
      </c>
      <c r="AF50" s="178" t="str">
        <f>IF(AND(O50="",Q50="",S50="",U50="",W50="",Y50="",AA50="",AC50=""),"",IF(OR(AND(O50&lt;&gt;"NA",O50&lt;&gt;"C",O50&lt;&gt;"NC",O50&lt;&gt;"SF",O50&lt;&gt;""),AND(Q50&lt;&gt;"NA",Q50&lt;&gt;"C",Q50&lt;&gt;"NC",Q50&lt;&gt;"SF",Q50&lt;&gt;""),AND(S50&lt;&gt;"NA",S50&lt;&gt;"C",S50&lt;&gt;"NC",S50&lt;&gt;"SF",S50&lt;&gt;""),AND(U50&lt;&gt;"NA",U50&lt;&gt;"C",U50&lt;&gt;"NC",U50&lt;&gt;"SF",U50&lt;&gt;""),AND(W50&lt;&gt;"NA",W50&lt;&gt;"C",W50&lt;&gt;"NC",W50&lt;&gt;"SF",W50&lt;&gt;""),AND(Y50&lt;&gt;"NA",Y50&lt;&gt;"C",Y50&lt;&gt;"NC",Y50&lt;&gt;"SF",Y50&lt;&gt;""),AND(AA50&lt;&gt;"NA",AA50&lt;&gt;"C",AA50&lt;&gt;"NC",AA50&lt;&gt;"SF",AA50&lt;&gt;""),AND(AC50&lt;&gt;"NA",AC50&lt;&gt;"C",AC50&lt;&gt;"NC",AC50&lt;&gt;"SF",AC50&lt;&gt;"")),"FALSO",IF(AND(O50="NA",Q50="NA",S50="NA",U50="NA",W50="NA",Y50="NA",AA50="NA",AC50="NA"),"NA",IF(OR(O50="NC",Q50="NC",S50="NC",U50="NC",W50="NC",Y50="NC",AA50="NC",AC50="NC",O50="SF",Q50="SF",S50="SF",U50="SF",W50="SF",Y50="SF",AA50="SF",AC50="SF"),"NC",IF(OR(O50="C",Q50="C",S50="C",U50="C",W50="C",Y50="C",AA50="C",AC50="C"),"C","")))))</f>
        <v>NA</v>
      </c>
      <c r="AG50" s="54" t="str">
        <f>IF(AND(AE50="C",AF50="C"),"UTILIZOU O PDA CORRETAMENTE",IF(AND(AE50="C",AF50="NC"),"UTILIZOU O PDA CORRETAMENTE. NÃO HÁ FOTOS DE TODAS AS ETAPAS",IF(AND(AE50="NC",AF50="NC"),"NÃO UTILIZOU O PDA",IF(AND(AE50="NA",AF50="NA"),"NÃO AVALIADO POR FALHA DE SINCRONISMO"))))</f>
        <v>NÃO AVALIADO POR FALHA DE SINCRONISMO</v>
      </c>
      <c r="AH50" s="143" t="s">
        <v>207</v>
      </c>
      <c r="AI50" s="92" t="s">
        <v>6</v>
      </c>
      <c r="AJ50" s="94" t="str">
        <f>E50</f>
        <v>SÃO PAULO</v>
      </c>
      <c r="AK50" s="191" t="s">
        <v>39</v>
      </c>
    </row>
    <row r="51" spans="1:37" ht="30" hidden="1" customHeight="1">
      <c r="A51" s="176" t="s">
        <v>201</v>
      </c>
      <c r="B51" s="157">
        <v>2618089923</v>
      </c>
      <c r="C51" s="157" t="s">
        <v>96</v>
      </c>
      <c r="D51" s="157" t="s">
        <v>77</v>
      </c>
      <c r="E51" s="157" t="s">
        <v>5</v>
      </c>
      <c r="F51" s="157" t="s">
        <v>306</v>
      </c>
      <c r="G51" s="157">
        <v>62</v>
      </c>
      <c r="H51" s="157" t="s">
        <v>211</v>
      </c>
      <c r="I51" s="157" t="s">
        <v>261</v>
      </c>
      <c r="J51" s="157" t="s">
        <v>96</v>
      </c>
      <c r="K51" s="157" t="s">
        <v>217</v>
      </c>
      <c r="L51" s="205">
        <v>46147.4375</v>
      </c>
      <c r="M51" s="205">
        <v>46147.440972222219</v>
      </c>
      <c r="N51" s="157" t="s">
        <v>270</v>
      </c>
      <c r="O51" s="143" t="s">
        <v>207</v>
      </c>
      <c r="P51" s="56"/>
      <c r="Q51" s="143" t="s">
        <v>62</v>
      </c>
      <c r="R51" s="56"/>
      <c r="S51" s="143" t="s">
        <v>62</v>
      </c>
      <c r="T51" s="56"/>
      <c r="U51" s="143" t="s">
        <v>62</v>
      </c>
      <c r="V51" s="56"/>
      <c r="W51" s="143" t="s">
        <v>62</v>
      </c>
      <c r="X51" s="56"/>
      <c r="Y51" s="143" t="s">
        <v>62</v>
      </c>
      <c r="Z51" s="56"/>
      <c r="AA51" s="143" t="s">
        <v>62</v>
      </c>
      <c r="AB51" s="56"/>
      <c r="AC51" s="143" t="s">
        <v>207</v>
      </c>
      <c r="AD51" s="56"/>
      <c r="AE51" s="143" t="s">
        <v>207</v>
      </c>
      <c r="AF51" s="178" t="str">
        <f>IF(AND(O51="",Q51="",S51="",U51="",W51="",Y51="",AA51="",AC51=""),"",IF(OR(AND(O51&lt;&gt;"NA",O51&lt;&gt;"C",O51&lt;&gt;"NC",O51&lt;&gt;"SF",O51&lt;&gt;""),AND(Q51&lt;&gt;"NA",Q51&lt;&gt;"C",Q51&lt;&gt;"NC",Q51&lt;&gt;"SF",Q51&lt;&gt;""),AND(S51&lt;&gt;"NA",S51&lt;&gt;"C",S51&lt;&gt;"NC",S51&lt;&gt;"SF",S51&lt;&gt;""),AND(U51&lt;&gt;"NA",U51&lt;&gt;"C",U51&lt;&gt;"NC",U51&lt;&gt;"SF",U51&lt;&gt;""),AND(W51&lt;&gt;"NA",W51&lt;&gt;"C",W51&lt;&gt;"NC",W51&lt;&gt;"SF",W51&lt;&gt;""),AND(Y51&lt;&gt;"NA",Y51&lt;&gt;"C",Y51&lt;&gt;"NC",Y51&lt;&gt;"SF",Y51&lt;&gt;""),AND(AA51&lt;&gt;"NA",AA51&lt;&gt;"C",AA51&lt;&gt;"NC",AA51&lt;&gt;"SF",AA51&lt;&gt;""),AND(AC51&lt;&gt;"NA",AC51&lt;&gt;"C",AC51&lt;&gt;"NC",AC51&lt;&gt;"SF",AC51&lt;&gt;"")),"FALSO",IF(AND(O51="NA",Q51="NA",S51="NA",U51="NA",W51="NA",Y51="NA",AA51="NA",AC51="NA"),"NA",IF(OR(O51="NC",Q51="NC",S51="NC",U51="NC",W51="NC",Y51="NC",AA51="NC",AC51="NC",O51="SF",Q51="SF",S51="SF",U51="SF",W51="SF",Y51="SF",AA51="SF",AC51="SF"),"NC",IF(OR(O51="C",Q51="C",S51="C",U51="C",W51="C",Y51="C",AA51="C",AC51="C"),"C","")))))</f>
        <v>C</v>
      </c>
      <c r="AG51" s="54" t="str">
        <f>IF(AND(AE51="C",AF51="C"),"UTILIZOU O PDA CORRETAMENTE",IF(AND(AE51="C",AF51="NC"),"UTILIZOU O PDA CORRETAMENTE. NÃO HÁ FOTOS DE TODAS AS ETAPAS",IF(AND(AE51="NC",AF51="NC"),"NÃO UTILIZOU O PDA",IF(AND(AE51="NA",AF51="NA"),"NÃO AVALIADO POR FALHA DE SINCRONISMO"))))</f>
        <v>UTILIZOU O PDA CORRETAMENTE</v>
      </c>
      <c r="AH51" s="143" t="s">
        <v>207</v>
      </c>
      <c r="AI51" s="92" t="s">
        <v>6</v>
      </c>
      <c r="AJ51" s="94" t="str">
        <f>E51</f>
        <v>SÃO PAULO</v>
      </c>
      <c r="AK51" s="191" t="s">
        <v>39</v>
      </c>
    </row>
    <row r="52" spans="1:37" ht="30" hidden="1" customHeight="1">
      <c r="A52" s="176" t="s">
        <v>201</v>
      </c>
      <c r="B52" s="157">
        <v>2615737949</v>
      </c>
      <c r="C52" s="157" t="s">
        <v>101</v>
      </c>
      <c r="D52" s="157" t="s">
        <v>79</v>
      </c>
      <c r="E52" s="157" t="s">
        <v>5</v>
      </c>
      <c r="F52" s="157" t="s">
        <v>307</v>
      </c>
      <c r="G52" s="157">
        <v>102</v>
      </c>
      <c r="H52" s="157" t="s">
        <v>217</v>
      </c>
      <c r="I52" s="157" t="s">
        <v>308</v>
      </c>
      <c r="J52" s="157" t="s">
        <v>309</v>
      </c>
      <c r="K52" s="157" t="s">
        <v>312</v>
      </c>
      <c r="L52" s="205">
        <v>46117.459722222222</v>
      </c>
      <c r="M52" s="205">
        <v>46117.460416666669</v>
      </c>
      <c r="N52" s="157" t="s">
        <v>311</v>
      </c>
      <c r="O52" s="143" t="s">
        <v>62</v>
      </c>
      <c r="P52" s="56"/>
      <c r="Q52" s="143" t="s">
        <v>62</v>
      </c>
      <c r="R52" s="56"/>
      <c r="S52" s="143" t="s">
        <v>62</v>
      </c>
      <c r="T52" s="56"/>
      <c r="U52" s="143" t="s">
        <v>62</v>
      </c>
      <c r="V52" s="56"/>
      <c r="W52" s="143" t="s">
        <v>62</v>
      </c>
      <c r="X52" s="56"/>
      <c r="Y52" s="143" t="s">
        <v>62</v>
      </c>
      <c r="Z52" s="56"/>
      <c r="AA52" s="143" t="s">
        <v>62</v>
      </c>
      <c r="AB52" s="56"/>
      <c r="AC52" s="143" t="s">
        <v>62</v>
      </c>
      <c r="AD52" s="56"/>
      <c r="AE52" s="143" t="s">
        <v>62</v>
      </c>
      <c r="AF52" s="178" t="str">
        <f>IF(AND(O52="",Q52="",S52="",U52="",W52="",Y52="",AA52="",AC52=""),"",IF(OR(AND(O52&lt;&gt;"NA",O52&lt;&gt;"C",O52&lt;&gt;"NC",O52&lt;&gt;"SF",O52&lt;&gt;""),AND(Q52&lt;&gt;"NA",Q52&lt;&gt;"C",Q52&lt;&gt;"NC",Q52&lt;&gt;"SF",Q52&lt;&gt;""),AND(S52&lt;&gt;"NA",S52&lt;&gt;"C",S52&lt;&gt;"NC",S52&lt;&gt;"SF",S52&lt;&gt;""),AND(U52&lt;&gt;"NA",U52&lt;&gt;"C",U52&lt;&gt;"NC",U52&lt;&gt;"SF",U52&lt;&gt;""),AND(W52&lt;&gt;"NA",W52&lt;&gt;"C",W52&lt;&gt;"NC",W52&lt;&gt;"SF",W52&lt;&gt;""),AND(Y52&lt;&gt;"NA",Y52&lt;&gt;"C",Y52&lt;&gt;"NC",Y52&lt;&gt;"SF",Y52&lt;&gt;""),AND(AA52&lt;&gt;"NA",AA52&lt;&gt;"C",AA52&lt;&gt;"NC",AA52&lt;&gt;"SF",AA52&lt;&gt;""),AND(AC52&lt;&gt;"NA",AC52&lt;&gt;"C",AC52&lt;&gt;"NC",AC52&lt;&gt;"SF",AC52&lt;&gt;"")),"FALSO",IF(AND(O52="NA",Q52="NA",S52="NA",U52="NA",W52="NA",Y52="NA",AA52="NA",AC52="NA"),"NA",IF(OR(O52="NC",Q52="NC",S52="NC",U52="NC",W52="NC",Y52="NC",AA52="NC",AC52="NC",O52="SF",Q52="SF",S52="SF",U52="SF",W52="SF",Y52="SF",AA52="SF",AC52="SF"),"NC",IF(OR(O52="C",Q52="C",S52="C",U52="C",W52="C",Y52="C",AA52="C",AC52="C"),"C","")))))</f>
        <v>NA</v>
      </c>
      <c r="AG52" s="54" t="str">
        <f>IF(AND(AE52="C",AF52="C"),"UTILIZOU O PDA CORRETAMENTE",IF(AND(AE52="C",AF52="NC"),"UTILIZOU O PDA CORRETAMENTE. NÃO HÁ FOTOS DE TODAS AS ETAPAS",IF(AND(AE52="NC",AF52="NC"),"NÃO UTILIZOU O PDA",IF(AND(AE52="NA",AF52="NA"),"NÃO AVALIADO POR FALHA DE SINCRONISMO"))))</f>
        <v>NÃO AVALIADO POR FALHA DE SINCRONISMO</v>
      </c>
      <c r="AH52" s="143"/>
      <c r="AI52" s="92" t="s">
        <v>6</v>
      </c>
      <c r="AJ52" s="94" t="str">
        <f>E52</f>
        <v>SÃO PAULO</v>
      </c>
      <c r="AK52" s="191" t="s">
        <v>39</v>
      </c>
    </row>
    <row r="53" spans="1:37" ht="30" hidden="1" customHeight="1">
      <c r="A53" s="176" t="s">
        <v>201</v>
      </c>
      <c r="B53" s="157">
        <v>2615741117</v>
      </c>
      <c r="C53" s="157" t="s">
        <v>101</v>
      </c>
      <c r="D53" s="157" t="s">
        <v>79</v>
      </c>
      <c r="E53" s="157" t="s">
        <v>5</v>
      </c>
      <c r="F53" s="157" t="s">
        <v>307</v>
      </c>
      <c r="G53" s="157">
        <v>185</v>
      </c>
      <c r="H53" s="157" t="s">
        <v>203</v>
      </c>
      <c r="I53" s="157" t="s">
        <v>308</v>
      </c>
      <c r="J53" s="157" t="s">
        <v>309</v>
      </c>
      <c r="K53" s="157" t="s">
        <v>312</v>
      </c>
      <c r="L53" s="205">
        <v>46117.459722222222</v>
      </c>
      <c r="M53" s="205">
        <v>46117.460416666669</v>
      </c>
      <c r="N53" s="157" t="s">
        <v>311</v>
      </c>
      <c r="O53" s="143" t="s">
        <v>62</v>
      </c>
      <c r="P53" s="56"/>
      <c r="Q53" s="143" t="s">
        <v>62</v>
      </c>
      <c r="R53" s="56"/>
      <c r="S53" s="143" t="s">
        <v>62</v>
      </c>
      <c r="T53" s="56"/>
      <c r="U53" s="143" t="s">
        <v>62</v>
      </c>
      <c r="V53" s="56"/>
      <c r="W53" s="143" t="s">
        <v>62</v>
      </c>
      <c r="X53" s="56"/>
      <c r="Y53" s="143" t="s">
        <v>62</v>
      </c>
      <c r="Z53" s="56"/>
      <c r="AA53" s="143" t="s">
        <v>62</v>
      </c>
      <c r="AB53" s="56"/>
      <c r="AC53" s="143" t="s">
        <v>62</v>
      </c>
      <c r="AD53" s="56"/>
      <c r="AE53" s="143" t="s">
        <v>62</v>
      </c>
      <c r="AF53" s="178" t="str">
        <f>IF(AND(O53="",Q53="",S53="",U53="",W53="",Y53="",AA53="",AC53=""),"",IF(OR(AND(O53&lt;&gt;"NA",O53&lt;&gt;"C",O53&lt;&gt;"NC",O53&lt;&gt;"SF",O53&lt;&gt;""),AND(Q53&lt;&gt;"NA",Q53&lt;&gt;"C",Q53&lt;&gt;"NC",Q53&lt;&gt;"SF",Q53&lt;&gt;""),AND(S53&lt;&gt;"NA",S53&lt;&gt;"C",S53&lt;&gt;"NC",S53&lt;&gt;"SF",S53&lt;&gt;""),AND(U53&lt;&gt;"NA",U53&lt;&gt;"C",U53&lt;&gt;"NC",U53&lt;&gt;"SF",U53&lt;&gt;""),AND(W53&lt;&gt;"NA",W53&lt;&gt;"C",W53&lt;&gt;"NC",W53&lt;&gt;"SF",W53&lt;&gt;""),AND(Y53&lt;&gt;"NA",Y53&lt;&gt;"C",Y53&lt;&gt;"NC",Y53&lt;&gt;"SF",Y53&lt;&gt;""),AND(AA53&lt;&gt;"NA",AA53&lt;&gt;"C",AA53&lt;&gt;"NC",AA53&lt;&gt;"SF",AA53&lt;&gt;""),AND(AC53&lt;&gt;"NA",AC53&lt;&gt;"C",AC53&lt;&gt;"NC",AC53&lt;&gt;"SF",AC53&lt;&gt;"")),"FALSO",IF(AND(O53="NA",Q53="NA",S53="NA",U53="NA",W53="NA",Y53="NA",AA53="NA",AC53="NA"),"NA",IF(OR(O53="NC",Q53="NC",S53="NC",U53="NC",W53="NC",Y53="NC",AA53="NC",AC53="NC",O53="SF",Q53="SF",S53="SF",U53="SF",W53="SF",Y53="SF",AA53="SF",AC53="SF"),"NC",IF(OR(O53="C",Q53="C",S53="C",U53="C",W53="C",Y53="C",AA53="C",AC53="C"),"C","")))))</f>
        <v>NA</v>
      </c>
      <c r="AG53" s="54" t="str">
        <f>IF(AND(AE53="C",AF53="C"),"UTILIZOU O PDA CORRETAMENTE",IF(AND(AE53="C",AF53="NC"),"UTILIZOU O PDA CORRETAMENTE. NÃO HÁ FOTOS DE TODAS AS ETAPAS",IF(AND(AE53="NC",AF53="NC"),"NÃO UTILIZOU O PDA",IF(AND(AE53="NA",AF53="NA"),"NÃO AVALIADO POR FALHA DE SINCRONISMO"))))</f>
        <v>NÃO AVALIADO POR FALHA DE SINCRONISMO</v>
      </c>
      <c r="AH53" s="143"/>
      <c r="AI53" s="92" t="s">
        <v>6</v>
      </c>
      <c r="AJ53" s="94" t="str">
        <f>E53</f>
        <v>SÃO PAULO</v>
      </c>
      <c r="AK53" s="191" t="s">
        <v>39</v>
      </c>
    </row>
    <row r="54" spans="1:37" ht="30" hidden="1" customHeight="1">
      <c r="A54" s="176" t="s">
        <v>201</v>
      </c>
      <c r="B54" s="157">
        <v>2615739007</v>
      </c>
      <c r="C54" s="157" t="s">
        <v>101</v>
      </c>
      <c r="D54" s="157" t="s">
        <v>79</v>
      </c>
      <c r="E54" s="157" t="s">
        <v>5</v>
      </c>
      <c r="F54" s="157" t="s">
        <v>307</v>
      </c>
      <c r="G54" s="157">
        <v>130</v>
      </c>
      <c r="H54" s="157" t="s">
        <v>217</v>
      </c>
      <c r="I54" s="157" t="s">
        <v>308</v>
      </c>
      <c r="J54" s="157" t="s">
        <v>309</v>
      </c>
      <c r="K54" s="157" t="s">
        <v>313</v>
      </c>
      <c r="L54" s="205">
        <v>46117.459722222222</v>
      </c>
      <c r="M54" s="205">
        <v>46117.460416666669</v>
      </c>
      <c r="N54" s="157" t="s">
        <v>311</v>
      </c>
      <c r="O54" s="143" t="s">
        <v>62</v>
      </c>
      <c r="P54" s="56"/>
      <c r="Q54" s="143" t="s">
        <v>62</v>
      </c>
      <c r="R54" s="56"/>
      <c r="S54" s="143" t="s">
        <v>62</v>
      </c>
      <c r="T54" s="56"/>
      <c r="U54" s="143" t="s">
        <v>62</v>
      </c>
      <c r="V54" s="56"/>
      <c r="W54" s="143" t="s">
        <v>62</v>
      </c>
      <c r="X54" s="56"/>
      <c r="Y54" s="143" t="s">
        <v>62</v>
      </c>
      <c r="Z54" s="56"/>
      <c r="AA54" s="143" t="s">
        <v>62</v>
      </c>
      <c r="AB54" s="56"/>
      <c r="AC54" s="143" t="s">
        <v>62</v>
      </c>
      <c r="AD54" s="56"/>
      <c r="AE54" s="143" t="s">
        <v>62</v>
      </c>
      <c r="AF54" s="178" t="str">
        <f>IF(AND(O54="",Q54="",S54="",U54="",W54="",Y54="",AA54="",AC54=""),"",IF(OR(AND(O54&lt;&gt;"NA",O54&lt;&gt;"C",O54&lt;&gt;"NC",O54&lt;&gt;"SF",O54&lt;&gt;""),AND(Q54&lt;&gt;"NA",Q54&lt;&gt;"C",Q54&lt;&gt;"NC",Q54&lt;&gt;"SF",Q54&lt;&gt;""),AND(S54&lt;&gt;"NA",S54&lt;&gt;"C",S54&lt;&gt;"NC",S54&lt;&gt;"SF",S54&lt;&gt;""),AND(U54&lt;&gt;"NA",U54&lt;&gt;"C",U54&lt;&gt;"NC",U54&lt;&gt;"SF",U54&lt;&gt;""),AND(W54&lt;&gt;"NA",W54&lt;&gt;"C",W54&lt;&gt;"NC",W54&lt;&gt;"SF",W54&lt;&gt;""),AND(Y54&lt;&gt;"NA",Y54&lt;&gt;"C",Y54&lt;&gt;"NC",Y54&lt;&gt;"SF",Y54&lt;&gt;""),AND(AA54&lt;&gt;"NA",AA54&lt;&gt;"C",AA54&lt;&gt;"NC",AA54&lt;&gt;"SF",AA54&lt;&gt;""),AND(AC54&lt;&gt;"NA",AC54&lt;&gt;"C",AC54&lt;&gt;"NC",AC54&lt;&gt;"SF",AC54&lt;&gt;"")),"FALSO",IF(AND(O54="NA",Q54="NA",S54="NA",U54="NA",W54="NA",Y54="NA",AA54="NA",AC54="NA"),"NA",IF(OR(O54="NC",Q54="NC",S54="NC",U54="NC",W54="NC",Y54="NC",AA54="NC",AC54="NC",O54="SF",Q54="SF",S54="SF",U54="SF",W54="SF",Y54="SF",AA54="SF",AC54="SF"),"NC",IF(OR(O54="C",Q54="C",S54="C",U54="C",W54="C",Y54="C",AA54="C",AC54="C"),"C","")))))</f>
        <v>NA</v>
      </c>
      <c r="AG54" s="54" t="str">
        <f>IF(AND(AE54="C",AF54="C"),"UTILIZOU O PDA CORRETAMENTE",IF(AND(AE54="C",AF54="NC"),"UTILIZOU O PDA CORRETAMENTE. NÃO HÁ FOTOS DE TODAS AS ETAPAS",IF(AND(AE54="NC",AF54="NC"),"NÃO UTILIZOU O PDA",IF(AND(AE54="NA",AF54="NA"),"NÃO AVALIADO POR FALHA DE SINCRONISMO"))))</f>
        <v>NÃO AVALIADO POR FALHA DE SINCRONISMO</v>
      </c>
      <c r="AH54" s="143"/>
      <c r="AI54" s="92" t="s">
        <v>6</v>
      </c>
      <c r="AJ54" s="94" t="str">
        <f>E54</f>
        <v>SÃO PAULO</v>
      </c>
      <c r="AK54" s="191" t="s">
        <v>39</v>
      </c>
    </row>
    <row r="55" spans="1:37" ht="30" hidden="1" customHeight="1">
      <c r="A55" s="176" t="s">
        <v>201</v>
      </c>
      <c r="B55" s="157">
        <v>2615740791</v>
      </c>
      <c r="C55" s="157" t="s">
        <v>101</v>
      </c>
      <c r="D55" s="157" t="s">
        <v>79</v>
      </c>
      <c r="E55" s="157" t="s">
        <v>5</v>
      </c>
      <c r="F55" s="157" t="s">
        <v>307</v>
      </c>
      <c r="G55" s="157">
        <v>183</v>
      </c>
      <c r="H55" s="157" t="s">
        <v>314</v>
      </c>
      <c r="I55" s="157" t="s">
        <v>308</v>
      </c>
      <c r="J55" s="157" t="s">
        <v>309</v>
      </c>
      <c r="K55" s="157" t="s">
        <v>313</v>
      </c>
      <c r="L55" s="205">
        <v>46117.459722222222</v>
      </c>
      <c r="M55" s="205">
        <v>46117.460416666669</v>
      </c>
      <c r="N55" s="157" t="s">
        <v>311</v>
      </c>
      <c r="O55" s="143" t="s">
        <v>62</v>
      </c>
      <c r="P55" s="56"/>
      <c r="Q55" s="143" t="s">
        <v>62</v>
      </c>
      <c r="R55" s="56"/>
      <c r="S55" s="143" t="s">
        <v>62</v>
      </c>
      <c r="T55" s="56"/>
      <c r="U55" s="143" t="s">
        <v>62</v>
      </c>
      <c r="V55" s="56"/>
      <c r="W55" s="143" t="s">
        <v>62</v>
      </c>
      <c r="X55" s="56"/>
      <c r="Y55" s="143" t="s">
        <v>62</v>
      </c>
      <c r="Z55" s="56"/>
      <c r="AA55" s="143" t="s">
        <v>62</v>
      </c>
      <c r="AB55" s="56"/>
      <c r="AC55" s="143" t="s">
        <v>62</v>
      </c>
      <c r="AD55" s="56"/>
      <c r="AE55" s="143" t="s">
        <v>62</v>
      </c>
      <c r="AF55" s="178" t="str">
        <f>IF(AND(O55="",Q55="",S55="",U55="",W55="",Y55="",AA55="",AC55=""),"",IF(OR(AND(O55&lt;&gt;"NA",O55&lt;&gt;"C",O55&lt;&gt;"NC",O55&lt;&gt;"SF",O55&lt;&gt;""),AND(Q55&lt;&gt;"NA",Q55&lt;&gt;"C",Q55&lt;&gt;"NC",Q55&lt;&gt;"SF",Q55&lt;&gt;""),AND(S55&lt;&gt;"NA",S55&lt;&gt;"C",S55&lt;&gt;"NC",S55&lt;&gt;"SF",S55&lt;&gt;""),AND(U55&lt;&gt;"NA",U55&lt;&gt;"C",U55&lt;&gt;"NC",U55&lt;&gt;"SF",U55&lt;&gt;""),AND(W55&lt;&gt;"NA",W55&lt;&gt;"C",W55&lt;&gt;"NC",W55&lt;&gt;"SF",W55&lt;&gt;""),AND(Y55&lt;&gt;"NA",Y55&lt;&gt;"C",Y55&lt;&gt;"NC",Y55&lt;&gt;"SF",Y55&lt;&gt;""),AND(AA55&lt;&gt;"NA",AA55&lt;&gt;"C",AA55&lt;&gt;"NC",AA55&lt;&gt;"SF",AA55&lt;&gt;""),AND(AC55&lt;&gt;"NA",AC55&lt;&gt;"C",AC55&lt;&gt;"NC",AC55&lt;&gt;"SF",AC55&lt;&gt;"")),"FALSO",IF(AND(O55="NA",Q55="NA",S55="NA",U55="NA",W55="NA",Y55="NA",AA55="NA",AC55="NA"),"NA",IF(OR(O55="NC",Q55="NC",S55="NC",U55="NC",W55="NC",Y55="NC",AA55="NC",AC55="NC",O55="SF",Q55="SF",S55="SF",U55="SF",W55="SF",Y55="SF",AA55="SF",AC55="SF"),"NC",IF(OR(O55="C",Q55="C",S55="C",U55="C",W55="C",Y55="C",AA55="C",AC55="C"),"C","")))))</f>
        <v>NA</v>
      </c>
      <c r="AG55" s="54" t="str">
        <f>IF(AND(AE55="C",AF55="C"),"UTILIZOU O PDA CORRETAMENTE",IF(AND(AE55="C",AF55="NC"),"UTILIZOU O PDA CORRETAMENTE. NÃO HÁ FOTOS DE TODAS AS ETAPAS",IF(AND(AE55="NC",AF55="NC"),"NÃO UTILIZOU O PDA",IF(AND(AE55="NA",AF55="NA"),"NÃO AVALIADO POR FALHA DE SINCRONISMO"))))</f>
        <v>NÃO AVALIADO POR FALHA DE SINCRONISMO</v>
      </c>
      <c r="AH55" s="143"/>
      <c r="AI55" s="92" t="s">
        <v>6</v>
      </c>
      <c r="AJ55" s="94" t="str">
        <f>E55</f>
        <v>SÃO PAULO</v>
      </c>
      <c r="AK55" s="191" t="s">
        <v>39</v>
      </c>
    </row>
    <row r="56" spans="1:37" ht="30" hidden="1" customHeight="1">
      <c r="A56" s="176" t="s">
        <v>201</v>
      </c>
      <c r="B56" s="157">
        <v>2618089919</v>
      </c>
      <c r="C56" s="157" t="s">
        <v>94</v>
      </c>
      <c r="D56" s="157" t="s">
        <v>77</v>
      </c>
      <c r="E56" s="157" t="s">
        <v>5</v>
      </c>
      <c r="F56" s="157" t="s">
        <v>306</v>
      </c>
      <c r="G56" s="157">
        <v>62</v>
      </c>
      <c r="H56" s="157" t="s">
        <v>203</v>
      </c>
      <c r="I56" s="157" t="s">
        <v>261</v>
      </c>
      <c r="J56" s="157" t="s">
        <v>94</v>
      </c>
      <c r="K56" s="157"/>
      <c r="L56" s="205">
        <v>46147.416666666664</v>
      </c>
      <c r="M56" s="205">
        <v>46147.423611111109</v>
      </c>
      <c r="N56" s="157" t="s">
        <v>270</v>
      </c>
      <c r="O56" s="143" t="s">
        <v>207</v>
      </c>
      <c r="P56" s="56"/>
      <c r="Q56" s="143" t="s">
        <v>62</v>
      </c>
      <c r="R56" s="56"/>
      <c r="S56" s="143" t="s">
        <v>62</v>
      </c>
      <c r="T56" s="56"/>
      <c r="U56" s="143" t="s">
        <v>62</v>
      </c>
      <c r="V56" s="56"/>
      <c r="W56" s="143" t="s">
        <v>62</v>
      </c>
      <c r="X56" s="56"/>
      <c r="Y56" s="143" t="s">
        <v>62</v>
      </c>
      <c r="Z56" s="56"/>
      <c r="AA56" s="143" t="s">
        <v>62</v>
      </c>
      <c r="AB56" s="56"/>
      <c r="AC56" s="143" t="s">
        <v>207</v>
      </c>
      <c r="AD56" s="56"/>
      <c r="AE56" s="143" t="s">
        <v>207</v>
      </c>
      <c r="AF56" s="178" t="str">
        <f>IF(AND(O56="",Q56="",S56="",U56="",W56="",Y56="",AA56="",AC56=""),"",IF(OR(AND(O56&lt;&gt;"NA",O56&lt;&gt;"C",O56&lt;&gt;"NC",O56&lt;&gt;"SF",O56&lt;&gt;""),AND(Q56&lt;&gt;"NA",Q56&lt;&gt;"C",Q56&lt;&gt;"NC",Q56&lt;&gt;"SF",Q56&lt;&gt;""),AND(S56&lt;&gt;"NA",S56&lt;&gt;"C",S56&lt;&gt;"NC",S56&lt;&gt;"SF",S56&lt;&gt;""),AND(U56&lt;&gt;"NA",U56&lt;&gt;"C",U56&lt;&gt;"NC",U56&lt;&gt;"SF",U56&lt;&gt;""),AND(W56&lt;&gt;"NA",W56&lt;&gt;"C",W56&lt;&gt;"NC",W56&lt;&gt;"SF",W56&lt;&gt;""),AND(Y56&lt;&gt;"NA",Y56&lt;&gt;"C",Y56&lt;&gt;"NC",Y56&lt;&gt;"SF",Y56&lt;&gt;""),AND(AA56&lt;&gt;"NA",AA56&lt;&gt;"C",AA56&lt;&gt;"NC",AA56&lt;&gt;"SF",AA56&lt;&gt;""),AND(AC56&lt;&gt;"NA",AC56&lt;&gt;"C",AC56&lt;&gt;"NC",AC56&lt;&gt;"SF",AC56&lt;&gt;"")),"FALSO",IF(AND(O56="NA",Q56="NA",S56="NA",U56="NA",W56="NA",Y56="NA",AA56="NA",AC56="NA"),"NA",IF(OR(O56="NC",Q56="NC",S56="NC",U56="NC",W56="NC",Y56="NC",AA56="NC",AC56="NC",O56="SF",Q56="SF",S56="SF",U56="SF",W56="SF",Y56="SF",AA56="SF",AC56="SF"),"NC",IF(OR(O56="C",Q56="C",S56="C",U56="C",W56="C",Y56="C",AA56="C",AC56="C"),"C","")))))</f>
        <v>C</v>
      </c>
      <c r="AG56" s="54" t="str">
        <f>IF(AND(AE56="C",AF56="C"),"UTILIZOU O PDA CORRETAMENTE",IF(AND(AE56="C",AF56="NC"),"UTILIZOU O PDA CORRETAMENTE. NÃO HÁ FOTOS DE TODAS AS ETAPAS",IF(AND(AE56="NC",AF56="NC"),"NÃO UTILIZOU O PDA",IF(AND(AE56="NA",AF56="NA"),"NÃO AVALIADO POR FALHA DE SINCRONISMO"))))</f>
        <v>UTILIZOU O PDA CORRETAMENTE</v>
      </c>
      <c r="AH56" s="143" t="s">
        <v>207</v>
      </c>
      <c r="AI56" s="92" t="s">
        <v>6</v>
      </c>
      <c r="AJ56" s="94" t="str">
        <f>E56</f>
        <v>SÃO PAULO</v>
      </c>
      <c r="AK56" s="191" t="s">
        <v>39</v>
      </c>
    </row>
    <row r="57" spans="1:37" ht="30" hidden="1" customHeight="1">
      <c r="A57" s="176" t="s">
        <v>201</v>
      </c>
      <c r="B57" s="157">
        <v>2615738147</v>
      </c>
      <c r="C57" s="157" t="s">
        <v>101</v>
      </c>
      <c r="D57" s="157" t="s">
        <v>79</v>
      </c>
      <c r="E57" s="157" t="s">
        <v>5</v>
      </c>
      <c r="F57" s="157" t="s">
        <v>307</v>
      </c>
      <c r="G57" s="157">
        <v>105</v>
      </c>
      <c r="H57" s="157"/>
      <c r="I57" s="157" t="s">
        <v>308</v>
      </c>
      <c r="J57" s="157" t="s">
        <v>309</v>
      </c>
      <c r="K57" s="157" t="s">
        <v>313</v>
      </c>
      <c r="L57" s="205">
        <v>46117.459722222222</v>
      </c>
      <c r="M57" s="205">
        <v>46117.460416666669</v>
      </c>
      <c r="N57" s="157" t="s">
        <v>311</v>
      </c>
      <c r="O57" s="143" t="s">
        <v>62</v>
      </c>
      <c r="P57" s="56"/>
      <c r="Q57" s="143" t="s">
        <v>62</v>
      </c>
      <c r="R57" s="56"/>
      <c r="S57" s="143" t="s">
        <v>62</v>
      </c>
      <c r="T57" s="56"/>
      <c r="U57" s="143" t="s">
        <v>62</v>
      </c>
      <c r="V57" s="56"/>
      <c r="W57" s="143" t="s">
        <v>62</v>
      </c>
      <c r="X57" s="56"/>
      <c r="Y57" s="143" t="s">
        <v>62</v>
      </c>
      <c r="Z57" s="56"/>
      <c r="AA57" s="143" t="s">
        <v>62</v>
      </c>
      <c r="AB57" s="56"/>
      <c r="AC57" s="143" t="s">
        <v>62</v>
      </c>
      <c r="AD57" s="56"/>
      <c r="AE57" s="143" t="s">
        <v>62</v>
      </c>
      <c r="AF57" s="178" t="str">
        <f>IF(AND(O57="",Q57="",S57="",U57="",W57="",Y57="",AA57="",AC57=""),"",IF(OR(AND(O57&lt;&gt;"NA",O57&lt;&gt;"C",O57&lt;&gt;"NC",O57&lt;&gt;"SF",O57&lt;&gt;""),AND(Q57&lt;&gt;"NA",Q57&lt;&gt;"C",Q57&lt;&gt;"NC",Q57&lt;&gt;"SF",Q57&lt;&gt;""),AND(S57&lt;&gt;"NA",S57&lt;&gt;"C",S57&lt;&gt;"NC",S57&lt;&gt;"SF",S57&lt;&gt;""),AND(U57&lt;&gt;"NA",U57&lt;&gt;"C",U57&lt;&gt;"NC",U57&lt;&gt;"SF",U57&lt;&gt;""),AND(W57&lt;&gt;"NA",W57&lt;&gt;"C",W57&lt;&gt;"NC",W57&lt;&gt;"SF",W57&lt;&gt;""),AND(Y57&lt;&gt;"NA",Y57&lt;&gt;"C",Y57&lt;&gt;"NC",Y57&lt;&gt;"SF",Y57&lt;&gt;""),AND(AA57&lt;&gt;"NA",AA57&lt;&gt;"C",AA57&lt;&gt;"NC",AA57&lt;&gt;"SF",AA57&lt;&gt;""),AND(AC57&lt;&gt;"NA",AC57&lt;&gt;"C",AC57&lt;&gt;"NC",AC57&lt;&gt;"SF",AC57&lt;&gt;"")),"FALSO",IF(AND(O57="NA",Q57="NA",S57="NA",U57="NA",W57="NA",Y57="NA",AA57="NA",AC57="NA"),"NA",IF(OR(O57="NC",Q57="NC",S57="NC",U57="NC",W57="NC",Y57="NC",AA57="NC",AC57="NC",O57="SF",Q57="SF",S57="SF",U57="SF",W57="SF",Y57="SF",AA57="SF",AC57="SF"),"NC",IF(OR(O57="C",Q57="C",S57="C",U57="C",W57="C",Y57="C",AA57="C",AC57="C"),"C","")))))</f>
        <v>NA</v>
      </c>
      <c r="AG57" s="54" t="str">
        <f>IF(AND(AE57="C",AF57="C"),"UTILIZOU O PDA CORRETAMENTE",IF(AND(AE57="C",AF57="NC"),"UTILIZOU O PDA CORRETAMENTE. NÃO HÁ FOTOS DE TODAS AS ETAPAS",IF(AND(AE57="NC",AF57="NC"),"NÃO UTILIZOU O PDA",IF(AND(AE57="NA",AF57="NA"),"NÃO AVALIADO POR FALHA DE SINCRONISMO"))))</f>
        <v>NÃO AVALIADO POR FALHA DE SINCRONISMO</v>
      </c>
      <c r="AH57" s="143"/>
      <c r="AI57" s="92" t="s">
        <v>6</v>
      </c>
      <c r="AJ57" s="94" t="str">
        <f>E57</f>
        <v>SÃO PAULO</v>
      </c>
      <c r="AK57" s="191" t="s">
        <v>39</v>
      </c>
    </row>
    <row r="58" spans="1:37" ht="30" hidden="1" customHeight="1">
      <c r="A58" s="176" t="s">
        <v>201</v>
      </c>
      <c r="B58" s="157">
        <v>2615739727</v>
      </c>
      <c r="C58" s="157" t="s">
        <v>101</v>
      </c>
      <c r="D58" s="157" t="s">
        <v>79</v>
      </c>
      <c r="E58" s="157" t="s">
        <v>5</v>
      </c>
      <c r="F58" s="157" t="s">
        <v>307</v>
      </c>
      <c r="G58" s="157">
        <v>138</v>
      </c>
      <c r="H58" s="157" t="s">
        <v>217</v>
      </c>
      <c r="I58" s="157" t="s">
        <v>308</v>
      </c>
      <c r="J58" s="157" t="s">
        <v>309</v>
      </c>
      <c r="K58" s="157" t="s">
        <v>313</v>
      </c>
      <c r="L58" s="205">
        <v>46117.459722222222</v>
      </c>
      <c r="M58" s="205">
        <v>46117.460416666669</v>
      </c>
      <c r="N58" s="157" t="s">
        <v>311</v>
      </c>
      <c r="O58" s="143" t="s">
        <v>62</v>
      </c>
      <c r="P58" s="56"/>
      <c r="Q58" s="143" t="s">
        <v>62</v>
      </c>
      <c r="R58" s="56"/>
      <c r="S58" s="143" t="s">
        <v>62</v>
      </c>
      <c r="T58" s="56"/>
      <c r="U58" s="143" t="s">
        <v>62</v>
      </c>
      <c r="V58" s="56"/>
      <c r="W58" s="143" t="s">
        <v>62</v>
      </c>
      <c r="X58" s="56"/>
      <c r="Y58" s="143" t="s">
        <v>62</v>
      </c>
      <c r="Z58" s="56"/>
      <c r="AA58" s="143" t="s">
        <v>62</v>
      </c>
      <c r="AB58" s="56"/>
      <c r="AC58" s="143" t="s">
        <v>62</v>
      </c>
      <c r="AD58" s="56"/>
      <c r="AE58" s="143" t="s">
        <v>62</v>
      </c>
      <c r="AF58" s="178" t="str">
        <f>IF(AND(O58="",Q58="",S58="",U58="",W58="",Y58="",AA58="",AC58=""),"",IF(OR(AND(O58&lt;&gt;"NA",O58&lt;&gt;"C",O58&lt;&gt;"NC",O58&lt;&gt;"SF",O58&lt;&gt;""),AND(Q58&lt;&gt;"NA",Q58&lt;&gt;"C",Q58&lt;&gt;"NC",Q58&lt;&gt;"SF",Q58&lt;&gt;""),AND(S58&lt;&gt;"NA",S58&lt;&gt;"C",S58&lt;&gt;"NC",S58&lt;&gt;"SF",S58&lt;&gt;""),AND(U58&lt;&gt;"NA",U58&lt;&gt;"C",U58&lt;&gt;"NC",U58&lt;&gt;"SF",U58&lt;&gt;""),AND(W58&lt;&gt;"NA",W58&lt;&gt;"C",W58&lt;&gt;"NC",W58&lt;&gt;"SF",W58&lt;&gt;""),AND(Y58&lt;&gt;"NA",Y58&lt;&gt;"C",Y58&lt;&gt;"NC",Y58&lt;&gt;"SF",Y58&lt;&gt;""),AND(AA58&lt;&gt;"NA",AA58&lt;&gt;"C",AA58&lt;&gt;"NC",AA58&lt;&gt;"SF",AA58&lt;&gt;""),AND(AC58&lt;&gt;"NA",AC58&lt;&gt;"C",AC58&lt;&gt;"NC",AC58&lt;&gt;"SF",AC58&lt;&gt;"")),"FALSO",IF(AND(O58="NA",Q58="NA",S58="NA",U58="NA",W58="NA",Y58="NA",AA58="NA",AC58="NA"),"NA",IF(OR(O58="NC",Q58="NC",S58="NC",U58="NC",W58="NC",Y58="NC",AA58="NC",AC58="NC",O58="SF",Q58="SF",S58="SF",U58="SF",W58="SF",Y58="SF",AA58="SF",AC58="SF"),"NC",IF(OR(O58="C",Q58="C",S58="C",U58="C",W58="C",Y58="C",AA58="C",AC58="C"),"C","")))))</f>
        <v>NA</v>
      </c>
      <c r="AG58" s="54" t="str">
        <f>IF(AND(AE58="C",AF58="C"),"UTILIZOU O PDA CORRETAMENTE",IF(AND(AE58="C",AF58="NC"),"UTILIZOU O PDA CORRETAMENTE. NÃO HÁ FOTOS DE TODAS AS ETAPAS",IF(AND(AE58="NC",AF58="NC"),"NÃO UTILIZOU O PDA",IF(AND(AE58="NA",AF58="NA"),"NÃO AVALIADO POR FALHA DE SINCRONISMO"))))</f>
        <v>NÃO AVALIADO POR FALHA DE SINCRONISMO</v>
      </c>
      <c r="AH58" s="143"/>
      <c r="AI58" s="92" t="s">
        <v>6</v>
      </c>
      <c r="AJ58" s="94" t="str">
        <f>E58</f>
        <v>SÃO PAULO</v>
      </c>
      <c r="AK58" s="191" t="s">
        <v>39</v>
      </c>
    </row>
    <row r="59" spans="1:37" ht="30" hidden="1" customHeight="1">
      <c r="A59" s="176" t="s">
        <v>201</v>
      </c>
      <c r="B59" s="157">
        <v>2692890214</v>
      </c>
      <c r="C59" s="157" t="s">
        <v>103</v>
      </c>
      <c r="D59" s="157" t="s">
        <v>81</v>
      </c>
      <c r="E59" s="157" t="s">
        <v>5</v>
      </c>
      <c r="F59" s="157" t="s">
        <v>315</v>
      </c>
      <c r="G59" s="157">
        <v>57</v>
      </c>
      <c r="H59" s="157" t="s">
        <v>217</v>
      </c>
      <c r="I59" s="157" t="s">
        <v>316</v>
      </c>
      <c r="J59" s="157" t="s">
        <v>246</v>
      </c>
      <c r="K59" s="157" t="s">
        <v>317</v>
      </c>
      <c r="L59" s="205">
        <v>46300.25</v>
      </c>
      <c r="M59" s="205">
        <v>46300.291666666664</v>
      </c>
      <c r="N59" s="157" t="s">
        <v>318</v>
      </c>
      <c r="O59" s="154" t="s">
        <v>207</v>
      </c>
      <c r="P59" s="56"/>
      <c r="Q59" s="143" t="s">
        <v>207</v>
      </c>
      <c r="R59" s="56"/>
      <c r="S59" s="143" t="s">
        <v>207</v>
      </c>
      <c r="T59" s="56"/>
      <c r="U59" s="143" t="s">
        <v>207</v>
      </c>
      <c r="V59" s="56"/>
      <c r="W59" s="143" t="s">
        <v>207</v>
      </c>
      <c r="X59" s="56"/>
      <c r="Y59" s="143" t="s">
        <v>62</v>
      </c>
      <c r="Z59" s="56"/>
      <c r="AA59" s="143" t="s">
        <v>231</v>
      </c>
      <c r="AB59" s="56" t="s">
        <v>319</v>
      </c>
      <c r="AC59" s="143" t="s">
        <v>207</v>
      </c>
      <c r="AD59" s="56"/>
      <c r="AE59" s="143" t="s">
        <v>207</v>
      </c>
      <c r="AF59" s="178" t="str">
        <f>IF(AND(O59="",Q59="",S59="",U59="",W59="",Y59="",AA59="",AC59=""),"",IF(OR(AND(O59&lt;&gt;"NA",O59&lt;&gt;"C",O59&lt;&gt;"NC",O59&lt;&gt;"SF",O59&lt;&gt;""),AND(Q59&lt;&gt;"NA",Q59&lt;&gt;"C",Q59&lt;&gt;"NC",Q59&lt;&gt;"SF",Q59&lt;&gt;""),AND(S59&lt;&gt;"NA",S59&lt;&gt;"C",S59&lt;&gt;"NC",S59&lt;&gt;"SF",S59&lt;&gt;""),AND(U59&lt;&gt;"NA",U59&lt;&gt;"C",U59&lt;&gt;"NC",U59&lt;&gt;"SF",U59&lt;&gt;""),AND(W59&lt;&gt;"NA",W59&lt;&gt;"C",W59&lt;&gt;"NC",W59&lt;&gt;"SF",W59&lt;&gt;""),AND(Y59&lt;&gt;"NA",Y59&lt;&gt;"C",Y59&lt;&gt;"NC",Y59&lt;&gt;"SF",Y59&lt;&gt;""),AND(AA59&lt;&gt;"NA",AA59&lt;&gt;"C",AA59&lt;&gt;"NC",AA59&lt;&gt;"SF",AA59&lt;&gt;""),AND(AC59&lt;&gt;"NA",AC59&lt;&gt;"C",AC59&lt;&gt;"NC",AC59&lt;&gt;"SF",AC59&lt;&gt;"")),"FALSO",IF(AND(O59="NA",Q59="NA",S59="NA",U59="NA",W59="NA",Y59="NA",AA59="NA",AC59="NA"),"NA",IF(OR(O59="NC",Q59="NC",S59="NC",U59="NC",W59="NC",Y59="NC",AA59="NC",AC59="NC",O59="SF",Q59="SF",S59="SF",U59="SF",W59="SF",Y59="SF",AA59="SF",AC59="SF"),"NC",IF(OR(O59="C",Q59="C",S59="C",U59="C",W59="C",Y59="C",AA59="C",AC59="C"),"C","")))))</f>
        <v>NC</v>
      </c>
      <c r="AG59" s="54" t="str">
        <f>IF(AND(AE59="C",AF59="C"),"UTILIZOU O PDA CORRETAMENTE",IF(AND(AE59="C",AF59="NC"),"UTILIZOU O PDA CORRETAMENTE. NÃO HÁ FOTOS DE TODAS AS ETAPAS",IF(AND(AE59="NC",AF59="NC"),"NÃO UTILIZOU O PDA",IF(AND(AE59="NA",AF59="NA"),"NÃO AVALIADO POR FALHA DE SINCRONISMO"))))</f>
        <v>UTILIZOU O PDA CORRETAMENTE. NÃO HÁ FOTOS DE TODAS AS ETAPAS</v>
      </c>
      <c r="AH59" s="143" t="s">
        <v>207</v>
      </c>
      <c r="AI59" s="92" t="s">
        <v>6</v>
      </c>
      <c r="AJ59" s="94" t="str">
        <f>E59</f>
        <v>SÃO PAULO</v>
      </c>
      <c r="AK59" s="191" t="s">
        <v>39</v>
      </c>
    </row>
    <row r="60" spans="1:37" ht="30" hidden="1" customHeight="1">
      <c r="A60" s="176" t="s">
        <v>201</v>
      </c>
      <c r="B60" s="157">
        <v>2618442748</v>
      </c>
      <c r="C60" s="157" t="s">
        <v>103</v>
      </c>
      <c r="D60" s="157" t="s">
        <v>81</v>
      </c>
      <c r="E60" s="157" t="s">
        <v>5</v>
      </c>
      <c r="F60" s="157" t="s">
        <v>320</v>
      </c>
      <c r="G60" s="157">
        <v>48</v>
      </c>
      <c r="H60" s="157" t="s">
        <v>208</v>
      </c>
      <c r="I60" s="157" t="s">
        <v>321</v>
      </c>
      <c r="J60" s="157" t="s">
        <v>219</v>
      </c>
      <c r="K60" s="157" t="s">
        <v>322</v>
      </c>
      <c r="L60" s="205">
        <v>46147.377083333333</v>
      </c>
      <c r="M60" s="205">
        <v>46147.381944444445</v>
      </c>
      <c r="N60" s="157" t="s">
        <v>323</v>
      </c>
      <c r="O60" s="154" t="s">
        <v>62</v>
      </c>
      <c r="P60" s="56"/>
      <c r="Q60" s="143" t="s">
        <v>62</v>
      </c>
      <c r="R60" s="56"/>
      <c r="S60" s="143" t="s">
        <v>62</v>
      </c>
      <c r="T60" s="56"/>
      <c r="U60" s="143" t="s">
        <v>62</v>
      </c>
      <c r="V60" s="56"/>
      <c r="W60" s="143" t="s">
        <v>62</v>
      </c>
      <c r="X60" s="56"/>
      <c r="Y60" s="143" t="s">
        <v>62</v>
      </c>
      <c r="Z60" s="56"/>
      <c r="AA60" s="143" t="s">
        <v>62</v>
      </c>
      <c r="AB60" s="56"/>
      <c r="AC60" s="143" t="s">
        <v>62</v>
      </c>
      <c r="AD60" s="56"/>
      <c r="AE60" s="143" t="s">
        <v>62</v>
      </c>
      <c r="AF60" s="178" t="str">
        <f>IF(AND(O60="",Q60="",S60="",U60="",W60="",Y60="",AA60="",AC60=""),"",IF(OR(AND(O60&lt;&gt;"NA",O60&lt;&gt;"C",O60&lt;&gt;"NC",O60&lt;&gt;"SF",O60&lt;&gt;""),AND(Q60&lt;&gt;"NA",Q60&lt;&gt;"C",Q60&lt;&gt;"NC",Q60&lt;&gt;"SF",Q60&lt;&gt;""),AND(S60&lt;&gt;"NA",S60&lt;&gt;"C",S60&lt;&gt;"NC",S60&lt;&gt;"SF",S60&lt;&gt;""),AND(U60&lt;&gt;"NA",U60&lt;&gt;"C",U60&lt;&gt;"NC",U60&lt;&gt;"SF",U60&lt;&gt;""),AND(W60&lt;&gt;"NA",W60&lt;&gt;"C",W60&lt;&gt;"NC",W60&lt;&gt;"SF",W60&lt;&gt;""),AND(Y60&lt;&gt;"NA",Y60&lt;&gt;"C",Y60&lt;&gt;"NC",Y60&lt;&gt;"SF",Y60&lt;&gt;""),AND(AA60&lt;&gt;"NA",AA60&lt;&gt;"C",AA60&lt;&gt;"NC",AA60&lt;&gt;"SF",AA60&lt;&gt;""),AND(AC60&lt;&gt;"NA",AC60&lt;&gt;"C",AC60&lt;&gt;"NC",AC60&lt;&gt;"SF",AC60&lt;&gt;"")),"FALSO",IF(AND(O60="NA",Q60="NA",S60="NA",U60="NA",W60="NA",Y60="NA",AA60="NA",AC60="NA"),"NA",IF(OR(O60="NC",Q60="NC",S60="NC",U60="NC",W60="NC",Y60="NC",AA60="NC",AC60="NC",O60="SF",Q60="SF",S60="SF",U60="SF",W60="SF",Y60="SF",AA60="SF",AC60="SF"),"NC",IF(OR(O60="C",Q60="C",S60="C",U60="C",W60="C",Y60="C",AA60="C",AC60="C"),"C","")))))</f>
        <v>NA</v>
      </c>
      <c r="AG60" s="54" t="str">
        <f>IF(AND(AE60="C",AF60="C"),"UTILIZOU O PDA CORRETAMENTE",IF(AND(AE60="C",AF60="NC"),"UTILIZOU O PDA CORRETAMENTE. NÃO HÁ FOTOS DE TODAS AS ETAPAS",IF(AND(AE60="NC",AF60="NC"),"NÃO UTILIZOU O PDA",IF(AND(AE60="NA",AF60="NA"),"NÃO AVALIADO POR FALHA DE SINCRONISMO"))))</f>
        <v>NÃO AVALIADO POR FALHA DE SINCRONISMO</v>
      </c>
      <c r="AH60" s="143" t="s">
        <v>207</v>
      </c>
      <c r="AI60" s="92" t="s">
        <v>6</v>
      </c>
      <c r="AJ60" s="94" t="str">
        <f>E60</f>
        <v>SÃO PAULO</v>
      </c>
      <c r="AK60" s="191" t="s">
        <v>39</v>
      </c>
    </row>
    <row r="61" spans="1:37" ht="30" hidden="1" customHeight="1">
      <c r="A61" s="176" t="s">
        <v>201</v>
      </c>
      <c r="B61" s="157">
        <v>2619799749</v>
      </c>
      <c r="C61" s="157" t="s">
        <v>90</v>
      </c>
      <c r="D61" s="157" t="s">
        <v>78</v>
      </c>
      <c r="E61" s="157" t="s">
        <v>5</v>
      </c>
      <c r="F61" s="157" t="s">
        <v>324</v>
      </c>
      <c r="G61" s="157">
        <v>39</v>
      </c>
      <c r="H61" s="157" t="s">
        <v>203</v>
      </c>
      <c r="I61" s="157" t="s">
        <v>325</v>
      </c>
      <c r="J61" s="157" t="s">
        <v>275</v>
      </c>
      <c r="K61" s="157" t="s">
        <v>326</v>
      </c>
      <c r="L61" s="205">
        <v>46331.598611111112</v>
      </c>
      <c r="M61" s="205">
        <v>46331.680555555555</v>
      </c>
      <c r="N61" s="157" t="s">
        <v>243</v>
      </c>
      <c r="O61" s="154" t="s">
        <v>207</v>
      </c>
      <c r="P61" s="212"/>
      <c r="Q61" s="215" t="s">
        <v>231</v>
      </c>
      <c r="R61" s="212" t="s">
        <v>327</v>
      </c>
      <c r="S61" s="215" t="s">
        <v>207</v>
      </c>
      <c r="T61" s="212"/>
      <c r="U61" s="215" t="s">
        <v>207</v>
      </c>
      <c r="V61" s="212"/>
      <c r="W61" s="215" t="s">
        <v>230</v>
      </c>
      <c r="X61" s="212"/>
      <c r="Y61" s="215" t="s">
        <v>62</v>
      </c>
      <c r="Z61" s="212"/>
      <c r="AA61" s="215" t="s">
        <v>230</v>
      </c>
      <c r="AB61" s="212"/>
      <c r="AC61" s="215" t="s">
        <v>207</v>
      </c>
      <c r="AD61" s="212"/>
      <c r="AE61" s="215" t="s">
        <v>207</v>
      </c>
      <c r="AF61" s="178" t="str">
        <f>IF(AND(O61="",Q61="",S61="",U61="",W61="",Y61="",AA61="",AC61=""),"",IF(OR(AND(O61&lt;&gt;"NA",O61&lt;&gt;"C",O61&lt;&gt;"NC",O61&lt;&gt;"SF",O61&lt;&gt;""),AND(Q61&lt;&gt;"NA",Q61&lt;&gt;"C",Q61&lt;&gt;"NC",Q61&lt;&gt;"SF",Q61&lt;&gt;""),AND(S61&lt;&gt;"NA",S61&lt;&gt;"C",S61&lt;&gt;"NC",S61&lt;&gt;"SF",S61&lt;&gt;""),AND(U61&lt;&gt;"NA",U61&lt;&gt;"C",U61&lt;&gt;"NC",U61&lt;&gt;"SF",U61&lt;&gt;""),AND(W61&lt;&gt;"NA",W61&lt;&gt;"C",W61&lt;&gt;"NC",W61&lt;&gt;"SF",W61&lt;&gt;""),AND(Y61&lt;&gt;"NA",Y61&lt;&gt;"C",Y61&lt;&gt;"NC",Y61&lt;&gt;"SF",Y61&lt;&gt;""),AND(AA61&lt;&gt;"NA",AA61&lt;&gt;"C",AA61&lt;&gt;"NC",AA61&lt;&gt;"SF",AA61&lt;&gt;""),AND(AC61&lt;&gt;"NA",AC61&lt;&gt;"C",AC61&lt;&gt;"NC",AC61&lt;&gt;"SF",AC61&lt;&gt;"")),"FALSO",IF(AND(O61="NA",Q61="NA",S61="NA",U61="NA",W61="NA",Y61="NA",AA61="NA",AC61="NA"),"NA",IF(OR(O61="NC",Q61="NC",S61="NC",U61="NC",W61="NC",Y61="NC",AA61="NC",AC61="NC",O61="SF",Q61="SF",S61="SF",U61="SF",W61="SF",Y61="SF",AA61="SF",AC61="SF"),"NC",IF(OR(O61="C",Q61="C",S61="C",U61="C",W61="C",Y61="C",AA61="C",AC61="C"),"C","")))))</f>
        <v>NC</v>
      </c>
      <c r="AG61" s="54" t="str">
        <f>IF(AND(AE61="C",AF61="C"),"UTILIZOU O PDA CORRETAMENTE",IF(AND(AE61="C",AF61="NC"),"UTILIZOU O PDA CORRETAMENTE. NÃO HÁ FOTOS DE TODAS AS ETAPAS",IF(AND(AE61="NC",AF61="NC"),"NÃO UTILIZOU O PDA",IF(AND(AE61="NA",AF61="NA"),"NÃO AVALIADO POR FALHA DE SINCRONISMO"))))</f>
        <v>UTILIZOU O PDA CORRETAMENTE. NÃO HÁ FOTOS DE TODAS AS ETAPAS</v>
      </c>
      <c r="AH61" s="143" t="s">
        <v>207</v>
      </c>
      <c r="AI61" s="92" t="s">
        <v>6</v>
      </c>
      <c r="AJ61" s="94" t="str">
        <f>E61</f>
        <v>SÃO PAULO</v>
      </c>
      <c r="AK61" s="191" t="s">
        <v>39</v>
      </c>
    </row>
    <row r="62" spans="1:37" ht="30" hidden="1" customHeight="1">
      <c r="A62" s="176" t="s">
        <v>201</v>
      </c>
      <c r="B62" s="157">
        <v>2618416076</v>
      </c>
      <c r="C62" s="157" t="s">
        <v>103</v>
      </c>
      <c r="D62" s="157" t="s">
        <v>81</v>
      </c>
      <c r="E62" s="157" t="s">
        <v>5</v>
      </c>
      <c r="F62" s="157" t="s">
        <v>328</v>
      </c>
      <c r="G62" s="157">
        <v>3</v>
      </c>
      <c r="H62" s="157" t="s">
        <v>217</v>
      </c>
      <c r="I62" s="157" t="s">
        <v>329</v>
      </c>
      <c r="J62" s="157" t="s">
        <v>246</v>
      </c>
      <c r="K62" s="157" t="s">
        <v>217</v>
      </c>
      <c r="L62" s="205">
        <v>46086.64166666667</v>
      </c>
      <c r="M62" s="205">
        <v>46086.711111111108</v>
      </c>
      <c r="N62" s="157" t="s">
        <v>323</v>
      </c>
      <c r="O62" s="154" t="s">
        <v>207</v>
      </c>
      <c r="P62" s="56"/>
      <c r="Q62" s="143" t="s">
        <v>207</v>
      </c>
      <c r="R62" s="56"/>
      <c r="S62" s="143" t="s">
        <v>207</v>
      </c>
      <c r="T62" s="56"/>
      <c r="U62" s="143" t="s">
        <v>231</v>
      </c>
      <c r="V62" s="56" t="s">
        <v>330</v>
      </c>
      <c r="W62" s="143" t="s">
        <v>207</v>
      </c>
      <c r="X62" s="56"/>
      <c r="Y62" s="143" t="s">
        <v>62</v>
      </c>
      <c r="Z62" s="56"/>
      <c r="AA62" s="143" t="s">
        <v>231</v>
      </c>
      <c r="AB62" s="56" t="s">
        <v>319</v>
      </c>
      <c r="AC62" s="143" t="s">
        <v>207</v>
      </c>
      <c r="AD62" s="56"/>
      <c r="AE62" s="143" t="s">
        <v>207</v>
      </c>
      <c r="AF62" s="178" t="str">
        <f>IF(AND(O62="",Q62="",S62="",U62="",W62="",Y62="",AA62="",AC62=""),"",IF(OR(AND(O62&lt;&gt;"NA",O62&lt;&gt;"C",O62&lt;&gt;"NC",O62&lt;&gt;"SF",O62&lt;&gt;""),AND(Q62&lt;&gt;"NA",Q62&lt;&gt;"C",Q62&lt;&gt;"NC",Q62&lt;&gt;"SF",Q62&lt;&gt;""),AND(S62&lt;&gt;"NA",S62&lt;&gt;"C",S62&lt;&gt;"NC",S62&lt;&gt;"SF",S62&lt;&gt;""),AND(U62&lt;&gt;"NA",U62&lt;&gt;"C",U62&lt;&gt;"NC",U62&lt;&gt;"SF",U62&lt;&gt;""),AND(W62&lt;&gt;"NA",W62&lt;&gt;"C",W62&lt;&gt;"NC",W62&lt;&gt;"SF",W62&lt;&gt;""),AND(Y62&lt;&gt;"NA",Y62&lt;&gt;"C",Y62&lt;&gt;"NC",Y62&lt;&gt;"SF",Y62&lt;&gt;""),AND(AA62&lt;&gt;"NA",AA62&lt;&gt;"C",AA62&lt;&gt;"NC",AA62&lt;&gt;"SF",AA62&lt;&gt;""),AND(AC62&lt;&gt;"NA",AC62&lt;&gt;"C",AC62&lt;&gt;"NC",AC62&lt;&gt;"SF",AC62&lt;&gt;"")),"FALSO",IF(AND(O62="NA",Q62="NA",S62="NA",U62="NA",W62="NA",Y62="NA",AA62="NA",AC62="NA"),"NA",IF(OR(O62="NC",Q62="NC",S62="NC",U62="NC",W62="NC",Y62="NC",AA62="NC",AC62="NC",O62="SF",Q62="SF",S62="SF",U62="SF",W62="SF",Y62="SF",AA62="SF",AC62="SF"),"NC",IF(OR(O62="C",Q62="C",S62="C",U62="C",W62="C",Y62="C",AA62="C",AC62="C"),"C","")))))</f>
        <v>NC</v>
      </c>
      <c r="AG62" s="54" t="str">
        <f>IF(AND(AE62="C",AF62="C"),"UTILIZOU O PDA CORRETAMENTE",IF(AND(AE62="C",AF62="NC"),"UTILIZOU O PDA CORRETAMENTE. NÃO HÁ FOTOS DE TODAS AS ETAPAS",IF(AND(AE62="NC",AF62="NC"),"NÃO UTILIZOU O PDA",IF(AND(AE62="NA",AF62="NA"),"NÃO AVALIADO POR FALHA DE SINCRONISMO"))))</f>
        <v>UTILIZOU O PDA CORRETAMENTE. NÃO HÁ FOTOS DE TODAS AS ETAPAS</v>
      </c>
      <c r="AH62" s="143" t="s">
        <v>207</v>
      </c>
      <c r="AI62" s="92" t="s">
        <v>6</v>
      </c>
      <c r="AJ62" s="94" t="str">
        <f>E62</f>
        <v>SÃO PAULO</v>
      </c>
      <c r="AK62" s="191" t="s">
        <v>39</v>
      </c>
    </row>
    <row r="63" spans="1:37" ht="30" hidden="1" customHeight="1">
      <c r="A63" s="176" t="s">
        <v>201</v>
      </c>
      <c r="B63" s="157">
        <v>2617746410</v>
      </c>
      <c r="C63" s="157" t="s">
        <v>94</v>
      </c>
      <c r="D63" s="157" t="s">
        <v>77</v>
      </c>
      <c r="E63" s="157" t="s">
        <v>5</v>
      </c>
      <c r="F63" s="157" t="s">
        <v>331</v>
      </c>
      <c r="G63" s="157">
        <v>96</v>
      </c>
      <c r="H63" s="157" t="s">
        <v>203</v>
      </c>
      <c r="I63" s="157" t="s">
        <v>332</v>
      </c>
      <c r="J63" s="157" t="s">
        <v>94</v>
      </c>
      <c r="K63" s="157" t="s">
        <v>333</v>
      </c>
      <c r="L63" s="205">
        <v>46086.375</v>
      </c>
      <c r="M63" s="205">
        <v>46086.381944444445</v>
      </c>
      <c r="N63" s="157" t="s">
        <v>323</v>
      </c>
      <c r="O63" s="154" t="s">
        <v>62</v>
      </c>
      <c r="P63" s="56"/>
      <c r="Q63" s="143" t="s">
        <v>62</v>
      </c>
      <c r="R63" s="56"/>
      <c r="S63" s="143" t="s">
        <v>62</v>
      </c>
      <c r="T63" s="56"/>
      <c r="U63" s="143" t="s">
        <v>62</v>
      </c>
      <c r="V63" s="56"/>
      <c r="W63" s="143" t="s">
        <v>62</v>
      </c>
      <c r="X63" s="56"/>
      <c r="Y63" s="143" t="s">
        <v>62</v>
      </c>
      <c r="Z63" s="56"/>
      <c r="AA63" s="143" t="s">
        <v>62</v>
      </c>
      <c r="AB63" s="56"/>
      <c r="AC63" s="143" t="s">
        <v>62</v>
      </c>
      <c r="AD63" s="56"/>
      <c r="AE63" s="143" t="s">
        <v>62</v>
      </c>
      <c r="AF63" s="178" t="str">
        <f>IF(AND(O63="",Q63="",S63="",U63="",W63="",Y63="",AA63="",AC63=""),"",IF(OR(AND(O63&lt;&gt;"NA",O63&lt;&gt;"C",O63&lt;&gt;"NC",O63&lt;&gt;"SF",O63&lt;&gt;""),AND(Q63&lt;&gt;"NA",Q63&lt;&gt;"C",Q63&lt;&gt;"NC",Q63&lt;&gt;"SF",Q63&lt;&gt;""),AND(S63&lt;&gt;"NA",S63&lt;&gt;"C",S63&lt;&gt;"NC",S63&lt;&gt;"SF",S63&lt;&gt;""),AND(U63&lt;&gt;"NA",U63&lt;&gt;"C",U63&lt;&gt;"NC",U63&lt;&gt;"SF",U63&lt;&gt;""),AND(W63&lt;&gt;"NA",W63&lt;&gt;"C",W63&lt;&gt;"NC",W63&lt;&gt;"SF",W63&lt;&gt;""),AND(Y63&lt;&gt;"NA",Y63&lt;&gt;"C",Y63&lt;&gt;"NC",Y63&lt;&gt;"SF",Y63&lt;&gt;""),AND(AA63&lt;&gt;"NA",AA63&lt;&gt;"C",AA63&lt;&gt;"NC",AA63&lt;&gt;"SF",AA63&lt;&gt;""),AND(AC63&lt;&gt;"NA",AC63&lt;&gt;"C",AC63&lt;&gt;"NC",AC63&lt;&gt;"SF",AC63&lt;&gt;"")),"FALSO",IF(AND(O63="NA",Q63="NA",S63="NA",U63="NA",W63="NA",Y63="NA",AA63="NA",AC63="NA"),"NA",IF(OR(O63="NC",Q63="NC",S63="NC",U63="NC",W63="NC",Y63="NC",AA63="NC",AC63="NC",O63="SF",Q63="SF",S63="SF",U63="SF",W63="SF",Y63="SF",AA63="SF",AC63="SF"),"NC",IF(OR(O63="C",Q63="C",S63="C",U63="C",W63="C",Y63="C",AA63="C",AC63="C"),"C","")))))</f>
        <v>NA</v>
      </c>
      <c r="AG63" s="54" t="str">
        <f>IF(AND(AE63="C",AF63="C"),"UTILIZOU O PDA CORRETAMENTE",IF(AND(AE63="C",AF63="NC"),"UTILIZOU O PDA CORRETAMENTE. NÃO HÁ FOTOS DE TODAS AS ETAPAS",IF(AND(AE63="NC",AF63="NC"),"NÃO UTILIZOU O PDA",IF(AND(AE63="NA",AF63="NA"),"NÃO AVALIADO POR FALHA DE SINCRONISMO"))))</f>
        <v>NÃO AVALIADO POR FALHA DE SINCRONISMO</v>
      </c>
      <c r="AH63" s="143" t="s">
        <v>207</v>
      </c>
      <c r="AI63" s="92" t="s">
        <v>6</v>
      </c>
      <c r="AJ63" s="94" t="str">
        <f>E63</f>
        <v>SÃO PAULO</v>
      </c>
      <c r="AK63" s="191" t="s">
        <v>39</v>
      </c>
    </row>
    <row r="64" spans="1:37" ht="30" hidden="1" customHeight="1">
      <c r="A64" s="176" t="s">
        <v>201</v>
      </c>
      <c r="B64" s="157">
        <v>2618439529</v>
      </c>
      <c r="C64" s="157" t="s">
        <v>107</v>
      </c>
      <c r="D64" s="157" t="s">
        <v>81</v>
      </c>
      <c r="E64" s="157" t="s">
        <v>5</v>
      </c>
      <c r="F64" s="157" t="s">
        <v>334</v>
      </c>
      <c r="G64" s="157">
        <v>115</v>
      </c>
      <c r="H64" s="157"/>
      <c r="I64" s="157" t="s">
        <v>335</v>
      </c>
      <c r="J64" s="157" t="s">
        <v>224</v>
      </c>
      <c r="K64" s="157" t="s">
        <v>336</v>
      </c>
      <c r="L64" s="205">
        <v>46117.606944444444</v>
      </c>
      <c r="M64" s="205">
        <v>46117.612500000003</v>
      </c>
      <c r="N64" s="157" t="s">
        <v>235</v>
      </c>
      <c r="O64" s="154" t="s">
        <v>230</v>
      </c>
      <c r="P64" s="56"/>
      <c r="Q64" s="143" t="s">
        <v>230</v>
      </c>
      <c r="R64" s="56"/>
      <c r="S64" s="143" t="s">
        <v>230</v>
      </c>
      <c r="T64" s="56"/>
      <c r="U64" s="143" t="s">
        <v>230</v>
      </c>
      <c r="V64" s="56"/>
      <c r="W64" s="143" t="s">
        <v>230</v>
      </c>
      <c r="X64" s="56"/>
      <c r="Y64" s="143" t="s">
        <v>230</v>
      </c>
      <c r="Z64" s="56"/>
      <c r="AA64" s="143" t="s">
        <v>230</v>
      </c>
      <c r="AB64" s="56"/>
      <c r="AC64" s="143" t="s">
        <v>230</v>
      </c>
      <c r="AD64" s="56"/>
      <c r="AE64" s="143" t="s">
        <v>231</v>
      </c>
      <c r="AF64" s="178" t="str">
        <f>IF(AND(O64="",Q64="",S64="",U64="",W64="",Y64="",AA64="",AC64=""),"",IF(OR(AND(O64&lt;&gt;"NA",O64&lt;&gt;"C",O64&lt;&gt;"NC",O64&lt;&gt;"SF",O64&lt;&gt;""),AND(Q64&lt;&gt;"NA",Q64&lt;&gt;"C",Q64&lt;&gt;"NC",Q64&lt;&gt;"SF",Q64&lt;&gt;""),AND(S64&lt;&gt;"NA",S64&lt;&gt;"C",S64&lt;&gt;"NC",S64&lt;&gt;"SF",S64&lt;&gt;""),AND(U64&lt;&gt;"NA",U64&lt;&gt;"C",U64&lt;&gt;"NC",U64&lt;&gt;"SF",U64&lt;&gt;""),AND(W64&lt;&gt;"NA",W64&lt;&gt;"C",W64&lt;&gt;"NC",W64&lt;&gt;"SF",W64&lt;&gt;""),AND(Y64&lt;&gt;"NA",Y64&lt;&gt;"C",Y64&lt;&gt;"NC",Y64&lt;&gt;"SF",Y64&lt;&gt;""),AND(AA64&lt;&gt;"NA",AA64&lt;&gt;"C",AA64&lt;&gt;"NC",AA64&lt;&gt;"SF",AA64&lt;&gt;""),AND(AC64&lt;&gt;"NA",AC64&lt;&gt;"C",AC64&lt;&gt;"NC",AC64&lt;&gt;"SF",AC64&lt;&gt;"")),"FALSO",IF(AND(O64="NA",Q64="NA",S64="NA",U64="NA",W64="NA",Y64="NA",AA64="NA",AC64="NA"),"NA",IF(OR(O64="NC",Q64="NC",S64="NC",U64="NC",W64="NC",Y64="NC",AA64="NC",AC64="NC",O64="SF",Q64="SF",S64="SF",U64="SF",W64="SF",Y64="SF",AA64="SF",AC64="SF"),"NC",IF(OR(O64="C",Q64="C",S64="C",U64="C",W64="C",Y64="C",AA64="C",AC64="C"),"C","")))))</f>
        <v>NC</v>
      </c>
      <c r="AG64" s="54" t="str">
        <f>IF(AND(AE64="C",AF64="C"),"UTILIZOU O PDA CORRETAMENTE",IF(AND(AE64="C",AF64="NC"),"UTILIZOU O PDA CORRETAMENTE. NÃO HÁ FOTOS DE TODAS AS ETAPAS",IF(AND(AE64="NC",AF64="NC"),"NÃO UTILIZOU O PDA",IF(AND(AE64="NA",AF64="NA"),"NÃO AVALIADO POR FALHA DE SINCRONISMO"))))</f>
        <v>NÃO UTILIZOU O PDA</v>
      </c>
      <c r="AH64" s="143" t="s">
        <v>207</v>
      </c>
      <c r="AI64" s="92" t="s">
        <v>6</v>
      </c>
      <c r="AJ64" s="94" t="str">
        <f>E64</f>
        <v>SÃO PAULO</v>
      </c>
      <c r="AK64" s="191" t="s">
        <v>39</v>
      </c>
    </row>
    <row r="65" spans="1:37" ht="30" hidden="1" customHeight="1">
      <c r="A65" s="176" t="s">
        <v>201</v>
      </c>
      <c r="B65" s="157">
        <v>2617746427</v>
      </c>
      <c r="C65" s="157" t="s">
        <v>96</v>
      </c>
      <c r="D65" s="157" t="s">
        <v>77</v>
      </c>
      <c r="E65" s="157" t="s">
        <v>5</v>
      </c>
      <c r="F65" s="157" t="s">
        <v>331</v>
      </c>
      <c r="G65" s="157">
        <v>96</v>
      </c>
      <c r="H65" s="157" t="s">
        <v>208</v>
      </c>
      <c r="I65" s="157" t="s">
        <v>332</v>
      </c>
      <c r="J65" s="157" t="s">
        <v>96</v>
      </c>
      <c r="K65" s="157" t="s">
        <v>337</v>
      </c>
      <c r="L65" s="205">
        <v>46086.388888888891</v>
      </c>
      <c r="M65" s="205">
        <v>46086.395833333336</v>
      </c>
      <c r="N65" s="157" t="s">
        <v>323</v>
      </c>
      <c r="O65" s="154" t="s">
        <v>62</v>
      </c>
      <c r="P65" s="56"/>
      <c r="Q65" s="143" t="s">
        <v>62</v>
      </c>
      <c r="R65" s="56"/>
      <c r="S65" s="143" t="s">
        <v>62</v>
      </c>
      <c r="T65" s="56"/>
      <c r="U65" s="143" t="s">
        <v>62</v>
      </c>
      <c r="V65" s="56"/>
      <c r="W65" s="143" t="s">
        <v>62</v>
      </c>
      <c r="X65" s="56"/>
      <c r="Y65" s="143" t="s">
        <v>62</v>
      </c>
      <c r="Z65" s="56"/>
      <c r="AA65" s="143" t="s">
        <v>62</v>
      </c>
      <c r="AB65" s="56"/>
      <c r="AC65" s="143" t="s">
        <v>62</v>
      </c>
      <c r="AD65" s="56"/>
      <c r="AE65" s="143" t="s">
        <v>62</v>
      </c>
      <c r="AF65" s="178" t="str">
        <f>IF(AND(O65="",Q65="",S65="",U65="",W65="",Y65="",AA65="",AC65=""),"",IF(OR(AND(O65&lt;&gt;"NA",O65&lt;&gt;"C",O65&lt;&gt;"NC",O65&lt;&gt;"SF",O65&lt;&gt;""),AND(Q65&lt;&gt;"NA",Q65&lt;&gt;"C",Q65&lt;&gt;"NC",Q65&lt;&gt;"SF",Q65&lt;&gt;""),AND(S65&lt;&gt;"NA",S65&lt;&gt;"C",S65&lt;&gt;"NC",S65&lt;&gt;"SF",S65&lt;&gt;""),AND(U65&lt;&gt;"NA",U65&lt;&gt;"C",U65&lt;&gt;"NC",U65&lt;&gt;"SF",U65&lt;&gt;""),AND(W65&lt;&gt;"NA",W65&lt;&gt;"C",W65&lt;&gt;"NC",W65&lt;&gt;"SF",W65&lt;&gt;""),AND(Y65&lt;&gt;"NA",Y65&lt;&gt;"C",Y65&lt;&gt;"NC",Y65&lt;&gt;"SF",Y65&lt;&gt;""),AND(AA65&lt;&gt;"NA",AA65&lt;&gt;"C",AA65&lt;&gt;"NC",AA65&lt;&gt;"SF",AA65&lt;&gt;""),AND(AC65&lt;&gt;"NA",AC65&lt;&gt;"C",AC65&lt;&gt;"NC",AC65&lt;&gt;"SF",AC65&lt;&gt;"")),"FALSO",IF(AND(O65="NA",Q65="NA",S65="NA",U65="NA",W65="NA",Y65="NA",AA65="NA",AC65="NA"),"NA",IF(OR(O65="NC",Q65="NC",S65="NC",U65="NC",W65="NC",Y65="NC",AA65="NC",AC65="NC",O65="SF",Q65="SF",S65="SF",U65="SF",W65="SF",Y65="SF",AA65="SF",AC65="SF"),"NC",IF(OR(O65="C",Q65="C",S65="C",U65="C",W65="C",Y65="C",AA65="C",AC65="C"),"C","")))))</f>
        <v>NA</v>
      </c>
      <c r="AG65" s="54" t="str">
        <f>IF(AND(AE65="C",AF65="C"),"UTILIZOU O PDA CORRETAMENTE",IF(AND(AE65="C",AF65="NC"),"UTILIZOU O PDA CORRETAMENTE. NÃO HÁ FOTOS DE TODAS AS ETAPAS",IF(AND(AE65="NC",AF65="NC"),"NÃO UTILIZOU O PDA",IF(AND(AE65="NA",AF65="NA"),"NÃO AVALIADO POR FALHA DE SINCRONISMO"))))</f>
        <v>NÃO AVALIADO POR FALHA DE SINCRONISMO</v>
      </c>
      <c r="AH65" s="143" t="s">
        <v>207</v>
      </c>
      <c r="AI65" s="92" t="s">
        <v>6</v>
      </c>
      <c r="AJ65" s="94" t="str">
        <f>E65</f>
        <v>SÃO PAULO</v>
      </c>
      <c r="AK65" s="191" t="s">
        <v>39</v>
      </c>
    </row>
    <row r="66" spans="1:37" ht="30" hidden="1" customHeight="1">
      <c r="A66" s="176" t="s">
        <v>201</v>
      </c>
      <c r="B66" s="157">
        <v>2618868639</v>
      </c>
      <c r="C66" s="157" t="s">
        <v>106</v>
      </c>
      <c r="D66" s="157" t="s">
        <v>81</v>
      </c>
      <c r="E66" s="157" t="s">
        <v>5</v>
      </c>
      <c r="F66" s="157" t="s">
        <v>338</v>
      </c>
      <c r="G66" s="157">
        <v>6</v>
      </c>
      <c r="H66" s="157" t="s">
        <v>203</v>
      </c>
      <c r="I66" s="157" t="s">
        <v>261</v>
      </c>
      <c r="J66" s="157" t="s">
        <v>339</v>
      </c>
      <c r="K66" s="157" t="s">
        <v>340</v>
      </c>
      <c r="L66" s="205">
        <v>46178.563194444447</v>
      </c>
      <c r="M66" s="205">
        <v>46178.656944444447</v>
      </c>
      <c r="N66" s="157" t="s">
        <v>235</v>
      </c>
      <c r="O66" s="154" t="s">
        <v>207</v>
      </c>
      <c r="P66" s="56"/>
      <c r="Q66" s="143" t="s">
        <v>207</v>
      </c>
      <c r="R66" s="56"/>
      <c r="S66" s="143" t="s">
        <v>207</v>
      </c>
      <c r="T66" s="56"/>
      <c r="U66" s="143" t="s">
        <v>207</v>
      </c>
      <c r="V66" s="56"/>
      <c r="W66" s="143" t="s">
        <v>207</v>
      </c>
      <c r="X66" s="56"/>
      <c r="Y66" s="143" t="s">
        <v>207</v>
      </c>
      <c r="Z66" s="56"/>
      <c r="AA66" s="143" t="s">
        <v>207</v>
      </c>
      <c r="AB66" s="56"/>
      <c r="AC66" s="143" t="s">
        <v>207</v>
      </c>
      <c r="AD66" s="56"/>
      <c r="AE66" s="143" t="s">
        <v>207</v>
      </c>
      <c r="AF66" s="178" t="str">
        <f>IF(AND(O66="",Q66="",S66="",U66="",W66="",Y66="",AA66="",AC66=""),"",IF(OR(AND(O66&lt;&gt;"NA",O66&lt;&gt;"C",O66&lt;&gt;"NC",O66&lt;&gt;"SF",O66&lt;&gt;""),AND(Q66&lt;&gt;"NA",Q66&lt;&gt;"C",Q66&lt;&gt;"NC",Q66&lt;&gt;"SF",Q66&lt;&gt;""),AND(S66&lt;&gt;"NA",S66&lt;&gt;"C",S66&lt;&gt;"NC",S66&lt;&gt;"SF",S66&lt;&gt;""),AND(U66&lt;&gt;"NA",U66&lt;&gt;"C",U66&lt;&gt;"NC",U66&lt;&gt;"SF",U66&lt;&gt;""),AND(W66&lt;&gt;"NA",W66&lt;&gt;"C",W66&lt;&gt;"NC",W66&lt;&gt;"SF",W66&lt;&gt;""),AND(Y66&lt;&gt;"NA",Y66&lt;&gt;"C",Y66&lt;&gt;"NC",Y66&lt;&gt;"SF",Y66&lt;&gt;""),AND(AA66&lt;&gt;"NA",AA66&lt;&gt;"C",AA66&lt;&gt;"NC",AA66&lt;&gt;"SF",AA66&lt;&gt;""),AND(AC66&lt;&gt;"NA",AC66&lt;&gt;"C",AC66&lt;&gt;"NC",AC66&lt;&gt;"SF",AC66&lt;&gt;"")),"FALSO",IF(AND(O66="NA",Q66="NA",S66="NA",U66="NA",W66="NA",Y66="NA",AA66="NA",AC66="NA"),"NA",IF(OR(O66="NC",Q66="NC",S66="NC",U66="NC",W66="NC",Y66="NC",AA66="NC",AC66="NC",O66="SF",Q66="SF",S66="SF",U66="SF",W66="SF",Y66="SF",AA66="SF",AC66="SF"),"NC",IF(OR(O66="C",Q66="C",S66="C",U66="C",W66="C",Y66="C",AA66="C",AC66="C"),"C","")))))</f>
        <v>C</v>
      </c>
      <c r="AG66" s="54" t="str">
        <f>IF(AND(AE66="C",AF66="C"),"UTILIZOU O PDA CORRETAMENTE",IF(AND(AE66="C",AF66="NC"),"UTILIZOU O PDA CORRETAMENTE. NÃO HÁ FOTOS DE TODAS AS ETAPAS",IF(AND(AE66="NC",AF66="NC"),"NÃO UTILIZOU O PDA",IF(AND(AE66="NA",AF66="NA"),"NÃO AVALIADO POR FALHA DE SINCRONISMO"))))</f>
        <v>UTILIZOU O PDA CORRETAMENTE</v>
      </c>
      <c r="AH66" s="143" t="s">
        <v>207</v>
      </c>
      <c r="AI66" s="92" t="s">
        <v>6</v>
      </c>
      <c r="AJ66" s="94" t="str">
        <f>E66</f>
        <v>SÃO PAULO</v>
      </c>
      <c r="AK66" s="191" t="s">
        <v>39</v>
      </c>
    </row>
    <row r="67" spans="1:37" ht="30" hidden="1" customHeight="1">
      <c r="A67" s="176" t="s">
        <v>201</v>
      </c>
      <c r="B67" s="157">
        <v>2618868639</v>
      </c>
      <c r="C67" s="157" t="s">
        <v>100</v>
      </c>
      <c r="D67" s="157" t="s">
        <v>81</v>
      </c>
      <c r="E67" s="157" t="s">
        <v>5</v>
      </c>
      <c r="F67" s="157" t="s">
        <v>338</v>
      </c>
      <c r="G67" s="157">
        <v>6</v>
      </c>
      <c r="H67" s="157" t="s">
        <v>203</v>
      </c>
      <c r="I67" s="157" t="s">
        <v>261</v>
      </c>
      <c r="J67" s="157" t="s">
        <v>236</v>
      </c>
      <c r="K67" s="157" t="s">
        <v>341</v>
      </c>
      <c r="L67" s="205">
        <v>46178.659722222219</v>
      </c>
      <c r="M67" s="205">
        <v>46178.661805555559</v>
      </c>
      <c r="N67" s="157" t="s">
        <v>235</v>
      </c>
      <c r="O67" s="154" t="s">
        <v>207</v>
      </c>
      <c r="P67" s="56"/>
      <c r="Q67" s="143" t="s">
        <v>207</v>
      </c>
      <c r="R67" s="56"/>
      <c r="S67" s="143" t="s">
        <v>207</v>
      </c>
      <c r="T67" s="56"/>
      <c r="U67" s="143" t="s">
        <v>207</v>
      </c>
      <c r="V67" s="56"/>
      <c r="W67" s="143" t="s">
        <v>207</v>
      </c>
      <c r="X67" s="56"/>
      <c r="Y67" s="143" t="s">
        <v>207</v>
      </c>
      <c r="Z67" s="56"/>
      <c r="AA67" s="143" t="s">
        <v>207</v>
      </c>
      <c r="AB67" s="56"/>
      <c r="AC67" s="143" t="s">
        <v>207</v>
      </c>
      <c r="AD67" s="56"/>
      <c r="AE67" s="143" t="s">
        <v>207</v>
      </c>
      <c r="AF67" s="178" t="str">
        <f>IF(AND(O67="",Q67="",S67="",U67="",W67="",Y67="",AA67="",AC67=""),"",IF(OR(AND(O67&lt;&gt;"NA",O67&lt;&gt;"C",O67&lt;&gt;"NC",O67&lt;&gt;"SF",O67&lt;&gt;""),AND(Q67&lt;&gt;"NA",Q67&lt;&gt;"C",Q67&lt;&gt;"NC",Q67&lt;&gt;"SF",Q67&lt;&gt;""),AND(S67&lt;&gt;"NA",S67&lt;&gt;"C",S67&lt;&gt;"NC",S67&lt;&gt;"SF",S67&lt;&gt;""),AND(U67&lt;&gt;"NA",U67&lt;&gt;"C",U67&lt;&gt;"NC",U67&lt;&gt;"SF",U67&lt;&gt;""),AND(W67&lt;&gt;"NA",W67&lt;&gt;"C",W67&lt;&gt;"NC",W67&lt;&gt;"SF",W67&lt;&gt;""),AND(Y67&lt;&gt;"NA",Y67&lt;&gt;"C",Y67&lt;&gt;"NC",Y67&lt;&gt;"SF",Y67&lt;&gt;""),AND(AA67&lt;&gt;"NA",AA67&lt;&gt;"C",AA67&lt;&gt;"NC",AA67&lt;&gt;"SF",AA67&lt;&gt;""),AND(AC67&lt;&gt;"NA",AC67&lt;&gt;"C",AC67&lt;&gt;"NC",AC67&lt;&gt;"SF",AC67&lt;&gt;"")),"FALSO",IF(AND(O67="NA",Q67="NA",S67="NA",U67="NA",W67="NA",Y67="NA",AA67="NA",AC67="NA"),"NA",IF(OR(O67="NC",Q67="NC",S67="NC",U67="NC",W67="NC",Y67="NC",AA67="NC",AC67="NC",O67="SF",Q67="SF",S67="SF",U67="SF",W67="SF",Y67="SF",AA67="SF",AC67="SF"),"NC",IF(OR(O67="C",Q67="C",S67="C",U67="C",W67="C",Y67="C",AA67="C",AC67="C"),"C","")))))</f>
        <v>C</v>
      </c>
      <c r="AG67" s="54" t="str">
        <f>IF(AND(AE67="C",AF67="C"),"UTILIZOU O PDA CORRETAMENTE",IF(AND(AE67="C",AF67="NC"),"UTILIZOU O PDA CORRETAMENTE. NÃO HÁ FOTOS DE TODAS AS ETAPAS",IF(AND(AE67="NC",AF67="NC"),"NÃO UTILIZOU O PDA",IF(AND(AE67="NA",AF67="NA"),"NÃO AVALIADO POR FALHA DE SINCRONISMO"))))</f>
        <v>UTILIZOU O PDA CORRETAMENTE</v>
      </c>
      <c r="AH67" s="143" t="s">
        <v>207</v>
      </c>
      <c r="AI67" s="92" t="s">
        <v>6</v>
      </c>
      <c r="AJ67" s="94" t="str">
        <f>E67</f>
        <v>SÃO PAULO</v>
      </c>
      <c r="AK67" s="191" t="s">
        <v>39</v>
      </c>
    </row>
    <row r="68" spans="1:37" ht="30" hidden="1" customHeight="1">
      <c r="A68" s="176" t="s">
        <v>201</v>
      </c>
      <c r="B68" s="157">
        <v>2617118861</v>
      </c>
      <c r="C68" s="157" t="s">
        <v>92</v>
      </c>
      <c r="D68" s="157" t="s">
        <v>77</v>
      </c>
      <c r="E68" s="157" t="s">
        <v>5</v>
      </c>
      <c r="F68" s="157" t="s">
        <v>342</v>
      </c>
      <c r="G68" s="157">
        <v>147</v>
      </c>
      <c r="H68" s="157" t="s">
        <v>217</v>
      </c>
      <c r="I68" s="157" t="s">
        <v>316</v>
      </c>
      <c r="J68" s="157" t="s">
        <v>343</v>
      </c>
      <c r="K68" s="157" t="s">
        <v>344</v>
      </c>
      <c r="L68" s="205">
        <v>46178.35833333333</v>
      </c>
      <c r="M68" s="205">
        <v>46178.488888888889</v>
      </c>
      <c r="N68" s="157" t="s">
        <v>226</v>
      </c>
      <c r="O68" s="154" t="s">
        <v>207</v>
      </c>
      <c r="P68" s="56"/>
      <c r="Q68" s="143" t="s">
        <v>207</v>
      </c>
      <c r="R68" s="56"/>
      <c r="S68" s="143" t="s">
        <v>207</v>
      </c>
      <c r="T68" s="56"/>
      <c r="U68" s="143" t="s">
        <v>207</v>
      </c>
      <c r="V68" s="56"/>
      <c r="W68" s="143" t="s">
        <v>207</v>
      </c>
      <c r="X68" s="56"/>
      <c r="Y68" s="143" t="s">
        <v>207</v>
      </c>
      <c r="Z68" s="56"/>
      <c r="AA68" s="143" t="s">
        <v>207</v>
      </c>
      <c r="AB68" s="56"/>
      <c r="AC68" s="143" t="s">
        <v>207</v>
      </c>
      <c r="AD68" s="56"/>
      <c r="AE68" s="143" t="s">
        <v>207</v>
      </c>
      <c r="AF68" s="178" t="str">
        <f>IF(AND(O68="",Q68="",S68="",U68="",W68="",Y68="",AA68="",AC68=""),"",IF(OR(AND(O68&lt;&gt;"NA",O68&lt;&gt;"C",O68&lt;&gt;"NC",O68&lt;&gt;"SF",O68&lt;&gt;""),AND(Q68&lt;&gt;"NA",Q68&lt;&gt;"C",Q68&lt;&gt;"NC",Q68&lt;&gt;"SF",Q68&lt;&gt;""),AND(S68&lt;&gt;"NA",S68&lt;&gt;"C",S68&lt;&gt;"NC",S68&lt;&gt;"SF",S68&lt;&gt;""),AND(U68&lt;&gt;"NA",U68&lt;&gt;"C",U68&lt;&gt;"NC",U68&lt;&gt;"SF",U68&lt;&gt;""),AND(W68&lt;&gt;"NA",W68&lt;&gt;"C",W68&lt;&gt;"NC",W68&lt;&gt;"SF",W68&lt;&gt;""),AND(Y68&lt;&gt;"NA",Y68&lt;&gt;"C",Y68&lt;&gt;"NC",Y68&lt;&gt;"SF",Y68&lt;&gt;""),AND(AA68&lt;&gt;"NA",AA68&lt;&gt;"C",AA68&lt;&gt;"NC",AA68&lt;&gt;"SF",AA68&lt;&gt;""),AND(AC68&lt;&gt;"NA",AC68&lt;&gt;"C",AC68&lt;&gt;"NC",AC68&lt;&gt;"SF",AC68&lt;&gt;"")),"FALSO",IF(AND(O68="NA",Q68="NA",S68="NA",U68="NA",W68="NA",Y68="NA",AA68="NA",AC68="NA"),"NA",IF(OR(O68="NC",Q68="NC",S68="NC",U68="NC",W68="NC",Y68="NC",AA68="NC",AC68="NC",O68="SF",Q68="SF",S68="SF",U68="SF",W68="SF",Y68="SF",AA68="SF",AC68="SF"),"NC",IF(OR(O68="C",Q68="C",S68="C",U68="C",W68="C",Y68="C",AA68="C",AC68="C"),"C","")))))</f>
        <v>C</v>
      </c>
      <c r="AG68" s="54" t="str">
        <f>IF(AND(AE68="C",AF68="C"),"UTILIZOU O PDA CORRETAMENTE",IF(AND(AE68="C",AF68="NC"),"UTILIZOU O PDA CORRETAMENTE. NÃO HÁ FOTOS DE TODAS AS ETAPAS",IF(AND(AE68="NC",AF68="NC"),"NÃO UTILIZOU O PDA",IF(AND(AE68="NA",AF68="NA"),"NÃO AVALIADO POR FALHA DE SINCRONISMO"))))</f>
        <v>UTILIZOU O PDA CORRETAMENTE</v>
      </c>
      <c r="AH68" s="143" t="s">
        <v>207</v>
      </c>
      <c r="AI68" s="92" t="s">
        <v>6</v>
      </c>
      <c r="AJ68" s="94" t="str">
        <f>E68</f>
        <v>SÃO PAULO</v>
      </c>
      <c r="AK68" s="191" t="s">
        <v>39</v>
      </c>
    </row>
    <row r="69" spans="1:37" ht="30" hidden="1" customHeight="1">
      <c r="A69" s="176" t="s">
        <v>201</v>
      </c>
      <c r="B69" s="157">
        <v>2618741711</v>
      </c>
      <c r="C69" s="157" t="s">
        <v>105</v>
      </c>
      <c r="D69" s="157" t="s">
        <v>81</v>
      </c>
      <c r="E69" s="157" t="s">
        <v>5</v>
      </c>
      <c r="F69" s="157" t="s">
        <v>342</v>
      </c>
      <c r="G69" s="157">
        <v>604</v>
      </c>
      <c r="H69" s="157" t="s">
        <v>203</v>
      </c>
      <c r="I69" s="157" t="s">
        <v>316</v>
      </c>
      <c r="J69" s="157" t="s">
        <v>279</v>
      </c>
      <c r="K69" s="157" t="s">
        <v>217</v>
      </c>
      <c r="L69" s="205">
        <v>46208.679861111108</v>
      </c>
      <c r="M69" s="205">
        <v>46208.768750000003</v>
      </c>
      <c r="N69" s="157" t="s">
        <v>345</v>
      </c>
      <c r="O69" s="154" t="s">
        <v>207</v>
      </c>
      <c r="P69" s="56"/>
      <c r="Q69" s="143" t="s">
        <v>207</v>
      </c>
      <c r="R69" s="56"/>
      <c r="S69" s="143" t="s">
        <v>230</v>
      </c>
      <c r="T69" s="56"/>
      <c r="U69" s="143" t="s">
        <v>207</v>
      </c>
      <c r="V69" s="56"/>
      <c r="W69" s="143" t="s">
        <v>207</v>
      </c>
      <c r="X69" s="56"/>
      <c r="Y69" s="143" t="s">
        <v>62</v>
      </c>
      <c r="Z69" s="56"/>
      <c r="AA69" s="143" t="s">
        <v>207</v>
      </c>
      <c r="AB69" s="56"/>
      <c r="AC69" s="143" t="s">
        <v>207</v>
      </c>
      <c r="AD69" s="56"/>
      <c r="AE69" s="143" t="s">
        <v>207</v>
      </c>
      <c r="AF69" s="178" t="str">
        <f>IF(AND(O69="",Q69="",S69="",U69="",W69="",Y69="",AA69="",AC69=""),"",IF(OR(AND(O69&lt;&gt;"NA",O69&lt;&gt;"C",O69&lt;&gt;"NC",O69&lt;&gt;"SF",O69&lt;&gt;""),AND(Q69&lt;&gt;"NA",Q69&lt;&gt;"C",Q69&lt;&gt;"NC",Q69&lt;&gt;"SF",Q69&lt;&gt;""),AND(S69&lt;&gt;"NA",S69&lt;&gt;"C",S69&lt;&gt;"NC",S69&lt;&gt;"SF",S69&lt;&gt;""),AND(U69&lt;&gt;"NA",U69&lt;&gt;"C",U69&lt;&gt;"NC",U69&lt;&gt;"SF",U69&lt;&gt;""),AND(W69&lt;&gt;"NA",W69&lt;&gt;"C",W69&lt;&gt;"NC",W69&lt;&gt;"SF",W69&lt;&gt;""),AND(Y69&lt;&gt;"NA",Y69&lt;&gt;"C",Y69&lt;&gt;"NC",Y69&lt;&gt;"SF",Y69&lt;&gt;""),AND(AA69&lt;&gt;"NA",AA69&lt;&gt;"C",AA69&lt;&gt;"NC",AA69&lt;&gt;"SF",AA69&lt;&gt;""),AND(AC69&lt;&gt;"NA",AC69&lt;&gt;"C",AC69&lt;&gt;"NC",AC69&lt;&gt;"SF",AC69&lt;&gt;"")),"FALSO",IF(AND(O69="NA",Q69="NA",S69="NA",U69="NA",W69="NA",Y69="NA",AA69="NA",AC69="NA"),"NA",IF(OR(O69="NC",Q69="NC",S69="NC",U69="NC",W69="NC",Y69="NC",AA69="NC",AC69="NC",O69="SF",Q69="SF",S69="SF",U69="SF",W69="SF",Y69="SF",AA69="SF",AC69="SF"),"NC",IF(OR(O69="C",Q69="C",S69="C",U69="C",W69="C",Y69="C",AA69="C",AC69="C"),"C","")))))</f>
        <v>NC</v>
      </c>
      <c r="AG69" s="54" t="str">
        <f>IF(AND(AE69="C",AF69="C"),"UTILIZOU O PDA CORRETAMENTE",IF(AND(AE69="C",AF69="NC"),"UTILIZOU O PDA CORRETAMENTE. NÃO HÁ FOTOS DE TODAS AS ETAPAS",IF(AND(AE69="NC",AF69="NC"),"NÃO UTILIZOU O PDA",IF(AND(AE69="NA",AF69="NA"),"NÃO AVALIADO POR FALHA DE SINCRONISMO"))))</f>
        <v>UTILIZOU O PDA CORRETAMENTE. NÃO HÁ FOTOS DE TODAS AS ETAPAS</v>
      </c>
      <c r="AH69" s="143" t="s">
        <v>207</v>
      </c>
      <c r="AI69" s="92" t="s">
        <v>6</v>
      </c>
      <c r="AJ69" s="94" t="str">
        <f>E69</f>
        <v>SÃO PAULO</v>
      </c>
      <c r="AK69" s="191" t="s">
        <v>39</v>
      </c>
    </row>
    <row r="70" spans="1:37" ht="30" hidden="1" customHeight="1">
      <c r="A70" s="176" t="s">
        <v>201</v>
      </c>
      <c r="B70" s="157">
        <v>2619821831</v>
      </c>
      <c r="C70" s="157" t="s">
        <v>89</v>
      </c>
      <c r="D70" s="157" t="s">
        <v>78</v>
      </c>
      <c r="E70" s="157" t="s">
        <v>5</v>
      </c>
      <c r="F70" s="157" t="s">
        <v>346</v>
      </c>
      <c r="G70" s="157">
        <v>65</v>
      </c>
      <c r="H70" s="157" t="s">
        <v>217</v>
      </c>
      <c r="I70" s="157" t="s">
        <v>316</v>
      </c>
      <c r="J70" s="157" t="s">
        <v>228</v>
      </c>
      <c r="K70" s="157" t="s">
        <v>347</v>
      </c>
      <c r="L70" s="205">
        <v>46154.450694444444</v>
      </c>
      <c r="M70" s="205">
        <v>46154.45208333333</v>
      </c>
      <c r="N70" s="157" t="s">
        <v>345</v>
      </c>
      <c r="O70" s="154" t="s">
        <v>207</v>
      </c>
      <c r="P70" s="56"/>
      <c r="Q70" s="143" t="s">
        <v>207</v>
      </c>
      <c r="R70" s="56"/>
      <c r="S70" s="143" t="s">
        <v>207</v>
      </c>
      <c r="T70" s="56"/>
      <c r="U70" s="143" t="s">
        <v>207</v>
      </c>
      <c r="V70" s="56"/>
      <c r="W70" s="143" t="s">
        <v>207</v>
      </c>
      <c r="X70" s="56"/>
      <c r="Y70" s="143" t="s">
        <v>230</v>
      </c>
      <c r="Z70" s="56"/>
      <c r="AA70" s="143" t="s">
        <v>207</v>
      </c>
      <c r="AB70" s="56"/>
      <c r="AC70" s="143" t="s">
        <v>207</v>
      </c>
      <c r="AD70" s="56"/>
      <c r="AE70" s="143" t="s">
        <v>207</v>
      </c>
      <c r="AF70" s="178" t="str">
        <f>IF(AND(O70="",Q70="",S70="",U70="",W70="",Y70="",AA70="",AC70=""),"",IF(OR(AND(O70&lt;&gt;"NA",O70&lt;&gt;"C",O70&lt;&gt;"NC",O70&lt;&gt;"SF",O70&lt;&gt;""),AND(Q70&lt;&gt;"NA",Q70&lt;&gt;"C",Q70&lt;&gt;"NC",Q70&lt;&gt;"SF",Q70&lt;&gt;""),AND(S70&lt;&gt;"NA",S70&lt;&gt;"C",S70&lt;&gt;"NC",S70&lt;&gt;"SF",S70&lt;&gt;""),AND(U70&lt;&gt;"NA",U70&lt;&gt;"C",U70&lt;&gt;"NC",U70&lt;&gt;"SF",U70&lt;&gt;""),AND(W70&lt;&gt;"NA",W70&lt;&gt;"C",W70&lt;&gt;"NC",W70&lt;&gt;"SF",W70&lt;&gt;""),AND(Y70&lt;&gt;"NA",Y70&lt;&gt;"C",Y70&lt;&gt;"NC",Y70&lt;&gt;"SF",Y70&lt;&gt;""),AND(AA70&lt;&gt;"NA",AA70&lt;&gt;"C",AA70&lt;&gt;"NC",AA70&lt;&gt;"SF",AA70&lt;&gt;""),AND(AC70&lt;&gt;"NA",AC70&lt;&gt;"C",AC70&lt;&gt;"NC",AC70&lt;&gt;"SF",AC70&lt;&gt;"")),"FALSO",IF(AND(O70="NA",Q70="NA",S70="NA",U70="NA",W70="NA",Y70="NA",AA70="NA",AC70="NA"),"NA",IF(OR(O70="NC",Q70="NC",S70="NC",U70="NC",W70="NC",Y70="NC",AA70="NC",AC70="NC",O70="SF",Q70="SF",S70="SF",U70="SF",W70="SF",Y70="SF",AA70="SF",AC70="SF"),"NC",IF(OR(O70="C",Q70="C",S70="C",U70="C",W70="C",Y70="C",AA70="C",AC70="C"),"C","")))))</f>
        <v>NC</v>
      </c>
      <c r="AG70" s="54" t="str">
        <f>IF(AND(AE70="C",AF70="C"),"UTILIZOU O PDA CORRETAMENTE",IF(AND(AE70="C",AF70="NC"),"UTILIZOU O PDA CORRETAMENTE. NÃO HÁ FOTOS DE TODAS AS ETAPAS",IF(AND(AE70="NC",AF70="NC"),"NÃO UTILIZOU O PDA",IF(AND(AE70="NA",AF70="NA"),"NÃO AVALIADO POR FALHA DE SINCRONISMO"))))</f>
        <v>UTILIZOU O PDA CORRETAMENTE. NÃO HÁ FOTOS DE TODAS AS ETAPAS</v>
      </c>
      <c r="AH70" s="143" t="s">
        <v>207</v>
      </c>
      <c r="AI70" s="92" t="s">
        <v>6</v>
      </c>
      <c r="AJ70" s="94" t="str">
        <f>E70</f>
        <v>SÃO PAULO</v>
      </c>
      <c r="AK70" s="191" t="s">
        <v>39</v>
      </c>
    </row>
    <row r="71" spans="1:37" ht="30" hidden="1" customHeight="1">
      <c r="A71" s="176" t="s">
        <v>201</v>
      </c>
      <c r="B71" s="157">
        <v>2692336188</v>
      </c>
      <c r="C71" s="157" t="s">
        <v>103</v>
      </c>
      <c r="D71" s="157" t="s">
        <v>81</v>
      </c>
      <c r="E71" s="157" t="s">
        <v>5</v>
      </c>
      <c r="F71" s="157" t="s">
        <v>348</v>
      </c>
      <c r="G71" s="157">
        <v>120</v>
      </c>
      <c r="H71" s="157"/>
      <c r="I71" s="157" t="s">
        <v>349</v>
      </c>
      <c r="J71" s="157" t="s">
        <v>224</v>
      </c>
      <c r="K71" s="157" t="s">
        <v>350</v>
      </c>
      <c r="L71" s="205">
        <v>46147.570833333331</v>
      </c>
      <c r="M71" s="205">
        <v>46147.620833333334</v>
      </c>
      <c r="N71" s="157" t="s">
        <v>351</v>
      </c>
      <c r="O71" s="154" t="s">
        <v>207</v>
      </c>
      <c r="P71" s="56"/>
      <c r="Q71" s="143" t="s">
        <v>207</v>
      </c>
      <c r="R71" s="56"/>
      <c r="S71" s="143" t="s">
        <v>207</v>
      </c>
      <c r="T71" s="56"/>
      <c r="U71" s="143" t="s">
        <v>207</v>
      </c>
      <c r="V71" s="56"/>
      <c r="W71" s="143" t="s">
        <v>207</v>
      </c>
      <c r="X71" s="56"/>
      <c r="Y71" s="143" t="s">
        <v>62</v>
      </c>
      <c r="Z71" s="56"/>
      <c r="AA71" s="143" t="s">
        <v>207</v>
      </c>
      <c r="AB71" s="56"/>
      <c r="AC71" s="143" t="s">
        <v>207</v>
      </c>
      <c r="AD71" s="56"/>
      <c r="AE71" s="143" t="s">
        <v>207</v>
      </c>
      <c r="AF71" s="178" t="str">
        <f>IF(AND(O71="",Q71="",S71="",U71="",W71="",Y71="",AA71="",AC71=""),"",IF(OR(AND(O71&lt;&gt;"NA",O71&lt;&gt;"C",O71&lt;&gt;"NC",O71&lt;&gt;"SF",O71&lt;&gt;""),AND(Q71&lt;&gt;"NA",Q71&lt;&gt;"C",Q71&lt;&gt;"NC",Q71&lt;&gt;"SF",Q71&lt;&gt;""),AND(S71&lt;&gt;"NA",S71&lt;&gt;"C",S71&lt;&gt;"NC",S71&lt;&gt;"SF",S71&lt;&gt;""),AND(U71&lt;&gt;"NA",U71&lt;&gt;"C",U71&lt;&gt;"NC",U71&lt;&gt;"SF",U71&lt;&gt;""),AND(W71&lt;&gt;"NA",W71&lt;&gt;"C",W71&lt;&gt;"NC",W71&lt;&gt;"SF",W71&lt;&gt;""),AND(Y71&lt;&gt;"NA",Y71&lt;&gt;"C",Y71&lt;&gt;"NC",Y71&lt;&gt;"SF",Y71&lt;&gt;""),AND(AA71&lt;&gt;"NA",AA71&lt;&gt;"C",AA71&lt;&gt;"NC",AA71&lt;&gt;"SF",AA71&lt;&gt;""),AND(AC71&lt;&gt;"NA",AC71&lt;&gt;"C",AC71&lt;&gt;"NC",AC71&lt;&gt;"SF",AC71&lt;&gt;"")),"FALSO",IF(AND(O71="NA",Q71="NA",S71="NA",U71="NA",W71="NA",Y71="NA",AA71="NA",AC71="NA"),"NA",IF(OR(O71="NC",Q71="NC",S71="NC",U71="NC",W71="NC",Y71="NC",AA71="NC",AC71="NC",O71="SF",Q71="SF",S71="SF",U71="SF",W71="SF",Y71="SF",AA71="SF",AC71="SF"),"NC",IF(OR(O71="C",Q71="C",S71="C",U71="C",W71="C",Y71="C",AA71="C",AC71="C"),"C","")))))</f>
        <v>C</v>
      </c>
      <c r="AG71" s="54" t="str">
        <f>IF(AND(AE71="C",AF71="C"),"UTILIZOU O PDA CORRETAMENTE",IF(AND(AE71="C",AF71="NC"),"UTILIZOU O PDA CORRETAMENTE. NÃO HÁ FOTOS DE TODAS AS ETAPAS",IF(AND(AE71="NC",AF71="NC"),"NÃO UTILIZOU O PDA",IF(AND(AE71="NA",AF71="NA"),"NÃO AVALIADO POR FALHA DE SINCRONISMO"))))</f>
        <v>UTILIZOU O PDA CORRETAMENTE</v>
      </c>
      <c r="AH71" s="143" t="s">
        <v>207</v>
      </c>
      <c r="AI71" s="92" t="s">
        <v>6</v>
      </c>
      <c r="AJ71" s="94" t="str">
        <f>E71</f>
        <v>SÃO PAULO</v>
      </c>
      <c r="AK71" s="191" t="s">
        <v>39</v>
      </c>
    </row>
    <row r="72" spans="1:37" ht="30" hidden="1" customHeight="1">
      <c r="A72" s="176" t="s">
        <v>201</v>
      </c>
      <c r="B72" s="157">
        <v>2692354455</v>
      </c>
      <c r="C72" s="157" t="s">
        <v>103</v>
      </c>
      <c r="D72" s="157" t="s">
        <v>81</v>
      </c>
      <c r="E72" s="157" t="s">
        <v>5</v>
      </c>
      <c r="F72" s="157" t="s">
        <v>352</v>
      </c>
      <c r="G72" s="157">
        <v>236</v>
      </c>
      <c r="H72" s="157" t="s">
        <v>217</v>
      </c>
      <c r="I72" s="157" t="s">
        <v>353</v>
      </c>
      <c r="J72" s="157" t="s">
        <v>224</v>
      </c>
      <c r="K72" s="157" t="s">
        <v>354</v>
      </c>
      <c r="L72" s="205">
        <v>46147.392361111109</v>
      </c>
      <c r="M72" s="205">
        <v>46147.509027777778</v>
      </c>
      <c r="N72" s="157" t="s">
        <v>351</v>
      </c>
      <c r="O72" s="154" t="s">
        <v>207</v>
      </c>
      <c r="P72" s="56"/>
      <c r="Q72" s="143" t="s">
        <v>207</v>
      </c>
      <c r="R72" s="56"/>
      <c r="S72" s="143" t="s">
        <v>207</v>
      </c>
      <c r="T72" s="56"/>
      <c r="U72" s="143" t="s">
        <v>207</v>
      </c>
      <c r="V72" s="56"/>
      <c r="W72" s="143" t="s">
        <v>207</v>
      </c>
      <c r="X72" s="56"/>
      <c r="Y72" s="143" t="s">
        <v>62</v>
      </c>
      <c r="Z72" s="56"/>
      <c r="AA72" s="143" t="s">
        <v>207</v>
      </c>
      <c r="AB72" s="56"/>
      <c r="AC72" s="143" t="s">
        <v>207</v>
      </c>
      <c r="AD72" s="56"/>
      <c r="AE72" s="143" t="s">
        <v>207</v>
      </c>
      <c r="AF72" s="178" t="str">
        <f>IF(AND(O72="",Q72="",S72="",U72="",W72="",Y72="",AA72="",AC72=""),"",IF(OR(AND(O72&lt;&gt;"NA",O72&lt;&gt;"C",O72&lt;&gt;"NC",O72&lt;&gt;"SF",O72&lt;&gt;""),AND(Q72&lt;&gt;"NA",Q72&lt;&gt;"C",Q72&lt;&gt;"NC",Q72&lt;&gt;"SF",Q72&lt;&gt;""),AND(S72&lt;&gt;"NA",S72&lt;&gt;"C",S72&lt;&gt;"NC",S72&lt;&gt;"SF",S72&lt;&gt;""),AND(U72&lt;&gt;"NA",U72&lt;&gt;"C",U72&lt;&gt;"NC",U72&lt;&gt;"SF",U72&lt;&gt;""),AND(W72&lt;&gt;"NA",W72&lt;&gt;"C",W72&lt;&gt;"NC",W72&lt;&gt;"SF",W72&lt;&gt;""),AND(Y72&lt;&gt;"NA",Y72&lt;&gt;"C",Y72&lt;&gt;"NC",Y72&lt;&gt;"SF",Y72&lt;&gt;""),AND(AA72&lt;&gt;"NA",AA72&lt;&gt;"C",AA72&lt;&gt;"NC",AA72&lt;&gt;"SF",AA72&lt;&gt;""),AND(AC72&lt;&gt;"NA",AC72&lt;&gt;"C",AC72&lt;&gt;"NC",AC72&lt;&gt;"SF",AC72&lt;&gt;"")),"FALSO",IF(AND(O72="NA",Q72="NA",S72="NA",U72="NA",W72="NA",Y72="NA",AA72="NA",AC72="NA"),"NA",IF(OR(O72="NC",Q72="NC",S72="NC",U72="NC",W72="NC",Y72="NC",AA72="NC",AC72="NC",O72="SF",Q72="SF",S72="SF",U72="SF",W72="SF",Y72="SF",AA72="SF",AC72="SF"),"NC",IF(OR(O72="C",Q72="C",S72="C",U72="C",W72="C",Y72="C",AA72="C",AC72="C"),"C","")))))</f>
        <v>C</v>
      </c>
      <c r="AG72" s="54" t="str">
        <f>IF(AND(AE72="C",AF72="C"),"UTILIZOU O PDA CORRETAMENTE",IF(AND(AE72="C",AF72="NC"),"UTILIZOU O PDA CORRETAMENTE. NÃO HÁ FOTOS DE TODAS AS ETAPAS",IF(AND(AE72="NC",AF72="NC"),"NÃO UTILIZOU O PDA",IF(AND(AE72="NA",AF72="NA"),"NÃO AVALIADO POR FALHA DE SINCRONISMO"))))</f>
        <v>UTILIZOU O PDA CORRETAMENTE</v>
      </c>
      <c r="AH72" s="143" t="s">
        <v>207</v>
      </c>
      <c r="AI72" s="92" t="s">
        <v>6</v>
      </c>
      <c r="AJ72" s="94" t="str">
        <f>E72</f>
        <v>SÃO PAULO</v>
      </c>
      <c r="AK72" s="191" t="s">
        <v>39</v>
      </c>
    </row>
    <row r="73" spans="1:37" ht="30" hidden="1" customHeight="1">
      <c r="A73" s="176" t="s">
        <v>201</v>
      </c>
      <c r="B73" s="157">
        <v>2618303138</v>
      </c>
      <c r="C73" s="157" t="s">
        <v>107</v>
      </c>
      <c r="D73" s="157" t="s">
        <v>81</v>
      </c>
      <c r="E73" s="157" t="s">
        <v>5</v>
      </c>
      <c r="F73" s="157" t="s">
        <v>355</v>
      </c>
      <c r="G73" s="157">
        <v>53</v>
      </c>
      <c r="H73" s="157" t="s">
        <v>217</v>
      </c>
      <c r="I73" s="157" t="s">
        <v>356</v>
      </c>
      <c r="J73" s="157" t="s">
        <v>219</v>
      </c>
      <c r="K73" s="157" t="s">
        <v>357</v>
      </c>
      <c r="L73" s="205">
        <v>46027.584027777775</v>
      </c>
      <c r="M73" s="205">
        <v>46027.681250000001</v>
      </c>
      <c r="N73" s="157" t="s">
        <v>243</v>
      </c>
      <c r="O73" s="154" t="s">
        <v>207</v>
      </c>
      <c r="P73" s="142"/>
      <c r="Q73" s="143" t="s">
        <v>207</v>
      </c>
      <c r="R73" s="142"/>
      <c r="S73" s="143" t="s">
        <v>207</v>
      </c>
      <c r="T73" s="142"/>
      <c r="U73" s="143" t="s">
        <v>207</v>
      </c>
      <c r="V73" s="142"/>
      <c r="W73" s="143" t="s">
        <v>207</v>
      </c>
      <c r="X73" s="142"/>
      <c r="Y73" s="143" t="s">
        <v>231</v>
      </c>
      <c r="Z73" s="142" t="s">
        <v>358</v>
      </c>
      <c r="AA73" s="143" t="s">
        <v>207</v>
      </c>
      <c r="AB73" s="142"/>
      <c r="AC73" s="143" t="s">
        <v>207</v>
      </c>
      <c r="AD73" s="56"/>
      <c r="AE73" s="143" t="s">
        <v>207</v>
      </c>
      <c r="AF73" s="178" t="str">
        <f>IF(AND(O73="",Q73="",S73="",U73="",W73="",Y73="",AA73="",AC73=""),"",IF(OR(AND(O73&lt;&gt;"NA",O73&lt;&gt;"C",O73&lt;&gt;"NC",O73&lt;&gt;"SF",O73&lt;&gt;""),AND(Q73&lt;&gt;"NA",Q73&lt;&gt;"C",Q73&lt;&gt;"NC",Q73&lt;&gt;"SF",Q73&lt;&gt;""),AND(S73&lt;&gt;"NA",S73&lt;&gt;"C",S73&lt;&gt;"NC",S73&lt;&gt;"SF",S73&lt;&gt;""),AND(U73&lt;&gt;"NA",U73&lt;&gt;"C",U73&lt;&gt;"NC",U73&lt;&gt;"SF",U73&lt;&gt;""),AND(W73&lt;&gt;"NA",W73&lt;&gt;"C",W73&lt;&gt;"NC",W73&lt;&gt;"SF",W73&lt;&gt;""),AND(Y73&lt;&gt;"NA",Y73&lt;&gt;"C",Y73&lt;&gt;"NC",Y73&lt;&gt;"SF",Y73&lt;&gt;""),AND(AA73&lt;&gt;"NA",AA73&lt;&gt;"C",AA73&lt;&gt;"NC",AA73&lt;&gt;"SF",AA73&lt;&gt;""),AND(AC73&lt;&gt;"NA",AC73&lt;&gt;"C",AC73&lt;&gt;"NC",AC73&lt;&gt;"SF",AC73&lt;&gt;"")),"FALSO",IF(AND(O73="NA",Q73="NA",S73="NA",U73="NA",W73="NA",Y73="NA",AA73="NA",AC73="NA"),"NA",IF(OR(O73="NC",Q73="NC",S73="NC",U73="NC",W73="NC",Y73="NC",AA73="NC",AC73="NC",O73="SF",Q73="SF",S73="SF",U73="SF",W73="SF",Y73="SF",AA73="SF",AC73="SF"),"NC",IF(OR(O73="C",Q73="C",S73="C",U73="C",W73="C",Y73="C",AA73="C",AC73="C"),"C","")))))</f>
        <v>NC</v>
      </c>
      <c r="AG73" s="54" t="str">
        <f>IF(AND(AE73="C",AF73="C"),"UTILIZOU O PDA CORRETAMENTE",IF(AND(AE73="C",AF73="NC"),"UTILIZOU O PDA CORRETAMENTE. NÃO HÁ FOTOS DE TODAS AS ETAPAS",IF(AND(AE73="NC",AF73="NC"),"NÃO UTILIZOU O PDA",IF(AND(AE73="NA",AF73="NA"),"NÃO AVALIADO POR FALHA DE SINCRONISMO"))))</f>
        <v>UTILIZOU O PDA CORRETAMENTE. NÃO HÁ FOTOS DE TODAS AS ETAPAS</v>
      </c>
      <c r="AH73" s="143" t="s">
        <v>207</v>
      </c>
      <c r="AI73" s="92" t="s">
        <v>6</v>
      </c>
      <c r="AJ73" s="94" t="str">
        <f>E73</f>
        <v>SÃO PAULO</v>
      </c>
      <c r="AK73" s="191" t="s">
        <v>39</v>
      </c>
    </row>
    <row r="74" spans="1:37" ht="30" hidden="1" customHeight="1">
      <c r="A74" s="176" t="s">
        <v>201</v>
      </c>
      <c r="B74" s="157">
        <v>2619202709</v>
      </c>
      <c r="C74" s="157" t="s">
        <v>107</v>
      </c>
      <c r="D74" s="157" t="s">
        <v>81</v>
      </c>
      <c r="E74" s="157" t="s">
        <v>5</v>
      </c>
      <c r="F74" s="157" t="s">
        <v>359</v>
      </c>
      <c r="G74" s="157">
        <v>52</v>
      </c>
      <c r="H74" s="157" t="s">
        <v>217</v>
      </c>
      <c r="I74" s="157" t="s">
        <v>335</v>
      </c>
      <c r="J74" s="157" t="s">
        <v>246</v>
      </c>
      <c r="K74" s="157" t="s">
        <v>360</v>
      </c>
      <c r="L74" s="205">
        <v>46239.506944444445</v>
      </c>
      <c r="M74" s="205">
        <v>46239.533333333333</v>
      </c>
      <c r="N74" s="157" t="s">
        <v>248</v>
      </c>
      <c r="O74" s="154" t="s">
        <v>207</v>
      </c>
      <c r="P74" s="56"/>
      <c r="Q74" s="143" t="s">
        <v>230</v>
      </c>
      <c r="R74" s="56"/>
      <c r="S74" s="143" t="s">
        <v>230</v>
      </c>
      <c r="T74" s="56"/>
      <c r="U74" s="143" t="s">
        <v>230</v>
      </c>
      <c r="V74" s="56"/>
      <c r="W74" s="143" t="s">
        <v>230</v>
      </c>
      <c r="X74" s="56"/>
      <c r="Y74" s="143" t="s">
        <v>230</v>
      </c>
      <c r="Z74" s="56"/>
      <c r="AA74" s="143" t="s">
        <v>207</v>
      </c>
      <c r="AB74" s="56"/>
      <c r="AC74" s="143" t="s">
        <v>207</v>
      </c>
      <c r="AD74" s="56"/>
      <c r="AE74" s="143" t="s">
        <v>207</v>
      </c>
      <c r="AF74" s="178" t="str">
        <f>IF(AND(O74="",Q74="",S74="",U74="",W74="",Y74="",AA74="",AC74=""),"",IF(OR(AND(O74&lt;&gt;"NA",O74&lt;&gt;"C",O74&lt;&gt;"NC",O74&lt;&gt;"SF",O74&lt;&gt;""),AND(Q74&lt;&gt;"NA",Q74&lt;&gt;"C",Q74&lt;&gt;"NC",Q74&lt;&gt;"SF",Q74&lt;&gt;""),AND(S74&lt;&gt;"NA",S74&lt;&gt;"C",S74&lt;&gt;"NC",S74&lt;&gt;"SF",S74&lt;&gt;""),AND(U74&lt;&gt;"NA",U74&lt;&gt;"C",U74&lt;&gt;"NC",U74&lt;&gt;"SF",U74&lt;&gt;""),AND(W74&lt;&gt;"NA",W74&lt;&gt;"C",W74&lt;&gt;"NC",W74&lt;&gt;"SF",W74&lt;&gt;""),AND(Y74&lt;&gt;"NA",Y74&lt;&gt;"C",Y74&lt;&gt;"NC",Y74&lt;&gt;"SF",Y74&lt;&gt;""),AND(AA74&lt;&gt;"NA",AA74&lt;&gt;"C",AA74&lt;&gt;"NC",AA74&lt;&gt;"SF",AA74&lt;&gt;""),AND(AC74&lt;&gt;"NA",AC74&lt;&gt;"C",AC74&lt;&gt;"NC",AC74&lt;&gt;"SF",AC74&lt;&gt;"")),"FALSO",IF(AND(O74="NA",Q74="NA",S74="NA",U74="NA",W74="NA",Y74="NA",AA74="NA",AC74="NA"),"NA",IF(OR(O74="NC",Q74="NC",S74="NC",U74="NC",W74="NC",Y74="NC",AA74="NC",AC74="NC",O74="SF",Q74="SF",S74="SF",U74="SF",W74="SF",Y74="SF",AA74="SF",AC74="SF"),"NC",IF(OR(O74="C",Q74="C",S74="C",U74="C",W74="C",Y74="C",AA74="C",AC74="C"),"C","")))))</f>
        <v>NC</v>
      </c>
      <c r="AG74" s="54" t="str">
        <f>IF(AND(AE74="C",AF74="C"),"UTILIZOU O PDA CORRETAMENTE",IF(AND(AE74="C",AF74="NC"),"UTILIZOU O PDA CORRETAMENTE. NÃO HÁ FOTOS DE TODAS AS ETAPAS",IF(AND(AE74="NC",AF74="NC"),"NÃO UTILIZOU O PDA",IF(AND(AE74="NA",AF74="NA"),"NÃO AVALIADO POR FALHA DE SINCRONISMO"))))</f>
        <v>UTILIZOU O PDA CORRETAMENTE. NÃO HÁ FOTOS DE TODAS AS ETAPAS</v>
      </c>
      <c r="AH74" s="143" t="s">
        <v>207</v>
      </c>
      <c r="AI74" s="92" t="s">
        <v>6</v>
      </c>
      <c r="AJ74" s="94" t="str">
        <f>E74</f>
        <v>SÃO PAULO</v>
      </c>
      <c r="AK74" s="191" t="s">
        <v>39</v>
      </c>
    </row>
    <row r="75" spans="1:37" ht="30" hidden="1" customHeight="1">
      <c r="A75" s="176" t="s">
        <v>201</v>
      </c>
      <c r="B75" s="157">
        <v>2618095456</v>
      </c>
      <c r="C75" s="157" t="s">
        <v>89</v>
      </c>
      <c r="D75" s="157" t="s">
        <v>78</v>
      </c>
      <c r="E75" s="157" t="s">
        <v>5</v>
      </c>
      <c r="F75" s="157" t="s">
        <v>361</v>
      </c>
      <c r="G75" s="157">
        <v>141</v>
      </c>
      <c r="H75" s="157"/>
      <c r="I75" s="157" t="s">
        <v>283</v>
      </c>
      <c r="J75" s="157" t="s">
        <v>228</v>
      </c>
      <c r="K75" s="157" t="s">
        <v>347</v>
      </c>
      <c r="L75" s="205">
        <v>46027.425000000003</v>
      </c>
      <c r="M75" s="205">
        <v>46027.425694444442</v>
      </c>
      <c r="N75" s="157" t="s">
        <v>345</v>
      </c>
      <c r="O75" s="154" t="s">
        <v>207</v>
      </c>
      <c r="P75" s="142"/>
      <c r="Q75" s="143" t="s">
        <v>207</v>
      </c>
      <c r="R75" s="142"/>
      <c r="S75" s="143" t="s">
        <v>207</v>
      </c>
      <c r="T75" s="142"/>
      <c r="U75" s="143" t="s">
        <v>207</v>
      </c>
      <c r="V75" s="142"/>
      <c r="W75" s="143" t="s">
        <v>207</v>
      </c>
      <c r="X75" s="142"/>
      <c r="Y75" s="143" t="s">
        <v>207</v>
      </c>
      <c r="Z75" s="142"/>
      <c r="AA75" s="143" t="s">
        <v>207</v>
      </c>
      <c r="AB75" s="142"/>
      <c r="AC75" s="143" t="s">
        <v>207</v>
      </c>
      <c r="AD75" s="56"/>
      <c r="AE75" s="143" t="s">
        <v>207</v>
      </c>
      <c r="AF75" s="178" t="str">
        <f>IF(AND(O75="",Q75="",S75="",U75="",W75="",Y75="",AA75="",AC75=""),"",IF(OR(AND(O75&lt;&gt;"NA",O75&lt;&gt;"C",O75&lt;&gt;"NC",O75&lt;&gt;"SF",O75&lt;&gt;""),AND(Q75&lt;&gt;"NA",Q75&lt;&gt;"C",Q75&lt;&gt;"NC",Q75&lt;&gt;"SF",Q75&lt;&gt;""),AND(S75&lt;&gt;"NA",S75&lt;&gt;"C",S75&lt;&gt;"NC",S75&lt;&gt;"SF",S75&lt;&gt;""),AND(U75&lt;&gt;"NA",U75&lt;&gt;"C",U75&lt;&gt;"NC",U75&lt;&gt;"SF",U75&lt;&gt;""),AND(W75&lt;&gt;"NA",W75&lt;&gt;"C",W75&lt;&gt;"NC",W75&lt;&gt;"SF",W75&lt;&gt;""),AND(Y75&lt;&gt;"NA",Y75&lt;&gt;"C",Y75&lt;&gt;"NC",Y75&lt;&gt;"SF",Y75&lt;&gt;""),AND(AA75&lt;&gt;"NA",AA75&lt;&gt;"C",AA75&lt;&gt;"NC",AA75&lt;&gt;"SF",AA75&lt;&gt;""),AND(AC75&lt;&gt;"NA",AC75&lt;&gt;"C",AC75&lt;&gt;"NC",AC75&lt;&gt;"SF",AC75&lt;&gt;"")),"FALSO",IF(AND(O75="NA",Q75="NA",S75="NA",U75="NA",W75="NA",Y75="NA",AA75="NA",AC75="NA"),"NA",IF(OR(O75="NC",Q75="NC",S75="NC",U75="NC",W75="NC",Y75="NC",AA75="NC",AC75="NC",O75="SF",Q75="SF",S75="SF",U75="SF",W75="SF",Y75="SF",AA75="SF",AC75="SF"),"NC",IF(OR(O75="C",Q75="C",S75="C",U75="C",W75="C",Y75="C",AA75="C",AC75="C"),"C","")))))</f>
        <v>C</v>
      </c>
      <c r="AG75" s="54" t="str">
        <f>IF(AND(AE75="C",AF75="C"),"UTILIZOU O PDA CORRETAMENTE",IF(AND(AE75="C",AF75="NC"),"UTILIZOU O PDA CORRETAMENTE. NÃO HÁ FOTOS DE TODAS AS ETAPAS",IF(AND(AE75="NC",AF75="NC"),"NÃO UTILIZOU O PDA",IF(AND(AE75="NA",AF75="NA"),"NÃO AVALIADO POR FALHA DE SINCRONISMO"))))</f>
        <v>UTILIZOU O PDA CORRETAMENTE</v>
      </c>
      <c r="AH75" s="143" t="s">
        <v>207</v>
      </c>
      <c r="AI75" s="92" t="s">
        <v>6</v>
      </c>
      <c r="AJ75" s="94" t="str">
        <f>E75</f>
        <v>SÃO PAULO</v>
      </c>
      <c r="AK75" s="191" t="s">
        <v>39</v>
      </c>
    </row>
    <row r="76" spans="1:37" ht="30" hidden="1" customHeight="1">
      <c r="A76" s="176" t="s">
        <v>201</v>
      </c>
      <c r="B76" s="157">
        <v>2692161917</v>
      </c>
      <c r="C76" s="157" t="s">
        <v>103</v>
      </c>
      <c r="D76" s="157" t="s">
        <v>81</v>
      </c>
      <c r="E76" s="157" t="s">
        <v>5</v>
      </c>
      <c r="F76" s="157" t="s">
        <v>361</v>
      </c>
      <c r="G76" s="157">
        <v>533</v>
      </c>
      <c r="H76" s="157" t="s">
        <v>217</v>
      </c>
      <c r="I76" s="157" t="s">
        <v>283</v>
      </c>
      <c r="J76" s="157" t="s">
        <v>246</v>
      </c>
      <c r="K76" s="157" t="s">
        <v>362</v>
      </c>
      <c r="L76" s="205">
        <v>46058.440972222219</v>
      </c>
      <c r="M76" s="205">
        <v>46058.56527777778</v>
      </c>
      <c r="N76" s="157" t="s">
        <v>206</v>
      </c>
      <c r="O76" s="154" t="s">
        <v>207</v>
      </c>
      <c r="P76" s="142"/>
      <c r="Q76" s="143" t="s">
        <v>207</v>
      </c>
      <c r="R76" s="142"/>
      <c r="S76" s="143" t="s">
        <v>207</v>
      </c>
      <c r="T76" s="142"/>
      <c r="U76" s="143" t="s">
        <v>207</v>
      </c>
      <c r="V76" s="142"/>
      <c r="W76" s="143" t="s">
        <v>207</v>
      </c>
      <c r="X76" s="142"/>
      <c r="Y76" s="143" t="s">
        <v>62</v>
      </c>
      <c r="Z76" s="142"/>
      <c r="AA76" s="143" t="s">
        <v>231</v>
      </c>
      <c r="AB76" s="142" t="s">
        <v>363</v>
      </c>
      <c r="AC76" s="143" t="s">
        <v>207</v>
      </c>
      <c r="AD76" s="56"/>
      <c r="AE76" s="143" t="s">
        <v>207</v>
      </c>
      <c r="AF76" s="178" t="str">
        <f>IF(AND(O76="",Q76="",S76="",U76="",W76="",Y76="",AA76="",AC76=""),"",IF(OR(AND(O76&lt;&gt;"NA",O76&lt;&gt;"C",O76&lt;&gt;"NC",O76&lt;&gt;"SF",O76&lt;&gt;""),AND(Q76&lt;&gt;"NA",Q76&lt;&gt;"C",Q76&lt;&gt;"NC",Q76&lt;&gt;"SF",Q76&lt;&gt;""),AND(S76&lt;&gt;"NA",S76&lt;&gt;"C",S76&lt;&gt;"NC",S76&lt;&gt;"SF",S76&lt;&gt;""),AND(U76&lt;&gt;"NA",U76&lt;&gt;"C",U76&lt;&gt;"NC",U76&lt;&gt;"SF",U76&lt;&gt;""),AND(W76&lt;&gt;"NA",W76&lt;&gt;"C",W76&lt;&gt;"NC",W76&lt;&gt;"SF",W76&lt;&gt;""),AND(Y76&lt;&gt;"NA",Y76&lt;&gt;"C",Y76&lt;&gt;"NC",Y76&lt;&gt;"SF",Y76&lt;&gt;""),AND(AA76&lt;&gt;"NA",AA76&lt;&gt;"C",AA76&lt;&gt;"NC",AA76&lt;&gt;"SF",AA76&lt;&gt;""),AND(AC76&lt;&gt;"NA",AC76&lt;&gt;"C",AC76&lt;&gt;"NC",AC76&lt;&gt;"SF",AC76&lt;&gt;"")),"FALSO",IF(AND(O76="NA",Q76="NA",S76="NA",U76="NA",W76="NA",Y76="NA",AA76="NA",AC76="NA"),"NA",IF(OR(O76="NC",Q76="NC",S76="NC",U76="NC",W76="NC",Y76="NC",AA76="NC",AC76="NC",O76="SF",Q76="SF",S76="SF",U76="SF",W76="SF",Y76="SF",AA76="SF",AC76="SF"),"NC",IF(OR(O76="C",Q76="C",S76="C",U76="C",W76="C",Y76="C",AA76="C",AC76="C"),"C","")))))</f>
        <v>NC</v>
      </c>
      <c r="AG76" s="54" t="str">
        <f>IF(AND(AE76="C",AF76="C"),"UTILIZOU O PDA CORRETAMENTE",IF(AND(AE76="C",AF76="NC"),"UTILIZOU O PDA CORRETAMENTE. NÃO HÁ FOTOS DE TODAS AS ETAPAS",IF(AND(AE76="NC",AF76="NC"),"NÃO UTILIZOU O PDA",IF(AND(AE76="NA",AF76="NA"),"NÃO AVALIADO POR FALHA DE SINCRONISMO"))))</f>
        <v>UTILIZOU O PDA CORRETAMENTE. NÃO HÁ FOTOS DE TODAS AS ETAPAS</v>
      </c>
      <c r="AH76" s="143" t="s">
        <v>364</v>
      </c>
      <c r="AI76" s="92" t="s">
        <v>6</v>
      </c>
      <c r="AJ76" s="94" t="str">
        <f>E76</f>
        <v>SÃO PAULO</v>
      </c>
      <c r="AK76" s="191" t="s">
        <v>39</v>
      </c>
    </row>
    <row r="77" spans="1:37" ht="30" hidden="1" customHeight="1">
      <c r="A77" s="176" t="s">
        <v>201</v>
      </c>
      <c r="B77" s="157">
        <v>2619794322</v>
      </c>
      <c r="C77" s="157" t="s">
        <v>87</v>
      </c>
      <c r="D77" s="157" t="s">
        <v>80</v>
      </c>
      <c r="E77" s="157" t="s">
        <v>5</v>
      </c>
      <c r="F77" s="157" t="s">
        <v>365</v>
      </c>
      <c r="G77" s="157">
        <v>872</v>
      </c>
      <c r="H77" s="157"/>
      <c r="I77" s="157" t="s">
        <v>316</v>
      </c>
      <c r="J77" s="157" t="s">
        <v>265</v>
      </c>
      <c r="K77" s="157"/>
      <c r="L77" s="205">
        <v>46154.388194444444</v>
      </c>
      <c r="M77" s="205">
        <v>46154.413194444445</v>
      </c>
      <c r="N77" s="157" t="s">
        <v>366</v>
      </c>
      <c r="O77" s="154" t="s">
        <v>207</v>
      </c>
      <c r="P77" s="56"/>
      <c r="Q77" s="143" t="s">
        <v>207</v>
      </c>
      <c r="R77" s="56"/>
      <c r="S77" s="143" t="s">
        <v>207</v>
      </c>
      <c r="T77" s="56"/>
      <c r="U77" s="143" t="s">
        <v>207</v>
      </c>
      <c r="V77" s="56"/>
      <c r="W77" s="143" t="s">
        <v>62</v>
      </c>
      <c r="X77" s="56"/>
      <c r="Y77" s="143" t="s">
        <v>62</v>
      </c>
      <c r="Z77" s="56"/>
      <c r="AA77" s="143" t="s">
        <v>230</v>
      </c>
      <c r="AB77" s="56"/>
      <c r="AC77" s="143" t="s">
        <v>207</v>
      </c>
      <c r="AD77" s="56"/>
      <c r="AE77" s="143" t="s">
        <v>207</v>
      </c>
      <c r="AF77" s="178" t="str">
        <f>IF(AND(O77="",Q77="",S77="",U77="",W77="",Y77="",AA77="",AC77=""),"",IF(OR(AND(O77&lt;&gt;"NA",O77&lt;&gt;"C",O77&lt;&gt;"NC",O77&lt;&gt;"SF",O77&lt;&gt;""),AND(Q77&lt;&gt;"NA",Q77&lt;&gt;"C",Q77&lt;&gt;"NC",Q77&lt;&gt;"SF",Q77&lt;&gt;""),AND(S77&lt;&gt;"NA",S77&lt;&gt;"C",S77&lt;&gt;"NC",S77&lt;&gt;"SF",S77&lt;&gt;""),AND(U77&lt;&gt;"NA",U77&lt;&gt;"C",U77&lt;&gt;"NC",U77&lt;&gt;"SF",U77&lt;&gt;""),AND(W77&lt;&gt;"NA",W77&lt;&gt;"C",W77&lt;&gt;"NC",W77&lt;&gt;"SF",W77&lt;&gt;""),AND(Y77&lt;&gt;"NA",Y77&lt;&gt;"C",Y77&lt;&gt;"NC",Y77&lt;&gt;"SF",Y77&lt;&gt;""),AND(AA77&lt;&gt;"NA",AA77&lt;&gt;"C",AA77&lt;&gt;"NC",AA77&lt;&gt;"SF",AA77&lt;&gt;""),AND(AC77&lt;&gt;"NA",AC77&lt;&gt;"C",AC77&lt;&gt;"NC",AC77&lt;&gt;"SF",AC77&lt;&gt;"")),"FALSO",IF(AND(O77="NA",Q77="NA",S77="NA",U77="NA",W77="NA",Y77="NA",AA77="NA",AC77="NA"),"NA",IF(OR(O77="NC",Q77="NC",S77="NC",U77="NC",W77="NC",Y77="NC",AA77="NC",AC77="NC",O77="SF",Q77="SF",S77="SF",U77="SF",W77="SF",Y77="SF",AA77="SF",AC77="SF"),"NC",IF(OR(O77="C",Q77="C",S77="C",U77="C",W77="C",Y77="C",AA77="C",AC77="C"),"C","")))))</f>
        <v>NC</v>
      </c>
      <c r="AG77" s="54" t="str">
        <f>IF(AND(AE77="C",AF77="C"),"UTILIZOU O PDA CORRETAMENTE",IF(AND(AE77="C",AF77="NC"),"UTILIZOU O PDA CORRETAMENTE. NÃO HÁ FOTOS DE TODAS AS ETAPAS",IF(AND(AE77="NC",AF77="NC"),"NÃO UTILIZOU O PDA",IF(AND(AE77="NA",AF77="NA"),"NÃO AVALIADO POR FALHA DE SINCRONISMO"))))</f>
        <v>UTILIZOU O PDA CORRETAMENTE. NÃO HÁ FOTOS DE TODAS AS ETAPAS</v>
      </c>
      <c r="AH77" s="143" t="s">
        <v>207</v>
      </c>
      <c r="AI77" s="92" t="s">
        <v>6</v>
      </c>
      <c r="AJ77" s="94" t="str">
        <f>E77</f>
        <v>SÃO PAULO</v>
      </c>
      <c r="AK77" s="191" t="s">
        <v>39</v>
      </c>
    </row>
    <row r="78" spans="1:37" ht="30" hidden="1" customHeight="1">
      <c r="A78" s="176" t="s">
        <v>201</v>
      </c>
      <c r="B78" s="157">
        <v>2692356958</v>
      </c>
      <c r="C78" s="157" t="s">
        <v>103</v>
      </c>
      <c r="D78" s="157" t="s">
        <v>81</v>
      </c>
      <c r="E78" s="157" t="s">
        <v>5</v>
      </c>
      <c r="F78" s="157" t="s">
        <v>367</v>
      </c>
      <c r="G78" s="157">
        <v>91</v>
      </c>
      <c r="H78" s="157"/>
      <c r="I78" s="157" t="s">
        <v>325</v>
      </c>
      <c r="J78" s="157" t="s">
        <v>246</v>
      </c>
      <c r="K78" s="157" t="s">
        <v>368</v>
      </c>
      <c r="L78" s="205">
        <v>46147.443749999999</v>
      </c>
      <c r="M78" s="205">
        <v>46147.500694444447</v>
      </c>
      <c r="N78" s="157" t="s">
        <v>235</v>
      </c>
      <c r="O78" s="154" t="s">
        <v>207</v>
      </c>
      <c r="P78" s="56"/>
      <c r="Q78" s="143" t="s">
        <v>207</v>
      </c>
      <c r="R78" s="56"/>
      <c r="S78" s="143" t="s">
        <v>207</v>
      </c>
      <c r="T78" s="56"/>
      <c r="U78" s="143" t="s">
        <v>207</v>
      </c>
      <c r="V78" s="56"/>
      <c r="W78" s="143" t="s">
        <v>207</v>
      </c>
      <c r="X78" s="56"/>
      <c r="Y78" s="143" t="s">
        <v>62</v>
      </c>
      <c r="Z78" s="56"/>
      <c r="AA78" s="143" t="s">
        <v>207</v>
      </c>
      <c r="AB78" s="56"/>
      <c r="AC78" s="143" t="s">
        <v>62</v>
      </c>
      <c r="AD78" s="56"/>
      <c r="AE78" s="143" t="s">
        <v>207</v>
      </c>
      <c r="AF78" s="178" t="str">
        <f>IF(AND(O78="",Q78="",S78="",U78="",W78="",Y78="",AA78="",AC78=""),"",IF(OR(AND(O78&lt;&gt;"NA",O78&lt;&gt;"C",O78&lt;&gt;"NC",O78&lt;&gt;"SF",O78&lt;&gt;""),AND(Q78&lt;&gt;"NA",Q78&lt;&gt;"C",Q78&lt;&gt;"NC",Q78&lt;&gt;"SF",Q78&lt;&gt;""),AND(S78&lt;&gt;"NA",S78&lt;&gt;"C",S78&lt;&gt;"NC",S78&lt;&gt;"SF",S78&lt;&gt;""),AND(U78&lt;&gt;"NA",U78&lt;&gt;"C",U78&lt;&gt;"NC",U78&lt;&gt;"SF",U78&lt;&gt;""),AND(W78&lt;&gt;"NA",W78&lt;&gt;"C",W78&lt;&gt;"NC",W78&lt;&gt;"SF",W78&lt;&gt;""),AND(Y78&lt;&gt;"NA",Y78&lt;&gt;"C",Y78&lt;&gt;"NC",Y78&lt;&gt;"SF",Y78&lt;&gt;""),AND(AA78&lt;&gt;"NA",AA78&lt;&gt;"C",AA78&lt;&gt;"NC",AA78&lt;&gt;"SF",AA78&lt;&gt;""),AND(AC78&lt;&gt;"NA",AC78&lt;&gt;"C",AC78&lt;&gt;"NC",AC78&lt;&gt;"SF",AC78&lt;&gt;"")),"FALSO",IF(AND(O78="NA",Q78="NA",S78="NA",U78="NA",W78="NA",Y78="NA",AA78="NA",AC78="NA"),"NA",IF(OR(O78="NC",Q78="NC",S78="NC",U78="NC",W78="NC",Y78="NC",AA78="NC",AC78="NC",O78="SF",Q78="SF",S78="SF",U78="SF",W78="SF",Y78="SF",AA78="SF",AC78="SF"),"NC",IF(OR(O78="C",Q78="C",S78="C",U78="C",W78="C",Y78="C",AA78="C",AC78="C"),"C","")))))</f>
        <v>C</v>
      </c>
      <c r="AG78" s="54" t="str">
        <f>IF(AND(AE78="C",AF78="C"),"UTILIZOU O PDA CORRETAMENTE",IF(AND(AE78="C",AF78="NC"),"UTILIZOU O PDA CORRETAMENTE. NÃO HÁ FOTOS DE TODAS AS ETAPAS",IF(AND(AE78="NC",AF78="NC"),"NÃO UTILIZOU O PDA",IF(AND(AE78="NA",AF78="NA"),"NÃO AVALIADO POR FALHA DE SINCRONISMO"))))</f>
        <v>UTILIZOU O PDA CORRETAMENTE</v>
      </c>
      <c r="AH78" s="143" t="s">
        <v>207</v>
      </c>
      <c r="AI78" s="92" t="s">
        <v>6</v>
      </c>
      <c r="AJ78" s="94" t="str">
        <f>E78</f>
        <v>SÃO PAULO</v>
      </c>
      <c r="AK78" s="191" t="s">
        <v>39</v>
      </c>
    </row>
    <row r="79" spans="1:37" ht="30" hidden="1" customHeight="1">
      <c r="A79" s="176" t="s">
        <v>201</v>
      </c>
      <c r="B79" s="157">
        <v>2619790056</v>
      </c>
      <c r="C79" s="157" t="s">
        <v>107</v>
      </c>
      <c r="D79" s="157" t="s">
        <v>81</v>
      </c>
      <c r="E79" s="157" t="s">
        <v>5</v>
      </c>
      <c r="F79" s="157" t="s">
        <v>369</v>
      </c>
      <c r="G79" s="157">
        <v>255</v>
      </c>
      <c r="H79" s="157"/>
      <c r="I79" s="157" t="s">
        <v>370</v>
      </c>
      <c r="J79" s="157" t="s">
        <v>371</v>
      </c>
      <c r="K79" s="157" t="s">
        <v>372</v>
      </c>
      <c r="L79" s="205">
        <v>46331.499305555553</v>
      </c>
      <c r="M79" s="205">
        <v>46331.557638888888</v>
      </c>
      <c r="N79" s="157" t="s">
        <v>248</v>
      </c>
      <c r="O79" s="154" t="s">
        <v>207</v>
      </c>
      <c r="P79" s="212"/>
      <c r="Q79" s="215" t="s">
        <v>207</v>
      </c>
      <c r="R79" s="212"/>
      <c r="S79" s="215" t="s">
        <v>207</v>
      </c>
      <c r="T79" s="212"/>
      <c r="U79" s="215" t="s">
        <v>230</v>
      </c>
      <c r="V79" s="212"/>
      <c r="W79" s="215" t="s">
        <v>207</v>
      </c>
      <c r="X79" s="212"/>
      <c r="Y79" s="215" t="s">
        <v>230</v>
      </c>
      <c r="Z79" s="212"/>
      <c r="AA79" s="215" t="s">
        <v>207</v>
      </c>
      <c r="AB79" s="212"/>
      <c r="AC79" s="215" t="s">
        <v>207</v>
      </c>
      <c r="AD79" s="212"/>
      <c r="AE79" s="215" t="s">
        <v>207</v>
      </c>
      <c r="AF79" s="178" t="str">
        <f>IF(AND(O79="",Q79="",S79="",U79="",W79="",Y79="",AA79="",AC79=""),"",IF(OR(AND(O79&lt;&gt;"NA",O79&lt;&gt;"C",O79&lt;&gt;"NC",O79&lt;&gt;"SF",O79&lt;&gt;""),AND(Q79&lt;&gt;"NA",Q79&lt;&gt;"C",Q79&lt;&gt;"NC",Q79&lt;&gt;"SF",Q79&lt;&gt;""),AND(S79&lt;&gt;"NA",S79&lt;&gt;"C",S79&lt;&gt;"NC",S79&lt;&gt;"SF",S79&lt;&gt;""),AND(U79&lt;&gt;"NA",U79&lt;&gt;"C",U79&lt;&gt;"NC",U79&lt;&gt;"SF",U79&lt;&gt;""),AND(W79&lt;&gt;"NA",W79&lt;&gt;"C",W79&lt;&gt;"NC",W79&lt;&gt;"SF",W79&lt;&gt;""),AND(Y79&lt;&gt;"NA",Y79&lt;&gt;"C",Y79&lt;&gt;"NC",Y79&lt;&gt;"SF",Y79&lt;&gt;""),AND(AA79&lt;&gt;"NA",AA79&lt;&gt;"C",AA79&lt;&gt;"NC",AA79&lt;&gt;"SF",AA79&lt;&gt;""),AND(AC79&lt;&gt;"NA",AC79&lt;&gt;"C",AC79&lt;&gt;"NC",AC79&lt;&gt;"SF",AC79&lt;&gt;"")),"FALSO",IF(AND(O79="NA",Q79="NA",S79="NA",U79="NA",W79="NA",Y79="NA",AA79="NA",AC79="NA"),"NA",IF(OR(O79="NC",Q79="NC",S79="NC",U79="NC",W79="NC",Y79="NC",AA79="NC",AC79="NC",O79="SF",Q79="SF",S79="SF",U79="SF",W79="SF",Y79="SF",AA79="SF",AC79="SF"),"NC",IF(OR(O79="C",Q79="C",S79="C",U79="C",W79="C",Y79="C",AA79="C",AC79="C"),"C","")))))</f>
        <v>NC</v>
      </c>
      <c r="AG79" s="54" t="str">
        <f>IF(AND(AE79="C",AF79="C"),"UTILIZOU O PDA CORRETAMENTE",IF(AND(AE79="C",AF79="NC"),"UTILIZOU O PDA CORRETAMENTE. NÃO HÁ FOTOS DE TODAS AS ETAPAS",IF(AND(AE79="NC",AF79="NC"),"NÃO UTILIZOU O PDA",IF(AND(AE79="NA",AF79="NA"),"NÃO AVALIADO POR FALHA DE SINCRONISMO"))))</f>
        <v>UTILIZOU O PDA CORRETAMENTE. NÃO HÁ FOTOS DE TODAS AS ETAPAS</v>
      </c>
      <c r="AH79" s="143" t="s">
        <v>207</v>
      </c>
      <c r="AI79" s="92" t="s">
        <v>6</v>
      </c>
      <c r="AJ79" s="94" t="str">
        <f>E79</f>
        <v>SÃO PAULO</v>
      </c>
      <c r="AK79" s="191" t="s">
        <v>39</v>
      </c>
    </row>
    <row r="80" spans="1:37" ht="30" hidden="1" customHeight="1">
      <c r="A80" s="176" t="s">
        <v>201</v>
      </c>
      <c r="B80" s="157">
        <v>2618874746</v>
      </c>
      <c r="C80" s="157" t="s">
        <v>103</v>
      </c>
      <c r="D80" s="157" t="s">
        <v>81</v>
      </c>
      <c r="E80" s="157" t="s">
        <v>5</v>
      </c>
      <c r="F80" s="157" t="s">
        <v>373</v>
      </c>
      <c r="G80" s="157">
        <v>56</v>
      </c>
      <c r="H80" s="157" t="s">
        <v>374</v>
      </c>
      <c r="I80" s="157" t="s">
        <v>375</v>
      </c>
      <c r="J80" s="157" t="s">
        <v>219</v>
      </c>
      <c r="K80" s="157" t="s">
        <v>376</v>
      </c>
      <c r="L80" s="205">
        <v>46208.375</v>
      </c>
      <c r="M80" s="205">
        <v>46208.381944444445</v>
      </c>
      <c r="N80" s="157" t="s">
        <v>243</v>
      </c>
      <c r="O80" s="154" t="s">
        <v>207</v>
      </c>
      <c r="P80" s="56"/>
      <c r="Q80" s="143" t="s">
        <v>207</v>
      </c>
      <c r="R80" s="56"/>
      <c r="S80" s="143" t="s">
        <v>207</v>
      </c>
      <c r="T80" s="56"/>
      <c r="U80" s="143" t="s">
        <v>207</v>
      </c>
      <c r="V80" s="56"/>
      <c r="W80" s="143" t="s">
        <v>207</v>
      </c>
      <c r="X80" s="56"/>
      <c r="Y80" s="143" t="s">
        <v>231</v>
      </c>
      <c r="Z80" s="56" t="s">
        <v>377</v>
      </c>
      <c r="AA80" s="143" t="s">
        <v>207</v>
      </c>
      <c r="AB80" s="56"/>
      <c r="AC80" s="143" t="s">
        <v>207</v>
      </c>
      <c r="AD80" s="56"/>
      <c r="AE80" s="143" t="s">
        <v>207</v>
      </c>
      <c r="AF80" s="178" t="str">
        <f>IF(AND(O80="",Q80="",S80="",U80="",W80="",Y80="",AA80="",AC80=""),"",IF(OR(AND(O80&lt;&gt;"NA",O80&lt;&gt;"C",O80&lt;&gt;"NC",O80&lt;&gt;"SF",O80&lt;&gt;""),AND(Q80&lt;&gt;"NA",Q80&lt;&gt;"C",Q80&lt;&gt;"NC",Q80&lt;&gt;"SF",Q80&lt;&gt;""),AND(S80&lt;&gt;"NA",S80&lt;&gt;"C",S80&lt;&gt;"NC",S80&lt;&gt;"SF",S80&lt;&gt;""),AND(U80&lt;&gt;"NA",U80&lt;&gt;"C",U80&lt;&gt;"NC",U80&lt;&gt;"SF",U80&lt;&gt;""),AND(W80&lt;&gt;"NA",W80&lt;&gt;"C",W80&lt;&gt;"NC",W80&lt;&gt;"SF",W80&lt;&gt;""),AND(Y80&lt;&gt;"NA",Y80&lt;&gt;"C",Y80&lt;&gt;"NC",Y80&lt;&gt;"SF",Y80&lt;&gt;""),AND(AA80&lt;&gt;"NA",AA80&lt;&gt;"C",AA80&lt;&gt;"NC",AA80&lt;&gt;"SF",AA80&lt;&gt;""),AND(AC80&lt;&gt;"NA",AC80&lt;&gt;"C",AC80&lt;&gt;"NC",AC80&lt;&gt;"SF",AC80&lt;&gt;"")),"FALSO",IF(AND(O80="NA",Q80="NA",S80="NA",U80="NA",W80="NA",Y80="NA",AA80="NA",AC80="NA"),"NA",IF(OR(O80="NC",Q80="NC",S80="NC",U80="NC",W80="NC",Y80="NC",AA80="NC",AC80="NC",O80="SF",Q80="SF",S80="SF",U80="SF",W80="SF",Y80="SF",AA80="SF",AC80="SF"),"NC",IF(OR(O80="C",Q80="C",S80="C",U80="C",W80="C",Y80="C",AA80="C",AC80="C"),"C","")))))</f>
        <v>NC</v>
      </c>
      <c r="AG80" s="54" t="str">
        <f>IF(AND(AE80="C",AF80="C"),"UTILIZOU O PDA CORRETAMENTE",IF(AND(AE80="C",AF80="NC"),"UTILIZOU O PDA CORRETAMENTE. NÃO HÁ FOTOS DE TODAS AS ETAPAS",IF(AND(AE80="NC",AF80="NC"),"NÃO UTILIZOU O PDA",IF(AND(AE80="NA",AF80="NA"),"NÃO AVALIADO POR FALHA DE SINCRONISMO"))))</f>
        <v>UTILIZOU O PDA CORRETAMENTE. NÃO HÁ FOTOS DE TODAS AS ETAPAS</v>
      </c>
      <c r="AH80" s="143" t="s">
        <v>207</v>
      </c>
      <c r="AI80" s="92" t="s">
        <v>6</v>
      </c>
      <c r="AJ80" s="94" t="str">
        <f>E80</f>
        <v>SÃO PAULO</v>
      </c>
      <c r="AK80" s="191" t="s">
        <v>39</v>
      </c>
    </row>
    <row r="81" spans="1:37" ht="30" hidden="1" customHeight="1">
      <c r="A81" s="176" t="s">
        <v>201</v>
      </c>
      <c r="B81" s="157">
        <v>2618475959</v>
      </c>
      <c r="C81" s="157" t="s">
        <v>90</v>
      </c>
      <c r="D81" s="157" t="s">
        <v>78</v>
      </c>
      <c r="E81" s="157" t="s">
        <v>5</v>
      </c>
      <c r="F81" s="157" t="s">
        <v>378</v>
      </c>
      <c r="G81" s="157">
        <v>41</v>
      </c>
      <c r="H81" s="157" t="s">
        <v>260</v>
      </c>
      <c r="I81" s="157" t="s">
        <v>261</v>
      </c>
      <c r="J81" s="157" t="s">
        <v>275</v>
      </c>
      <c r="K81" s="157" t="s">
        <v>379</v>
      </c>
      <c r="L81" s="205">
        <v>46147.541666666664</v>
      </c>
      <c r="M81" s="205">
        <v>46147.555555555555</v>
      </c>
      <c r="N81" s="157" t="s">
        <v>235</v>
      </c>
      <c r="O81" s="154" t="s">
        <v>207</v>
      </c>
      <c r="P81" s="56"/>
      <c r="Q81" s="143" t="s">
        <v>207</v>
      </c>
      <c r="R81" s="56"/>
      <c r="S81" s="143" t="s">
        <v>207</v>
      </c>
      <c r="T81" s="56"/>
      <c r="U81" s="143" t="s">
        <v>207</v>
      </c>
      <c r="V81" s="56"/>
      <c r="W81" s="143" t="s">
        <v>230</v>
      </c>
      <c r="X81" s="56"/>
      <c r="Y81" s="143" t="s">
        <v>230</v>
      </c>
      <c r="Z81" s="56"/>
      <c r="AA81" s="143" t="s">
        <v>207</v>
      </c>
      <c r="AB81" s="56"/>
      <c r="AC81" s="143" t="s">
        <v>207</v>
      </c>
      <c r="AD81" s="56"/>
      <c r="AE81" s="143" t="s">
        <v>207</v>
      </c>
      <c r="AF81" s="178" t="str">
        <f>IF(AND(O81="",Q81="",S81="",U81="",W81="",Y81="",AA81="",AC81=""),"",IF(OR(AND(O81&lt;&gt;"NA",O81&lt;&gt;"C",O81&lt;&gt;"NC",O81&lt;&gt;"SF",O81&lt;&gt;""),AND(Q81&lt;&gt;"NA",Q81&lt;&gt;"C",Q81&lt;&gt;"NC",Q81&lt;&gt;"SF",Q81&lt;&gt;""),AND(S81&lt;&gt;"NA",S81&lt;&gt;"C",S81&lt;&gt;"NC",S81&lt;&gt;"SF",S81&lt;&gt;""),AND(U81&lt;&gt;"NA",U81&lt;&gt;"C",U81&lt;&gt;"NC",U81&lt;&gt;"SF",U81&lt;&gt;""),AND(W81&lt;&gt;"NA",W81&lt;&gt;"C",W81&lt;&gt;"NC",W81&lt;&gt;"SF",W81&lt;&gt;""),AND(Y81&lt;&gt;"NA",Y81&lt;&gt;"C",Y81&lt;&gt;"NC",Y81&lt;&gt;"SF",Y81&lt;&gt;""),AND(AA81&lt;&gt;"NA",AA81&lt;&gt;"C",AA81&lt;&gt;"NC",AA81&lt;&gt;"SF",AA81&lt;&gt;""),AND(AC81&lt;&gt;"NA",AC81&lt;&gt;"C",AC81&lt;&gt;"NC",AC81&lt;&gt;"SF",AC81&lt;&gt;"")),"FALSO",IF(AND(O81="NA",Q81="NA",S81="NA",U81="NA",W81="NA",Y81="NA",AA81="NA",AC81="NA"),"NA",IF(OR(O81="NC",Q81="NC",S81="NC",U81="NC",W81="NC",Y81="NC",AA81="NC",AC81="NC",O81="SF",Q81="SF",S81="SF",U81="SF",W81="SF",Y81="SF",AA81="SF",AC81="SF"),"NC",IF(OR(O81="C",Q81="C",S81="C",U81="C",W81="C",Y81="C",AA81="C",AC81="C"),"C","")))))</f>
        <v>NC</v>
      </c>
      <c r="AG81" s="54" t="str">
        <f>IF(AND(AE81="C",AF81="C"),"UTILIZOU O PDA CORRETAMENTE",IF(AND(AE81="C",AF81="NC"),"UTILIZOU O PDA CORRETAMENTE. NÃO HÁ FOTOS DE TODAS AS ETAPAS",IF(AND(AE81="NC",AF81="NC"),"NÃO UTILIZOU O PDA",IF(AND(AE81="NA",AF81="NA"),"NÃO AVALIADO POR FALHA DE SINCRONISMO"))))</f>
        <v>UTILIZOU O PDA CORRETAMENTE. NÃO HÁ FOTOS DE TODAS AS ETAPAS</v>
      </c>
      <c r="AH81" s="143" t="s">
        <v>207</v>
      </c>
      <c r="AI81" s="92" t="s">
        <v>6</v>
      </c>
      <c r="AJ81" s="94" t="str">
        <f>E81</f>
        <v>SÃO PAULO</v>
      </c>
      <c r="AK81" s="191" t="s">
        <v>39</v>
      </c>
    </row>
    <row r="82" spans="1:37" ht="30" hidden="1" customHeight="1">
      <c r="A82" s="176" t="s">
        <v>201</v>
      </c>
      <c r="B82" s="157">
        <v>2616830477</v>
      </c>
      <c r="C82" s="157" t="s">
        <v>92</v>
      </c>
      <c r="D82" s="157" t="s">
        <v>77</v>
      </c>
      <c r="E82" s="157" t="s">
        <v>5</v>
      </c>
      <c r="F82" s="157" t="s">
        <v>380</v>
      </c>
      <c r="G82" s="157">
        <v>104</v>
      </c>
      <c r="H82" s="157"/>
      <c r="I82" s="157" t="s">
        <v>316</v>
      </c>
      <c r="J82" s="157" t="s">
        <v>343</v>
      </c>
      <c r="K82" s="157" t="s">
        <v>381</v>
      </c>
      <c r="L82" s="205">
        <v>46178.451388888891</v>
      </c>
      <c r="M82" s="205">
        <v>46178.456250000003</v>
      </c>
      <c r="N82" s="157" t="s">
        <v>229</v>
      </c>
      <c r="O82" s="154" t="s">
        <v>230</v>
      </c>
      <c r="P82" s="56"/>
      <c r="Q82" s="143" t="s">
        <v>230</v>
      </c>
      <c r="R82" s="56"/>
      <c r="S82" s="143" t="s">
        <v>230</v>
      </c>
      <c r="T82" s="56"/>
      <c r="U82" s="143" t="s">
        <v>230</v>
      </c>
      <c r="V82" s="56"/>
      <c r="W82" s="143" t="s">
        <v>230</v>
      </c>
      <c r="X82" s="56"/>
      <c r="Y82" s="143" t="s">
        <v>230</v>
      </c>
      <c r="Z82" s="56"/>
      <c r="AA82" s="143" t="s">
        <v>230</v>
      </c>
      <c r="AB82" s="56"/>
      <c r="AC82" s="143" t="s">
        <v>230</v>
      </c>
      <c r="AD82" s="56"/>
      <c r="AE82" s="143" t="s">
        <v>231</v>
      </c>
      <c r="AF82" s="178" t="str">
        <f>IF(AND(O82="",Q82="",S82="",U82="",W82="",Y82="",AA82="",AC82=""),"",IF(OR(AND(O82&lt;&gt;"NA",O82&lt;&gt;"C",O82&lt;&gt;"NC",O82&lt;&gt;"SF",O82&lt;&gt;""),AND(Q82&lt;&gt;"NA",Q82&lt;&gt;"C",Q82&lt;&gt;"NC",Q82&lt;&gt;"SF",Q82&lt;&gt;""),AND(S82&lt;&gt;"NA",S82&lt;&gt;"C",S82&lt;&gt;"NC",S82&lt;&gt;"SF",S82&lt;&gt;""),AND(U82&lt;&gt;"NA",U82&lt;&gt;"C",U82&lt;&gt;"NC",U82&lt;&gt;"SF",U82&lt;&gt;""),AND(W82&lt;&gt;"NA",W82&lt;&gt;"C",W82&lt;&gt;"NC",W82&lt;&gt;"SF",W82&lt;&gt;""),AND(Y82&lt;&gt;"NA",Y82&lt;&gt;"C",Y82&lt;&gt;"NC",Y82&lt;&gt;"SF",Y82&lt;&gt;""),AND(AA82&lt;&gt;"NA",AA82&lt;&gt;"C",AA82&lt;&gt;"NC",AA82&lt;&gt;"SF",AA82&lt;&gt;""),AND(AC82&lt;&gt;"NA",AC82&lt;&gt;"C",AC82&lt;&gt;"NC",AC82&lt;&gt;"SF",AC82&lt;&gt;"")),"FALSO",IF(AND(O82="NA",Q82="NA",S82="NA",U82="NA",W82="NA",Y82="NA",AA82="NA",AC82="NA"),"NA",IF(OR(O82="NC",Q82="NC",S82="NC",U82="NC",W82="NC",Y82="NC",AA82="NC",AC82="NC",O82="SF",Q82="SF",S82="SF",U82="SF",W82="SF",Y82="SF",AA82="SF",AC82="SF"),"NC",IF(OR(O82="C",Q82="C",S82="C",U82="C",W82="C",Y82="C",AA82="C",AC82="C"),"C","")))))</f>
        <v>NC</v>
      </c>
      <c r="AG82" s="54" t="str">
        <f>IF(AND(AE82="C",AF82="C"),"UTILIZOU O PDA CORRETAMENTE",IF(AND(AE82="C",AF82="NC"),"UTILIZOU O PDA CORRETAMENTE. NÃO HÁ FOTOS DE TODAS AS ETAPAS",IF(AND(AE82="NC",AF82="NC"),"NÃO UTILIZOU O PDA",IF(AND(AE82="NA",AF82="NA"),"NÃO AVALIADO POR FALHA DE SINCRONISMO"))))</f>
        <v>NÃO UTILIZOU O PDA</v>
      </c>
      <c r="AH82" s="143" t="s">
        <v>207</v>
      </c>
      <c r="AI82" s="92" t="s">
        <v>6</v>
      </c>
      <c r="AJ82" s="94" t="str">
        <f>E82</f>
        <v>SÃO PAULO</v>
      </c>
      <c r="AK82" s="191" t="s">
        <v>39</v>
      </c>
    </row>
    <row r="83" spans="1:37" ht="30" hidden="1" customHeight="1">
      <c r="A83" s="176" t="s">
        <v>201</v>
      </c>
      <c r="B83" s="157">
        <v>2618894495</v>
      </c>
      <c r="C83" s="157" t="s">
        <v>107</v>
      </c>
      <c r="D83" s="157" t="s">
        <v>81</v>
      </c>
      <c r="E83" s="157" t="s">
        <v>5</v>
      </c>
      <c r="F83" s="157" t="s">
        <v>382</v>
      </c>
      <c r="G83" s="157">
        <v>384</v>
      </c>
      <c r="H83" s="157" t="s">
        <v>285</v>
      </c>
      <c r="I83" s="157" t="s">
        <v>383</v>
      </c>
      <c r="J83" s="157" t="s">
        <v>246</v>
      </c>
      <c r="K83" s="157" t="s">
        <v>384</v>
      </c>
      <c r="L83" s="205">
        <v>46178.609027777777</v>
      </c>
      <c r="M83" s="205">
        <v>46178.72152777778</v>
      </c>
      <c r="N83" s="157" t="s">
        <v>351</v>
      </c>
      <c r="O83" s="154" t="s">
        <v>207</v>
      </c>
      <c r="P83" s="56"/>
      <c r="Q83" s="143" t="s">
        <v>207</v>
      </c>
      <c r="R83" s="56"/>
      <c r="S83" s="143" t="s">
        <v>62</v>
      </c>
      <c r="T83" s="56"/>
      <c r="U83" s="143" t="s">
        <v>62</v>
      </c>
      <c r="V83" s="56"/>
      <c r="W83" s="143" t="s">
        <v>62</v>
      </c>
      <c r="X83" s="56"/>
      <c r="Y83" s="143" t="s">
        <v>62</v>
      </c>
      <c r="Z83" s="56"/>
      <c r="AA83" s="143" t="s">
        <v>62</v>
      </c>
      <c r="AB83" s="56"/>
      <c r="AC83" s="143" t="s">
        <v>207</v>
      </c>
      <c r="AD83" s="56"/>
      <c r="AE83" s="143" t="s">
        <v>207</v>
      </c>
      <c r="AF83" s="178" t="str">
        <f>IF(AND(O83="",Q83="",S83="",U83="",W83="",Y83="",AA83="",AC83=""),"",IF(OR(AND(O83&lt;&gt;"NA",O83&lt;&gt;"C",O83&lt;&gt;"NC",O83&lt;&gt;"SF",O83&lt;&gt;""),AND(Q83&lt;&gt;"NA",Q83&lt;&gt;"C",Q83&lt;&gt;"NC",Q83&lt;&gt;"SF",Q83&lt;&gt;""),AND(S83&lt;&gt;"NA",S83&lt;&gt;"C",S83&lt;&gt;"NC",S83&lt;&gt;"SF",S83&lt;&gt;""),AND(U83&lt;&gt;"NA",U83&lt;&gt;"C",U83&lt;&gt;"NC",U83&lt;&gt;"SF",U83&lt;&gt;""),AND(W83&lt;&gt;"NA",W83&lt;&gt;"C",W83&lt;&gt;"NC",W83&lt;&gt;"SF",W83&lt;&gt;""),AND(Y83&lt;&gt;"NA",Y83&lt;&gt;"C",Y83&lt;&gt;"NC",Y83&lt;&gt;"SF",Y83&lt;&gt;""),AND(AA83&lt;&gt;"NA",AA83&lt;&gt;"C",AA83&lt;&gt;"NC",AA83&lt;&gt;"SF",AA83&lt;&gt;""),AND(AC83&lt;&gt;"NA",AC83&lt;&gt;"C",AC83&lt;&gt;"NC",AC83&lt;&gt;"SF",AC83&lt;&gt;"")),"FALSO",IF(AND(O83="NA",Q83="NA",S83="NA",U83="NA",W83="NA",Y83="NA",AA83="NA",AC83="NA"),"NA",IF(OR(O83="NC",Q83="NC",S83="NC",U83="NC",W83="NC",Y83="NC",AA83="NC",AC83="NC",O83="SF",Q83="SF",S83="SF",U83="SF",W83="SF",Y83="SF",AA83="SF",AC83="SF"),"NC",IF(OR(O83="C",Q83="C",S83="C",U83="C",W83="C",Y83="C",AA83="C",AC83="C"),"C","")))))</f>
        <v>C</v>
      </c>
      <c r="AG83" s="54" t="str">
        <f>IF(AND(AE83="C",AF83="C"),"UTILIZOU O PDA CORRETAMENTE",IF(AND(AE83="C",AF83="NC"),"UTILIZOU O PDA CORRETAMENTE. NÃO HÁ FOTOS DE TODAS AS ETAPAS",IF(AND(AE83="NC",AF83="NC"),"NÃO UTILIZOU O PDA",IF(AND(AE83="NA",AF83="NA"),"NÃO AVALIADO POR FALHA DE SINCRONISMO"))))</f>
        <v>UTILIZOU O PDA CORRETAMENTE</v>
      </c>
      <c r="AH83" s="143" t="s">
        <v>207</v>
      </c>
      <c r="AI83" s="92" t="s">
        <v>6</v>
      </c>
      <c r="AJ83" s="94" t="str">
        <f>E83</f>
        <v>SÃO PAULO</v>
      </c>
      <c r="AK83" s="191" t="s">
        <v>39</v>
      </c>
    </row>
    <row r="84" spans="1:37" ht="30" hidden="1" customHeight="1">
      <c r="A84" s="176" t="s">
        <v>201</v>
      </c>
      <c r="B84" s="157">
        <v>2618494031</v>
      </c>
      <c r="C84" s="157" t="s">
        <v>106</v>
      </c>
      <c r="D84" s="157" t="s">
        <v>81</v>
      </c>
      <c r="E84" s="157" t="s">
        <v>5</v>
      </c>
      <c r="F84" s="157" t="s">
        <v>385</v>
      </c>
      <c r="G84" s="157">
        <v>547</v>
      </c>
      <c r="H84" s="157" t="s">
        <v>217</v>
      </c>
      <c r="I84" s="157" t="s">
        <v>329</v>
      </c>
      <c r="J84" s="157" t="s">
        <v>251</v>
      </c>
      <c r="K84" s="157" t="s">
        <v>386</v>
      </c>
      <c r="L84" s="205">
        <v>46147.413888888892</v>
      </c>
      <c r="M84" s="205">
        <v>46147.53125</v>
      </c>
      <c r="N84" s="157" t="s">
        <v>263</v>
      </c>
      <c r="O84" s="154" t="s">
        <v>207</v>
      </c>
      <c r="P84" s="56"/>
      <c r="Q84" s="143" t="s">
        <v>207</v>
      </c>
      <c r="R84" s="56"/>
      <c r="S84" s="143" t="s">
        <v>207</v>
      </c>
      <c r="T84" s="56"/>
      <c r="U84" s="143" t="s">
        <v>207</v>
      </c>
      <c r="V84" s="56"/>
      <c r="W84" s="143" t="s">
        <v>207</v>
      </c>
      <c r="X84" s="56"/>
      <c r="Y84" s="143" t="s">
        <v>62</v>
      </c>
      <c r="Z84" s="56"/>
      <c r="AA84" s="143" t="s">
        <v>207</v>
      </c>
      <c r="AB84" s="56"/>
      <c r="AC84" s="143" t="s">
        <v>207</v>
      </c>
      <c r="AD84" s="56"/>
      <c r="AE84" s="143" t="s">
        <v>207</v>
      </c>
      <c r="AF84" s="178" t="str">
        <f>IF(AND(O84="",Q84="",S84="",U84="",W84="",Y84="",AA84="",AC84=""),"",IF(OR(AND(O84&lt;&gt;"NA",O84&lt;&gt;"C",O84&lt;&gt;"NC",O84&lt;&gt;"SF",O84&lt;&gt;""),AND(Q84&lt;&gt;"NA",Q84&lt;&gt;"C",Q84&lt;&gt;"NC",Q84&lt;&gt;"SF",Q84&lt;&gt;""),AND(S84&lt;&gt;"NA",S84&lt;&gt;"C",S84&lt;&gt;"NC",S84&lt;&gt;"SF",S84&lt;&gt;""),AND(U84&lt;&gt;"NA",U84&lt;&gt;"C",U84&lt;&gt;"NC",U84&lt;&gt;"SF",U84&lt;&gt;""),AND(W84&lt;&gt;"NA",W84&lt;&gt;"C",W84&lt;&gt;"NC",W84&lt;&gt;"SF",W84&lt;&gt;""),AND(Y84&lt;&gt;"NA",Y84&lt;&gt;"C",Y84&lt;&gt;"NC",Y84&lt;&gt;"SF",Y84&lt;&gt;""),AND(AA84&lt;&gt;"NA",AA84&lt;&gt;"C",AA84&lt;&gt;"NC",AA84&lt;&gt;"SF",AA84&lt;&gt;""),AND(AC84&lt;&gt;"NA",AC84&lt;&gt;"C",AC84&lt;&gt;"NC",AC84&lt;&gt;"SF",AC84&lt;&gt;"")),"FALSO",IF(AND(O84="NA",Q84="NA",S84="NA",U84="NA",W84="NA",Y84="NA",AA84="NA",AC84="NA"),"NA",IF(OR(O84="NC",Q84="NC",S84="NC",U84="NC",W84="NC",Y84="NC",AA84="NC",AC84="NC",O84="SF",Q84="SF",S84="SF",U84="SF",W84="SF",Y84="SF",AA84="SF",AC84="SF"),"NC",IF(OR(O84="C",Q84="C",S84="C",U84="C",W84="C",Y84="C",AA84="C",AC84="C"),"C","")))))</f>
        <v>C</v>
      </c>
      <c r="AG84" s="54" t="str">
        <f>IF(AND(AE84="C",AF84="C"),"UTILIZOU O PDA CORRETAMENTE",IF(AND(AE84="C",AF84="NC"),"UTILIZOU O PDA CORRETAMENTE. NÃO HÁ FOTOS DE TODAS AS ETAPAS",IF(AND(AE84="NC",AF84="NC"),"NÃO UTILIZOU O PDA",IF(AND(AE84="NA",AF84="NA"),"NÃO AVALIADO POR FALHA DE SINCRONISMO"))))</f>
        <v>UTILIZOU O PDA CORRETAMENTE</v>
      </c>
      <c r="AH84" s="143" t="s">
        <v>207</v>
      </c>
      <c r="AI84" s="92" t="s">
        <v>6</v>
      </c>
      <c r="AJ84" s="94" t="str">
        <f>E84</f>
        <v>SÃO PAULO</v>
      </c>
      <c r="AK84" s="191" t="s">
        <v>39</v>
      </c>
    </row>
    <row r="85" spans="1:37" ht="30" hidden="1" customHeight="1">
      <c r="A85" s="176" t="s">
        <v>201</v>
      </c>
      <c r="B85" s="157">
        <v>2618486124</v>
      </c>
      <c r="C85" s="157" t="s">
        <v>106</v>
      </c>
      <c r="D85" s="157" t="s">
        <v>81</v>
      </c>
      <c r="E85" s="157" t="s">
        <v>5</v>
      </c>
      <c r="F85" s="157" t="s">
        <v>387</v>
      </c>
      <c r="G85" s="157">
        <v>147</v>
      </c>
      <c r="H85" s="157"/>
      <c r="I85" s="157" t="s">
        <v>283</v>
      </c>
      <c r="J85" s="157" t="s">
        <v>279</v>
      </c>
      <c r="K85" s="157"/>
      <c r="L85" s="205">
        <v>46147.630555555559</v>
      </c>
      <c r="M85" s="205">
        <v>46147.874305555553</v>
      </c>
      <c r="N85" s="157" t="s">
        <v>277</v>
      </c>
      <c r="O85" s="154" t="s">
        <v>207</v>
      </c>
      <c r="P85" s="56"/>
      <c r="Q85" s="143" t="s">
        <v>207</v>
      </c>
      <c r="R85" s="56"/>
      <c r="S85" s="143" t="s">
        <v>207</v>
      </c>
      <c r="T85" s="56"/>
      <c r="U85" s="143" t="s">
        <v>207</v>
      </c>
      <c r="V85" s="56"/>
      <c r="W85" s="143" t="s">
        <v>207</v>
      </c>
      <c r="X85" s="56"/>
      <c r="Y85" s="143" t="s">
        <v>62</v>
      </c>
      <c r="Z85" s="56"/>
      <c r="AA85" s="143" t="s">
        <v>207</v>
      </c>
      <c r="AB85" s="56"/>
      <c r="AC85" s="143" t="s">
        <v>231</v>
      </c>
      <c r="AD85" s="56" t="s">
        <v>388</v>
      </c>
      <c r="AE85" s="143" t="s">
        <v>207</v>
      </c>
      <c r="AF85" s="178" t="str">
        <f>IF(AND(O85="",Q85="",S85="",U85="",W85="",Y85="",AA85="",AC85=""),"",IF(OR(AND(O85&lt;&gt;"NA",O85&lt;&gt;"C",O85&lt;&gt;"NC",O85&lt;&gt;"SF",O85&lt;&gt;""),AND(Q85&lt;&gt;"NA",Q85&lt;&gt;"C",Q85&lt;&gt;"NC",Q85&lt;&gt;"SF",Q85&lt;&gt;""),AND(S85&lt;&gt;"NA",S85&lt;&gt;"C",S85&lt;&gt;"NC",S85&lt;&gt;"SF",S85&lt;&gt;""),AND(U85&lt;&gt;"NA",U85&lt;&gt;"C",U85&lt;&gt;"NC",U85&lt;&gt;"SF",U85&lt;&gt;""),AND(W85&lt;&gt;"NA",W85&lt;&gt;"C",W85&lt;&gt;"NC",W85&lt;&gt;"SF",W85&lt;&gt;""),AND(Y85&lt;&gt;"NA",Y85&lt;&gt;"C",Y85&lt;&gt;"NC",Y85&lt;&gt;"SF",Y85&lt;&gt;""),AND(AA85&lt;&gt;"NA",AA85&lt;&gt;"C",AA85&lt;&gt;"NC",AA85&lt;&gt;"SF",AA85&lt;&gt;""),AND(AC85&lt;&gt;"NA",AC85&lt;&gt;"C",AC85&lt;&gt;"NC",AC85&lt;&gt;"SF",AC85&lt;&gt;"")),"FALSO",IF(AND(O85="NA",Q85="NA",S85="NA",U85="NA",W85="NA",Y85="NA",AA85="NA",AC85="NA"),"NA",IF(OR(O85="NC",Q85="NC",S85="NC",U85="NC",W85="NC",Y85="NC",AA85="NC",AC85="NC",O85="SF",Q85="SF",S85="SF",U85="SF",W85="SF",Y85="SF",AA85="SF",AC85="SF"),"NC",IF(OR(O85="C",Q85="C",S85="C",U85="C",W85="C",Y85="C",AA85="C",AC85="C"),"C","")))))</f>
        <v>NC</v>
      </c>
      <c r="AG85" s="54" t="str">
        <f>IF(AND(AE85="C",AF85="C"),"UTILIZOU O PDA CORRETAMENTE",IF(AND(AE85="C",AF85="NC"),"UTILIZOU O PDA CORRETAMENTE. NÃO HÁ FOTOS DE TODAS AS ETAPAS",IF(AND(AE85="NC",AF85="NC"),"NÃO UTILIZOU O PDA",IF(AND(AE85="NA",AF85="NA"),"NÃO AVALIADO POR FALHA DE SINCRONISMO"))))</f>
        <v>UTILIZOU O PDA CORRETAMENTE. NÃO HÁ FOTOS DE TODAS AS ETAPAS</v>
      </c>
      <c r="AH85" s="143" t="s">
        <v>207</v>
      </c>
      <c r="AI85" s="92" t="s">
        <v>6</v>
      </c>
      <c r="AJ85" s="94" t="str">
        <f>E85</f>
        <v>SÃO PAULO</v>
      </c>
      <c r="AK85" s="191" t="s">
        <v>39</v>
      </c>
    </row>
    <row r="86" spans="1:37" ht="30" hidden="1" customHeight="1">
      <c r="A86" s="176" t="s">
        <v>201</v>
      </c>
      <c r="B86" s="157">
        <v>2693123557</v>
      </c>
      <c r="C86" s="157" t="s">
        <v>102</v>
      </c>
      <c r="D86" s="157" t="s">
        <v>81</v>
      </c>
      <c r="E86" s="157" t="s">
        <v>5</v>
      </c>
      <c r="F86" s="157" t="s">
        <v>389</v>
      </c>
      <c r="G86" s="157">
        <v>26</v>
      </c>
      <c r="H86" s="157"/>
      <c r="I86" s="157" t="s">
        <v>390</v>
      </c>
      <c r="J86" s="157" t="s">
        <v>219</v>
      </c>
      <c r="K86" s="157" t="s">
        <v>391</v>
      </c>
      <c r="L86" s="205">
        <v>46154.65</v>
      </c>
      <c r="M86" s="205">
        <v>46154.676388888889</v>
      </c>
      <c r="N86" s="157" t="s">
        <v>243</v>
      </c>
      <c r="O86" s="154" t="s">
        <v>207</v>
      </c>
      <c r="P86" s="56"/>
      <c r="Q86" s="143" t="s">
        <v>207</v>
      </c>
      <c r="R86" s="56"/>
      <c r="S86" s="143" t="s">
        <v>207</v>
      </c>
      <c r="T86" s="56"/>
      <c r="U86" s="143" t="s">
        <v>207</v>
      </c>
      <c r="V86" s="56"/>
      <c r="W86" s="143" t="s">
        <v>207</v>
      </c>
      <c r="X86" s="56"/>
      <c r="Y86" s="143" t="s">
        <v>207</v>
      </c>
      <c r="Z86" s="56"/>
      <c r="AA86" s="143" t="s">
        <v>207</v>
      </c>
      <c r="AB86" s="56"/>
      <c r="AC86" s="143" t="s">
        <v>207</v>
      </c>
      <c r="AD86" s="56"/>
      <c r="AE86" s="143" t="s">
        <v>207</v>
      </c>
      <c r="AF86" s="178" t="str">
        <f>IF(AND(O86="",Q86="",S86="",U86="",W86="",Y86="",AA86="",AC86=""),"",IF(OR(AND(O86&lt;&gt;"NA",O86&lt;&gt;"C",O86&lt;&gt;"NC",O86&lt;&gt;"SF",O86&lt;&gt;""),AND(Q86&lt;&gt;"NA",Q86&lt;&gt;"C",Q86&lt;&gt;"NC",Q86&lt;&gt;"SF",Q86&lt;&gt;""),AND(S86&lt;&gt;"NA",S86&lt;&gt;"C",S86&lt;&gt;"NC",S86&lt;&gt;"SF",S86&lt;&gt;""),AND(U86&lt;&gt;"NA",U86&lt;&gt;"C",U86&lt;&gt;"NC",U86&lt;&gt;"SF",U86&lt;&gt;""),AND(W86&lt;&gt;"NA",W86&lt;&gt;"C",W86&lt;&gt;"NC",W86&lt;&gt;"SF",W86&lt;&gt;""),AND(Y86&lt;&gt;"NA",Y86&lt;&gt;"C",Y86&lt;&gt;"NC",Y86&lt;&gt;"SF",Y86&lt;&gt;""),AND(AA86&lt;&gt;"NA",AA86&lt;&gt;"C",AA86&lt;&gt;"NC",AA86&lt;&gt;"SF",AA86&lt;&gt;""),AND(AC86&lt;&gt;"NA",AC86&lt;&gt;"C",AC86&lt;&gt;"NC",AC86&lt;&gt;"SF",AC86&lt;&gt;"")),"FALSO",IF(AND(O86="NA",Q86="NA",S86="NA",U86="NA",W86="NA",Y86="NA",AA86="NA",AC86="NA"),"NA",IF(OR(O86="NC",Q86="NC",S86="NC",U86="NC",W86="NC",Y86="NC",AA86="NC",AC86="NC",O86="SF",Q86="SF",S86="SF",U86="SF",W86="SF",Y86="SF",AA86="SF",AC86="SF"),"NC",IF(OR(O86="C",Q86="C",S86="C",U86="C",W86="C",Y86="C",AA86="C",AC86="C"),"C","")))))</f>
        <v>C</v>
      </c>
      <c r="AG86" s="54" t="str">
        <f>IF(AND(AE86="C",AF86="C"),"UTILIZOU O PDA CORRETAMENTE",IF(AND(AE86="C",AF86="NC"),"UTILIZOU O PDA CORRETAMENTE. NÃO HÁ FOTOS DE TODAS AS ETAPAS",IF(AND(AE86="NC",AF86="NC"),"NÃO UTILIZOU O PDA",IF(AND(AE86="NA",AF86="NA"),"NÃO AVALIADO POR FALHA DE SINCRONISMO"))))</f>
        <v>UTILIZOU O PDA CORRETAMENTE</v>
      </c>
      <c r="AH86" s="143" t="s">
        <v>207</v>
      </c>
      <c r="AI86" s="92" t="s">
        <v>6</v>
      </c>
      <c r="AJ86" s="94" t="str">
        <f>E86</f>
        <v>SÃO PAULO</v>
      </c>
      <c r="AK86" s="191" t="s">
        <v>39</v>
      </c>
    </row>
    <row r="87" spans="1:37" ht="30" hidden="1" customHeight="1">
      <c r="A87" s="176" t="s">
        <v>201</v>
      </c>
      <c r="B87" s="157">
        <v>2615739412</v>
      </c>
      <c r="C87" s="157" t="s">
        <v>101</v>
      </c>
      <c r="D87" s="157" t="s">
        <v>79</v>
      </c>
      <c r="E87" s="157" t="s">
        <v>5</v>
      </c>
      <c r="F87" s="157" t="s">
        <v>392</v>
      </c>
      <c r="G87" s="157">
        <v>21</v>
      </c>
      <c r="H87" s="157"/>
      <c r="I87" s="157" t="s">
        <v>393</v>
      </c>
      <c r="J87" s="157" t="s">
        <v>309</v>
      </c>
      <c r="K87" s="157" t="s">
        <v>313</v>
      </c>
      <c r="L87" s="205">
        <v>46117.459722222222</v>
      </c>
      <c r="M87" s="205">
        <v>46117.460416666669</v>
      </c>
      <c r="N87" s="157" t="s">
        <v>311</v>
      </c>
      <c r="O87" s="154" t="s">
        <v>62</v>
      </c>
      <c r="P87" s="59"/>
      <c r="Q87" s="143" t="s">
        <v>62</v>
      </c>
      <c r="R87" s="59"/>
      <c r="S87" s="143" t="s">
        <v>62</v>
      </c>
      <c r="T87" s="59"/>
      <c r="U87" s="143" t="s">
        <v>62</v>
      </c>
      <c r="V87" s="59"/>
      <c r="W87" s="143" t="s">
        <v>62</v>
      </c>
      <c r="X87" s="59"/>
      <c r="Y87" s="143" t="s">
        <v>62</v>
      </c>
      <c r="Z87" s="59"/>
      <c r="AA87" s="143" t="s">
        <v>62</v>
      </c>
      <c r="AB87" s="59"/>
      <c r="AC87" s="143" t="s">
        <v>62</v>
      </c>
      <c r="AD87" s="59"/>
      <c r="AE87" s="143" t="s">
        <v>62</v>
      </c>
      <c r="AF87" s="178" t="str">
        <f>IF(AND(O87="",Q87="",S87="",U87="",W87="",Y87="",AA87="",AC87=""),"",IF(OR(AND(O87&lt;&gt;"NA",O87&lt;&gt;"C",O87&lt;&gt;"NC",O87&lt;&gt;"SF",O87&lt;&gt;""),AND(Q87&lt;&gt;"NA",Q87&lt;&gt;"C",Q87&lt;&gt;"NC",Q87&lt;&gt;"SF",Q87&lt;&gt;""),AND(S87&lt;&gt;"NA",S87&lt;&gt;"C",S87&lt;&gt;"NC",S87&lt;&gt;"SF",S87&lt;&gt;""),AND(U87&lt;&gt;"NA",U87&lt;&gt;"C",U87&lt;&gt;"NC",U87&lt;&gt;"SF",U87&lt;&gt;""),AND(W87&lt;&gt;"NA",W87&lt;&gt;"C",W87&lt;&gt;"NC",W87&lt;&gt;"SF",W87&lt;&gt;""),AND(Y87&lt;&gt;"NA",Y87&lt;&gt;"C",Y87&lt;&gt;"NC",Y87&lt;&gt;"SF",Y87&lt;&gt;""),AND(AA87&lt;&gt;"NA",AA87&lt;&gt;"C",AA87&lt;&gt;"NC",AA87&lt;&gt;"SF",AA87&lt;&gt;""),AND(AC87&lt;&gt;"NA",AC87&lt;&gt;"C",AC87&lt;&gt;"NC",AC87&lt;&gt;"SF",AC87&lt;&gt;"")),"FALSO",IF(AND(O87="NA",Q87="NA",S87="NA",U87="NA",W87="NA",Y87="NA",AA87="NA",AC87="NA"),"NA",IF(OR(O87="NC",Q87="NC",S87="NC",U87="NC",W87="NC",Y87="NC",AA87="NC",AC87="NC",O87="SF",Q87="SF",S87="SF",U87="SF",W87="SF",Y87="SF",AA87="SF",AC87="SF"),"NC",IF(OR(O87="C",Q87="C",S87="C",U87="C",W87="C",Y87="C",AA87="C",AC87="C"),"C","")))))</f>
        <v>NA</v>
      </c>
      <c r="AG87" s="54" t="str">
        <f>IF(AND(AE87="C",AF87="C"),"UTILIZOU O PDA CORRETAMENTE",IF(AND(AE87="C",AF87="NC"),"UTILIZOU O PDA CORRETAMENTE. NÃO HÁ FOTOS DE TODAS AS ETAPAS",IF(AND(AE87="NC",AF87="NC"),"NÃO UTILIZOU O PDA",IF(AND(AE87="NA",AF87="NA"),"NÃO AVALIADO POR FALHA DE SINCRONISMO"))))</f>
        <v>NÃO AVALIADO POR FALHA DE SINCRONISMO</v>
      </c>
      <c r="AH87" s="143" t="s">
        <v>207</v>
      </c>
      <c r="AI87" s="92" t="s">
        <v>6</v>
      </c>
      <c r="AJ87" s="94" t="str">
        <f>E87</f>
        <v>SÃO PAULO</v>
      </c>
      <c r="AK87" s="191" t="s">
        <v>39</v>
      </c>
    </row>
    <row r="88" spans="1:37" ht="30" hidden="1" customHeight="1">
      <c r="A88" s="176" t="s">
        <v>201</v>
      </c>
      <c r="B88" s="157">
        <v>2692304359</v>
      </c>
      <c r="C88" s="157" t="s">
        <v>102</v>
      </c>
      <c r="D88" s="157" t="s">
        <v>81</v>
      </c>
      <c r="E88" s="157" t="s">
        <v>5</v>
      </c>
      <c r="F88" s="157" t="s">
        <v>394</v>
      </c>
      <c r="G88" s="157">
        <v>2660</v>
      </c>
      <c r="H88" s="157" t="s">
        <v>217</v>
      </c>
      <c r="I88" s="157" t="s">
        <v>254</v>
      </c>
      <c r="J88" s="157" t="s">
        <v>224</v>
      </c>
      <c r="K88" s="157" t="s">
        <v>395</v>
      </c>
      <c r="L88" s="205">
        <v>46147.351388888892</v>
      </c>
      <c r="M88" s="205">
        <v>46147.430555555555</v>
      </c>
      <c r="N88" s="157" t="s">
        <v>226</v>
      </c>
      <c r="O88" s="154" t="s">
        <v>207</v>
      </c>
      <c r="P88" s="90"/>
      <c r="Q88" s="143" t="s">
        <v>207</v>
      </c>
      <c r="R88" s="90"/>
      <c r="S88" s="143" t="s">
        <v>207</v>
      </c>
      <c r="T88" s="90"/>
      <c r="U88" s="143" t="s">
        <v>207</v>
      </c>
      <c r="V88" s="90"/>
      <c r="W88" s="143" t="s">
        <v>207</v>
      </c>
      <c r="X88" s="90"/>
      <c r="Y88" s="143" t="s">
        <v>62</v>
      </c>
      <c r="Z88" s="90"/>
      <c r="AA88" s="143" t="s">
        <v>207</v>
      </c>
      <c r="AB88" s="90"/>
      <c r="AC88" s="143" t="s">
        <v>207</v>
      </c>
      <c r="AD88" s="90"/>
      <c r="AE88" s="143" t="s">
        <v>207</v>
      </c>
      <c r="AF88" s="178" t="str">
        <f>IF(AND(O88="",Q88="",S88="",U88="",W88="",Y88="",AA88="",AC88=""),"",IF(OR(AND(O88&lt;&gt;"NA",O88&lt;&gt;"C",O88&lt;&gt;"NC",O88&lt;&gt;"SF",O88&lt;&gt;""),AND(Q88&lt;&gt;"NA",Q88&lt;&gt;"C",Q88&lt;&gt;"NC",Q88&lt;&gt;"SF",Q88&lt;&gt;""),AND(S88&lt;&gt;"NA",S88&lt;&gt;"C",S88&lt;&gt;"NC",S88&lt;&gt;"SF",S88&lt;&gt;""),AND(U88&lt;&gt;"NA",U88&lt;&gt;"C",U88&lt;&gt;"NC",U88&lt;&gt;"SF",U88&lt;&gt;""),AND(W88&lt;&gt;"NA",W88&lt;&gt;"C",W88&lt;&gt;"NC",W88&lt;&gt;"SF",W88&lt;&gt;""),AND(Y88&lt;&gt;"NA",Y88&lt;&gt;"C",Y88&lt;&gt;"NC",Y88&lt;&gt;"SF",Y88&lt;&gt;""),AND(AA88&lt;&gt;"NA",AA88&lt;&gt;"C",AA88&lt;&gt;"NC",AA88&lt;&gt;"SF",AA88&lt;&gt;""),AND(AC88&lt;&gt;"NA",AC88&lt;&gt;"C",AC88&lt;&gt;"NC",AC88&lt;&gt;"SF",AC88&lt;&gt;"")),"FALSO",IF(AND(O88="NA",Q88="NA",S88="NA",U88="NA",W88="NA",Y88="NA",AA88="NA",AC88="NA"),"NA",IF(OR(O88="NC",Q88="NC",S88="NC",U88="NC",W88="NC",Y88="NC",AA88="NC",AC88="NC",O88="SF",Q88="SF",S88="SF",U88="SF",W88="SF",Y88="SF",AA88="SF",AC88="SF"),"NC",IF(OR(O88="C",Q88="C",S88="C",U88="C",W88="C",Y88="C",AA88="C",AC88="C"),"C","")))))</f>
        <v>C</v>
      </c>
      <c r="AG88" s="54" t="str">
        <f>IF(AND(AE88="C",AF88="C"),"UTILIZOU O PDA CORRETAMENTE",IF(AND(AE88="C",AF88="NC"),"UTILIZOU O PDA CORRETAMENTE. NÃO HÁ FOTOS DE TODAS AS ETAPAS",IF(AND(AE88="NC",AF88="NC"),"NÃO UTILIZOU O PDA",IF(AND(AE88="NA",AF88="NA"),"NÃO AVALIADO POR FALHA DE SINCRONISMO"))))</f>
        <v>UTILIZOU O PDA CORRETAMENTE</v>
      </c>
      <c r="AH88" s="143" t="s">
        <v>207</v>
      </c>
      <c r="AI88" s="190" t="s">
        <v>6</v>
      </c>
      <c r="AJ88" s="94" t="str">
        <f>E88</f>
        <v>SÃO PAULO</v>
      </c>
      <c r="AK88" s="192" t="s">
        <v>39</v>
      </c>
    </row>
    <row r="89" spans="1:37" ht="30" hidden="1" customHeight="1">
      <c r="A89" s="176" t="s">
        <v>201</v>
      </c>
      <c r="B89" s="157">
        <v>2692328528</v>
      </c>
      <c r="C89" s="157" t="s">
        <v>103</v>
      </c>
      <c r="D89" s="157" t="s">
        <v>81</v>
      </c>
      <c r="E89" s="157" t="s">
        <v>5</v>
      </c>
      <c r="F89" s="157" t="s">
        <v>396</v>
      </c>
      <c r="G89" s="157">
        <v>270</v>
      </c>
      <c r="H89" s="157"/>
      <c r="I89" s="157" t="s">
        <v>397</v>
      </c>
      <c r="J89" s="157" t="s">
        <v>224</v>
      </c>
      <c r="K89" s="157" t="s">
        <v>398</v>
      </c>
      <c r="L89" s="205">
        <v>46147.466666666667</v>
      </c>
      <c r="M89" s="205">
        <v>46147.506249999999</v>
      </c>
      <c r="N89" s="157" t="s">
        <v>226</v>
      </c>
      <c r="O89" s="154" t="s">
        <v>207</v>
      </c>
      <c r="P89" s="90"/>
      <c r="Q89" s="143" t="s">
        <v>207</v>
      </c>
      <c r="R89" s="90"/>
      <c r="S89" s="143" t="s">
        <v>207</v>
      </c>
      <c r="T89" s="90"/>
      <c r="U89" s="143" t="s">
        <v>207</v>
      </c>
      <c r="V89" s="90"/>
      <c r="W89" s="143" t="s">
        <v>207</v>
      </c>
      <c r="X89" s="90"/>
      <c r="Y89" s="143" t="s">
        <v>62</v>
      </c>
      <c r="Z89" s="90"/>
      <c r="AA89" s="143" t="s">
        <v>207</v>
      </c>
      <c r="AB89" s="90"/>
      <c r="AC89" s="143" t="s">
        <v>207</v>
      </c>
      <c r="AD89" s="90"/>
      <c r="AE89" s="143" t="s">
        <v>207</v>
      </c>
      <c r="AF89" s="178" t="str">
        <f>IF(AND(O89="",Q89="",S89="",U89="",W89="",Y89="",AA89="",AC89=""),"",IF(OR(AND(O89&lt;&gt;"NA",O89&lt;&gt;"C",O89&lt;&gt;"NC",O89&lt;&gt;"SF",O89&lt;&gt;""),AND(Q89&lt;&gt;"NA",Q89&lt;&gt;"C",Q89&lt;&gt;"NC",Q89&lt;&gt;"SF",Q89&lt;&gt;""),AND(S89&lt;&gt;"NA",S89&lt;&gt;"C",S89&lt;&gt;"NC",S89&lt;&gt;"SF",S89&lt;&gt;""),AND(U89&lt;&gt;"NA",U89&lt;&gt;"C",U89&lt;&gt;"NC",U89&lt;&gt;"SF",U89&lt;&gt;""),AND(W89&lt;&gt;"NA",W89&lt;&gt;"C",W89&lt;&gt;"NC",W89&lt;&gt;"SF",W89&lt;&gt;""),AND(Y89&lt;&gt;"NA",Y89&lt;&gt;"C",Y89&lt;&gt;"NC",Y89&lt;&gt;"SF",Y89&lt;&gt;""),AND(AA89&lt;&gt;"NA",AA89&lt;&gt;"C",AA89&lt;&gt;"NC",AA89&lt;&gt;"SF",AA89&lt;&gt;""),AND(AC89&lt;&gt;"NA",AC89&lt;&gt;"C",AC89&lt;&gt;"NC",AC89&lt;&gt;"SF",AC89&lt;&gt;"")),"FALSO",IF(AND(O89="NA",Q89="NA",S89="NA",U89="NA",W89="NA",Y89="NA",AA89="NA",AC89="NA"),"NA",IF(OR(O89="NC",Q89="NC",S89="NC",U89="NC",W89="NC",Y89="NC",AA89="NC",AC89="NC",O89="SF",Q89="SF",S89="SF",U89="SF",W89="SF",Y89="SF",AA89="SF",AC89="SF"),"NC",IF(OR(O89="C",Q89="C",S89="C",U89="C",W89="C",Y89="C",AA89="C",AC89="C"),"C","")))))</f>
        <v>C</v>
      </c>
      <c r="AG89" s="54" t="str">
        <f>IF(AND(AE89="C",AF89="C"),"UTILIZOU O PDA CORRETAMENTE",IF(AND(AE89="C",AF89="NC"),"UTILIZOU O PDA CORRETAMENTE. NÃO HÁ FOTOS DE TODAS AS ETAPAS",IF(AND(AE89="NC",AF89="NC"),"NÃO UTILIZOU O PDA",IF(AND(AE89="NA",AF89="NA"),"NÃO AVALIADO POR FALHA DE SINCRONISMO"))))</f>
        <v>UTILIZOU O PDA CORRETAMENTE</v>
      </c>
      <c r="AH89" s="143" t="s">
        <v>207</v>
      </c>
      <c r="AI89" s="190" t="s">
        <v>6</v>
      </c>
      <c r="AJ89" s="94" t="str">
        <f>E89</f>
        <v>SÃO PAULO</v>
      </c>
      <c r="AK89" s="192" t="s">
        <v>39</v>
      </c>
    </row>
    <row r="90" spans="1:37" ht="30" hidden="1" customHeight="1">
      <c r="A90" s="176" t="s">
        <v>201</v>
      </c>
      <c r="B90" s="157">
        <v>2692368232</v>
      </c>
      <c r="C90" s="157" t="s">
        <v>103</v>
      </c>
      <c r="D90" s="157" t="s">
        <v>81</v>
      </c>
      <c r="E90" s="157" t="s">
        <v>5</v>
      </c>
      <c r="F90" s="157" t="s">
        <v>399</v>
      </c>
      <c r="G90" s="157">
        <v>33</v>
      </c>
      <c r="H90" s="157" t="s">
        <v>217</v>
      </c>
      <c r="I90" s="157" t="s">
        <v>245</v>
      </c>
      <c r="J90" s="157" t="s">
        <v>224</v>
      </c>
      <c r="K90" s="157" t="s">
        <v>395</v>
      </c>
      <c r="L90" s="205">
        <v>46147.625694444447</v>
      </c>
      <c r="M90" s="205">
        <v>46147.65625</v>
      </c>
      <c r="N90" s="157" t="s">
        <v>226</v>
      </c>
      <c r="O90" s="154" t="s">
        <v>207</v>
      </c>
      <c r="P90" s="90"/>
      <c r="Q90" s="143" t="s">
        <v>207</v>
      </c>
      <c r="R90" s="90"/>
      <c r="S90" s="143" t="s">
        <v>207</v>
      </c>
      <c r="T90" s="90"/>
      <c r="U90" s="143" t="s">
        <v>207</v>
      </c>
      <c r="V90" s="90"/>
      <c r="W90" s="143" t="s">
        <v>207</v>
      </c>
      <c r="X90" s="90"/>
      <c r="Y90" s="143" t="s">
        <v>62</v>
      </c>
      <c r="Z90" s="90"/>
      <c r="AA90" s="143" t="s">
        <v>207</v>
      </c>
      <c r="AB90" s="90"/>
      <c r="AC90" s="143" t="s">
        <v>207</v>
      </c>
      <c r="AD90" s="90"/>
      <c r="AE90" s="143" t="s">
        <v>207</v>
      </c>
      <c r="AF90" s="178" t="str">
        <f>IF(AND(O90="",Q90="",S90="",U90="",W90="",Y90="",AA90="",AC90=""),"",IF(OR(AND(O90&lt;&gt;"NA",O90&lt;&gt;"C",O90&lt;&gt;"NC",O90&lt;&gt;"SF",O90&lt;&gt;""),AND(Q90&lt;&gt;"NA",Q90&lt;&gt;"C",Q90&lt;&gt;"NC",Q90&lt;&gt;"SF",Q90&lt;&gt;""),AND(S90&lt;&gt;"NA",S90&lt;&gt;"C",S90&lt;&gt;"NC",S90&lt;&gt;"SF",S90&lt;&gt;""),AND(U90&lt;&gt;"NA",U90&lt;&gt;"C",U90&lt;&gt;"NC",U90&lt;&gt;"SF",U90&lt;&gt;""),AND(W90&lt;&gt;"NA",W90&lt;&gt;"C",W90&lt;&gt;"NC",W90&lt;&gt;"SF",W90&lt;&gt;""),AND(Y90&lt;&gt;"NA",Y90&lt;&gt;"C",Y90&lt;&gt;"NC",Y90&lt;&gt;"SF",Y90&lt;&gt;""),AND(AA90&lt;&gt;"NA",AA90&lt;&gt;"C",AA90&lt;&gt;"NC",AA90&lt;&gt;"SF",AA90&lt;&gt;""),AND(AC90&lt;&gt;"NA",AC90&lt;&gt;"C",AC90&lt;&gt;"NC",AC90&lt;&gt;"SF",AC90&lt;&gt;"")),"FALSO",IF(AND(O90="NA",Q90="NA",S90="NA",U90="NA",W90="NA",Y90="NA",AA90="NA",AC90="NA"),"NA",IF(OR(O90="NC",Q90="NC",S90="NC",U90="NC",W90="NC",Y90="NC",AA90="NC",AC90="NC",O90="SF",Q90="SF",S90="SF",U90="SF",W90="SF",Y90="SF",AA90="SF",AC90="SF"),"NC",IF(OR(O90="C",Q90="C",S90="C",U90="C",W90="C",Y90="C",AA90="C",AC90="C"),"C","")))))</f>
        <v>C</v>
      </c>
      <c r="AG90" s="54" t="str">
        <f>IF(AND(AE90="C",AF90="C"),"UTILIZOU O PDA CORRETAMENTE",IF(AND(AE90="C",AF90="NC"),"UTILIZOU O PDA CORRETAMENTE. NÃO HÁ FOTOS DE TODAS AS ETAPAS",IF(AND(AE90="NC",AF90="NC"),"NÃO UTILIZOU O PDA",IF(AND(AE90="NA",AF90="NA"),"NÃO AVALIADO POR FALHA DE SINCRONISMO"))))</f>
        <v>UTILIZOU O PDA CORRETAMENTE</v>
      </c>
      <c r="AH90" s="143" t="s">
        <v>207</v>
      </c>
      <c r="AI90" s="190" t="s">
        <v>6</v>
      </c>
      <c r="AJ90" s="94" t="str">
        <f>E90</f>
        <v>SÃO PAULO</v>
      </c>
      <c r="AK90" s="192" t="s">
        <v>39</v>
      </c>
    </row>
    <row r="91" spans="1:37" ht="30" hidden="1" customHeight="1">
      <c r="A91" s="176" t="s">
        <v>201</v>
      </c>
      <c r="B91" s="157">
        <v>2615693176</v>
      </c>
      <c r="C91" s="157" t="s">
        <v>101</v>
      </c>
      <c r="D91" s="157" t="s">
        <v>79</v>
      </c>
      <c r="E91" s="157" t="s">
        <v>5</v>
      </c>
      <c r="F91" s="157" t="s">
        <v>392</v>
      </c>
      <c r="G91" s="157">
        <v>117</v>
      </c>
      <c r="H91" s="157" t="s">
        <v>203</v>
      </c>
      <c r="I91" s="157" t="s">
        <v>308</v>
      </c>
      <c r="J91" s="157" t="s">
        <v>309</v>
      </c>
      <c r="K91" s="157" t="s">
        <v>310</v>
      </c>
      <c r="L91" s="205">
        <v>46117.459722222222</v>
      </c>
      <c r="M91" s="205">
        <v>46117.460416666669</v>
      </c>
      <c r="N91" s="157" t="s">
        <v>311</v>
      </c>
      <c r="O91" s="154" t="s">
        <v>62</v>
      </c>
      <c r="P91" s="90"/>
      <c r="Q91" s="143" t="s">
        <v>62</v>
      </c>
      <c r="R91" s="90"/>
      <c r="S91" s="143" t="s">
        <v>62</v>
      </c>
      <c r="T91" s="90"/>
      <c r="U91" s="143" t="s">
        <v>62</v>
      </c>
      <c r="V91" s="90"/>
      <c r="W91" s="143" t="s">
        <v>62</v>
      </c>
      <c r="X91" s="90"/>
      <c r="Y91" s="143" t="s">
        <v>62</v>
      </c>
      <c r="Z91" s="90"/>
      <c r="AA91" s="143" t="s">
        <v>62</v>
      </c>
      <c r="AB91" s="90"/>
      <c r="AC91" s="143" t="s">
        <v>62</v>
      </c>
      <c r="AD91" s="90"/>
      <c r="AE91" s="143" t="s">
        <v>62</v>
      </c>
      <c r="AF91" s="178" t="str">
        <f>IF(AND(O91="",Q91="",S91="",U91="",W91="",Y91="",AA91="",AC91=""),"",IF(OR(AND(O91&lt;&gt;"NA",O91&lt;&gt;"C",O91&lt;&gt;"NC",O91&lt;&gt;"SF",O91&lt;&gt;""),AND(Q91&lt;&gt;"NA",Q91&lt;&gt;"C",Q91&lt;&gt;"NC",Q91&lt;&gt;"SF",Q91&lt;&gt;""),AND(S91&lt;&gt;"NA",S91&lt;&gt;"C",S91&lt;&gt;"NC",S91&lt;&gt;"SF",S91&lt;&gt;""),AND(U91&lt;&gt;"NA",U91&lt;&gt;"C",U91&lt;&gt;"NC",U91&lt;&gt;"SF",U91&lt;&gt;""),AND(W91&lt;&gt;"NA",W91&lt;&gt;"C",W91&lt;&gt;"NC",W91&lt;&gt;"SF",W91&lt;&gt;""),AND(Y91&lt;&gt;"NA",Y91&lt;&gt;"C",Y91&lt;&gt;"NC",Y91&lt;&gt;"SF",Y91&lt;&gt;""),AND(AA91&lt;&gt;"NA",AA91&lt;&gt;"C",AA91&lt;&gt;"NC",AA91&lt;&gt;"SF",AA91&lt;&gt;""),AND(AC91&lt;&gt;"NA",AC91&lt;&gt;"C",AC91&lt;&gt;"NC",AC91&lt;&gt;"SF",AC91&lt;&gt;"")),"FALSO",IF(AND(O91="NA",Q91="NA",S91="NA",U91="NA",W91="NA",Y91="NA",AA91="NA",AC91="NA"),"NA",IF(OR(O91="NC",Q91="NC",S91="NC",U91="NC",W91="NC",Y91="NC",AA91="NC",AC91="NC",O91="SF",Q91="SF",S91="SF",U91="SF",W91="SF",Y91="SF",AA91="SF",AC91="SF"),"NC",IF(OR(O91="C",Q91="C",S91="C",U91="C",W91="C",Y91="C",AA91="C",AC91="C"),"C","")))))</f>
        <v>NA</v>
      </c>
      <c r="AG91" s="54" t="str">
        <f>IF(AND(AE91="C",AF91="C"),"UTILIZOU O PDA CORRETAMENTE",IF(AND(AE91="C",AF91="NC"),"UTILIZOU O PDA CORRETAMENTE. NÃO HÁ FOTOS DE TODAS AS ETAPAS",IF(AND(AE91="NC",AF91="NC"),"NÃO UTILIZOU O PDA",IF(AND(AE91="NA",AF91="NA"),"NÃO AVALIADO POR FALHA DE SINCRONISMO"))))</f>
        <v>NÃO AVALIADO POR FALHA DE SINCRONISMO</v>
      </c>
      <c r="AH91" s="143" t="s">
        <v>207</v>
      </c>
      <c r="AI91" s="190" t="s">
        <v>6</v>
      </c>
      <c r="AJ91" s="94" t="str">
        <f>E91</f>
        <v>SÃO PAULO</v>
      </c>
      <c r="AK91" s="192" t="s">
        <v>39</v>
      </c>
    </row>
    <row r="92" spans="1:37" ht="30" hidden="1" customHeight="1">
      <c r="A92" s="176" t="s">
        <v>201</v>
      </c>
      <c r="B92" s="157">
        <v>2692510878</v>
      </c>
      <c r="C92" s="157" t="s">
        <v>107</v>
      </c>
      <c r="D92" s="157" t="s">
        <v>81</v>
      </c>
      <c r="E92" s="157" t="s">
        <v>5</v>
      </c>
      <c r="F92" s="157" t="s">
        <v>400</v>
      </c>
      <c r="G92" s="157">
        <v>3</v>
      </c>
      <c r="H92" s="157" t="s">
        <v>203</v>
      </c>
      <c r="I92" s="157" t="s">
        <v>401</v>
      </c>
      <c r="J92" s="157" t="s">
        <v>219</v>
      </c>
      <c r="K92" s="157" t="s">
        <v>242</v>
      </c>
      <c r="L92" s="205">
        <v>46178.37222222222</v>
      </c>
      <c r="M92" s="205">
        <v>46178.525000000001</v>
      </c>
      <c r="N92" s="157" t="s">
        <v>243</v>
      </c>
      <c r="O92" s="154" t="s">
        <v>207</v>
      </c>
      <c r="P92" s="90"/>
      <c r="Q92" s="143" t="s">
        <v>231</v>
      </c>
      <c r="R92" s="90" t="s">
        <v>402</v>
      </c>
      <c r="S92" s="143" t="s">
        <v>207</v>
      </c>
      <c r="T92" s="90"/>
      <c r="U92" s="143" t="s">
        <v>62</v>
      </c>
      <c r="V92" s="90"/>
      <c r="W92" s="143" t="s">
        <v>207</v>
      </c>
      <c r="X92" s="90"/>
      <c r="Y92" s="143" t="s">
        <v>207</v>
      </c>
      <c r="Z92" s="90"/>
      <c r="AA92" s="143" t="s">
        <v>207</v>
      </c>
      <c r="AB92" s="90"/>
      <c r="AC92" s="143" t="s">
        <v>207</v>
      </c>
      <c r="AD92" s="90"/>
      <c r="AE92" s="143" t="s">
        <v>207</v>
      </c>
      <c r="AF92" s="178" t="str">
        <f>IF(AND(O92="",Q92="",S92="",U92="",W92="",Y92="",AA92="",AC92=""),"",IF(OR(AND(O92&lt;&gt;"NA",O92&lt;&gt;"C",O92&lt;&gt;"NC",O92&lt;&gt;"SF",O92&lt;&gt;""),AND(Q92&lt;&gt;"NA",Q92&lt;&gt;"C",Q92&lt;&gt;"NC",Q92&lt;&gt;"SF",Q92&lt;&gt;""),AND(S92&lt;&gt;"NA",S92&lt;&gt;"C",S92&lt;&gt;"NC",S92&lt;&gt;"SF",S92&lt;&gt;""),AND(U92&lt;&gt;"NA",U92&lt;&gt;"C",U92&lt;&gt;"NC",U92&lt;&gt;"SF",U92&lt;&gt;""),AND(W92&lt;&gt;"NA",W92&lt;&gt;"C",W92&lt;&gt;"NC",W92&lt;&gt;"SF",W92&lt;&gt;""),AND(Y92&lt;&gt;"NA",Y92&lt;&gt;"C",Y92&lt;&gt;"NC",Y92&lt;&gt;"SF",Y92&lt;&gt;""),AND(AA92&lt;&gt;"NA",AA92&lt;&gt;"C",AA92&lt;&gt;"NC",AA92&lt;&gt;"SF",AA92&lt;&gt;""),AND(AC92&lt;&gt;"NA",AC92&lt;&gt;"C",AC92&lt;&gt;"NC",AC92&lt;&gt;"SF",AC92&lt;&gt;"")),"FALSO",IF(AND(O92="NA",Q92="NA",S92="NA",U92="NA",W92="NA",Y92="NA",AA92="NA",AC92="NA"),"NA",IF(OR(O92="NC",Q92="NC",S92="NC",U92="NC",W92="NC",Y92="NC",AA92="NC",AC92="NC",O92="SF",Q92="SF",S92="SF",U92="SF",W92="SF",Y92="SF",AA92="SF",AC92="SF"),"NC",IF(OR(O92="C",Q92="C",S92="C",U92="C",W92="C",Y92="C",AA92="C",AC92="C"),"C","")))))</f>
        <v>NC</v>
      </c>
      <c r="AG92" s="54" t="str">
        <f>IF(AND(AE92="C",AF92="C"),"UTILIZOU O PDA CORRETAMENTE",IF(AND(AE92="C",AF92="NC"),"UTILIZOU O PDA CORRETAMENTE. NÃO HÁ FOTOS DE TODAS AS ETAPAS",IF(AND(AE92="NC",AF92="NC"),"NÃO UTILIZOU O PDA",IF(AND(AE92="NA",AF92="NA"),"NÃO AVALIADO POR FALHA DE SINCRONISMO"))))</f>
        <v>UTILIZOU O PDA CORRETAMENTE. NÃO HÁ FOTOS DE TODAS AS ETAPAS</v>
      </c>
      <c r="AH92" s="143" t="s">
        <v>207</v>
      </c>
      <c r="AI92" s="190" t="s">
        <v>6</v>
      </c>
      <c r="AJ92" s="94" t="str">
        <f>E92</f>
        <v>SÃO PAULO</v>
      </c>
      <c r="AK92" s="192" t="s">
        <v>39</v>
      </c>
    </row>
    <row r="93" spans="1:37" ht="30" hidden="1" customHeight="1">
      <c r="A93" s="176" t="s">
        <v>201</v>
      </c>
      <c r="B93" s="157">
        <v>2618888601</v>
      </c>
      <c r="C93" s="157" t="s">
        <v>99</v>
      </c>
      <c r="D93" s="157" t="s">
        <v>81</v>
      </c>
      <c r="E93" s="157" t="s">
        <v>5</v>
      </c>
      <c r="F93" s="157" t="s">
        <v>400</v>
      </c>
      <c r="G93" s="157">
        <v>3</v>
      </c>
      <c r="H93" s="157" t="s">
        <v>260</v>
      </c>
      <c r="I93" s="157" t="s">
        <v>401</v>
      </c>
      <c r="J93" s="157" t="s">
        <v>219</v>
      </c>
      <c r="K93" s="157" t="s">
        <v>403</v>
      </c>
      <c r="L93" s="205">
        <v>46178.668749999997</v>
      </c>
      <c r="M93" s="205">
        <v>46178.67083333333</v>
      </c>
      <c r="N93" s="157" t="s">
        <v>243</v>
      </c>
      <c r="O93" s="154" t="s">
        <v>207</v>
      </c>
      <c r="P93" s="90"/>
      <c r="Q93" s="143" t="s">
        <v>231</v>
      </c>
      <c r="R93" s="90" t="s">
        <v>402</v>
      </c>
      <c r="S93" s="143" t="s">
        <v>207</v>
      </c>
      <c r="T93" s="90"/>
      <c r="U93" s="143" t="s">
        <v>62</v>
      </c>
      <c r="V93" s="90"/>
      <c r="W93" s="143" t="s">
        <v>207</v>
      </c>
      <c r="X93" s="90"/>
      <c r="Y93" s="143" t="s">
        <v>207</v>
      </c>
      <c r="Z93" s="90"/>
      <c r="AA93" s="143" t="s">
        <v>207</v>
      </c>
      <c r="AB93" s="90"/>
      <c r="AC93" s="143" t="s">
        <v>207</v>
      </c>
      <c r="AD93" s="90"/>
      <c r="AE93" s="143" t="s">
        <v>207</v>
      </c>
      <c r="AF93" s="178" t="str">
        <f>IF(AND(O93="",Q93="",S93="",U93="",W93="",Y93="",AA93="",AC93=""),"",IF(OR(AND(O93&lt;&gt;"NA",O93&lt;&gt;"C",O93&lt;&gt;"NC",O93&lt;&gt;"SF",O93&lt;&gt;""),AND(Q93&lt;&gt;"NA",Q93&lt;&gt;"C",Q93&lt;&gt;"NC",Q93&lt;&gt;"SF",Q93&lt;&gt;""),AND(S93&lt;&gt;"NA",S93&lt;&gt;"C",S93&lt;&gt;"NC",S93&lt;&gt;"SF",S93&lt;&gt;""),AND(U93&lt;&gt;"NA",U93&lt;&gt;"C",U93&lt;&gt;"NC",U93&lt;&gt;"SF",U93&lt;&gt;""),AND(W93&lt;&gt;"NA",W93&lt;&gt;"C",W93&lt;&gt;"NC",W93&lt;&gt;"SF",W93&lt;&gt;""),AND(Y93&lt;&gt;"NA",Y93&lt;&gt;"C",Y93&lt;&gt;"NC",Y93&lt;&gt;"SF",Y93&lt;&gt;""),AND(AA93&lt;&gt;"NA",AA93&lt;&gt;"C",AA93&lt;&gt;"NC",AA93&lt;&gt;"SF",AA93&lt;&gt;""),AND(AC93&lt;&gt;"NA",AC93&lt;&gt;"C",AC93&lt;&gt;"NC",AC93&lt;&gt;"SF",AC93&lt;&gt;"")),"FALSO",IF(AND(O93="NA",Q93="NA",S93="NA",U93="NA",W93="NA",Y93="NA",AA93="NA",AC93="NA"),"NA",IF(OR(O93="NC",Q93="NC",S93="NC",U93="NC",W93="NC",Y93="NC",AA93="NC",AC93="NC",O93="SF",Q93="SF",S93="SF",U93="SF",W93="SF",Y93="SF",AA93="SF",AC93="SF"),"NC",IF(OR(O93="C",Q93="C",S93="C",U93="C",W93="C",Y93="C",AA93="C",AC93="C"),"C","")))))</f>
        <v>NC</v>
      </c>
      <c r="AG93" s="54" t="str">
        <f>IF(AND(AE93="C",AF93="C"),"UTILIZOU O PDA CORRETAMENTE",IF(AND(AE93="C",AF93="NC"),"UTILIZOU O PDA CORRETAMENTE. NÃO HÁ FOTOS DE TODAS AS ETAPAS",IF(AND(AE93="NC",AF93="NC"),"NÃO UTILIZOU O PDA",IF(AND(AE93="NA",AF93="NA"),"NÃO AVALIADO POR FALHA DE SINCRONISMO"))))</f>
        <v>UTILIZOU O PDA CORRETAMENTE. NÃO HÁ FOTOS DE TODAS AS ETAPAS</v>
      </c>
      <c r="AH93" s="144" t="s">
        <v>207</v>
      </c>
      <c r="AI93" s="190" t="s">
        <v>6</v>
      </c>
      <c r="AJ93" s="94" t="str">
        <f>E93</f>
        <v>SÃO PAULO</v>
      </c>
      <c r="AK93" s="192" t="s">
        <v>39</v>
      </c>
    </row>
    <row r="94" spans="1:37" ht="30" hidden="1" customHeight="1">
      <c r="A94" s="176" t="s">
        <v>201</v>
      </c>
      <c r="B94" s="157">
        <v>2619375283</v>
      </c>
      <c r="C94" s="157" t="s">
        <v>100</v>
      </c>
      <c r="D94" s="157" t="s">
        <v>81</v>
      </c>
      <c r="E94" s="157" t="s">
        <v>5</v>
      </c>
      <c r="F94" s="157" t="s">
        <v>404</v>
      </c>
      <c r="G94" s="157">
        <v>809</v>
      </c>
      <c r="H94" s="157"/>
      <c r="I94" s="157" t="s">
        <v>405</v>
      </c>
      <c r="J94" s="157" t="s">
        <v>236</v>
      </c>
      <c r="K94" s="157" t="s">
        <v>406</v>
      </c>
      <c r="L94" s="205">
        <v>46270.732638888891</v>
      </c>
      <c r="M94" s="205">
        <v>46270.734722222223</v>
      </c>
      <c r="N94" s="157" t="s">
        <v>258</v>
      </c>
      <c r="O94" s="144" t="s">
        <v>207</v>
      </c>
      <c r="P94" s="90"/>
      <c r="Q94" s="144" t="s">
        <v>207</v>
      </c>
      <c r="R94" s="90"/>
      <c r="S94" s="144" t="s">
        <v>207</v>
      </c>
      <c r="T94" s="90"/>
      <c r="U94" s="144" t="s">
        <v>207</v>
      </c>
      <c r="V94" s="90"/>
      <c r="W94" s="144" t="s">
        <v>207</v>
      </c>
      <c r="X94" s="90"/>
      <c r="Y94" s="144" t="s">
        <v>207</v>
      </c>
      <c r="Z94" s="90"/>
      <c r="AA94" s="144" t="s">
        <v>207</v>
      </c>
      <c r="AB94" s="90"/>
      <c r="AC94" s="144" t="s">
        <v>207</v>
      </c>
      <c r="AD94" s="90"/>
      <c r="AE94" s="144" t="s">
        <v>207</v>
      </c>
      <c r="AF94" s="178" t="str">
        <f>IF(AND(O94="",Q94="",S94="",U94="",W94="",Y94="",AA94="",AC94=""),"",IF(OR(AND(O94&lt;&gt;"NA",O94&lt;&gt;"C",O94&lt;&gt;"NC",O94&lt;&gt;"SF",O94&lt;&gt;""),AND(Q94&lt;&gt;"NA",Q94&lt;&gt;"C",Q94&lt;&gt;"NC",Q94&lt;&gt;"SF",Q94&lt;&gt;""),AND(S94&lt;&gt;"NA",S94&lt;&gt;"C",S94&lt;&gt;"NC",S94&lt;&gt;"SF",S94&lt;&gt;""),AND(U94&lt;&gt;"NA",U94&lt;&gt;"C",U94&lt;&gt;"NC",U94&lt;&gt;"SF",U94&lt;&gt;""),AND(W94&lt;&gt;"NA",W94&lt;&gt;"C",W94&lt;&gt;"NC",W94&lt;&gt;"SF",W94&lt;&gt;""),AND(Y94&lt;&gt;"NA",Y94&lt;&gt;"C",Y94&lt;&gt;"NC",Y94&lt;&gt;"SF",Y94&lt;&gt;""),AND(AA94&lt;&gt;"NA",AA94&lt;&gt;"C",AA94&lt;&gt;"NC",AA94&lt;&gt;"SF",AA94&lt;&gt;""),AND(AC94&lt;&gt;"NA",AC94&lt;&gt;"C",AC94&lt;&gt;"NC",AC94&lt;&gt;"SF",AC94&lt;&gt;"")),"FALSO",IF(AND(O94="NA",Q94="NA",S94="NA",U94="NA",W94="NA",Y94="NA",AA94="NA",AC94="NA"),"NA",IF(OR(O94="NC",Q94="NC",S94="NC",U94="NC",W94="NC",Y94="NC",AA94="NC",AC94="NC",O94="SF",Q94="SF",S94="SF",U94="SF",W94="SF",Y94="SF",AA94="SF",AC94="SF"),"NC",IF(OR(O94="C",Q94="C",S94="C",U94="C",W94="C",Y94="C",AA94="C",AC94="C"),"C","")))))</f>
        <v>C</v>
      </c>
      <c r="AG94" s="54" t="str">
        <f>IF(AND(AE94="C",AF94="C"),"UTILIZOU O PDA CORRETAMENTE",IF(AND(AE94="C",AF94="NC"),"UTILIZOU O PDA CORRETAMENTE. NÃO HÁ FOTOS DE TODAS AS ETAPAS",IF(AND(AE94="NC",AF94="NC"),"NÃO UTILIZOU O PDA",IF(AND(AE94="NA",AF94="NA"),"NÃO AVALIADO POR FALHA DE SINCRONISMO"))))</f>
        <v>UTILIZOU O PDA CORRETAMENTE</v>
      </c>
      <c r="AH94" s="144" t="s">
        <v>207</v>
      </c>
      <c r="AI94" s="190" t="s">
        <v>6</v>
      </c>
      <c r="AJ94" s="94" t="str">
        <f>E94</f>
        <v>SÃO PAULO</v>
      </c>
      <c r="AK94" s="192" t="s">
        <v>39</v>
      </c>
    </row>
    <row r="95" spans="1:37" ht="30" hidden="1" customHeight="1">
      <c r="A95" s="176" t="s">
        <v>201</v>
      </c>
      <c r="B95" s="157">
        <v>2618889578</v>
      </c>
      <c r="C95" s="157" t="s">
        <v>99</v>
      </c>
      <c r="D95" s="157" t="s">
        <v>81</v>
      </c>
      <c r="E95" s="157" t="s">
        <v>5</v>
      </c>
      <c r="F95" s="157" t="s">
        <v>407</v>
      </c>
      <c r="G95" s="157">
        <v>11</v>
      </c>
      <c r="H95" s="157" t="s">
        <v>203</v>
      </c>
      <c r="I95" s="157" t="s">
        <v>332</v>
      </c>
      <c r="J95" s="157" t="s">
        <v>219</v>
      </c>
      <c r="K95" s="157" t="s">
        <v>408</v>
      </c>
      <c r="L95" s="205">
        <v>46178.682638888888</v>
      </c>
      <c r="M95" s="205">
        <v>46178.685416666667</v>
      </c>
      <c r="N95" s="157" t="s">
        <v>243</v>
      </c>
      <c r="O95" s="144" t="s">
        <v>230</v>
      </c>
      <c r="P95" s="90"/>
      <c r="Q95" s="144" t="s">
        <v>230</v>
      </c>
      <c r="R95" s="90"/>
      <c r="S95" s="144" t="s">
        <v>230</v>
      </c>
      <c r="T95" s="90"/>
      <c r="U95" s="144" t="s">
        <v>230</v>
      </c>
      <c r="V95" s="90"/>
      <c r="W95" s="144" t="s">
        <v>230</v>
      </c>
      <c r="X95" s="90"/>
      <c r="Y95" s="144" t="s">
        <v>230</v>
      </c>
      <c r="Z95" s="90"/>
      <c r="AA95" s="144" t="s">
        <v>230</v>
      </c>
      <c r="AB95" s="90"/>
      <c r="AC95" s="144" t="s">
        <v>230</v>
      </c>
      <c r="AD95" s="90"/>
      <c r="AE95" s="144" t="s">
        <v>231</v>
      </c>
      <c r="AF95" s="178" t="str">
        <f>IF(AND(O95="",Q95="",S95="",U95="",W95="",Y95="",AA95="",AC95=""),"",IF(OR(AND(O95&lt;&gt;"NA",O95&lt;&gt;"C",O95&lt;&gt;"NC",O95&lt;&gt;"SF",O95&lt;&gt;""),AND(Q95&lt;&gt;"NA",Q95&lt;&gt;"C",Q95&lt;&gt;"NC",Q95&lt;&gt;"SF",Q95&lt;&gt;""),AND(S95&lt;&gt;"NA",S95&lt;&gt;"C",S95&lt;&gt;"NC",S95&lt;&gt;"SF",S95&lt;&gt;""),AND(U95&lt;&gt;"NA",U95&lt;&gt;"C",U95&lt;&gt;"NC",U95&lt;&gt;"SF",U95&lt;&gt;""),AND(W95&lt;&gt;"NA",W95&lt;&gt;"C",W95&lt;&gt;"NC",W95&lt;&gt;"SF",W95&lt;&gt;""),AND(Y95&lt;&gt;"NA",Y95&lt;&gt;"C",Y95&lt;&gt;"NC",Y95&lt;&gt;"SF",Y95&lt;&gt;""),AND(AA95&lt;&gt;"NA",AA95&lt;&gt;"C",AA95&lt;&gt;"NC",AA95&lt;&gt;"SF",AA95&lt;&gt;""),AND(AC95&lt;&gt;"NA",AC95&lt;&gt;"C",AC95&lt;&gt;"NC",AC95&lt;&gt;"SF",AC95&lt;&gt;"")),"FALSO",IF(AND(O95="NA",Q95="NA",S95="NA",U95="NA",W95="NA",Y95="NA",AA95="NA",AC95="NA"),"NA",IF(OR(O95="NC",Q95="NC",S95="NC",U95="NC",W95="NC",Y95="NC",AA95="NC",AC95="NC",O95="SF",Q95="SF",S95="SF",U95="SF",W95="SF",Y95="SF",AA95="SF",AC95="SF"),"NC",IF(OR(O95="C",Q95="C",S95="C",U95="C",W95="C",Y95="C",AA95="C",AC95="C"),"C","")))))</f>
        <v>NC</v>
      </c>
      <c r="AG95" s="54" t="str">
        <f>IF(AND(AE95="C",AF95="C"),"UTILIZOU O PDA CORRETAMENTE",IF(AND(AE95="C",AF95="NC"),"UTILIZOU O PDA CORRETAMENTE. NÃO HÁ FOTOS DE TODAS AS ETAPAS",IF(AND(AE95="NC",AF95="NC"),"NÃO UTILIZOU O PDA",IF(AND(AE95="NA",AF95="NA"),"NÃO AVALIADO POR FALHA DE SINCRONISMO"))))</f>
        <v>NÃO UTILIZOU O PDA</v>
      </c>
      <c r="AH95" s="144" t="s">
        <v>207</v>
      </c>
      <c r="AI95" s="190" t="s">
        <v>6</v>
      </c>
      <c r="AJ95" s="94" t="str">
        <f>E95</f>
        <v>SÃO PAULO</v>
      </c>
      <c r="AK95" s="192" t="s">
        <v>39</v>
      </c>
    </row>
    <row r="96" spans="1:37" ht="30" hidden="1" customHeight="1">
      <c r="A96" s="176" t="s">
        <v>201</v>
      </c>
      <c r="B96" s="157">
        <v>2618540119</v>
      </c>
      <c r="C96" s="157" t="s">
        <v>103</v>
      </c>
      <c r="D96" s="157" t="s">
        <v>81</v>
      </c>
      <c r="E96" s="157" t="s">
        <v>5</v>
      </c>
      <c r="F96" s="157" t="s">
        <v>409</v>
      </c>
      <c r="G96" s="157">
        <v>34</v>
      </c>
      <c r="H96" s="157" t="s">
        <v>208</v>
      </c>
      <c r="I96" s="157" t="s">
        <v>332</v>
      </c>
      <c r="J96" s="157" t="s">
        <v>219</v>
      </c>
      <c r="K96" s="157" t="s">
        <v>410</v>
      </c>
      <c r="L96" s="205">
        <v>46147.508333333331</v>
      </c>
      <c r="M96" s="205">
        <v>46147.512499999997</v>
      </c>
      <c r="N96" s="157" t="s">
        <v>235</v>
      </c>
      <c r="O96" s="144" t="s">
        <v>62</v>
      </c>
      <c r="P96" s="90"/>
      <c r="Q96" s="144" t="s">
        <v>62</v>
      </c>
      <c r="R96" s="90"/>
      <c r="S96" s="144" t="s">
        <v>62</v>
      </c>
      <c r="T96" s="90"/>
      <c r="U96" s="144" t="s">
        <v>62</v>
      </c>
      <c r="V96" s="90"/>
      <c r="W96" s="144" t="s">
        <v>62</v>
      </c>
      <c r="X96" s="90"/>
      <c r="Y96" s="144" t="s">
        <v>62</v>
      </c>
      <c r="Z96" s="90"/>
      <c r="AA96" s="144" t="s">
        <v>62</v>
      </c>
      <c r="AB96" s="90"/>
      <c r="AC96" s="144" t="s">
        <v>62</v>
      </c>
      <c r="AD96" s="90"/>
      <c r="AE96" s="144" t="s">
        <v>62</v>
      </c>
      <c r="AF96" s="178" t="str">
        <f>IF(AND(O96="",Q96="",S96="",U96="",W96="",Y96="",AA96="",AC96=""),"",IF(OR(AND(O96&lt;&gt;"NA",O96&lt;&gt;"C",O96&lt;&gt;"NC",O96&lt;&gt;"SF",O96&lt;&gt;""),AND(Q96&lt;&gt;"NA",Q96&lt;&gt;"C",Q96&lt;&gt;"NC",Q96&lt;&gt;"SF",Q96&lt;&gt;""),AND(S96&lt;&gt;"NA",S96&lt;&gt;"C",S96&lt;&gt;"NC",S96&lt;&gt;"SF",S96&lt;&gt;""),AND(U96&lt;&gt;"NA",U96&lt;&gt;"C",U96&lt;&gt;"NC",U96&lt;&gt;"SF",U96&lt;&gt;""),AND(W96&lt;&gt;"NA",W96&lt;&gt;"C",W96&lt;&gt;"NC",W96&lt;&gt;"SF",W96&lt;&gt;""),AND(Y96&lt;&gt;"NA",Y96&lt;&gt;"C",Y96&lt;&gt;"NC",Y96&lt;&gt;"SF",Y96&lt;&gt;""),AND(AA96&lt;&gt;"NA",AA96&lt;&gt;"C",AA96&lt;&gt;"NC",AA96&lt;&gt;"SF",AA96&lt;&gt;""),AND(AC96&lt;&gt;"NA",AC96&lt;&gt;"C",AC96&lt;&gt;"NC",AC96&lt;&gt;"SF",AC96&lt;&gt;"")),"FALSO",IF(AND(O96="NA",Q96="NA",S96="NA",U96="NA",W96="NA",Y96="NA",AA96="NA",AC96="NA"),"NA",IF(OR(O96="NC",Q96="NC",S96="NC",U96="NC",W96="NC",Y96="NC",AA96="NC",AC96="NC",O96="SF",Q96="SF",S96="SF",U96="SF",W96="SF",Y96="SF",AA96="SF",AC96="SF"),"NC",IF(OR(O96="C",Q96="C",S96="C",U96="C",W96="C",Y96="C",AA96="C",AC96="C"),"C","")))))</f>
        <v>NA</v>
      </c>
      <c r="AG96" s="54" t="str">
        <f>IF(AND(AE96="C",AF96="C"),"UTILIZOU O PDA CORRETAMENTE",IF(AND(AE96="C",AF96="NC"),"UTILIZOU O PDA CORRETAMENTE. NÃO HÁ FOTOS DE TODAS AS ETAPAS",IF(AND(AE96="NC",AF96="NC"),"NÃO UTILIZOU O PDA",IF(AND(AE96="NA",AF96="NA"),"NÃO AVALIADO POR FALHA DE SINCRONISMO"))))</f>
        <v>NÃO AVALIADO POR FALHA DE SINCRONISMO</v>
      </c>
      <c r="AH96" s="144" t="s">
        <v>207</v>
      </c>
      <c r="AI96" s="190" t="s">
        <v>6</v>
      </c>
      <c r="AJ96" s="94" t="str">
        <f>E96</f>
        <v>SÃO PAULO</v>
      </c>
      <c r="AK96" s="192" t="s">
        <v>39</v>
      </c>
    </row>
    <row r="97" spans="1:37" ht="30" hidden="1" customHeight="1">
      <c r="A97" s="176" t="s">
        <v>201</v>
      </c>
      <c r="B97" s="157">
        <v>2692302118</v>
      </c>
      <c r="C97" s="157" t="s">
        <v>103</v>
      </c>
      <c r="D97" s="157" t="s">
        <v>81</v>
      </c>
      <c r="E97" s="157" t="s">
        <v>5</v>
      </c>
      <c r="F97" s="157" t="s">
        <v>409</v>
      </c>
      <c r="G97" s="157">
        <v>22</v>
      </c>
      <c r="H97" s="157" t="s">
        <v>203</v>
      </c>
      <c r="I97" s="157" t="s">
        <v>332</v>
      </c>
      <c r="J97" s="157" t="s">
        <v>219</v>
      </c>
      <c r="K97" s="157" t="s">
        <v>411</v>
      </c>
      <c r="L97" s="205">
        <v>46147.414583333331</v>
      </c>
      <c r="M97" s="205">
        <v>46147.418055555558</v>
      </c>
      <c r="N97" s="157" t="s">
        <v>235</v>
      </c>
      <c r="O97" s="144" t="s">
        <v>62</v>
      </c>
      <c r="P97" s="90"/>
      <c r="Q97" s="144" t="s">
        <v>62</v>
      </c>
      <c r="R97" s="90"/>
      <c r="S97" s="144" t="s">
        <v>62</v>
      </c>
      <c r="T97" s="90"/>
      <c r="U97" s="144" t="s">
        <v>62</v>
      </c>
      <c r="V97" s="90"/>
      <c r="W97" s="144" t="s">
        <v>62</v>
      </c>
      <c r="X97" s="90"/>
      <c r="Y97" s="144" t="s">
        <v>62</v>
      </c>
      <c r="Z97" s="90"/>
      <c r="AA97" s="144" t="s">
        <v>62</v>
      </c>
      <c r="AB97" s="90"/>
      <c r="AC97" s="144" t="s">
        <v>62</v>
      </c>
      <c r="AD97" s="90"/>
      <c r="AE97" s="144" t="s">
        <v>62</v>
      </c>
      <c r="AF97" s="178" t="str">
        <f>IF(AND(O97="",Q97="",S97="",U97="",W97="",Y97="",AA97="",AC97=""),"",IF(OR(AND(O97&lt;&gt;"NA",O97&lt;&gt;"C",O97&lt;&gt;"NC",O97&lt;&gt;"SF",O97&lt;&gt;""),AND(Q97&lt;&gt;"NA",Q97&lt;&gt;"C",Q97&lt;&gt;"NC",Q97&lt;&gt;"SF",Q97&lt;&gt;""),AND(S97&lt;&gt;"NA",S97&lt;&gt;"C",S97&lt;&gt;"NC",S97&lt;&gt;"SF",S97&lt;&gt;""),AND(U97&lt;&gt;"NA",U97&lt;&gt;"C",U97&lt;&gt;"NC",U97&lt;&gt;"SF",U97&lt;&gt;""),AND(W97&lt;&gt;"NA",W97&lt;&gt;"C",W97&lt;&gt;"NC",W97&lt;&gt;"SF",W97&lt;&gt;""),AND(Y97&lt;&gt;"NA",Y97&lt;&gt;"C",Y97&lt;&gt;"NC",Y97&lt;&gt;"SF",Y97&lt;&gt;""),AND(AA97&lt;&gt;"NA",AA97&lt;&gt;"C",AA97&lt;&gt;"NC",AA97&lt;&gt;"SF",AA97&lt;&gt;""),AND(AC97&lt;&gt;"NA",AC97&lt;&gt;"C",AC97&lt;&gt;"NC",AC97&lt;&gt;"SF",AC97&lt;&gt;"")),"FALSO",IF(AND(O97="NA",Q97="NA",S97="NA",U97="NA",W97="NA",Y97="NA",AA97="NA",AC97="NA"),"NA",IF(OR(O97="NC",Q97="NC",S97="NC",U97="NC",W97="NC",Y97="NC",AA97="NC",AC97="NC",O97="SF",Q97="SF",S97="SF",U97="SF",W97="SF",Y97="SF",AA97="SF",AC97="SF"),"NC",IF(OR(O97="C",Q97="C",S97="C",U97="C",W97="C",Y97="C",AA97="C",AC97="C"),"C","")))))</f>
        <v>NA</v>
      </c>
      <c r="AG97" s="54" t="str">
        <f>IF(AND(AE97="C",AF97="C"),"UTILIZOU O PDA CORRETAMENTE",IF(AND(AE97="C",AF97="NC"),"UTILIZOU O PDA CORRETAMENTE. NÃO HÁ FOTOS DE TODAS AS ETAPAS",IF(AND(AE97="NC",AF97="NC"),"NÃO UTILIZOU O PDA",IF(AND(AE97="NA",AF97="NA"),"NÃO AVALIADO POR FALHA DE SINCRONISMO"))))</f>
        <v>NÃO AVALIADO POR FALHA DE SINCRONISMO</v>
      </c>
      <c r="AH97" s="144" t="s">
        <v>207</v>
      </c>
      <c r="AI97" s="190" t="s">
        <v>6</v>
      </c>
      <c r="AJ97" s="94" t="str">
        <f>E97</f>
        <v>SÃO PAULO</v>
      </c>
      <c r="AK97" s="192" t="s">
        <v>39</v>
      </c>
    </row>
    <row r="98" spans="1:37" ht="30" hidden="1" customHeight="1">
      <c r="A98" s="176" t="s">
        <v>201</v>
      </c>
      <c r="B98" s="157">
        <v>2618460739</v>
      </c>
      <c r="C98" s="157" t="s">
        <v>103</v>
      </c>
      <c r="D98" s="157" t="s">
        <v>81</v>
      </c>
      <c r="E98" s="157" t="s">
        <v>5</v>
      </c>
      <c r="F98" s="157" t="s">
        <v>409</v>
      </c>
      <c r="G98" s="157">
        <v>32</v>
      </c>
      <c r="H98" s="157" t="s">
        <v>203</v>
      </c>
      <c r="I98" s="157" t="s">
        <v>332</v>
      </c>
      <c r="J98" s="157" t="s">
        <v>219</v>
      </c>
      <c r="K98" s="157" t="s">
        <v>412</v>
      </c>
      <c r="L98" s="205">
        <v>46147.379861111112</v>
      </c>
      <c r="M98" s="205">
        <v>46147.381944444445</v>
      </c>
      <c r="N98" s="157" t="s">
        <v>235</v>
      </c>
      <c r="O98" s="144" t="s">
        <v>62</v>
      </c>
      <c r="P98" s="90"/>
      <c r="Q98" s="144" t="s">
        <v>62</v>
      </c>
      <c r="R98" s="90"/>
      <c r="S98" s="144" t="s">
        <v>62</v>
      </c>
      <c r="T98" s="90"/>
      <c r="U98" s="144" t="s">
        <v>62</v>
      </c>
      <c r="V98" s="90"/>
      <c r="W98" s="144" t="s">
        <v>62</v>
      </c>
      <c r="X98" s="90"/>
      <c r="Y98" s="144" t="s">
        <v>62</v>
      </c>
      <c r="Z98" s="90"/>
      <c r="AA98" s="144" t="s">
        <v>62</v>
      </c>
      <c r="AB98" s="90"/>
      <c r="AC98" s="144" t="s">
        <v>62</v>
      </c>
      <c r="AD98" s="90"/>
      <c r="AE98" s="144" t="s">
        <v>62</v>
      </c>
      <c r="AF98" s="178" t="str">
        <f>IF(AND(O98="",Q98="",S98="",U98="",W98="",Y98="",AA98="",AC98=""),"",IF(OR(AND(O98&lt;&gt;"NA",O98&lt;&gt;"C",O98&lt;&gt;"NC",O98&lt;&gt;"SF",O98&lt;&gt;""),AND(Q98&lt;&gt;"NA",Q98&lt;&gt;"C",Q98&lt;&gt;"NC",Q98&lt;&gt;"SF",Q98&lt;&gt;""),AND(S98&lt;&gt;"NA",S98&lt;&gt;"C",S98&lt;&gt;"NC",S98&lt;&gt;"SF",S98&lt;&gt;""),AND(U98&lt;&gt;"NA",U98&lt;&gt;"C",U98&lt;&gt;"NC",U98&lt;&gt;"SF",U98&lt;&gt;""),AND(W98&lt;&gt;"NA",W98&lt;&gt;"C",W98&lt;&gt;"NC",W98&lt;&gt;"SF",W98&lt;&gt;""),AND(Y98&lt;&gt;"NA",Y98&lt;&gt;"C",Y98&lt;&gt;"NC",Y98&lt;&gt;"SF",Y98&lt;&gt;""),AND(AA98&lt;&gt;"NA",AA98&lt;&gt;"C",AA98&lt;&gt;"NC",AA98&lt;&gt;"SF",AA98&lt;&gt;""),AND(AC98&lt;&gt;"NA",AC98&lt;&gt;"C",AC98&lt;&gt;"NC",AC98&lt;&gt;"SF",AC98&lt;&gt;"")),"FALSO",IF(AND(O98="NA",Q98="NA",S98="NA",U98="NA",W98="NA",Y98="NA",AA98="NA",AC98="NA"),"NA",IF(OR(O98="NC",Q98="NC",S98="NC",U98="NC",W98="NC",Y98="NC",AA98="NC",AC98="NC",O98="SF",Q98="SF",S98="SF",U98="SF",W98="SF",Y98="SF",AA98="SF",AC98="SF"),"NC",IF(OR(O98="C",Q98="C",S98="C",U98="C",W98="C",Y98="C",AA98="C",AC98="C"),"C","")))))</f>
        <v>NA</v>
      </c>
      <c r="AG98" s="54" t="str">
        <f>IF(AND(AE98="C",AF98="C"),"UTILIZOU O PDA CORRETAMENTE",IF(AND(AE98="C",AF98="NC"),"UTILIZOU O PDA CORRETAMENTE. NÃO HÁ FOTOS DE TODAS AS ETAPAS",IF(AND(AE98="NC",AF98="NC"),"NÃO UTILIZOU O PDA",IF(AND(AE98="NA",AF98="NA"),"NÃO AVALIADO POR FALHA DE SINCRONISMO"))))</f>
        <v>NÃO AVALIADO POR FALHA DE SINCRONISMO</v>
      </c>
      <c r="AH98" s="144" t="s">
        <v>207</v>
      </c>
      <c r="AI98" s="190" t="s">
        <v>6</v>
      </c>
      <c r="AJ98" s="94" t="str">
        <f>E98</f>
        <v>SÃO PAULO</v>
      </c>
      <c r="AK98" s="192" t="s">
        <v>39</v>
      </c>
    </row>
    <row r="99" spans="1:37" ht="30" hidden="1" customHeight="1">
      <c r="A99" s="176" t="s">
        <v>201</v>
      </c>
      <c r="B99" s="157">
        <v>2618089645</v>
      </c>
      <c r="C99" s="157" t="s">
        <v>94</v>
      </c>
      <c r="D99" s="157" t="s">
        <v>77</v>
      </c>
      <c r="E99" s="157" t="s">
        <v>5</v>
      </c>
      <c r="F99" s="157" t="s">
        <v>413</v>
      </c>
      <c r="G99" s="157">
        <v>41</v>
      </c>
      <c r="H99" s="157" t="s">
        <v>203</v>
      </c>
      <c r="I99" s="157" t="s">
        <v>414</v>
      </c>
      <c r="J99" s="157" t="s">
        <v>94</v>
      </c>
      <c r="K99" s="157" t="s">
        <v>415</v>
      </c>
      <c r="L99" s="205">
        <v>46147.333333333336</v>
      </c>
      <c r="M99" s="205">
        <v>46147.340277777781</v>
      </c>
      <c r="N99" s="157" t="s">
        <v>270</v>
      </c>
      <c r="O99" s="144" t="s">
        <v>207</v>
      </c>
      <c r="P99" s="90"/>
      <c r="Q99" s="144" t="s">
        <v>62</v>
      </c>
      <c r="R99" s="90"/>
      <c r="S99" s="144" t="s">
        <v>62</v>
      </c>
      <c r="T99" s="90"/>
      <c r="U99" s="144" t="s">
        <v>62</v>
      </c>
      <c r="V99" s="90"/>
      <c r="W99" s="144" t="s">
        <v>62</v>
      </c>
      <c r="X99" s="90"/>
      <c r="Y99" s="144" t="s">
        <v>62</v>
      </c>
      <c r="Z99" s="90"/>
      <c r="AA99" s="144" t="s">
        <v>62</v>
      </c>
      <c r="AB99" s="90"/>
      <c r="AC99" s="144" t="s">
        <v>207</v>
      </c>
      <c r="AD99" s="90"/>
      <c r="AE99" s="144" t="s">
        <v>207</v>
      </c>
      <c r="AF99" s="178" t="str">
        <f>IF(AND(O99="",Q99="",S99="",U99="",W99="",Y99="",AA99="",AC99=""),"",IF(OR(AND(O99&lt;&gt;"NA",O99&lt;&gt;"C",O99&lt;&gt;"NC",O99&lt;&gt;"SF",O99&lt;&gt;""),AND(Q99&lt;&gt;"NA",Q99&lt;&gt;"C",Q99&lt;&gt;"NC",Q99&lt;&gt;"SF",Q99&lt;&gt;""),AND(S99&lt;&gt;"NA",S99&lt;&gt;"C",S99&lt;&gt;"NC",S99&lt;&gt;"SF",S99&lt;&gt;""),AND(U99&lt;&gt;"NA",U99&lt;&gt;"C",U99&lt;&gt;"NC",U99&lt;&gt;"SF",U99&lt;&gt;""),AND(W99&lt;&gt;"NA",W99&lt;&gt;"C",W99&lt;&gt;"NC",W99&lt;&gt;"SF",W99&lt;&gt;""),AND(Y99&lt;&gt;"NA",Y99&lt;&gt;"C",Y99&lt;&gt;"NC",Y99&lt;&gt;"SF",Y99&lt;&gt;""),AND(AA99&lt;&gt;"NA",AA99&lt;&gt;"C",AA99&lt;&gt;"NC",AA99&lt;&gt;"SF",AA99&lt;&gt;""),AND(AC99&lt;&gt;"NA",AC99&lt;&gt;"C",AC99&lt;&gt;"NC",AC99&lt;&gt;"SF",AC99&lt;&gt;"")),"FALSO",IF(AND(O99="NA",Q99="NA",S99="NA",U99="NA",W99="NA",Y99="NA",AA99="NA",AC99="NA"),"NA",IF(OR(O99="NC",Q99="NC",S99="NC",U99="NC",W99="NC",Y99="NC",AA99="NC",AC99="NC",O99="SF",Q99="SF",S99="SF",U99="SF",W99="SF",Y99="SF",AA99="SF",AC99="SF"),"NC",IF(OR(O99="C",Q99="C",S99="C",U99="C",W99="C",Y99="C",AA99="C",AC99="C"),"C","")))))</f>
        <v>C</v>
      </c>
      <c r="AG99" s="54" t="str">
        <f>IF(AND(AE99="C",AF99="C"),"UTILIZOU O PDA CORRETAMENTE",IF(AND(AE99="C",AF99="NC"),"UTILIZOU O PDA CORRETAMENTE. NÃO HÁ FOTOS DE TODAS AS ETAPAS",IF(AND(AE99="NC",AF99="NC"),"NÃO UTILIZOU O PDA",IF(AND(AE99="NA",AF99="NA"),"NÃO AVALIADO POR FALHA DE SINCRONISMO"))))</f>
        <v>UTILIZOU O PDA CORRETAMENTE</v>
      </c>
      <c r="AH99" s="144" t="s">
        <v>207</v>
      </c>
      <c r="AI99" s="190" t="s">
        <v>6</v>
      </c>
      <c r="AJ99" s="94" t="str">
        <f>E99</f>
        <v>SÃO PAULO</v>
      </c>
      <c r="AK99" s="192" t="s">
        <v>39</v>
      </c>
    </row>
    <row r="100" spans="1:37" ht="30" hidden="1" customHeight="1">
      <c r="A100" s="176" t="s">
        <v>201</v>
      </c>
      <c r="B100" s="157">
        <v>2618089646</v>
      </c>
      <c r="C100" s="157" t="s">
        <v>96</v>
      </c>
      <c r="D100" s="157" t="s">
        <v>81</v>
      </c>
      <c r="E100" s="157" t="s">
        <v>5</v>
      </c>
      <c r="F100" s="157" t="s">
        <v>413</v>
      </c>
      <c r="G100" s="157">
        <v>41</v>
      </c>
      <c r="H100" s="157" t="s">
        <v>208</v>
      </c>
      <c r="I100" s="157" t="s">
        <v>414</v>
      </c>
      <c r="J100" s="157" t="s">
        <v>96</v>
      </c>
      <c r="K100" s="157" t="s">
        <v>416</v>
      </c>
      <c r="L100" s="205">
        <v>46147.333333333336</v>
      </c>
      <c r="M100" s="205">
        <v>46147.340277777781</v>
      </c>
      <c r="N100" s="157" t="s">
        <v>270</v>
      </c>
      <c r="O100" s="144" t="s">
        <v>207</v>
      </c>
      <c r="P100" s="90"/>
      <c r="Q100" s="144" t="s">
        <v>62</v>
      </c>
      <c r="R100" s="90"/>
      <c r="S100" s="144" t="s">
        <v>62</v>
      </c>
      <c r="T100" s="90"/>
      <c r="U100" s="144" t="s">
        <v>62</v>
      </c>
      <c r="V100" s="90"/>
      <c r="W100" s="144" t="s">
        <v>62</v>
      </c>
      <c r="X100" s="90"/>
      <c r="Y100" s="144" t="s">
        <v>62</v>
      </c>
      <c r="Z100" s="90"/>
      <c r="AA100" s="144" t="s">
        <v>62</v>
      </c>
      <c r="AB100" s="90"/>
      <c r="AC100" s="144" t="s">
        <v>207</v>
      </c>
      <c r="AD100" s="90"/>
      <c r="AE100" s="144" t="s">
        <v>207</v>
      </c>
      <c r="AF100" s="178" t="str">
        <f>IF(AND(O100="",Q100="",S100="",U100="",W100="",Y100="",AA100="",AC100=""),"",IF(OR(AND(O100&lt;&gt;"NA",O100&lt;&gt;"C",O100&lt;&gt;"NC",O100&lt;&gt;"SF",O100&lt;&gt;""),AND(Q100&lt;&gt;"NA",Q100&lt;&gt;"C",Q100&lt;&gt;"NC",Q100&lt;&gt;"SF",Q100&lt;&gt;""),AND(S100&lt;&gt;"NA",S100&lt;&gt;"C",S100&lt;&gt;"NC",S100&lt;&gt;"SF",S100&lt;&gt;""),AND(U100&lt;&gt;"NA",U100&lt;&gt;"C",U100&lt;&gt;"NC",U100&lt;&gt;"SF",U100&lt;&gt;""),AND(W100&lt;&gt;"NA",W100&lt;&gt;"C",W100&lt;&gt;"NC",W100&lt;&gt;"SF",W100&lt;&gt;""),AND(Y100&lt;&gt;"NA",Y100&lt;&gt;"C",Y100&lt;&gt;"NC",Y100&lt;&gt;"SF",Y100&lt;&gt;""),AND(AA100&lt;&gt;"NA",AA100&lt;&gt;"C",AA100&lt;&gt;"NC",AA100&lt;&gt;"SF",AA100&lt;&gt;""),AND(AC100&lt;&gt;"NA",AC100&lt;&gt;"C",AC100&lt;&gt;"NC",AC100&lt;&gt;"SF",AC100&lt;&gt;"")),"FALSO",IF(AND(O100="NA",Q100="NA",S100="NA",U100="NA",W100="NA",Y100="NA",AA100="NA",AC100="NA"),"NA",IF(OR(O100="NC",Q100="NC",S100="NC",U100="NC",W100="NC",Y100="NC",AA100="NC",AC100="NC",O100="SF",Q100="SF",S100="SF",U100="SF",W100="SF",Y100="SF",AA100="SF",AC100="SF"),"NC",IF(OR(O100="C",Q100="C",S100="C",U100="C",W100="C",Y100="C",AA100="C",AC100="C"),"C","")))))</f>
        <v>C</v>
      </c>
      <c r="AG100" s="54" t="str">
        <f>IF(AND(AE100="C",AF100="C"),"UTILIZOU O PDA CORRETAMENTE",IF(AND(AE100="C",AF100="NC"),"UTILIZOU O PDA CORRETAMENTE. NÃO HÁ FOTOS DE TODAS AS ETAPAS",IF(AND(AE100="NC",AF100="NC"),"NÃO UTILIZOU O PDA",IF(AND(AE100="NA",AF100="NA"),"NÃO AVALIADO POR FALHA DE SINCRONISMO"))))</f>
        <v>UTILIZOU O PDA CORRETAMENTE</v>
      </c>
      <c r="AH100" s="144"/>
      <c r="AI100" s="190" t="s">
        <v>6</v>
      </c>
      <c r="AJ100" s="94" t="str">
        <f>E100</f>
        <v>SÃO PAULO</v>
      </c>
      <c r="AK100" s="192" t="s">
        <v>39</v>
      </c>
    </row>
    <row r="101" spans="1:37" ht="30" hidden="1" customHeight="1">
      <c r="A101" s="176" t="s">
        <v>201</v>
      </c>
      <c r="B101" s="157">
        <v>2618622511</v>
      </c>
      <c r="C101" s="157" t="s">
        <v>103</v>
      </c>
      <c r="D101" s="157" t="s">
        <v>81</v>
      </c>
      <c r="E101" s="157" t="s">
        <v>5</v>
      </c>
      <c r="F101" s="157" t="s">
        <v>417</v>
      </c>
      <c r="G101" s="157">
        <v>74</v>
      </c>
      <c r="H101" s="157" t="s">
        <v>217</v>
      </c>
      <c r="I101" s="157" t="s">
        <v>6</v>
      </c>
      <c r="J101" s="157" t="s">
        <v>224</v>
      </c>
      <c r="K101" s="157" t="s">
        <v>418</v>
      </c>
      <c r="L101" s="205">
        <v>46147.67083333333</v>
      </c>
      <c r="M101" s="205">
        <v>46147.671527777777</v>
      </c>
      <c r="N101" s="157" t="s">
        <v>258</v>
      </c>
      <c r="O101" s="144" t="s">
        <v>230</v>
      </c>
      <c r="P101" s="90"/>
      <c r="Q101" s="144" t="s">
        <v>230</v>
      </c>
      <c r="R101" s="90"/>
      <c r="S101" s="144" t="s">
        <v>230</v>
      </c>
      <c r="T101" s="90"/>
      <c r="U101" s="144" t="s">
        <v>230</v>
      </c>
      <c r="V101" s="90"/>
      <c r="W101" s="144" t="s">
        <v>230</v>
      </c>
      <c r="X101" s="90"/>
      <c r="Y101" s="144" t="s">
        <v>230</v>
      </c>
      <c r="Z101" s="90"/>
      <c r="AA101" s="144" t="s">
        <v>230</v>
      </c>
      <c r="AB101" s="90"/>
      <c r="AC101" s="144" t="s">
        <v>230</v>
      </c>
      <c r="AD101" s="90"/>
      <c r="AE101" s="144" t="s">
        <v>231</v>
      </c>
      <c r="AF101" s="178" t="str">
        <f>IF(AND(O101="",Q101="",S101="",U101="",W101="",Y101="",AA101="",AC101=""),"",IF(OR(AND(O101&lt;&gt;"NA",O101&lt;&gt;"C",O101&lt;&gt;"NC",O101&lt;&gt;"SF",O101&lt;&gt;""),AND(Q101&lt;&gt;"NA",Q101&lt;&gt;"C",Q101&lt;&gt;"NC",Q101&lt;&gt;"SF",Q101&lt;&gt;""),AND(S101&lt;&gt;"NA",S101&lt;&gt;"C",S101&lt;&gt;"NC",S101&lt;&gt;"SF",S101&lt;&gt;""),AND(U101&lt;&gt;"NA",U101&lt;&gt;"C",U101&lt;&gt;"NC",U101&lt;&gt;"SF",U101&lt;&gt;""),AND(W101&lt;&gt;"NA",W101&lt;&gt;"C",W101&lt;&gt;"NC",W101&lt;&gt;"SF",W101&lt;&gt;""),AND(Y101&lt;&gt;"NA",Y101&lt;&gt;"C",Y101&lt;&gt;"NC",Y101&lt;&gt;"SF",Y101&lt;&gt;""),AND(AA101&lt;&gt;"NA",AA101&lt;&gt;"C",AA101&lt;&gt;"NC",AA101&lt;&gt;"SF",AA101&lt;&gt;""),AND(AC101&lt;&gt;"NA",AC101&lt;&gt;"C",AC101&lt;&gt;"NC",AC101&lt;&gt;"SF",AC101&lt;&gt;"")),"FALSO",IF(AND(O101="NA",Q101="NA",S101="NA",U101="NA",W101="NA",Y101="NA",AA101="NA",AC101="NA"),"NA",IF(OR(O101="NC",Q101="NC",S101="NC",U101="NC",W101="NC",Y101="NC",AA101="NC",AC101="NC",O101="SF",Q101="SF",S101="SF",U101="SF",W101="SF",Y101="SF",AA101="SF",AC101="SF"),"NC",IF(OR(O101="C",Q101="C",S101="C",U101="C",W101="C",Y101="C",AA101="C",AC101="C"),"C","")))))</f>
        <v>NC</v>
      </c>
      <c r="AG101" s="54" t="str">
        <f>IF(AND(AE101="C",AF101="C"),"UTILIZOU O PDA CORRETAMENTE",IF(AND(AE101="C",AF101="NC"),"UTILIZOU O PDA CORRETAMENTE. NÃO HÁ FOTOS DE TODAS AS ETAPAS",IF(AND(AE101="NC",AF101="NC"),"NÃO UTILIZOU O PDA",IF(AND(AE101="NA",AF101="NA"),"NÃO AVALIADO POR FALHA DE SINCRONISMO"))))</f>
        <v>NÃO UTILIZOU O PDA</v>
      </c>
      <c r="AH101" s="144" t="s">
        <v>207</v>
      </c>
      <c r="AI101" s="190" t="s">
        <v>6</v>
      </c>
      <c r="AJ101" s="94" t="str">
        <f>E101</f>
        <v>SÃO PAULO</v>
      </c>
      <c r="AK101" s="192" t="s">
        <v>39</v>
      </c>
    </row>
    <row r="102" spans="1:37" ht="30" hidden="1" customHeight="1">
      <c r="A102" s="176" t="s">
        <v>201</v>
      </c>
      <c r="B102" s="157">
        <v>2618033744</v>
      </c>
      <c r="C102" s="157" t="s">
        <v>105</v>
      </c>
      <c r="D102" s="157" t="s">
        <v>81</v>
      </c>
      <c r="E102" s="157" t="s">
        <v>5</v>
      </c>
      <c r="F102" s="157" t="s">
        <v>419</v>
      </c>
      <c r="G102" s="157">
        <v>235</v>
      </c>
      <c r="H102" s="157" t="s">
        <v>217</v>
      </c>
      <c r="I102" s="157" t="s">
        <v>316</v>
      </c>
      <c r="J102" s="157" t="s">
        <v>420</v>
      </c>
      <c r="K102" s="157" t="s">
        <v>217</v>
      </c>
      <c r="L102" s="205">
        <v>46086.613194444442</v>
      </c>
      <c r="M102" s="205">
        <v>46086.631944444445</v>
      </c>
      <c r="N102" s="157" t="s">
        <v>345</v>
      </c>
      <c r="O102" s="144" t="s">
        <v>207</v>
      </c>
      <c r="P102" s="90"/>
      <c r="Q102" s="144" t="s">
        <v>207</v>
      </c>
      <c r="R102" s="90"/>
      <c r="S102" s="144" t="s">
        <v>207</v>
      </c>
      <c r="T102" s="90"/>
      <c r="U102" s="144" t="s">
        <v>207</v>
      </c>
      <c r="V102" s="90"/>
      <c r="W102" s="144" t="s">
        <v>207</v>
      </c>
      <c r="X102" s="90"/>
      <c r="Y102" s="144" t="s">
        <v>62</v>
      </c>
      <c r="Z102" s="90"/>
      <c r="AA102" s="144" t="s">
        <v>207</v>
      </c>
      <c r="AB102" s="90"/>
      <c r="AC102" s="144" t="s">
        <v>207</v>
      </c>
      <c r="AD102" s="90"/>
      <c r="AE102" s="144" t="s">
        <v>207</v>
      </c>
      <c r="AF102" s="178" t="str">
        <f>IF(AND(O102="",Q102="",S102="",U102="",W102="",Y102="",AA102="",AC102=""),"",IF(OR(AND(O102&lt;&gt;"NA",O102&lt;&gt;"C",O102&lt;&gt;"NC",O102&lt;&gt;"SF",O102&lt;&gt;""),AND(Q102&lt;&gt;"NA",Q102&lt;&gt;"C",Q102&lt;&gt;"NC",Q102&lt;&gt;"SF",Q102&lt;&gt;""),AND(S102&lt;&gt;"NA",S102&lt;&gt;"C",S102&lt;&gt;"NC",S102&lt;&gt;"SF",S102&lt;&gt;""),AND(U102&lt;&gt;"NA",U102&lt;&gt;"C",U102&lt;&gt;"NC",U102&lt;&gt;"SF",U102&lt;&gt;""),AND(W102&lt;&gt;"NA",W102&lt;&gt;"C",W102&lt;&gt;"NC",W102&lt;&gt;"SF",W102&lt;&gt;""),AND(Y102&lt;&gt;"NA",Y102&lt;&gt;"C",Y102&lt;&gt;"NC",Y102&lt;&gt;"SF",Y102&lt;&gt;""),AND(AA102&lt;&gt;"NA",AA102&lt;&gt;"C",AA102&lt;&gt;"NC",AA102&lt;&gt;"SF",AA102&lt;&gt;""),AND(AC102&lt;&gt;"NA",AC102&lt;&gt;"C",AC102&lt;&gt;"NC",AC102&lt;&gt;"SF",AC102&lt;&gt;"")),"FALSO",IF(AND(O102="NA",Q102="NA",S102="NA",U102="NA",W102="NA",Y102="NA",AA102="NA",AC102="NA"),"NA",IF(OR(O102="NC",Q102="NC",S102="NC",U102="NC",W102="NC",Y102="NC",AA102="NC",AC102="NC",O102="SF",Q102="SF",S102="SF",U102="SF",W102="SF",Y102="SF",AA102="SF",AC102="SF"),"NC",IF(OR(O102="C",Q102="C",S102="C",U102="C",W102="C",Y102="C",AA102="C",AC102="C"),"C","")))))</f>
        <v>C</v>
      </c>
      <c r="AG102" s="54" t="str">
        <f>IF(AND(AE102="C",AF102="C"),"UTILIZOU O PDA CORRETAMENTE",IF(AND(AE102="C",AF102="NC"),"UTILIZOU O PDA CORRETAMENTE. NÃO HÁ FOTOS DE TODAS AS ETAPAS",IF(AND(AE102="NC",AF102="NC"),"NÃO UTILIZOU O PDA",IF(AND(AE102="NA",AF102="NA"),"NÃO AVALIADO POR FALHA DE SINCRONISMO"))))</f>
        <v>UTILIZOU O PDA CORRETAMENTE</v>
      </c>
      <c r="AH102" s="144" t="s">
        <v>207</v>
      </c>
      <c r="AI102" s="190" t="s">
        <v>6</v>
      </c>
      <c r="AJ102" s="94" t="str">
        <f>E102</f>
        <v>SÃO PAULO</v>
      </c>
      <c r="AK102" s="192" t="s">
        <v>39</v>
      </c>
    </row>
    <row r="103" spans="1:37" ht="30" hidden="1" customHeight="1">
      <c r="A103" s="176" t="s">
        <v>201</v>
      </c>
      <c r="B103" s="157">
        <v>2619364251</v>
      </c>
      <c r="C103" s="157" t="s">
        <v>102</v>
      </c>
      <c r="D103" s="157" t="s">
        <v>81</v>
      </c>
      <c r="E103" s="157" t="s">
        <v>5</v>
      </c>
      <c r="F103" s="157" t="s">
        <v>419</v>
      </c>
      <c r="G103" s="157">
        <v>887</v>
      </c>
      <c r="H103" s="157"/>
      <c r="I103" s="157" t="s">
        <v>316</v>
      </c>
      <c r="J103" s="157" t="s">
        <v>219</v>
      </c>
      <c r="K103" s="157" t="s">
        <v>421</v>
      </c>
      <c r="L103" s="205">
        <v>46270.40625</v>
      </c>
      <c r="M103" s="205">
        <v>46270.409722222219</v>
      </c>
      <c r="N103" s="157" t="s">
        <v>229</v>
      </c>
      <c r="O103" s="144" t="s">
        <v>230</v>
      </c>
      <c r="P103" s="90"/>
      <c r="Q103" s="144" t="s">
        <v>230</v>
      </c>
      <c r="R103" s="90"/>
      <c r="S103" s="144" t="s">
        <v>230</v>
      </c>
      <c r="T103" s="90"/>
      <c r="U103" s="144" t="s">
        <v>230</v>
      </c>
      <c r="V103" s="90"/>
      <c r="W103" s="144" t="s">
        <v>230</v>
      </c>
      <c r="X103" s="90"/>
      <c r="Y103" s="144" t="s">
        <v>230</v>
      </c>
      <c r="Z103" s="90"/>
      <c r="AA103" s="144" t="s">
        <v>230</v>
      </c>
      <c r="AB103" s="90"/>
      <c r="AC103" s="144" t="s">
        <v>230</v>
      </c>
      <c r="AD103" s="90"/>
      <c r="AE103" s="144" t="s">
        <v>231</v>
      </c>
      <c r="AF103" s="178" t="str">
        <f>IF(AND(O103="",Q103="",S103="",U103="",W103="",Y103="",AA103="",AC103=""),"",IF(OR(AND(O103&lt;&gt;"NA",O103&lt;&gt;"C",O103&lt;&gt;"NC",O103&lt;&gt;"SF",O103&lt;&gt;""),AND(Q103&lt;&gt;"NA",Q103&lt;&gt;"C",Q103&lt;&gt;"NC",Q103&lt;&gt;"SF",Q103&lt;&gt;""),AND(S103&lt;&gt;"NA",S103&lt;&gt;"C",S103&lt;&gt;"NC",S103&lt;&gt;"SF",S103&lt;&gt;""),AND(U103&lt;&gt;"NA",U103&lt;&gt;"C",U103&lt;&gt;"NC",U103&lt;&gt;"SF",U103&lt;&gt;""),AND(W103&lt;&gt;"NA",W103&lt;&gt;"C",W103&lt;&gt;"NC",W103&lt;&gt;"SF",W103&lt;&gt;""),AND(Y103&lt;&gt;"NA",Y103&lt;&gt;"C",Y103&lt;&gt;"NC",Y103&lt;&gt;"SF",Y103&lt;&gt;""),AND(AA103&lt;&gt;"NA",AA103&lt;&gt;"C",AA103&lt;&gt;"NC",AA103&lt;&gt;"SF",AA103&lt;&gt;""),AND(AC103&lt;&gt;"NA",AC103&lt;&gt;"C",AC103&lt;&gt;"NC",AC103&lt;&gt;"SF",AC103&lt;&gt;"")),"FALSO",IF(AND(O103="NA",Q103="NA",S103="NA",U103="NA",W103="NA",Y103="NA",AA103="NA",AC103="NA"),"NA",IF(OR(O103="NC",Q103="NC",S103="NC",U103="NC",W103="NC",Y103="NC",AA103="NC",AC103="NC",O103="SF",Q103="SF",S103="SF",U103="SF",W103="SF",Y103="SF",AA103="SF",AC103="SF"),"NC",IF(OR(O103="C",Q103="C",S103="C",U103="C",W103="C",Y103="C",AA103="C",AC103="C"),"C","")))))</f>
        <v>NC</v>
      </c>
      <c r="AG103" s="54" t="str">
        <f>IF(AND(AE103="C",AF103="C"),"UTILIZOU O PDA CORRETAMENTE",IF(AND(AE103="C",AF103="NC"),"UTILIZOU O PDA CORRETAMENTE. NÃO HÁ FOTOS DE TODAS AS ETAPAS",IF(AND(AE103="NC",AF103="NC"),"NÃO UTILIZOU O PDA",IF(AND(AE103="NA",AF103="NA"),"NÃO AVALIADO POR FALHA DE SINCRONISMO"))))</f>
        <v>NÃO UTILIZOU O PDA</v>
      </c>
      <c r="AH103" s="144" t="s">
        <v>207</v>
      </c>
      <c r="AI103" s="190" t="s">
        <v>6</v>
      </c>
      <c r="AJ103" s="94" t="str">
        <f>E103</f>
        <v>SÃO PAULO</v>
      </c>
      <c r="AK103" s="192" t="s">
        <v>39</v>
      </c>
    </row>
    <row r="104" spans="1:37" ht="30" hidden="1" customHeight="1">
      <c r="A104" s="176" t="s">
        <v>201</v>
      </c>
      <c r="B104" s="157">
        <v>2618087536</v>
      </c>
      <c r="C104" s="157" t="s">
        <v>94</v>
      </c>
      <c r="D104" s="157" t="s">
        <v>77</v>
      </c>
      <c r="E104" s="157" t="s">
        <v>5</v>
      </c>
      <c r="F104" s="157" t="s">
        <v>422</v>
      </c>
      <c r="G104" s="157">
        <v>479</v>
      </c>
      <c r="H104" s="157" t="s">
        <v>203</v>
      </c>
      <c r="I104" s="157" t="s">
        <v>423</v>
      </c>
      <c r="J104" s="157" t="s">
        <v>94</v>
      </c>
      <c r="K104" s="157" t="s">
        <v>269</v>
      </c>
      <c r="L104" s="205">
        <v>46147.409722222219</v>
      </c>
      <c r="M104" s="205">
        <v>46147.423611111109</v>
      </c>
      <c r="N104" s="157" t="s">
        <v>270</v>
      </c>
      <c r="O104" s="144" t="s">
        <v>207</v>
      </c>
      <c r="P104" s="90"/>
      <c r="Q104" s="144" t="s">
        <v>62</v>
      </c>
      <c r="R104" s="90"/>
      <c r="S104" s="144" t="s">
        <v>62</v>
      </c>
      <c r="T104" s="90"/>
      <c r="U104" s="144" t="s">
        <v>62</v>
      </c>
      <c r="V104" s="90"/>
      <c r="W104" s="144" t="s">
        <v>62</v>
      </c>
      <c r="X104" s="90"/>
      <c r="Y104" s="144" t="s">
        <v>62</v>
      </c>
      <c r="Z104" s="90"/>
      <c r="AA104" s="144" t="s">
        <v>62</v>
      </c>
      <c r="AB104" s="90"/>
      <c r="AC104" s="144" t="s">
        <v>207</v>
      </c>
      <c r="AD104" s="90"/>
      <c r="AE104" s="144" t="s">
        <v>207</v>
      </c>
      <c r="AF104" s="178" t="str">
        <f>IF(AND(O104="",Q104="",S104="",U104="",W104="",Y104="",AA104="",AC104=""),"",IF(OR(AND(O104&lt;&gt;"NA",O104&lt;&gt;"C",O104&lt;&gt;"NC",O104&lt;&gt;"SF",O104&lt;&gt;""),AND(Q104&lt;&gt;"NA",Q104&lt;&gt;"C",Q104&lt;&gt;"NC",Q104&lt;&gt;"SF",Q104&lt;&gt;""),AND(S104&lt;&gt;"NA",S104&lt;&gt;"C",S104&lt;&gt;"NC",S104&lt;&gt;"SF",S104&lt;&gt;""),AND(U104&lt;&gt;"NA",U104&lt;&gt;"C",U104&lt;&gt;"NC",U104&lt;&gt;"SF",U104&lt;&gt;""),AND(W104&lt;&gt;"NA",W104&lt;&gt;"C",W104&lt;&gt;"NC",W104&lt;&gt;"SF",W104&lt;&gt;""),AND(Y104&lt;&gt;"NA",Y104&lt;&gt;"C",Y104&lt;&gt;"NC",Y104&lt;&gt;"SF",Y104&lt;&gt;""),AND(AA104&lt;&gt;"NA",AA104&lt;&gt;"C",AA104&lt;&gt;"NC",AA104&lt;&gt;"SF",AA104&lt;&gt;""),AND(AC104&lt;&gt;"NA",AC104&lt;&gt;"C",AC104&lt;&gt;"NC",AC104&lt;&gt;"SF",AC104&lt;&gt;"")),"FALSO",IF(AND(O104="NA",Q104="NA",S104="NA",U104="NA",W104="NA",Y104="NA",AA104="NA",AC104="NA"),"NA",IF(OR(O104="NC",Q104="NC",S104="NC",U104="NC",W104="NC",Y104="NC",AA104="NC",AC104="NC",O104="SF",Q104="SF",S104="SF",U104="SF",W104="SF",Y104="SF",AA104="SF",AC104="SF"),"NC",IF(OR(O104="C",Q104="C",S104="C",U104="C",W104="C",Y104="C",AA104="C",AC104="C"),"C","")))))</f>
        <v>C</v>
      </c>
      <c r="AG104" s="54" t="str">
        <f>IF(AND(AE104="C",AF104="C"),"UTILIZOU O PDA CORRETAMENTE",IF(AND(AE104="C",AF104="NC"),"UTILIZOU O PDA CORRETAMENTE. NÃO HÁ FOTOS DE TODAS AS ETAPAS",IF(AND(AE104="NC",AF104="NC"),"NÃO UTILIZOU O PDA",IF(AND(AE104="NA",AF104="NA"),"NÃO AVALIADO POR FALHA DE SINCRONISMO"))))</f>
        <v>UTILIZOU O PDA CORRETAMENTE</v>
      </c>
      <c r="AH104" s="144" t="s">
        <v>207</v>
      </c>
      <c r="AI104" s="190" t="s">
        <v>6</v>
      </c>
      <c r="AJ104" s="94" t="str">
        <f>E104</f>
        <v>SÃO PAULO</v>
      </c>
      <c r="AK104" s="192" t="s">
        <v>39</v>
      </c>
    </row>
    <row r="105" spans="1:37" ht="30" hidden="1" customHeight="1">
      <c r="A105" s="176" t="s">
        <v>201</v>
      </c>
      <c r="B105" s="157">
        <v>2618087542</v>
      </c>
      <c r="C105" s="157" t="s">
        <v>96</v>
      </c>
      <c r="D105" s="157" t="s">
        <v>77</v>
      </c>
      <c r="E105" s="157" t="s">
        <v>5</v>
      </c>
      <c r="F105" s="157" t="s">
        <v>422</v>
      </c>
      <c r="G105" s="157">
        <v>479</v>
      </c>
      <c r="H105" s="157" t="s">
        <v>208</v>
      </c>
      <c r="I105" s="157" t="s">
        <v>423</v>
      </c>
      <c r="J105" s="157" t="s">
        <v>96</v>
      </c>
      <c r="K105" s="157" t="s">
        <v>269</v>
      </c>
      <c r="L105" s="205">
        <v>46147.427083333336</v>
      </c>
      <c r="M105" s="205">
        <v>46147.430555555555</v>
      </c>
      <c r="N105" s="157" t="s">
        <v>270</v>
      </c>
      <c r="O105" s="144" t="s">
        <v>207</v>
      </c>
      <c r="P105" s="90"/>
      <c r="Q105" s="144" t="s">
        <v>62</v>
      </c>
      <c r="R105" s="90"/>
      <c r="S105" s="144" t="s">
        <v>62</v>
      </c>
      <c r="T105" s="90"/>
      <c r="U105" s="144" t="s">
        <v>62</v>
      </c>
      <c r="V105" s="90"/>
      <c r="W105" s="144" t="s">
        <v>62</v>
      </c>
      <c r="X105" s="90"/>
      <c r="Y105" s="144" t="s">
        <v>62</v>
      </c>
      <c r="Z105" s="90"/>
      <c r="AA105" s="144" t="s">
        <v>62</v>
      </c>
      <c r="AB105" s="90"/>
      <c r="AC105" s="144" t="s">
        <v>207</v>
      </c>
      <c r="AD105" s="90"/>
      <c r="AE105" s="144" t="s">
        <v>207</v>
      </c>
      <c r="AF105" s="178" t="str">
        <f>IF(AND(O105="",Q105="",S105="",U105="",W105="",Y105="",AA105="",AC105=""),"",IF(OR(AND(O105&lt;&gt;"NA",O105&lt;&gt;"C",O105&lt;&gt;"NC",O105&lt;&gt;"SF",O105&lt;&gt;""),AND(Q105&lt;&gt;"NA",Q105&lt;&gt;"C",Q105&lt;&gt;"NC",Q105&lt;&gt;"SF",Q105&lt;&gt;""),AND(S105&lt;&gt;"NA",S105&lt;&gt;"C",S105&lt;&gt;"NC",S105&lt;&gt;"SF",S105&lt;&gt;""),AND(U105&lt;&gt;"NA",U105&lt;&gt;"C",U105&lt;&gt;"NC",U105&lt;&gt;"SF",U105&lt;&gt;""),AND(W105&lt;&gt;"NA",W105&lt;&gt;"C",W105&lt;&gt;"NC",W105&lt;&gt;"SF",W105&lt;&gt;""),AND(Y105&lt;&gt;"NA",Y105&lt;&gt;"C",Y105&lt;&gt;"NC",Y105&lt;&gt;"SF",Y105&lt;&gt;""),AND(AA105&lt;&gt;"NA",AA105&lt;&gt;"C",AA105&lt;&gt;"NC",AA105&lt;&gt;"SF",AA105&lt;&gt;""),AND(AC105&lt;&gt;"NA",AC105&lt;&gt;"C",AC105&lt;&gt;"NC",AC105&lt;&gt;"SF",AC105&lt;&gt;"")),"FALSO",IF(AND(O105="NA",Q105="NA",S105="NA",U105="NA",W105="NA",Y105="NA",AA105="NA",AC105="NA"),"NA",IF(OR(O105="NC",Q105="NC",S105="NC",U105="NC",W105="NC",Y105="NC",AA105="NC",AC105="NC",O105="SF",Q105="SF",S105="SF",U105="SF",W105="SF",Y105="SF",AA105="SF",AC105="SF"),"NC",IF(OR(O105="C",Q105="C",S105="C",U105="C",W105="C",Y105="C",AA105="C",AC105="C"),"C","")))))</f>
        <v>C</v>
      </c>
      <c r="AG105" s="54" t="str">
        <f>IF(AND(AE105="C",AF105="C"),"UTILIZOU O PDA CORRETAMENTE",IF(AND(AE105="C",AF105="NC"),"UTILIZOU O PDA CORRETAMENTE. NÃO HÁ FOTOS DE TODAS AS ETAPAS",IF(AND(AE105="NC",AF105="NC"),"NÃO UTILIZOU O PDA",IF(AND(AE105="NA",AF105="NA"),"NÃO AVALIADO POR FALHA DE SINCRONISMO"))))</f>
        <v>UTILIZOU O PDA CORRETAMENTE</v>
      </c>
      <c r="AH105" s="144" t="s">
        <v>207</v>
      </c>
      <c r="AI105" s="190" t="s">
        <v>6</v>
      </c>
      <c r="AJ105" s="94" t="str">
        <f>E105</f>
        <v>SÃO PAULO</v>
      </c>
      <c r="AK105" s="192" t="s">
        <v>39</v>
      </c>
    </row>
    <row r="106" spans="1:37" ht="30" hidden="1" customHeight="1">
      <c r="A106" s="176" t="s">
        <v>201</v>
      </c>
      <c r="B106" s="157">
        <v>2619194322</v>
      </c>
      <c r="C106" s="157" t="s">
        <v>84</v>
      </c>
      <c r="D106" s="157" t="s">
        <v>77</v>
      </c>
      <c r="E106" s="157" t="s">
        <v>5</v>
      </c>
      <c r="F106" s="157" t="s">
        <v>422</v>
      </c>
      <c r="G106" s="157">
        <v>496</v>
      </c>
      <c r="H106" s="157" t="s">
        <v>214</v>
      </c>
      <c r="I106" s="157" t="s">
        <v>423</v>
      </c>
      <c r="J106" s="157" t="s">
        <v>424</v>
      </c>
      <c r="K106" s="157"/>
      <c r="L106" s="205">
        <v>46239.650694444441</v>
      </c>
      <c r="M106" s="205">
        <v>46239.657638888886</v>
      </c>
      <c r="N106" s="157" t="s">
        <v>270</v>
      </c>
      <c r="O106" s="144" t="s">
        <v>207</v>
      </c>
      <c r="P106" s="90"/>
      <c r="Q106" s="144" t="s">
        <v>62</v>
      </c>
      <c r="R106" s="90"/>
      <c r="S106" s="144" t="s">
        <v>62</v>
      </c>
      <c r="T106" s="90"/>
      <c r="U106" s="144" t="s">
        <v>62</v>
      </c>
      <c r="V106" s="90"/>
      <c r="W106" s="144" t="s">
        <v>62</v>
      </c>
      <c r="X106" s="90"/>
      <c r="Y106" s="144" t="s">
        <v>62</v>
      </c>
      <c r="Z106" s="90"/>
      <c r="AA106" s="144" t="s">
        <v>62</v>
      </c>
      <c r="AB106" s="90"/>
      <c r="AC106" s="144" t="s">
        <v>207</v>
      </c>
      <c r="AD106" s="90"/>
      <c r="AE106" s="144" t="s">
        <v>207</v>
      </c>
      <c r="AF106" s="178" t="str">
        <f>IF(AND(O106="",Q106="",S106="",U106="",W106="",Y106="",AA106="",AC106=""),"",IF(OR(AND(O106&lt;&gt;"NA",O106&lt;&gt;"C",O106&lt;&gt;"NC",O106&lt;&gt;"SF",O106&lt;&gt;""),AND(Q106&lt;&gt;"NA",Q106&lt;&gt;"C",Q106&lt;&gt;"NC",Q106&lt;&gt;"SF",Q106&lt;&gt;""),AND(S106&lt;&gt;"NA",S106&lt;&gt;"C",S106&lt;&gt;"NC",S106&lt;&gt;"SF",S106&lt;&gt;""),AND(U106&lt;&gt;"NA",U106&lt;&gt;"C",U106&lt;&gt;"NC",U106&lt;&gt;"SF",U106&lt;&gt;""),AND(W106&lt;&gt;"NA",W106&lt;&gt;"C",W106&lt;&gt;"NC",W106&lt;&gt;"SF",W106&lt;&gt;""),AND(Y106&lt;&gt;"NA",Y106&lt;&gt;"C",Y106&lt;&gt;"NC",Y106&lt;&gt;"SF",Y106&lt;&gt;""),AND(AA106&lt;&gt;"NA",AA106&lt;&gt;"C",AA106&lt;&gt;"NC",AA106&lt;&gt;"SF",AA106&lt;&gt;""),AND(AC106&lt;&gt;"NA",AC106&lt;&gt;"C",AC106&lt;&gt;"NC",AC106&lt;&gt;"SF",AC106&lt;&gt;"")),"FALSO",IF(AND(O106="NA",Q106="NA",S106="NA",U106="NA",W106="NA",Y106="NA",AA106="NA",AC106="NA"),"NA",IF(OR(O106="NC",Q106="NC",S106="NC",U106="NC",W106="NC",Y106="NC",AA106="NC",AC106="NC",O106="SF",Q106="SF",S106="SF",U106="SF",W106="SF",Y106="SF",AA106="SF",AC106="SF"),"NC",IF(OR(O106="C",Q106="C",S106="C",U106="C",W106="C",Y106="C",AA106="C",AC106="C"),"C","")))))</f>
        <v>C</v>
      </c>
      <c r="AG106" s="54" t="str">
        <f>IF(AND(AE106="C",AF106="C"),"UTILIZOU O PDA CORRETAMENTE",IF(AND(AE106="C",AF106="NC"),"UTILIZOU O PDA CORRETAMENTE. NÃO HÁ FOTOS DE TODAS AS ETAPAS",IF(AND(AE106="NC",AF106="NC"),"NÃO UTILIZOU O PDA",IF(AND(AE106="NA",AF106="NA"),"NÃO AVALIADO POR FALHA DE SINCRONISMO"))))</f>
        <v>UTILIZOU O PDA CORRETAMENTE</v>
      </c>
      <c r="AH106" s="144" t="s">
        <v>207</v>
      </c>
      <c r="AI106" s="190" t="s">
        <v>6</v>
      </c>
      <c r="AJ106" s="94" t="str">
        <f>E106</f>
        <v>SÃO PAULO</v>
      </c>
      <c r="AK106" s="192" t="s">
        <v>39</v>
      </c>
    </row>
    <row r="107" spans="1:37" ht="30" hidden="1" customHeight="1">
      <c r="A107" s="176" t="s">
        <v>201</v>
      </c>
      <c r="B107" s="157">
        <v>2618772071</v>
      </c>
      <c r="C107" s="157" t="s">
        <v>105</v>
      </c>
      <c r="D107" s="157" t="s">
        <v>81</v>
      </c>
      <c r="E107" s="157" t="s">
        <v>5</v>
      </c>
      <c r="F107" s="157" t="s">
        <v>425</v>
      </c>
      <c r="G107" s="157">
        <v>160</v>
      </c>
      <c r="H107" s="157" t="s">
        <v>203</v>
      </c>
      <c r="I107" s="157" t="s">
        <v>390</v>
      </c>
      <c r="J107" s="157" t="s">
        <v>251</v>
      </c>
      <c r="K107" s="157"/>
      <c r="L107" s="205">
        <v>46178.442361111112</v>
      </c>
      <c r="M107" s="205">
        <v>46178.523611111108</v>
      </c>
      <c r="N107" s="157" t="s">
        <v>323</v>
      </c>
      <c r="O107" s="144" t="s">
        <v>207</v>
      </c>
      <c r="P107" s="90"/>
      <c r="Q107" s="144" t="s">
        <v>207</v>
      </c>
      <c r="R107" s="90"/>
      <c r="S107" s="144" t="s">
        <v>207</v>
      </c>
      <c r="T107" s="90"/>
      <c r="U107" s="144" t="s">
        <v>207</v>
      </c>
      <c r="V107" s="90"/>
      <c r="W107" s="144" t="s">
        <v>207</v>
      </c>
      <c r="X107" s="90"/>
      <c r="Y107" s="144" t="s">
        <v>62</v>
      </c>
      <c r="Z107" s="90"/>
      <c r="AA107" s="144" t="s">
        <v>207</v>
      </c>
      <c r="AB107" s="90"/>
      <c r="AC107" s="144" t="s">
        <v>207</v>
      </c>
      <c r="AD107" s="90"/>
      <c r="AE107" s="144" t="s">
        <v>207</v>
      </c>
      <c r="AF107" s="178" t="str">
        <f>IF(AND(O107="",Q107="",S107="",U107="",W107="",Y107="",AA107="",AC107=""),"",IF(OR(AND(O107&lt;&gt;"NA",O107&lt;&gt;"C",O107&lt;&gt;"NC",O107&lt;&gt;"SF",O107&lt;&gt;""),AND(Q107&lt;&gt;"NA",Q107&lt;&gt;"C",Q107&lt;&gt;"NC",Q107&lt;&gt;"SF",Q107&lt;&gt;""),AND(S107&lt;&gt;"NA",S107&lt;&gt;"C",S107&lt;&gt;"NC",S107&lt;&gt;"SF",S107&lt;&gt;""),AND(U107&lt;&gt;"NA",U107&lt;&gt;"C",U107&lt;&gt;"NC",U107&lt;&gt;"SF",U107&lt;&gt;""),AND(W107&lt;&gt;"NA",W107&lt;&gt;"C",W107&lt;&gt;"NC",W107&lt;&gt;"SF",W107&lt;&gt;""),AND(Y107&lt;&gt;"NA",Y107&lt;&gt;"C",Y107&lt;&gt;"NC",Y107&lt;&gt;"SF",Y107&lt;&gt;""),AND(AA107&lt;&gt;"NA",AA107&lt;&gt;"C",AA107&lt;&gt;"NC",AA107&lt;&gt;"SF",AA107&lt;&gt;""),AND(AC107&lt;&gt;"NA",AC107&lt;&gt;"C",AC107&lt;&gt;"NC",AC107&lt;&gt;"SF",AC107&lt;&gt;"")),"FALSO",IF(AND(O107="NA",Q107="NA",S107="NA",U107="NA",W107="NA",Y107="NA",AA107="NA",AC107="NA"),"NA",IF(OR(O107="NC",Q107="NC",S107="NC",U107="NC",W107="NC",Y107="NC",AA107="NC",AC107="NC",O107="SF",Q107="SF",S107="SF",U107="SF",W107="SF",Y107="SF",AA107="SF",AC107="SF"),"NC",IF(OR(O107="C",Q107="C",S107="C",U107="C",W107="C",Y107="C",AA107="C",AC107="C"),"C","")))))</f>
        <v>C</v>
      </c>
      <c r="AG107" s="54" t="str">
        <f>IF(AND(AE107="C",AF107="C"),"UTILIZOU O PDA CORRETAMENTE",IF(AND(AE107="C",AF107="NC"),"UTILIZOU O PDA CORRETAMENTE. NÃO HÁ FOTOS DE TODAS AS ETAPAS",IF(AND(AE107="NC",AF107="NC"),"NÃO UTILIZOU O PDA",IF(AND(AE107="NA",AF107="NA"),"NÃO AVALIADO POR FALHA DE SINCRONISMO"))))</f>
        <v>UTILIZOU O PDA CORRETAMENTE</v>
      </c>
      <c r="AH107" s="144" t="s">
        <v>207</v>
      </c>
      <c r="AI107" s="190" t="s">
        <v>6</v>
      </c>
      <c r="AJ107" s="94" t="str">
        <f>E107</f>
        <v>SÃO PAULO</v>
      </c>
      <c r="AK107" s="192" t="s">
        <v>39</v>
      </c>
    </row>
    <row r="108" spans="1:37" ht="30" hidden="1" customHeight="1">
      <c r="A108" s="176" t="s">
        <v>201</v>
      </c>
      <c r="B108" s="157">
        <v>2618868544</v>
      </c>
      <c r="C108" s="157" t="s">
        <v>103</v>
      </c>
      <c r="D108" s="157" t="s">
        <v>81</v>
      </c>
      <c r="E108" s="157" t="s">
        <v>5</v>
      </c>
      <c r="F108" s="157" t="s">
        <v>426</v>
      </c>
      <c r="G108" s="157">
        <v>128</v>
      </c>
      <c r="H108" s="157" t="s">
        <v>217</v>
      </c>
      <c r="I108" s="157" t="s">
        <v>427</v>
      </c>
      <c r="J108" s="157" t="s">
        <v>246</v>
      </c>
      <c r="K108" s="157" t="s">
        <v>217</v>
      </c>
      <c r="L108" s="205">
        <v>46178.740277777775</v>
      </c>
      <c r="M108" s="205">
        <v>46178.759722222225</v>
      </c>
      <c r="N108" s="157" t="s">
        <v>277</v>
      </c>
      <c r="O108" s="144" t="s">
        <v>207</v>
      </c>
      <c r="P108" s="90"/>
      <c r="Q108" s="144" t="s">
        <v>207</v>
      </c>
      <c r="R108" s="90"/>
      <c r="S108" s="144" t="s">
        <v>207</v>
      </c>
      <c r="T108" s="90"/>
      <c r="U108" s="144" t="s">
        <v>207</v>
      </c>
      <c r="V108" s="90"/>
      <c r="W108" s="144" t="s">
        <v>207</v>
      </c>
      <c r="X108" s="90"/>
      <c r="Y108" s="144" t="s">
        <v>62</v>
      </c>
      <c r="Z108" s="90"/>
      <c r="AA108" s="144" t="s">
        <v>207</v>
      </c>
      <c r="AB108" s="90"/>
      <c r="AC108" s="144" t="s">
        <v>207</v>
      </c>
      <c r="AD108" s="90"/>
      <c r="AE108" s="144" t="s">
        <v>207</v>
      </c>
      <c r="AF108" s="178" t="str">
        <f>IF(AND(O108="",Q108="",S108="",U108="",W108="",Y108="",AA108="",AC108=""),"",IF(OR(AND(O108&lt;&gt;"NA",O108&lt;&gt;"C",O108&lt;&gt;"NC",O108&lt;&gt;"SF",O108&lt;&gt;""),AND(Q108&lt;&gt;"NA",Q108&lt;&gt;"C",Q108&lt;&gt;"NC",Q108&lt;&gt;"SF",Q108&lt;&gt;""),AND(S108&lt;&gt;"NA",S108&lt;&gt;"C",S108&lt;&gt;"NC",S108&lt;&gt;"SF",S108&lt;&gt;""),AND(U108&lt;&gt;"NA",U108&lt;&gt;"C",U108&lt;&gt;"NC",U108&lt;&gt;"SF",U108&lt;&gt;""),AND(W108&lt;&gt;"NA",W108&lt;&gt;"C",W108&lt;&gt;"NC",W108&lt;&gt;"SF",W108&lt;&gt;""),AND(Y108&lt;&gt;"NA",Y108&lt;&gt;"C",Y108&lt;&gt;"NC",Y108&lt;&gt;"SF",Y108&lt;&gt;""),AND(AA108&lt;&gt;"NA",AA108&lt;&gt;"C",AA108&lt;&gt;"NC",AA108&lt;&gt;"SF",AA108&lt;&gt;""),AND(AC108&lt;&gt;"NA",AC108&lt;&gt;"C",AC108&lt;&gt;"NC",AC108&lt;&gt;"SF",AC108&lt;&gt;"")),"FALSO",IF(AND(O108="NA",Q108="NA",S108="NA",U108="NA",W108="NA",Y108="NA",AA108="NA",AC108="NA"),"NA",IF(OR(O108="NC",Q108="NC",S108="NC",U108="NC",W108="NC",Y108="NC",AA108="NC",AC108="NC",O108="SF",Q108="SF",S108="SF",U108="SF",W108="SF",Y108="SF",AA108="SF",AC108="SF"),"NC",IF(OR(O108="C",Q108="C",S108="C",U108="C",W108="C",Y108="C",AA108="C",AC108="C"),"C","")))))</f>
        <v>C</v>
      </c>
      <c r="AG108" s="54" t="str">
        <f>IF(AND(AE108="C",AF108="C"),"UTILIZOU O PDA CORRETAMENTE",IF(AND(AE108="C",AF108="NC"),"UTILIZOU O PDA CORRETAMENTE. NÃO HÁ FOTOS DE TODAS AS ETAPAS",IF(AND(AE108="NC",AF108="NC"),"NÃO UTILIZOU O PDA",IF(AND(AE108="NA",AF108="NA"),"NÃO AVALIADO POR FALHA DE SINCRONISMO"))))</f>
        <v>UTILIZOU O PDA CORRETAMENTE</v>
      </c>
      <c r="AH108" s="144" t="s">
        <v>207</v>
      </c>
      <c r="AI108" s="190" t="s">
        <v>6</v>
      </c>
      <c r="AJ108" s="94" t="str">
        <f>E108</f>
        <v>SÃO PAULO</v>
      </c>
      <c r="AK108" s="192" t="s">
        <v>39</v>
      </c>
    </row>
    <row r="109" spans="1:37" ht="30" hidden="1" customHeight="1">
      <c r="A109" s="176" t="s">
        <v>201</v>
      </c>
      <c r="B109" s="157">
        <v>2619485913</v>
      </c>
      <c r="C109" s="157" t="s">
        <v>102</v>
      </c>
      <c r="D109" s="157" t="s">
        <v>81</v>
      </c>
      <c r="E109" s="157" t="s">
        <v>5</v>
      </c>
      <c r="F109" s="157" t="s">
        <v>428</v>
      </c>
      <c r="G109" s="157">
        <v>604</v>
      </c>
      <c r="H109" s="157" t="s">
        <v>203</v>
      </c>
      <c r="I109" s="157" t="s">
        <v>390</v>
      </c>
      <c r="J109" s="157" t="s">
        <v>219</v>
      </c>
      <c r="K109" s="157" t="s">
        <v>429</v>
      </c>
      <c r="L109" s="205">
        <v>46300.396527777775</v>
      </c>
      <c r="M109" s="205">
        <v>46300.495138888888</v>
      </c>
      <c r="N109" s="157" t="s">
        <v>243</v>
      </c>
      <c r="O109" s="144" t="s">
        <v>207</v>
      </c>
      <c r="P109" s="187"/>
      <c r="Q109" s="176" t="s">
        <v>207</v>
      </c>
      <c r="R109" s="187"/>
      <c r="S109" s="176" t="s">
        <v>207</v>
      </c>
      <c r="T109" s="187"/>
      <c r="U109" s="176" t="s">
        <v>207</v>
      </c>
      <c r="V109" s="187"/>
      <c r="W109" s="176" t="s">
        <v>207</v>
      </c>
      <c r="X109" s="187"/>
      <c r="Y109" s="176" t="s">
        <v>231</v>
      </c>
      <c r="Z109" s="187" t="s">
        <v>430</v>
      </c>
      <c r="AA109" s="176" t="s">
        <v>207</v>
      </c>
      <c r="AB109" s="187"/>
      <c r="AC109" s="176" t="s">
        <v>207</v>
      </c>
      <c r="AD109" s="187"/>
      <c r="AE109" s="176" t="s">
        <v>207</v>
      </c>
      <c r="AF109" s="178" t="str">
        <f>IF(AND(O109="",Q109="",S109="",U109="",W109="",Y109="",AA109="",AC109=""),"",IF(OR(AND(O109&lt;&gt;"NA",O109&lt;&gt;"C",O109&lt;&gt;"NC",O109&lt;&gt;"SF",O109&lt;&gt;""),AND(Q109&lt;&gt;"NA",Q109&lt;&gt;"C",Q109&lt;&gt;"NC",Q109&lt;&gt;"SF",Q109&lt;&gt;""),AND(S109&lt;&gt;"NA",S109&lt;&gt;"C",S109&lt;&gt;"NC",S109&lt;&gt;"SF",S109&lt;&gt;""),AND(U109&lt;&gt;"NA",U109&lt;&gt;"C",U109&lt;&gt;"NC",U109&lt;&gt;"SF",U109&lt;&gt;""),AND(W109&lt;&gt;"NA",W109&lt;&gt;"C",W109&lt;&gt;"NC",W109&lt;&gt;"SF",W109&lt;&gt;""),AND(Y109&lt;&gt;"NA",Y109&lt;&gt;"C",Y109&lt;&gt;"NC",Y109&lt;&gt;"SF",Y109&lt;&gt;""),AND(AA109&lt;&gt;"NA",AA109&lt;&gt;"C",AA109&lt;&gt;"NC",AA109&lt;&gt;"SF",AA109&lt;&gt;""),AND(AC109&lt;&gt;"NA",AC109&lt;&gt;"C",AC109&lt;&gt;"NC",AC109&lt;&gt;"SF",AC109&lt;&gt;"")),"FALSO",IF(AND(O109="NA",Q109="NA",S109="NA",U109="NA",W109="NA",Y109="NA",AA109="NA",AC109="NA"),"NA",IF(OR(O109="NC",Q109="NC",S109="NC",U109="NC",W109="NC",Y109="NC",AA109="NC",AC109="NC",O109="SF",Q109="SF",S109="SF",U109="SF",W109="SF",Y109="SF",AA109="SF",AC109="SF"),"NC",IF(OR(O109="C",Q109="C",S109="C",U109="C",W109="C",Y109="C",AA109="C",AC109="C"),"C","")))))</f>
        <v>NC</v>
      </c>
      <c r="AG109" s="54" t="str">
        <f>IF(AND(AE109="C",AF109="C"),"UTILIZOU O PDA CORRETAMENTE",IF(AND(AE109="C",AF109="NC"),"UTILIZOU O PDA CORRETAMENTE. NÃO HÁ FOTOS DE TODAS AS ETAPAS",IF(AND(AE109="NC",AF109="NC"),"NÃO UTILIZOU O PDA",IF(AND(AE109="NA",AF109="NA"),"NÃO AVALIADO POR FALHA DE SINCRONISMO"))))</f>
        <v>UTILIZOU O PDA CORRETAMENTE. NÃO HÁ FOTOS DE TODAS AS ETAPAS</v>
      </c>
      <c r="AH109" s="144" t="s">
        <v>207</v>
      </c>
      <c r="AI109" s="190" t="s">
        <v>6</v>
      </c>
      <c r="AJ109" s="94" t="str">
        <f>E109</f>
        <v>SÃO PAULO</v>
      </c>
      <c r="AK109" s="192" t="s">
        <v>39</v>
      </c>
    </row>
    <row r="110" spans="1:37" ht="30" hidden="1" customHeight="1">
      <c r="A110" s="176" t="s">
        <v>201</v>
      </c>
      <c r="B110" s="157">
        <v>2692414722</v>
      </c>
      <c r="C110" s="157" t="s">
        <v>107</v>
      </c>
      <c r="D110" s="157" t="s">
        <v>81</v>
      </c>
      <c r="E110" s="157" t="s">
        <v>5</v>
      </c>
      <c r="F110" s="157" t="s">
        <v>431</v>
      </c>
      <c r="G110" s="157">
        <v>96</v>
      </c>
      <c r="H110" s="157" t="s">
        <v>217</v>
      </c>
      <c r="I110" s="157" t="s">
        <v>432</v>
      </c>
      <c r="J110" s="157" t="s">
        <v>224</v>
      </c>
      <c r="K110" s="157" t="s">
        <v>217</v>
      </c>
      <c r="L110" s="205">
        <v>46178.379861111112</v>
      </c>
      <c r="M110" s="205">
        <v>46178.406944444447</v>
      </c>
      <c r="N110" s="157" t="s">
        <v>351</v>
      </c>
      <c r="O110" s="144" t="s">
        <v>207</v>
      </c>
      <c r="P110" s="90"/>
      <c r="Q110" s="144" t="s">
        <v>207</v>
      </c>
      <c r="R110" s="90"/>
      <c r="S110" s="144" t="s">
        <v>207</v>
      </c>
      <c r="T110" s="90"/>
      <c r="U110" s="144" t="s">
        <v>62</v>
      </c>
      <c r="V110" s="90"/>
      <c r="W110" s="144" t="s">
        <v>207</v>
      </c>
      <c r="X110" s="90"/>
      <c r="Y110" s="144" t="s">
        <v>62</v>
      </c>
      <c r="Z110" s="90"/>
      <c r="AA110" s="144" t="s">
        <v>207</v>
      </c>
      <c r="AB110" s="90"/>
      <c r="AC110" s="144" t="s">
        <v>207</v>
      </c>
      <c r="AD110" s="90"/>
      <c r="AE110" s="144" t="s">
        <v>207</v>
      </c>
      <c r="AF110" s="178" t="str">
        <f>IF(AND(O110="",Q110="",S110="",U110="",W110="",Y110="",AA110="",AC110=""),"",IF(OR(AND(O110&lt;&gt;"NA",O110&lt;&gt;"C",O110&lt;&gt;"NC",O110&lt;&gt;"SF",O110&lt;&gt;""),AND(Q110&lt;&gt;"NA",Q110&lt;&gt;"C",Q110&lt;&gt;"NC",Q110&lt;&gt;"SF",Q110&lt;&gt;""),AND(S110&lt;&gt;"NA",S110&lt;&gt;"C",S110&lt;&gt;"NC",S110&lt;&gt;"SF",S110&lt;&gt;""),AND(U110&lt;&gt;"NA",U110&lt;&gt;"C",U110&lt;&gt;"NC",U110&lt;&gt;"SF",U110&lt;&gt;""),AND(W110&lt;&gt;"NA",W110&lt;&gt;"C",W110&lt;&gt;"NC",W110&lt;&gt;"SF",W110&lt;&gt;""),AND(Y110&lt;&gt;"NA",Y110&lt;&gt;"C",Y110&lt;&gt;"NC",Y110&lt;&gt;"SF",Y110&lt;&gt;""),AND(AA110&lt;&gt;"NA",AA110&lt;&gt;"C",AA110&lt;&gt;"NC",AA110&lt;&gt;"SF",AA110&lt;&gt;""),AND(AC110&lt;&gt;"NA",AC110&lt;&gt;"C",AC110&lt;&gt;"NC",AC110&lt;&gt;"SF",AC110&lt;&gt;"")),"FALSO",IF(AND(O110="NA",Q110="NA",S110="NA",U110="NA",W110="NA",Y110="NA",AA110="NA",AC110="NA"),"NA",IF(OR(O110="NC",Q110="NC",S110="NC",U110="NC",W110="NC",Y110="NC",AA110="NC",AC110="NC",O110="SF",Q110="SF",S110="SF",U110="SF",W110="SF",Y110="SF",AA110="SF",AC110="SF"),"NC",IF(OR(O110="C",Q110="C",S110="C",U110="C",W110="C",Y110="C",AA110="C",AC110="C"),"C","")))))</f>
        <v>C</v>
      </c>
      <c r="AG110" s="54" t="str">
        <f>IF(AND(AE110="C",AF110="C"),"UTILIZOU O PDA CORRETAMENTE",IF(AND(AE110="C",AF110="NC"),"UTILIZOU O PDA CORRETAMENTE. NÃO HÁ FOTOS DE TODAS AS ETAPAS",IF(AND(AE110="NC",AF110="NC"),"NÃO UTILIZOU O PDA",IF(AND(AE110="NA",AF110="NA"),"NÃO AVALIADO POR FALHA DE SINCRONISMO"))))</f>
        <v>UTILIZOU O PDA CORRETAMENTE</v>
      </c>
      <c r="AH110" s="144" t="s">
        <v>207</v>
      </c>
      <c r="AI110" s="190" t="s">
        <v>6</v>
      </c>
      <c r="AJ110" s="94" t="str">
        <f>E110</f>
        <v>SÃO PAULO</v>
      </c>
      <c r="AK110" s="192" t="s">
        <v>39</v>
      </c>
    </row>
    <row r="111" spans="1:37" ht="30" hidden="1" customHeight="1">
      <c r="A111" s="176" t="s">
        <v>201</v>
      </c>
      <c r="B111" s="157">
        <v>2619780235</v>
      </c>
      <c r="C111" s="157" t="s">
        <v>99</v>
      </c>
      <c r="D111" s="157" t="s">
        <v>81</v>
      </c>
      <c r="E111" s="157" t="s">
        <v>5</v>
      </c>
      <c r="F111" s="157" t="s">
        <v>428</v>
      </c>
      <c r="G111" s="157">
        <v>608</v>
      </c>
      <c r="H111" s="157" t="s">
        <v>217</v>
      </c>
      <c r="I111" s="157" t="s">
        <v>390</v>
      </c>
      <c r="J111" s="157" t="s">
        <v>219</v>
      </c>
      <c r="K111" s="157" t="s">
        <v>433</v>
      </c>
      <c r="L111" s="205">
        <v>46331.345138888886</v>
      </c>
      <c r="M111" s="205">
        <v>46331.348611111112</v>
      </c>
      <c r="N111" s="157" t="s">
        <v>243</v>
      </c>
      <c r="O111" s="144" t="s">
        <v>207</v>
      </c>
      <c r="P111" s="187"/>
      <c r="Q111" s="176" t="s">
        <v>207</v>
      </c>
      <c r="R111" s="187"/>
      <c r="S111" s="176" t="s">
        <v>207</v>
      </c>
      <c r="T111" s="187"/>
      <c r="U111" s="176" t="s">
        <v>207</v>
      </c>
      <c r="V111" s="187"/>
      <c r="W111" s="176" t="s">
        <v>207</v>
      </c>
      <c r="X111" s="187"/>
      <c r="Y111" s="176" t="s">
        <v>231</v>
      </c>
      <c r="Z111" s="187" t="s">
        <v>430</v>
      </c>
      <c r="AA111" s="176" t="s">
        <v>207</v>
      </c>
      <c r="AB111" s="187"/>
      <c r="AC111" s="176" t="s">
        <v>207</v>
      </c>
      <c r="AD111" s="187"/>
      <c r="AE111" s="176" t="s">
        <v>207</v>
      </c>
      <c r="AF111" s="178" t="str">
        <f>IF(AND(O111="",Q111="",S111="",U111="",W111="",Y111="",AA111="",AC111=""),"",IF(OR(AND(O111&lt;&gt;"NA",O111&lt;&gt;"C",O111&lt;&gt;"NC",O111&lt;&gt;"SF",O111&lt;&gt;""),AND(Q111&lt;&gt;"NA",Q111&lt;&gt;"C",Q111&lt;&gt;"NC",Q111&lt;&gt;"SF",Q111&lt;&gt;""),AND(S111&lt;&gt;"NA",S111&lt;&gt;"C",S111&lt;&gt;"NC",S111&lt;&gt;"SF",S111&lt;&gt;""),AND(U111&lt;&gt;"NA",U111&lt;&gt;"C",U111&lt;&gt;"NC",U111&lt;&gt;"SF",U111&lt;&gt;""),AND(W111&lt;&gt;"NA",W111&lt;&gt;"C",W111&lt;&gt;"NC",W111&lt;&gt;"SF",W111&lt;&gt;""),AND(Y111&lt;&gt;"NA",Y111&lt;&gt;"C",Y111&lt;&gt;"NC",Y111&lt;&gt;"SF",Y111&lt;&gt;""),AND(AA111&lt;&gt;"NA",AA111&lt;&gt;"C",AA111&lt;&gt;"NC",AA111&lt;&gt;"SF",AA111&lt;&gt;""),AND(AC111&lt;&gt;"NA",AC111&lt;&gt;"C",AC111&lt;&gt;"NC",AC111&lt;&gt;"SF",AC111&lt;&gt;"")),"FALSO",IF(AND(O111="NA",Q111="NA",S111="NA",U111="NA",W111="NA",Y111="NA",AA111="NA",AC111="NA"),"NA",IF(OR(O111="NC",Q111="NC",S111="NC",U111="NC",W111="NC",Y111="NC",AA111="NC",AC111="NC",O111="SF",Q111="SF",S111="SF",U111="SF",W111="SF",Y111="SF",AA111="SF",AC111="SF"),"NC",IF(OR(O111="C",Q111="C",S111="C",U111="C",W111="C",Y111="C",AA111="C",AC111="C"),"C","")))))</f>
        <v>NC</v>
      </c>
      <c r="AG111" s="54" t="str">
        <f>IF(AND(AE111="C",AF111="C"),"UTILIZOU O PDA CORRETAMENTE",IF(AND(AE111="C",AF111="NC"),"UTILIZOU O PDA CORRETAMENTE. NÃO HÁ FOTOS DE TODAS AS ETAPAS",IF(AND(AE111="NC",AF111="NC"),"NÃO UTILIZOU O PDA",IF(AND(AE111="NA",AF111="NA"),"NÃO AVALIADO POR FALHA DE SINCRONISMO"))))</f>
        <v>UTILIZOU O PDA CORRETAMENTE. NÃO HÁ FOTOS DE TODAS AS ETAPAS</v>
      </c>
      <c r="AH111" s="144"/>
      <c r="AI111" s="190" t="s">
        <v>6</v>
      </c>
      <c r="AJ111" s="94" t="str">
        <f>E111</f>
        <v>SÃO PAULO</v>
      </c>
      <c r="AK111" s="192" t="s">
        <v>39</v>
      </c>
    </row>
    <row r="112" spans="1:37" ht="30" hidden="1" customHeight="1">
      <c r="A112" s="176" t="s">
        <v>201</v>
      </c>
      <c r="B112" s="157">
        <v>2620337821</v>
      </c>
      <c r="C112" s="157" t="s">
        <v>84</v>
      </c>
      <c r="D112" s="157" t="s">
        <v>77</v>
      </c>
      <c r="E112" s="157" t="s">
        <v>5</v>
      </c>
      <c r="F112" s="157" t="s">
        <v>434</v>
      </c>
      <c r="G112" s="157">
        <v>17</v>
      </c>
      <c r="H112" s="157" t="s">
        <v>211</v>
      </c>
      <c r="I112" s="157" t="s">
        <v>401</v>
      </c>
      <c r="J112" s="157" t="s">
        <v>424</v>
      </c>
      <c r="K112" s="157"/>
      <c r="L112" s="205">
        <v>46157.53125</v>
      </c>
      <c r="M112" s="205">
        <v>46157.546527777777</v>
      </c>
      <c r="N112" s="157" t="s">
        <v>270</v>
      </c>
      <c r="O112" s="144" t="s">
        <v>207</v>
      </c>
      <c r="P112" s="90"/>
      <c r="Q112" s="144" t="s">
        <v>62</v>
      </c>
      <c r="R112" s="90"/>
      <c r="S112" s="144" t="s">
        <v>62</v>
      </c>
      <c r="T112" s="90"/>
      <c r="U112" s="144" t="s">
        <v>62</v>
      </c>
      <c r="V112" s="90"/>
      <c r="W112" s="144" t="s">
        <v>62</v>
      </c>
      <c r="X112" s="90"/>
      <c r="Y112" s="144" t="s">
        <v>62</v>
      </c>
      <c r="Z112" s="90"/>
      <c r="AA112" s="144" t="s">
        <v>62</v>
      </c>
      <c r="AB112" s="90"/>
      <c r="AC112" s="144" t="s">
        <v>207</v>
      </c>
      <c r="AD112" s="90"/>
      <c r="AE112" s="144" t="s">
        <v>207</v>
      </c>
      <c r="AF112" s="178" t="str">
        <f>IF(AND(O112="",Q112="",S112="",U112="",W112="",Y112="",AA112="",AC112=""),"",IF(OR(AND(O112&lt;&gt;"NA",O112&lt;&gt;"C",O112&lt;&gt;"NC",O112&lt;&gt;"SF",O112&lt;&gt;""),AND(Q112&lt;&gt;"NA",Q112&lt;&gt;"C",Q112&lt;&gt;"NC",Q112&lt;&gt;"SF",Q112&lt;&gt;""),AND(S112&lt;&gt;"NA",S112&lt;&gt;"C",S112&lt;&gt;"NC",S112&lt;&gt;"SF",S112&lt;&gt;""),AND(U112&lt;&gt;"NA",U112&lt;&gt;"C",U112&lt;&gt;"NC",U112&lt;&gt;"SF",U112&lt;&gt;""),AND(W112&lt;&gt;"NA",W112&lt;&gt;"C",W112&lt;&gt;"NC",W112&lt;&gt;"SF",W112&lt;&gt;""),AND(Y112&lt;&gt;"NA",Y112&lt;&gt;"C",Y112&lt;&gt;"NC",Y112&lt;&gt;"SF",Y112&lt;&gt;""),AND(AA112&lt;&gt;"NA",AA112&lt;&gt;"C",AA112&lt;&gt;"NC",AA112&lt;&gt;"SF",AA112&lt;&gt;""),AND(AC112&lt;&gt;"NA",AC112&lt;&gt;"C",AC112&lt;&gt;"NC",AC112&lt;&gt;"SF",AC112&lt;&gt;"")),"FALSO",IF(AND(O112="NA",Q112="NA",S112="NA",U112="NA",W112="NA",Y112="NA",AA112="NA",AC112="NA"),"NA",IF(OR(O112="NC",Q112="NC",S112="NC",U112="NC",W112="NC",Y112="NC",AA112="NC",AC112="NC",O112="SF",Q112="SF",S112="SF",U112="SF",W112="SF",Y112="SF",AA112="SF",AC112="SF"),"NC",IF(OR(O112="C",Q112="C",S112="C",U112="C",W112="C",Y112="C",AA112="C",AC112="C"),"C","")))))</f>
        <v>C</v>
      </c>
      <c r="AG112" s="54" t="str">
        <f>IF(AND(AE112="C",AF112="C"),"UTILIZOU O PDA CORRETAMENTE",IF(AND(AE112="C",AF112="NC"),"UTILIZOU O PDA CORRETAMENTE. NÃO HÁ FOTOS DE TODAS AS ETAPAS",IF(AND(AE112="NC",AF112="NC"),"NÃO UTILIZOU O PDA",IF(AND(AE112="NA",AF112="NA"),"NÃO AVALIADO POR FALHA DE SINCRONISMO"))))</f>
        <v>UTILIZOU O PDA CORRETAMENTE</v>
      </c>
      <c r="AH112" s="144" t="s">
        <v>207</v>
      </c>
      <c r="AI112" s="190" t="s">
        <v>6</v>
      </c>
      <c r="AJ112" s="94" t="str">
        <f>E112</f>
        <v>SÃO PAULO</v>
      </c>
      <c r="AK112" s="192" t="s">
        <v>39</v>
      </c>
    </row>
    <row r="113" spans="1:37" ht="30" hidden="1" customHeight="1">
      <c r="A113" s="225" t="s">
        <v>201</v>
      </c>
      <c r="B113" s="157">
        <v>2693527976</v>
      </c>
      <c r="C113" s="157" t="s">
        <v>102</v>
      </c>
      <c r="D113" s="157" t="s">
        <v>81</v>
      </c>
      <c r="E113" s="157" t="s">
        <v>5</v>
      </c>
      <c r="F113" s="157" t="s">
        <v>435</v>
      </c>
      <c r="G113" s="157">
        <v>7</v>
      </c>
      <c r="H113" s="157" t="s">
        <v>203</v>
      </c>
      <c r="I113" s="157" t="s">
        <v>401</v>
      </c>
      <c r="J113" s="157" t="s">
        <v>219</v>
      </c>
      <c r="K113" s="157" t="s">
        <v>242</v>
      </c>
      <c r="L113" s="205">
        <v>46160.523611111108</v>
      </c>
      <c r="M113" s="205">
        <v>46160.525694444441</v>
      </c>
      <c r="N113" s="157" t="s">
        <v>243</v>
      </c>
      <c r="O113" s="144" t="s">
        <v>207</v>
      </c>
      <c r="P113" s="90"/>
      <c r="Q113" s="144" t="s">
        <v>207</v>
      </c>
      <c r="R113" s="90"/>
      <c r="S113" s="144" t="s">
        <v>207</v>
      </c>
      <c r="T113" s="90"/>
      <c r="U113" s="144" t="s">
        <v>207</v>
      </c>
      <c r="V113" s="90"/>
      <c r="W113" s="144" t="s">
        <v>207</v>
      </c>
      <c r="X113" s="90"/>
      <c r="Y113" s="144" t="s">
        <v>207</v>
      </c>
      <c r="Z113" s="90"/>
      <c r="AA113" s="144" t="s">
        <v>207</v>
      </c>
      <c r="AB113" s="90"/>
      <c r="AC113" s="144" t="s">
        <v>207</v>
      </c>
      <c r="AD113" s="90"/>
      <c r="AE113" s="144" t="s">
        <v>207</v>
      </c>
      <c r="AF113" s="178" t="str">
        <f>IF(AND(O113="",Q113="",S113="",U113="",W113="",Y113="",AA113="",AC113=""),"",IF(OR(AND(O113&lt;&gt;"NA",O113&lt;&gt;"C",O113&lt;&gt;"NC",O113&lt;&gt;"SF",O113&lt;&gt;""),AND(Q113&lt;&gt;"NA",Q113&lt;&gt;"C",Q113&lt;&gt;"NC",Q113&lt;&gt;"SF",Q113&lt;&gt;""),AND(S113&lt;&gt;"NA",S113&lt;&gt;"C",S113&lt;&gt;"NC",S113&lt;&gt;"SF",S113&lt;&gt;""),AND(U113&lt;&gt;"NA",U113&lt;&gt;"C",U113&lt;&gt;"NC",U113&lt;&gt;"SF",U113&lt;&gt;""),AND(W113&lt;&gt;"NA",W113&lt;&gt;"C",W113&lt;&gt;"NC",W113&lt;&gt;"SF",W113&lt;&gt;""),AND(Y113&lt;&gt;"NA",Y113&lt;&gt;"C",Y113&lt;&gt;"NC",Y113&lt;&gt;"SF",Y113&lt;&gt;""),AND(AA113&lt;&gt;"NA",AA113&lt;&gt;"C",AA113&lt;&gt;"NC",AA113&lt;&gt;"SF",AA113&lt;&gt;""),AND(AC113&lt;&gt;"NA",AC113&lt;&gt;"C",AC113&lt;&gt;"NC",AC113&lt;&gt;"SF",AC113&lt;&gt;"")),"FALSO",IF(AND(O113="NA",Q113="NA",S113="NA",U113="NA",W113="NA",Y113="NA",AA113="NA",AC113="NA"),"NA",IF(OR(O113="NC",Q113="NC",S113="NC",U113="NC",W113="NC",Y113="NC",AA113="NC",AC113="NC",O113="SF",Q113="SF",S113="SF",U113="SF",W113="SF",Y113="SF",AA113="SF",AC113="SF"),"NC",IF(OR(O113="C",Q113="C",S113="C",U113="C",W113="C",Y113="C",AA113="C",AC113="C"),"C","")))))</f>
        <v>C</v>
      </c>
      <c r="AG113" s="54" t="str">
        <f>IF(AND(AE113="C",AF113="C"),"UTILIZOU O PDA CORRETAMENTE",IF(AND(AE113="C",AF113="NC"),"UTILIZOU O PDA CORRETAMENTE. NÃO HÁ FOTOS DE TODAS AS ETAPAS",IF(AND(AE113="NC",AF113="NC"),"NÃO UTILIZOU O PDA",IF(AND(AE113="NA",AF113="NA"),"NÃO AVALIADO POR FALHA DE SINCRONISMO"))))</f>
        <v>UTILIZOU O PDA CORRETAMENTE</v>
      </c>
      <c r="AH113" s="144" t="s">
        <v>207</v>
      </c>
      <c r="AI113" s="190" t="s">
        <v>6</v>
      </c>
      <c r="AJ113" s="94" t="str">
        <f>E113</f>
        <v>SÃO PAULO</v>
      </c>
      <c r="AK113" s="192" t="s">
        <v>39</v>
      </c>
    </row>
    <row r="114" spans="1:37" ht="30" hidden="1" customHeight="1">
      <c r="A114" s="176" t="s">
        <v>201</v>
      </c>
      <c r="B114" s="157">
        <v>2618888670</v>
      </c>
      <c r="C114" s="157" t="s">
        <v>84</v>
      </c>
      <c r="D114" s="157" t="s">
        <v>77</v>
      </c>
      <c r="E114" s="157" t="s">
        <v>5</v>
      </c>
      <c r="F114" s="157" t="s">
        <v>436</v>
      </c>
      <c r="G114" s="157">
        <v>59</v>
      </c>
      <c r="H114" s="157" t="s">
        <v>210</v>
      </c>
      <c r="I114" s="157" t="s">
        <v>261</v>
      </c>
      <c r="J114" s="157" t="s">
        <v>424</v>
      </c>
      <c r="K114" s="157"/>
      <c r="L114" s="205">
        <v>46208.529166666667</v>
      </c>
      <c r="M114" s="205">
        <v>46208.531944444447</v>
      </c>
      <c r="N114" s="157" t="s">
        <v>270</v>
      </c>
      <c r="O114" s="144" t="s">
        <v>207</v>
      </c>
      <c r="P114" s="90"/>
      <c r="Q114" s="144" t="s">
        <v>62</v>
      </c>
      <c r="R114" s="90"/>
      <c r="S114" s="144" t="s">
        <v>62</v>
      </c>
      <c r="T114" s="90"/>
      <c r="U114" s="144" t="s">
        <v>62</v>
      </c>
      <c r="V114" s="90"/>
      <c r="W114" s="144" t="s">
        <v>62</v>
      </c>
      <c r="X114" s="90"/>
      <c r="Y114" s="144" t="s">
        <v>62</v>
      </c>
      <c r="Z114" s="90"/>
      <c r="AA114" s="144" t="s">
        <v>62</v>
      </c>
      <c r="AB114" s="90"/>
      <c r="AC114" s="144" t="s">
        <v>207</v>
      </c>
      <c r="AD114" s="90"/>
      <c r="AE114" s="144" t="s">
        <v>207</v>
      </c>
      <c r="AF114" s="178" t="str">
        <f>IF(AND(O114="",Q114="",S114="",U114="",W114="",Y114="",AA114="",AC114=""),"",IF(OR(AND(O114&lt;&gt;"NA",O114&lt;&gt;"C",O114&lt;&gt;"NC",O114&lt;&gt;"SF",O114&lt;&gt;""),AND(Q114&lt;&gt;"NA",Q114&lt;&gt;"C",Q114&lt;&gt;"NC",Q114&lt;&gt;"SF",Q114&lt;&gt;""),AND(S114&lt;&gt;"NA",S114&lt;&gt;"C",S114&lt;&gt;"NC",S114&lt;&gt;"SF",S114&lt;&gt;""),AND(U114&lt;&gt;"NA",U114&lt;&gt;"C",U114&lt;&gt;"NC",U114&lt;&gt;"SF",U114&lt;&gt;""),AND(W114&lt;&gt;"NA",W114&lt;&gt;"C",W114&lt;&gt;"NC",W114&lt;&gt;"SF",W114&lt;&gt;""),AND(Y114&lt;&gt;"NA",Y114&lt;&gt;"C",Y114&lt;&gt;"NC",Y114&lt;&gt;"SF",Y114&lt;&gt;""),AND(AA114&lt;&gt;"NA",AA114&lt;&gt;"C",AA114&lt;&gt;"NC",AA114&lt;&gt;"SF",AA114&lt;&gt;""),AND(AC114&lt;&gt;"NA",AC114&lt;&gt;"C",AC114&lt;&gt;"NC",AC114&lt;&gt;"SF",AC114&lt;&gt;"")),"FALSO",IF(AND(O114="NA",Q114="NA",S114="NA",U114="NA",W114="NA",Y114="NA",AA114="NA",AC114="NA"),"NA",IF(OR(O114="NC",Q114="NC",S114="NC",U114="NC",W114="NC",Y114="NC",AA114="NC",AC114="NC",O114="SF",Q114="SF",S114="SF",U114="SF",W114="SF",Y114="SF",AA114="SF",AC114="SF"),"NC",IF(OR(O114="C",Q114="C",S114="C",U114="C",W114="C",Y114="C",AA114="C",AC114="C"),"C","")))))</f>
        <v>C</v>
      </c>
      <c r="AG114" s="54" t="str">
        <f>IF(AND(AE114="C",AF114="C"),"UTILIZOU O PDA CORRETAMENTE",IF(AND(AE114="C",AF114="NC"),"UTILIZOU O PDA CORRETAMENTE. NÃO HÁ FOTOS DE TODAS AS ETAPAS",IF(AND(AE114="NC",AF114="NC"),"NÃO UTILIZOU O PDA",IF(AND(AE114="NA",AF114="NA"),"NÃO AVALIADO POR FALHA DE SINCRONISMO"))))</f>
        <v>UTILIZOU O PDA CORRETAMENTE</v>
      </c>
      <c r="AH114" s="144" t="s">
        <v>207</v>
      </c>
      <c r="AI114" s="190" t="s">
        <v>6</v>
      </c>
      <c r="AJ114" s="94" t="str">
        <f>E114</f>
        <v>SÃO PAULO</v>
      </c>
      <c r="AK114" s="192" t="s">
        <v>39</v>
      </c>
    </row>
    <row r="115" spans="1:37" ht="30" hidden="1" customHeight="1">
      <c r="A115" s="176" t="s">
        <v>201</v>
      </c>
      <c r="B115" s="157">
        <v>2619814131</v>
      </c>
      <c r="C115" s="157" t="s">
        <v>96</v>
      </c>
      <c r="D115" s="157" t="s">
        <v>77</v>
      </c>
      <c r="E115" s="157" t="s">
        <v>5</v>
      </c>
      <c r="F115" s="157" t="s">
        <v>437</v>
      </c>
      <c r="G115" s="157">
        <v>322</v>
      </c>
      <c r="H115" s="157" t="s">
        <v>208</v>
      </c>
      <c r="I115" s="157" t="s">
        <v>401</v>
      </c>
      <c r="J115" s="157" t="s">
        <v>96</v>
      </c>
      <c r="K115" s="157"/>
      <c r="L115" s="205">
        <v>46157.582638888889</v>
      </c>
      <c r="M115" s="205">
        <v>46157.586111111108</v>
      </c>
      <c r="N115" s="157" t="s">
        <v>270</v>
      </c>
      <c r="O115" s="144" t="s">
        <v>207</v>
      </c>
      <c r="P115" s="90"/>
      <c r="Q115" s="144" t="s">
        <v>62</v>
      </c>
      <c r="R115" s="90"/>
      <c r="S115" s="144" t="s">
        <v>62</v>
      </c>
      <c r="T115" s="90"/>
      <c r="U115" s="144" t="s">
        <v>62</v>
      </c>
      <c r="V115" s="90"/>
      <c r="W115" s="144" t="s">
        <v>62</v>
      </c>
      <c r="X115" s="90"/>
      <c r="Y115" s="144" t="s">
        <v>62</v>
      </c>
      <c r="Z115" s="90"/>
      <c r="AA115" s="144" t="s">
        <v>62</v>
      </c>
      <c r="AB115" s="90"/>
      <c r="AC115" s="144" t="s">
        <v>207</v>
      </c>
      <c r="AD115" s="90"/>
      <c r="AE115" s="144" t="s">
        <v>207</v>
      </c>
      <c r="AF115" s="178" t="str">
        <f>IF(AND(O115="",Q115="",S115="",U115="",W115="",Y115="",AA115="",AC115=""),"",IF(OR(AND(O115&lt;&gt;"NA",O115&lt;&gt;"C",O115&lt;&gt;"NC",O115&lt;&gt;"SF",O115&lt;&gt;""),AND(Q115&lt;&gt;"NA",Q115&lt;&gt;"C",Q115&lt;&gt;"NC",Q115&lt;&gt;"SF",Q115&lt;&gt;""),AND(S115&lt;&gt;"NA",S115&lt;&gt;"C",S115&lt;&gt;"NC",S115&lt;&gt;"SF",S115&lt;&gt;""),AND(U115&lt;&gt;"NA",U115&lt;&gt;"C",U115&lt;&gt;"NC",U115&lt;&gt;"SF",U115&lt;&gt;""),AND(W115&lt;&gt;"NA",W115&lt;&gt;"C",W115&lt;&gt;"NC",W115&lt;&gt;"SF",W115&lt;&gt;""),AND(Y115&lt;&gt;"NA",Y115&lt;&gt;"C",Y115&lt;&gt;"NC",Y115&lt;&gt;"SF",Y115&lt;&gt;""),AND(AA115&lt;&gt;"NA",AA115&lt;&gt;"C",AA115&lt;&gt;"NC",AA115&lt;&gt;"SF",AA115&lt;&gt;""),AND(AC115&lt;&gt;"NA",AC115&lt;&gt;"C",AC115&lt;&gt;"NC",AC115&lt;&gt;"SF",AC115&lt;&gt;"")),"FALSO",IF(AND(O115="NA",Q115="NA",S115="NA",U115="NA",W115="NA",Y115="NA",AA115="NA",AC115="NA"),"NA",IF(OR(O115="NC",Q115="NC",S115="NC",U115="NC",W115="NC",Y115="NC",AA115="NC",AC115="NC",O115="SF",Q115="SF",S115="SF",U115="SF",W115="SF",Y115="SF",AA115="SF",AC115="SF"),"NC",IF(OR(O115="C",Q115="C",S115="C",U115="C",W115="C",Y115="C",AA115="C",AC115="C"),"C","")))))</f>
        <v>C</v>
      </c>
      <c r="AG115" s="54" t="str">
        <f>IF(AND(AE115="C",AF115="C"),"UTILIZOU O PDA CORRETAMENTE",IF(AND(AE115="C",AF115="NC"),"UTILIZOU O PDA CORRETAMENTE. NÃO HÁ FOTOS DE TODAS AS ETAPAS",IF(AND(AE115="NC",AF115="NC"),"NÃO UTILIZOU O PDA",IF(AND(AE115="NA",AF115="NA"),"NÃO AVALIADO POR FALHA DE SINCRONISMO"))))</f>
        <v>UTILIZOU O PDA CORRETAMENTE</v>
      </c>
      <c r="AH115" s="144" t="s">
        <v>207</v>
      </c>
      <c r="AI115" s="190" t="s">
        <v>6</v>
      </c>
      <c r="AJ115" s="94" t="str">
        <f>E115</f>
        <v>SÃO PAULO</v>
      </c>
      <c r="AK115" s="192" t="s">
        <v>39</v>
      </c>
    </row>
    <row r="116" spans="1:37" ht="30" hidden="1" customHeight="1">
      <c r="A116" s="176" t="s">
        <v>201</v>
      </c>
      <c r="B116" s="157">
        <v>2693078078</v>
      </c>
      <c r="C116" s="157" t="s">
        <v>103</v>
      </c>
      <c r="D116" s="157" t="s">
        <v>81</v>
      </c>
      <c r="E116" s="157" t="s">
        <v>5</v>
      </c>
      <c r="F116" s="157" t="s">
        <v>438</v>
      </c>
      <c r="G116" s="157">
        <v>1914</v>
      </c>
      <c r="H116" s="157" t="s">
        <v>217</v>
      </c>
      <c r="I116" s="157" t="s">
        <v>439</v>
      </c>
      <c r="J116" s="157" t="s">
        <v>246</v>
      </c>
      <c r="K116" s="157" t="s">
        <v>217</v>
      </c>
      <c r="L116" s="205">
        <v>46154.447916666664</v>
      </c>
      <c r="M116" s="205">
        <v>46154.677083333336</v>
      </c>
      <c r="N116" s="157" t="s">
        <v>323</v>
      </c>
      <c r="O116" s="144" t="s">
        <v>207</v>
      </c>
      <c r="P116" s="90"/>
      <c r="Q116" s="144" t="s">
        <v>207</v>
      </c>
      <c r="R116" s="90"/>
      <c r="S116" s="144" t="s">
        <v>207</v>
      </c>
      <c r="T116" s="90"/>
      <c r="U116" s="144" t="s">
        <v>207</v>
      </c>
      <c r="V116" s="90"/>
      <c r="W116" s="144" t="s">
        <v>207</v>
      </c>
      <c r="X116" s="90"/>
      <c r="Y116" s="144" t="s">
        <v>207</v>
      </c>
      <c r="Z116" s="90"/>
      <c r="AA116" s="144" t="s">
        <v>207</v>
      </c>
      <c r="AB116" s="90"/>
      <c r="AC116" s="144" t="s">
        <v>207</v>
      </c>
      <c r="AD116" s="90"/>
      <c r="AE116" s="144" t="s">
        <v>207</v>
      </c>
      <c r="AF116" s="178" t="str">
        <f>IF(AND(O116="",Q116="",S116="",U116="",W116="",Y116="",AA116="",AC116=""),"",IF(OR(AND(O116&lt;&gt;"NA",O116&lt;&gt;"C",O116&lt;&gt;"NC",O116&lt;&gt;"SF",O116&lt;&gt;""),AND(Q116&lt;&gt;"NA",Q116&lt;&gt;"C",Q116&lt;&gt;"NC",Q116&lt;&gt;"SF",Q116&lt;&gt;""),AND(S116&lt;&gt;"NA",S116&lt;&gt;"C",S116&lt;&gt;"NC",S116&lt;&gt;"SF",S116&lt;&gt;""),AND(U116&lt;&gt;"NA",U116&lt;&gt;"C",U116&lt;&gt;"NC",U116&lt;&gt;"SF",U116&lt;&gt;""),AND(W116&lt;&gt;"NA",W116&lt;&gt;"C",W116&lt;&gt;"NC",W116&lt;&gt;"SF",W116&lt;&gt;""),AND(Y116&lt;&gt;"NA",Y116&lt;&gt;"C",Y116&lt;&gt;"NC",Y116&lt;&gt;"SF",Y116&lt;&gt;""),AND(AA116&lt;&gt;"NA",AA116&lt;&gt;"C",AA116&lt;&gt;"NC",AA116&lt;&gt;"SF",AA116&lt;&gt;""),AND(AC116&lt;&gt;"NA",AC116&lt;&gt;"C",AC116&lt;&gt;"NC",AC116&lt;&gt;"SF",AC116&lt;&gt;"")),"FALSO",IF(AND(O116="NA",Q116="NA",S116="NA",U116="NA",W116="NA",Y116="NA",AA116="NA",AC116="NA"),"NA",IF(OR(O116="NC",Q116="NC",S116="NC",U116="NC",W116="NC",Y116="NC",AA116="NC",AC116="NC",O116="SF",Q116="SF",S116="SF",U116="SF",W116="SF",Y116="SF",AA116="SF",AC116="SF"),"NC",IF(OR(O116="C",Q116="C",S116="C",U116="C",W116="C",Y116="C",AA116="C",AC116="C"),"C","")))))</f>
        <v>C</v>
      </c>
      <c r="AG116" s="54" t="str">
        <f>IF(AND(AE116="C",AF116="C"),"UTILIZOU O PDA CORRETAMENTE",IF(AND(AE116="C",AF116="NC"),"UTILIZOU O PDA CORRETAMENTE. NÃO HÁ FOTOS DE TODAS AS ETAPAS",IF(AND(AE116="NC",AF116="NC"),"NÃO UTILIZOU O PDA",IF(AND(AE116="NA",AF116="NA"),"NÃO AVALIADO POR FALHA DE SINCRONISMO"))))</f>
        <v>UTILIZOU O PDA CORRETAMENTE</v>
      </c>
      <c r="AH116" s="144" t="s">
        <v>207</v>
      </c>
      <c r="AI116" s="190" t="s">
        <v>6</v>
      </c>
      <c r="AJ116" s="94" t="str">
        <f>E116</f>
        <v>SÃO PAULO</v>
      </c>
      <c r="AK116" s="192" t="s">
        <v>39</v>
      </c>
    </row>
    <row r="117" spans="1:37" ht="30" hidden="1" customHeight="1">
      <c r="A117" s="176" t="s">
        <v>201</v>
      </c>
      <c r="B117" s="157">
        <v>2693078078</v>
      </c>
      <c r="C117" s="157" t="s">
        <v>99</v>
      </c>
      <c r="D117" s="157" t="s">
        <v>81</v>
      </c>
      <c r="E117" s="157" t="s">
        <v>5</v>
      </c>
      <c r="F117" s="157" t="s">
        <v>438</v>
      </c>
      <c r="G117" s="157">
        <v>1914</v>
      </c>
      <c r="H117" s="157" t="s">
        <v>217</v>
      </c>
      <c r="I117" s="157" t="s">
        <v>439</v>
      </c>
      <c r="J117" s="157" t="s">
        <v>219</v>
      </c>
      <c r="K117" s="157" t="s">
        <v>217</v>
      </c>
      <c r="L117" s="205">
        <v>46154.678472222222</v>
      </c>
      <c r="M117" s="205">
        <v>46154.681250000001</v>
      </c>
      <c r="N117" s="157" t="s">
        <v>323</v>
      </c>
      <c r="O117" s="144" t="s">
        <v>207</v>
      </c>
      <c r="P117" s="90"/>
      <c r="Q117" s="144" t="s">
        <v>207</v>
      </c>
      <c r="R117" s="90"/>
      <c r="S117" s="144" t="s">
        <v>207</v>
      </c>
      <c r="T117" s="90"/>
      <c r="U117" s="144" t="s">
        <v>207</v>
      </c>
      <c r="V117" s="90"/>
      <c r="W117" s="144" t="s">
        <v>207</v>
      </c>
      <c r="X117" s="90"/>
      <c r="Y117" s="144" t="s">
        <v>207</v>
      </c>
      <c r="Z117" s="90"/>
      <c r="AA117" s="144" t="s">
        <v>207</v>
      </c>
      <c r="AB117" s="90"/>
      <c r="AC117" s="144" t="s">
        <v>207</v>
      </c>
      <c r="AD117" s="90"/>
      <c r="AE117" s="144" t="s">
        <v>207</v>
      </c>
      <c r="AF117" s="178" t="str">
        <f>IF(AND(O117="",Q117="",S117="",U117="",W117="",Y117="",AA117="",AC117=""),"",IF(OR(AND(O117&lt;&gt;"NA",O117&lt;&gt;"C",O117&lt;&gt;"NC",O117&lt;&gt;"SF",O117&lt;&gt;""),AND(Q117&lt;&gt;"NA",Q117&lt;&gt;"C",Q117&lt;&gt;"NC",Q117&lt;&gt;"SF",Q117&lt;&gt;""),AND(S117&lt;&gt;"NA",S117&lt;&gt;"C",S117&lt;&gt;"NC",S117&lt;&gt;"SF",S117&lt;&gt;""),AND(U117&lt;&gt;"NA",U117&lt;&gt;"C",U117&lt;&gt;"NC",U117&lt;&gt;"SF",U117&lt;&gt;""),AND(W117&lt;&gt;"NA",W117&lt;&gt;"C",W117&lt;&gt;"NC",W117&lt;&gt;"SF",W117&lt;&gt;""),AND(Y117&lt;&gt;"NA",Y117&lt;&gt;"C",Y117&lt;&gt;"NC",Y117&lt;&gt;"SF",Y117&lt;&gt;""),AND(AA117&lt;&gt;"NA",AA117&lt;&gt;"C",AA117&lt;&gt;"NC",AA117&lt;&gt;"SF",AA117&lt;&gt;""),AND(AC117&lt;&gt;"NA",AC117&lt;&gt;"C",AC117&lt;&gt;"NC",AC117&lt;&gt;"SF",AC117&lt;&gt;"")),"FALSO",IF(AND(O117="NA",Q117="NA",S117="NA",U117="NA",W117="NA",Y117="NA",AA117="NA",AC117="NA"),"NA",IF(OR(O117="NC",Q117="NC",S117="NC",U117="NC",W117="NC",Y117="NC",AA117="NC",AC117="NC",O117="SF",Q117="SF",S117="SF",U117="SF",W117="SF",Y117="SF",AA117="SF",AC117="SF"),"NC",IF(OR(O117="C",Q117="C",S117="C",U117="C",W117="C",Y117="C",AA117="C",AC117="C"),"C","")))))</f>
        <v>C</v>
      </c>
      <c r="AG117" s="54" t="str">
        <f>IF(AND(AE117="C",AF117="C"),"UTILIZOU O PDA CORRETAMENTE",IF(AND(AE117="C",AF117="NC"),"UTILIZOU O PDA CORRETAMENTE. NÃO HÁ FOTOS DE TODAS AS ETAPAS",IF(AND(AE117="NC",AF117="NC"),"NÃO UTILIZOU O PDA",IF(AND(AE117="NA",AF117="NA"),"NÃO AVALIADO POR FALHA DE SINCRONISMO"))))</f>
        <v>UTILIZOU O PDA CORRETAMENTE</v>
      </c>
      <c r="AH117" s="144"/>
      <c r="AI117" s="190" t="s">
        <v>6</v>
      </c>
      <c r="AJ117" s="94" t="str">
        <f>E117</f>
        <v>SÃO PAULO</v>
      </c>
      <c r="AK117" s="192" t="s">
        <v>39</v>
      </c>
    </row>
    <row r="118" spans="1:37" ht="30" hidden="1" customHeight="1">
      <c r="A118" s="176" t="s">
        <v>201</v>
      </c>
      <c r="B118" s="157">
        <v>2618008956</v>
      </c>
      <c r="C118" s="157" t="s">
        <v>440</v>
      </c>
      <c r="D118" s="157" t="s">
        <v>81</v>
      </c>
      <c r="E118" s="157" t="s">
        <v>5</v>
      </c>
      <c r="F118" s="157" t="s">
        <v>441</v>
      </c>
      <c r="G118" s="157">
        <v>756</v>
      </c>
      <c r="H118" s="157"/>
      <c r="I118" s="157" t="s">
        <v>283</v>
      </c>
      <c r="J118" s="157" t="s">
        <v>442</v>
      </c>
      <c r="K118" s="157"/>
      <c r="L118" s="205">
        <v>46086.407638888886</v>
      </c>
      <c r="M118" s="205">
        <v>46086.495833333334</v>
      </c>
      <c r="N118" s="157" t="s">
        <v>345</v>
      </c>
      <c r="O118" s="144" t="s">
        <v>207</v>
      </c>
      <c r="P118" s="90"/>
      <c r="Q118" s="144" t="s">
        <v>207</v>
      </c>
      <c r="R118" s="90"/>
      <c r="S118" s="144" t="s">
        <v>207</v>
      </c>
      <c r="T118" s="90"/>
      <c r="U118" s="144" t="s">
        <v>62</v>
      </c>
      <c r="V118" s="90"/>
      <c r="W118" s="144" t="s">
        <v>207</v>
      </c>
      <c r="X118" s="90"/>
      <c r="Y118" s="144" t="s">
        <v>230</v>
      </c>
      <c r="Z118" s="90"/>
      <c r="AA118" s="144" t="s">
        <v>230</v>
      </c>
      <c r="AB118" s="90"/>
      <c r="AC118" s="144" t="s">
        <v>207</v>
      </c>
      <c r="AD118" s="90"/>
      <c r="AE118" s="144" t="s">
        <v>207</v>
      </c>
      <c r="AF118" s="178" t="str">
        <f>IF(AND(O118="",Q118="",S118="",U118="",W118="",Y118="",AA118="",AC118=""),"",IF(OR(AND(O118&lt;&gt;"NA",O118&lt;&gt;"C",O118&lt;&gt;"NC",O118&lt;&gt;"SF",O118&lt;&gt;""),AND(Q118&lt;&gt;"NA",Q118&lt;&gt;"C",Q118&lt;&gt;"NC",Q118&lt;&gt;"SF",Q118&lt;&gt;""),AND(S118&lt;&gt;"NA",S118&lt;&gt;"C",S118&lt;&gt;"NC",S118&lt;&gt;"SF",S118&lt;&gt;""),AND(U118&lt;&gt;"NA",U118&lt;&gt;"C",U118&lt;&gt;"NC",U118&lt;&gt;"SF",U118&lt;&gt;""),AND(W118&lt;&gt;"NA",W118&lt;&gt;"C",W118&lt;&gt;"NC",W118&lt;&gt;"SF",W118&lt;&gt;""),AND(Y118&lt;&gt;"NA",Y118&lt;&gt;"C",Y118&lt;&gt;"NC",Y118&lt;&gt;"SF",Y118&lt;&gt;""),AND(AA118&lt;&gt;"NA",AA118&lt;&gt;"C",AA118&lt;&gt;"NC",AA118&lt;&gt;"SF",AA118&lt;&gt;""),AND(AC118&lt;&gt;"NA",AC118&lt;&gt;"C",AC118&lt;&gt;"NC",AC118&lt;&gt;"SF",AC118&lt;&gt;"")),"FALSO",IF(AND(O118="NA",Q118="NA",S118="NA",U118="NA",W118="NA",Y118="NA",AA118="NA",AC118="NA"),"NA",IF(OR(O118="NC",Q118="NC",S118="NC",U118="NC",W118="NC",Y118="NC",AA118="NC",AC118="NC",O118="SF",Q118="SF",S118="SF",U118="SF",W118="SF",Y118="SF",AA118="SF",AC118="SF"),"NC",IF(OR(O118="C",Q118="C",S118="C",U118="C",W118="C",Y118="C",AA118="C",AC118="C"),"C","")))))</f>
        <v>NC</v>
      </c>
      <c r="AG118" s="54" t="str">
        <f>IF(AND(AE118="C",AF118="C"),"UTILIZOU O PDA CORRETAMENTE",IF(AND(AE118="C",AF118="NC"),"UTILIZOU O PDA CORRETAMENTE. NÃO HÁ FOTOS DE TODAS AS ETAPAS",IF(AND(AE118="NC",AF118="NC"),"NÃO UTILIZOU O PDA",IF(AND(AE118="NA",AF118="NA"),"NÃO AVALIADO POR FALHA DE SINCRONISMO"))))</f>
        <v>UTILIZOU O PDA CORRETAMENTE. NÃO HÁ FOTOS DE TODAS AS ETAPAS</v>
      </c>
      <c r="AH118" s="144" t="s">
        <v>207</v>
      </c>
      <c r="AI118" s="190" t="s">
        <v>6</v>
      </c>
      <c r="AJ118" s="94" t="str">
        <f>E118</f>
        <v>SÃO PAULO</v>
      </c>
      <c r="AK118" s="192" t="s">
        <v>39</v>
      </c>
    </row>
    <row r="119" spans="1:37" ht="30" hidden="1" customHeight="1">
      <c r="A119" s="176" t="s">
        <v>201</v>
      </c>
      <c r="B119" s="157">
        <v>2619793040</v>
      </c>
      <c r="C119" s="157" t="s">
        <v>100</v>
      </c>
      <c r="D119" s="157" t="s">
        <v>81</v>
      </c>
      <c r="E119" s="157" t="s">
        <v>5</v>
      </c>
      <c r="F119" s="157" t="s">
        <v>441</v>
      </c>
      <c r="G119" s="157">
        <v>606</v>
      </c>
      <c r="H119" s="157" t="s">
        <v>203</v>
      </c>
      <c r="I119" s="157" t="s">
        <v>283</v>
      </c>
      <c r="J119" s="157" t="s">
        <v>236</v>
      </c>
      <c r="K119" s="157" t="s">
        <v>443</v>
      </c>
      <c r="L119" s="205">
        <v>46331.468055555553</v>
      </c>
      <c r="M119" s="205">
        <v>46331.469444444447</v>
      </c>
      <c r="N119" s="157" t="s">
        <v>277</v>
      </c>
      <c r="O119" s="144" t="s">
        <v>207</v>
      </c>
      <c r="P119" s="187"/>
      <c r="Q119" s="176" t="s">
        <v>207</v>
      </c>
      <c r="R119" s="187"/>
      <c r="S119" s="176" t="s">
        <v>207</v>
      </c>
      <c r="T119" s="187"/>
      <c r="U119" s="176" t="s">
        <v>207</v>
      </c>
      <c r="V119" s="187"/>
      <c r="W119" s="176" t="s">
        <v>207</v>
      </c>
      <c r="X119" s="187"/>
      <c r="Y119" s="176" t="s">
        <v>231</v>
      </c>
      <c r="Z119" s="187" t="s">
        <v>444</v>
      </c>
      <c r="AA119" s="176" t="s">
        <v>207</v>
      </c>
      <c r="AB119" s="187"/>
      <c r="AC119" s="176" t="s">
        <v>207</v>
      </c>
      <c r="AD119" s="187"/>
      <c r="AE119" s="176" t="s">
        <v>207</v>
      </c>
      <c r="AF119" s="178" t="str">
        <f>IF(AND(O119="",Q119="",S119="",U119="",W119="",Y119="",AA119="",AC119=""),"",IF(OR(AND(O119&lt;&gt;"NA",O119&lt;&gt;"C",O119&lt;&gt;"NC",O119&lt;&gt;"SF",O119&lt;&gt;""),AND(Q119&lt;&gt;"NA",Q119&lt;&gt;"C",Q119&lt;&gt;"NC",Q119&lt;&gt;"SF",Q119&lt;&gt;""),AND(S119&lt;&gt;"NA",S119&lt;&gt;"C",S119&lt;&gt;"NC",S119&lt;&gt;"SF",S119&lt;&gt;""),AND(U119&lt;&gt;"NA",U119&lt;&gt;"C",U119&lt;&gt;"NC",U119&lt;&gt;"SF",U119&lt;&gt;""),AND(W119&lt;&gt;"NA",W119&lt;&gt;"C",W119&lt;&gt;"NC",W119&lt;&gt;"SF",W119&lt;&gt;""),AND(Y119&lt;&gt;"NA",Y119&lt;&gt;"C",Y119&lt;&gt;"NC",Y119&lt;&gt;"SF",Y119&lt;&gt;""),AND(AA119&lt;&gt;"NA",AA119&lt;&gt;"C",AA119&lt;&gt;"NC",AA119&lt;&gt;"SF",AA119&lt;&gt;""),AND(AC119&lt;&gt;"NA",AC119&lt;&gt;"C",AC119&lt;&gt;"NC",AC119&lt;&gt;"SF",AC119&lt;&gt;"")),"FALSO",IF(AND(O119="NA",Q119="NA",S119="NA",U119="NA",W119="NA",Y119="NA",AA119="NA",AC119="NA"),"NA",IF(OR(O119="NC",Q119="NC",S119="NC",U119="NC",W119="NC",Y119="NC",AA119="NC",AC119="NC",O119="SF",Q119="SF",S119="SF",U119="SF",W119="SF",Y119="SF",AA119="SF",AC119="SF"),"NC",IF(OR(O119="C",Q119="C",S119="C",U119="C",W119="C",Y119="C",AA119="C",AC119="C"),"C","")))))</f>
        <v>NC</v>
      </c>
      <c r="AG119" s="54" t="str">
        <f>IF(AND(AE119="C",AF119="C"),"UTILIZOU O PDA CORRETAMENTE",IF(AND(AE119="C",AF119="NC"),"UTILIZOU O PDA CORRETAMENTE. NÃO HÁ FOTOS DE TODAS AS ETAPAS",IF(AND(AE119="NC",AF119="NC"),"NÃO UTILIZOU O PDA",IF(AND(AE119="NA",AF119="NA"),"NÃO AVALIADO POR FALHA DE SINCRONISMO"))))</f>
        <v>UTILIZOU O PDA CORRETAMENTE. NÃO HÁ FOTOS DE TODAS AS ETAPAS</v>
      </c>
      <c r="AH119" s="144" t="s">
        <v>207</v>
      </c>
      <c r="AI119" s="190" t="s">
        <v>6</v>
      </c>
      <c r="AJ119" s="94" t="str">
        <f>E119</f>
        <v>SÃO PAULO</v>
      </c>
      <c r="AK119" s="192" t="s">
        <v>39</v>
      </c>
    </row>
    <row r="120" spans="1:37" ht="30" hidden="1" customHeight="1">
      <c r="A120" s="176" t="s">
        <v>201</v>
      </c>
      <c r="B120" s="157">
        <v>2618868862</v>
      </c>
      <c r="C120" s="157" t="s">
        <v>103</v>
      </c>
      <c r="D120" s="157" t="s">
        <v>81</v>
      </c>
      <c r="E120" s="157" t="s">
        <v>5</v>
      </c>
      <c r="F120" s="157" t="s">
        <v>445</v>
      </c>
      <c r="G120" s="157">
        <v>9</v>
      </c>
      <c r="H120" s="157" t="s">
        <v>217</v>
      </c>
      <c r="I120" s="157" t="s">
        <v>261</v>
      </c>
      <c r="J120" s="157" t="s">
        <v>224</v>
      </c>
      <c r="K120" s="157" t="s">
        <v>217</v>
      </c>
      <c r="L120" s="205">
        <v>46178.591666666667</v>
      </c>
      <c r="M120" s="205">
        <v>46178.647916666669</v>
      </c>
      <c r="N120" s="157" t="s">
        <v>323</v>
      </c>
      <c r="O120" s="144" t="s">
        <v>207</v>
      </c>
      <c r="P120" s="90"/>
      <c r="Q120" s="144" t="s">
        <v>207</v>
      </c>
      <c r="R120" s="90"/>
      <c r="S120" s="144" t="s">
        <v>207</v>
      </c>
      <c r="T120" s="90"/>
      <c r="U120" s="144" t="s">
        <v>207</v>
      </c>
      <c r="V120" s="90"/>
      <c r="W120" s="144" t="s">
        <v>207</v>
      </c>
      <c r="X120" s="90"/>
      <c r="Y120" s="144" t="s">
        <v>62</v>
      </c>
      <c r="Z120" s="90"/>
      <c r="AA120" s="144" t="s">
        <v>207</v>
      </c>
      <c r="AB120" s="90"/>
      <c r="AC120" s="144" t="s">
        <v>207</v>
      </c>
      <c r="AD120" s="90"/>
      <c r="AE120" s="144" t="s">
        <v>207</v>
      </c>
      <c r="AF120" s="178" t="str">
        <f>IF(AND(O120="",Q120="",S120="",U120="",W120="",Y120="",AA120="",AC120=""),"",IF(OR(AND(O120&lt;&gt;"NA",O120&lt;&gt;"C",O120&lt;&gt;"NC",O120&lt;&gt;"SF",O120&lt;&gt;""),AND(Q120&lt;&gt;"NA",Q120&lt;&gt;"C",Q120&lt;&gt;"NC",Q120&lt;&gt;"SF",Q120&lt;&gt;""),AND(S120&lt;&gt;"NA",S120&lt;&gt;"C",S120&lt;&gt;"NC",S120&lt;&gt;"SF",S120&lt;&gt;""),AND(U120&lt;&gt;"NA",U120&lt;&gt;"C",U120&lt;&gt;"NC",U120&lt;&gt;"SF",U120&lt;&gt;""),AND(W120&lt;&gt;"NA",W120&lt;&gt;"C",W120&lt;&gt;"NC",W120&lt;&gt;"SF",W120&lt;&gt;""),AND(Y120&lt;&gt;"NA",Y120&lt;&gt;"C",Y120&lt;&gt;"NC",Y120&lt;&gt;"SF",Y120&lt;&gt;""),AND(AA120&lt;&gt;"NA",AA120&lt;&gt;"C",AA120&lt;&gt;"NC",AA120&lt;&gt;"SF",AA120&lt;&gt;""),AND(AC120&lt;&gt;"NA",AC120&lt;&gt;"C",AC120&lt;&gt;"NC",AC120&lt;&gt;"SF",AC120&lt;&gt;"")),"FALSO",IF(AND(O120="NA",Q120="NA",S120="NA",U120="NA",W120="NA",Y120="NA",AA120="NA",AC120="NA"),"NA",IF(OR(O120="NC",Q120="NC",S120="NC",U120="NC",W120="NC",Y120="NC",AA120="NC",AC120="NC",O120="SF",Q120="SF",S120="SF",U120="SF",W120="SF",Y120="SF",AA120="SF",AC120="SF"),"NC",IF(OR(O120="C",Q120="C",S120="C",U120="C",W120="C",Y120="C",AA120="C",AC120="C"),"C","")))))</f>
        <v>C</v>
      </c>
      <c r="AG120" s="54" t="str">
        <f>IF(AND(AE120="C",AF120="C"),"UTILIZOU O PDA CORRETAMENTE",IF(AND(AE120="C",AF120="NC"),"UTILIZOU O PDA CORRETAMENTE. NÃO HÁ FOTOS DE TODAS AS ETAPAS",IF(AND(AE120="NC",AF120="NC"),"NÃO UTILIZOU O PDA",IF(AND(AE120="NA",AF120="NA"),"NÃO AVALIADO POR FALHA DE SINCRONISMO"))))</f>
        <v>UTILIZOU O PDA CORRETAMENTE</v>
      </c>
      <c r="AH120" s="144" t="s">
        <v>207</v>
      </c>
      <c r="AI120" s="190" t="s">
        <v>6</v>
      </c>
      <c r="AJ120" s="94" t="str">
        <f>E120</f>
        <v>SÃO PAULO</v>
      </c>
      <c r="AK120" s="192" t="s">
        <v>39</v>
      </c>
    </row>
    <row r="121" spans="1:37" ht="30" hidden="1" customHeight="1">
      <c r="A121" s="176" t="s">
        <v>201</v>
      </c>
      <c r="B121" s="157">
        <v>2618301845</v>
      </c>
      <c r="C121" s="157" t="s">
        <v>99</v>
      </c>
      <c r="D121" s="157" t="s">
        <v>81</v>
      </c>
      <c r="E121" s="157" t="s">
        <v>5</v>
      </c>
      <c r="F121" s="157" t="s">
        <v>446</v>
      </c>
      <c r="G121" s="157">
        <v>88</v>
      </c>
      <c r="H121" s="157" t="s">
        <v>203</v>
      </c>
      <c r="I121" s="157" t="s">
        <v>245</v>
      </c>
      <c r="J121" s="157" t="s">
        <v>219</v>
      </c>
      <c r="K121" s="157" t="s">
        <v>447</v>
      </c>
      <c r="L121" s="205">
        <v>46027.665277777778</v>
      </c>
      <c r="M121" s="205">
        <v>46027.671527777777</v>
      </c>
      <c r="N121" s="157" t="s">
        <v>221</v>
      </c>
      <c r="O121" s="144" t="s">
        <v>207</v>
      </c>
      <c r="P121" s="62"/>
      <c r="Q121" s="144" t="s">
        <v>207</v>
      </c>
      <c r="R121" s="62"/>
      <c r="S121" s="144" t="s">
        <v>207</v>
      </c>
      <c r="T121" s="62"/>
      <c r="U121" s="144" t="s">
        <v>207</v>
      </c>
      <c r="V121" s="62"/>
      <c r="W121" s="144" t="s">
        <v>207</v>
      </c>
      <c r="X121" s="62"/>
      <c r="Y121" s="144" t="s">
        <v>207</v>
      </c>
      <c r="Z121" s="62"/>
      <c r="AA121" s="144" t="s">
        <v>207</v>
      </c>
      <c r="AB121" s="62"/>
      <c r="AC121" s="144" t="s">
        <v>207</v>
      </c>
      <c r="AD121" s="90"/>
      <c r="AE121" s="144" t="s">
        <v>207</v>
      </c>
      <c r="AF121" s="178" t="str">
        <f>IF(AND(O121="",Q121="",S121="",U121="",W121="",Y121="",AA121="",AC121=""),"",IF(OR(AND(O121&lt;&gt;"NA",O121&lt;&gt;"C",O121&lt;&gt;"NC",O121&lt;&gt;"SF",O121&lt;&gt;""),AND(Q121&lt;&gt;"NA",Q121&lt;&gt;"C",Q121&lt;&gt;"NC",Q121&lt;&gt;"SF",Q121&lt;&gt;""),AND(S121&lt;&gt;"NA",S121&lt;&gt;"C",S121&lt;&gt;"NC",S121&lt;&gt;"SF",S121&lt;&gt;""),AND(U121&lt;&gt;"NA",U121&lt;&gt;"C",U121&lt;&gt;"NC",U121&lt;&gt;"SF",U121&lt;&gt;""),AND(W121&lt;&gt;"NA",W121&lt;&gt;"C",W121&lt;&gt;"NC",W121&lt;&gt;"SF",W121&lt;&gt;""),AND(Y121&lt;&gt;"NA",Y121&lt;&gt;"C",Y121&lt;&gt;"NC",Y121&lt;&gt;"SF",Y121&lt;&gt;""),AND(AA121&lt;&gt;"NA",AA121&lt;&gt;"C",AA121&lt;&gt;"NC",AA121&lt;&gt;"SF",AA121&lt;&gt;""),AND(AC121&lt;&gt;"NA",AC121&lt;&gt;"C",AC121&lt;&gt;"NC",AC121&lt;&gt;"SF",AC121&lt;&gt;"")),"FALSO",IF(AND(O121="NA",Q121="NA",S121="NA",U121="NA",W121="NA",Y121="NA",AA121="NA",AC121="NA"),"NA",IF(OR(O121="NC",Q121="NC",S121="NC",U121="NC",W121="NC",Y121="NC",AA121="NC",AC121="NC",O121="SF",Q121="SF",S121="SF",U121="SF",W121="SF",Y121="SF",AA121="SF",AC121="SF"),"NC",IF(OR(O121="C",Q121="C",S121="C",U121="C",W121="C",Y121="C",AA121="C",AC121="C"),"C","")))))</f>
        <v>C</v>
      </c>
      <c r="AG121" s="54" t="str">
        <f>IF(AND(AE121="C",AF121="C"),"UTILIZOU O PDA CORRETAMENTE",IF(AND(AE121="C",AF121="NC"),"UTILIZOU O PDA CORRETAMENTE. NÃO HÁ FOTOS DE TODAS AS ETAPAS",IF(AND(AE121="NC",AF121="NC"),"NÃO UTILIZOU O PDA",IF(AND(AE121="NA",AF121="NA"),"NÃO AVALIADO POR FALHA DE SINCRONISMO"))))</f>
        <v>UTILIZOU O PDA CORRETAMENTE</v>
      </c>
      <c r="AH121" s="144" t="s">
        <v>207</v>
      </c>
      <c r="AI121" s="190" t="s">
        <v>6</v>
      </c>
      <c r="AJ121" s="94" t="str">
        <f>E121</f>
        <v>SÃO PAULO</v>
      </c>
      <c r="AK121" s="192" t="s">
        <v>39</v>
      </c>
    </row>
    <row r="122" spans="1:37" ht="30" hidden="1" customHeight="1">
      <c r="A122" s="176" t="s">
        <v>201</v>
      </c>
      <c r="B122" s="157">
        <v>2618484027</v>
      </c>
      <c r="C122" s="157" t="s">
        <v>106</v>
      </c>
      <c r="D122" s="157" t="s">
        <v>81</v>
      </c>
      <c r="E122" s="157" t="s">
        <v>5</v>
      </c>
      <c r="F122" s="157" t="s">
        <v>448</v>
      </c>
      <c r="G122" s="157">
        <v>181</v>
      </c>
      <c r="H122" s="157" t="s">
        <v>217</v>
      </c>
      <c r="I122" s="157" t="s">
        <v>283</v>
      </c>
      <c r="J122" s="157" t="s">
        <v>279</v>
      </c>
      <c r="K122" s="157" t="s">
        <v>217</v>
      </c>
      <c r="L122" s="205">
        <v>46147.388888888891</v>
      </c>
      <c r="M122" s="205">
        <v>46147.538194444445</v>
      </c>
      <c r="N122" s="157" t="s">
        <v>277</v>
      </c>
      <c r="O122" s="144" t="s">
        <v>207</v>
      </c>
      <c r="P122" s="90"/>
      <c r="Q122" s="144" t="s">
        <v>207</v>
      </c>
      <c r="R122" s="90"/>
      <c r="S122" s="144" t="s">
        <v>207</v>
      </c>
      <c r="T122" s="90"/>
      <c r="U122" s="144" t="s">
        <v>207</v>
      </c>
      <c r="V122" s="90"/>
      <c r="W122" s="144" t="s">
        <v>207</v>
      </c>
      <c r="X122" s="90"/>
      <c r="Y122" s="144" t="s">
        <v>62</v>
      </c>
      <c r="Z122" s="90"/>
      <c r="AA122" s="144" t="s">
        <v>207</v>
      </c>
      <c r="AB122" s="90"/>
      <c r="AC122" s="144" t="s">
        <v>207</v>
      </c>
      <c r="AD122" s="90"/>
      <c r="AE122" s="144" t="s">
        <v>207</v>
      </c>
      <c r="AF122" s="178" t="str">
        <f>IF(AND(O122="",Q122="",S122="",U122="",W122="",Y122="",AA122="",AC122=""),"",IF(OR(AND(O122&lt;&gt;"NA",O122&lt;&gt;"C",O122&lt;&gt;"NC",O122&lt;&gt;"SF",O122&lt;&gt;""),AND(Q122&lt;&gt;"NA",Q122&lt;&gt;"C",Q122&lt;&gt;"NC",Q122&lt;&gt;"SF",Q122&lt;&gt;""),AND(S122&lt;&gt;"NA",S122&lt;&gt;"C",S122&lt;&gt;"NC",S122&lt;&gt;"SF",S122&lt;&gt;""),AND(U122&lt;&gt;"NA",U122&lt;&gt;"C",U122&lt;&gt;"NC",U122&lt;&gt;"SF",U122&lt;&gt;""),AND(W122&lt;&gt;"NA",W122&lt;&gt;"C",W122&lt;&gt;"NC",W122&lt;&gt;"SF",W122&lt;&gt;""),AND(Y122&lt;&gt;"NA",Y122&lt;&gt;"C",Y122&lt;&gt;"NC",Y122&lt;&gt;"SF",Y122&lt;&gt;""),AND(AA122&lt;&gt;"NA",AA122&lt;&gt;"C",AA122&lt;&gt;"NC",AA122&lt;&gt;"SF",AA122&lt;&gt;""),AND(AC122&lt;&gt;"NA",AC122&lt;&gt;"C",AC122&lt;&gt;"NC",AC122&lt;&gt;"SF",AC122&lt;&gt;"")),"FALSO",IF(AND(O122="NA",Q122="NA",S122="NA",U122="NA",W122="NA",Y122="NA",AA122="NA",AC122="NA"),"NA",IF(OR(O122="NC",Q122="NC",S122="NC",U122="NC",W122="NC",Y122="NC",AA122="NC",AC122="NC",O122="SF",Q122="SF",S122="SF",U122="SF",W122="SF",Y122="SF",AA122="SF",AC122="SF"),"NC",IF(OR(O122="C",Q122="C",S122="C",U122="C",W122="C",Y122="C",AA122="C",AC122="C"),"C","")))))</f>
        <v>C</v>
      </c>
      <c r="AG122" s="54" t="str">
        <f>IF(AND(AE122="C",AF122="C"),"UTILIZOU O PDA CORRETAMENTE",IF(AND(AE122="C",AF122="NC"),"UTILIZOU O PDA CORRETAMENTE. NÃO HÁ FOTOS DE TODAS AS ETAPAS",IF(AND(AE122="NC",AF122="NC"),"NÃO UTILIZOU O PDA",IF(AND(AE122="NA",AF122="NA"),"NÃO AVALIADO POR FALHA DE SINCRONISMO"))))</f>
        <v>UTILIZOU O PDA CORRETAMENTE</v>
      </c>
      <c r="AH122" s="144" t="s">
        <v>207</v>
      </c>
      <c r="AI122" s="190" t="s">
        <v>6</v>
      </c>
      <c r="AJ122" s="94" t="str">
        <f>E122</f>
        <v>SÃO PAULO</v>
      </c>
      <c r="AK122" s="192" t="s">
        <v>39</v>
      </c>
    </row>
    <row r="123" spans="1:37" ht="30" hidden="1" customHeight="1">
      <c r="A123" s="176" t="s">
        <v>201</v>
      </c>
      <c r="B123" s="157">
        <v>2693080862</v>
      </c>
      <c r="C123" s="157" t="s">
        <v>107</v>
      </c>
      <c r="D123" s="157" t="s">
        <v>81</v>
      </c>
      <c r="E123" s="157" t="s">
        <v>5</v>
      </c>
      <c r="F123" s="157" t="s">
        <v>449</v>
      </c>
      <c r="G123" s="157">
        <v>65</v>
      </c>
      <c r="H123" s="157"/>
      <c r="I123" s="157" t="s">
        <v>283</v>
      </c>
      <c r="J123" s="157" t="s">
        <v>246</v>
      </c>
      <c r="K123" s="157" t="s">
        <v>450</v>
      </c>
      <c r="L123" s="205">
        <v>46154.594444444447</v>
      </c>
      <c r="M123" s="205">
        <v>46154.603472222225</v>
      </c>
      <c r="N123" s="157" t="s">
        <v>277</v>
      </c>
      <c r="O123" s="144" t="s">
        <v>207</v>
      </c>
      <c r="P123" s="90"/>
      <c r="Q123" s="144" t="s">
        <v>207</v>
      </c>
      <c r="R123" s="90"/>
      <c r="S123" s="144" t="s">
        <v>207</v>
      </c>
      <c r="T123" s="90"/>
      <c r="U123" s="144" t="s">
        <v>62</v>
      </c>
      <c r="V123" s="90"/>
      <c r="W123" s="144" t="s">
        <v>207</v>
      </c>
      <c r="X123" s="90"/>
      <c r="Y123" s="144" t="s">
        <v>62</v>
      </c>
      <c r="Z123" s="90"/>
      <c r="AA123" s="144" t="s">
        <v>207</v>
      </c>
      <c r="AB123" s="90"/>
      <c r="AC123" s="144" t="s">
        <v>207</v>
      </c>
      <c r="AD123" s="90"/>
      <c r="AE123" s="144" t="s">
        <v>207</v>
      </c>
      <c r="AF123" s="178" t="str">
        <f>IF(AND(O123="",Q123="",S123="",U123="",W123="",Y123="",AA123="",AC123=""),"",IF(OR(AND(O123&lt;&gt;"NA",O123&lt;&gt;"C",O123&lt;&gt;"NC",O123&lt;&gt;"SF",O123&lt;&gt;""),AND(Q123&lt;&gt;"NA",Q123&lt;&gt;"C",Q123&lt;&gt;"NC",Q123&lt;&gt;"SF",Q123&lt;&gt;""),AND(S123&lt;&gt;"NA",S123&lt;&gt;"C",S123&lt;&gt;"NC",S123&lt;&gt;"SF",S123&lt;&gt;""),AND(U123&lt;&gt;"NA",U123&lt;&gt;"C",U123&lt;&gt;"NC",U123&lt;&gt;"SF",U123&lt;&gt;""),AND(W123&lt;&gt;"NA",W123&lt;&gt;"C",W123&lt;&gt;"NC",W123&lt;&gt;"SF",W123&lt;&gt;""),AND(Y123&lt;&gt;"NA",Y123&lt;&gt;"C",Y123&lt;&gt;"NC",Y123&lt;&gt;"SF",Y123&lt;&gt;""),AND(AA123&lt;&gt;"NA",AA123&lt;&gt;"C",AA123&lt;&gt;"NC",AA123&lt;&gt;"SF",AA123&lt;&gt;""),AND(AC123&lt;&gt;"NA",AC123&lt;&gt;"C",AC123&lt;&gt;"NC",AC123&lt;&gt;"SF",AC123&lt;&gt;"")),"FALSO",IF(AND(O123="NA",Q123="NA",S123="NA",U123="NA",W123="NA",Y123="NA",AA123="NA",AC123="NA"),"NA",IF(OR(O123="NC",Q123="NC",S123="NC",U123="NC",W123="NC",Y123="NC",AA123="NC",AC123="NC",O123="SF",Q123="SF",S123="SF",U123="SF",W123="SF",Y123="SF",AA123="SF",AC123="SF"),"NC",IF(OR(O123="C",Q123="C",S123="C",U123="C",W123="C",Y123="C",AA123="C",AC123="C"),"C","")))))</f>
        <v>C</v>
      </c>
      <c r="AG123" s="54" t="str">
        <f>IF(AND(AE123="C",AF123="C"),"UTILIZOU O PDA CORRETAMENTE",IF(AND(AE123="C",AF123="NC"),"UTILIZOU O PDA CORRETAMENTE. NÃO HÁ FOTOS DE TODAS AS ETAPAS",IF(AND(AE123="NC",AF123="NC"),"NÃO UTILIZOU O PDA",IF(AND(AE123="NA",AF123="NA"),"NÃO AVALIADO POR FALHA DE SINCRONISMO"))))</f>
        <v>UTILIZOU O PDA CORRETAMENTE</v>
      </c>
      <c r="AH123" s="144" t="s">
        <v>207</v>
      </c>
      <c r="AI123" s="190" t="s">
        <v>6</v>
      </c>
      <c r="AJ123" s="94" t="str">
        <f>E123</f>
        <v>SÃO PAULO</v>
      </c>
      <c r="AK123" s="192" t="s">
        <v>39</v>
      </c>
    </row>
    <row r="124" spans="1:37" ht="30" hidden="1" customHeight="1">
      <c r="A124" s="176" t="s">
        <v>201</v>
      </c>
      <c r="B124" s="157">
        <v>2619812917</v>
      </c>
      <c r="C124" s="157" t="s">
        <v>106</v>
      </c>
      <c r="D124" s="157" t="s">
        <v>81</v>
      </c>
      <c r="E124" s="157" t="s">
        <v>5</v>
      </c>
      <c r="F124" s="157" t="s">
        <v>451</v>
      </c>
      <c r="G124" s="157">
        <v>125</v>
      </c>
      <c r="H124" s="157" t="s">
        <v>217</v>
      </c>
      <c r="I124" s="157" t="s">
        <v>329</v>
      </c>
      <c r="J124" s="157" t="s">
        <v>279</v>
      </c>
      <c r="K124" s="157" t="s">
        <v>368</v>
      </c>
      <c r="L124" s="205">
        <v>46154.461805555555</v>
      </c>
      <c r="M124" s="205">
        <v>46154.515972222223</v>
      </c>
      <c r="N124" s="157" t="s">
        <v>235</v>
      </c>
      <c r="O124" s="144" t="s">
        <v>207</v>
      </c>
      <c r="P124" s="90"/>
      <c r="Q124" s="144" t="s">
        <v>207</v>
      </c>
      <c r="R124" s="90"/>
      <c r="S124" s="144" t="s">
        <v>207</v>
      </c>
      <c r="T124" s="90"/>
      <c r="U124" s="144" t="s">
        <v>62</v>
      </c>
      <c r="V124" s="90"/>
      <c r="W124" s="144" t="s">
        <v>207</v>
      </c>
      <c r="X124" s="90"/>
      <c r="Y124" s="144" t="s">
        <v>230</v>
      </c>
      <c r="Z124" s="90"/>
      <c r="AA124" s="144" t="s">
        <v>207</v>
      </c>
      <c r="AB124" s="90"/>
      <c r="AC124" s="144" t="s">
        <v>207</v>
      </c>
      <c r="AD124" s="90"/>
      <c r="AE124" s="144" t="s">
        <v>207</v>
      </c>
      <c r="AF124" s="178" t="str">
        <f>IF(AND(O124="",Q124="",S124="",U124="",W124="",Y124="",AA124="",AC124=""),"",IF(OR(AND(O124&lt;&gt;"NA",O124&lt;&gt;"C",O124&lt;&gt;"NC",O124&lt;&gt;"SF",O124&lt;&gt;""),AND(Q124&lt;&gt;"NA",Q124&lt;&gt;"C",Q124&lt;&gt;"NC",Q124&lt;&gt;"SF",Q124&lt;&gt;""),AND(S124&lt;&gt;"NA",S124&lt;&gt;"C",S124&lt;&gt;"NC",S124&lt;&gt;"SF",S124&lt;&gt;""),AND(U124&lt;&gt;"NA",U124&lt;&gt;"C",U124&lt;&gt;"NC",U124&lt;&gt;"SF",U124&lt;&gt;""),AND(W124&lt;&gt;"NA",W124&lt;&gt;"C",W124&lt;&gt;"NC",W124&lt;&gt;"SF",W124&lt;&gt;""),AND(Y124&lt;&gt;"NA",Y124&lt;&gt;"C",Y124&lt;&gt;"NC",Y124&lt;&gt;"SF",Y124&lt;&gt;""),AND(AA124&lt;&gt;"NA",AA124&lt;&gt;"C",AA124&lt;&gt;"NC",AA124&lt;&gt;"SF",AA124&lt;&gt;""),AND(AC124&lt;&gt;"NA",AC124&lt;&gt;"C",AC124&lt;&gt;"NC",AC124&lt;&gt;"SF",AC124&lt;&gt;"")),"FALSO",IF(AND(O124="NA",Q124="NA",S124="NA",U124="NA",W124="NA",Y124="NA",AA124="NA",AC124="NA"),"NA",IF(OR(O124="NC",Q124="NC",S124="NC",U124="NC",W124="NC",Y124="NC",AA124="NC",AC124="NC",O124="SF",Q124="SF",S124="SF",U124="SF",W124="SF",Y124="SF",AA124="SF",AC124="SF"),"NC",IF(OR(O124="C",Q124="C",S124="C",U124="C",W124="C",Y124="C",AA124="C",AC124="C"),"C","")))))</f>
        <v>NC</v>
      </c>
      <c r="AG124" s="54" t="str">
        <f>IF(AND(AE124="C",AF124="C"),"UTILIZOU O PDA CORRETAMENTE",IF(AND(AE124="C",AF124="NC"),"UTILIZOU O PDA CORRETAMENTE. NÃO HÁ FOTOS DE TODAS AS ETAPAS",IF(AND(AE124="NC",AF124="NC"),"NÃO UTILIZOU O PDA",IF(AND(AE124="NA",AF124="NA"),"NÃO AVALIADO POR FALHA DE SINCRONISMO"))))</f>
        <v>UTILIZOU O PDA CORRETAMENTE. NÃO HÁ FOTOS DE TODAS AS ETAPAS</v>
      </c>
      <c r="AH124" s="144" t="s">
        <v>207</v>
      </c>
      <c r="AI124" s="190" t="s">
        <v>6</v>
      </c>
      <c r="AJ124" s="94" t="str">
        <f>E124</f>
        <v>SÃO PAULO</v>
      </c>
      <c r="AK124" s="192" t="s">
        <v>39</v>
      </c>
    </row>
    <row r="125" spans="1:37" ht="30" hidden="1" customHeight="1">
      <c r="A125" s="176" t="s">
        <v>201</v>
      </c>
      <c r="B125" s="157">
        <v>2693041371</v>
      </c>
      <c r="C125" s="157" t="s">
        <v>103</v>
      </c>
      <c r="D125" s="157" t="s">
        <v>81</v>
      </c>
      <c r="E125" s="157" t="s">
        <v>5</v>
      </c>
      <c r="F125" s="157" t="s">
        <v>452</v>
      </c>
      <c r="G125" s="157">
        <v>30</v>
      </c>
      <c r="H125" s="157" t="s">
        <v>217</v>
      </c>
      <c r="I125" s="157" t="s">
        <v>390</v>
      </c>
      <c r="J125" s="157" t="s">
        <v>453</v>
      </c>
      <c r="K125" s="157" t="s">
        <v>454</v>
      </c>
      <c r="L125" s="205">
        <v>46154.509027777778</v>
      </c>
      <c r="M125" s="205">
        <v>46154.542361111111</v>
      </c>
      <c r="N125" s="157" t="s">
        <v>243</v>
      </c>
      <c r="O125" s="144" t="s">
        <v>207</v>
      </c>
      <c r="P125" s="90"/>
      <c r="Q125" s="144" t="s">
        <v>207</v>
      </c>
      <c r="R125" s="90"/>
      <c r="S125" s="144" t="s">
        <v>207</v>
      </c>
      <c r="T125" s="90"/>
      <c r="U125" s="144" t="s">
        <v>207</v>
      </c>
      <c r="V125" s="90"/>
      <c r="W125" s="144" t="s">
        <v>207</v>
      </c>
      <c r="X125" s="90"/>
      <c r="Y125" s="144" t="s">
        <v>62</v>
      </c>
      <c r="Z125" s="90"/>
      <c r="AA125" s="144" t="s">
        <v>207</v>
      </c>
      <c r="AB125" s="90"/>
      <c r="AC125" s="144" t="s">
        <v>207</v>
      </c>
      <c r="AD125" s="90"/>
      <c r="AE125" s="144" t="s">
        <v>207</v>
      </c>
      <c r="AF125" s="178" t="str">
        <f>IF(AND(O125="",Q125="",S125="",U125="",W125="",Y125="",AA125="",AC125=""),"",IF(OR(AND(O125&lt;&gt;"NA",O125&lt;&gt;"C",O125&lt;&gt;"NC",O125&lt;&gt;"SF",O125&lt;&gt;""),AND(Q125&lt;&gt;"NA",Q125&lt;&gt;"C",Q125&lt;&gt;"NC",Q125&lt;&gt;"SF",Q125&lt;&gt;""),AND(S125&lt;&gt;"NA",S125&lt;&gt;"C",S125&lt;&gt;"NC",S125&lt;&gt;"SF",S125&lt;&gt;""),AND(U125&lt;&gt;"NA",U125&lt;&gt;"C",U125&lt;&gt;"NC",U125&lt;&gt;"SF",U125&lt;&gt;""),AND(W125&lt;&gt;"NA",W125&lt;&gt;"C",W125&lt;&gt;"NC",W125&lt;&gt;"SF",W125&lt;&gt;""),AND(Y125&lt;&gt;"NA",Y125&lt;&gt;"C",Y125&lt;&gt;"NC",Y125&lt;&gt;"SF",Y125&lt;&gt;""),AND(AA125&lt;&gt;"NA",AA125&lt;&gt;"C",AA125&lt;&gt;"NC",AA125&lt;&gt;"SF",AA125&lt;&gt;""),AND(AC125&lt;&gt;"NA",AC125&lt;&gt;"C",AC125&lt;&gt;"NC",AC125&lt;&gt;"SF",AC125&lt;&gt;"")),"FALSO",IF(AND(O125="NA",Q125="NA",S125="NA",U125="NA",W125="NA",Y125="NA",AA125="NA",AC125="NA"),"NA",IF(OR(O125="NC",Q125="NC",S125="NC",U125="NC",W125="NC",Y125="NC",AA125="NC",AC125="NC",O125="SF",Q125="SF",S125="SF",U125="SF",W125="SF",Y125="SF",AA125="SF",AC125="SF"),"NC",IF(OR(O125="C",Q125="C",S125="C",U125="C",W125="C",Y125="C",AA125="C",AC125="C"),"C","")))))</f>
        <v>C</v>
      </c>
      <c r="AG125" s="54" t="str">
        <f>IF(AND(AE125="C",AF125="C"),"UTILIZOU O PDA CORRETAMENTE",IF(AND(AE125="C",AF125="NC"),"UTILIZOU O PDA CORRETAMENTE. NÃO HÁ FOTOS DE TODAS AS ETAPAS",IF(AND(AE125="NC",AF125="NC"),"NÃO UTILIZOU O PDA",IF(AND(AE125="NA",AF125="NA"),"NÃO AVALIADO POR FALHA DE SINCRONISMO"))))</f>
        <v>UTILIZOU O PDA CORRETAMENTE</v>
      </c>
      <c r="AH125" s="144" t="s">
        <v>207</v>
      </c>
      <c r="AI125" s="190" t="s">
        <v>6</v>
      </c>
      <c r="AJ125" s="94" t="str">
        <f>E125</f>
        <v>SÃO PAULO</v>
      </c>
      <c r="AK125" s="192" t="s">
        <v>39</v>
      </c>
    </row>
    <row r="126" spans="1:37" ht="30" hidden="1" customHeight="1">
      <c r="A126" s="176" t="s">
        <v>201</v>
      </c>
      <c r="B126" s="157">
        <v>2619814105</v>
      </c>
      <c r="C126" s="157" t="s">
        <v>94</v>
      </c>
      <c r="D126" s="157" t="s">
        <v>77</v>
      </c>
      <c r="E126" s="157" t="s">
        <v>5</v>
      </c>
      <c r="F126" s="157" t="s">
        <v>437</v>
      </c>
      <c r="G126" s="157">
        <v>322</v>
      </c>
      <c r="H126" s="157" t="s">
        <v>203</v>
      </c>
      <c r="I126" s="157" t="s">
        <v>401</v>
      </c>
      <c r="J126" s="157" t="s">
        <v>94</v>
      </c>
      <c r="K126" s="157" t="s">
        <v>217</v>
      </c>
      <c r="L126" s="205">
        <v>46157.55972222222</v>
      </c>
      <c r="M126" s="205">
        <v>46157.579861111109</v>
      </c>
      <c r="N126" s="157" t="s">
        <v>270</v>
      </c>
      <c r="O126" s="144" t="s">
        <v>207</v>
      </c>
      <c r="P126" s="90"/>
      <c r="Q126" s="144" t="s">
        <v>62</v>
      </c>
      <c r="R126" s="90"/>
      <c r="S126" s="144" t="s">
        <v>62</v>
      </c>
      <c r="T126" s="90"/>
      <c r="U126" s="144" t="s">
        <v>62</v>
      </c>
      <c r="V126" s="90"/>
      <c r="W126" s="144" t="s">
        <v>62</v>
      </c>
      <c r="X126" s="90"/>
      <c r="Y126" s="144" t="s">
        <v>62</v>
      </c>
      <c r="Z126" s="90"/>
      <c r="AA126" s="144" t="s">
        <v>62</v>
      </c>
      <c r="AB126" s="90"/>
      <c r="AC126" s="144" t="s">
        <v>231</v>
      </c>
      <c r="AD126" s="90" t="s">
        <v>455</v>
      </c>
      <c r="AE126" s="144" t="s">
        <v>207</v>
      </c>
      <c r="AF126" s="178" t="str">
        <f>IF(AND(O126="",Q126="",S126="",U126="",W126="",Y126="",AA126="",AC126=""),"",IF(OR(AND(O126&lt;&gt;"NA",O126&lt;&gt;"C",O126&lt;&gt;"NC",O126&lt;&gt;"SF",O126&lt;&gt;""),AND(Q126&lt;&gt;"NA",Q126&lt;&gt;"C",Q126&lt;&gt;"NC",Q126&lt;&gt;"SF",Q126&lt;&gt;""),AND(S126&lt;&gt;"NA",S126&lt;&gt;"C",S126&lt;&gt;"NC",S126&lt;&gt;"SF",S126&lt;&gt;""),AND(U126&lt;&gt;"NA",U126&lt;&gt;"C",U126&lt;&gt;"NC",U126&lt;&gt;"SF",U126&lt;&gt;""),AND(W126&lt;&gt;"NA",W126&lt;&gt;"C",W126&lt;&gt;"NC",W126&lt;&gt;"SF",W126&lt;&gt;""),AND(Y126&lt;&gt;"NA",Y126&lt;&gt;"C",Y126&lt;&gt;"NC",Y126&lt;&gt;"SF",Y126&lt;&gt;""),AND(AA126&lt;&gt;"NA",AA126&lt;&gt;"C",AA126&lt;&gt;"NC",AA126&lt;&gt;"SF",AA126&lt;&gt;""),AND(AC126&lt;&gt;"NA",AC126&lt;&gt;"C",AC126&lt;&gt;"NC",AC126&lt;&gt;"SF",AC126&lt;&gt;"")),"FALSO",IF(AND(O126="NA",Q126="NA",S126="NA",U126="NA",W126="NA",Y126="NA",AA126="NA",AC126="NA"),"NA",IF(OR(O126="NC",Q126="NC",S126="NC",U126="NC",W126="NC",Y126="NC",AA126="NC",AC126="NC",O126="SF",Q126="SF",S126="SF",U126="SF",W126="SF",Y126="SF",AA126="SF",AC126="SF"),"NC",IF(OR(O126="C",Q126="C",S126="C",U126="C",W126="C",Y126="C",AA126="C",AC126="C"),"C","")))))</f>
        <v>NC</v>
      </c>
      <c r="AG126" s="54" t="str">
        <f>IF(AND(AE126="C",AF126="C"),"UTILIZOU O PDA CORRETAMENTE",IF(AND(AE126="C",AF126="NC"),"UTILIZOU O PDA CORRETAMENTE. NÃO HÁ FOTOS DE TODAS AS ETAPAS",IF(AND(AE126="NC",AF126="NC"),"NÃO UTILIZOU O PDA",IF(AND(AE126="NA",AF126="NA"),"NÃO AVALIADO POR FALHA DE SINCRONISMO"))))</f>
        <v>UTILIZOU O PDA CORRETAMENTE. NÃO HÁ FOTOS DE TODAS AS ETAPAS</v>
      </c>
      <c r="AH126" s="144" t="s">
        <v>207</v>
      </c>
      <c r="AI126" s="190" t="s">
        <v>6</v>
      </c>
      <c r="AJ126" s="94" t="str">
        <f>E126</f>
        <v>SÃO PAULO</v>
      </c>
      <c r="AK126" s="192" t="s">
        <v>39</v>
      </c>
    </row>
    <row r="127" spans="1:37" ht="30" hidden="1" customHeight="1">
      <c r="A127" s="176" t="s">
        <v>201</v>
      </c>
      <c r="B127" s="157">
        <v>2619332027</v>
      </c>
      <c r="C127" s="157" t="s">
        <v>106</v>
      </c>
      <c r="D127" s="157" t="s">
        <v>81</v>
      </c>
      <c r="E127" s="157" t="s">
        <v>5</v>
      </c>
      <c r="F127" s="157" t="s">
        <v>456</v>
      </c>
      <c r="G127" s="157">
        <v>514</v>
      </c>
      <c r="H127" s="157" t="s">
        <v>217</v>
      </c>
      <c r="I127" s="157" t="s">
        <v>261</v>
      </c>
      <c r="J127" s="157" t="s">
        <v>339</v>
      </c>
      <c r="K127" s="157" t="s">
        <v>457</v>
      </c>
      <c r="L127" s="205">
        <v>46239.581250000003</v>
      </c>
      <c r="M127" s="205">
        <v>46239.582638888889</v>
      </c>
      <c r="N127" s="157" t="s">
        <v>323</v>
      </c>
      <c r="O127" s="144" t="s">
        <v>62</v>
      </c>
      <c r="P127" s="90"/>
      <c r="Q127" s="144" t="s">
        <v>62</v>
      </c>
      <c r="R127" s="90"/>
      <c r="S127" s="144" t="s">
        <v>62</v>
      </c>
      <c r="T127" s="90"/>
      <c r="U127" s="144" t="s">
        <v>62</v>
      </c>
      <c r="V127" s="90"/>
      <c r="W127" s="144" t="s">
        <v>62</v>
      </c>
      <c r="X127" s="90"/>
      <c r="Y127" s="144" t="s">
        <v>62</v>
      </c>
      <c r="Z127" s="90"/>
      <c r="AA127" s="144" t="s">
        <v>62</v>
      </c>
      <c r="AB127" s="90"/>
      <c r="AC127" s="144" t="s">
        <v>62</v>
      </c>
      <c r="AD127" s="90"/>
      <c r="AE127" s="144" t="s">
        <v>62</v>
      </c>
      <c r="AF127" s="178" t="str">
        <f>IF(AND(O127="",Q127="",S127="",U127="",W127="",Y127="",AA127="",AC127=""),"",IF(OR(AND(O127&lt;&gt;"NA",O127&lt;&gt;"C",O127&lt;&gt;"NC",O127&lt;&gt;"SF",O127&lt;&gt;""),AND(Q127&lt;&gt;"NA",Q127&lt;&gt;"C",Q127&lt;&gt;"NC",Q127&lt;&gt;"SF",Q127&lt;&gt;""),AND(S127&lt;&gt;"NA",S127&lt;&gt;"C",S127&lt;&gt;"NC",S127&lt;&gt;"SF",S127&lt;&gt;""),AND(U127&lt;&gt;"NA",U127&lt;&gt;"C",U127&lt;&gt;"NC",U127&lt;&gt;"SF",U127&lt;&gt;""),AND(W127&lt;&gt;"NA",W127&lt;&gt;"C",W127&lt;&gt;"NC",W127&lt;&gt;"SF",W127&lt;&gt;""),AND(Y127&lt;&gt;"NA",Y127&lt;&gt;"C",Y127&lt;&gt;"NC",Y127&lt;&gt;"SF",Y127&lt;&gt;""),AND(AA127&lt;&gt;"NA",AA127&lt;&gt;"C",AA127&lt;&gt;"NC",AA127&lt;&gt;"SF",AA127&lt;&gt;""),AND(AC127&lt;&gt;"NA",AC127&lt;&gt;"C",AC127&lt;&gt;"NC",AC127&lt;&gt;"SF",AC127&lt;&gt;"")),"FALSO",IF(AND(O127="NA",Q127="NA",S127="NA",U127="NA",W127="NA",Y127="NA",AA127="NA",AC127="NA"),"NA",IF(OR(O127="NC",Q127="NC",S127="NC",U127="NC",W127="NC",Y127="NC",AA127="NC",AC127="NC",O127="SF",Q127="SF",S127="SF",U127="SF",W127="SF",Y127="SF",AA127="SF",AC127="SF"),"NC",IF(OR(O127="C",Q127="C",S127="C",U127="C",W127="C",Y127="C",AA127="C",AC127="C"),"C","")))))</f>
        <v>NA</v>
      </c>
      <c r="AG127" s="54" t="str">
        <f>IF(AND(AE127="C",AF127="C"),"UTILIZOU O PDA CORRETAMENTE",IF(AND(AE127="C",AF127="NC"),"UTILIZOU O PDA CORRETAMENTE. NÃO HÁ FOTOS DE TODAS AS ETAPAS",IF(AND(AE127="NC",AF127="NC"),"NÃO UTILIZOU O PDA",IF(AND(AE127="NA",AF127="NA"),"NÃO AVALIADO POR FALHA DE SINCRONISMO"))))</f>
        <v>NÃO AVALIADO POR FALHA DE SINCRONISMO</v>
      </c>
      <c r="AH127" s="144" t="s">
        <v>207</v>
      </c>
      <c r="AI127" s="190" t="s">
        <v>6</v>
      </c>
      <c r="AJ127" s="94" t="str">
        <f>E127</f>
        <v>SÃO PAULO</v>
      </c>
      <c r="AK127" s="192" t="s">
        <v>39</v>
      </c>
    </row>
    <row r="128" spans="1:37" ht="30" hidden="1" customHeight="1">
      <c r="A128" s="176" t="s">
        <v>201</v>
      </c>
      <c r="B128" s="157">
        <v>2615749600</v>
      </c>
      <c r="C128" s="157" t="s">
        <v>101</v>
      </c>
      <c r="D128" s="157" t="s">
        <v>79</v>
      </c>
      <c r="E128" s="157" t="s">
        <v>5</v>
      </c>
      <c r="F128" s="157" t="s">
        <v>458</v>
      </c>
      <c r="G128" s="157">
        <v>177</v>
      </c>
      <c r="H128" s="157"/>
      <c r="I128" s="157" t="s">
        <v>241</v>
      </c>
      <c r="J128" s="157" t="s">
        <v>309</v>
      </c>
      <c r="K128" s="157" t="s">
        <v>310</v>
      </c>
      <c r="L128" s="205">
        <v>46147.37777777778</v>
      </c>
      <c r="M128" s="205">
        <v>46147.378472222219</v>
      </c>
      <c r="N128" s="157" t="s">
        <v>311</v>
      </c>
      <c r="O128" s="144" t="s">
        <v>62</v>
      </c>
      <c r="P128" s="90"/>
      <c r="Q128" s="144" t="s">
        <v>62</v>
      </c>
      <c r="R128" s="90"/>
      <c r="S128" s="144" t="s">
        <v>62</v>
      </c>
      <c r="T128" s="90"/>
      <c r="U128" s="144" t="s">
        <v>62</v>
      </c>
      <c r="V128" s="90"/>
      <c r="W128" s="144" t="s">
        <v>62</v>
      </c>
      <c r="X128" s="90"/>
      <c r="Y128" s="144" t="s">
        <v>62</v>
      </c>
      <c r="Z128" s="90"/>
      <c r="AA128" s="144" t="s">
        <v>62</v>
      </c>
      <c r="AB128" s="90"/>
      <c r="AC128" s="144" t="s">
        <v>62</v>
      </c>
      <c r="AD128" s="90"/>
      <c r="AE128" s="144" t="s">
        <v>62</v>
      </c>
      <c r="AF128" s="178" t="str">
        <f>IF(AND(O128="",Q128="",S128="",U128="",W128="",Y128="",AA128="",AC128=""),"",IF(OR(AND(O128&lt;&gt;"NA",O128&lt;&gt;"C",O128&lt;&gt;"NC",O128&lt;&gt;"SF",O128&lt;&gt;""),AND(Q128&lt;&gt;"NA",Q128&lt;&gt;"C",Q128&lt;&gt;"NC",Q128&lt;&gt;"SF",Q128&lt;&gt;""),AND(S128&lt;&gt;"NA",S128&lt;&gt;"C",S128&lt;&gt;"NC",S128&lt;&gt;"SF",S128&lt;&gt;""),AND(U128&lt;&gt;"NA",U128&lt;&gt;"C",U128&lt;&gt;"NC",U128&lt;&gt;"SF",U128&lt;&gt;""),AND(W128&lt;&gt;"NA",W128&lt;&gt;"C",W128&lt;&gt;"NC",W128&lt;&gt;"SF",W128&lt;&gt;""),AND(Y128&lt;&gt;"NA",Y128&lt;&gt;"C",Y128&lt;&gt;"NC",Y128&lt;&gt;"SF",Y128&lt;&gt;""),AND(AA128&lt;&gt;"NA",AA128&lt;&gt;"C",AA128&lt;&gt;"NC",AA128&lt;&gt;"SF",AA128&lt;&gt;""),AND(AC128&lt;&gt;"NA",AC128&lt;&gt;"C",AC128&lt;&gt;"NC",AC128&lt;&gt;"SF",AC128&lt;&gt;"")),"FALSO",IF(AND(O128="NA",Q128="NA",S128="NA",U128="NA",W128="NA",Y128="NA",AA128="NA",AC128="NA"),"NA",IF(OR(O128="NC",Q128="NC",S128="NC",U128="NC",W128="NC",Y128="NC",AA128="NC",AC128="NC",O128="SF",Q128="SF",S128="SF",U128="SF",W128="SF",Y128="SF",AA128="SF",AC128="SF"),"NC",IF(OR(O128="C",Q128="C",S128="C",U128="C",W128="C",Y128="C",AA128="C",AC128="C"),"C","")))))</f>
        <v>NA</v>
      </c>
      <c r="AG128" s="54" t="str">
        <f>IF(AND(AE128="C",AF128="C"),"UTILIZOU O PDA CORRETAMENTE",IF(AND(AE128="C",AF128="NC"),"UTILIZOU O PDA CORRETAMENTE. NÃO HÁ FOTOS DE TODAS AS ETAPAS",IF(AND(AE128="NC",AF128="NC"),"NÃO UTILIZOU O PDA",IF(AND(AE128="NA",AF128="NA"),"NÃO AVALIADO POR FALHA DE SINCRONISMO"))))</f>
        <v>NÃO AVALIADO POR FALHA DE SINCRONISMO</v>
      </c>
      <c r="AH128" s="144" t="s">
        <v>207</v>
      </c>
      <c r="AI128" s="190" t="s">
        <v>6</v>
      </c>
      <c r="AJ128" s="94" t="str">
        <f>E128</f>
        <v>SÃO PAULO</v>
      </c>
      <c r="AK128" s="192" t="s">
        <v>39</v>
      </c>
    </row>
    <row r="129" spans="1:37" ht="30" hidden="1" customHeight="1">
      <c r="A129" s="176" t="s">
        <v>201</v>
      </c>
      <c r="B129" s="157">
        <v>2615749314</v>
      </c>
      <c r="C129" s="157" t="s">
        <v>101</v>
      </c>
      <c r="D129" s="157" t="s">
        <v>79</v>
      </c>
      <c r="E129" s="157" t="s">
        <v>5</v>
      </c>
      <c r="F129" s="157" t="s">
        <v>458</v>
      </c>
      <c r="G129" s="157">
        <v>169</v>
      </c>
      <c r="H129" s="157" t="s">
        <v>217</v>
      </c>
      <c r="I129" s="157" t="s">
        <v>459</v>
      </c>
      <c r="J129" s="157" t="s">
        <v>309</v>
      </c>
      <c r="K129" s="157" t="s">
        <v>310</v>
      </c>
      <c r="L129" s="205">
        <v>46147.37777777778</v>
      </c>
      <c r="M129" s="205">
        <v>46147.378472222219</v>
      </c>
      <c r="N129" s="157" t="s">
        <v>311</v>
      </c>
      <c r="O129" s="144" t="s">
        <v>62</v>
      </c>
      <c r="P129" s="90"/>
      <c r="Q129" s="144" t="s">
        <v>62</v>
      </c>
      <c r="R129" s="90"/>
      <c r="S129" s="144" t="s">
        <v>62</v>
      </c>
      <c r="T129" s="90"/>
      <c r="U129" s="144" t="s">
        <v>62</v>
      </c>
      <c r="V129" s="90"/>
      <c r="W129" s="144" t="s">
        <v>62</v>
      </c>
      <c r="X129" s="90"/>
      <c r="Y129" s="144" t="s">
        <v>62</v>
      </c>
      <c r="Z129" s="90"/>
      <c r="AA129" s="144" t="s">
        <v>62</v>
      </c>
      <c r="AB129" s="90"/>
      <c r="AC129" s="144" t="s">
        <v>62</v>
      </c>
      <c r="AD129" s="90"/>
      <c r="AE129" s="144" t="s">
        <v>62</v>
      </c>
      <c r="AF129" s="178" t="str">
        <f>IF(AND(O129="",Q129="",S129="",U129="",W129="",Y129="",AA129="",AC129=""),"",IF(OR(AND(O129&lt;&gt;"NA",O129&lt;&gt;"C",O129&lt;&gt;"NC",O129&lt;&gt;"SF",O129&lt;&gt;""),AND(Q129&lt;&gt;"NA",Q129&lt;&gt;"C",Q129&lt;&gt;"NC",Q129&lt;&gt;"SF",Q129&lt;&gt;""),AND(S129&lt;&gt;"NA",S129&lt;&gt;"C",S129&lt;&gt;"NC",S129&lt;&gt;"SF",S129&lt;&gt;""),AND(U129&lt;&gt;"NA",U129&lt;&gt;"C",U129&lt;&gt;"NC",U129&lt;&gt;"SF",U129&lt;&gt;""),AND(W129&lt;&gt;"NA",W129&lt;&gt;"C",W129&lt;&gt;"NC",W129&lt;&gt;"SF",W129&lt;&gt;""),AND(Y129&lt;&gt;"NA",Y129&lt;&gt;"C",Y129&lt;&gt;"NC",Y129&lt;&gt;"SF",Y129&lt;&gt;""),AND(AA129&lt;&gt;"NA",AA129&lt;&gt;"C",AA129&lt;&gt;"NC",AA129&lt;&gt;"SF",AA129&lt;&gt;""),AND(AC129&lt;&gt;"NA",AC129&lt;&gt;"C",AC129&lt;&gt;"NC",AC129&lt;&gt;"SF",AC129&lt;&gt;"")),"FALSO",IF(AND(O129="NA",Q129="NA",S129="NA",U129="NA",W129="NA",Y129="NA",AA129="NA",AC129="NA"),"NA",IF(OR(O129="NC",Q129="NC",S129="NC",U129="NC",W129="NC",Y129="NC",AA129="NC",AC129="NC",O129="SF",Q129="SF",S129="SF",U129="SF",W129="SF",Y129="SF",AA129="SF",AC129="SF"),"NC",IF(OR(O129="C",Q129="C",S129="C",U129="C",W129="C",Y129="C",AA129="C",AC129="C"),"C","")))))</f>
        <v>NA</v>
      </c>
      <c r="AG129" s="54" t="str">
        <f>IF(AND(AE129="C",AF129="C"),"UTILIZOU O PDA CORRETAMENTE",IF(AND(AE129="C",AF129="NC"),"UTILIZOU O PDA CORRETAMENTE. NÃO HÁ FOTOS DE TODAS AS ETAPAS",IF(AND(AE129="NC",AF129="NC"),"NÃO UTILIZOU O PDA",IF(AND(AE129="NA",AF129="NA"),"NÃO AVALIADO POR FALHA DE SINCRONISMO"))))</f>
        <v>NÃO AVALIADO POR FALHA DE SINCRONISMO</v>
      </c>
      <c r="AH129" s="144"/>
      <c r="AI129" s="190" t="s">
        <v>6</v>
      </c>
      <c r="AJ129" s="94" t="str">
        <f>E129</f>
        <v>SÃO PAULO</v>
      </c>
      <c r="AK129" s="192" t="s">
        <v>39</v>
      </c>
    </row>
    <row r="130" spans="1:37" ht="30" hidden="1" customHeight="1">
      <c r="A130" s="176" t="s">
        <v>201</v>
      </c>
      <c r="B130" s="157">
        <v>2693337697</v>
      </c>
      <c r="C130" s="157" t="s">
        <v>107</v>
      </c>
      <c r="D130" s="157" t="s">
        <v>81</v>
      </c>
      <c r="E130" s="157" t="s">
        <v>5</v>
      </c>
      <c r="F130" s="157" t="s">
        <v>437</v>
      </c>
      <c r="G130" s="157">
        <v>339</v>
      </c>
      <c r="H130" s="157" t="s">
        <v>374</v>
      </c>
      <c r="I130" s="157" t="s">
        <v>401</v>
      </c>
      <c r="J130" s="157" t="s">
        <v>219</v>
      </c>
      <c r="K130" s="157" t="s">
        <v>460</v>
      </c>
      <c r="L130" s="205">
        <v>46157.356944444444</v>
      </c>
      <c r="M130" s="205">
        <v>46157.472916666666</v>
      </c>
      <c r="N130" s="157" t="s">
        <v>235</v>
      </c>
      <c r="O130" s="144" t="s">
        <v>207</v>
      </c>
      <c r="P130" s="90"/>
      <c r="Q130" s="144" t="s">
        <v>62</v>
      </c>
      <c r="R130" s="90"/>
      <c r="S130" s="144" t="s">
        <v>62</v>
      </c>
      <c r="T130" s="90"/>
      <c r="U130" s="144" t="s">
        <v>62</v>
      </c>
      <c r="V130" s="90"/>
      <c r="W130" s="144" t="s">
        <v>62</v>
      </c>
      <c r="X130" s="90"/>
      <c r="Y130" s="144" t="s">
        <v>62</v>
      </c>
      <c r="Z130" s="90"/>
      <c r="AA130" s="144" t="s">
        <v>62</v>
      </c>
      <c r="AB130" s="90"/>
      <c r="AC130" s="144" t="s">
        <v>231</v>
      </c>
      <c r="AD130" s="90" t="s">
        <v>455</v>
      </c>
      <c r="AE130" s="144" t="s">
        <v>207</v>
      </c>
      <c r="AF130" s="178" t="str">
        <f>IF(AND(O130="",Q130="",S130="",U130="",W130="",Y130="",AA130="",AC130=""),"",IF(OR(AND(O130&lt;&gt;"NA",O130&lt;&gt;"C",O130&lt;&gt;"NC",O130&lt;&gt;"SF",O130&lt;&gt;""),AND(Q130&lt;&gt;"NA",Q130&lt;&gt;"C",Q130&lt;&gt;"NC",Q130&lt;&gt;"SF",Q130&lt;&gt;""),AND(S130&lt;&gt;"NA",S130&lt;&gt;"C",S130&lt;&gt;"NC",S130&lt;&gt;"SF",S130&lt;&gt;""),AND(U130&lt;&gt;"NA",U130&lt;&gt;"C",U130&lt;&gt;"NC",U130&lt;&gt;"SF",U130&lt;&gt;""),AND(W130&lt;&gt;"NA",W130&lt;&gt;"C",W130&lt;&gt;"NC",W130&lt;&gt;"SF",W130&lt;&gt;""),AND(Y130&lt;&gt;"NA",Y130&lt;&gt;"C",Y130&lt;&gt;"NC",Y130&lt;&gt;"SF",Y130&lt;&gt;""),AND(AA130&lt;&gt;"NA",AA130&lt;&gt;"C",AA130&lt;&gt;"NC",AA130&lt;&gt;"SF",AA130&lt;&gt;""),AND(AC130&lt;&gt;"NA",AC130&lt;&gt;"C",AC130&lt;&gt;"NC",AC130&lt;&gt;"SF",AC130&lt;&gt;"")),"FALSO",IF(AND(O130="NA",Q130="NA",S130="NA",U130="NA",W130="NA",Y130="NA",AA130="NA",AC130="NA"),"NA",IF(OR(O130="NC",Q130="NC",S130="NC",U130="NC",W130="NC",Y130="NC",AA130="NC",AC130="NC",O130="SF",Q130="SF",S130="SF",U130="SF",W130="SF",Y130="SF",AA130="SF",AC130="SF"),"NC",IF(OR(O130="C",Q130="C",S130="C",U130="C",W130="C",Y130="C",AA130="C",AC130="C"),"C","")))))</f>
        <v>NC</v>
      </c>
      <c r="AG130" s="54" t="str">
        <f>IF(AND(AE130="C",AF130="C"),"UTILIZOU O PDA CORRETAMENTE",IF(AND(AE130="C",AF130="NC"),"UTILIZOU O PDA CORRETAMENTE. NÃO HÁ FOTOS DE TODAS AS ETAPAS",IF(AND(AE130="NC",AF130="NC"),"NÃO UTILIZOU O PDA",IF(AND(AE130="NA",AF130="NA"),"NÃO AVALIADO POR FALHA DE SINCRONISMO"))))</f>
        <v>UTILIZOU O PDA CORRETAMENTE. NÃO HÁ FOTOS DE TODAS AS ETAPAS</v>
      </c>
      <c r="AH130" s="144" t="s">
        <v>207</v>
      </c>
      <c r="AI130" s="190" t="s">
        <v>6</v>
      </c>
      <c r="AJ130" s="94" t="str">
        <f>E130</f>
        <v>SÃO PAULO</v>
      </c>
      <c r="AK130" s="192" t="s">
        <v>39</v>
      </c>
    </row>
    <row r="131" spans="1:37" ht="30" hidden="1" customHeight="1">
      <c r="A131" s="176" t="s">
        <v>201</v>
      </c>
      <c r="B131" s="157">
        <v>2618921515</v>
      </c>
      <c r="C131" s="157" t="s">
        <v>103</v>
      </c>
      <c r="D131" s="157" t="s">
        <v>81</v>
      </c>
      <c r="E131" s="157" t="s">
        <v>5</v>
      </c>
      <c r="F131" s="157" t="s">
        <v>461</v>
      </c>
      <c r="G131" s="157">
        <v>81</v>
      </c>
      <c r="H131" s="157" t="s">
        <v>203</v>
      </c>
      <c r="I131" s="157" t="s">
        <v>325</v>
      </c>
      <c r="J131" s="157" t="s">
        <v>224</v>
      </c>
      <c r="K131" s="157" t="s">
        <v>462</v>
      </c>
      <c r="L131" s="205">
        <v>46208.565972222219</v>
      </c>
      <c r="M131" s="205">
        <v>46208.609027777777</v>
      </c>
      <c r="N131" s="157" t="s">
        <v>243</v>
      </c>
      <c r="O131" s="144" t="s">
        <v>207</v>
      </c>
      <c r="P131" s="90"/>
      <c r="Q131" s="144" t="s">
        <v>207</v>
      </c>
      <c r="R131" s="90"/>
      <c r="S131" s="144" t="s">
        <v>207</v>
      </c>
      <c r="T131" s="90"/>
      <c r="U131" s="144" t="s">
        <v>207</v>
      </c>
      <c r="V131" s="90"/>
      <c r="W131" s="144" t="s">
        <v>207</v>
      </c>
      <c r="X131" s="90"/>
      <c r="Y131" s="144" t="s">
        <v>62</v>
      </c>
      <c r="Z131" s="90"/>
      <c r="AA131" s="144" t="s">
        <v>207</v>
      </c>
      <c r="AB131" s="90"/>
      <c r="AC131" s="144" t="s">
        <v>207</v>
      </c>
      <c r="AD131" s="90"/>
      <c r="AE131" s="144" t="s">
        <v>207</v>
      </c>
      <c r="AF131" s="178" t="str">
        <f>IF(AND(O131="",Q131="",S131="",U131="",W131="",Y131="",AA131="",AC131=""),"",IF(OR(AND(O131&lt;&gt;"NA",O131&lt;&gt;"C",O131&lt;&gt;"NC",O131&lt;&gt;"SF",O131&lt;&gt;""),AND(Q131&lt;&gt;"NA",Q131&lt;&gt;"C",Q131&lt;&gt;"NC",Q131&lt;&gt;"SF",Q131&lt;&gt;""),AND(S131&lt;&gt;"NA",S131&lt;&gt;"C",S131&lt;&gt;"NC",S131&lt;&gt;"SF",S131&lt;&gt;""),AND(U131&lt;&gt;"NA",U131&lt;&gt;"C",U131&lt;&gt;"NC",U131&lt;&gt;"SF",U131&lt;&gt;""),AND(W131&lt;&gt;"NA",W131&lt;&gt;"C",W131&lt;&gt;"NC",W131&lt;&gt;"SF",W131&lt;&gt;""),AND(Y131&lt;&gt;"NA",Y131&lt;&gt;"C",Y131&lt;&gt;"NC",Y131&lt;&gt;"SF",Y131&lt;&gt;""),AND(AA131&lt;&gt;"NA",AA131&lt;&gt;"C",AA131&lt;&gt;"NC",AA131&lt;&gt;"SF",AA131&lt;&gt;""),AND(AC131&lt;&gt;"NA",AC131&lt;&gt;"C",AC131&lt;&gt;"NC",AC131&lt;&gt;"SF",AC131&lt;&gt;"")),"FALSO",IF(AND(O131="NA",Q131="NA",S131="NA",U131="NA",W131="NA",Y131="NA",AA131="NA",AC131="NA"),"NA",IF(OR(O131="NC",Q131="NC",S131="NC",U131="NC",W131="NC",Y131="NC",AA131="NC",AC131="NC",O131="SF",Q131="SF",S131="SF",U131="SF",W131="SF",Y131="SF",AA131="SF",AC131="SF"),"NC",IF(OR(O131="C",Q131="C",S131="C",U131="C",W131="C",Y131="C",AA131="C",AC131="C"),"C","")))))</f>
        <v>C</v>
      </c>
      <c r="AG131" s="54" t="str">
        <f>IF(AND(AE131="C",AF131="C"),"UTILIZOU O PDA CORRETAMENTE",IF(AND(AE131="C",AF131="NC"),"UTILIZOU O PDA CORRETAMENTE. NÃO HÁ FOTOS DE TODAS AS ETAPAS",IF(AND(AE131="NC",AF131="NC"),"NÃO UTILIZOU O PDA",IF(AND(AE131="NA",AF131="NA"),"NÃO AVALIADO POR FALHA DE SINCRONISMO"))))</f>
        <v>UTILIZOU O PDA CORRETAMENTE</v>
      </c>
      <c r="AH131" s="144" t="s">
        <v>207</v>
      </c>
      <c r="AI131" s="190" t="s">
        <v>6</v>
      </c>
      <c r="AJ131" s="94" t="str">
        <f>E131</f>
        <v>SÃO PAULO</v>
      </c>
      <c r="AK131" s="192" t="s">
        <v>39</v>
      </c>
    </row>
    <row r="132" spans="1:37" ht="30" hidden="1" customHeight="1">
      <c r="A132" s="176" t="s">
        <v>201</v>
      </c>
      <c r="B132" s="157">
        <v>2693238986</v>
      </c>
      <c r="C132" s="157" t="s">
        <v>102</v>
      </c>
      <c r="D132" s="157" t="s">
        <v>81</v>
      </c>
      <c r="E132" s="157" t="s">
        <v>5</v>
      </c>
      <c r="F132" s="157" t="s">
        <v>463</v>
      </c>
      <c r="G132" s="157">
        <v>2</v>
      </c>
      <c r="H132" s="157"/>
      <c r="I132" s="157" t="s">
        <v>401</v>
      </c>
      <c r="J132" s="157" t="s">
        <v>219</v>
      </c>
      <c r="K132" s="157"/>
      <c r="L132" s="205">
        <v>46156.465277777781</v>
      </c>
      <c r="M132" s="205">
        <v>46156.46875</v>
      </c>
      <c r="N132" s="157" t="s">
        <v>243</v>
      </c>
      <c r="O132" s="144" t="s">
        <v>207</v>
      </c>
      <c r="P132" s="144"/>
      <c r="Q132" s="144" t="s">
        <v>207</v>
      </c>
      <c r="R132" s="144"/>
      <c r="S132" s="144" t="s">
        <v>207</v>
      </c>
      <c r="T132" s="144"/>
      <c r="U132" s="144" t="s">
        <v>62</v>
      </c>
      <c r="V132" s="144"/>
      <c r="W132" s="144" t="s">
        <v>207</v>
      </c>
      <c r="X132" s="144"/>
      <c r="Y132" s="144" t="s">
        <v>207</v>
      </c>
      <c r="Z132" s="144"/>
      <c r="AA132" s="144" t="s">
        <v>207</v>
      </c>
      <c r="AB132" s="144"/>
      <c r="AC132" s="144" t="s">
        <v>207</v>
      </c>
      <c r="AD132" s="144"/>
      <c r="AE132" s="144" t="s">
        <v>207</v>
      </c>
      <c r="AF132" s="178" t="str">
        <f>IF(AND(O132="",Q132="",S132="",U132="",W132="",Y132="",AA132="",AC132=""),"",IF(OR(AND(O132&lt;&gt;"NA",O132&lt;&gt;"C",O132&lt;&gt;"NC",O132&lt;&gt;"SF",O132&lt;&gt;""),AND(Q132&lt;&gt;"NA",Q132&lt;&gt;"C",Q132&lt;&gt;"NC",Q132&lt;&gt;"SF",Q132&lt;&gt;""),AND(S132&lt;&gt;"NA",S132&lt;&gt;"C",S132&lt;&gt;"NC",S132&lt;&gt;"SF",S132&lt;&gt;""),AND(U132&lt;&gt;"NA",U132&lt;&gt;"C",U132&lt;&gt;"NC",U132&lt;&gt;"SF",U132&lt;&gt;""),AND(W132&lt;&gt;"NA",W132&lt;&gt;"C",W132&lt;&gt;"NC",W132&lt;&gt;"SF",W132&lt;&gt;""),AND(Y132&lt;&gt;"NA",Y132&lt;&gt;"C",Y132&lt;&gt;"NC",Y132&lt;&gt;"SF",Y132&lt;&gt;""),AND(AA132&lt;&gt;"NA",AA132&lt;&gt;"C",AA132&lt;&gt;"NC",AA132&lt;&gt;"SF",AA132&lt;&gt;""),AND(AC132&lt;&gt;"NA",AC132&lt;&gt;"C",AC132&lt;&gt;"NC",AC132&lt;&gt;"SF",AC132&lt;&gt;"")),"FALSO",IF(AND(O132="NA",Q132="NA",S132="NA",U132="NA",W132="NA",Y132="NA",AA132="NA",AC132="NA"),"NA",IF(OR(O132="NC",Q132="NC",S132="NC",U132="NC",W132="NC",Y132="NC",AA132="NC",AC132="NC",O132="SF",Q132="SF",S132="SF",U132="SF",W132="SF",Y132="SF",AA132="SF",AC132="SF"),"NC",IF(OR(O132="C",Q132="C",S132="C",U132="C",W132="C",Y132="C",AA132="C",AC132="C"),"C","")))))</f>
        <v>C</v>
      </c>
      <c r="AG132" s="54" t="str">
        <f>IF(AND(AE132="C",AF132="C"),"UTILIZOU O PDA CORRETAMENTE",IF(AND(AE132="C",AF132="NC"),"UTILIZOU O PDA CORRETAMENTE. NÃO HÁ FOTOS DE TODAS AS ETAPAS",IF(AND(AE132="NC",AF132="NC"),"NÃO UTILIZOU O PDA",IF(AND(AE132="NA",AF132="NA"),"NÃO AVALIADO POR FALHA DE SINCRONISMO"))))</f>
        <v>UTILIZOU O PDA CORRETAMENTE</v>
      </c>
      <c r="AH132" s="161" t="s">
        <v>207</v>
      </c>
      <c r="AI132" s="190" t="s">
        <v>6</v>
      </c>
      <c r="AJ132" s="94" t="str">
        <f>E132</f>
        <v>SÃO PAULO</v>
      </c>
      <c r="AK132" s="192" t="s">
        <v>39</v>
      </c>
    </row>
    <row r="133" spans="1:37" ht="30" hidden="1" customHeight="1">
      <c r="A133" s="176" t="s">
        <v>201</v>
      </c>
      <c r="B133" s="157">
        <v>2692921902</v>
      </c>
      <c r="C133" s="157" t="s">
        <v>107</v>
      </c>
      <c r="D133" s="157" t="s">
        <v>81</v>
      </c>
      <c r="E133" s="157" t="s">
        <v>5</v>
      </c>
      <c r="F133" s="157" t="s">
        <v>464</v>
      </c>
      <c r="G133" s="157">
        <v>1322</v>
      </c>
      <c r="H133" s="157"/>
      <c r="I133" s="157" t="s">
        <v>465</v>
      </c>
      <c r="J133" s="157" t="s">
        <v>219</v>
      </c>
      <c r="K133" s="157" t="s">
        <v>406</v>
      </c>
      <c r="L133" s="205">
        <v>46300.418749999997</v>
      </c>
      <c r="M133" s="205">
        <v>46300.477083333331</v>
      </c>
      <c r="N133" s="157" t="s">
        <v>258</v>
      </c>
      <c r="O133" s="144" t="s">
        <v>207</v>
      </c>
      <c r="P133" s="187"/>
      <c r="Q133" s="176" t="s">
        <v>207</v>
      </c>
      <c r="R133" s="187"/>
      <c r="S133" s="176" t="s">
        <v>207</v>
      </c>
      <c r="T133" s="187"/>
      <c r="U133" s="176" t="s">
        <v>62</v>
      </c>
      <c r="V133" s="187"/>
      <c r="W133" s="176" t="s">
        <v>207</v>
      </c>
      <c r="X133" s="187"/>
      <c r="Y133" s="176" t="s">
        <v>207</v>
      </c>
      <c r="Z133" s="187"/>
      <c r="AA133" s="176" t="s">
        <v>207</v>
      </c>
      <c r="AB133" s="187"/>
      <c r="AC133" s="176" t="s">
        <v>207</v>
      </c>
      <c r="AD133" s="187"/>
      <c r="AE133" s="176" t="s">
        <v>207</v>
      </c>
      <c r="AF133" s="178" t="str">
        <f>IF(AND(O133="",Q133="",S133="",U133="",W133="",Y133="",AA133="",AC133=""),"",IF(OR(AND(O133&lt;&gt;"NA",O133&lt;&gt;"C",O133&lt;&gt;"NC",O133&lt;&gt;"SF",O133&lt;&gt;""),AND(Q133&lt;&gt;"NA",Q133&lt;&gt;"C",Q133&lt;&gt;"NC",Q133&lt;&gt;"SF",Q133&lt;&gt;""),AND(S133&lt;&gt;"NA",S133&lt;&gt;"C",S133&lt;&gt;"NC",S133&lt;&gt;"SF",S133&lt;&gt;""),AND(U133&lt;&gt;"NA",U133&lt;&gt;"C",U133&lt;&gt;"NC",U133&lt;&gt;"SF",U133&lt;&gt;""),AND(W133&lt;&gt;"NA",W133&lt;&gt;"C",W133&lt;&gt;"NC",W133&lt;&gt;"SF",W133&lt;&gt;""),AND(Y133&lt;&gt;"NA",Y133&lt;&gt;"C",Y133&lt;&gt;"NC",Y133&lt;&gt;"SF",Y133&lt;&gt;""),AND(AA133&lt;&gt;"NA",AA133&lt;&gt;"C",AA133&lt;&gt;"NC",AA133&lt;&gt;"SF",AA133&lt;&gt;""),AND(AC133&lt;&gt;"NA",AC133&lt;&gt;"C",AC133&lt;&gt;"NC",AC133&lt;&gt;"SF",AC133&lt;&gt;"")),"FALSO",IF(AND(O133="NA",Q133="NA",S133="NA",U133="NA",W133="NA",Y133="NA",AA133="NA",AC133="NA"),"NA",IF(OR(O133="NC",Q133="NC",S133="NC",U133="NC",W133="NC",Y133="NC",AA133="NC",AC133="NC",O133="SF",Q133="SF",S133="SF",U133="SF",W133="SF",Y133="SF",AA133="SF",AC133="SF"),"NC",IF(OR(O133="C",Q133="C",S133="C",U133="C",W133="C",Y133="C",AA133="C",AC133="C"),"C","")))))</f>
        <v>C</v>
      </c>
      <c r="AG133" s="54" t="str">
        <f>IF(AND(AE133="C",AF133="C"),"UTILIZOU O PDA CORRETAMENTE",IF(AND(AE133="C",AF133="NC"),"UTILIZOU O PDA CORRETAMENTE. NÃO HÁ FOTOS DE TODAS AS ETAPAS",IF(AND(AE133="NC",AF133="NC"),"NÃO UTILIZOU O PDA",IF(AND(AE133="NA",AF133="NA"),"NÃO AVALIADO POR FALHA DE SINCRONISMO"))))</f>
        <v>UTILIZOU O PDA CORRETAMENTE</v>
      </c>
      <c r="AH133" s="144" t="s">
        <v>207</v>
      </c>
      <c r="AI133" s="190" t="s">
        <v>6</v>
      </c>
      <c r="AJ133" s="94" t="str">
        <f>E133</f>
        <v>SÃO PAULO</v>
      </c>
      <c r="AK133" s="192" t="s">
        <v>39</v>
      </c>
    </row>
    <row r="134" spans="1:37" ht="30" hidden="1" customHeight="1">
      <c r="A134" s="176" t="s">
        <v>201</v>
      </c>
      <c r="B134" s="157">
        <v>2617564547</v>
      </c>
      <c r="C134" s="157" t="s">
        <v>84</v>
      </c>
      <c r="D134" s="157" t="s">
        <v>77</v>
      </c>
      <c r="E134" s="157" t="s">
        <v>5</v>
      </c>
      <c r="F134" s="157" t="s">
        <v>466</v>
      </c>
      <c r="G134" s="157">
        <v>20</v>
      </c>
      <c r="H134" s="157" t="s">
        <v>212</v>
      </c>
      <c r="I134" s="157" t="s">
        <v>467</v>
      </c>
      <c r="J134" s="157" t="s">
        <v>424</v>
      </c>
      <c r="K134" s="157" t="s">
        <v>468</v>
      </c>
      <c r="L134" s="205">
        <v>46027.463194444441</v>
      </c>
      <c r="M134" s="205">
        <v>46027.600694444445</v>
      </c>
      <c r="N134" s="157" t="s">
        <v>235</v>
      </c>
      <c r="O134" s="144" t="s">
        <v>207</v>
      </c>
      <c r="P134" s="62"/>
      <c r="Q134" s="144" t="s">
        <v>207</v>
      </c>
      <c r="R134" s="62"/>
      <c r="S134" s="144" t="s">
        <v>207</v>
      </c>
      <c r="T134" s="62"/>
      <c r="U134" s="144" t="s">
        <v>207</v>
      </c>
      <c r="V134" s="62"/>
      <c r="W134" s="144" t="s">
        <v>207</v>
      </c>
      <c r="X134" s="62"/>
      <c r="Y134" s="144" t="s">
        <v>207</v>
      </c>
      <c r="Z134" s="62"/>
      <c r="AA134" s="144" t="s">
        <v>207</v>
      </c>
      <c r="AB134" s="62"/>
      <c r="AC134" s="144" t="s">
        <v>207</v>
      </c>
      <c r="AD134" s="90"/>
      <c r="AE134" s="144" t="s">
        <v>207</v>
      </c>
      <c r="AF134" s="178" t="str">
        <f>IF(AND(O134="",Q134="",S134="",U134="",W134="",Y134="",AA134="",AC134=""),"",IF(OR(AND(O134&lt;&gt;"NA",O134&lt;&gt;"C",O134&lt;&gt;"NC",O134&lt;&gt;"SF",O134&lt;&gt;""),AND(Q134&lt;&gt;"NA",Q134&lt;&gt;"C",Q134&lt;&gt;"NC",Q134&lt;&gt;"SF",Q134&lt;&gt;""),AND(S134&lt;&gt;"NA",S134&lt;&gt;"C",S134&lt;&gt;"NC",S134&lt;&gt;"SF",S134&lt;&gt;""),AND(U134&lt;&gt;"NA",U134&lt;&gt;"C",U134&lt;&gt;"NC",U134&lt;&gt;"SF",U134&lt;&gt;""),AND(W134&lt;&gt;"NA",W134&lt;&gt;"C",W134&lt;&gt;"NC",W134&lt;&gt;"SF",W134&lt;&gt;""),AND(Y134&lt;&gt;"NA",Y134&lt;&gt;"C",Y134&lt;&gt;"NC",Y134&lt;&gt;"SF",Y134&lt;&gt;""),AND(AA134&lt;&gt;"NA",AA134&lt;&gt;"C",AA134&lt;&gt;"NC",AA134&lt;&gt;"SF",AA134&lt;&gt;""),AND(AC134&lt;&gt;"NA",AC134&lt;&gt;"C",AC134&lt;&gt;"NC",AC134&lt;&gt;"SF",AC134&lt;&gt;"")),"FALSO",IF(AND(O134="NA",Q134="NA",S134="NA",U134="NA",W134="NA",Y134="NA",AA134="NA",AC134="NA"),"NA",IF(OR(O134="NC",Q134="NC",S134="NC",U134="NC",W134="NC",Y134="NC",AA134="NC",AC134="NC",O134="SF",Q134="SF",S134="SF",U134="SF",W134="SF",Y134="SF",AA134="SF",AC134="SF"),"NC",IF(OR(O134="C",Q134="C",S134="C",U134="C",W134="C",Y134="C",AA134="C",AC134="C"),"C","")))))</f>
        <v>C</v>
      </c>
      <c r="AG134" s="54" t="str">
        <f>IF(AND(AE134="C",AF134="C"),"UTILIZOU O PDA CORRETAMENTE",IF(AND(AE134="C",AF134="NC"),"UTILIZOU O PDA CORRETAMENTE. NÃO HÁ FOTOS DE TODAS AS ETAPAS",IF(AND(AE134="NC",AF134="NC"),"NÃO UTILIZOU O PDA",IF(AND(AE134="NA",AF134="NA"),"NÃO AVALIADO POR FALHA DE SINCRONISMO"))))</f>
        <v>UTILIZOU O PDA CORRETAMENTE</v>
      </c>
      <c r="AH134" s="144" t="s">
        <v>207</v>
      </c>
      <c r="AI134" s="190" t="s">
        <v>6</v>
      </c>
      <c r="AJ134" s="94" t="str">
        <f>E134</f>
        <v>SÃO PAULO</v>
      </c>
      <c r="AK134" s="192" t="s">
        <v>39</v>
      </c>
    </row>
    <row r="135" spans="1:37" ht="30" hidden="1" customHeight="1">
      <c r="A135" s="225" t="s">
        <v>201</v>
      </c>
      <c r="B135" s="157">
        <v>2620798060</v>
      </c>
      <c r="C135" s="157" t="s">
        <v>104</v>
      </c>
      <c r="D135" s="157" t="s">
        <v>81</v>
      </c>
      <c r="E135" s="157" t="s">
        <v>5</v>
      </c>
      <c r="F135" s="157" t="s">
        <v>464</v>
      </c>
      <c r="G135" s="157">
        <v>1923</v>
      </c>
      <c r="H135" s="157" t="s">
        <v>469</v>
      </c>
      <c r="I135" s="157" t="s">
        <v>308</v>
      </c>
      <c r="J135" s="157" t="s">
        <v>246</v>
      </c>
      <c r="K135" s="157" t="s">
        <v>470</v>
      </c>
      <c r="L135" s="205">
        <v>46160.492361111108</v>
      </c>
      <c r="M135" s="205">
        <v>46160.564583333333</v>
      </c>
      <c r="N135" s="157" t="s">
        <v>351</v>
      </c>
      <c r="O135" s="144" t="s">
        <v>207</v>
      </c>
      <c r="P135" s="90"/>
      <c r="Q135" s="144" t="s">
        <v>231</v>
      </c>
      <c r="R135" s="90" t="s">
        <v>471</v>
      </c>
      <c r="S135" s="144" t="s">
        <v>62</v>
      </c>
      <c r="T135" s="90"/>
      <c r="U135" s="144" t="s">
        <v>62</v>
      </c>
      <c r="V135" s="90"/>
      <c r="W135" s="144" t="s">
        <v>207</v>
      </c>
      <c r="X135" s="90"/>
      <c r="Y135" s="144" t="s">
        <v>62</v>
      </c>
      <c r="Z135" s="90"/>
      <c r="AA135" s="144" t="s">
        <v>230</v>
      </c>
      <c r="AB135" s="90"/>
      <c r="AC135" s="144" t="s">
        <v>207</v>
      </c>
      <c r="AD135" s="90"/>
      <c r="AE135" s="144" t="s">
        <v>207</v>
      </c>
      <c r="AF135" s="178" t="str">
        <f>IF(AND(O135="",Q135="",S135="",U135="",W135="",Y135="",AA135="",AC135=""),"",IF(OR(AND(O135&lt;&gt;"NA",O135&lt;&gt;"C",O135&lt;&gt;"NC",O135&lt;&gt;"SF",O135&lt;&gt;""),AND(Q135&lt;&gt;"NA",Q135&lt;&gt;"C",Q135&lt;&gt;"NC",Q135&lt;&gt;"SF",Q135&lt;&gt;""),AND(S135&lt;&gt;"NA",S135&lt;&gt;"C",S135&lt;&gt;"NC",S135&lt;&gt;"SF",S135&lt;&gt;""),AND(U135&lt;&gt;"NA",U135&lt;&gt;"C",U135&lt;&gt;"NC",U135&lt;&gt;"SF",U135&lt;&gt;""),AND(W135&lt;&gt;"NA",W135&lt;&gt;"C",W135&lt;&gt;"NC",W135&lt;&gt;"SF",W135&lt;&gt;""),AND(Y135&lt;&gt;"NA",Y135&lt;&gt;"C",Y135&lt;&gt;"NC",Y135&lt;&gt;"SF",Y135&lt;&gt;""),AND(AA135&lt;&gt;"NA",AA135&lt;&gt;"C",AA135&lt;&gt;"NC",AA135&lt;&gt;"SF",AA135&lt;&gt;""),AND(AC135&lt;&gt;"NA",AC135&lt;&gt;"C",AC135&lt;&gt;"NC",AC135&lt;&gt;"SF",AC135&lt;&gt;"")),"FALSO",IF(AND(O135="NA",Q135="NA",S135="NA",U135="NA",W135="NA",Y135="NA",AA135="NA",AC135="NA"),"NA",IF(OR(O135="NC",Q135="NC",S135="NC",U135="NC",W135="NC",Y135="NC",AA135="NC",AC135="NC",O135="SF",Q135="SF",S135="SF",U135="SF",W135="SF",Y135="SF",AA135="SF",AC135="SF"),"NC",IF(OR(O135="C",Q135="C",S135="C",U135="C",W135="C",Y135="C",AA135="C",AC135="C"),"C","")))))</f>
        <v>NC</v>
      </c>
      <c r="AG135" s="54" t="str">
        <f>IF(AND(AE135="C",AF135="C"),"UTILIZOU O PDA CORRETAMENTE",IF(AND(AE135="C",AF135="NC"),"UTILIZOU O PDA CORRETAMENTE. NÃO HÁ FOTOS DE TODAS AS ETAPAS",IF(AND(AE135="NC",AF135="NC"),"NÃO UTILIZOU O PDA",IF(AND(AE135="NA",AF135="NA"),"NÃO AVALIADO POR FALHA DE SINCRONISMO"))))</f>
        <v>UTILIZOU O PDA CORRETAMENTE. NÃO HÁ FOTOS DE TODAS AS ETAPAS</v>
      </c>
      <c r="AH135" s="144" t="s">
        <v>207</v>
      </c>
      <c r="AI135" s="190" t="s">
        <v>6</v>
      </c>
      <c r="AJ135" s="94" t="str">
        <f>E135</f>
        <v>SÃO PAULO</v>
      </c>
      <c r="AK135" s="192" t="s">
        <v>39</v>
      </c>
    </row>
    <row r="136" spans="1:37" ht="30" hidden="1" customHeight="1">
      <c r="A136" s="225" t="s">
        <v>201</v>
      </c>
      <c r="B136" s="157">
        <v>2620827285</v>
      </c>
      <c r="C136" s="157" t="s">
        <v>472</v>
      </c>
      <c r="D136" s="157" t="s">
        <v>80</v>
      </c>
      <c r="E136" s="157" t="s">
        <v>5</v>
      </c>
      <c r="F136" s="157" t="s">
        <v>464</v>
      </c>
      <c r="G136" s="157">
        <v>1923</v>
      </c>
      <c r="H136" s="157" t="s">
        <v>469</v>
      </c>
      <c r="I136" s="157" t="s">
        <v>308</v>
      </c>
      <c r="J136" s="157" t="s">
        <v>473</v>
      </c>
      <c r="K136" s="157" t="s">
        <v>474</v>
      </c>
      <c r="L136" s="205">
        <v>46160.613194444442</v>
      </c>
      <c r="M136" s="205">
        <v>46160.613888888889</v>
      </c>
      <c r="N136" s="157" t="s">
        <v>351</v>
      </c>
      <c r="O136" s="144" t="s">
        <v>207</v>
      </c>
      <c r="P136" s="90"/>
      <c r="Q136" s="144" t="s">
        <v>231</v>
      </c>
      <c r="R136" s="90" t="s">
        <v>471</v>
      </c>
      <c r="S136" s="144" t="s">
        <v>62</v>
      </c>
      <c r="T136" s="90"/>
      <c r="U136" s="144" t="s">
        <v>62</v>
      </c>
      <c r="V136" s="90"/>
      <c r="W136" s="144" t="s">
        <v>207</v>
      </c>
      <c r="X136" s="90"/>
      <c r="Y136" s="144" t="s">
        <v>62</v>
      </c>
      <c r="Z136" s="90"/>
      <c r="AA136" s="144" t="s">
        <v>230</v>
      </c>
      <c r="AB136" s="90"/>
      <c r="AC136" s="144" t="s">
        <v>207</v>
      </c>
      <c r="AD136" s="90"/>
      <c r="AE136" s="144" t="s">
        <v>207</v>
      </c>
      <c r="AF136" s="178" t="str">
        <f>IF(AND(O136="",Q136="",S136="",U136="",W136="",Y136="",AA136="",AC136=""),"",IF(OR(AND(O136&lt;&gt;"NA",O136&lt;&gt;"C",O136&lt;&gt;"NC",O136&lt;&gt;"SF",O136&lt;&gt;""),AND(Q136&lt;&gt;"NA",Q136&lt;&gt;"C",Q136&lt;&gt;"NC",Q136&lt;&gt;"SF",Q136&lt;&gt;""),AND(S136&lt;&gt;"NA",S136&lt;&gt;"C",S136&lt;&gt;"NC",S136&lt;&gt;"SF",S136&lt;&gt;""),AND(U136&lt;&gt;"NA",U136&lt;&gt;"C",U136&lt;&gt;"NC",U136&lt;&gt;"SF",U136&lt;&gt;""),AND(W136&lt;&gt;"NA",W136&lt;&gt;"C",W136&lt;&gt;"NC",W136&lt;&gt;"SF",W136&lt;&gt;""),AND(Y136&lt;&gt;"NA",Y136&lt;&gt;"C",Y136&lt;&gt;"NC",Y136&lt;&gt;"SF",Y136&lt;&gt;""),AND(AA136&lt;&gt;"NA",AA136&lt;&gt;"C",AA136&lt;&gt;"NC",AA136&lt;&gt;"SF",AA136&lt;&gt;""),AND(AC136&lt;&gt;"NA",AC136&lt;&gt;"C",AC136&lt;&gt;"NC",AC136&lt;&gt;"SF",AC136&lt;&gt;"")),"FALSO",IF(AND(O136="NA",Q136="NA",S136="NA",U136="NA",W136="NA",Y136="NA",AA136="NA",AC136="NA"),"NA",IF(OR(O136="NC",Q136="NC",S136="NC",U136="NC",W136="NC",Y136="NC",AA136="NC",AC136="NC",O136="SF",Q136="SF",S136="SF",U136="SF",W136="SF",Y136="SF",AA136="SF",AC136="SF"),"NC",IF(OR(O136="C",Q136="C",S136="C",U136="C",W136="C",Y136="C",AA136="C",AC136="C"),"C","")))))</f>
        <v>NC</v>
      </c>
      <c r="AG136" s="54" t="str">
        <f>IF(AND(AE136="C",AF136="C"),"UTILIZOU O PDA CORRETAMENTE",IF(AND(AE136="C",AF136="NC"),"UTILIZOU O PDA CORRETAMENTE. NÃO HÁ FOTOS DE TODAS AS ETAPAS",IF(AND(AE136="NC",AF136="NC"),"NÃO UTILIZOU O PDA",IF(AND(AE136="NA",AF136="NA"),"NÃO AVALIADO POR FALHA DE SINCRONISMO"))))</f>
        <v>UTILIZOU O PDA CORRETAMENTE. NÃO HÁ FOTOS DE TODAS AS ETAPAS</v>
      </c>
      <c r="AH136" s="144"/>
      <c r="AI136" s="190" t="s">
        <v>6</v>
      </c>
      <c r="AJ136" s="94" t="str">
        <f>E136</f>
        <v>SÃO PAULO</v>
      </c>
      <c r="AK136" s="192" t="s">
        <v>39</v>
      </c>
    </row>
    <row r="137" spans="1:37" ht="30" hidden="1" customHeight="1">
      <c r="A137" s="176" t="s">
        <v>201</v>
      </c>
      <c r="B137" s="157">
        <v>2693152611</v>
      </c>
      <c r="C137" s="157" t="s">
        <v>102</v>
      </c>
      <c r="D137" s="157" t="s">
        <v>81</v>
      </c>
      <c r="E137" s="157" t="s">
        <v>5</v>
      </c>
      <c r="F137" s="157" t="s">
        <v>475</v>
      </c>
      <c r="G137" s="157">
        <v>1152</v>
      </c>
      <c r="H137" s="157" t="s">
        <v>217</v>
      </c>
      <c r="I137" s="157" t="s">
        <v>316</v>
      </c>
      <c r="J137" s="157" t="s">
        <v>246</v>
      </c>
      <c r="K137" s="157" t="s">
        <v>476</v>
      </c>
      <c r="L137" s="205">
        <v>46154.845833333333</v>
      </c>
      <c r="M137" s="205">
        <v>46154.881249999999</v>
      </c>
      <c r="N137" s="157" t="s">
        <v>345</v>
      </c>
      <c r="O137" s="144" t="s">
        <v>207</v>
      </c>
      <c r="P137" s="90"/>
      <c r="Q137" s="144" t="s">
        <v>207</v>
      </c>
      <c r="R137" s="90"/>
      <c r="S137" s="144" t="s">
        <v>207</v>
      </c>
      <c r="T137" s="90"/>
      <c r="U137" s="144" t="s">
        <v>62</v>
      </c>
      <c r="V137" s="90"/>
      <c r="W137" s="144" t="s">
        <v>207</v>
      </c>
      <c r="X137" s="90"/>
      <c r="Y137" s="144" t="s">
        <v>207</v>
      </c>
      <c r="Z137" s="90"/>
      <c r="AA137" s="144" t="s">
        <v>207</v>
      </c>
      <c r="AB137" s="90"/>
      <c r="AC137" s="144" t="s">
        <v>207</v>
      </c>
      <c r="AD137" s="90"/>
      <c r="AE137" s="144" t="s">
        <v>207</v>
      </c>
      <c r="AF137" s="178" t="s">
        <v>207</v>
      </c>
      <c r="AG137" s="54" t="str">
        <f>IF(AND(AE137="C",AF137="C"),"UTILIZOU O PDA CORRETAMENTE",IF(AND(AE137="C",AF137="NC"),"UTILIZOU O PDA CORRETAMENTE. NÃO HÁ FOTOS DE TODAS AS ETAPAS",IF(AND(AE137="NC",AF137="NC"),"NÃO UTILIZOU O PDA",IF(AND(AE137="NA",AF137="NA"),"NÃO AVALIADO POR FALHA DE SINCRONISMO"))))</f>
        <v>UTILIZOU O PDA CORRETAMENTE</v>
      </c>
      <c r="AH137" s="144" t="s">
        <v>207</v>
      </c>
      <c r="AI137" s="190" t="s">
        <v>6</v>
      </c>
      <c r="AJ137" s="94" t="str">
        <f>E137</f>
        <v>SÃO PAULO</v>
      </c>
      <c r="AK137" s="192" t="s">
        <v>39</v>
      </c>
    </row>
    <row r="138" spans="1:37" ht="30" hidden="1" customHeight="1">
      <c r="A138" s="176" t="s">
        <v>201</v>
      </c>
      <c r="B138" s="157">
        <v>2618424697</v>
      </c>
      <c r="C138" s="157" t="s">
        <v>103</v>
      </c>
      <c r="D138" s="157" t="s">
        <v>81</v>
      </c>
      <c r="E138" s="157" t="s">
        <v>5</v>
      </c>
      <c r="F138" s="157" t="s">
        <v>477</v>
      </c>
      <c r="G138" s="157">
        <v>106</v>
      </c>
      <c r="H138" s="157"/>
      <c r="I138" s="157" t="s">
        <v>478</v>
      </c>
      <c r="J138" s="157" t="s">
        <v>219</v>
      </c>
      <c r="K138" s="157"/>
      <c r="L138" s="205">
        <v>46117.399305555555</v>
      </c>
      <c r="M138" s="205">
        <v>46117.59097222222</v>
      </c>
      <c r="N138" s="157" t="s">
        <v>351</v>
      </c>
      <c r="O138" s="144" t="s">
        <v>207</v>
      </c>
      <c r="P138" s="90"/>
      <c r="Q138" s="144" t="s">
        <v>207</v>
      </c>
      <c r="R138" s="90"/>
      <c r="S138" s="144" t="s">
        <v>207</v>
      </c>
      <c r="T138" s="90"/>
      <c r="U138" s="144" t="s">
        <v>62</v>
      </c>
      <c r="V138" s="90"/>
      <c r="W138" s="144" t="s">
        <v>207</v>
      </c>
      <c r="X138" s="90"/>
      <c r="Y138" s="144" t="s">
        <v>230</v>
      </c>
      <c r="Z138" s="90"/>
      <c r="AA138" s="144" t="s">
        <v>207</v>
      </c>
      <c r="AB138" s="90"/>
      <c r="AC138" s="144" t="s">
        <v>207</v>
      </c>
      <c r="AD138" s="90"/>
      <c r="AE138" s="144" t="s">
        <v>207</v>
      </c>
      <c r="AF138" s="178" t="str">
        <f>IF(AND(O138="",Q138="",S138="",U138="",W138="",Y138="",AA138="",AC138=""),"",IF(OR(AND(O138&lt;&gt;"NA",O138&lt;&gt;"C",O138&lt;&gt;"NC",O138&lt;&gt;"SF",O138&lt;&gt;""),AND(Q138&lt;&gt;"NA",Q138&lt;&gt;"C",Q138&lt;&gt;"NC",Q138&lt;&gt;"SF",Q138&lt;&gt;""),AND(S138&lt;&gt;"NA",S138&lt;&gt;"C",S138&lt;&gt;"NC",S138&lt;&gt;"SF",S138&lt;&gt;""),AND(U138&lt;&gt;"NA",U138&lt;&gt;"C",U138&lt;&gt;"NC",U138&lt;&gt;"SF",U138&lt;&gt;""),AND(W138&lt;&gt;"NA",W138&lt;&gt;"C",W138&lt;&gt;"NC",W138&lt;&gt;"SF",W138&lt;&gt;""),AND(Y138&lt;&gt;"NA",Y138&lt;&gt;"C",Y138&lt;&gt;"NC",Y138&lt;&gt;"SF",Y138&lt;&gt;""),AND(AA138&lt;&gt;"NA",AA138&lt;&gt;"C",AA138&lt;&gt;"NC",AA138&lt;&gt;"SF",AA138&lt;&gt;""),AND(AC138&lt;&gt;"NA",AC138&lt;&gt;"C",AC138&lt;&gt;"NC",AC138&lt;&gt;"SF",AC138&lt;&gt;"")),"FALSO",IF(AND(O138="NA",Q138="NA",S138="NA",U138="NA",W138="NA",Y138="NA",AA138="NA",AC138="NA"),"NA",IF(OR(O138="NC",Q138="NC",S138="NC",U138="NC",W138="NC",Y138="NC",AA138="NC",AC138="NC",O138="SF",Q138="SF",S138="SF",U138="SF",W138="SF",Y138="SF",AA138="SF",AC138="SF"),"NC",IF(OR(O138="C",Q138="C",S138="C",U138="C",W138="C",Y138="C",AA138="C",AC138="C"),"C","")))))</f>
        <v>NC</v>
      </c>
      <c r="AG138" s="54" t="str">
        <f>IF(AND(AE138="C",AF138="C"),"UTILIZOU O PDA CORRETAMENTE",IF(AND(AE138="C",AF138="NC"),"UTILIZOU O PDA CORRETAMENTE. NÃO HÁ FOTOS DE TODAS AS ETAPAS",IF(AND(AE138="NC",AF138="NC"),"NÃO UTILIZOU O PDA",IF(AND(AE138="NA",AF138="NA"),"NÃO AVALIADO POR FALHA DE SINCRONISMO"))))</f>
        <v>UTILIZOU O PDA CORRETAMENTE. NÃO HÁ FOTOS DE TODAS AS ETAPAS</v>
      </c>
      <c r="AH138" s="144" t="s">
        <v>207</v>
      </c>
      <c r="AI138" s="190" t="s">
        <v>6</v>
      </c>
      <c r="AJ138" s="94" t="str">
        <f>E138</f>
        <v>SÃO PAULO</v>
      </c>
      <c r="AK138" s="192" t="s">
        <v>39</v>
      </c>
    </row>
    <row r="139" spans="1:37" ht="30" hidden="1" customHeight="1">
      <c r="A139" s="176" t="s">
        <v>201</v>
      </c>
      <c r="B139" s="157">
        <v>2618485925</v>
      </c>
      <c r="C139" s="157" t="s">
        <v>100</v>
      </c>
      <c r="D139" s="157" t="s">
        <v>81</v>
      </c>
      <c r="E139" s="157" t="s">
        <v>5</v>
      </c>
      <c r="F139" s="157" t="s">
        <v>477</v>
      </c>
      <c r="G139" s="157">
        <v>107</v>
      </c>
      <c r="H139" s="157" t="s">
        <v>217</v>
      </c>
      <c r="I139" s="157" t="s">
        <v>479</v>
      </c>
      <c r="J139" s="157" t="s">
        <v>236</v>
      </c>
      <c r="K139" s="157" t="s">
        <v>480</v>
      </c>
      <c r="L139" s="205">
        <v>46147.37777777778</v>
      </c>
      <c r="M139" s="205">
        <v>46147.384722222225</v>
      </c>
      <c r="N139" s="157" t="s">
        <v>351</v>
      </c>
      <c r="O139" s="144" t="s">
        <v>207</v>
      </c>
      <c r="P139" s="90"/>
      <c r="Q139" s="144" t="s">
        <v>207</v>
      </c>
      <c r="R139" s="90"/>
      <c r="S139" s="144" t="s">
        <v>207</v>
      </c>
      <c r="T139" s="90"/>
      <c r="U139" s="144" t="s">
        <v>62</v>
      </c>
      <c r="V139" s="90"/>
      <c r="W139" s="144" t="s">
        <v>207</v>
      </c>
      <c r="X139" s="90"/>
      <c r="Y139" s="144" t="s">
        <v>230</v>
      </c>
      <c r="Z139" s="90"/>
      <c r="AA139" s="144" t="s">
        <v>207</v>
      </c>
      <c r="AB139" s="90"/>
      <c r="AC139" s="144" t="s">
        <v>207</v>
      </c>
      <c r="AD139" s="90"/>
      <c r="AE139" s="144" t="s">
        <v>207</v>
      </c>
      <c r="AF139" s="178" t="str">
        <f>IF(AND(O139="",Q139="",S139="",U139="",W139="",Y139="",AA139="",AC139=""),"",IF(OR(AND(O139&lt;&gt;"NA",O139&lt;&gt;"C",O139&lt;&gt;"NC",O139&lt;&gt;"SF",O139&lt;&gt;""),AND(Q139&lt;&gt;"NA",Q139&lt;&gt;"C",Q139&lt;&gt;"NC",Q139&lt;&gt;"SF",Q139&lt;&gt;""),AND(S139&lt;&gt;"NA",S139&lt;&gt;"C",S139&lt;&gt;"NC",S139&lt;&gt;"SF",S139&lt;&gt;""),AND(U139&lt;&gt;"NA",U139&lt;&gt;"C",U139&lt;&gt;"NC",U139&lt;&gt;"SF",U139&lt;&gt;""),AND(W139&lt;&gt;"NA",W139&lt;&gt;"C",W139&lt;&gt;"NC",W139&lt;&gt;"SF",W139&lt;&gt;""),AND(Y139&lt;&gt;"NA",Y139&lt;&gt;"C",Y139&lt;&gt;"NC",Y139&lt;&gt;"SF",Y139&lt;&gt;""),AND(AA139&lt;&gt;"NA",AA139&lt;&gt;"C",AA139&lt;&gt;"NC",AA139&lt;&gt;"SF",AA139&lt;&gt;""),AND(AC139&lt;&gt;"NA",AC139&lt;&gt;"C",AC139&lt;&gt;"NC",AC139&lt;&gt;"SF",AC139&lt;&gt;"")),"FALSO",IF(AND(O139="NA",Q139="NA",S139="NA",U139="NA",W139="NA",Y139="NA",AA139="NA",AC139="NA"),"NA",IF(OR(O139="NC",Q139="NC",S139="NC",U139="NC",W139="NC",Y139="NC",AA139="NC",AC139="NC",O139="SF",Q139="SF",S139="SF",U139="SF",W139="SF",Y139="SF",AA139="SF",AC139="SF"),"NC",IF(OR(O139="C",Q139="C",S139="C",U139="C",W139="C",Y139="C",AA139="C",AC139="C"),"C","")))))</f>
        <v>NC</v>
      </c>
      <c r="AG139" s="54" t="str">
        <f>IF(AND(AE139="C",AF139="C"),"UTILIZOU O PDA CORRETAMENTE",IF(AND(AE139="C",AF139="NC"),"UTILIZOU O PDA CORRETAMENTE. NÃO HÁ FOTOS DE TODAS AS ETAPAS",IF(AND(AE139="NC",AF139="NC"),"NÃO UTILIZOU O PDA",IF(AND(AE139="NA",AF139="NA"),"NÃO AVALIADO POR FALHA DE SINCRONISMO"))))</f>
        <v>UTILIZOU O PDA CORRETAMENTE. NÃO HÁ FOTOS DE TODAS AS ETAPAS</v>
      </c>
      <c r="AH139" s="144"/>
      <c r="AI139" s="190" t="s">
        <v>6</v>
      </c>
      <c r="AJ139" s="94" t="str">
        <f>E139</f>
        <v>SÃO PAULO</v>
      </c>
      <c r="AK139" s="192" t="s">
        <v>39</v>
      </c>
    </row>
    <row r="140" spans="1:37" ht="30" hidden="1" customHeight="1">
      <c r="A140" s="176" t="s">
        <v>201</v>
      </c>
      <c r="B140" s="157">
        <v>2620527207</v>
      </c>
      <c r="C140" s="157" t="s">
        <v>99</v>
      </c>
      <c r="D140" s="157" t="s">
        <v>81</v>
      </c>
      <c r="E140" s="157" t="s">
        <v>5</v>
      </c>
      <c r="F140" s="157" t="s">
        <v>481</v>
      </c>
      <c r="G140" s="157">
        <v>476</v>
      </c>
      <c r="H140" s="157" t="s">
        <v>217</v>
      </c>
      <c r="I140" s="157" t="s">
        <v>383</v>
      </c>
      <c r="J140" s="157" t="s">
        <v>219</v>
      </c>
      <c r="K140" s="157" t="s">
        <v>482</v>
      </c>
      <c r="L140" s="205">
        <v>46158.532638888886</v>
      </c>
      <c r="M140" s="205">
        <v>46158.538194444445</v>
      </c>
      <c r="N140" s="157" t="s">
        <v>221</v>
      </c>
      <c r="O140" s="144" t="s">
        <v>207</v>
      </c>
      <c r="P140" s="90"/>
      <c r="Q140" s="144" t="s">
        <v>230</v>
      </c>
      <c r="R140" s="90"/>
      <c r="S140" s="144" t="s">
        <v>230</v>
      </c>
      <c r="T140" s="90"/>
      <c r="U140" s="144" t="s">
        <v>230</v>
      </c>
      <c r="V140" s="90"/>
      <c r="W140" s="144" t="s">
        <v>230</v>
      </c>
      <c r="X140" s="90"/>
      <c r="Y140" s="144" t="s">
        <v>230</v>
      </c>
      <c r="Z140" s="90"/>
      <c r="AA140" s="144" t="s">
        <v>230</v>
      </c>
      <c r="AB140" s="90"/>
      <c r="AC140" s="144" t="s">
        <v>231</v>
      </c>
      <c r="AD140" s="90" t="s">
        <v>483</v>
      </c>
      <c r="AE140" s="144" t="s">
        <v>207</v>
      </c>
      <c r="AF140" s="178" t="str">
        <f>IF(AND(O140="",Q140="",S140="",U140="",W140="",Y140="",AA140="",AC140=""),"",IF(OR(AND(O140&lt;&gt;"NA",O140&lt;&gt;"C",O140&lt;&gt;"NC",O140&lt;&gt;"SF",O140&lt;&gt;""),AND(Q140&lt;&gt;"NA",Q140&lt;&gt;"C",Q140&lt;&gt;"NC",Q140&lt;&gt;"SF",Q140&lt;&gt;""),AND(S140&lt;&gt;"NA",S140&lt;&gt;"C",S140&lt;&gt;"NC",S140&lt;&gt;"SF",S140&lt;&gt;""),AND(U140&lt;&gt;"NA",U140&lt;&gt;"C",U140&lt;&gt;"NC",U140&lt;&gt;"SF",U140&lt;&gt;""),AND(W140&lt;&gt;"NA",W140&lt;&gt;"C",W140&lt;&gt;"NC",W140&lt;&gt;"SF",W140&lt;&gt;""),AND(Y140&lt;&gt;"NA",Y140&lt;&gt;"C",Y140&lt;&gt;"NC",Y140&lt;&gt;"SF",Y140&lt;&gt;""),AND(AA140&lt;&gt;"NA",AA140&lt;&gt;"C",AA140&lt;&gt;"NC",AA140&lt;&gt;"SF",AA140&lt;&gt;""),AND(AC140&lt;&gt;"NA",AC140&lt;&gt;"C",AC140&lt;&gt;"NC",AC140&lt;&gt;"SF",AC140&lt;&gt;"")),"FALSO",IF(AND(O140="NA",Q140="NA",S140="NA",U140="NA",W140="NA",Y140="NA",AA140="NA",AC140="NA"),"NA",IF(OR(O140="NC",Q140="NC",S140="NC",U140="NC",W140="NC",Y140="NC",AA140="NC",AC140="NC",O140="SF",Q140="SF",S140="SF",U140="SF",W140="SF",Y140="SF",AA140="SF",AC140="SF"),"NC",IF(OR(O140="C",Q140="C",S140="C",U140="C",W140="C",Y140="C",AA140="C",AC140="C"),"C","")))))</f>
        <v>NC</v>
      </c>
      <c r="AG140" s="54" t="str">
        <f>IF(AND(AE140="C",AF140="C"),"UTILIZOU O PDA CORRETAMENTE",IF(AND(AE140="C",AF140="NC"),"UTILIZOU O PDA CORRETAMENTE. NÃO HÁ FOTOS DE TODAS AS ETAPAS",IF(AND(AE140="NC",AF140="NC"),"NÃO UTILIZOU O PDA",IF(AND(AE140="NA",AF140="NA"),"NÃO AVALIADO POR FALHA DE SINCRONISMO"))))</f>
        <v>UTILIZOU O PDA CORRETAMENTE. NÃO HÁ FOTOS DE TODAS AS ETAPAS</v>
      </c>
      <c r="AH140" s="144" t="s">
        <v>207</v>
      </c>
      <c r="AI140" s="190" t="s">
        <v>6</v>
      </c>
      <c r="AJ140" s="94" t="str">
        <f>E140</f>
        <v>SÃO PAULO</v>
      </c>
      <c r="AK140" s="192" t="s">
        <v>39</v>
      </c>
    </row>
    <row r="141" spans="1:37" ht="30" hidden="1" customHeight="1">
      <c r="A141" s="176" t="s">
        <v>201</v>
      </c>
      <c r="B141" s="157">
        <v>2620378365</v>
      </c>
      <c r="C141" s="157" t="s">
        <v>107</v>
      </c>
      <c r="D141" s="157" t="s">
        <v>81</v>
      </c>
      <c r="E141" s="157" t="s">
        <v>5</v>
      </c>
      <c r="F141" s="157" t="s">
        <v>484</v>
      </c>
      <c r="G141" s="157">
        <v>945</v>
      </c>
      <c r="H141" s="157" t="s">
        <v>217</v>
      </c>
      <c r="I141" s="157" t="s">
        <v>329</v>
      </c>
      <c r="J141" s="157" t="s">
        <v>224</v>
      </c>
      <c r="K141" s="157" t="s">
        <v>485</v>
      </c>
      <c r="L141" s="205">
        <v>46157.59375</v>
      </c>
      <c r="M141" s="205">
        <v>46157.594444444447</v>
      </c>
      <c r="N141" s="157" t="s">
        <v>243</v>
      </c>
      <c r="O141" s="144" t="s">
        <v>207</v>
      </c>
      <c r="P141" s="90"/>
      <c r="Q141" s="144" t="s">
        <v>207</v>
      </c>
      <c r="R141" s="90"/>
      <c r="S141" s="144" t="s">
        <v>207</v>
      </c>
      <c r="T141" s="90"/>
      <c r="U141" s="144" t="s">
        <v>207</v>
      </c>
      <c r="V141" s="90"/>
      <c r="W141" s="144" t="s">
        <v>207</v>
      </c>
      <c r="X141" s="90"/>
      <c r="Y141" s="144" t="s">
        <v>62</v>
      </c>
      <c r="Z141" s="90"/>
      <c r="AA141" s="144" t="s">
        <v>207</v>
      </c>
      <c r="AB141" s="90"/>
      <c r="AC141" s="144" t="s">
        <v>207</v>
      </c>
      <c r="AD141" s="90"/>
      <c r="AE141" s="144" t="s">
        <v>207</v>
      </c>
      <c r="AF141" s="178" t="str">
        <f>IF(AND(O141="",Q141="",S141="",U141="",W141="",Y141="",AA141="",AC141=""),"",IF(OR(AND(O141&lt;&gt;"NA",O141&lt;&gt;"C",O141&lt;&gt;"NC",O141&lt;&gt;"SF",O141&lt;&gt;""),AND(Q141&lt;&gt;"NA",Q141&lt;&gt;"C",Q141&lt;&gt;"NC",Q141&lt;&gt;"SF",Q141&lt;&gt;""),AND(S141&lt;&gt;"NA",S141&lt;&gt;"C",S141&lt;&gt;"NC",S141&lt;&gt;"SF",S141&lt;&gt;""),AND(U141&lt;&gt;"NA",U141&lt;&gt;"C",U141&lt;&gt;"NC",U141&lt;&gt;"SF",U141&lt;&gt;""),AND(W141&lt;&gt;"NA",W141&lt;&gt;"C",W141&lt;&gt;"NC",W141&lt;&gt;"SF",W141&lt;&gt;""),AND(Y141&lt;&gt;"NA",Y141&lt;&gt;"C",Y141&lt;&gt;"NC",Y141&lt;&gt;"SF",Y141&lt;&gt;""),AND(AA141&lt;&gt;"NA",AA141&lt;&gt;"C",AA141&lt;&gt;"NC",AA141&lt;&gt;"SF",AA141&lt;&gt;""),AND(AC141&lt;&gt;"NA",AC141&lt;&gt;"C",AC141&lt;&gt;"NC",AC141&lt;&gt;"SF",AC141&lt;&gt;"")),"FALSO",IF(AND(O141="NA",Q141="NA",S141="NA",U141="NA",W141="NA",Y141="NA",AA141="NA",AC141="NA"),"NA",IF(OR(O141="NC",Q141="NC",S141="NC",U141="NC",W141="NC",Y141="NC",AA141="NC",AC141="NC",O141="SF",Q141="SF",S141="SF",U141="SF",W141="SF",Y141="SF",AA141="SF",AC141="SF"),"NC",IF(OR(O141="C",Q141="C",S141="C",U141="C",W141="C",Y141="C",AA141="C",AC141="C"),"C","")))))</f>
        <v>C</v>
      </c>
      <c r="AG141" s="54" t="str">
        <f>IF(AND(AE141="C",AF141="C"),"UTILIZOU O PDA CORRETAMENTE",IF(AND(AE141="C",AF141="NC"),"UTILIZOU O PDA CORRETAMENTE. NÃO HÁ FOTOS DE TODAS AS ETAPAS",IF(AND(AE141="NC",AF141="NC"),"NÃO UTILIZOU O PDA",IF(AND(AE141="NA",AF141="NA"),"NÃO AVALIADO POR FALHA DE SINCRONISMO"))))</f>
        <v>UTILIZOU O PDA CORRETAMENTE</v>
      </c>
      <c r="AH141" s="144" t="s">
        <v>207</v>
      </c>
      <c r="AI141" s="190" t="s">
        <v>6</v>
      </c>
      <c r="AJ141" s="94" t="str">
        <f>E141</f>
        <v>SÃO PAULO</v>
      </c>
      <c r="AK141" s="192" t="s">
        <v>39</v>
      </c>
    </row>
    <row r="142" spans="1:37" ht="30" hidden="1" customHeight="1">
      <c r="A142" s="176" t="s">
        <v>201</v>
      </c>
      <c r="B142" s="157">
        <v>2620344158</v>
      </c>
      <c r="C142" s="157" t="s">
        <v>94</v>
      </c>
      <c r="D142" s="157" t="s">
        <v>77</v>
      </c>
      <c r="E142" s="157" t="s">
        <v>5</v>
      </c>
      <c r="F142" s="157" t="s">
        <v>486</v>
      </c>
      <c r="G142" s="157">
        <v>20996</v>
      </c>
      <c r="H142" s="157" t="s">
        <v>374</v>
      </c>
      <c r="I142" s="157" t="s">
        <v>332</v>
      </c>
      <c r="J142" s="157" t="s">
        <v>94</v>
      </c>
      <c r="K142" s="157" t="s">
        <v>217</v>
      </c>
      <c r="L142" s="205">
        <v>46158.481944444444</v>
      </c>
      <c r="M142" s="205">
        <v>46158.5</v>
      </c>
      <c r="N142" s="157" t="s">
        <v>270</v>
      </c>
      <c r="O142" s="144" t="s">
        <v>207</v>
      </c>
      <c r="P142" s="90"/>
      <c r="Q142" s="144" t="s">
        <v>62</v>
      </c>
      <c r="R142" s="90"/>
      <c r="S142" s="144" t="s">
        <v>62</v>
      </c>
      <c r="T142" s="90"/>
      <c r="U142" s="144" t="s">
        <v>62</v>
      </c>
      <c r="V142" s="90"/>
      <c r="W142" s="144" t="s">
        <v>62</v>
      </c>
      <c r="X142" s="90"/>
      <c r="Y142" s="144" t="s">
        <v>62</v>
      </c>
      <c r="Z142" s="90"/>
      <c r="AA142" s="144" t="s">
        <v>62</v>
      </c>
      <c r="AB142" s="90"/>
      <c r="AC142" s="144" t="s">
        <v>207</v>
      </c>
      <c r="AD142" s="90"/>
      <c r="AE142" s="144" t="s">
        <v>207</v>
      </c>
      <c r="AF142" s="178" t="str">
        <f>IF(AND(O142="",Q142="",S142="",U142="",W142="",Y142="",AA142="",AC142=""),"",IF(OR(AND(O142&lt;&gt;"NA",O142&lt;&gt;"C",O142&lt;&gt;"NC",O142&lt;&gt;"SF",O142&lt;&gt;""),AND(Q142&lt;&gt;"NA",Q142&lt;&gt;"C",Q142&lt;&gt;"NC",Q142&lt;&gt;"SF",Q142&lt;&gt;""),AND(S142&lt;&gt;"NA",S142&lt;&gt;"C",S142&lt;&gt;"NC",S142&lt;&gt;"SF",S142&lt;&gt;""),AND(U142&lt;&gt;"NA",U142&lt;&gt;"C",U142&lt;&gt;"NC",U142&lt;&gt;"SF",U142&lt;&gt;""),AND(W142&lt;&gt;"NA",W142&lt;&gt;"C",W142&lt;&gt;"NC",W142&lt;&gt;"SF",W142&lt;&gt;""),AND(Y142&lt;&gt;"NA",Y142&lt;&gt;"C",Y142&lt;&gt;"NC",Y142&lt;&gt;"SF",Y142&lt;&gt;""),AND(AA142&lt;&gt;"NA",AA142&lt;&gt;"C",AA142&lt;&gt;"NC",AA142&lt;&gt;"SF",AA142&lt;&gt;""),AND(AC142&lt;&gt;"NA",AC142&lt;&gt;"C",AC142&lt;&gt;"NC",AC142&lt;&gt;"SF",AC142&lt;&gt;"")),"FALSO",IF(AND(O142="NA",Q142="NA",S142="NA",U142="NA",W142="NA",Y142="NA",AA142="NA",AC142="NA"),"NA",IF(OR(O142="NC",Q142="NC",S142="NC",U142="NC",W142="NC",Y142="NC",AA142="NC",AC142="NC",O142="SF",Q142="SF",S142="SF",U142="SF",W142="SF",Y142="SF",AA142="SF",AC142="SF"),"NC",IF(OR(O142="C",Q142="C",S142="C",U142="C",W142="C",Y142="C",AA142="C",AC142="C"),"C","")))))</f>
        <v>C</v>
      </c>
      <c r="AG142" s="54" t="str">
        <f>IF(AND(AE142="C",AF142="C"),"UTILIZOU O PDA CORRETAMENTE",IF(AND(AE142="C",AF142="NC"),"UTILIZOU O PDA CORRETAMENTE. NÃO HÁ FOTOS DE TODAS AS ETAPAS",IF(AND(AE142="NC",AF142="NC"),"NÃO UTILIZOU O PDA",IF(AND(AE142="NA",AF142="NA"),"NÃO AVALIADO POR FALHA DE SINCRONISMO"))))</f>
        <v>UTILIZOU O PDA CORRETAMENTE</v>
      </c>
      <c r="AH142" s="144" t="s">
        <v>207</v>
      </c>
      <c r="AI142" s="190" t="s">
        <v>6</v>
      </c>
      <c r="AJ142" s="94" t="str">
        <f>E142</f>
        <v>SÃO PAULO</v>
      </c>
      <c r="AK142" s="192" t="s">
        <v>39</v>
      </c>
    </row>
    <row r="143" spans="1:37" ht="30" hidden="1" customHeight="1">
      <c r="A143" s="176" t="s">
        <v>201</v>
      </c>
      <c r="B143" s="157">
        <v>2618417400</v>
      </c>
      <c r="C143" s="157" t="s">
        <v>106</v>
      </c>
      <c r="D143" s="157" t="s">
        <v>81</v>
      </c>
      <c r="E143" s="157" t="s">
        <v>5</v>
      </c>
      <c r="F143" s="157" t="s">
        <v>487</v>
      </c>
      <c r="G143" s="157">
        <v>192</v>
      </c>
      <c r="H143" s="157"/>
      <c r="I143" s="157" t="s">
        <v>6</v>
      </c>
      <c r="J143" s="157" t="s">
        <v>279</v>
      </c>
      <c r="K143" s="157" t="s">
        <v>488</v>
      </c>
      <c r="L143" s="205">
        <v>46086.509027777778</v>
      </c>
      <c r="M143" s="205">
        <v>46086.512499999997</v>
      </c>
      <c r="N143" s="157" t="s">
        <v>235</v>
      </c>
      <c r="O143" s="144" t="s">
        <v>62</v>
      </c>
      <c r="P143" s="90"/>
      <c r="Q143" s="144" t="s">
        <v>62</v>
      </c>
      <c r="R143" s="90"/>
      <c r="S143" s="144" t="s">
        <v>62</v>
      </c>
      <c r="T143" s="90"/>
      <c r="U143" s="144" t="s">
        <v>62</v>
      </c>
      <c r="V143" s="90"/>
      <c r="W143" s="144" t="s">
        <v>62</v>
      </c>
      <c r="X143" s="90"/>
      <c r="Y143" s="144" t="s">
        <v>62</v>
      </c>
      <c r="Z143" s="90"/>
      <c r="AA143" s="144" t="s">
        <v>62</v>
      </c>
      <c r="AB143" s="90"/>
      <c r="AC143" s="144" t="s">
        <v>62</v>
      </c>
      <c r="AD143" s="90"/>
      <c r="AE143" s="144" t="s">
        <v>62</v>
      </c>
      <c r="AF143" s="178" t="str">
        <f>IF(AND(O143="",Q143="",S143="",U143="",W143="",Y143="",AA143="",AC143=""),"",IF(OR(AND(O143&lt;&gt;"NA",O143&lt;&gt;"C",O143&lt;&gt;"NC",O143&lt;&gt;"SF",O143&lt;&gt;""),AND(Q143&lt;&gt;"NA",Q143&lt;&gt;"C",Q143&lt;&gt;"NC",Q143&lt;&gt;"SF",Q143&lt;&gt;""),AND(S143&lt;&gt;"NA",S143&lt;&gt;"C",S143&lt;&gt;"NC",S143&lt;&gt;"SF",S143&lt;&gt;""),AND(U143&lt;&gt;"NA",U143&lt;&gt;"C",U143&lt;&gt;"NC",U143&lt;&gt;"SF",U143&lt;&gt;""),AND(W143&lt;&gt;"NA",W143&lt;&gt;"C",W143&lt;&gt;"NC",W143&lt;&gt;"SF",W143&lt;&gt;""),AND(Y143&lt;&gt;"NA",Y143&lt;&gt;"C",Y143&lt;&gt;"NC",Y143&lt;&gt;"SF",Y143&lt;&gt;""),AND(AA143&lt;&gt;"NA",AA143&lt;&gt;"C",AA143&lt;&gt;"NC",AA143&lt;&gt;"SF",AA143&lt;&gt;""),AND(AC143&lt;&gt;"NA",AC143&lt;&gt;"C",AC143&lt;&gt;"NC",AC143&lt;&gt;"SF",AC143&lt;&gt;"")),"FALSO",IF(AND(O143="NA",Q143="NA",S143="NA",U143="NA",W143="NA",Y143="NA",AA143="NA",AC143="NA"),"NA",IF(OR(O143="NC",Q143="NC",S143="NC",U143="NC",W143="NC",Y143="NC",AA143="NC",AC143="NC",O143="SF",Q143="SF",S143="SF",U143="SF",W143="SF",Y143="SF",AA143="SF",AC143="SF"),"NC",IF(OR(O143="C",Q143="C",S143="C",U143="C",W143="C",Y143="C",AA143="C",AC143="C"),"C","")))))</f>
        <v>NA</v>
      </c>
      <c r="AG143" s="54" t="str">
        <f>IF(AND(AE143="C",AF143="C"),"UTILIZOU O PDA CORRETAMENTE",IF(AND(AE143="C",AF143="NC"),"UTILIZOU O PDA CORRETAMENTE. NÃO HÁ FOTOS DE TODAS AS ETAPAS",IF(AND(AE143="NC",AF143="NC"),"NÃO UTILIZOU O PDA",IF(AND(AE143="NA",AF143="NA"),"NÃO AVALIADO POR FALHA DE SINCRONISMO"))))</f>
        <v>NÃO AVALIADO POR FALHA DE SINCRONISMO</v>
      </c>
      <c r="AH143" s="144" t="s">
        <v>207</v>
      </c>
      <c r="AI143" s="190" t="s">
        <v>6</v>
      </c>
      <c r="AJ143" s="94" t="str">
        <f>E143</f>
        <v>SÃO PAULO</v>
      </c>
      <c r="AK143" s="192" t="s">
        <v>39</v>
      </c>
    </row>
    <row r="144" spans="1:37" ht="30" hidden="1" customHeight="1">
      <c r="A144" s="176" t="s">
        <v>201</v>
      </c>
      <c r="B144" s="157">
        <v>2618417400</v>
      </c>
      <c r="C144" s="157" t="s">
        <v>100</v>
      </c>
      <c r="D144" s="157" t="s">
        <v>81</v>
      </c>
      <c r="E144" s="157" t="s">
        <v>5</v>
      </c>
      <c r="F144" s="157" t="s">
        <v>487</v>
      </c>
      <c r="G144" s="157">
        <v>192</v>
      </c>
      <c r="H144" s="157" t="s">
        <v>217</v>
      </c>
      <c r="I144" s="157" t="s">
        <v>6</v>
      </c>
      <c r="J144" s="157" t="s">
        <v>236</v>
      </c>
      <c r="K144" s="157" t="s">
        <v>489</v>
      </c>
      <c r="L144" s="205">
        <v>46086.521527777775</v>
      </c>
      <c r="M144" s="205">
        <v>46086.524305555555</v>
      </c>
      <c r="N144" s="157" t="s">
        <v>235</v>
      </c>
      <c r="O144" s="144" t="s">
        <v>62</v>
      </c>
      <c r="P144" s="90"/>
      <c r="Q144" s="144" t="s">
        <v>62</v>
      </c>
      <c r="R144" s="90"/>
      <c r="S144" s="144" t="s">
        <v>62</v>
      </c>
      <c r="T144" s="90"/>
      <c r="U144" s="144" t="s">
        <v>62</v>
      </c>
      <c r="V144" s="90"/>
      <c r="W144" s="144" t="s">
        <v>62</v>
      </c>
      <c r="X144" s="90"/>
      <c r="Y144" s="144" t="s">
        <v>62</v>
      </c>
      <c r="Z144" s="90"/>
      <c r="AA144" s="144" t="s">
        <v>62</v>
      </c>
      <c r="AB144" s="90"/>
      <c r="AC144" s="144" t="s">
        <v>62</v>
      </c>
      <c r="AD144" s="90"/>
      <c r="AE144" s="144" t="s">
        <v>62</v>
      </c>
      <c r="AF144" s="178" t="str">
        <f>IF(AND(O144="",Q144="",S144="",U144="",W144="",Y144="",AA144="",AC144=""),"",IF(OR(AND(O144&lt;&gt;"NA",O144&lt;&gt;"C",O144&lt;&gt;"NC",O144&lt;&gt;"SF",O144&lt;&gt;""),AND(Q144&lt;&gt;"NA",Q144&lt;&gt;"C",Q144&lt;&gt;"NC",Q144&lt;&gt;"SF",Q144&lt;&gt;""),AND(S144&lt;&gt;"NA",S144&lt;&gt;"C",S144&lt;&gt;"NC",S144&lt;&gt;"SF",S144&lt;&gt;""),AND(U144&lt;&gt;"NA",U144&lt;&gt;"C",U144&lt;&gt;"NC",U144&lt;&gt;"SF",U144&lt;&gt;""),AND(W144&lt;&gt;"NA",W144&lt;&gt;"C",W144&lt;&gt;"NC",W144&lt;&gt;"SF",W144&lt;&gt;""),AND(Y144&lt;&gt;"NA",Y144&lt;&gt;"C",Y144&lt;&gt;"NC",Y144&lt;&gt;"SF",Y144&lt;&gt;""),AND(AA144&lt;&gt;"NA",AA144&lt;&gt;"C",AA144&lt;&gt;"NC",AA144&lt;&gt;"SF",AA144&lt;&gt;""),AND(AC144&lt;&gt;"NA",AC144&lt;&gt;"C",AC144&lt;&gt;"NC",AC144&lt;&gt;"SF",AC144&lt;&gt;"")),"FALSO",IF(AND(O144="NA",Q144="NA",S144="NA",U144="NA",W144="NA",Y144="NA",AA144="NA",AC144="NA"),"NA",IF(OR(O144="NC",Q144="NC",S144="NC",U144="NC",W144="NC",Y144="NC",AA144="NC",AC144="NC",O144="SF",Q144="SF",S144="SF",U144="SF",W144="SF",Y144="SF",AA144="SF",AC144="SF"),"NC",IF(OR(O144="C",Q144="C",S144="C",U144="C",W144="C",Y144="C",AA144="C",AC144="C"),"C","")))))</f>
        <v>NA</v>
      </c>
      <c r="AG144" s="54" t="str">
        <f>IF(AND(AE144="C",AF144="C"),"UTILIZOU O PDA CORRETAMENTE",IF(AND(AE144="C",AF144="NC"),"UTILIZOU O PDA CORRETAMENTE. NÃO HÁ FOTOS DE TODAS AS ETAPAS",IF(AND(AE144="NC",AF144="NC"),"NÃO UTILIZOU O PDA",IF(AND(AE144="NA",AF144="NA"),"NÃO AVALIADO POR FALHA DE SINCRONISMO"))))</f>
        <v>NÃO AVALIADO POR FALHA DE SINCRONISMO</v>
      </c>
      <c r="AH144" s="144"/>
      <c r="AI144" s="190" t="s">
        <v>6</v>
      </c>
      <c r="AJ144" s="94" t="str">
        <f>E144</f>
        <v>SÃO PAULO</v>
      </c>
      <c r="AK144" s="192" t="s">
        <v>39</v>
      </c>
    </row>
    <row r="145" spans="1:37" ht="30" hidden="1" customHeight="1">
      <c r="A145" s="176" t="s">
        <v>201</v>
      </c>
      <c r="B145" s="157">
        <v>2618079610</v>
      </c>
      <c r="C145" s="157" t="s">
        <v>84</v>
      </c>
      <c r="D145" s="157" t="s">
        <v>77</v>
      </c>
      <c r="E145" s="157" t="s">
        <v>5</v>
      </c>
      <c r="F145" s="157" t="s">
        <v>490</v>
      </c>
      <c r="G145" s="157">
        <v>10</v>
      </c>
      <c r="H145" s="157" t="s">
        <v>491</v>
      </c>
      <c r="I145" s="157" t="s">
        <v>261</v>
      </c>
      <c r="J145" s="157" t="s">
        <v>424</v>
      </c>
      <c r="K145" s="157" t="s">
        <v>492</v>
      </c>
      <c r="L145" s="205">
        <v>46147.333333333336</v>
      </c>
      <c r="M145" s="205">
        <v>46147.340277777781</v>
      </c>
      <c r="N145" s="157" t="s">
        <v>270</v>
      </c>
      <c r="O145" s="144" t="s">
        <v>207</v>
      </c>
      <c r="P145" s="90"/>
      <c r="Q145" s="144" t="s">
        <v>62</v>
      </c>
      <c r="R145" s="90"/>
      <c r="S145" s="144" t="s">
        <v>62</v>
      </c>
      <c r="T145" s="90"/>
      <c r="U145" s="144" t="s">
        <v>62</v>
      </c>
      <c r="V145" s="90"/>
      <c r="W145" s="144" t="s">
        <v>62</v>
      </c>
      <c r="X145" s="90"/>
      <c r="Y145" s="144" t="s">
        <v>62</v>
      </c>
      <c r="Z145" s="90"/>
      <c r="AA145" s="144" t="s">
        <v>62</v>
      </c>
      <c r="AB145" s="90"/>
      <c r="AC145" s="144" t="s">
        <v>207</v>
      </c>
      <c r="AD145" s="90"/>
      <c r="AE145" s="144" t="s">
        <v>207</v>
      </c>
      <c r="AF145" s="178" t="str">
        <f>IF(AND(O145="",Q145="",S145="",U145="",W145="",Y145="",AA145="",AC145=""),"",IF(OR(AND(O145&lt;&gt;"NA",O145&lt;&gt;"C",O145&lt;&gt;"NC",O145&lt;&gt;"SF",O145&lt;&gt;""),AND(Q145&lt;&gt;"NA",Q145&lt;&gt;"C",Q145&lt;&gt;"NC",Q145&lt;&gt;"SF",Q145&lt;&gt;""),AND(S145&lt;&gt;"NA",S145&lt;&gt;"C",S145&lt;&gt;"NC",S145&lt;&gt;"SF",S145&lt;&gt;""),AND(U145&lt;&gt;"NA",U145&lt;&gt;"C",U145&lt;&gt;"NC",U145&lt;&gt;"SF",U145&lt;&gt;""),AND(W145&lt;&gt;"NA",W145&lt;&gt;"C",W145&lt;&gt;"NC",W145&lt;&gt;"SF",W145&lt;&gt;""),AND(Y145&lt;&gt;"NA",Y145&lt;&gt;"C",Y145&lt;&gt;"NC",Y145&lt;&gt;"SF",Y145&lt;&gt;""),AND(AA145&lt;&gt;"NA",AA145&lt;&gt;"C",AA145&lt;&gt;"NC",AA145&lt;&gt;"SF",AA145&lt;&gt;""),AND(AC145&lt;&gt;"NA",AC145&lt;&gt;"C",AC145&lt;&gt;"NC",AC145&lt;&gt;"SF",AC145&lt;&gt;"")),"FALSO",IF(AND(O145="NA",Q145="NA",S145="NA",U145="NA",W145="NA",Y145="NA",AA145="NA",AC145="NA"),"NA",IF(OR(O145="NC",Q145="NC",S145="NC",U145="NC",W145="NC",Y145="NC",AA145="NC",AC145="NC",O145="SF",Q145="SF",S145="SF",U145="SF",W145="SF",Y145="SF",AA145="SF",AC145="SF"),"NC",IF(OR(O145="C",Q145="C",S145="C",U145="C",W145="C",Y145="C",AA145="C",AC145="C"),"C","")))))</f>
        <v>C</v>
      </c>
      <c r="AG145" s="54" t="str">
        <f>IF(AND(AE145="C",AF145="C"),"UTILIZOU O PDA CORRETAMENTE",IF(AND(AE145="C",AF145="NC"),"UTILIZOU O PDA CORRETAMENTE. NÃO HÁ FOTOS DE TODAS AS ETAPAS",IF(AND(AE145="NC",AF145="NC"),"NÃO UTILIZOU O PDA",IF(AND(AE145="NA",AF145="NA"),"NÃO AVALIADO POR FALHA DE SINCRONISMO"))))</f>
        <v>UTILIZOU O PDA CORRETAMENTE</v>
      </c>
      <c r="AH145" s="144" t="s">
        <v>207</v>
      </c>
      <c r="AI145" s="190" t="s">
        <v>6</v>
      </c>
      <c r="AJ145" s="94" t="str">
        <f>E145</f>
        <v>SÃO PAULO</v>
      </c>
      <c r="AK145" s="192" t="s">
        <v>39</v>
      </c>
    </row>
    <row r="146" spans="1:37" ht="30" hidden="1" customHeight="1">
      <c r="A146" s="176" t="s">
        <v>201</v>
      </c>
      <c r="B146" s="157">
        <v>2618600480</v>
      </c>
      <c r="C146" s="157" t="s">
        <v>103</v>
      </c>
      <c r="D146" s="157" t="s">
        <v>81</v>
      </c>
      <c r="E146" s="157" t="s">
        <v>5</v>
      </c>
      <c r="F146" s="157" t="s">
        <v>493</v>
      </c>
      <c r="G146" s="157">
        <v>402</v>
      </c>
      <c r="H146" s="157" t="s">
        <v>203</v>
      </c>
      <c r="I146" s="157" t="s">
        <v>356</v>
      </c>
      <c r="J146" s="157" t="s">
        <v>219</v>
      </c>
      <c r="K146" s="157" t="s">
        <v>494</v>
      </c>
      <c r="L146" s="205">
        <v>46147.572222222225</v>
      </c>
      <c r="M146" s="205">
        <v>46147.650694444441</v>
      </c>
      <c r="N146" s="157" t="s">
        <v>263</v>
      </c>
      <c r="O146" s="144" t="s">
        <v>207</v>
      </c>
      <c r="P146" s="90"/>
      <c r="Q146" s="144" t="s">
        <v>207</v>
      </c>
      <c r="R146" s="90"/>
      <c r="S146" s="144" t="s">
        <v>207</v>
      </c>
      <c r="T146" s="90"/>
      <c r="U146" s="144" t="s">
        <v>207</v>
      </c>
      <c r="V146" s="90"/>
      <c r="W146" s="144" t="s">
        <v>207</v>
      </c>
      <c r="X146" s="90"/>
      <c r="Y146" s="144" t="s">
        <v>207</v>
      </c>
      <c r="Z146" s="90"/>
      <c r="AA146" s="144" t="s">
        <v>207</v>
      </c>
      <c r="AB146" s="90"/>
      <c r="AC146" s="144" t="s">
        <v>207</v>
      </c>
      <c r="AD146" s="90"/>
      <c r="AE146" s="144" t="s">
        <v>207</v>
      </c>
      <c r="AF146" s="178" t="str">
        <f>IF(AND(O146="",Q146="",S146="",U146="",W146="",Y146="",AA146="",AC146=""),"",IF(OR(AND(O146&lt;&gt;"NA",O146&lt;&gt;"C",O146&lt;&gt;"NC",O146&lt;&gt;"SF",O146&lt;&gt;""),AND(Q146&lt;&gt;"NA",Q146&lt;&gt;"C",Q146&lt;&gt;"NC",Q146&lt;&gt;"SF",Q146&lt;&gt;""),AND(S146&lt;&gt;"NA",S146&lt;&gt;"C",S146&lt;&gt;"NC",S146&lt;&gt;"SF",S146&lt;&gt;""),AND(U146&lt;&gt;"NA",U146&lt;&gt;"C",U146&lt;&gt;"NC",U146&lt;&gt;"SF",U146&lt;&gt;""),AND(W146&lt;&gt;"NA",W146&lt;&gt;"C",W146&lt;&gt;"NC",W146&lt;&gt;"SF",W146&lt;&gt;""),AND(Y146&lt;&gt;"NA",Y146&lt;&gt;"C",Y146&lt;&gt;"NC",Y146&lt;&gt;"SF",Y146&lt;&gt;""),AND(AA146&lt;&gt;"NA",AA146&lt;&gt;"C",AA146&lt;&gt;"NC",AA146&lt;&gt;"SF",AA146&lt;&gt;""),AND(AC146&lt;&gt;"NA",AC146&lt;&gt;"C",AC146&lt;&gt;"NC",AC146&lt;&gt;"SF",AC146&lt;&gt;"")),"FALSO",IF(AND(O146="NA",Q146="NA",S146="NA",U146="NA",W146="NA",Y146="NA",AA146="NA",AC146="NA"),"NA",IF(OR(O146="NC",Q146="NC",S146="NC",U146="NC",W146="NC",Y146="NC",AA146="NC",AC146="NC",O146="SF",Q146="SF",S146="SF",U146="SF",W146="SF",Y146="SF",AA146="SF",AC146="SF"),"NC",IF(OR(O146="C",Q146="C",S146="C",U146="C",W146="C",Y146="C",AA146="C",AC146="C"),"C","")))))</f>
        <v>C</v>
      </c>
      <c r="AG146" s="54" t="str">
        <f>IF(AND(AE146="C",AF146="C"),"UTILIZOU O PDA CORRETAMENTE",IF(AND(AE146="C",AF146="NC"),"UTILIZOU O PDA CORRETAMENTE. NÃO HÁ FOTOS DE TODAS AS ETAPAS",IF(AND(AE146="NC",AF146="NC"),"NÃO UTILIZOU O PDA",IF(AND(AE146="NA",AF146="NA"),"NÃO AVALIADO POR FALHA DE SINCRONISMO"))))</f>
        <v>UTILIZOU O PDA CORRETAMENTE</v>
      </c>
      <c r="AH146" s="144" t="s">
        <v>207</v>
      </c>
      <c r="AI146" s="190" t="s">
        <v>6</v>
      </c>
      <c r="AJ146" s="94" t="str">
        <f>E146</f>
        <v>SÃO PAULO</v>
      </c>
      <c r="AK146" s="192" t="s">
        <v>39</v>
      </c>
    </row>
    <row r="147" spans="1:37" ht="30" hidden="1" customHeight="1">
      <c r="A147" s="176" t="s">
        <v>201</v>
      </c>
      <c r="B147" s="157">
        <v>2692707059</v>
      </c>
      <c r="C147" s="157" t="s">
        <v>102</v>
      </c>
      <c r="D147" s="157" t="s">
        <v>81</v>
      </c>
      <c r="E147" s="157" t="s">
        <v>5</v>
      </c>
      <c r="F147" s="157" t="s">
        <v>495</v>
      </c>
      <c r="G147" s="157">
        <v>64</v>
      </c>
      <c r="H147" s="157" t="s">
        <v>217</v>
      </c>
      <c r="I147" s="157" t="s">
        <v>459</v>
      </c>
      <c r="J147" s="157" t="s">
        <v>224</v>
      </c>
      <c r="K147" s="157" t="s">
        <v>496</v>
      </c>
      <c r="L147" s="205">
        <v>46208.652083333334</v>
      </c>
      <c r="M147" s="205">
        <v>46208.695833333331</v>
      </c>
      <c r="N147" s="157" t="s">
        <v>226</v>
      </c>
      <c r="O147" s="144" t="s">
        <v>207</v>
      </c>
      <c r="P147" s="90"/>
      <c r="Q147" s="144" t="s">
        <v>207</v>
      </c>
      <c r="R147" s="90"/>
      <c r="S147" s="144" t="s">
        <v>207</v>
      </c>
      <c r="T147" s="90"/>
      <c r="U147" s="144" t="s">
        <v>207</v>
      </c>
      <c r="V147" s="90"/>
      <c r="W147" s="144" t="s">
        <v>207</v>
      </c>
      <c r="X147" s="90"/>
      <c r="Y147" s="144" t="s">
        <v>62</v>
      </c>
      <c r="Z147" s="90"/>
      <c r="AA147" s="144" t="s">
        <v>207</v>
      </c>
      <c r="AB147" s="90"/>
      <c r="AC147" s="144" t="s">
        <v>207</v>
      </c>
      <c r="AD147" s="90"/>
      <c r="AE147" s="144" t="s">
        <v>207</v>
      </c>
      <c r="AF147" s="178" t="str">
        <f>IF(AND(O147="",Q147="",S147="",U147="",W147="",Y147="",AA147="",AC147=""),"",IF(OR(AND(O147&lt;&gt;"NA",O147&lt;&gt;"C",O147&lt;&gt;"NC",O147&lt;&gt;"SF",O147&lt;&gt;""),AND(Q147&lt;&gt;"NA",Q147&lt;&gt;"C",Q147&lt;&gt;"NC",Q147&lt;&gt;"SF",Q147&lt;&gt;""),AND(S147&lt;&gt;"NA",S147&lt;&gt;"C",S147&lt;&gt;"NC",S147&lt;&gt;"SF",S147&lt;&gt;""),AND(U147&lt;&gt;"NA",U147&lt;&gt;"C",U147&lt;&gt;"NC",U147&lt;&gt;"SF",U147&lt;&gt;""),AND(W147&lt;&gt;"NA",W147&lt;&gt;"C",W147&lt;&gt;"NC",W147&lt;&gt;"SF",W147&lt;&gt;""),AND(Y147&lt;&gt;"NA",Y147&lt;&gt;"C",Y147&lt;&gt;"NC",Y147&lt;&gt;"SF",Y147&lt;&gt;""),AND(AA147&lt;&gt;"NA",AA147&lt;&gt;"C",AA147&lt;&gt;"NC",AA147&lt;&gt;"SF",AA147&lt;&gt;""),AND(AC147&lt;&gt;"NA",AC147&lt;&gt;"C",AC147&lt;&gt;"NC",AC147&lt;&gt;"SF",AC147&lt;&gt;"")),"FALSO",IF(AND(O147="NA",Q147="NA",S147="NA",U147="NA",W147="NA",Y147="NA",AA147="NA",AC147="NA"),"NA",IF(OR(O147="NC",Q147="NC",S147="NC",U147="NC",W147="NC",Y147="NC",AA147="NC",AC147="NC",O147="SF",Q147="SF",S147="SF",U147="SF",W147="SF",Y147="SF",AA147="SF",AC147="SF"),"NC",IF(OR(O147="C",Q147="C",S147="C",U147="C",W147="C",Y147="C",AA147="C",AC147="C"),"C","")))))</f>
        <v>C</v>
      </c>
      <c r="AG147" s="54" t="str">
        <f>IF(AND(AE147="C",AF147="C"),"UTILIZOU O PDA CORRETAMENTE",IF(AND(AE147="C",AF147="NC"),"UTILIZOU O PDA CORRETAMENTE. NÃO HÁ FOTOS DE TODAS AS ETAPAS",IF(AND(AE147="NC",AF147="NC"),"NÃO UTILIZOU O PDA",IF(AND(AE147="NA",AF147="NA"),"NÃO AVALIADO POR FALHA DE SINCRONISMO"))))</f>
        <v>UTILIZOU O PDA CORRETAMENTE</v>
      </c>
      <c r="AH147" s="144" t="s">
        <v>207</v>
      </c>
      <c r="AI147" s="190" t="s">
        <v>6</v>
      </c>
      <c r="AJ147" s="94" t="str">
        <f>E147</f>
        <v>SÃO PAULO</v>
      </c>
      <c r="AK147" s="192" t="s">
        <v>39</v>
      </c>
    </row>
    <row r="148" spans="1:37" ht="30" hidden="1" customHeight="1">
      <c r="A148" s="176" t="s">
        <v>201</v>
      </c>
      <c r="B148" s="157">
        <v>2619129715</v>
      </c>
      <c r="C148" s="157" t="s">
        <v>107</v>
      </c>
      <c r="D148" s="157" t="s">
        <v>81</v>
      </c>
      <c r="E148" s="157" t="s">
        <v>5</v>
      </c>
      <c r="F148" s="157" t="s">
        <v>497</v>
      </c>
      <c r="G148" s="157">
        <v>59</v>
      </c>
      <c r="H148" s="157" t="s">
        <v>260</v>
      </c>
      <c r="I148" s="157" t="s">
        <v>329</v>
      </c>
      <c r="J148" s="157" t="s">
        <v>224</v>
      </c>
      <c r="K148" s="157" t="s">
        <v>498</v>
      </c>
      <c r="L148" s="205">
        <v>46208.668749999997</v>
      </c>
      <c r="M148" s="205">
        <v>46208.67083333333</v>
      </c>
      <c r="N148" s="157" t="s">
        <v>323</v>
      </c>
      <c r="O148" s="144" t="s">
        <v>62</v>
      </c>
      <c r="P148" s="90"/>
      <c r="Q148" s="144" t="s">
        <v>62</v>
      </c>
      <c r="R148" s="90"/>
      <c r="S148" s="144" t="s">
        <v>62</v>
      </c>
      <c r="T148" s="90"/>
      <c r="U148" s="144" t="s">
        <v>62</v>
      </c>
      <c r="V148" s="90"/>
      <c r="W148" s="144" t="s">
        <v>62</v>
      </c>
      <c r="X148" s="90"/>
      <c r="Y148" s="144" t="s">
        <v>62</v>
      </c>
      <c r="Z148" s="90"/>
      <c r="AA148" s="144" t="s">
        <v>62</v>
      </c>
      <c r="AB148" s="90"/>
      <c r="AC148" s="144" t="s">
        <v>62</v>
      </c>
      <c r="AD148" s="90"/>
      <c r="AE148" s="144" t="s">
        <v>62</v>
      </c>
      <c r="AF148" s="178" t="str">
        <f>IF(AND(O148="",Q148="",S148="",U148="",W148="",Y148="",AA148="",AC148=""),"",IF(OR(AND(O148&lt;&gt;"NA",O148&lt;&gt;"C",O148&lt;&gt;"NC",O148&lt;&gt;"SF",O148&lt;&gt;""),AND(Q148&lt;&gt;"NA",Q148&lt;&gt;"C",Q148&lt;&gt;"NC",Q148&lt;&gt;"SF",Q148&lt;&gt;""),AND(S148&lt;&gt;"NA",S148&lt;&gt;"C",S148&lt;&gt;"NC",S148&lt;&gt;"SF",S148&lt;&gt;""),AND(U148&lt;&gt;"NA",U148&lt;&gt;"C",U148&lt;&gt;"NC",U148&lt;&gt;"SF",U148&lt;&gt;""),AND(W148&lt;&gt;"NA",W148&lt;&gt;"C",W148&lt;&gt;"NC",W148&lt;&gt;"SF",W148&lt;&gt;""),AND(Y148&lt;&gt;"NA",Y148&lt;&gt;"C",Y148&lt;&gt;"NC",Y148&lt;&gt;"SF",Y148&lt;&gt;""),AND(AA148&lt;&gt;"NA",AA148&lt;&gt;"C",AA148&lt;&gt;"NC",AA148&lt;&gt;"SF",AA148&lt;&gt;""),AND(AC148&lt;&gt;"NA",AC148&lt;&gt;"C",AC148&lt;&gt;"NC",AC148&lt;&gt;"SF",AC148&lt;&gt;"")),"FALSO",IF(AND(O148="NA",Q148="NA",S148="NA",U148="NA",W148="NA",Y148="NA",AA148="NA",AC148="NA"),"NA",IF(OR(O148="NC",Q148="NC",S148="NC",U148="NC",W148="NC",Y148="NC",AA148="NC",AC148="NC",O148="SF",Q148="SF",S148="SF",U148="SF",W148="SF",Y148="SF",AA148="SF",AC148="SF"),"NC",IF(OR(O148="C",Q148="C",S148="C",U148="C",W148="C",Y148="C",AA148="C",AC148="C"),"C","")))))</f>
        <v>NA</v>
      </c>
      <c r="AG148" s="54" t="str">
        <f>IF(AND(AE148="C",AF148="C"),"UTILIZOU O PDA CORRETAMENTE",IF(AND(AE148="C",AF148="NC"),"UTILIZOU O PDA CORRETAMENTE. NÃO HÁ FOTOS DE TODAS AS ETAPAS",IF(AND(AE148="NC",AF148="NC"),"NÃO UTILIZOU O PDA",IF(AND(AE148="NA",AF148="NA"),"NÃO AVALIADO POR FALHA DE SINCRONISMO"))))</f>
        <v>NÃO AVALIADO POR FALHA DE SINCRONISMO</v>
      </c>
      <c r="AH148" s="144" t="s">
        <v>207</v>
      </c>
      <c r="AI148" s="190" t="s">
        <v>6</v>
      </c>
      <c r="AJ148" s="94" t="str">
        <f>E148</f>
        <v>SÃO PAULO</v>
      </c>
      <c r="AK148" s="192" t="s">
        <v>39</v>
      </c>
    </row>
    <row r="149" spans="1:37" ht="30" hidden="1" customHeight="1">
      <c r="A149" s="176" t="s">
        <v>201</v>
      </c>
      <c r="B149" s="157">
        <v>2618955036</v>
      </c>
      <c r="C149" s="157" t="s">
        <v>99</v>
      </c>
      <c r="D149" s="157" t="s">
        <v>81</v>
      </c>
      <c r="E149" s="157" t="s">
        <v>5</v>
      </c>
      <c r="F149" s="157" t="s">
        <v>493</v>
      </c>
      <c r="G149" s="157">
        <v>434</v>
      </c>
      <c r="H149" s="157" t="s">
        <v>208</v>
      </c>
      <c r="I149" s="157" t="s">
        <v>356</v>
      </c>
      <c r="J149" s="157" t="s">
        <v>219</v>
      </c>
      <c r="K149" s="157" t="s">
        <v>499</v>
      </c>
      <c r="L149" s="205">
        <v>46208.630555555559</v>
      </c>
      <c r="M149" s="205">
        <v>46208.638888888891</v>
      </c>
      <c r="N149" s="157" t="s">
        <v>323</v>
      </c>
      <c r="O149" s="144" t="s">
        <v>230</v>
      </c>
      <c r="P149" s="90"/>
      <c r="Q149" s="144" t="s">
        <v>230</v>
      </c>
      <c r="R149" s="90"/>
      <c r="S149" s="144" t="s">
        <v>230</v>
      </c>
      <c r="T149" s="90"/>
      <c r="U149" s="144" t="s">
        <v>230</v>
      </c>
      <c r="V149" s="90"/>
      <c r="W149" s="144" t="s">
        <v>230</v>
      </c>
      <c r="X149" s="90"/>
      <c r="Y149" s="144" t="s">
        <v>230</v>
      </c>
      <c r="Z149" s="90"/>
      <c r="AA149" s="144" t="s">
        <v>230</v>
      </c>
      <c r="AB149" s="90"/>
      <c r="AC149" s="144" t="s">
        <v>230</v>
      </c>
      <c r="AD149" s="90"/>
      <c r="AE149" s="144" t="s">
        <v>231</v>
      </c>
      <c r="AF149" s="178" t="str">
        <f>IF(AND(O149="",Q149="",S149="",U149="",W149="",Y149="",AA149="",AC149=""),"",IF(OR(AND(O149&lt;&gt;"NA",O149&lt;&gt;"C",O149&lt;&gt;"NC",O149&lt;&gt;"SF",O149&lt;&gt;""),AND(Q149&lt;&gt;"NA",Q149&lt;&gt;"C",Q149&lt;&gt;"NC",Q149&lt;&gt;"SF",Q149&lt;&gt;""),AND(S149&lt;&gt;"NA",S149&lt;&gt;"C",S149&lt;&gt;"NC",S149&lt;&gt;"SF",S149&lt;&gt;""),AND(U149&lt;&gt;"NA",U149&lt;&gt;"C",U149&lt;&gt;"NC",U149&lt;&gt;"SF",U149&lt;&gt;""),AND(W149&lt;&gt;"NA",W149&lt;&gt;"C",W149&lt;&gt;"NC",W149&lt;&gt;"SF",W149&lt;&gt;""),AND(Y149&lt;&gt;"NA",Y149&lt;&gt;"C",Y149&lt;&gt;"NC",Y149&lt;&gt;"SF",Y149&lt;&gt;""),AND(AA149&lt;&gt;"NA",AA149&lt;&gt;"C",AA149&lt;&gt;"NC",AA149&lt;&gt;"SF",AA149&lt;&gt;""),AND(AC149&lt;&gt;"NA",AC149&lt;&gt;"C",AC149&lt;&gt;"NC",AC149&lt;&gt;"SF",AC149&lt;&gt;"")),"FALSO",IF(AND(O149="NA",Q149="NA",S149="NA",U149="NA",W149="NA",Y149="NA",AA149="NA",AC149="NA"),"NA",IF(OR(O149="NC",Q149="NC",S149="NC",U149="NC",W149="NC",Y149="NC",AA149="NC",AC149="NC",O149="SF",Q149="SF",S149="SF",U149="SF",W149="SF",Y149="SF",AA149="SF",AC149="SF"),"NC",IF(OR(O149="C",Q149="C",S149="C",U149="C",W149="C",Y149="C",AA149="C",AC149="C"),"C","")))))</f>
        <v>NC</v>
      </c>
      <c r="AG149" s="54" t="str">
        <f>IF(AND(AE149="C",AF149="C"),"UTILIZOU O PDA CORRETAMENTE",IF(AND(AE149="C",AF149="NC"),"UTILIZOU O PDA CORRETAMENTE. NÃO HÁ FOTOS DE TODAS AS ETAPAS",IF(AND(AE149="NC",AF149="NC"),"NÃO UTILIZOU O PDA",IF(AND(AE149="NA",AF149="NA"),"NÃO AVALIADO POR FALHA DE SINCRONISMO"))))</f>
        <v>NÃO UTILIZOU O PDA</v>
      </c>
      <c r="AH149" s="144" t="s">
        <v>207</v>
      </c>
      <c r="AI149" s="190" t="s">
        <v>6</v>
      </c>
      <c r="AJ149" s="94" t="str">
        <f>E149</f>
        <v>SÃO PAULO</v>
      </c>
      <c r="AK149" s="192" t="s">
        <v>39</v>
      </c>
    </row>
    <row r="150" spans="1:37" ht="30" hidden="1" customHeight="1">
      <c r="A150" s="176" t="s">
        <v>201</v>
      </c>
      <c r="B150" s="157">
        <v>2618956584</v>
      </c>
      <c r="C150" s="157" t="s">
        <v>99</v>
      </c>
      <c r="D150" s="157" t="s">
        <v>81</v>
      </c>
      <c r="E150" s="157" t="s">
        <v>5</v>
      </c>
      <c r="F150" s="157" t="s">
        <v>493</v>
      </c>
      <c r="G150" s="157">
        <v>416</v>
      </c>
      <c r="H150" s="157" t="s">
        <v>208</v>
      </c>
      <c r="I150" s="157" t="s">
        <v>356</v>
      </c>
      <c r="J150" s="157" t="s">
        <v>219</v>
      </c>
      <c r="K150" s="157" t="s">
        <v>500</v>
      </c>
      <c r="L150" s="205">
        <v>46208.63958333333</v>
      </c>
      <c r="M150" s="205">
        <v>46208.652083333334</v>
      </c>
      <c r="N150" s="157" t="s">
        <v>323</v>
      </c>
      <c r="O150" s="144" t="s">
        <v>230</v>
      </c>
      <c r="P150" s="90"/>
      <c r="Q150" s="144" t="s">
        <v>230</v>
      </c>
      <c r="R150" s="90"/>
      <c r="S150" s="144" t="s">
        <v>230</v>
      </c>
      <c r="T150" s="90"/>
      <c r="U150" s="144" t="s">
        <v>230</v>
      </c>
      <c r="V150" s="90"/>
      <c r="W150" s="144" t="s">
        <v>230</v>
      </c>
      <c r="X150" s="90"/>
      <c r="Y150" s="144" t="s">
        <v>230</v>
      </c>
      <c r="Z150" s="90"/>
      <c r="AA150" s="144" t="s">
        <v>230</v>
      </c>
      <c r="AB150" s="90"/>
      <c r="AC150" s="144" t="s">
        <v>230</v>
      </c>
      <c r="AD150" s="90"/>
      <c r="AE150" s="144" t="s">
        <v>231</v>
      </c>
      <c r="AF150" s="178" t="str">
        <f>IF(AND(O150="",Q150="",S150="",U150="",W150="",Y150="",AA150="",AC150=""),"",IF(OR(AND(O150&lt;&gt;"NA",O150&lt;&gt;"C",O150&lt;&gt;"NC",O150&lt;&gt;"SF",O150&lt;&gt;""),AND(Q150&lt;&gt;"NA",Q150&lt;&gt;"C",Q150&lt;&gt;"NC",Q150&lt;&gt;"SF",Q150&lt;&gt;""),AND(S150&lt;&gt;"NA",S150&lt;&gt;"C",S150&lt;&gt;"NC",S150&lt;&gt;"SF",S150&lt;&gt;""),AND(U150&lt;&gt;"NA",U150&lt;&gt;"C",U150&lt;&gt;"NC",U150&lt;&gt;"SF",U150&lt;&gt;""),AND(W150&lt;&gt;"NA",W150&lt;&gt;"C",W150&lt;&gt;"NC",W150&lt;&gt;"SF",W150&lt;&gt;""),AND(Y150&lt;&gt;"NA",Y150&lt;&gt;"C",Y150&lt;&gt;"NC",Y150&lt;&gt;"SF",Y150&lt;&gt;""),AND(AA150&lt;&gt;"NA",AA150&lt;&gt;"C",AA150&lt;&gt;"NC",AA150&lt;&gt;"SF",AA150&lt;&gt;""),AND(AC150&lt;&gt;"NA",AC150&lt;&gt;"C",AC150&lt;&gt;"NC",AC150&lt;&gt;"SF",AC150&lt;&gt;"")),"FALSO",IF(AND(O150="NA",Q150="NA",S150="NA",U150="NA",W150="NA",Y150="NA",AA150="NA",AC150="NA"),"NA",IF(OR(O150="NC",Q150="NC",S150="NC",U150="NC",W150="NC",Y150="NC",AA150="NC",AC150="NC",O150="SF",Q150="SF",S150="SF",U150="SF",W150="SF",Y150="SF",AA150="SF",AC150="SF"),"NC",IF(OR(O150="C",Q150="C",S150="C",U150="C",W150="C",Y150="C",AA150="C",AC150="C"),"C","")))))</f>
        <v>NC</v>
      </c>
      <c r="AG150" s="54" t="str">
        <f>IF(AND(AE150="C",AF150="C"),"UTILIZOU O PDA CORRETAMENTE",IF(AND(AE150="C",AF150="NC"),"UTILIZOU O PDA CORRETAMENTE. NÃO HÁ FOTOS DE TODAS AS ETAPAS",IF(AND(AE150="NC",AF150="NC"),"NÃO UTILIZOU O PDA",IF(AND(AE150="NA",AF150="NA"),"NÃO AVALIADO POR FALHA DE SINCRONISMO"))))</f>
        <v>NÃO UTILIZOU O PDA</v>
      </c>
      <c r="AH150" s="144" t="s">
        <v>207</v>
      </c>
      <c r="AI150" s="190" t="s">
        <v>6</v>
      </c>
      <c r="AJ150" s="94" t="str">
        <f>E150</f>
        <v>SÃO PAULO</v>
      </c>
      <c r="AK150" s="192" t="s">
        <v>39</v>
      </c>
    </row>
    <row r="151" spans="1:37" ht="30" hidden="1" customHeight="1">
      <c r="A151" s="176" t="s">
        <v>201</v>
      </c>
      <c r="B151" s="157">
        <v>2620344163</v>
      </c>
      <c r="C151" s="157" t="s">
        <v>96</v>
      </c>
      <c r="D151" s="157" t="s">
        <v>77</v>
      </c>
      <c r="E151" s="157" t="s">
        <v>5</v>
      </c>
      <c r="F151" s="157" t="s">
        <v>486</v>
      </c>
      <c r="G151" s="157">
        <v>20996</v>
      </c>
      <c r="H151" s="157" t="s">
        <v>501</v>
      </c>
      <c r="I151" s="157" t="s">
        <v>332</v>
      </c>
      <c r="J151" s="157" t="s">
        <v>96</v>
      </c>
      <c r="K151" s="157"/>
      <c r="L151" s="205">
        <v>46158.500694444447</v>
      </c>
      <c r="M151" s="205">
        <v>46158.501388888886</v>
      </c>
      <c r="N151" s="157" t="s">
        <v>270</v>
      </c>
      <c r="O151" s="144" t="s">
        <v>207</v>
      </c>
      <c r="P151" s="90"/>
      <c r="Q151" s="144" t="s">
        <v>62</v>
      </c>
      <c r="R151" s="90"/>
      <c r="S151" s="144" t="s">
        <v>62</v>
      </c>
      <c r="T151" s="90"/>
      <c r="U151" s="144" t="s">
        <v>62</v>
      </c>
      <c r="V151" s="90"/>
      <c r="W151" s="144" t="s">
        <v>62</v>
      </c>
      <c r="X151" s="90"/>
      <c r="Y151" s="144" t="s">
        <v>62</v>
      </c>
      <c r="Z151" s="90"/>
      <c r="AA151" s="144" t="s">
        <v>62</v>
      </c>
      <c r="AB151" s="90"/>
      <c r="AC151" s="144" t="s">
        <v>207</v>
      </c>
      <c r="AD151" s="90"/>
      <c r="AE151" s="144" t="s">
        <v>207</v>
      </c>
      <c r="AF151" s="178" t="str">
        <f>IF(AND(O151="",Q151="",S151="",U151="",W151="",Y151="",AA151="",AC151=""),"",IF(OR(AND(O151&lt;&gt;"NA",O151&lt;&gt;"C",O151&lt;&gt;"NC",O151&lt;&gt;"SF",O151&lt;&gt;""),AND(Q151&lt;&gt;"NA",Q151&lt;&gt;"C",Q151&lt;&gt;"NC",Q151&lt;&gt;"SF",Q151&lt;&gt;""),AND(S151&lt;&gt;"NA",S151&lt;&gt;"C",S151&lt;&gt;"NC",S151&lt;&gt;"SF",S151&lt;&gt;""),AND(U151&lt;&gt;"NA",U151&lt;&gt;"C",U151&lt;&gt;"NC",U151&lt;&gt;"SF",U151&lt;&gt;""),AND(W151&lt;&gt;"NA",W151&lt;&gt;"C",W151&lt;&gt;"NC",W151&lt;&gt;"SF",W151&lt;&gt;""),AND(Y151&lt;&gt;"NA",Y151&lt;&gt;"C",Y151&lt;&gt;"NC",Y151&lt;&gt;"SF",Y151&lt;&gt;""),AND(AA151&lt;&gt;"NA",AA151&lt;&gt;"C",AA151&lt;&gt;"NC",AA151&lt;&gt;"SF",AA151&lt;&gt;""),AND(AC151&lt;&gt;"NA",AC151&lt;&gt;"C",AC151&lt;&gt;"NC",AC151&lt;&gt;"SF",AC151&lt;&gt;"")),"FALSO",IF(AND(O151="NA",Q151="NA",S151="NA",U151="NA",W151="NA",Y151="NA",AA151="NA",AC151="NA"),"NA",IF(OR(O151="NC",Q151="NC",S151="NC",U151="NC",W151="NC",Y151="NC",AA151="NC",AC151="NC",O151="SF",Q151="SF",S151="SF",U151="SF",W151="SF",Y151="SF",AA151="SF",AC151="SF"),"NC",IF(OR(O151="C",Q151="C",S151="C",U151="C",W151="C",Y151="C",AA151="C",AC151="C"),"C","")))))</f>
        <v>C</v>
      </c>
      <c r="AG151" s="54" t="str">
        <f>IF(AND(AE151="C",AF151="C"),"UTILIZOU O PDA CORRETAMENTE",IF(AND(AE151="C",AF151="NC"),"UTILIZOU O PDA CORRETAMENTE. NÃO HÁ FOTOS DE TODAS AS ETAPAS",IF(AND(AE151="NC",AF151="NC"),"NÃO UTILIZOU O PDA",IF(AND(AE151="NA",AF151="NA"),"NÃO AVALIADO POR FALHA DE SINCRONISMO"))))</f>
        <v>UTILIZOU O PDA CORRETAMENTE</v>
      </c>
      <c r="AH151" s="144" t="s">
        <v>207</v>
      </c>
      <c r="AI151" s="190" t="s">
        <v>6</v>
      </c>
      <c r="AJ151" s="94" t="str">
        <f>E151</f>
        <v>SÃO PAULO</v>
      </c>
      <c r="AK151" s="192" t="s">
        <v>39</v>
      </c>
    </row>
    <row r="152" spans="1:37" ht="30" hidden="1" customHeight="1">
      <c r="A152" s="176" t="s">
        <v>201</v>
      </c>
      <c r="B152" s="157">
        <v>2620344189</v>
      </c>
      <c r="C152" s="157" t="s">
        <v>96</v>
      </c>
      <c r="D152" s="157" t="s">
        <v>77</v>
      </c>
      <c r="E152" s="157" t="s">
        <v>5</v>
      </c>
      <c r="F152" s="157" t="s">
        <v>486</v>
      </c>
      <c r="G152" s="157">
        <v>20996</v>
      </c>
      <c r="H152" s="157" t="s">
        <v>304</v>
      </c>
      <c r="I152" s="157" t="s">
        <v>332</v>
      </c>
      <c r="J152" s="157" t="s">
        <v>96</v>
      </c>
      <c r="K152" s="157" t="s">
        <v>217</v>
      </c>
      <c r="L152" s="205">
        <v>46158.502083333333</v>
      </c>
      <c r="M152" s="205">
        <v>46158.505555555559</v>
      </c>
      <c r="N152" s="157" t="s">
        <v>270</v>
      </c>
      <c r="O152" s="144" t="s">
        <v>207</v>
      </c>
      <c r="P152" s="90"/>
      <c r="Q152" s="144" t="s">
        <v>62</v>
      </c>
      <c r="R152" s="90"/>
      <c r="S152" s="144" t="s">
        <v>62</v>
      </c>
      <c r="T152" s="90"/>
      <c r="U152" s="144" t="s">
        <v>62</v>
      </c>
      <c r="V152" s="90"/>
      <c r="W152" s="144" t="s">
        <v>62</v>
      </c>
      <c r="X152" s="90"/>
      <c r="Y152" s="144" t="s">
        <v>62</v>
      </c>
      <c r="Z152" s="90"/>
      <c r="AA152" s="144" t="s">
        <v>62</v>
      </c>
      <c r="AB152" s="90"/>
      <c r="AC152" s="144" t="s">
        <v>207</v>
      </c>
      <c r="AD152" s="90"/>
      <c r="AE152" s="144" t="s">
        <v>207</v>
      </c>
      <c r="AF152" s="178" t="str">
        <f>IF(AND(O152="",Q152="",S152="",U152="",W152="",Y152="",AA152="",AC152=""),"",IF(OR(AND(O152&lt;&gt;"NA",O152&lt;&gt;"C",O152&lt;&gt;"NC",O152&lt;&gt;"SF",O152&lt;&gt;""),AND(Q152&lt;&gt;"NA",Q152&lt;&gt;"C",Q152&lt;&gt;"NC",Q152&lt;&gt;"SF",Q152&lt;&gt;""),AND(S152&lt;&gt;"NA",S152&lt;&gt;"C",S152&lt;&gt;"NC",S152&lt;&gt;"SF",S152&lt;&gt;""),AND(U152&lt;&gt;"NA",U152&lt;&gt;"C",U152&lt;&gt;"NC",U152&lt;&gt;"SF",U152&lt;&gt;""),AND(W152&lt;&gt;"NA",W152&lt;&gt;"C",W152&lt;&gt;"NC",W152&lt;&gt;"SF",W152&lt;&gt;""),AND(Y152&lt;&gt;"NA",Y152&lt;&gt;"C",Y152&lt;&gt;"NC",Y152&lt;&gt;"SF",Y152&lt;&gt;""),AND(AA152&lt;&gt;"NA",AA152&lt;&gt;"C",AA152&lt;&gt;"NC",AA152&lt;&gt;"SF",AA152&lt;&gt;""),AND(AC152&lt;&gt;"NA",AC152&lt;&gt;"C",AC152&lt;&gt;"NC",AC152&lt;&gt;"SF",AC152&lt;&gt;"")),"FALSO",IF(AND(O152="NA",Q152="NA",S152="NA",U152="NA",W152="NA",Y152="NA",AA152="NA",AC152="NA"),"NA",IF(OR(O152="NC",Q152="NC",S152="NC",U152="NC",W152="NC",Y152="NC",AA152="NC",AC152="NC",O152="SF",Q152="SF",S152="SF",U152="SF",W152="SF",Y152="SF",AA152="SF",AC152="SF"),"NC",IF(OR(O152="C",Q152="C",S152="C",U152="C",W152="C",Y152="C",AA152="C",AC152="C"),"C","")))))</f>
        <v>C</v>
      </c>
      <c r="AG152" s="54" t="str">
        <f>IF(AND(AE152="C",AF152="C"),"UTILIZOU O PDA CORRETAMENTE",IF(AND(AE152="C",AF152="NC"),"UTILIZOU O PDA CORRETAMENTE. NÃO HÁ FOTOS DE TODAS AS ETAPAS",IF(AND(AE152="NC",AF152="NC"),"NÃO UTILIZOU O PDA",IF(AND(AE152="NA",AF152="NA"),"NÃO AVALIADO POR FALHA DE SINCRONISMO"))))</f>
        <v>UTILIZOU O PDA CORRETAMENTE</v>
      </c>
      <c r="AH152" s="144" t="s">
        <v>207</v>
      </c>
      <c r="AI152" s="190" t="s">
        <v>6</v>
      </c>
      <c r="AJ152" s="94" t="str">
        <f>E152</f>
        <v>SÃO PAULO</v>
      </c>
      <c r="AK152" s="192" t="s">
        <v>39</v>
      </c>
    </row>
    <row r="153" spans="1:37" ht="30" hidden="1" customHeight="1">
      <c r="A153" s="176" t="s">
        <v>201</v>
      </c>
      <c r="B153" s="157">
        <v>2619828436</v>
      </c>
      <c r="C153" s="157" t="s">
        <v>107</v>
      </c>
      <c r="D153" s="157" t="s">
        <v>81</v>
      </c>
      <c r="E153" s="157" t="s">
        <v>5</v>
      </c>
      <c r="F153" s="157" t="s">
        <v>486</v>
      </c>
      <c r="G153" s="157">
        <v>7502</v>
      </c>
      <c r="H153" s="157" t="s">
        <v>203</v>
      </c>
      <c r="I153" s="157" t="s">
        <v>502</v>
      </c>
      <c r="J153" s="157" t="s">
        <v>246</v>
      </c>
      <c r="K153" s="157"/>
      <c r="L153" s="205">
        <v>46331.642361111109</v>
      </c>
      <c r="M153" s="205">
        <v>46331.69027777778</v>
      </c>
      <c r="N153" s="157" t="s">
        <v>323</v>
      </c>
      <c r="O153" s="144" t="s">
        <v>207</v>
      </c>
      <c r="P153" s="187"/>
      <c r="Q153" s="176" t="s">
        <v>207</v>
      </c>
      <c r="R153" s="187"/>
      <c r="S153" s="176" t="s">
        <v>207</v>
      </c>
      <c r="T153" s="187"/>
      <c r="U153" s="187" t="s">
        <v>207</v>
      </c>
      <c r="V153" s="187"/>
      <c r="W153" s="187" t="s">
        <v>207</v>
      </c>
      <c r="X153" s="187"/>
      <c r="Y153" s="187" t="s">
        <v>62</v>
      </c>
      <c r="Z153" s="187"/>
      <c r="AA153" s="187" t="s">
        <v>207</v>
      </c>
      <c r="AB153" s="187"/>
      <c r="AC153" s="187" t="s">
        <v>207</v>
      </c>
      <c r="AD153" s="187"/>
      <c r="AE153" s="187" t="s">
        <v>207</v>
      </c>
      <c r="AF153" s="178" t="str">
        <f>IF(AND(O153="",Q153="",S153="",U153="",W153="",Y153="",AA153="",AC153=""),"",IF(OR(AND(O153&lt;&gt;"NA",O153&lt;&gt;"C",O153&lt;&gt;"NC",O153&lt;&gt;"SF",O153&lt;&gt;""),AND(Q153&lt;&gt;"NA",Q153&lt;&gt;"C",Q153&lt;&gt;"NC",Q153&lt;&gt;"SF",Q153&lt;&gt;""),AND(S153&lt;&gt;"NA",S153&lt;&gt;"C",S153&lt;&gt;"NC",S153&lt;&gt;"SF",S153&lt;&gt;""),AND(U153&lt;&gt;"NA",U153&lt;&gt;"C",U153&lt;&gt;"NC",U153&lt;&gt;"SF",U153&lt;&gt;""),AND(W153&lt;&gt;"NA",W153&lt;&gt;"C",W153&lt;&gt;"NC",W153&lt;&gt;"SF",W153&lt;&gt;""),AND(Y153&lt;&gt;"NA",Y153&lt;&gt;"C",Y153&lt;&gt;"NC",Y153&lt;&gt;"SF",Y153&lt;&gt;""),AND(AA153&lt;&gt;"NA",AA153&lt;&gt;"C",AA153&lt;&gt;"NC",AA153&lt;&gt;"SF",AA153&lt;&gt;""),AND(AC153&lt;&gt;"NA",AC153&lt;&gt;"C",AC153&lt;&gt;"NC",AC153&lt;&gt;"SF",AC153&lt;&gt;"")),"FALSO",IF(AND(O153="NA",Q153="NA",S153="NA",U153="NA",W153="NA",Y153="NA",AA153="NA",AC153="NA"),"NA",IF(OR(O153="NC",Q153="NC",S153="NC",U153="NC",W153="NC",Y153="NC",AA153="NC",AC153="NC",O153="SF",Q153="SF",S153="SF",U153="SF",W153="SF",Y153="SF",AA153="SF",AC153="SF"),"NC",IF(OR(O153="C",Q153="C",S153="C",U153="C",W153="C",Y153="C",AA153="C",AC153="C"),"C","")))))</f>
        <v>C</v>
      </c>
      <c r="AG153" s="54" t="str">
        <f>IF(AND(AE153="C",AF153="C"),"UTILIZOU O PDA CORRETAMENTE",IF(AND(AE153="C",AF153="NC"),"UTILIZOU O PDA CORRETAMENTE. NÃO HÁ FOTOS DE TODAS AS ETAPAS",IF(AND(AE153="NC",AF153="NC"),"NÃO UTILIZOU O PDA",IF(AND(AE153="NA",AF153="NA"),"NÃO AVALIADO POR FALHA DE SINCRONISMO"))))</f>
        <v>UTILIZOU O PDA CORRETAMENTE</v>
      </c>
      <c r="AH153" s="144" t="s">
        <v>207</v>
      </c>
      <c r="AI153" s="190" t="s">
        <v>6</v>
      </c>
      <c r="AJ153" s="94" t="str">
        <f>E153</f>
        <v>SÃO PAULO</v>
      </c>
      <c r="AK153" s="192" t="s">
        <v>39</v>
      </c>
    </row>
    <row r="154" spans="1:37" ht="30" hidden="1" customHeight="1">
      <c r="A154" s="176" t="s">
        <v>201</v>
      </c>
      <c r="B154" s="157">
        <v>2619999584</v>
      </c>
      <c r="C154" s="157" t="s">
        <v>87</v>
      </c>
      <c r="D154" s="157" t="s">
        <v>80</v>
      </c>
      <c r="E154" s="157" t="s">
        <v>5</v>
      </c>
      <c r="F154" s="157" t="s">
        <v>486</v>
      </c>
      <c r="G154" s="157">
        <v>570</v>
      </c>
      <c r="H154" s="157" t="s">
        <v>217</v>
      </c>
      <c r="I154" s="157" t="s">
        <v>502</v>
      </c>
      <c r="J154" s="157" t="s">
        <v>265</v>
      </c>
      <c r="K154" s="157" t="s">
        <v>217</v>
      </c>
      <c r="L154" s="205">
        <v>46156.136111111111</v>
      </c>
      <c r="M154" s="205">
        <v>46156.138888888891</v>
      </c>
      <c r="N154" s="157" t="s">
        <v>503</v>
      </c>
      <c r="O154" s="144" t="s">
        <v>207</v>
      </c>
      <c r="P154" s="90"/>
      <c r="Q154" s="144" t="s">
        <v>207</v>
      </c>
      <c r="R154" s="90"/>
      <c r="S154" s="144" t="s">
        <v>230</v>
      </c>
      <c r="T154" s="90"/>
      <c r="U154" s="144" t="s">
        <v>230</v>
      </c>
      <c r="V154" s="90"/>
      <c r="W154" s="144" t="s">
        <v>230</v>
      </c>
      <c r="X154" s="90"/>
      <c r="Y154" s="144" t="s">
        <v>62</v>
      </c>
      <c r="Z154" s="90"/>
      <c r="AA154" s="144" t="s">
        <v>230</v>
      </c>
      <c r="AB154" s="90"/>
      <c r="AC154" s="144" t="s">
        <v>230</v>
      </c>
      <c r="AD154" s="90"/>
      <c r="AE154" s="144" t="s">
        <v>207</v>
      </c>
      <c r="AF154" s="178" t="str">
        <f>IF(AND(O154="",Q154="",S154="",U154="",W154="",Y154="",AA154="",AC154=""),"",IF(OR(AND(O154&lt;&gt;"NA",O154&lt;&gt;"C",O154&lt;&gt;"NC",O154&lt;&gt;"SF",O154&lt;&gt;""),AND(Q154&lt;&gt;"NA",Q154&lt;&gt;"C",Q154&lt;&gt;"NC",Q154&lt;&gt;"SF",Q154&lt;&gt;""),AND(S154&lt;&gt;"NA",S154&lt;&gt;"C",S154&lt;&gt;"NC",S154&lt;&gt;"SF",S154&lt;&gt;""),AND(U154&lt;&gt;"NA",U154&lt;&gt;"C",U154&lt;&gt;"NC",U154&lt;&gt;"SF",U154&lt;&gt;""),AND(W154&lt;&gt;"NA",W154&lt;&gt;"C",W154&lt;&gt;"NC",W154&lt;&gt;"SF",W154&lt;&gt;""),AND(Y154&lt;&gt;"NA",Y154&lt;&gt;"C",Y154&lt;&gt;"NC",Y154&lt;&gt;"SF",Y154&lt;&gt;""),AND(AA154&lt;&gt;"NA",AA154&lt;&gt;"C",AA154&lt;&gt;"NC",AA154&lt;&gt;"SF",AA154&lt;&gt;""),AND(AC154&lt;&gt;"NA",AC154&lt;&gt;"C",AC154&lt;&gt;"NC",AC154&lt;&gt;"SF",AC154&lt;&gt;"")),"FALSO",IF(AND(O154="NA",Q154="NA",S154="NA",U154="NA",W154="NA",Y154="NA",AA154="NA",AC154="NA"),"NA",IF(OR(O154="NC",Q154="NC",S154="NC",U154="NC",W154="NC",Y154="NC",AA154="NC",AC154="NC",O154="SF",Q154="SF",S154="SF",U154="SF",W154="SF",Y154="SF",AA154="SF",AC154="SF"),"NC",IF(OR(O154="C",Q154="C",S154="C",U154="C",W154="C",Y154="C",AA154="C",AC154="C"),"C","")))))</f>
        <v>NC</v>
      </c>
      <c r="AG154" s="54" t="str">
        <f>IF(AND(AE154="C",AF154="C"),"UTILIZOU O PDA CORRETAMENTE",IF(AND(AE154="C",AF154="NC"),"UTILIZOU O PDA CORRETAMENTE. NÃO HÁ FOTOS DE TODAS AS ETAPAS",IF(AND(AE154="NC",AF154="NC"),"NÃO UTILIZOU O PDA",IF(AND(AE154="NA",AF154="NA"),"NÃO AVALIADO POR FALHA DE SINCRONISMO"))))</f>
        <v>UTILIZOU O PDA CORRETAMENTE. NÃO HÁ FOTOS DE TODAS AS ETAPAS</v>
      </c>
      <c r="AH154" s="144" t="s">
        <v>207</v>
      </c>
      <c r="AI154" s="190" t="s">
        <v>6</v>
      </c>
      <c r="AJ154" s="94" t="str">
        <f>E154</f>
        <v>SÃO PAULO</v>
      </c>
      <c r="AK154" s="192" t="s">
        <v>39</v>
      </c>
    </row>
    <row r="155" spans="1:37" ht="30" hidden="1" customHeight="1">
      <c r="A155" s="176" t="s">
        <v>201</v>
      </c>
      <c r="B155" s="157">
        <v>2693308288</v>
      </c>
      <c r="C155" s="157" t="s">
        <v>107</v>
      </c>
      <c r="D155" s="157" t="s">
        <v>81</v>
      </c>
      <c r="E155" s="157" t="s">
        <v>5</v>
      </c>
      <c r="F155" s="157" t="s">
        <v>486</v>
      </c>
      <c r="G155" s="157">
        <v>4533</v>
      </c>
      <c r="H155" s="157" t="s">
        <v>504</v>
      </c>
      <c r="I155" s="157" t="s">
        <v>502</v>
      </c>
      <c r="J155" s="157" t="s">
        <v>224</v>
      </c>
      <c r="K155" s="157" t="s">
        <v>505</v>
      </c>
      <c r="L155" s="205">
        <v>46157.381944444445</v>
      </c>
      <c r="M155" s="205">
        <v>46157.388888888891</v>
      </c>
      <c r="N155" s="157" t="s">
        <v>323</v>
      </c>
      <c r="O155" s="144" t="s">
        <v>207</v>
      </c>
      <c r="P155" s="90"/>
      <c r="Q155" s="144" t="s">
        <v>207</v>
      </c>
      <c r="R155" s="90"/>
      <c r="S155" s="144" t="s">
        <v>207</v>
      </c>
      <c r="T155" s="90"/>
      <c r="U155" s="144" t="s">
        <v>207</v>
      </c>
      <c r="V155" s="90"/>
      <c r="W155" s="144" t="s">
        <v>207</v>
      </c>
      <c r="X155" s="90"/>
      <c r="Y155" s="144" t="s">
        <v>62</v>
      </c>
      <c r="Z155" s="90"/>
      <c r="AA155" s="144" t="s">
        <v>207</v>
      </c>
      <c r="AB155" s="90"/>
      <c r="AC155" s="144" t="s">
        <v>231</v>
      </c>
      <c r="AD155" s="90" t="s">
        <v>506</v>
      </c>
      <c r="AE155" s="144" t="s">
        <v>207</v>
      </c>
      <c r="AF155" s="178" t="str">
        <f>IF(AND(O155="",Q155="",S155="",U155="",W155="",Y155="",AA155="",AC155=""),"",IF(OR(AND(O155&lt;&gt;"NA",O155&lt;&gt;"C",O155&lt;&gt;"NC",O155&lt;&gt;"SF",O155&lt;&gt;""),AND(Q155&lt;&gt;"NA",Q155&lt;&gt;"C",Q155&lt;&gt;"NC",Q155&lt;&gt;"SF",Q155&lt;&gt;""),AND(S155&lt;&gt;"NA",S155&lt;&gt;"C",S155&lt;&gt;"NC",S155&lt;&gt;"SF",S155&lt;&gt;""),AND(U155&lt;&gt;"NA",U155&lt;&gt;"C",U155&lt;&gt;"NC",U155&lt;&gt;"SF",U155&lt;&gt;""),AND(W155&lt;&gt;"NA",W155&lt;&gt;"C",W155&lt;&gt;"NC",W155&lt;&gt;"SF",W155&lt;&gt;""),AND(Y155&lt;&gt;"NA",Y155&lt;&gt;"C",Y155&lt;&gt;"NC",Y155&lt;&gt;"SF",Y155&lt;&gt;""),AND(AA155&lt;&gt;"NA",AA155&lt;&gt;"C",AA155&lt;&gt;"NC",AA155&lt;&gt;"SF",AA155&lt;&gt;""),AND(AC155&lt;&gt;"NA",AC155&lt;&gt;"C",AC155&lt;&gt;"NC",AC155&lt;&gt;"SF",AC155&lt;&gt;"")),"FALSO",IF(AND(O155="NA",Q155="NA",S155="NA",U155="NA",W155="NA",Y155="NA",AA155="NA",AC155="NA"),"NA",IF(OR(O155="NC",Q155="NC",S155="NC",U155="NC",W155="NC",Y155="NC",AA155="NC",AC155="NC",O155="SF",Q155="SF",S155="SF",U155="SF",W155="SF",Y155="SF",AA155="SF",AC155="SF"),"NC",IF(OR(O155="C",Q155="C",S155="C",U155="C",W155="C",Y155="C",AA155="C",AC155="C"),"C","")))))</f>
        <v>NC</v>
      </c>
      <c r="AG155" s="54" t="str">
        <f>IF(AND(AE155="C",AF155="C"),"UTILIZOU O PDA CORRETAMENTE",IF(AND(AE155="C",AF155="NC"),"UTILIZOU O PDA CORRETAMENTE. NÃO HÁ FOTOS DE TODAS AS ETAPAS",IF(AND(AE155="NC",AF155="NC"),"NÃO UTILIZOU O PDA",IF(AND(AE155="NA",AF155="NA"),"NÃO AVALIADO POR FALHA DE SINCRONISMO"))))</f>
        <v>UTILIZOU O PDA CORRETAMENTE. NÃO HÁ FOTOS DE TODAS AS ETAPAS</v>
      </c>
      <c r="AH155" s="144" t="s">
        <v>207</v>
      </c>
      <c r="AI155" s="190" t="s">
        <v>6</v>
      </c>
      <c r="AJ155" s="94" t="str">
        <f>E155</f>
        <v>SÃO PAULO</v>
      </c>
      <c r="AK155" s="192" t="s">
        <v>39</v>
      </c>
    </row>
    <row r="156" spans="1:37" ht="30" hidden="1" customHeight="1">
      <c r="A156" s="176" t="s">
        <v>201</v>
      </c>
      <c r="B156" s="157">
        <v>2692042248</v>
      </c>
      <c r="C156" s="157" t="s">
        <v>102</v>
      </c>
      <c r="D156" s="157" t="s">
        <v>81</v>
      </c>
      <c r="E156" s="157" t="s">
        <v>5</v>
      </c>
      <c r="F156" s="157" t="s">
        <v>507</v>
      </c>
      <c r="G156" s="157">
        <v>11</v>
      </c>
      <c r="H156" s="157"/>
      <c r="I156" s="157" t="s">
        <v>332</v>
      </c>
      <c r="J156" s="157" t="s">
        <v>246</v>
      </c>
      <c r="K156" s="157" t="s">
        <v>508</v>
      </c>
      <c r="L156" s="205">
        <v>46027.381944444445</v>
      </c>
      <c r="M156" s="205">
        <v>46027.497916666667</v>
      </c>
      <c r="N156" s="157" t="s">
        <v>243</v>
      </c>
      <c r="O156" s="144" t="s">
        <v>207</v>
      </c>
      <c r="P156" s="62"/>
      <c r="Q156" s="144" t="s">
        <v>207</v>
      </c>
      <c r="R156" s="62"/>
      <c r="S156" s="144" t="s">
        <v>207</v>
      </c>
      <c r="T156" s="62"/>
      <c r="U156" s="144" t="s">
        <v>62</v>
      </c>
      <c r="V156" s="62"/>
      <c r="W156" s="144" t="s">
        <v>207</v>
      </c>
      <c r="X156" s="62"/>
      <c r="Y156" s="144" t="s">
        <v>207</v>
      </c>
      <c r="Z156" s="62"/>
      <c r="AA156" s="144" t="s">
        <v>207</v>
      </c>
      <c r="AB156" s="62"/>
      <c r="AC156" s="144" t="s">
        <v>207</v>
      </c>
      <c r="AD156" s="90"/>
      <c r="AE156" s="144" t="s">
        <v>207</v>
      </c>
      <c r="AF156" s="178" t="str">
        <f>IF(AND(O156="",Q156="",S156="",U156="",W156="",Y156="",AA156="",AC156=""),"",IF(OR(AND(O156&lt;&gt;"NA",O156&lt;&gt;"C",O156&lt;&gt;"NC",O156&lt;&gt;"SF",O156&lt;&gt;""),AND(Q156&lt;&gt;"NA",Q156&lt;&gt;"C",Q156&lt;&gt;"NC",Q156&lt;&gt;"SF",Q156&lt;&gt;""),AND(S156&lt;&gt;"NA",S156&lt;&gt;"C",S156&lt;&gt;"NC",S156&lt;&gt;"SF",S156&lt;&gt;""),AND(U156&lt;&gt;"NA",U156&lt;&gt;"C",U156&lt;&gt;"NC",U156&lt;&gt;"SF",U156&lt;&gt;""),AND(W156&lt;&gt;"NA",W156&lt;&gt;"C",W156&lt;&gt;"NC",W156&lt;&gt;"SF",W156&lt;&gt;""),AND(Y156&lt;&gt;"NA",Y156&lt;&gt;"C",Y156&lt;&gt;"NC",Y156&lt;&gt;"SF",Y156&lt;&gt;""),AND(AA156&lt;&gt;"NA",AA156&lt;&gt;"C",AA156&lt;&gt;"NC",AA156&lt;&gt;"SF",AA156&lt;&gt;""),AND(AC156&lt;&gt;"NA",AC156&lt;&gt;"C",AC156&lt;&gt;"NC",AC156&lt;&gt;"SF",AC156&lt;&gt;"")),"FALSO",IF(AND(O156="NA",Q156="NA",S156="NA",U156="NA",W156="NA",Y156="NA",AA156="NA",AC156="NA"),"NA",IF(OR(O156="NC",Q156="NC",S156="NC",U156="NC",W156="NC",Y156="NC",AA156="NC",AC156="NC",O156="SF",Q156="SF",S156="SF",U156="SF",W156="SF",Y156="SF",AA156="SF",AC156="SF"),"NC",IF(OR(O156="C",Q156="C",S156="C",U156="C",W156="C",Y156="C",AA156="C",AC156="C"),"C","")))))</f>
        <v>C</v>
      </c>
      <c r="AG156" s="54" t="str">
        <f>IF(AND(AE156="C",AF156="C"),"UTILIZOU O PDA CORRETAMENTE",IF(AND(AE156="C",AF156="NC"),"UTILIZOU O PDA CORRETAMENTE. NÃO HÁ FOTOS DE TODAS AS ETAPAS",IF(AND(AE156="NC",AF156="NC"),"NÃO UTILIZOU O PDA",IF(AND(AE156="NA",AF156="NA"),"NÃO AVALIADO POR FALHA DE SINCRONISMO"))))</f>
        <v>UTILIZOU O PDA CORRETAMENTE</v>
      </c>
      <c r="AH156" s="144" t="s">
        <v>207</v>
      </c>
      <c r="AI156" s="190" t="s">
        <v>6</v>
      </c>
      <c r="AJ156" s="94" t="str">
        <f>E156</f>
        <v>SÃO PAULO</v>
      </c>
      <c r="AK156" s="192" t="s">
        <v>39</v>
      </c>
    </row>
    <row r="157" spans="1:37" ht="30" hidden="1" customHeight="1">
      <c r="A157" s="176" t="s">
        <v>201</v>
      </c>
      <c r="B157" s="157">
        <v>2618600540</v>
      </c>
      <c r="C157" s="157" t="s">
        <v>97</v>
      </c>
      <c r="D157" s="157" t="s">
        <v>77</v>
      </c>
      <c r="E157" s="157" t="s">
        <v>5</v>
      </c>
      <c r="F157" s="157" t="s">
        <v>509</v>
      </c>
      <c r="G157" s="157">
        <v>45</v>
      </c>
      <c r="H157" s="157" t="s">
        <v>210</v>
      </c>
      <c r="I157" s="157" t="s">
        <v>510</v>
      </c>
      <c r="J157" s="157" t="s">
        <v>97</v>
      </c>
      <c r="K157" s="157" t="s">
        <v>511</v>
      </c>
      <c r="L157" s="205">
        <v>46239.691666666666</v>
      </c>
      <c r="M157" s="205">
        <v>46239.693055555559</v>
      </c>
      <c r="N157" s="157" t="s">
        <v>226</v>
      </c>
      <c r="O157" s="144" t="s">
        <v>207</v>
      </c>
      <c r="P157" s="90"/>
      <c r="Q157" s="144" t="s">
        <v>207</v>
      </c>
      <c r="R157" s="90"/>
      <c r="S157" s="144" t="s">
        <v>207</v>
      </c>
      <c r="T157" s="90"/>
      <c r="U157" s="144" t="s">
        <v>207</v>
      </c>
      <c r="V157" s="90"/>
      <c r="W157" s="144" t="s">
        <v>207</v>
      </c>
      <c r="X157" s="90"/>
      <c r="Y157" s="144" t="s">
        <v>207</v>
      </c>
      <c r="Z157" s="90"/>
      <c r="AA157" s="144" t="s">
        <v>207</v>
      </c>
      <c r="AB157" s="90"/>
      <c r="AC157" s="144" t="s">
        <v>207</v>
      </c>
      <c r="AD157" s="90"/>
      <c r="AE157" s="144" t="s">
        <v>207</v>
      </c>
      <c r="AF157" s="178" t="str">
        <f>IF(AND(O157="",Q157="",S157="",U157="",W157="",Y157="",AA157="",AC157=""),"",IF(OR(AND(O157&lt;&gt;"NA",O157&lt;&gt;"C",O157&lt;&gt;"NC",O157&lt;&gt;"SF",O157&lt;&gt;""),AND(Q157&lt;&gt;"NA",Q157&lt;&gt;"C",Q157&lt;&gt;"NC",Q157&lt;&gt;"SF",Q157&lt;&gt;""),AND(S157&lt;&gt;"NA",S157&lt;&gt;"C",S157&lt;&gt;"NC",S157&lt;&gt;"SF",S157&lt;&gt;""),AND(U157&lt;&gt;"NA",U157&lt;&gt;"C",U157&lt;&gt;"NC",U157&lt;&gt;"SF",U157&lt;&gt;""),AND(W157&lt;&gt;"NA",W157&lt;&gt;"C",W157&lt;&gt;"NC",W157&lt;&gt;"SF",W157&lt;&gt;""),AND(Y157&lt;&gt;"NA",Y157&lt;&gt;"C",Y157&lt;&gt;"NC",Y157&lt;&gt;"SF",Y157&lt;&gt;""),AND(AA157&lt;&gt;"NA",AA157&lt;&gt;"C",AA157&lt;&gt;"NC",AA157&lt;&gt;"SF",AA157&lt;&gt;""),AND(AC157&lt;&gt;"NA",AC157&lt;&gt;"C",AC157&lt;&gt;"NC",AC157&lt;&gt;"SF",AC157&lt;&gt;"")),"FALSO",IF(AND(O157="NA",Q157="NA",S157="NA",U157="NA",W157="NA",Y157="NA",AA157="NA",AC157="NA"),"NA",IF(OR(O157="NC",Q157="NC",S157="NC",U157="NC",W157="NC",Y157="NC",AA157="NC",AC157="NC",O157="SF",Q157="SF",S157="SF",U157="SF",W157="SF",Y157="SF",AA157="SF",AC157="SF"),"NC",IF(OR(O157="C",Q157="C",S157="C",U157="C",W157="C",Y157="C",AA157="C",AC157="C"),"C","")))))</f>
        <v>C</v>
      </c>
      <c r="AG157" s="54" t="str">
        <f>IF(AND(AE157="C",AF157="C"),"UTILIZOU O PDA CORRETAMENTE",IF(AND(AE157="C",AF157="NC"),"UTILIZOU O PDA CORRETAMENTE. NÃO HÁ FOTOS DE TODAS AS ETAPAS",IF(AND(AE157="NC",AF157="NC"),"NÃO UTILIZOU O PDA",IF(AND(AE157="NA",AF157="NA"),"NÃO AVALIADO POR FALHA DE SINCRONISMO"))))</f>
        <v>UTILIZOU O PDA CORRETAMENTE</v>
      </c>
      <c r="AH157" s="144" t="s">
        <v>207</v>
      </c>
      <c r="AI157" s="190" t="s">
        <v>6</v>
      </c>
      <c r="AJ157" s="94" t="str">
        <f>E157</f>
        <v>SÃO PAULO</v>
      </c>
      <c r="AK157" s="192" t="s">
        <v>39</v>
      </c>
    </row>
    <row r="158" spans="1:37" ht="30" hidden="1" customHeight="1">
      <c r="A158" s="176" t="s">
        <v>201</v>
      </c>
      <c r="B158" s="157">
        <v>2618600544</v>
      </c>
      <c r="C158" s="157" t="s">
        <v>97</v>
      </c>
      <c r="D158" s="157" t="s">
        <v>77</v>
      </c>
      <c r="E158" s="157" t="s">
        <v>5</v>
      </c>
      <c r="F158" s="157" t="s">
        <v>509</v>
      </c>
      <c r="G158" s="157">
        <v>45</v>
      </c>
      <c r="H158" s="157" t="s">
        <v>512</v>
      </c>
      <c r="I158" s="157" t="s">
        <v>510</v>
      </c>
      <c r="J158" s="157" t="s">
        <v>97</v>
      </c>
      <c r="K158" s="157" t="s">
        <v>511</v>
      </c>
      <c r="L158" s="205">
        <v>46239.702777777777</v>
      </c>
      <c r="M158" s="205">
        <v>46239.704861111109</v>
      </c>
      <c r="N158" s="157" t="s">
        <v>226</v>
      </c>
      <c r="O158" s="144" t="s">
        <v>207</v>
      </c>
      <c r="P158" s="90"/>
      <c r="Q158" s="144" t="s">
        <v>207</v>
      </c>
      <c r="R158" s="90"/>
      <c r="S158" s="144" t="s">
        <v>207</v>
      </c>
      <c r="T158" s="90"/>
      <c r="U158" s="144" t="s">
        <v>207</v>
      </c>
      <c r="V158" s="90"/>
      <c r="W158" s="144" t="s">
        <v>207</v>
      </c>
      <c r="X158" s="90"/>
      <c r="Y158" s="144" t="s">
        <v>207</v>
      </c>
      <c r="Z158" s="90"/>
      <c r="AA158" s="144" t="s">
        <v>207</v>
      </c>
      <c r="AB158" s="90"/>
      <c r="AC158" s="144" t="s">
        <v>207</v>
      </c>
      <c r="AD158" s="90"/>
      <c r="AE158" s="144" t="s">
        <v>207</v>
      </c>
      <c r="AF158" s="178" t="str">
        <f>IF(AND(O158="",Q158="",S158="",U158="",W158="",Y158="",AA158="",AC158=""),"",IF(OR(AND(O158&lt;&gt;"NA",O158&lt;&gt;"C",O158&lt;&gt;"NC",O158&lt;&gt;"SF",O158&lt;&gt;""),AND(Q158&lt;&gt;"NA",Q158&lt;&gt;"C",Q158&lt;&gt;"NC",Q158&lt;&gt;"SF",Q158&lt;&gt;""),AND(S158&lt;&gt;"NA",S158&lt;&gt;"C",S158&lt;&gt;"NC",S158&lt;&gt;"SF",S158&lt;&gt;""),AND(U158&lt;&gt;"NA",U158&lt;&gt;"C",U158&lt;&gt;"NC",U158&lt;&gt;"SF",U158&lt;&gt;""),AND(W158&lt;&gt;"NA",W158&lt;&gt;"C",W158&lt;&gt;"NC",W158&lt;&gt;"SF",W158&lt;&gt;""),AND(Y158&lt;&gt;"NA",Y158&lt;&gt;"C",Y158&lt;&gt;"NC",Y158&lt;&gt;"SF",Y158&lt;&gt;""),AND(AA158&lt;&gt;"NA",AA158&lt;&gt;"C",AA158&lt;&gt;"NC",AA158&lt;&gt;"SF",AA158&lt;&gt;""),AND(AC158&lt;&gt;"NA",AC158&lt;&gt;"C",AC158&lt;&gt;"NC",AC158&lt;&gt;"SF",AC158&lt;&gt;"")),"FALSO",IF(AND(O158="NA",Q158="NA",S158="NA",U158="NA",W158="NA",Y158="NA",AA158="NA",AC158="NA"),"NA",IF(OR(O158="NC",Q158="NC",S158="NC",U158="NC",W158="NC",Y158="NC",AA158="NC",AC158="NC",O158="SF",Q158="SF",S158="SF",U158="SF",W158="SF",Y158="SF",AA158="SF",AC158="SF"),"NC",IF(OR(O158="C",Q158="C",S158="C",U158="C",W158="C",Y158="C",AA158="C",AC158="C"),"C","")))))</f>
        <v>C</v>
      </c>
      <c r="AG158" s="54" t="str">
        <f>IF(AND(AE158="C",AF158="C"),"UTILIZOU O PDA CORRETAMENTE",IF(AND(AE158="C",AF158="NC"),"UTILIZOU O PDA CORRETAMENTE. NÃO HÁ FOTOS DE TODAS AS ETAPAS",IF(AND(AE158="NC",AF158="NC"),"NÃO UTILIZOU O PDA",IF(AND(AE158="NA",AF158="NA"),"NÃO AVALIADO POR FALHA DE SINCRONISMO"))))</f>
        <v>UTILIZOU O PDA CORRETAMENTE</v>
      </c>
      <c r="AH158" s="144" t="s">
        <v>207</v>
      </c>
      <c r="AI158" s="190" t="s">
        <v>6</v>
      </c>
      <c r="AJ158" s="94" t="str">
        <f>E158</f>
        <v>SÃO PAULO</v>
      </c>
      <c r="AK158" s="192" t="s">
        <v>39</v>
      </c>
    </row>
    <row r="159" spans="1:37" ht="30" hidden="1" customHeight="1">
      <c r="A159" s="176" t="s">
        <v>201</v>
      </c>
      <c r="B159" s="157">
        <v>2618600545</v>
      </c>
      <c r="C159" s="157" t="s">
        <v>97</v>
      </c>
      <c r="D159" s="157" t="s">
        <v>77</v>
      </c>
      <c r="E159" s="157" t="s">
        <v>5</v>
      </c>
      <c r="F159" s="157" t="s">
        <v>509</v>
      </c>
      <c r="G159" s="157">
        <v>45</v>
      </c>
      <c r="H159" s="157" t="s">
        <v>513</v>
      </c>
      <c r="I159" s="157" t="s">
        <v>510</v>
      </c>
      <c r="J159" s="157" t="s">
        <v>97</v>
      </c>
      <c r="K159" s="157" t="s">
        <v>514</v>
      </c>
      <c r="L159" s="205">
        <v>46239.704861111109</v>
      </c>
      <c r="M159" s="205">
        <v>46239.708333333336</v>
      </c>
      <c r="N159" s="157" t="s">
        <v>226</v>
      </c>
      <c r="O159" s="144" t="s">
        <v>207</v>
      </c>
      <c r="P159" s="90"/>
      <c r="Q159" s="144" t="s">
        <v>207</v>
      </c>
      <c r="R159" s="90"/>
      <c r="S159" s="144" t="s">
        <v>207</v>
      </c>
      <c r="T159" s="90"/>
      <c r="U159" s="144" t="s">
        <v>207</v>
      </c>
      <c r="V159" s="90"/>
      <c r="W159" s="144" t="s">
        <v>207</v>
      </c>
      <c r="X159" s="90"/>
      <c r="Y159" s="144" t="s">
        <v>207</v>
      </c>
      <c r="Z159" s="90"/>
      <c r="AA159" s="144" t="s">
        <v>207</v>
      </c>
      <c r="AB159" s="90"/>
      <c r="AC159" s="144" t="s">
        <v>207</v>
      </c>
      <c r="AD159" s="90"/>
      <c r="AE159" s="144" t="s">
        <v>207</v>
      </c>
      <c r="AF159" s="178" t="str">
        <f>IF(AND(O159="",Q159="",S159="",U159="",W159="",Y159="",AA159="",AC159=""),"",IF(OR(AND(O159&lt;&gt;"NA",O159&lt;&gt;"C",O159&lt;&gt;"NC",O159&lt;&gt;"SF",O159&lt;&gt;""),AND(Q159&lt;&gt;"NA",Q159&lt;&gt;"C",Q159&lt;&gt;"NC",Q159&lt;&gt;"SF",Q159&lt;&gt;""),AND(S159&lt;&gt;"NA",S159&lt;&gt;"C",S159&lt;&gt;"NC",S159&lt;&gt;"SF",S159&lt;&gt;""),AND(U159&lt;&gt;"NA",U159&lt;&gt;"C",U159&lt;&gt;"NC",U159&lt;&gt;"SF",U159&lt;&gt;""),AND(W159&lt;&gt;"NA",W159&lt;&gt;"C",W159&lt;&gt;"NC",W159&lt;&gt;"SF",W159&lt;&gt;""),AND(Y159&lt;&gt;"NA",Y159&lt;&gt;"C",Y159&lt;&gt;"NC",Y159&lt;&gt;"SF",Y159&lt;&gt;""),AND(AA159&lt;&gt;"NA",AA159&lt;&gt;"C",AA159&lt;&gt;"NC",AA159&lt;&gt;"SF",AA159&lt;&gt;""),AND(AC159&lt;&gt;"NA",AC159&lt;&gt;"C",AC159&lt;&gt;"NC",AC159&lt;&gt;"SF",AC159&lt;&gt;"")),"FALSO",IF(AND(O159="NA",Q159="NA",S159="NA",U159="NA",W159="NA",Y159="NA",AA159="NA",AC159="NA"),"NA",IF(OR(O159="NC",Q159="NC",S159="NC",U159="NC",W159="NC",Y159="NC",AA159="NC",AC159="NC",O159="SF",Q159="SF",S159="SF",U159="SF",W159="SF",Y159="SF",AA159="SF",AC159="SF"),"NC",IF(OR(O159="C",Q159="C",S159="C",U159="C",W159="C",Y159="C",AA159="C",AC159="C"),"C","")))))</f>
        <v>C</v>
      </c>
      <c r="AG159" s="54" t="str">
        <f>IF(AND(AE159="C",AF159="C"),"UTILIZOU O PDA CORRETAMENTE",IF(AND(AE159="C",AF159="NC"),"UTILIZOU O PDA CORRETAMENTE. NÃO HÁ FOTOS DE TODAS AS ETAPAS",IF(AND(AE159="NC",AF159="NC"),"NÃO UTILIZOU O PDA",IF(AND(AE159="NA",AF159="NA"),"NÃO AVALIADO POR FALHA DE SINCRONISMO"))))</f>
        <v>UTILIZOU O PDA CORRETAMENTE</v>
      </c>
      <c r="AH159" s="144" t="s">
        <v>207</v>
      </c>
      <c r="AI159" s="190" t="s">
        <v>6</v>
      </c>
      <c r="AJ159" s="94" t="str">
        <f>E159</f>
        <v>SÃO PAULO</v>
      </c>
      <c r="AK159" s="192" t="s">
        <v>39</v>
      </c>
    </row>
    <row r="160" spans="1:37" ht="30" hidden="1" customHeight="1">
      <c r="A160" s="176" t="s">
        <v>201</v>
      </c>
      <c r="B160" s="157">
        <v>2618600539</v>
      </c>
      <c r="C160" s="157" t="s">
        <v>97</v>
      </c>
      <c r="D160" s="157" t="s">
        <v>77</v>
      </c>
      <c r="E160" s="157" t="s">
        <v>5</v>
      </c>
      <c r="F160" s="157" t="s">
        <v>509</v>
      </c>
      <c r="G160" s="157">
        <v>45</v>
      </c>
      <c r="H160" s="157" t="s">
        <v>211</v>
      </c>
      <c r="I160" s="157" t="s">
        <v>510</v>
      </c>
      <c r="J160" s="157" t="s">
        <v>97</v>
      </c>
      <c r="K160" s="157" t="s">
        <v>511</v>
      </c>
      <c r="L160" s="205">
        <v>46239.689583333333</v>
      </c>
      <c r="M160" s="205">
        <v>46239.690972222219</v>
      </c>
      <c r="N160" s="157" t="s">
        <v>226</v>
      </c>
      <c r="O160" s="144" t="s">
        <v>207</v>
      </c>
      <c r="P160" s="90"/>
      <c r="Q160" s="144" t="s">
        <v>207</v>
      </c>
      <c r="R160" s="90"/>
      <c r="S160" s="144" t="s">
        <v>207</v>
      </c>
      <c r="T160" s="90"/>
      <c r="U160" s="144" t="s">
        <v>207</v>
      </c>
      <c r="V160" s="90"/>
      <c r="W160" s="144" t="s">
        <v>207</v>
      </c>
      <c r="X160" s="90"/>
      <c r="Y160" s="144" t="s">
        <v>207</v>
      </c>
      <c r="Z160" s="90"/>
      <c r="AA160" s="144" t="s">
        <v>207</v>
      </c>
      <c r="AB160" s="90"/>
      <c r="AC160" s="144" t="s">
        <v>207</v>
      </c>
      <c r="AD160" s="90"/>
      <c r="AE160" s="144" t="s">
        <v>207</v>
      </c>
      <c r="AF160" s="178" t="str">
        <f>IF(AND(O160="",Q160="",S160="",U160="",W160="",Y160="",AA160="",AC160=""),"",IF(OR(AND(O160&lt;&gt;"NA",O160&lt;&gt;"C",O160&lt;&gt;"NC",O160&lt;&gt;"SF",O160&lt;&gt;""),AND(Q160&lt;&gt;"NA",Q160&lt;&gt;"C",Q160&lt;&gt;"NC",Q160&lt;&gt;"SF",Q160&lt;&gt;""),AND(S160&lt;&gt;"NA",S160&lt;&gt;"C",S160&lt;&gt;"NC",S160&lt;&gt;"SF",S160&lt;&gt;""),AND(U160&lt;&gt;"NA",U160&lt;&gt;"C",U160&lt;&gt;"NC",U160&lt;&gt;"SF",U160&lt;&gt;""),AND(W160&lt;&gt;"NA",W160&lt;&gt;"C",W160&lt;&gt;"NC",W160&lt;&gt;"SF",W160&lt;&gt;""),AND(Y160&lt;&gt;"NA",Y160&lt;&gt;"C",Y160&lt;&gt;"NC",Y160&lt;&gt;"SF",Y160&lt;&gt;""),AND(AA160&lt;&gt;"NA",AA160&lt;&gt;"C",AA160&lt;&gt;"NC",AA160&lt;&gt;"SF",AA160&lt;&gt;""),AND(AC160&lt;&gt;"NA",AC160&lt;&gt;"C",AC160&lt;&gt;"NC",AC160&lt;&gt;"SF",AC160&lt;&gt;"")),"FALSO",IF(AND(O160="NA",Q160="NA",S160="NA",U160="NA",W160="NA",Y160="NA",AA160="NA",AC160="NA"),"NA",IF(OR(O160="NC",Q160="NC",S160="NC",U160="NC",W160="NC",Y160="NC",AA160="NC",AC160="NC",O160="SF",Q160="SF",S160="SF",U160="SF",W160="SF",Y160="SF",AA160="SF",AC160="SF"),"NC",IF(OR(O160="C",Q160="C",S160="C",U160="C",W160="C",Y160="C",AA160="C",AC160="C"),"C","")))))</f>
        <v>C</v>
      </c>
      <c r="AG160" s="54" t="str">
        <f>IF(AND(AE160="C",AF160="C"),"UTILIZOU O PDA CORRETAMENTE",IF(AND(AE160="C",AF160="NC"),"UTILIZOU O PDA CORRETAMENTE. NÃO HÁ FOTOS DE TODAS AS ETAPAS",IF(AND(AE160="NC",AF160="NC"),"NÃO UTILIZOU O PDA",IF(AND(AE160="NA",AF160="NA"),"NÃO AVALIADO POR FALHA DE SINCRONISMO"))))</f>
        <v>UTILIZOU O PDA CORRETAMENTE</v>
      </c>
      <c r="AH160" s="144" t="s">
        <v>207</v>
      </c>
      <c r="AI160" s="190" t="s">
        <v>6</v>
      </c>
      <c r="AJ160" s="94" t="str">
        <f>E160</f>
        <v>SÃO PAULO</v>
      </c>
      <c r="AK160" s="192" t="s">
        <v>39</v>
      </c>
    </row>
    <row r="161" spans="1:37" ht="30" hidden="1" customHeight="1">
      <c r="A161" s="176" t="s">
        <v>201</v>
      </c>
      <c r="B161" s="157">
        <v>2618600533</v>
      </c>
      <c r="C161" s="157" t="s">
        <v>95</v>
      </c>
      <c r="D161" s="157" t="s">
        <v>77</v>
      </c>
      <c r="E161" s="157" t="s">
        <v>5</v>
      </c>
      <c r="F161" s="157" t="s">
        <v>509</v>
      </c>
      <c r="G161" s="157">
        <v>45</v>
      </c>
      <c r="H161" s="157" t="s">
        <v>203</v>
      </c>
      <c r="I161" s="157" t="s">
        <v>510</v>
      </c>
      <c r="J161" s="157" t="s">
        <v>95</v>
      </c>
      <c r="K161" s="157" t="s">
        <v>515</v>
      </c>
      <c r="L161" s="205">
        <v>46239.677777777775</v>
      </c>
      <c r="M161" s="205">
        <v>46239.686111111114</v>
      </c>
      <c r="N161" s="157" t="s">
        <v>226</v>
      </c>
      <c r="O161" s="144" t="s">
        <v>207</v>
      </c>
      <c r="P161" s="90"/>
      <c r="Q161" s="144" t="s">
        <v>207</v>
      </c>
      <c r="R161" s="90"/>
      <c r="S161" s="144" t="s">
        <v>207</v>
      </c>
      <c r="T161" s="90"/>
      <c r="U161" s="144" t="s">
        <v>207</v>
      </c>
      <c r="V161" s="90"/>
      <c r="W161" s="144" t="s">
        <v>207</v>
      </c>
      <c r="X161" s="90"/>
      <c r="Y161" s="144" t="s">
        <v>207</v>
      </c>
      <c r="Z161" s="90"/>
      <c r="AA161" s="144" t="s">
        <v>207</v>
      </c>
      <c r="AB161" s="90"/>
      <c r="AC161" s="144" t="s">
        <v>207</v>
      </c>
      <c r="AD161" s="90"/>
      <c r="AE161" s="144" t="s">
        <v>207</v>
      </c>
      <c r="AF161" s="178" t="str">
        <f>IF(AND(O161="",Q161="",S161="",U161="",W161="",Y161="",AA161="",AC161=""),"",IF(OR(AND(O161&lt;&gt;"NA",O161&lt;&gt;"C",O161&lt;&gt;"NC",O161&lt;&gt;"SF",O161&lt;&gt;""),AND(Q161&lt;&gt;"NA",Q161&lt;&gt;"C",Q161&lt;&gt;"NC",Q161&lt;&gt;"SF",Q161&lt;&gt;""),AND(S161&lt;&gt;"NA",S161&lt;&gt;"C",S161&lt;&gt;"NC",S161&lt;&gt;"SF",S161&lt;&gt;""),AND(U161&lt;&gt;"NA",U161&lt;&gt;"C",U161&lt;&gt;"NC",U161&lt;&gt;"SF",U161&lt;&gt;""),AND(W161&lt;&gt;"NA",W161&lt;&gt;"C",W161&lt;&gt;"NC",W161&lt;&gt;"SF",W161&lt;&gt;""),AND(Y161&lt;&gt;"NA",Y161&lt;&gt;"C",Y161&lt;&gt;"NC",Y161&lt;&gt;"SF",Y161&lt;&gt;""),AND(AA161&lt;&gt;"NA",AA161&lt;&gt;"C",AA161&lt;&gt;"NC",AA161&lt;&gt;"SF",AA161&lt;&gt;""),AND(AC161&lt;&gt;"NA",AC161&lt;&gt;"C",AC161&lt;&gt;"NC",AC161&lt;&gt;"SF",AC161&lt;&gt;"")),"FALSO",IF(AND(O161="NA",Q161="NA",S161="NA",U161="NA",W161="NA",Y161="NA",AA161="NA",AC161="NA"),"NA",IF(OR(O161="NC",Q161="NC",S161="NC",U161="NC",W161="NC",Y161="NC",AA161="NC",AC161="NC",O161="SF",Q161="SF",S161="SF",U161="SF",W161="SF",Y161="SF",AA161="SF",AC161="SF"),"NC",IF(OR(O161="C",Q161="C",S161="C",U161="C",W161="C",Y161="C",AA161="C",AC161="C"),"C","")))))</f>
        <v>C</v>
      </c>
      <c r="AG161" s="54" t="str">
        <f>IF(AND(AE161="C",AF161="C"),"UTILIZOU O PDA CORRETAMENTE",IF(AND(AE161="C",AF161="NC"),"UTILIZOU O PDA CORRETAMENTE. NÃO HÁ FOTOS DE TODAS AS ETAPAS",IF(AND(AE161="NC",AF161="NC"),"NÃO UTILIZOU O PDA",IF(AND(AE161="NA",AF161="NA"),"NÃO AVALIADO POR FALHA DE SINCRONISMO"))))</f>
        <v>UTILIZOU O PDA CORRETAMENTE</v>
      </c>
      <c r="AH161" s="144" t="s">
        <v>207</v>
      </c>
      <c r="AI161" s="190" t="s">
        <v>6</v>
      </c>
      <c r="AJ161" s="94" t="str">
        <f>E161</f>
        <v>SÃO PAULO</v>
      </c>
      <c r="AK161" s="192" t="s">
        <v>39</v>
      </c>
    </row>
    <row r="162" spans="1:37" ht="30" hidden="1" customHeight="1">
      <c r="A162" s="176" t="s">
        <v>201</v>
      </c>
      <c r="B162" s="157">
        <v>2618600538</v>
      </c>
      <c r="C162" s="157" t="s">
        <v>97</v>
      </c>
      <c r="D162" s="157" t="s">
        <v>77</v>
      </c>
      <c r="E162" s="157" t="s">
        <v>5</v>
      </c>
      <c r="F162" s="157" t="s">
        <v>509</v>
      </c>
      <c r="G162" s="157">
        <v>45</v>
      </c>
      <c r="H162" s="157" t="s">
        <v>208</v>
      </c>
      <c r="I162" s="157" t="s">
        <v>510</v>
      </c>
      <c r="J162" s="157" t="s">
        <v>97</v>
      </c>
      <c r="K162" s="157" t="s">
        <v>511</v>
      </c>
      <c r="L162" s="205">
        <v>46239.6875</v>
      </c>
      <c r="M162" s="205">
        <v>46239.688888888886</v>
      </c>
      <c r="N162" s="157" t="s">
        <v>226</v>
      </c>
      <c r="O162" s="144" t="s">
        <v>207</v>
      </c>
      <c r="P162" s="90"/>
      <c r="Q162" s="144" t="s">
        <v>207</v>
      </c>
      <c r="R162" s="90"/>
      <c r="S162" s="144" t="s">
        <v>207</v>
      </c>
      <c r="T162" s="90"/>
      <c r="U162" s="144" t="s">
        <v>207</v>
      </c>
      <c r="V162" s="90"/>
      <c r="W162" s="144" t="s">
        <v>207</v>
      </c>
      <c r="X162" s="90"/>
      <c r="Y162" s="144" t="s">
        <v>207</v>
      </c>
      <c r="Z162" s="90"/>
      <c r="AA162" s="144" t="s">
        <v>207</v>
      </c>
      <c r="AB162" s="90"/>
      <c r="AC162" s="144" t="s">
        <v>207</v>
      </c>
      <c r="AD162" s="90"/>
      <c r="AE162" s="144" t="s">
        <v>207</v>
      </c>
      <c r="AF162" s="178" t="str">
        <f>IF(AND(O162="",Q162="",S162="",U162="",W162="",Y162="",AA162="",AC162=""),"",IF(OR(AND(O162&lt;&gt;"NA",O162&lt;&gt;"C",O162&lt;&gt;"NC",O162&lt;&gt;"SF",O162&lt;&gt;""),AND(Q162&lt;&gt;"NA",Q162&lt;&gt;"C",Q162&lt;&gt;"NC",Q162&lt;&gt;"SF",Q162&lt;&gt;""),AND(S162&lt;&gt;"NA",S162&lt;&gt;"C",S162&lt;&gt;"NC",S162&lt;&gt;"SF",S162&lt;&gt;""),AND(U162&lt;&gt;"NA",U162&lt;&gt;"C",U162&lt;&gt;"NC",U162&lt;&gt;"SF",U162&lt;&gt;""),AND(W162&lt;&gt;"NA",W162&lt;&gt;"C",W162&lt;&gt;"NC",W162&lt;&gt;"SF",W162&lt;&gt;""),AND(Y162&lt;&gt;"NA",Y162&lt;&gt;"C",Y162&lt;&gt;"NC",Y162&lt;&gt;"SF",Y162&lt;&gt;""),AND(AA162&lt;&gt;"NA",AA162&lt;&gt;"C",AA162&lt;&gt;"NC",AA162&lt;&gt;"SF",AA162&lt;&gt;""),AND(AC162&lt;&gt;"NA",AC162&lt;&gt;"C",AC162&lt;&gt;"NC",AC162&lt;&gt;"SF",AC162&lt;&gt;"")),"FALSO",IF(AND(O162="NA",Q162="NA",S162="NA",U162="NA",W162="NA",Y162="NA",AA162="NA",AC162="NA"),"NA",IF(OR(O162="NC",Q162="NC",S162="NC",U162="NC",W162="NC",Y162="NC",AA162="NC",AC162="NC",O162="SF",Q162="SF",S162="SF",U162="SF",W162="SF",Y162="SF",AA162="SF",AC162="SF"),"NC",IF(OR(O162="C",Q162="C",S162="C",U162="C",W162="C",Y162="C",AA162="C",AC162="C"),"C","")))))</f>
        <v>C</v>
      </c>
      <c r="AG162" s="54" t="str">
        <f>IF(AND(AE162="C",AF162="C"),"UTILIZOU O PDA CORRETAMENTE",IF(AND(AE162="C",AF162="NC"),"UTILIZOU O PDA CORRETAMENTE. NÃO HÁ FOTOS DE TODAS AS ETAPAS",IF(AND(AE162="NC",AF162="NC"),"NÃO UTILIZOU O PDA",IF(AND(AE162="NA",AF162="NA"),"NÃO AVALIADO POR FALHA DE SINCRONISMO"))))</f>
        <v>UTILIZOU O PDA CORRETAMENTE</v>
      </c>
      <c r="AH162" s="144" t="s">
        <v>207</v>
      </c>
      <c r="AI162" s="190" t="s">
        <v>6</v>
      </c>
      <c r="AJ162" s="94" t="str">
        <f>E162</f>
        <v>SÃO PAULO</v>
      </c>
      <c r="AK162" s="192" t="s">
        <v>39</v>
      </c>
    </row>
    <row r="163" spans="1:37" ht="30" hidden="1" customHeight="1">
      <c r="A163" s="176" t="s">
        <v>201</v>
      </c>
      <c r="B163" s="157">
        <v>2618600543</v>
      </c>
      <c r="C163" s="157" t="s">
        <v>97</v>
      </c>
      <c r="D163" s="157" t="s">
        <v>77</v>
      </c>
      <c r="E163" s="157" t="s">
        <v>5</v>
      </c>
      <c r="F163" s="157" t="s">
        <v>509</v>
      </c>
      <c r="G163" s="157">
        <v>45</v>
      </c>
      <c r="H163" s="157" t="s">
        <v>215</v>
      </c>
      <c r="I163" s="157" t="s">
        <v>510</v>
      </c>
      <c r="J163" s="157" t="s">
        <v>97</v>
      </c>
      <c r="K163" s="157" t="s">
        <v>511</v>
      </c>
      <c r="L163" s="205">
        <v>46239.7</v>
      </c>
      <c r="M163" s="205">
        <v>46239.702777777777</v>
      </c>
      <c r="N163" s="157" t="s">
        <v>226</v>
      </c>
      <c r="O163" s="144" t="s">
        <v>207</v>
      </c>
      <c r="P163" s="90"/>
      <c r="Q163" s="144" t="s">
        <v>207</v>
      </c>
      <c r="R163" s="90"/>
      <c r="S163" s="144" t="s">
        <v>207</v>
      </c>
      <c r="T163" s="90"/>
      <c r="U163" s="144" t="s">
        <v>207</v>
      </c>
      <c r="V163" s="90"/>
      <c r="W163" s="144" t="s">
        <v>207</v>
      </c>
      <c r="X163" s="90"/>
      <c r="Y163" s="144" t="s">
        <v>207</v>
      </c>
      <c r="Z163" s="90"/>
      <c r="AA163" s="144" t="s">
        <v>207</v>
      </c>
      <c r="AB163" s="90"/>
      <c r="AC163" s="144" t="s">
        <v>207</v>
      </c>
      <c r="AD163" s="90"/>
      <c r="AE163" s="144" t="s">
        <v>207</v>
      </c>
      <c r="AF163" s="178" t="str">
        <f>IF(AND(O163="",Q163="",S163="",U163="",W163="",Y163="",AA163="",AC163=""),"",IF(OR(AND(O163&lt;&gt;"NA",O163&lt;&gt;"C",O163&lt;&gt;"NC",O163&lt;&gt;"SF",O163&lt;&gt;""),AND(Q163&lt;&gt;"NA",Q163&lt;&gt;"C",Q163&lt;&gt;"NC",Q163&lt;&gt;"SF",Q163&lt;&gt;""),AND(S163&lt;&gt;"NA",S163&lt;&gt;"C",S163&lt;&gt;"NC",S163&lt;&gt;"SF",S163&lt;&gt;""),AND(U163&lt;&gt;"NA",U163&lt;&gt;"C",U163&lt;&gt;"NC",U163&lt;&gt;"SF",U163&lt;&gt;""),AND(W163&lt;&gt;"NA",W163&lt;&gt;"C",W163&lt;&gt;"NC",W163&lt;&gt;"SF",W163&lt;&gt;""),AND(Y163&lt;&gt;"NA",Y163&lt;&gt;"C",Y163&lt;&gt;"NC",Y163&lt;&gt;"SF",Y163&lt;&gt;""),AND(AA163&lt;&gt;"NA",AA163&lt;&gt;"C",AA163&lt;&gt;"NC",AA163&lt;&gt;"SF",AA163&lt;&gt;""),AND(AC163&lt;&gt;"NA",AC163&lt;&gt;"C",AC163&lt;&gt;"NC",AC163&lt;&gt;"SF",AC163&lt;&gt;"")),"FALSO",IF(AND(O163="NA",Q163="NA",S163="NA",U163="NA",W163="NA",Y163="NA",AA163="NA",AC163="NA"),"NA",IF(OR(O163="NC",Q163="NC",S163="NC",U163="NC",W163="NC",Y163="NC",AA163="NC",AC163="NC",O163="SF",Q163="SF",S163="SF",U163="SF",W163="SF",Y163="SF",AA163="SF",AC163="SF"),"NC",IF(OR(O163="C",Q163="C",S163="C",U163="C",W163="C",Y163="C",AA163="C",AC163="C"),"C","")))))</f>
        <v>C</v>
      </c>
      <c r="AG163" s="54" t="str">
        <f>IF(AND(AE163="C",AF163="C"),"UTILIZOU O PDA CORRETAMENTE",IF(AND(AE163="C",AF163="NC"),"UTILIZOU O PDA CORRETAMENTE. NÃO HÁ FOTOS DE TODAS AS ETAPAS",IF(AND(AE163="NC",AF163="NC"),"NÃO UTILIZOU O PDA",IF(AND(AE163="NA",AF163="NA"),"NÃO AVALIADO POR FALHA DE SINCRONISMO"))))</f>
        <v>UTILIZOU O PDA CORRETAMENTE</v>
      </c>
      <c r="AH163" s="144" t="s">
        <v>207</v>
      </c>
      <c r="AI163" s="190" t="s">
        <v>6</v>
      </c>
      <c r="AJ163" s="94" t="str">
        <f>E163</f>
        <v>SÃO PAULO</v>
      </c>
      <c r="AK163" s="192" t="s">
        <v>39</v>
      </c>
    </row>
    <row r="164" spans="1:37" ht="30" hidden="1" customHeight="1">
      <c r="A164" s="176" t="s">
        <v>201</v>
      </c>
      <c r="B164" s="157">
        <v>2618600542</v>
      </c>
      <c r="C164" s="157" t="s">
        <v>97</v>
      </c>
      <c r="D164" s="157" t="s">
        <v>77</v>
      </c>
      <c r="E164" s="157" t="s">
        <v>5</v>
      </c>
      <c r="F164" s="157" t="s">
        <v>509</v>
      </c>
      <c r="G164" s="157">
        <v>45</v>
      </c>
      <c r="H164" s="157" t="s">
        <v>214</v>
      </c>
      <c r="I164" s="157" t="s">
        <v>510</v>
      </c>
      <c r="J164" s="157" t="s">
        <v>97</v>
      </c>
      <c r="K164" s="157" t="s">
        <v>511</v>
      </c>
      <c r="L164" s="205">
        <v>46239.697222222225</v>
      </c>
      <c r="M164" s="205">
        <v>46239.7</v>
      </c>
      <c r="N164" s="157" t="s">
        <v>226</v>
      </c>
      <c r="O164" s="144" t="s">
        <v>207</v>
      </c>
      <c r="P164" s="90"/>
      <c r="Q164" s="144" t="s">
        <v>207</v>
      </c>
      <c r="R164" s="90"/>
      <c r="S164" s="144" t="s">
        <v>207</v>
      </c>
      <c r="T164" s="90"/>
      <c r="U164" s="144" t="s">
        <v>207</v>
      </c>
      <c r="V164" s="90"/>
      <c r="W164" s="144" t="s">
        <v>207</v>
      </c>
      <c r="X164" s="90"/>
      <c r="Y164" s="144" t="s">
        <v>207</v>
      </c>
      <c r="Z164" s="90"/>
      <c r="AA164" s="144" t="s">
        <v>207</v>
      </c>
      <c r="AB164" s="90"/>
      <c r="AC164" s="144" t="s">
        <v>207</v>
      </c>
      <c r="AD164" s="90"/>
      <c r="AE164" s="144" t="s">
        <v>207</v>
      </c>
      <c r="AF164" s="178" t="str">
        <f>IF(AND(O164="",Q164="",S164="",U164="",W164="",Y164="",AA164="",AC164=""),"",IF(OR(AND(O164&lt;&gt;"NA",O164&lt;&gt;"C",O164&lt;&gt;"NC",O164&lt;&gt;"SF",O164&lt;&gt;""),AND(Q164&lt;&gt;"NA",Q164&lt;&gt;"C",Q164&lt;&gt;"NC",Q164&lt;&gt;"SF",Q164&lt;&gt;""),AND(S164&lt;&gt;"NA",S164&lt;&gt;"C",S164&lt;&gt;"NC",S164&lt;&gt;"SF",S164&lt;&gt;""),AND(U164&lt;&gt;"NA",U164&lt;&gt;"C",U164&lt;&gt;"NC",U164&lt;&gt;"SF",U164&lt;&gt;""),AND(W164&lt;&gt;"NA",W164&lt;&gt;"C",W164&lt;&gt;"NC",W164&lt;&gt;"SF",W164&lt;&gt;""),AND(Y164&lt;&gt;"NA",Y164&lt;&gt;"C",Y164&lt;&gt;"NC",Y164&lt;&gt;"SF",Y164&lt;&gt;""),AND(AA164&lt;&gt;"NA",AA164&lt;&gt;"C",AA164&lt;&gt;"NC",AA164&lt;&gt;"SF",AA164&lt;&gt;""),AND(AC164&lt;&gt;"NA",AC164&lt;&gt;"C",AC164&lt;&gt;"NC",AC164&lt;&gt;"SF",AC164&lt;&gt;"")),"FALSO",IF(AND(O164="NA",Q164="NA",S164="NA",U164="NA",W164="NA",Y164="NA",AA164="NA",AC164="NA"),"NA",IF(OR(O164="NC",Q164="NC",S164="NC",U164="NC",W164="NC",Y164="NC",AA164="NC",AC164="NC",O164="SF",Q164="SF",S164="SF",U164="SF",W164="SF",Y164="SF",AA164="SF",AC164="SF"),"NC",IF(OR(O164="C",Q164="C",S164="C",U164="C",W164="C",Y164="C",AA164="C",AC164="C"),"C","")))))</f>
        <v>C</v>
      </c>
      <c r="AG164" s="54" t="str">
        <f>IF(AND(AE164="C",AF164="C"),"UTILIZOU O PDA CORRETAMENTE",IF(AND(AE164="C",AF164="NC"),"UTILIZOU O PDA CORRETAMENTE. NÃO HÁ FOTOS DE TODAS AS ETAPAS",IF(AND(AE164="NC",AF164="NC"),"NÃO UTILIZOU O PDA",IF(AND(AE164="NA",AF164="NA"),"NÃO AVALIADO POR FALHA DE SINCRONISMO"))))</f>
        <v>UTILIZOU O PDA CORRETAMENTE</v>
      </c>
      <c r="AH164" s="144" t="s">
        <v>207</v>
      </c>
      <c r="AI164" s="190" t="s">
        <v>6</v>
      </c>
      <c r="AJ164" s="94" t="str">
        <f>E164</f>
        <v>SÃO PAULO</v>
      </c>
      <c r="AK164" s="192" t="s">
        <v>39</v>
      </c>
    </row>
    <row r="165" spans="1:37" ht="30" hidden="1" customHeight="1">
      <c r="A165" s="176" t="s">
        <v>201</v>
      </c>
      <c r="B165" s="157">
        <v>2618600541</v>
      </c>
      <c r="C165" s="157" t="s">
        <v>97</v>
      </c>
      <c r="D165" s="157" t="s">
        <v>77</v>
      </c>
      <c r="E165" s="157" t="s">
        <v>5</v>
      </c>
      <c r="F165" s="157" t="s">
        <v>509</v>
      </c>
      <c r="G165" s="157">
        <v>45</v>
      </c>
      <c r="H165" s="157" t="s">
        <v>212</v>
      </c>
      <c r="I165" s="157" t="s">
        <v>510</v>
      </c>
      <c r="J165" s="157" t="s">
        <v>97</v>
      </c>
      <c r="K165" s="157" t="s">
        <v>514</v>
      </c>
      <c r="L165" s="205">
        <v>46239.693055555559</v>
      </c>
      <c r="M165" s="205">
        <v>46239.697222222225</v>
      </c>
      <c r="N165" s="157" t="s">
        <v>226</v>
      </c>
      <c r="O165" s="144" t="s">
        <v>207</v>
      </c>
      <c r="P165" s="90"/>
      <c r="Q165" s="144" t="s">
        <v>207</v>
      </c>
      <c r="R165" s="90"/>
      <c r="S165" s="144" t="s">
        <v>207</v>
      </c>
      <c r="T165" s="90"/>
      <c r="U165" s="144" t="s">
        <v>207</v>
      </c>
      <c r="V165" s="90"/>
      <c r="W165" s="144" t="s">
        <v>207</v>
      </c>
      <c r="X165" s="90"/>
      <c r="Y165" s="144" t="s">
        <v>207</v>
      </c>
      <c r="Z165" s="90"/>
      <c r="AA165" s="144" t="s">
        <v>207</v>
      </c>
      <c r="AB165" s="90"/>
      <c r="AC165" s="144" t="s">
        <v>207</v>
      </c>
      <c r="AD165" s="90"/>
      <c r="AE165" s="144" t="s">
        <v>207</v>
      </c>
      <c r="AF165" s="178" t="str">
        <f>IF(AND(O165="",Q165="",S165="",U165="",W165="",Y165="",AA165="",AC165=""),"",IF(OR(AND(O165&lt;&gt;"NA",O165&lt;&gt;"C",O165&lt;&gt;"NC",O165&lt;&gt;"SF",O165&lt;&gt;""),AND(Q165&lt;&gt;"NA",Q165&lt;&gt;"C",Q165&lt;&gt;"NC",Q165&lt;&gt;"SF",Q165&lt;&gt;""),AND(S165&lt;&gt;"NA",S165&lt;&gt;"C",S165&lt;&gt;"NC",S165&lt;&gt;"SF",S165&lt;&gt;""),AND(U165&lt;&gt;"NA",U165&lt;&gt;"C",U165&lt;&gt;"NC",U165&lt;&gt;"SF",U165&lt;&gt;""),AND(W165&lt;&gt;"NA",W165&lt;&gt;"C",W165&lt;&gt;"NC",W165&lt;&gt;"SF",W165&lt;&gt;""),AND(Y165&lt;&gt;"NA",Y165&lt;&gt;"C",Y165&lt;&gt;"NC",Y165&lt;&gt;"SF",Y165&lt;&gt;""),AND(AA165&lt;&gt;"NA",AA165&lt;&gt;"C",AA165&lt;&gt;"NC",AA165&lt;&gt;"SF",AA165&lt;&gt;""),AND(AC165&lt;&gt;"NA",AC165&lt;&gt;"C",AC165&lt;&gt;"NC",AC165&lt;&gt;"SF",AC165&lt;&gt;"")),"FALSO",IF(AND(O165="NA",Q165="NA",S165="NA",U165="NA",W165="NA",Y165="NA",AA165="NA",AC165="NA"),"NA",IF(OR(O165="NC",Q165="NC",S165="NC",U165="NC",W165="NC",Y165="NC",AA165="NC",AC165="NC",O165="SF",Q165="SF",S165="SF",U165="SF",W165="SF",Y165="SF",AA165="SF",AC165="SF"),"NC",IF(OR(O165="C",Q165="C",S165="C",U165="C",W165="C",Y165="C",AA165="C",AC165="C"),"C","")))))</f>
        <v>C</v>
      </c>
      <c r="AG165" s="54" t="str">
        <f>IF(AND(AE165="C",AF165="C"),"UTILIZOU O PDA CORRETAMENTE",IF(AND(AE165="C",AF165="NC"),"UTILIZOU O PDA CORRETAMENTE. NÃO HÁ FOTOS DE TODAS AS ETAPAS",IF(AND(AE165="NC",AF165="NC"),"NÃO UTILIZOU O PDA",IF(AND(AE165="NA",AF165="NA"),"NÃO AVALIADO POR FALHA DE SINCRONISMO"))))</f>
        <v>UTILIZOU O PDA CORRETAMENTE</v>
      </c>
      <c r="AH165" s="144" t="s">
        <v>207</v>
      </c>
      <c r="AI165" s="190" t="s">
        <v>6</v>
      </c>
      <c r="AJ165" s="94" t="str">
        <f>E165</f>
        <v>SÃO PAULO</v>
      </c>
      <c r="AK165" s="192" t="s">
        <v>39</v>
      </c>
    </row>
    <row r="166" spans="1:37" ht="30" hidden="1" customHeight="1">
      <c r="A166" s="176" t="s">
        <v>201</v>
      </c>
      <c r="B166" s="157">
        <v>2692760315</v>
      </c>
      <c r="C166" s="157" t="s">
        <v>102</v>
      </c>
      <c r="D166" s="157" t="s">
        <v>81</v>
      </c>
      <c r="E166" s="157" t="s">
        <v>5</v>
      </c>
      <c r="F166" s="157" t="s">
        <v>516</v>
      </c>
      <c r="G166" s="157">
        <v>254</v>
      </c>
      <c r="H166" s="157"/>
      <c r="I166" s="157" t="s">
        <v>517</v>
      </c>
      <c r="J166" s="157" t="s">
        <v>224</v>
      </c>
      <c r="K166" s="157" t="s">
        <v>518</v>
      </c>
      <c r="L166" s="205">
        <v>46239.416666666664</v>
      </c>
      <c r="M166" s="205">
        <v>46239.529166666667</v>
      </c>
      <c r="N166" s="157" t="s">
        <v>206</v>
      </c>
      <c r="O166" s="144" t="s">
        <v>207</v>
      </c>
      <c r="P166" s="90"/>
      <c r="Q166" s="144" t="s">
        <v>207</v>
      </c>
      <c r="R166" s="90"/>
      <c r="S166" s="144" t="s">
        <v>207</v>
      </c>
      <c r="T166" s="90"/>
      <c r="U166" s="144" t="s">
        <v>207</v>
      </c>
      <c r="V166" s="90"/>
      <c r="W166" s="144" t="s">
        <v>207</v>
      </c>
      <c r="X166" s="90"/>
      <c r="Y166" s="144" t="s">
        <v>62</v>
      </c>
      <c r="Z166" s="90"/>
      <c r="AA166" s="144" t="s">
        <v>207</v>
      </c>
      <c r="AB166" s="90"/>
      <c r="AC166" s="144" t="s">
        <v>207</v>
      </c>
      <c r="AD166" s="90"/>
      <c r="AE166" s="144" t="s">
        <v>207</v>
      </c>
      <c r="AF166" s="178" t="str">
        <f>IF(AND(O166="",Q166="",S166="",U166="",W166="",Y166="",AA166="",AC166=""),"",IF(OR(AND(O166&lt;&gt;"NA",O166&lt;&gt;"C",O166&lt;&gt;"NC",O166&lt;&gt;"SF",O166&lt;&gt;""),AND(Q166&lt;&gt;"NA",Q166&lt;&gt;"C",Q166&lt;&gt;"NC",Q166&lt;&gt;"SF",Q166&lt;&gt;""),AND(S166&lt;&gt;"NA",S166&lt;&gt;"C",S166&lt;&gt;"NC",S166&lt;&gt;"SF",S166&lt;&gt;""),AND(U166&lt;&gt;"NA",U166&lt;&gt;"C",U166&lt;&gt;"NC",U166&lt;&gt;"SF",U166&lt;&gt;""),AND(W166&lt;&gt;"NA",W166&lt;&gt;"C",W166&lt;&gt;"NC",W166&lt;&gt;"SF",W166&lt;&gt;""),AND(Y166&lt;&gt;"NA",Y166&lt;&gt;"C",Y166&lt;&gt;"NC",Y166&lt;&gt;"SF",Y166&lt;&gt;""),AND(AA166&lt;&gt;"NA",AA166&lt;&gt;"C",AA166&lt;&gt;"NC",AA166&lt;&gt;"SF",AA166&lt;&gt;""),AND(AC166&lt;&gt;"NA",AC166&lt;&gt;"C",AC166&lt;&gt;"NC",AC166&lt;&gt;"SF",AC166&lt;&gt;"")),"FALSO",IF(AND(O166="NA",Q166="NA",S166="NA",U166="NA",W166="NA",Y166="NA",AA166="NA",AC166="NA"),"NA",IF(OR(O166="NC",Q166="NC",S166="NC",U166="NC",W166="NC",Y166="NC",AA166="NC",AC166="NC",O166="SF",Q166="SF",S166="SF",U166="SF",W166="SF",Y166="SF",AA166="SF",AC166="SF"),"NC",IF(OR(O166="C",Q166="C",S166="C",U166="C",W166="C",Y166="C",AA166="C",AC166="C"),"C","")))))</f>
        <v>C</v>
      </c>
      <c r="AG166" s="54" t="str">
        <f>IF(AND(AE166="C",AF166="C"),"UTILIZOU O PDA CORRETAMENTE",IF(AND(AE166="C",AF166="NC"),"UTILIZOU O PDA CORRETAMENTE. NÃO HÁ FOTOS DE TODAS AS ETAPAS",IF(AND(AE166="NC",AF166="NC"),"NÃO UTILIZOU O PDA",IF(AND(AE166="NA",AF166="NA"),"NÃO AVALIADO POR FALHA DE SINCRONISMO"))))</f>
        <v>UTILIZOU O PDA CORRETAMENTE</v>
      </c>
      <c r="AH166" s="144" t="s">
        <v>207</v>
      </c>
      <c r="AI166" s="190" t="s">
        <v>6</v>
      </c>
      <c r="AJ166" s="94" t="str">
        <f>E166</f>
        <v>SÃO PAULO</v>
      </c>
      <c r="AK166" s="192" t="s">
        <v>39</v>
      </c>
    </row>
    <row r="167" spans="1:37" ht="30" hidden="1" customHeight="1">
      <c r="A167" s="176" t="s">
        <v>201</v>
      </c>
      <c r="B167" s="157">
        <v>2620338046</v>
      </c>
      <c r="C167" s="157" t="s">
        <v>94</v>
      </c>
      <c r="D167" s="157" t="s">
        <v>77</v>
      </c>
      <c r="E167" s="157" t="s">
        <v>5</v>
      </c>
      <c r="F167" s="157" t="s">
        <v>486</v>
      </c>
      <c r="G167" s="157">
        <v>391</v>
      </c>
      <c r="H167" s="157" t="s">
        <v>203</v>
      </c>
      <c r="I167" s="157" t="s">
        <v>502</v>
      </c>
      <c r="J167" s="157" t="s">
        <v>94</v>
      </c>
      <c r="K167" s="157"/>
      <c r="L167" s="205">
        <v>46158.422222222223</v>
      </c>
      <c r="M167" s="205">
        <v>46158.438888888886</v>
      </c>
      <c r="N167" s="157" t="s">
        <v>270</v>
      </c>
      <c r="O167" s="144" t="s">
        <v>207</v>
      </c>
      <c r="P167" s="90"/>
      <c r="Q167" s="144" t="s">
        <v>62</v>
      </c>
      <c r="R167" s="90"/>
      <c r="S167" s="144" t="s">
        <v>62</v>
      </c>
      <c r="T167" s="90"/>
      <c r="U167" s="144" t="s">
        <v>62</v>
      </c>
      <c r="V167" s="90"/>
      <c r="W167" s="144" t="s">
        <v>62</v>
      </c>
      <c r="X167" s="90"/>
      <c r="Y167" s="144" t="s">
        <v>62</v>
      </c>
      <c r="Z167" s="90"/>
      <c r="AA167" s="144" t="s">
        <v>62</v>
      </c>
      <c r="AB167" s="90"/>
      <c r="AC167" s="144" t="s">
        <v>207</v>
      </c>
      <c r="AD167" s="90" t="s">
        <v>455</v>
      </c>
      <c r="AE167" s="144" t="s">
        <v>207</v>
      </c>
      <c r="AF167" s="178" t="str">
        <f>IF(AND(O167="",Q167="",S167="",U167="",W167="",Y167="",AA167="",AC167=""),"",IF(OR(AND(O167&lt;&gt;"NA",O167&lt;&gt;"C",O167&lt;&gt;"NC",O167&lt;&gt;"SF",O167&lt;&gt;""),AND(Q167&lt;&gt;"NA",Q167&lt;&gt;"C",Q167&lt;&gt;"NC",Q167&lt;&gt;"SF",Q167&lt;&gt;""),AND(S167&lt;&gt;"NA",S167&lt;&gt;"C",S167&lt;&gt;"NC",S167&lt;&gt;"SF",S167&lt;&gt;""),AND(U167&lt;&gt;"NA",U167&lt;&gt;"C",U167&lt;&gt;"NC",U167&lt;&gt;"SF",U167&lt;&gt;""),AND(W167&lt;&gt;"NA",W167&lt;&gt;"C",W167&lt;&gt;"NC",W167&lt;&gt;"SF",W167&lt;&gt;""),AND(Y167&lt;&gt;"NA",Y167&lt;&gt;"C",Y167&lt;&gt;"NC",Y167&lt;&gt;"SF",Y167&lt;&gt;""),AND(AA167&lt;&gt;"NA",AA167&lt;&gt;"C",AA167&lt;&gt;"NC",AA167&lt;&gt;"SF",AA167&lt;&gt;""),AND(AC167&lt;&gt;"NA",AC167&lt;&gt;"C",AC167&lt;&gt;"NC",AC167&lt;&gt;"SF",AC167&lt;&gt;"")),"FALSO",IF(AND(O167="NA",Q167="NA",S167="NA",U167="NA",W167="NA",Y167="NA",AA167="NA",AC167="NA"),"NA",IF(OR(O167="NC",Q167="NC",S167="NC",U167="NC",W167="NC",Y167="NC",AA167="NC",AC167="NC",O167="SF",Q167="SF",S167="SF",U167="SF",W167="SF",Y167="SF",AA167="SF",AC167="SF"),"NC",IF(OR(O167="C",Q167="C",S167="C",U167="C",W167="C",Y167="C",AA167="C",AC167="C"),"C","")))))</f>
        <v>C</v>
      </c>
      <c r="AG167" s="54" t="str">
        <f>IF(AND(AE167="C",AF167="C"),"UTILIZOU O PDA CORRETAMENTE",IF(AND(AE167="C",AF167="NC"),"UTILIZOU O PDA CORRETAMENTE. NÃO HÁ FOTOS DE TODAS AS ETAPAS",IF(AND(AE167="NC",AF167="NC"),"NÃO UTILIZOU O PDA",IF(AND(AE167="NA",AF167="NA"),"NÃO AVALIADO POR FALHA DE SINCRONISMO"))))</f>
        <v>UTILIZOU O PDA CORRETAMENTE</v>
      </c>
      <c r="AH167" s="144" t="s">
        <v>207</v>
      </c>
      <c r="AI167" s="190" t="s">
        <v>6</v>
      </c>
      <c r="AJ167" s="94" t="str">
        <f>E167</f>
        <v>SÃO PAULO</v>
      </c>
      <c r="AK167" s="192" t="s">
        <v>39</v>
      </c>
    </row>
    <row r="168" spans="1:37" ht="30" hidden="1" customHeight="1">
      <c r="A168" s="176" t="s">
        <v>201</v>
      </c>
      <c r="B168" s="157">
        <v>2620338050</v>
      </c>
      <c r="C168" s="157" t="s">
        <v>96</v>
      </c>
      <c r="D168" s="157" t="s">
        <v>77</v>
      </c>
      <c r="E168" s="157" t="s">
        <v>5</v>
      </c>
      <c r="F168" s="157" t="s">
        <v>486</v>
      </c>
      <c r="G168" s="157">
        <v>391</v>
      </c>
      <c r="H168" s="157" t="s">
        <v>208</v>
      </c>
      <c r="I168" s="157" t="s">
        <v>502</v>
      </c>
      <c r="J168" s="157" t="s">
        <v>96</v>
      </c>
      <c r="K168" s="157"/>
      <c r="L168" s="205">
        <v>46158.441666666666</v>
      </c>
      <c r="M168" s="205">
        <v>46158.447222222225</v>
      </c>
      <c r="N168" s="157" t="s">
        <v>270</v>
      </c>
      <c r="O168" s="144" t="s">
        <v>207</v>
      </c>
      <c r="P168" s="90"/>
      <c r="Q168" s="144" t="s">
        <v>62</v>
      </c>
      <c r="R168" s="90"/>
      <c r="S168" s="144" t="s">
        <v>62</v>
      </c>
      <c r="T168" s="90"/>
      <c r="U168" s="144" t="s">
        <v>62</v>
      </c>
      <c r="V168" s="90"/>
      <c r="W168" s="144" t="s">
        <v>62</v>
      </c>
      <c r="X168" s="90"/>
      <c r="Y168" s="144" t="s">
        <v>62</v>
      </c>
      <c r="Z168" s="90"/>
      <c r="AA168" s="144" t="s">
        <v>62</v>
      </c>
      <c r="AB168" s="90"/>
      <c r="AC168" s="144" t="s">
        <v>207</v>
      </c>
      <c r="AD168" s="90" t="s">
        <v>455</v>
      </c>
      <c r="AE168" s="144" t="s">
        <v>207</v>
      </c>
      <c r="AF168" s="178" t="str">
        <f>IF(AND(O168="",Q168="",S168="",U168="",W168="",Y168="",AA168="",AC168=""),"",IF(OR(AND(O168&lt;&gt;"NA",O168&lt;&gt;"C",O168&lt;&gt;"NC",O168&lt;&gt;"SF",O168&lt;&gt;""),AND(Q168&lt;&gt;"NA",Q168&lt;&gt;"C",Q168&lt;&gt;"NC",Q168&lt;&gt;"SF",Q168&lt;&gt;""),AND(S168&lt;&gt;"NA",S168&lt;&gt;"C",S168&lt;&gt;"NC",S168&lt;&gt;"SF",S168&lt;&gt;""),AND(U168&lt;&gt;"NA",U168&lt;&gt;"C",U168&lt;&gt;"NC",U168&lt;&gt;"SF",U168&lt;&gt;""),AND(W168&lt;&gt;"NA",W168&lt;&gt;"C",W168&lt;&gt;"NC",W168&lt;&gt;"SF",W168&lt;&gt;""),AND(Y168&lt;&gt;"NA",Y168&lt;&gt;"C",Y168&lt;&gt;"NC",Y168&lt;&gt;"SF",Y168&lt;&gt;""),AND(AA168&lt;&gt;"NA",AA168&lt;&gt;"C",AA168&lt;&gt;"NC",AA168&lt;&gt;"SF",AA168&lt;&gt;""),AND(AC168&lt;&gt;"NA",AC168&lt;&gt;"C",AC168&lt;&gt;"NC",AC168&lt;&gt;"SF",AC168&lt;&gt;"")),"FALSO",IF(AND(O168="NA",Q168="NA",S168="NA",U168="NA",W168="NA",Y168="NA",AA168="NA",AC168="NA"),"NA",IF(OR(O168="NC",Q168="NC",S168="NC",U168="NC",W168="NC",Y168="NC",AA168="NC",AC168="NC",O168="SF",Q168="SF",S168="SF",U168="SF",W168="SF",Y168="SF",AA168="SF",AC168="SF"),"NC",IF(OR(O168="C",Q168="C",S168="C",U168="C",W168="C",Y168="C",AA168="C",AC168="C"),"C","")))))</f>
        <v>C</v>
      </c>
      <c r="AG168" s="54" t="str">
        <f>IF(AND(AE168="C",AF168="C"),"UTILIZOU O PDA CORRETAMENTE",IF(AND(AE168="C",AF168="NC"),"UTILIZOU O PDA CORRETAMENTE. NÃO HÁ FOTOS DE TODAS AS ETAPAS",IF(AND(AE168="NC",AF168="NC"),"NÃO UTILIZOU O PDA",IF(AND(AE168="NA",AF168="NA"),"NÃO AVALIADO POR FALHA DE SINCRONISMO"))))</f>
        <v>UTILIZOU O PDA CORRETAMENTE</v>
      </c>
      <c r="AH168" s="144" t="s">
        <v>207</v>
      </c>
      <c r="AI168" s="190" t="s">
        <v>6</v>
      </c>
      <c r="AJ168" s="94" t="str">
        <f>E168</f>
        <v>SÃO PAULO</v>
      </c>
      <c r="AK168" s="192" t="s">
        <v>39</v>
      </c>
    </row>
    <row r="169" spans="1:37" ht="30" hidden="1" customHeight="1">
      <c r="A169" s="176" t="s">
        <v>201</v>
      </c>
      <c r="B169" s="157">
        <v>2615750005</v>
      </c>
      <c r="C169" s="157" t="s">
        <v>101</v>
      </c>
      <c r="D169" s="157" t="s">
        <v>79</v>
      </c>
      <c r="E169" s="157" t="s">
        <v>5</v>
      </c>
      <c r="F169" s="157" t="s">
        <v>519</v>
      </c>
      <c r="G169" s="157">
        <v>286</v>
      </c>
      <c r="H169" s="157" t="s">
        <v>217</v>
      </c>
      <c r="I169" s="157" t="s">
        <v>383</v>
      </c>
      <c r="J169" s="157" t="s">
        <v>309</v>
      </c>
      <c r="K169" s="157" t="s">
        <v>313</v>
      </c>
      <c r="L169" s="205">
        <v>46147.37777777778</v>
      </c>
      <c r="M169" s="205">
        <v>46147.378472222219</v>
      </c>
      <c r="N169" s="157" t="s">
        <v>311</v>
      </c>
      <c r="O169" s="144" t="s">
        <v>62</v>
      </c>
      <c r="P169" s="90"/>
      <c r="Q169" s="144" t="s">
        <v>62</v>
      </c>
      <c r="R169" s="90"/>
      <c r="S169" s="144" t="s">
        <v>62</v>
      </c>
      <c r="T169" s="90"/>
      <c r="U169" s="144" t="s">
        <v>62</v>
      </c>
      <c r="V169" s="90"/>
      <c r="W169" s="144" t="s">
        <v>62</v>
      </c>
      <c r="X169" s="90"/>
      <c r="Y169" s="144" t="s">
        <v>62</v>
      </c>
      <c r="Z169" s="90"/>
      <c r="AA169" s="144" t="s">
        <v>62</v>
      </c>
      <c r="AB169" s="90"/>
      <c r="AC169" s="144" t="s">
        <v>62</v>
      </c>
      <c r="AD169" s="90"/>
      <c r="AE169" s="144" t="s">
        <v>62</v>
      </c>
      <c r="AF169" s="178" t="str">
        <f>IF(AND(O169="",Q169="",S169="",U169="",W169="",Y169="",AA169="",AC169=""),"",IF(OR(AND(O169&lt;&gt;"NA",O169&lt;&gt;"C",O169&lt;&gt;"NC",O169&lt;&gt;"SF",O169&lt;&gt;""),AND(Q169&lt;&gt;"NA",Q169&lt;&gt;"C",Q169&lt;&gt;"NC",Q169&lt;&gt;"SF",Q169&lt;&gt;""),AND(S169&lt;&gt;"NA",S169&lt;&gt;"C",S169&lt;&gt;"NC",S169&lt;&gt;"SF",S169&lt;&gt;""),AND(U169&lt;&gt;"NA",U169&lt;&gt;"C",U169&lt;&gt;"NC",U169&lt;&gt;"SF",U169&lt;&gt;""),AND(W169&lt;&gt;"NA",W169&lt;&gt;"C",W169&lt;&gt;"NC",W169&lt;&gt;"SF",W169&lt;&gt;""),AND(Y169&lt;&gt;"NA",Y169&lt;&gt;"C",Y169&lt;&gt;"NC",Y169&lt;&gt;"SF",Y169&lt;&gt;""),AND(AA169&lt;&gt;"NA",AA169&lt;&gt;"C",AA169&lt;&gt;"NC",AA169&lt;&gt;"SF",AA169&lt;&gt;""),AND(AC169&lt;&gt;"NA",AC169&lt;&gt;"C",AC169&lt;&gt;"NC",AC169&lt;&gt;"SF",AC169&lt;&gt;"")),"FALSO",IF(AND(O169="NA",Q169="NA",S169="NA",U169="NA",W169="NA",Y169="NA",AA169="NA",AC169="NA"),"NA",IF(OR(O169="NC",Q169="NC",S169="NC",U169="NC",W169="NC",Y169="NC",AA169="NC",AC169="NC",O169="SF",Q169="SF",S169="SF",U169="SF",W169="SF",Y169="SF",AA169="SF",AC169="SF"),"NC",IF(OR(O169="C",Q169="C",S169="C",U169="C",W169="C",Y169="C",AA169="C",AC169="C"),"C","")))))</f>
        <v>NA</v>
      </c>
      <c r="AG169" s="54" t="str">
        <f>IF(AND(AE169="C",AF169="C"),"UTILIZOU O PDA CORRETAMENTE",IF(AND(AE169="C",AF169="NC"),"UTILIZOU O PDA CORRETAMENTE. NÃO HÁ FOTOS DE TODAS AS ETAPAS",IF(AND(AE169="NC",AF169="NC"),"NÃO UTILIZOU O PDA",IF(AND(AE169="NA",AF169="NA"),"NÃO AVALIADO POR FALHA DE SINCRONISMO"))))</f>
        <v>NÃO AVALIADO POR FALHA DE SINCRONISMO</v>
      </c>
      <c r="AH169" s="144" t="s">
        <v>207</v>
      </c>
      <c r="AI169" s="190" t="s">
        <v>6</v>
      </c>
      <c r="AJ169" s="94" t="str">
        <f>E169</f>
        <v>SÃO PAULO</v>
      </c>
      <c r="AK169" s="192" t="s">
        <v>39</v>
      </c>
    </row>
    <row r="170" spans="1:37" ht="30" hidden="1" customHeight="1">
      <c r="A170" s="176" t="s">
        <v>201</v>
      </c>
      <c r="B170" s="157">
        <v>2617123832</v>
      </c>
      <c r="C170" s="157" t="s">
        <v>101</v>
      </c>
      <c r="D170" s="157" t="s">
        <v>79</v>
      </c>
      <c r="E170" s="157" t="s">
        <v>5</v>
      </c>
      <c r="F170" s="157" t="s">
        <v>519</v>
      </c>
      <c r="G170" s="157">
        <v>264</v>
      </c>
      <c r="H170" s="157" t="s">
        <v>217</v>
      </c>
      <c r="I170" s="157" t="s">
        <v>383</v>
      </c>
      <c r="J170" s="157" t="s">
        <v>309</v>
      </c>
      <c r="K170" s="157" t="s">
        <v>313</v>
      </c>
      <c r="L170" s="205">
        <v>46154.37777777778</v>
      </c>
      <c r="M170" s="205">
        <v>46154.378472222219</v>
      </c>
      <c r="N170" s="157" t="s">
        <v>311</v>
      </c>
      <c r="O170" s="144" t="s">
        <v>62</v>
      </c>
      <c r="P170" s="90"/>
      <c r="Q170" s="144" t="s">
        <v>62</v>
      </c>
      <c r="R170" s="90"/>
      <c r="S170" s="144" t="s">
        <v>62</v>
      </c>
      <c r="T170" s="90"/>
      <c r="U170" s="144" t="s">
        <v>62</v>
      </c>
      <c r="V170" s="90"/>
      <c r="W170" s="144" t="s">
        <v>62</v>
      </c>
      <c r="X170" s="90"/>
      <c r="Y170" s="144" t="s">
        <v>62</v>
      </c>
      <c r="Z170" s="90"/>
      <c r="AA170" s="144" t="s">
        <v>62</v>
      </c>
      <c r="AB170" s="90"/>
      <c r="AC170" s="144" t="s">
        <v>62</v>
      </c>
      <c r="AD170" s="90"/>
      <c r="AE170" s="144" t="s">
        <v>62</v>
      </c>
      <c r="AF170" s="178" t="str">
        <f>IF(AND(O170="",Q170="",S170="",U170="",W170="",Y170="",AA170="",AC170=""),"",IF(OR(AND(O170&lt;&gt;"NA",O170&lt;&gt;"C",O170&lt;&gt;"NC",O170&lt;&gt;"SF",O170&lt;&gt;""),AND(Q170&lt;&gt;"NA",Q170&lt;&gt;"C",Q170&lt;&gt;"NC",Q170&lt;&gt;"SF",Q170&lt;&gt;""),AND(S170&lt;&gt;"NA",S170&lt;&gt;"C",S170&lt;&gt;"NC",S170&lt;&gt;"SF",S170&lt;&gt;""),AND(U170&lt;&gt;"NA",U170&lt;&gt;"C",U170&lt;&gt;"NC",U170&lt;&gt;"SF",U170&lt;&gt;""),AND(W170&lt;&gt;"NA",W170&lt;&gt;"C",W170&lt;&gt;"NC",W170&lt;&gt;"SF",W170&lt;&gt;""),AND(Y170&lt;&gt;"NA",Y170&lt;&gt;"C",Y170&lt;&gt;"NC",Y170&lt;&gt;"SF",Y170&lt;&gt;""),AND(AA170&lt;&gt;"NA",AA170&lt;&gt;"C",AA170&lt;&gt;"NC",AA170&lt;&gt;"SF",AA170&lt;&gt;""),AND(AC170&lt;&gt;"NA",AC170&lt;&gt;"C",AC170&lt;&gt;"NC",AC170&lt;&gt;"SF",AC170&lt;&gt;"")),"FALSO",IF(AND(O170="NA",Q170="NA",S170="NA",U170="NA",W170="NA",Y170="NA",AA170="NA",AC170="NA"),"NA",IF(OR(O170="NC",Q170="NC",S170="NC",U170="NC",W170="NC",Y170="NC",AA170="NC",AC170="NC",O170="SF",Q170="SF",S170="SF",U170="SF",W170="SF",Y170="SF",AA170="SF",AC170="SF"),"NC",IF(OR(O170="C",Q170="C",S170="C",U170="C",W170="C",Y170="C",AA170="C",AC170="C"),"C","")))))</f>
        <v>NA</v>
      </c>
      <c r="AG170" s="54" t="str">
        <f>IF(AND(AE170="C",AF170="C"),"UTILIZOU O PDA CORRETAMENTE",IF(AND(AE170="C",AF170="NC"),"UTILIZOU O PDA CORRETAMENTE. NÃO HÁ FOTOS DE TODAS AS ETAPAS",IF(AND(AE170="NC",AF170="NC"),"NÃO UTILIZOU O PDA",IF(AND(AE170="NA",AF170="NA"),"NÃO AVALIADO POR FALHA DE SINCRONISMO"))))</f>
        <v>NÃO AVALIADO POR FALHA DE SINCRONISMO</v>
      </c>
      <c r="AH170" s="144" t="s">
        <v>207</v>
      </c>
      <c r="AI170" s="190" t="s">
        <v>6</v>
      </c>
      <c r="AJ170" s="94" t="str">
        <f>E170</f>
        <v>SÃO PAULO</v>
      </c>
      <c r="AK170" s="192" t="s">
        <v>39</v>
      </c>
    </row>
    <row r="171" spans="1:37" ht="30" hidden="1" customHeight="1">
      <c r="A171" s="176" t="s">
        <v>201</v>
      </c>
      <c r="B171" s="157">
        <v>2693028354</v>
      </c>
      <c r="C171" s="157" t="s">
        <v>107</v>
      </c>
      <c r="D171" s="157" t="s">
        <v>81</v>
      </c>
      <c r="E171" s="157" t="s">
        <v>5</v>
      </c>
      <c r="F171" s="157" t="s">
        <v>520</v>
      </c>
      <c r="G171" s="157">
        <v>177</v>
      </c>
      <c r="H171" s="157"/>
      <c r="I171" s="157" t="s">
        <v>335</v>
      </c>
      <c r="J171" s="157" t="s">
        <v>219</v>
      </c>
      <c r="K171" s="157"/>
      <c r="L171" s="205">
        <v>46154.381944444445</v>
      </c>
      <c r="M171" s="205">
        <v>46154.459722222222</v>
      </c>
      <c r="N171" s="157" t="s">
        <v>235</v>
      </c>
      <c r="O171" s="144" t="s">
        <v>207</v>
      </c>
      <c r="P171" s="90"/>
      <c r="Q171" s="144" t="s">
        <v>207</v>
      </c>
      <c r="R171" s="90"/>
      <c r="S171" s="144" t="s">
        <v>207</v>
      </c>
      <c r="T171" s="90"/>
      <c r="U171" s="144" t="s">
        <v>207</v>
      </c>
      <c r="V171" s="90"/>
      <c r="W171" s="144" t="s">
        <v>207</v>
      </c>
      <c r="X171" s="90"/>
      <c r="Y171" s="144" t="s">
        <v>207</v>
      </c>
      <c r="Z171" s="90"/>
      <c r="AA171" s="144" t="s">
        <v>207</v>
      </c>
      <c r="AB171" s="90"/>
      <c r="AC171" s="144" t="s">
        <v>207</v>
      </c>
      <c r="AD171" s="90"/>
      <c r="AE171" s="144" t="s">
        <v>207</v>
      </c>
      <c r="AF171" s="178" t="str">
        <f>IF(AND(O171="",Q171="",S171="",U171="",W171="",Y171="",AA171="",AC171=""),"",IF(OR(AND(O171&lt;&gt;"NA",O171&lt;&gt;"C",O171&lt;&gt;"NC",O171&lt;&gt;"SF",O171&lt;&gt;""),AND(Q171&lt;&gt;"NA",Q171&lt;&gt;"C",Q171&lt;&gt;"NC",Q171&lt;&gt;"SF",Q171&lt;&gt;""),AND(S171&lt;&gt;"NA",S171&lt;&gt;"C",S171&lt;&gt;"NC",S171&lt;&gt;"SF",S171&lt;&gt;""),AND(U171&lt;&gt;"NA",U171&lt;&gt;"C",U171&lt;&gt;"NC",U171&lt;&gt;"SF",U171&lt;&gt;""),AND(W171&lt;&gt;"NA",W171&lt;&gt;"C",W171&lt;&gt;"NC",W171&lt;&gt;"SF",W171&lt;&gt;""),AND(Y171&lt;&gt;"NA",Y171&lt;&gt;"C",Y171&lt;&gt;"NC",Y171&lt;&gt;"SF",Y171&lt;&gt;""),AND(AA171&lt;&gt;"NA",AA171&lt;&gt;"C",AA171&lt;&gt;"NC",AA171&lt;&gt;"SF",AA171&lt;&gt;""),AND(AC171&lt;&gt;"NA",AC171&lt;&gt;"C",AC171&lt;&gt;"NC",AC171&lt;&gt;"SF",AC171&lt;&gt;"")),"FALSO",IF(AND(O171="NA",Q171="NA",S171="NA",U171="NA",W171="NA",Y171="NA",AA171="NA",AC171="NA"),"NA",IF(OR(O171="NC",Q171="NC",S171="NC",U171="NC",W171="NC",Y171="NC",AA171="NC",AC171="NC",O171="SF",Q171="SF",S171="SF",U171="SF",W171="SF",Y171="SF",AA171="SF",AC171="SF"),"NC",IF(OR(O171="C",Q171="C",S171="C",U171="C",W171="C",Y171="C",AA171="C",AC171="C"),"C","")))))</f>
        <v>C</v>
      </c>
      <c r="AG171" s="54" t="str">
        <f>IF(AND(AE171="C",AF171="C"),"UTILIZOU O PDA CORRETAMENTE",IF(AND(AE171="C",AF171="NC"),"UTILIZOU O PDA CORRETAMENTE. NÃO HÁ FOTOS DE TODAS AS ETAPAS",IF(AND(AE171="NC",AF171="NC"),"NÃO UTILIZOU O PDA",IF(AND(AE171="NA",AF171="NA"),"NÃO AVALIADO POR FALHA DE SINCRONISMO"))))</f>
        <v>UTILIZOU O PDA CORRETAMENTE</v>
      </c>
      <c r="AH171" s="144" t="s">
        <v>207</v>
      </c>
      <c r="AI171" s="190" t="s">
        <v>6</v>
      </c>
      <c r="AJ171" s="94" t="str">
        <f>E171</f>
        <v>SÃO PAULO</v>
      </c>
      <c r="AK171" s="192" t="s">
        <v>39</v>
      </c>
    </row>
    <row r="172" spans="1:37" ht="30" hidden="1" customHeight="1">
      <c r="A172" s="176" t="s">
        <v>201</v>
      </c>
      <c r="B172" s="157">
        <v>2692802312</v>
      </c>
      <c r="C172" s="157" t="s">
        <v>103</v>
      </c>
      <c r="D172" s="157" t="s">
        <v>81</v>
      </c>
      <c r="E172" s="157" t="s">
        <v>5</v>
      </c>
      <c r="F172" s="157" t="s">
        <v>521</v>
      </c>
      <c r="G172" s="157">
        <v>630</v>
      </c>
      <c r="H172" s="157"/>
      <c r="I172" s="157" t="s">
        <v>397</v>
      </c>
      <c r="J172" s="157" t="s">
        <v>224</v>
      </c>
      <c r="K172" s="157" t="s">
        <v>522</v>
      </c>
      <c r="L172" s="205">
        <v>46270.354166666664</v>
      </c>
      <c r="M172" s="205">
        <v>46270.40902777778</v>
      </c>
      <c r="N172" s="157" t="s">
        <v>243</v>
      </c>
      <c r="O172" s="144" t="s">
        <v>207</v>
      </c>
      <c r="P172" s="90"/>
      <c r="Q172" s="144" t="s">
        <v>207</v>
      </c>
      <c r="R172" s="90"/>
      <c r="S172" s="144" t="s">
        <v>207</v>
      </c>
      <c r="T172" s="90"/>
      <c r="U172" s="144" t="s">
        <v>207</v>
      </c>
      <c r="V172" s="90"/>
      <c r="W172" s="144" t="s">
        <v>207</v>
      </c>
      <c r="X172" s="90"/>
      <c r="Y172" s="144" t="s">
        <v>207</v>
      </c>
      <c r="Z172" s="90"/>
      <c r="AA172" s="144" t="s">
        <v>207</v>
      </c>
      <c r="AB172" s="90"/>
      <c r="AC172" s="144" t="s">
        <v>207</v>
      </c>
      <c r="AD172" s="90"/>
      <c r="AE172" s="144" t="s">
        <v>207</v>
      </c>
      <c r="AF172" s="178" t="str">
        <f>IF(AND(O172="",Q172="",S172="",U172="",W172="",Y172="",AA172="",AC172=""),"",IF(OR(AND(O172&lt;&gt;"NA",O172&lt;&gt;"C",O172&lt;&gt;"NC",O172&lt;&gt;"SF",O172&lt;&gt;""),AND(Q172&lt;&gt;"NA",Q172&lt;&gt;"C",Q172&lt;&gt;"NC",Q172&lt;&gt;"SF",Q172&lt;&gt;""),AND(S172&lt;&gt;"NA",S172&lt;&gt;"C",S172&lt;&gt;"NC",S172&lt;&gt;"SF",S172&lt;&gt;""),AND(U172&lt;&gt;"NA",U172&lt;&gt;"C",U172&lt;&gt;"NC",U172&lt;&gt;"SF",U172&lt;&gt;""),AND(W172&lt;&gt;"NA",W172&lt;&gt;"C",W172&lt;&gt;"NC",W172&lt;&gt;"SF",W172&lt;&gt;""),AND(Y172&lt;&gt;"NA",Y172&lt;&gt;"C",Y172&lt;&gt;"NC",Y172&lt;&gt;"SF",Y172&lt;&gt;""),AND(AA172&lt;&gt;"NA",AA172&lt;&gt;"C",AA172&lt;&gt;"NC",AA172&lt;&gt;"SF",AA172&lt;&gt;""),AND(AC172&lt;&gt;"NA",AC172&lt;&gt;"C",AC172&lt;&gt;"NC",AC172&lt;&gt;"SF",AC172&lt;&gt;"")),"FALSO",IF(AND(O172="NA",Q172="NA",S172="NA",U172="NA",W172="NA",Y172="NA",AA172="NA",AC172="NA"),"NA",IF(OR(O172="NC",Q172="NC",S172="NC",U172="NC",W172="NC",Y172="NC",AA172="NC",AC172="NC",O172="SF",Q172="SF",S172="SF",U172="SF",W172="SF",Y172="SF",AA172="SF",AC172="SF"),"NC",IF(OR(O172="C",Q172="C",S172="C",U172="C",W172="C",Y172="C",AA172="C",AC172="C"),"C","")))))</f>
        <v>C</v>
      </c>
      <c r="AG172" s="54" t="str">
        <f>IF(AND(AE172="C",AF172="C"),"UTILIZOU O PDA CORRETAMENTE",IF(AND(AE172="C",AF172="NC"),"UTILIZOU O PDA CORRETAMENTE. NÃO HÁ FOTOS DE TODAS AS ETAPAS",IF(AND(AE172="NC",AF172="NC"),"NÃO UTILIZOU O PDA",IF(AND(AE172="NA",AF172="NA"),"NÃO AVALIADO POR FALHA DE SINCRONISMO"))))</f>
        <v>UTILIZOU O PDA CORRETAMENTE</v>
      </c>
      <c r="AH172" s="144" t="s">
        <v>207</v>
      </c>
      <c r="AI172" s="190" t="s">
        <v>6</v>
      </c>
      <c r="AJ172" s="94" t="str">
        <f>E172</f>
        <v>SÃO PAULO</v>
      </c>
      <c r="AK172" s="192" t="s">
        <v>39</v>
      </c>
    </row>
    <row r="173" spans="1:37" ht="30" hidden="1" customHeight="1">
      <c r="A173" s="176" t="s">
        <v>201</v>
      </c>
      <c r="B173" s="157">
        <v>2692080957</v>
      </c>
      <c r="C173" s="157" t="s">
        <v>89</v>
      </c>
      <c r="D173" s="157" t="s">
        <v>78</v>
      </c>
      <c r="E173" s="157" t="s">
        <v>5</v>
      </c>
      <c r="F173" s="157" t="s">
        <v>523</v>
      </c>
      <c r="G173" s="157">
        <v>165</v>
      </c>
      <c r="H173" s="157" t="s">
        <v>217</v>
      </c>
      <c r="I173" s="157" t="s">
        <v>524</v>
      </c>
      <c r="J173" s="157" t="s">
        <v>228</v>
      </c>
      <c r="K173" s="157" t="s">
        <v>347</v>
      </c>
      <c r="L173" s="205">
        <v>46027.620833333334</v>
      </c>
      <c r="M173" s="205">
        <v>46027.620833333334</v>
      </c>
      <c r="N173" s="157" t="s">
        <v>345</v>
      </c>
      <c r="O173" s="144" t="s">
        <v>207</v>
      </c>
      <c r="P173" s="62"/>
      <c r="Q173" s="144" t="s">
        <v>207</v>
      </c>
      <c r="R173" s="62"/>
      <c r="S173" s="144" t="s">
        <v>207</v>
      </c>
      <c r="T173" s="62"/>
      <c r="U173" s="144" t="s">
        <v>207</v>
      </c>
      <c r="V173" s="62"/>
      <c r="W173" s="144" t="s">
        <v>207</v>
      </c>
      <c r="X173" s="62"/>
      <c r="Y173" s="144" t="s">
        <v>62</v>
      </c>
      <c r="Z173" s="62"/>
      <c r="AA173" s="144" t="s">
        <v>207</v>
      </c>
      <c r="AB173" s="62"/>
      <c r="AC173" s="144" t="s">
        <v>207</v>
      </c>
      <c r="AD173" s="90"/>
      <c r="AE173" s="144" t="s">
        <v>207</v>
      </c>
      <c r="AF173" s="178" t="str">
        <f>IF(AND(O173="",Q173="",S173="",U173="",W173="",Y173="",AA173="",AC173=""),"",IF(OR(AND(O173&lt;&gt;"NA",O173&lt;&gt;"C",O173&lt;&gt;"NC",O173&lt;&gt;"SF",O173&lt;&gt;""),AND(Q173&lt;&gt;"NA",Q173&lt;&gt;"C",Q173&lt;&gt;"NC",Q173&lt;&gt;"SF",Q173&lt;&gt;""),AND(S173&lt;&gt;"NA",S173&lt;&gt;"C",S173&lt;&gt;"NC",S173&lt;&gt;"SF",S173&lt;&gt;""),AND(U173&lt;&gt;"NA",U173&lt;&gt;"C",U173&lt;&gt;"NC",U173&lt;&gt;"SF",U173&lt;&gt;""),AND(W173&lt;&gt;"NA",W173&lt;&gt;"C",W173&lt;&gt;"NC",W173&lt;&gt;"SF",W173&lt;&gt;""),AND(Y173&lt;&gt;"NA",Y173&lt;&gt;"C",Y173&lt;&gt;"NC",Y173&lt;&gt;"SF",Y173&lt;&gt;""),AND(AA173&lt;&gt;"NA",AA173&lt;&gt;"C",AA173&lt;&gt;"NC",AA173&lt;&gt;"SF",AA173&lt;&gt;""),AND(AC173&lt;&gt;"NA",AC173&lt;&gt;"C",AC173&lt;&gt;"NC",AC173&lt;&gt;"SF",AC173&lt;&gt;"")),"FALSO",IF(AND(O173="NA",Q173="NA",S173="NA",U173="NA",W173="NA",Y173="NA",AA173="NA",AC173="NA"),"NA",IF(OR(O173="NC",Q173="NC",S173="NC",U173="NC",W173="NC",Y173="NC",AA173="NC",AC173="NC",O173="SF",Q173="SF",S173="SF",U173="SF",W173="SF",Y173="SF",AA173="SF",AC173="SF"),"NC",IF(OR(O173="C",Q173="C",S173="C",U173="C",W173="C",Y173="C",AA173="C",AC173="C"),"C","")))))</f>
        <v>C</v>
      </c>
      <c r="AG173" s="54" t="str">
        <f>IF(AND(AE173="C",AF173="C"),"UTILIZOU O PDA CORRETAMENTE",IF(AND(AE173="C",AF173="NC"),"UTILIZOU O PDA CORRETAMENTE. NÃO HÁ FOTOS DE TODAS AS ETAPAS",IF(AND(AE173="NC",AF173="NC"),"NÃO UTILIZOU O PDA",IF(AND(AE173="NA",AF173="NA"),"NÃO AVALIADO POR FALHA DE SINCRONISMO"))))</f>
        <v>UTILIZOU O PDA CORRETAMENTE</v>
      </c>
      <c r="AH173" s="144" t="s">
        <v>207</v>
      </c>
      <c r="AI173" s="190" t="s">
        <v>6</v>
      </c>
      <c r="AJ173" s="94" t="str">
        <f>E173</f>
        <v>SÃO PAULO</v>
      </c>
      <c r="AK173" s="192" t="s">
        <v>39</v>
      </c>
    </row>
    <row r="174" spans="1:37" ht="30" hidden="1" customHeight="1">
      <c r="A174" s="176" t="s">
        <v>201</v>
      </c>
      <c r="B174" s="157">
        <v>2620328071</v>
      </c>
      <c r="C174" s="157" t="s">
        <v>106</v>
      </c>
      <c r="D174" s="157" t="s">
        <v>81</v>
      </c>
      <c r="E174" s="157" t="s">
        <v>5</v>
      </c>
      <c r="F174" s="157" t="s">
        <v>525</v>
      </c>
      <c r="G174" s="157">
        <v>1282</v>
      </c>
      <c r="H174" s="157" t="s">
        <v>217</v>
      </c>
      <c r="I174" s="157" t="s">
        <v>526</v>
      </c>
      <c r="J174" s="157" t="s">
        <v>279</v>
      </c>
      <c r="K174" s="157" t="s">
        <v>527</v>
      </c>
      <c r="L174" s="205">
        <v>46157.505555555559</v>
      </c>
      <c r="M174" s="205">
        <v>46157.509722222225</v>
      </c>
      <c r="N174" s="157" t="s">
        <v>351</v>
      </c>
      <c r="O174" s="144" t="s">
        <v>207</v>
      </c>
      <c r="P174" s="90"/>
      <c r="Q174" s="144" t="s">
        <v>230</v>
      </c>
      <c r="R174" s="90"/>
      <c r="S174" s="144" t="s">
        <v>230</v>
      </c>
      <c r="T174" s="90"/>
      <c r="U174" s="144" t="s">
        <v>230</v>
      </c>
      <c r="V174" s="90"/>
      <c r="W174" s="144" t="s">
        <v>230</v>
      </c>
      <c r="X174" s="90"/>
      <c r="Y174" s="144" t="s">
        <v>62</v>
      </c>
      <c r="Z174" s="90"/>
      <c r="AA174" s="144" t="s">
        <v>230</v>
      </c>
      <c r="AB174" s="90"/>
      <c r="AC174" s="144" t="s">
        <v>230</v>
      </c>
      <c r="AD174" s="90"/>
      <c r="AE174" s="144" t="s">
        <v>207</v>
      </c>
      <c r="AF174" s="178" t="str">
        <f>IF(AND(O174="",Q174="",S174="",U174="",W174="",Y174="",AA174="",AC174=""),"",IF(OR(AND(O174&lt;&gt;"NA",O174&lt;&gt;"C",O174&lt;&gt;"NC",O174&lt;&gt;"SF",O174&lt;&gt;""),AND(Q174&lt;&gt;"NA",Q174&lt;&gt;"C",Q174&lt;&gt;"NC",Q174&lt;&gt;"SF",Q174&lt;&gt;""),AND(S174&lt;&gt;"NA",S174&lt;&gt;"C",S174&lt;&gt;"NC",S174&lt;&gt;"SF",S174&lt;&gt;""),AND(U174&lt;&gt;"NA",U174&lt;&gt;"C",U174&lt;&gt;"NC",U174&lt;&gt;"SF",U174&lt;&gt;""),AND(W174&lt;&gt;"NA",W174&lt;&gt;"C",W174&lt;&gt;"NC",W174&lt;&gt;"SF",W174&lt;&gt;""),AND(Y174&lt;&gt;"NA",Y174&lt;&gt;"C",Y174&lt;&gt;"NC",Y174&lt;&gt;"SF",Y174&lt;&gt;""),AND(AA174&lt;&gt;"NA",AA174&lt;&gt;"C",AA174&lt;&gt;"NC",AA174&lt;&gt;"SF",AA174&lt;&gt;""),AND(AC174&lt;&gt;"NA",AC174&lt;&gt;"C",AC174&lt;&gt;"NC",AC174&lt;&gt;"SF",AC174&lt;&gt;"")),"FALSO",IF(AND(O174="NA",Q174="NA",S174="NA",U174="NA",W174="NA",Y174="NA",AA174="NA",AC174="NA"),"NA",IF(OR(O174="NC",Q174="NC",S174="NC",U174="NC",W174="NC",Y174="NC",AA174="NC",AC174="NC",O174="SF",Q174="SF",S174="SF",U174="SF",W174="SF",Y174="SF",AA174="SF",AC174="SF"),"NC",IF(OR(O174="C",Q174="C",S174="C",U174="C",W174="C",Y174="C",AA174="C",AC174="C"),"C","")))))</f>
        <v>NC</v>
      </c>
      <c r="AG174" s="54" t="str">
        <f>IF(AND(AE174="C",AF174="C"),"UTILIZOU O PDA CORRETAMENTE",IF(AND(AE174="C",AF174="NC"),"UTILIZOU O PDA CORRETAMENTE. NÃO HÁ FOTOS DE TODAS AS ETAPAS",IF(AND(AE174="NC",AF174="NC"),"NÃO UTILIZOU O PDA",IF(AND(AE174="NA",AF174="NA"),"NÃO AVALIADO POR FALHA DE SINCRONISMO"))))</f>
        <v>UTILIZOU O PDA CORRETAMENTE. NÃO HÁ FOTOS DE TODAS AS ETAPAS</v>
      </c>
      <c r="AH174" s="144" t="s">
        <v>207</v>
      </c>
      <c r="AI174" s="190" t="s">
        <v>6</v>
      </c>
      <c r="AJ174" s="94" t="str">
        <f>E174</f>
        <v>SÃO PAULO</v>
      </c>
      <c r="AK174" s="192" t="s">
        <v>39</v>
      </c>
    </row>
    <row r="175" spans="1:37" ht="30" hidden="1" customHeight="1">
      <c r="A175" s="225" t="s">
        <v>201</v>
      </c>
      <c r="B175" s="157">
        <v>2620819848</v>
      </c>
      <c r="C175" s="157" t="s">
        <v>106</v>
      </c>
      <c r="D175" s="157" t="s">
        <v>81</v>
      </c>
      <c r="E175" s="157" t="s">
        <v>5</v>
      </c>
      <c r="F175" s="157" t="s">
        <v>525</v>
      </c>
      <c r="G175" s="157">
        <v>1282</v>
      </c>
      <c r="H175" s="157" t="s">
        <v>217</v>
      </c>
      <c r="I175" s="157" t="s">
        <v>526</v>
      </c>
      <c r="J175" s="157" t="s">
        <v>279</v>
      </c>
      <c r="K175" s="157" t="s">
        <v>528</v>
      </c>
      <c r="L175" s="205">
        <v>46160.552083333336</v>
      </c>
      <c r="M175" s="205">
        <v>46160.590277777781</v>
      </c>
      <c r="N175" s="157" t="s">
        <v>248</v>
      </c>
      <c r="O175" s="144" t="s">
        <v>207</v>
      </c>
      <c r="P175" s="90"/>
      <c r="Q175" s="144" t="s">
        <v>230</v>
      </c>
      <c r="R175" s="90"/>
      <c r="S175" s="144" t="s">
        <v>230</v>
      </c>
      <c r="T175" s="90"/>
      <c r="U175" s="144" t="s">
        <v>230</v>
      </c>
      <c r="V175" s="90"/>
      <c r="W175" s="144" t="s">
        <v>230</v>
      </c>
      <c r="X175" s="90"/>
      <c r="Y175" s="144" t="s">
        <v>62</v>
      </c>
      <c r="Z175" s="90"/>
      <c r="AA175" s="144" t="s">
        <v>230</v>
      </c>
      <c r="AB175" s="90"/>
      <c r="AC175" s="144" t="s">
        <v>230</v>
      </c>
      <c r="AD175" s="90"/>
      <c r="AE175" s="144" t="s">
        <v>207</v>
      </c>
      <c r="AF175" s="178" t="str">
        <f>IF(AND(O175="",Q175="",S175="",U175="",W175="",Y175="",AA175="",AC175=""),"",IF(OR(AND(O175&lt;&gt;"NA",O175&lt;&gt;"C",O175&lt;&gt;"NC",O175&lt;&gt;"SF",O175&lt;&gt;""),AND(Q175&lt;&gt;"NA",Q175&lt;&gt;"C",Q175&lt;&gt;"NC",Q175&lt;&gt;"SF",Q175&lt;&gt;""),AND(S175&lt;&gt;"NA",S175&lt;&gt;"C",S175&lt;&gt;"NC",S175&lt;&gt;"SF",S175&lt;&gt;""),AND(U175&lt;&gt;"NA",U175&lt;&gt;"C",U175&lt;&gt;"NC",U175&lt;&gt;"SF",U175&lt;&gt;""),AND(W175&lt;&gt;"NA",W175&lt;&gt;"C",W175&lt;&gt;"NC",W175&lt;&gt;"SF",W175&lt;&gt;""),AND(Y175&lt;&gt;"NA",Y175&lt;&gt;"C",Y175&lt;&gt;"NC",Y175&lt;&gt;"SF",Y175&lt;&gt;""),AND(AA175&lt;&gt;"NA",AA175&lt;&gt;"C",AA175&lt;&gt;"NC",AA175&lt;&gt;"SF",AA175&lt;&gt;""),AND(AC175&lt;&gt;"NA",AC175&lt;&gt;"C",AC175&lt;&gt;"NC",AC175&lt;&gt;"SF",AC175&lt;&gt;"")),"FALSO",IF(AND(O175="NA",Q175="NA",S175="NA",U175="NA",W175="NA",Y175="NA",AA175="NA",AC175="NA"),"NA",IF(OR(O175="NC",Q175="NC",S175="NC",U175="NC",W175="NC",Y175="NC",AA175="NC",AC175="NC",O175="SF",Q175="SF",S175="SF",U175="SF",W175="SF",Y175="SF",AA175="SF",AC175="SF"),"NC",IF(OR(O175="C",Q175="C",S175="C",U175="C",W175="C",Y175="C",AA175="C",AC175="C"),"C","")))))</f>
        <v>NC</v>
      </c>
      <c r="AG175" s="54" t="str">
        <f>IF(AND(AE175="C",AF175="C"),"UTILIZOU O PDA CORRETAMENTE",IF(AND(AE175="C",AF175="NC"),"UTILIZOU O PDA CORRETAMENTE. NÃO HÁ FOTOS DE TODAS AS ETAPAS",IF(AND(AE175="NC",AF175="NC"),"NÃO UTILIZOU O PDA",IF(AND(AE175="NA",AF175="NA"),"NÃO AVALIADO POR FALHA DE SINCRONISMO"))))</f>
        <v>UTILIZOU O PDA CORRETAMENTE. NÃO HÁ FOTOS DE TODAS AS ETAPAS</v>
      </c>
      <c r="AH175" s="144" t="s">
        <v>207</v>
      </c>
      <c r="AI175" s="190" t="s">
        <v>6</v>
      </c>
      <c r="AJ175" s="94" t="str">
        <f>E175</f>
        <v>SÃO PAULO</v>
      </c>
      <c r="AK175" s="192" t="s">
        <v>39</v>
      </c>
    </row>
    <row r="176" spans="1:37" ht="30" hidden="1" customHeight="1">
      <c r="A176" s="176" t="s">
        <v>201</v>
      </c>
      <c r="B176" s="157">
        <v>2618495196</v>
      </c>
      <c r="C176" s="157" t="s">
        <v>106</v>
      </c>
      <c r="D176" s="157" t="s">
        <v>81</v>
      </c>
      <c r="E176" s="157" t="s">
        <v>5</v>
      </c>
      <c r="F176" s="157" t="s">
        <v>529</v>
      </c>
      <c r="G176" s="157">
        <v>88</v>
      </c>
      <c r="H176" s="157" t="s">
        <v>217</v>
      </c>
      <c r="I176" s="157" t="s">
        <v>325</v>
      </c>
      <c r="J176" s="157" t="s">
        <v>339</v>
      </c>
      <c r="K176" s="157" t="s">
        <v>530</v>
      </c>
      <c r="L176" s="205">
        <v>46208.458333333336</v>
      </c>
      <c r="M176" s="205">
        <v>46208.472916666666</v>
      </c>
      <c r="N176" s="157" t="s">
        <v>235</v>
      </c>
      <c r="O176" s="144" t="s">
        <v>62</v>
      </c>
      <c r="P176" s="90"/>
      <c r="Q176" s="144" t="s">
        <v>62</v>
      </c>
      <c r="R176" s="90"/>
      <c r="S176" s="144" t="s">
        <v>62</v>
      </c>
      <c r="T176" s="90"/>
      <c r="U176" s="144" t="s">
        <v>62</v>
      </c>
      <c r="V176" s="90"/>
      <c r="W176" s="144" t="s">
        <v>62</v>
      </c>
      <c r="X176" s="90"/>
      <c r="Y176" s="144" t="s">
        <v>62</v>
      </c>
      <c r="Z176" s="90"/>
      <c r="AA176" s="144" t="s">
        <v>62</v>
      </c>
      <c r="AB176" s="90"/>
      <c r="AC176" s="144" t="s">
        <v>62</v>
      </c>
      <c r="AD176" s="90"/>
      <c r="AE176" s="144" t="s">
        <v>62</v>
      </c>
      <c r="AF176" s="178" t="str">
        <f>IF(AND(O176="",Q176="",S176="",U176="",W176="",Y176="",AA176="",AC176=""),"",IF(OR(AND(O176&lt;&gt;"NA",O176&lt;&gt;"C",O176&lt;&gt;"NC",O176&lt;&gt;"SF",O176&lt;&gt;""),AND(Q176&lt;&gt;"NA",Q176&lt;&gt;"C",Q176&lt;&gt;"NC",Q176&lt;&gt;"SF",Q176&lt;&gt;""),AND(S176&lt;&gt;"NA",S176&lt;&gt;"C",S176&lt;&gt;"NC",S176&lt;&gt;"SF",S176&lt;&gt;""),AND(U176&lt;&gt;"NA",U176&lt;&gt;"C",U176&lt;&gt;"NC",U176&lt;&gt;"SF",U176&lt;&gt;""),AND(W176&lt;&gt;"NA",W176&lt;&gt;"C",W176&lt;&gt;"NC",W176&lt;&gt;"SF",W176&lt;&gt;""),AND(Y176&lt;&gt;"NA",Y176&lt;&gt;"C",Y176&lt;&gt;"NC",Y176&lt;&gt;"SF",Y176&lt;&gt;""),AND(AA176&lt;&gt;"NA",AA176&lt;&gt;"C",AA176&lt;&gt;"NC",AA176&lt;&gt;"SF",AA176&lt;&gt;""),AND(AC176&lt;&gt;"NA",AC176&lt;&gt;"C",AC176&lt;&gt;"NC",AC176&lt;&gt;"SF",AC176&lt;&gt;"")),"FALSO",IF(AND(O176="NA",Q176="NA",S176="NA",U176="NA",W176="NA",Y176="NA",AA176="NA",AC176="NA"),"NA",IF(OR(O176="NC",Q176="NC",S176="NC",U176="NC",W176="NC",Y176="NC",AA176="NC",AC176="NC",O176="SF",Q176="SF",S176="SF",U176="SF",W176="SF",Y176="SF",AA176="SF",AC176="SF"),"NC",IF(OR(O176="C",Q176="C",S176="C",U176="C",W176="C",Y176="C",AA176="C",AC176="C"),"C","")))))</f>
        <v>NA</v>
      </c>
      <c r="AG176" s="54" t="str">
        <f>IF(AND(AE176="C",AF176="C"),"UTILIZOU O PDA CORRETAMENTE",IF(AND(AE176="C",AF176="NC"),"UTILIZOU O PDA CORRETAMENTE. NÃO HÁ FOTOS DE TODAS AS ETAPAS",IF(AND(AE176="NC",AF176="NC"),"NÃO UTILIZOU O PDA",IF(AND(AE176="NA",AF176="NA"),"NÃO AVALIADO POR FALHA DE SINCRONISMO"))))</f>
        <v>NÃO AVALIADO POR FALHA DE SINCRONISMO</v>
      </c>
      <c r="AH176" s="144" t="s">
        <v>207</v>
      </c>
      <c r="AI176" s="190" t="s">
        <v>6</v>
      </c>
      <c r="AJ176" s="94" t="str">
        <f>E176</f>
        <v>SÃO PAULO</v>
      </c>
      <c r="AK176" s="192" t="s">
        <v>39</v>
      </c>
    </row>
    <row r="177" spans="1:37" ht="30" hidden="1" customHeight="1">
      <c r="A177" s="176" t="s">
        <v>201</v>
      </c>
      <c r="B177" s="157">
        <v>2617318894</v>
      </c>
      <c r="C177" s="157" t="s">
        <v>92</v>
      </c>
      <c r="D177" s="157" t="s">
        <v>77</v>
      </c>
      <c r="E177" s="157" t="s">
        <v>5</v>
      </c>
      <c r="F177" s="157" t="s">
        <v>531</v>
      </c>
      <c r="G177" s="157">
        <v>463</v>
      </c>
      <c r="H177" s="157" t="s">
        <v>217</v>
      </c>
      <c r="I177" s="157" t="s">
        <v>254</v>
      </c>
      <c r="J177" s="157" t="s">
        <v>343</v>
      </c>
      <c r="K177" s="157" t="s">
        <v>532</v>
      </c>
      <c r="L177" s="205">
        <v>46027.371527777781</v>
      </c>
      <c r="M177" s="205">
        <v>46027.424305555556</v>
      </c>
      <c r="N177" s="157" t="s">
        <v>226</v>
      </c>
      <c r="O177" s="144" t="s">
        <v>207</v>
      </c>
      <c r="P177" s="62"/>
      <c r="Q177" s="144" t="s">
        <v>207</v>
      </c>
      <c r="R177" s="62"/>
      <c r="S177" s="144" t="s">
        <v>207</v>
      </c>
      <c r="T177" s="62"/>
      <c r="U177" s="144" t="s">
        <v>207</v>
      </c>
      <c r="V177" s="62"/>
      <c r="W177" s="144" t="s">
        <v>207</v>
      </c>
      <c r="X177" s="62"/>
      <c r="Y177" s="144" t="s">
        <v>207</v>
      </c>
      <c r="Z177" s="62"/>
      <c r="AA177" s="144" t="s">
        <v>207</v>
      </c>
      <c r="AB177" s="62"/>
      <c r="AC177" s="144" t="s">
        <v>207</v>
      </c>
      <c r="AD177" s="90"/>
      <c r="AE177" s="144" t="s">
        <v>207</v>
      </c>
      <c r="AF177" s="178" t="str">
        <f>IF(AND(O177="",Q177="",S177="",U177="",W177="",Y177="",AA177="",AC177=""),"",IF(OR(AND(O177&lt;&gt;"NA",O177&lt;&gt;"C",O177&lt;&gt;"NC",O177&lt;&gt;"SF",O177&lt;&gt;""),AND(Q177&lt;&gt;"NA",Q177&lt;&gt;"C",Q177&lt;&gt;"NC",Q177&lt;&gt;"SF",Q177&lt;&gt;""),AND(S177&lt;&gt;"NA",S177&lt;&gt;"C",S177&lt;&gt;"NC",S177&lt;&gt;"SF",S177&lt;&gt;""),AND(U177&lt;&gt;"NA",U177&lt;&gt;"C",U177&lt;&gt;"NC",U177&lt;&gt;"SF",U177&lt;&gt;""),AND(W177&lt;&gt;"NA",W177&lt;&gt;"C",W177&lt;&gt;"NC",W177&lt;&gt;"SF",W177&lt;&gt;""),AND(Y177&lt;&gt;"NA",Y177&lt;&gt;"C",Y177&lt;&gt;"NC",Y177&lt;&gt;"SF",Y177&lt;&gt;""),AND(AA177&lt;&gt;"NA",AA177&lt;&gt;"C",AA177&lt;&gt;"NC",AA177&lt;&gt;"SF",AA177&lt;&gt;""),AND(AC177&lt;&gt;"NA",AC177&lt;&gt;"C",AC177&lt;&gt;"NC",AC177&lt;&gt;"SF",AC177&lt;&gt;"")),"FALSO",IF(AND(O177="NA",Q177="NA",S177="NA",U177="NA",W177="NA",Y177="NA",AA177="NA",AC177="NA"),"NA",IF(OR(O177="NC",Q177="NC",S177="NC",U177="NC",W177="NC",Y177="NC",AA177="NC",AC177="NC",O177="SF",Q177="SF",S177="SF",U177="SF",W177="SF",Y177="SF",AA177="SF",AC177="SF"),"NC",IF(OR(O177="C",Q177="C",S177="C",U177="C",W177="C",Y177="C",AA177="C",AC177="C"),"C","")))))</f>
        <v>C</v>
      </c>
      <c r="AG177" s="54" t="str">
        <f>IF(AND(AE177="C",AF177="C"),"UTILIZOU O PDA CORRETAMENTE",IF(AND(AE177="C",AF177="NC"),"UTILIZOU O PDA CORRETAMENTE. NÃO HÁ FOTOS DE TODAS AS ETAPAS",IF(AND(AE177="NC",AF177="NC"),"NÃO UTILIZOU O PDA",IF(AND(AE177="NA",AF177="NA"),"NÃO AVALIADO POR FALHA DE SINCRONISMO"))))</f>
        <v>UTILIZOU O PDA CORRETAMENTE</v>
      </c>
      <c r="AH177" s="144" t="s">
        <v>207</v>
      </c>
      <c r="AI177" s="190" t="s">
        <v>6</v>
      </c>
      <c r="AJ177" s="94" t="str">
        <f>E177</f>
        <v>SÃO PAULO</v>
      </c>
      <c r="AK177" s="192" t="s">
        <v>39</v>
      </c>
    </row>
    <row r="178" spans="1:37" ht="30" hidden="1" customHeight="1">
      <c r="A178" s="176" t="s">
        <v>201</v>
      </c>
      <c r="B178" s="157">
        <v>2619464380</v>
      </c>
      <c r="C178" s="157" t="s">
        <v>103</v>
      </c>
      <c r="D178" s="157" t="s">
        <v>81</v>
      </c>
      <c r="E178" s="157" t="s">
        <v>5</v>
      </c>
      <c r="F178" s="157" t="s">
        <v>533</v>
      </c>
      <c r="G178" s="157">
        <v>69</v>
      </c>
      <c r="H178" s="157" t="s">
        <v>217</v>
      </c>
      <c r="I178" s="157" t="s">
        <v>356</v>
      </c>
      <c r="J178" s="157" t="s">
        <v>224</v>
      </c>
      <c r="K178" s="157" t="s">
        <v>522</v>
      </c>
      <c r="L178" s="205">
        <v>46270.611111111109</v>
      </c>
      <c r="M178" s="205">
        <v>46270.675694444442</v>
      </c>
      <c r="N178" s="157" t="s">
        <v>243</v>
      </c>
      <c r="O178" s="144" t="s">
        <v>207</v>
      </c>
      <c r="P178" s="90"/>
      <c r="Q178" s="144" t="s">
        <v>207</v>
      </c>
      <c r="R178" s="90"/>
      <c r="S178" s="144" t="s">
        <v>207</v>
      </c>
      <c r="T178" s="90"/>
      <c r="U178" s="144" t="s">
        <v>207</v>
      </c>
      <c r="V178" s="90"/>
      <c r="W178" s="144" t="s">
        <v>207</v>
      </c>
      <c r="X178" s="90"/>
      <c r="Y178" s="144" t="s">
        <v>62</v>
      </c>
      <c r="Z178" s="90"/>
      <c r="AA178" s="144" t="s">
        <v>207</v>
      </c>
      <c r="AB178" s="90"/>
      <c r="AC178" s="144" t="s">
        <v>207</v>
      </c>
      <c r="AD178" s="90"/>
      <c r="AE178" s="144" t="s">
        <v>207</v>
      </c>
      <c r="AF178" s="178" t="str">
        <f>IF(AND(O178="",Q178="",S178="",U178="",W178="",Y178="",AA178="",AC178=""),"",IF(OR(AND(O178&lt;&gt;"NA",O178&lt;&gt;"C",O178&lt;&gt;"NC",O178&lt;&gt;"SF",O178&lt;&gt;""),AND(Q178&lt;&gt;"NA",Q178&lt;&gt;"C",Q178&lt;&gt;"NC",Q178&lt;&gt;"SF",Q178&lt;&gt;""),AND(S178&lt;&gt;"NA",S178&lt;&gt;"C",S178&lt;&gt;"NC",S178&lt;&gt;"SF",S178&lt;&gt;""),AND(U178&lt;&gt;"NA",U178&lt;&gt;"C",U178&lt;&gt;"NC",U178&lt;&gt;"SF",U178&lt;&gt;""),AND(W178&lt;&gt;"NA",W178&lt;&gt;"C",W178&lt;&gt;"NC",W178&lt;&gt;"SF",W178&lt;&gt;""),AND(Y178&lt;&gt;"NA",Y178&lt;&gt;"C",Y178&lt;&gt;"NC",Y178&lt;&gt;"SF",Y178&lt;&gt;""),AND(AA178&lt;&gt;"NA",AA178&lt;&gt;"C",AA178&lt;&gt;"NC",AA178&lt;&gt;"SF",AA178&lt;&gt;""),AND(AC178&lt;&gt;"NA",AC178&lt;&gt;"C",AC178&lt;&gt;"NC",AC178&lt;&gt;"SF",AC178&lt;&gt;"")),"FALSO",IF(AND(O178="NA",Q178="NA",S178="NA",U178="NA",W178="NA",Y178="NA",AA178="NA",AC178="NA"),"NA",IF(OR(O178="NC",Q178="NC",S178="NC",U178="NC",W178="NC",Y178="NC",AA178="NC",AC178="NC",O178="SF",Q178="SF",S178="SF",U178="SF",W178="SF",Y178="SF",AA178="SF",AC178="SF"),"NC",IF(OR(O178="C",Q178="C",S178="C",U178="C",W178="C",Y178="C",AA178="C",AC178="C"),"C","")))))</f>
        <v>C</v>
      </c>
      <c r="AG178" s="54" t="str">
        <f>IF(AND(AE178="C",AF178="C"),"UTILIZOU O PDA CORRETAMENTE",IF(AND(AE178="C",AF178="NC"),"UTILIZOU O PDA CORRETAMENTE. NÃO HÁ FOTOS DE TODAS AS ETAPAS",IF(AND(AE178="NC",AF178="NC"),"NÃO UTILIZOU O PDA",IF(AND(AE178="NA",AF178="NA"),"NÃO AVALIADO POR FALHA DE SINCRONISMO"))))</f>
        <v>UTILIZOU O PDA CORRETAMENTE</v>
      </c>
      <c r="AH178" s="144" t="s">
        <v>207</v>
      </c>
      <c r="AI178" s="190" t="s">
        <v>6</v>
      </c>
      <c r="AJ178" s="94" t="str">
        <f>E178</f>
        <v>SÃO PAULO</v>
      </c>
      <c r="AK178" s="192" t="s">
        <v>39</v>
      </c>
    </row>
    <row r="179" spans="1:37" ht="30" hidden="1" customHeight="1">
      <c r="A179" s="176" t="s">
        <v>201</v>
      </c>
      <c r="B179" s="157">
        <v>2618744298</v>
      </c>
      <c r="C179" s="157" t="s">
        <v>87</v>
      </c>
      <c r="D179" s="157" t="s">
        <v>80</v>
      </c>
      <c r="E179" s="157" t="s">
        <v>5</v>
      </c>
      <c r="F179" s="157" t="s">
        <v>534</v>
      </c>
      <c r="G179" s="157">
        <v>0</v>
      </c>
      <c r="H179" s="157"/>
      <c r="I179" s="157" t="s">
        <v>510</v>
      </c>
      <c r="J179" s="157" t="s">
        <v>265</v>
      </c>
      <c r="K179" s="157" t="s">
        <v>535</v>
      </c>
      <c r="L179" s="205">
        <v>46178.905555555553</v>
      </c>
      <c r="M179" s="205">
        <v>46178.910416666666</v>
      </c>
      <c r="N179" s="157" t="s">
        <v>266</v>
      </c>
      <c r="O179" s="144" t="s">
        <v>207</v>
      </c>
      <c r="P179" s="90"/>
      <c r="Q179" s="144" t="s">
        <v>207</v>
      </c>
      <c r="R179" s="90"/>
      <c r="S179" s="144" t="s">
        <v>230</v>
      </c>
      <c r="T179" s="90"/>
      <c r="U179" s="144" t="s">
        <v>230</v>
      </c>
      <c r="V179" s="90"/>
      <c r="W179" s="144" t="s">
        <v>230</v>
      </c>
      <c r="X179" s="90"/>
      <c r="Y179" s="144" t="s">
        <v>62</v>
      </c>
      <c r="Z179" s="90"/>
      <c r="AA179" s="144" t="s">
        <v>230</v>
      </c>
      <c r="AB179" s="90"/>
      <c r="AC179" s="144" t="s">
        <v>230</v>
      </c>
      <c r="AD179" s="90"/>
      <c r="AE179" s="144" t="s">
        <v>207</v>
      </c>
      <c r="AF179" s="178" t="str">
        <f>IF(AND(O179="",Q179="",S179="",U179="",W179="",Y179="",AA179="",AC179=""),"",IF(OR(AND(O179&lt;&gt;"NA",O179&lt;&gt;"C",O179&lt;&gt;"NC",O179&lt;&gt;"SF",O179&lt;&gt;""),AND(Q179&lt;&gt;"NA",Q179&lt;&gt;"C",Q179&lt;&gt;"NC",Q179&lt;&gt;"SF",Q179&lt;&gt;""),AND(S179&lt;&gt;"NA",S179&lt;&gt;"C",S179&lt;&gt;"NC",S179&lt;&gt;"SF",S179&lt;&gt;""),AND(U179&lt;&gt;"NA",U179&lt;&gt;"C",U179&lt;&gt;"NC",U179&lt;&gt;"SF",U179&lt;&gt;""),AND(W179&lt;&gt;"NA",W179&lt;&gt;"C",W179&lt;&gt;"NC",W179&lt;&gt;"SF",W179&lt;&gt;""),AND(Y179&lt;&gt;"NA",Y179&lt;&gt;"C",Y179&lt;&gt;"NC",Y179&lt;&gt;"SF",Y179&lt;&gt;""),AND(AA179&lt;&gt;"NA",AA179&lt;&gt;"C",AA179&lt;&gt;"NC",AA179&lt;&gt;"SF",AA179&lt;&gt;""),AND(AC179&lt;&gt;"NA",AC179&lt;&gt;"C",AC179&lt;&gt;"NC",AC179&lt;&gt;"SF",AC179&lt;&gt;"")),"FALSO",IF(AND(O179="NA",Q179="NA",S179="NA",U179="NA",W179="NA",Y179="NA",AA179="NA",AC179="NA"),"NA",IF(OR(O179="NC",Q179="NC",S179="NC",U179="NC",W179="NC",Y179="NC",AA179="NC",AC179="NC",O179="SF",Q179="SF",S179="SF",U179="SF",W179="SF",Y179="SF",AA179="SF",AC179="SF"),"NC",IF(OR(O179="C",Q179="C",S179="C",U179="C",W179="C",Y179="C",AA179="C",AC179="C"),"C","")))))</f>
        <v>NC</v>
      </c>
      <c r="AG179" s="54" t="str">
        <f>IF(AND(AE179="C",AF179="C"),"UTILIZOU O PDA CORRETAMENTE",IF(AND(AE179="C",AF179="NC"),"UTILIZOU O PDA CORRETAMENTE. NÃO HÁ FOTOS DE TODAS AS ETAPAS",IF(AND(AE179="NC",AF179="NC"),"NÃO UTILIZOU O PDA",IF(AND(AE179="NA",AF179="NA"),"NÃO AVALIADO POR FALHA DE SINCRONISMO"))))</f>
        <v>UTILIZOU O PDA CORRETAMENTE. NÃO HÁ FOTOS DE TODAS AS ETAPAS</v>
      </c>
      <c r="AH179" s="144" t="s">
        <v>207</v>
      </c>
      <c r="AI179" s="190" t="s">
        <v>6</v>
      </c>
      <c r="AJ179" s="94" t="str">
        <f>E179</f>
        <v>SÃO PAULO</v>
      </c>
      <c r="AK179" s="192" t="s">
        <v>39</v>
      </c>
    </row>
    <row r="180" spans="1:37" ht="30" hidden="1" customHeight="1">
      <c r="A180" s="176" t="s">
        <v>201</v>
      </c>
      <c r="B180" s="157">
        <v>2619485194</v>
      </c>
      <c r="C180" s="157" t="s">
        <v>107</v>
      </c>
      <c r="D180" s="157" t="s">
        <v>81</v>
      </c>
      <c r="E180" s="157" t="s">
        <v>5</v>
      </c>
      <c r="F180" s="157" t="s">
        <v>536</v>
      </c>
      <c r="G180" s="157">
        <v>4075</v>
      </c>
      <c r="H180" s="157" t="s">
        <v>208</v>
      </c>
      <c r="I180" s="157" t="s">
        <v>291</v>
      </c>
      <c r="J180" s="157" t="s">
        <v>224</v>
      </c>
      <c r="K180" s="157" t="s">
        <v>537</v>
      </c>
      <c r="L180" s="205">
        <v>46270.637499999997</v>
      </c>
      <c r="M180" s="205">
        <v>46270.663888888892</v>
      </c>
      <c r="N180" s="157" t="s">
        <v>248</v>
      </c>
      <c r="O180" s="144" t="s">
        <v>207</v>
      </c>
      <c r="P180" s="90"/>
      <c r="Q180" s="144" t="s">
        <v>207</v>
      </c>
      <c r="R180" s="90"/>
      <c r="S180" s="144" t="s">
        <v>207</v>
      </c>
      <c r="T180" s="90"/>
      <c r="U180" s="144" t="s">
        <v>207</v>
      </c>
      <c r="V180" s="90"/>
      <c r="W180" s="144" t="s">
        <v>207</v>
      </c>
      <c r="X180" s="90"/>
      <c r="Y180" s="144" t="s">
        <v>62</v>
      </c>
      <c r="Z180" s="90"/>
      <c r="AA180" s="144" t="s">
        <v>207</v>
      </c>
      <c r="AB180" s="90"/>
      <c r="AC180" s="144" t="s">
        <v>207</v>
      </c>
      <c r="AD180" s="90"/>
      <c r="AE180" s="144" t="s">
        <v>207</v>
      </c>
      <c r="AF180" s="178" t="str">
        <f>IF(AND(O180="",Q180="",S180="",U180="",W180="",Y180="",AA180="",AC180=""),"",IF(OR(AND(O180&lt;&gt;"NA",O180&lt;&gt;"C",O180&lt;&gt;"NC",O180&lt;&gt;"SF",O180&lt;&gt;""),AND(Q180&lt;&gt;"NA",Q180&lt;&gt;"C",Q180&lt;&gt;"NC",Q180&lt;&gt;"SF",Q180&lt;&gt;""),AND(S180&lt;&gt;"NA",S180&lt;&gt;"C",S180&lt;&gt;"NC",S180&lt;&gt;"SF",S180&lt;&gt;""),AND(U180&lt;&gt;"NA",U180&lt;&gt;"C",U180&lt;&gt;"NC",U180&lt;&gt;"SF",U180&lt;&gt;""),AND(W180&lt;&gt;"NA",W180&lt;&gt;"C",W180&lt;&gt;"NC",W180&lt;&gt;"SF",W180&lt;&gt;""),AND(Y180&lt;&gt;"NA",Y180&lt;&gt;"C",Y180&lt;&gt;"NC",Y180&lt;&gt;"SF",Y180&lt;&gt;""),AND(AA180&lt;&gt;"NA",AA180&lt;&gt;"C",AA180&lt;&gt;"NC",AA180&lt;&gt;"SF",AA180&lt;&gt;""),AND(AC180&lt;&gt;"NA",AC180&lt;&gt;"C",AC180&lt;&gt;"NC",AC180&lt;&gt;"SF",AC180&lt;&gt;"")),"FALSO",IF(AND(O180="NA",Q180="NA",S180="NA",U180="NA",W180="NA",Y180="NA",AA180="NA",AC180="NA"),"NA",IF(OR(O180="NC",Q180="NC",S180="NC",U180="NC",W180="NC",Y180="NC",AA180="NC",AC180="NC",O180="SF",Q180="SF",S180="SF",U180="SF",W180="SF",Y180="SF",AA180="SF",AC180="SF"),"NC",IF(OR(O180="C",Q180="C",S180="C",U180="C",W180="C",Y180="C",AA180="C",AC180="C"),"C","")))))</f>
        <v>C</v>
      </c>
      <c r="AG180" s="54" t="str">
        <f>IF(AND(AE180="C",AF180="C"),"UTILIZOU O PDA CORRETAMENTE",IF(AND(AE180="C",AF180="NC"),"UTILIZOU O PDA CORRETAMENTE. NÃO HÁ FOTOS DE TODAS AS ETAPAS",IF(AND(AE180="NC",AF180="NC"),"NÃO UTILIZOU O PDA",IF(AND(AE180="NA",AF180="NA"),"NÃO AVALIADO POR FALHA DE SINCRONISMO"))))</f>
        <v>UTILIZOU O PDA CORRETAMENTE</v>
      </c>
      <c r="AH180" s="144" t="s">
        <v>207</v>
      </c>
      <c r="AI180" s="190" t="s">
        <v>6</v>
      </c>
      <c r="AJ180" s="94" t="str">
        <f>E180</f>
        <v>SÃO PAULO</v>
      </c>
      <c r="AK180" s="192" t="s">
        <v>39</v>
      </c>
    </row>
    <row r="181" spans="1:37" ht="30" hidden="1" customHeight="1">
      <c r="A181" s="176" t="s">
        <v>201</v>
      </c>
      <c r="B181" s="157">
        <v>2618616454</v>
      </c>
      <c r="C181" s="157" t="s">
        <v>86</v>
      </c>
      <c r="D181" s="157" t="s">
        <v>77</v>
      </c>
      <c r="E181" s="157" t="s">
        <v>5</v>
      </c>
      <c r="F181" s="157" t="s">
        <v>538</v>
      </c>
      <c r="G181" s="157">
        <v>115</v>
      </c>
      <c r="H181" s="157"/>
      <c r="I181" s="157" t="s">
        <v>383</v>
      </c>
      <c r="J181" s="157" t="s">
        <v>86</v>
      </c>
      <c r="K181" s="157" t="s">
        <v>539</v>
      </c>
      <c r="L181" s="205">
        <v>46178.416666666664</v>
      </c>
      <c r="M181" s="205">
        <v>46178.479166666664</v>
      </c>
      <c r="N181" s="157" t="s">
        <v>263</v>
      </c>
      <c r="O181" s="144" t="s">
        <v>207</v>
      </c>
      <c r="P181" s="90"/>
      <c r="Q181" s="144" t="s">
        <v>207</v>
      </c>
      <c r="R181" s="90"/>
      <c r="S181" s="144" t="s">
        <v>207</v>
      </c>
      <c r="T181" s="90"/>
      <c r="U181" s="144" t="s">
        <v>207</v>
      </c>
      <c r="V181" s="90"/>
      <c r="W181" s="144" t="s">
        <v>207</v>
      </c>
      <c r="X181" s="90"/>
      <c r="Y181" s="144" t="s">
        <v>207</v>
      </c>
      <c r="Z181" s="90"/>
      <c r="AA181" s="144" t="s">
        <v>207</v>
      </c>
      <c r="AB181" s="90"/>
      <c r="AC181" s="144" t="s">
        <v>207</v>
      </c>
      <c r="AD181" s="90"/>
      <c r="AE181" s="144" t="s">
        <v>207</v>
      </c>
      <c r="AF181" s="178" t="str">
        <f>IF(AND(O181="",Q181="",S181="",U181="",W181="",Y181="",AA181="",AC181=""),"",IF(OR(AND(O181&lt;&gt;"NA",O181&lt;&gt;"C",O181&lt;&gt;"NC",O181&lt;&gt;"SF",O181&lt;&gt;""),AND(Q181&lt;&gt;"NA",Q181&lt;&gt;"C",Q181&lt;&gt;"NC",Q181&lt;&gt;"SF",Q181&lt;&gt;""),AND(S181&lt;&gt;"NA",S181&lt;&gt;"C",S181&lt;&gt;"NC",S181&lt;&gt;"SF",S181&lt;&gt;""),AND(U181&lt;&gt;"NA",U181&lt;&gt;"C",U181&lt;&gt;"NC",U181&lt;&gt;"SF",U181&lt;&gt;""),AND(W181&lt;&gt;"NA",W181&lt;&gt;"C",W181&lt;&gt;"NC",W181&lt;&gt;"SF",W181&lt;&gt;""),AND(Y181&lt;&gt;"NA",Y181&lt;&gt;"C",Y181&lt;&gt;"NC",Y181&lt;&gt;"SF",Y181&lt;&gt;""),AND(AA181&lt;&gt;"NA",AA181&lt;&gt;"C",AA181&lt;&gt;"NC",AA181&lt;&gt;"SF",AA181&lt;&gt;""),AND(AC181&lt;&gt;"NA",AC181&lt;&gt;"C",AC181&lt;&gt;"NC",AC181&lt;&gt;"SF",AC181&lt;&gt;"")),"FALSO",IF(AND(O181="NA",Q181="NA",S181="NA",U181="NA",W181="NA",Y181="NA",AA181="NA",AC181="NA"),"NA",IF(OR(O181="NC",Q181="NC",S181="NC",U181="NC",W181="NC",Y181="NC",AA181="NC",AC181="NC",O181="SF",Q181="SF",S181="SF",U181="SF",W181="SF",Y181="SF",AA181="SF",AC181="SF"),"NC",IF(OR(O181="C",Q181="C",S181="C",U181="C",W181="C",Y181="C",AA181="C",AC181="C"),"C","")))))</f>
        <v>C</v>
      </c>
      <c r="AG181" s="54" t="str">
        <f>IF(AND(AE181="C",AF181="C"),"UTILIZOU O PDA CORRETAMENTE",IF(AND(AE181="C",AF181="NC"),"UTILIZOU O PDA CORRETAMENTE. NÃO HÁ FOTOS DE TODAS AS ETAPAS",IF(AND(AE181="NC",AF181="NC"),"NÃO UTILIZOU O PDA",IF(AND(AE181="NA",AF181="NA"),"NÃO AVALIADO POR FALHA DE SINCRONISMO"))))</f>
        <v>UTILIZOU O PDA CORRETAMENTE</v>
      </c>
      <c r="AH181" s="144" t="s">
        <v>207</v>
      </c>
      <c r="AI181" s="190" t="s">
        <v>6</v>
      </c>
      <c r="AJ181" s="94" t="str">
        <f>E181</f>
        <v>SÃO PAULO</v>
      </c>
      <c r="AK181" s="192" t="s">
        <v>39</v>
      </c>
    </row>
    <row r="182" spans="1:37" ht="30" hidden="1" customHeight="1">
      <c r="A182" s="176" t="s">
        <v>201</v>
      </c>
      <c r="B182" s="157">
        <v>2620534203</v>
      </c>
      <c r="C182" s="157" t="s">
        <v>540</v>
      </c>
      <c r="D182" s="157" t="s">
        <v>77</v>
      </c>
      <c r="E182" s="157" t="s">
        <v>5</v>
      </c>
      <c r="F182" s="157" t="s">
        <v>538</v>
      </c>
      <c r="G182" s="157">
        <v>281</v>
      </c>
      <c r="H182" s="157" t="s">
        <v>541</v>
      </c>
      <c r="I182" s="157" t="s">
        <v>383</v>
      </c>
      <c r="J182" s="157" t="s">
        <v>540</v>
      </c>
      <c r="K182" s="157" t="s">
        <v>542</v>
      </c>
      <c r="L182" s="205">
        <v>46157.457638888889</v>
      </c>
      <c r="M182" s="205">
        <v>46157.530555555553</v>
      </c>
      <c r="N182" s="157" t="s">
        <v>258</v>
      </c>
      <c r="O182" s="144" t="s">
        <v>207</v>
      </c>
      <c r="P182" s="90"/>
      <c r="Q182" s="144" t="s">
        <v>62</v>
      </c>
      <c r="R182" s="90"/>
      <c r="S182" s="144" t="s">
        <v>62</v>
      </c>
      <c r="T182" s="90"/>
      <c r="U182" s="144" t="s">
        <v>62</v>
      </c>
      <c r="V182" s="90"/>
      <c r="W182" s="144" t="s">
        <v>62</v>
      </c>
      <c r="X182" s="90"/>
      <c r="Y182" s="144" t="s">
        <v>62</v>
      </c>
      <c r="Z182" s="90"/>
      <c r="AA182" s="144" t="s">
        <v>62</v>
      </c>
      <c r="AB182" s="90"/>
      <c r="AC182" s="144" t="s">
        <v>207</v>
      </c>
      <c r="AD182" s="90"/>
      <c r="AE182" s="144" t="s">
        <v>207</v>
      </c>
      <c r="AF182" s="178" t="str">
        <f>IF(AND(O182="",Q182="",S182="",U182="",W182="",Y182="",AA182="",AC182=""),"",IF(OR(AND(O182&lt;&gt;"NA",O182&lt;&gt;"C",O182&lt;&gt;"NC",O182&lt;&gt;"SF",O182&lt;&gt;""),AND(Q182&lt;&gt;"NA",Q182&lt;&gt;"C",Q182&lt;&gt;"NC",Q182&lt;&gt;"SF",Q182&lt;&gt;""),AND(S182&lt;&gt;"NA",S182&lt;&gt;"C",S182&lt;&gt;"NC",S182&lt;&gt;"SF",S182&lt;&gt;""),AND(U182&lt;&gt;"NA",U182&lt;&gt;"C",U182&lt;&gt;"NC",U182&lt;&gt;"SF",U182&lt;&gt;""),AND(W182&lt;&gt;"NA",W182&lt;&gt;"C",W182&lt;&gt;"NC",W182&lt;&gt;"SF",W182&lt;&gt;""),AND(Y182&lt;&gt;"NA",Y182&lt;&gt;"C",Y182&lt;&gt;"NC",Y182&lt;&gt;"SF",Y182&lt;&gt;""),AND(AA182&lt;&gt;"NA",AA182&lt;&gt;"C",AA182&lt;&gt;"NC",AA182&lt;&gt;"SF",AA182&lt;&gt;""),AND(AC182&lt;&gt;"NA",AC182&lt;&gt;"C",AC182&lt;&gt;"NC",AC182&lt;&gt;"SF",AC182&lt;&gt;"")),"FALSO",IF(AND(O182="NA",Q182="NA",S182="NA",U182="NA",W182="NA",Y182="NA",AA182="NA",AC182="NA"),"NA",IF(OR(O182="NC",Q182="NC",S182="NC",U182="NC",W182="NC",Y182="NC",AA182="NC",AC182="NC",O182="SF",Q182="SF",S182="SF",U182="SF",W182="SF",Y182="SF",AA182="SF",AC182="SF"),"NC",IF(OR(O182="C",Q182="C",S182="C",U182="C",W182="C",Y182="C",AA182="C",AC182="C"),"C","")))))</f>
        <v>C</v>
      </c>
      <c r="AG182" s="54" t="str">
        <f>IF(AND(AE182="C",AF182="C"),"UTILIZOU O PDA CORRETAMENTE",IF(AND(AE182="C",AF182="NC"),"UTILIZOU O PDA CORRETAMENTE. NÃO HÁ FOTOS DE TODAS AS ETAPAS",IF(AND(AE182="NC",AF182="NC"),"NÃO UTILIZOU O PDA",IF(AND(AE182="NA",AF182="NA"),"NÃO AVALIADO POR FALHA DE SINCRONISMO"))))</f>
        <v>UTILIZOU O PDA CORRETAMENTE</v>
      </c>
      <c r="AH182" s="144" t="s">
        <v>207</v>
      </c>
      <c r="AI182" s="190" t="s">
        <v>6</v>
      </c>
      <c r="AJ182" s="94" t="str">
        <f>E182</f>
        <v>SÃO PAULO</v>
      </c>
      <c r="AK182" s="192" t="s">
        <v>39</v>
      </c>
    </row>
    <row r="183" spans="1:37" ht="30" hidden="1" customHeight="1">
      <c r="A183" s="176" t="s">
        <v>201</v>
      </c>
      <c r="B183" s="157">
        <v>2618773329</v>
      </c>
      <c r="C183" s="157" t="s">
        <v>105</v>
      </c>
      <c r="D183" s="157" t="s">
        <v>81</v>
      </c>
      <c r="E183" s="157" t="s">
        <v>5</v>
      </c>
      <c r="F183" s="157" t="s">
        <v>543</v>
      </c>
      <c r="G183" s="157">
        <v>146</v>
      </c>
      <c r="H183" s="157" t="s">
        <v>501</v>
      </c>
      <c r="I183" s="157" t="s">
        <v>261</v>
      </c>
      <c r="J183" s="157" t="s">
        <v>279</v>
      </c>
      <c r="K183" s="157" t="s">
        <v>217</v>
      </c>
      <c r="L183" s="205">
        <v>46178.652083333334</v>
      </c>
      <c r="M183" s="205">
        <v>46178.732638888891</v>
      </c>
      <c r="N183" s="157" t="s">
        <v>323</v>
      </c>
      <c r="O183" s="144" t="s">
        <v>207</v>
      </c>
      <c r="P183" s="90"/>
      <c r="Q183" s="144" t="s">
        <v>207</v>
      </c>
      <c r="R183" s="90"/>
      <c r="S183" s="144" t="s">
        <v>207</v>
      </c>
      <c r="T183" s="90"/>
      <c r="U183" s="144" t="s">
        <v>230</v>
      </c>
      <c r="V183" s="90"/>
      <c r="W183" s="144" t="s">
        <v>230</v>
      </c>
      <c r="X183" s="90"/>
      <c r="Y183" s="144" t="s">
        <v>231</v>
      </c>
      <c r="Z183" s="90" t="s">
        <v>544</v>
      </c>
      <c r="AA183" s="144" t="s">
        <v>207</v>
      </c>
      <c r="AB183" s="90"/>
      <c r="AC183" s="144" t="s">
        <v>230</v>
      </c>
      <c r="AD183" s="90"/>
      <c r="AE183" s="144" t="s">
        <v>207</v>
      </c>
      <c r="AF183" s="178" t="str">
        <f>IF(AND(O183="",Q183="",S183="",U183="",W183="",Y183="",AA183="",AC183=""),"",IF(OR(AND(O183&lt;&gt;"NA",O183&lt;&gt;"C",O183&lt;&gt;"NC",O183&lt;&gt;"SF",O183&lt;&gt;""),AND(Q183&lt;&gt;"NA",Q183&lt;&gt;"C",Q183&lt;&gt;"NC",Q183&lt;&gt;"SF",Q183&lt;&gt;""),AND(S183&lt;&gt;"NA",S183&lt;&gt;"C",S183&lt;&gt;"NC",S183&lt;&gt;"SF",S183&lt;&gt;""),AND(U183&lt;&gt;"NA",U183&lt;&gt;"C",U183&lt;&gt;"NC",U183&lt;&gt;"SF",U183&lt;&gt;""),AND(W183&lt;&gt;"NA",W183&lt;&gt;"C",W183&lt;&gt;"NC",W183&lt;&gt;"SF",W183&lt;&gt;""),AND(Y183&lt;&gt;"NA",Y183&lt;&gt;"C",Y183&lt;&gt;"NC",Y183&lt;&gt;"SF",Y183&lt;&gt;""),AND(AA183&lt;&gt;"NA",AA183&lt;&gt;"C",AA183&lt;&gt;"NC",AA183&lt;&gt;"SF",AA183&lt;&gt;""),AND(AC183&lt;&gt;"NA",AC183&lt;&gt;"C",AC183&lt;&gt;"NC",AC183&lt;&gt;"SF",AC183&lt;&gt;"")),"FALSO",IF(AND(O183="NA",Q183="NA",S183="NA",U183="NA",W183="NA",Y183="NA",AA183="NA",AC183="NA"),"NA",IF(OR(O183="NC",Q183="NC",S183="NC",U183="NC",W183="NC",Y183="NC",AA183="NC",AC183="NC",O183="SF",Q183="SF",S183="SF",U183="SF",W183="SF",Y183="SF",AA183="SF",AC183="SF"),"NC",IF(OR(O183="C",Q183="C",S183="C",U183="C",W183="C",Y183="C",AA183="C",AC183="C"),"C","")))))</f>
        <v>NC</v>
      </c>
      <c r="AG183" s="54" t="str">
        <f>IF(AND(AE183="C",AF183="C"),"UTILIZOU O PDA CORRETAMENTE",IF(AND(AE183="C",AF183="NC"),"UTILIZOU O PDA CORRETAMENTE. NÃO HÁ FOTOS DE TODAS AS ETAPAS",IF(AND(AE183="NC",AF183="NC"),"NÃO UTILIZOU O PDA",IF(AND(AE183="NA",AF183="NA"),"NÃO AVALIADO POR FALHA DE SINCRONISMO"))))</f>
        <v>UTILIZOU O PDA CORRETAMENTE. NÃO HÁ FOTOS DE TODAS AS ETAPAS</v>
      </c>
      <c r="AH183" s="144" t="s">
        <v>207</v>
      </c>
      <c r="AI183" s="190" t="s">
        <v>6</v>
      </c>
      <c r="AJ183" s="94" t="str">
        <f>E183</f>
        <v>SÃO PAULO</v>
      </c>
      <c r="AK183" s="192" t="s">
        <v>39</v>
      </c>
    </row>
    <row r="184" spans="1:37" ht="30" hidden="1" customHeight="1">
      <c r="A184" s="176" t="s">
        <v>201</v>
      </c>
      <c r="B184" s="157">
        <v>2618773329</v>
      </c>
      <c r="C184" s="157" t="s">
        <v>100</v>
      </c>
      <c r="D184" s="157" t="s">
        <v>81</v>
      </c>
      <c r="E184" s="157" t="s">
        <v>5</v>
      </c>
      <c r="F184" s="157" t="s">
        <v>543</v>
      </c>
      <c r="G184" s="157">
        <v>146</v>
      </c>
      <c r="H184" s="157" t="s">
        <v>501</v>
      </c>
      <c r="I184" s="157" t="s">
        <v>261</v>
      </c>
      <c r="J184" s="157" t="s">
        <v>236</v>
      </c>
      <c r="K184" s="157" t="s">
        <v>217</v>
      </c>
      <c r="L184" s="205">
        <v>46178.738194444442</v>
      </c>
      <c r="M184" s="205">
        <v>46178.739583333336</v>
      </c>
      <c r="N184" s="157" t="s">
        <v>323</v>
      </c>
      <c r="O184" s="144" t="s">
        <v>207</v>
      </c>
      <c r="P184" s="90"/>
      <c r="Q184" s="144" t="s">
        <v>207</v>
      </c>
      <c r="R184" s="90"/>
      <c r="S184" s="144" t="s">
        <v>207</v>
      </c>
      <c r="T184" s="90"/>
      <c r="U184" s="144" t="s">
        <v>230</v>
      </c>
      <c r="V184" s="90"/>
      <c r="W184" s="144" t="s">
        <v>230</v>
      </c>
      <c r="X184" s="90"/>
      <c r="Y184" s="144" t="s">
        <v>231</v>
      </c>
      <c r="Z184" s="90" t="s">
        <v>544</v>
      </c>
      <c r="AA184" s="144" t="s">
        <v>207</v>
      </c>
      <c r="AB184" s="90"/>
      <c r="AC184" s="144" t="s">
        <v>230</v>
      </c>
      <c r="AD184" s="90"/>
      <c r="AE184" s="144" t="s">
        <v>207</v>
      </c>
      <c r="AF184" s="178" t="str">
        <f>IF(AND(O184="",Q184="",S184="",U184="",W184="",Y184="",AA184="",AC184=""),"",IF(OR(AND(O184&lt;&gt;"NA",O184&lt;&gt;"C",O184&lt;&gt;"NC",O184&lt;&gt;"SF",O184&lt;&gt;""),AND(Q184&lt;&gt;"NA",Q184&lt;&gt;"C",Q184&lt;&gt;"NC",Q184&lt;&gt;"SF",Q184&lt;&gt;""),AND(S184&lt;&gt;"NA",S184&lt;&gt;"C",S184&lt;&gt;"NC",S184&lt;&gt;"SF",S184&lt;&gt;""),AND(U184&lt;&gt;"NA",U184&lt;&gt;"C",U184&lt;&gt;"NC",U184&lt;&gt;"SF",U184&lt;&gt;""),AND(W184&lt;&gt;"NA",W184&lt;&gt;"C",W184&lt;&gt;"NC",W184&lt;&gt;"SF",W184&lt;&gt;""),AND(Y184&lt;&gt;"NA",Y184&lt;&gt;"C",Y184&lt;&gt;"NC",Y184&lt;&gt;"SF",Y184&lt;&gt;""),AND(AA184&lt;&gt;"NA",AA184&lt;&gt;"C",AA184&lt;&gt;"NC",AA184&lt;&gt;"SF",AA184&lt;&gt;""),AND(AC184&lt;&gt;"NA",AC184&lt;&gt;"C",AC184&lt;&gt;"NC",AC184&lt;&gt;"SF",AC184&lt;&gt;"")),"FALSO",IF(AND(O184="NA",Q184="NA",S184="NA",U184="NA",W184="NA",Y184="NA",AA184="NA",AC184="NA"),"NA",IF(OR(O184="NC",Q184="NC",S184="NC",U184="NC",W184="NC",Y184="NC",AA184="NC",AC184="NC",O184="SF",Q184="SF",S184="SF",U184="SF",W184="SF",Y184="SF",AA184="SF",AC184="SF"),"NC",IF(OR(O184="C",Q184="C",S184="C",U184="C",W184="C",Y184="C",AA184="C",AC184="C"),"C","")))))</f>
        <v>NC</v>
      </c>
      <c r="AG184" s="54" t="str">
        <f>IF(AND(AE184="C",AF184="C"),"UTILIZOU O PDA CORRETAMENTE",IF(AND(AE184="C",AF184="NC"),"UTILIZOU O PDA CORRETAMENTE. NÃO HÁ FOTOS DE TODAS AS ETAPAS",IF(AND(AE184="NC",AF184="NC"),"NÃO UTILIZOU O PDA",IF(AND(AE184="NA",AF184="NA"),"NÃO AVALIADO POR FALHA DE SINCRONISMO"))))</f>
        <v>UTILIZOU O PDA CORRETAMENTE. NÃO HÁ FOTOS DE TODAS AS ETAPAS</v>
      </c>
      <c r="AH184" s="144"/>
      <c r="AI184" s="190" t="s">
        <v>6</v>
      </c>
      <c r="AJ184" s="94" t="str">
        <f>E184</f>
        <v>SÃO PAULO</v>
      </c>
      <c r="AK184" s="192" t="s">
        <v>39</v>
      </c>
    </row>
    <row r="185" spans="1:37" ht="30" hidden="1" customHeight="1">
      <c r="A185" s="176" t="s">
        <v>201</v>
      </c>
      <c r="B185" s="157">
        <v>2615900835</v>
      </c>
      <c r="C185" s="157" t="s">
        <v>101</v>
      </c>
      <c r="D185" s="157" t="s">
        <v>79</v>
      </c>
      <c r="E185" s="157" t="s">
        <v>5</v>
      </c>
      <c r="F185" s="157" t="s">
        <v>545</v>
      </c>
      <c r="G185" s="157">
        <v>7</v>
      </c>
      <c r="H185" s="157" t="s">
        <v>217</v>
      </c>
      <c r="I185" s="157" t="s">
        <v>546</v>
      </c>
      <c r="J185" s="157" t="s">
        <v>309</v>
      </c>
      <c r="K185" s="157" t="s">
        <v>313</v>
      </c>
      <c r="L185" s="205">
        <v>46147.37777777778</v>
      </c>
      <c r="M185" s="205">
        <v>46147.378472222219</v>
      </c>
      <c r="N185" s="157" t="s">
        <v>311</v>
      </c>
      <c r="O185" s="144" t="s">
        <v>62</v>
      </c>
      <c r="P185" s="90"/>
      <c r="Q185" s="155" t="s">
        <v>62</v>
      </c>
      <c r="R185" s="9"/>
      <c r="S185" s="155" t="s">
        <v>62</v>
      </c>
      <c r="T185" s="9"/>
      <c r="U185" s="155" t="s">
        <v>62</v>
      </c>
      <c r="V185" s="9"/>
      <c r="W185" s="155" t="s">
        <v>62</v>
      </c>
      <c r="X185" s="9"/>
      <c r="Y185" s="155" t="s">
        <v>62</v>
      </c>
      <c r="Z185" s="9"/>
      <c r="AA185" s="155" t="s">
        <v>62</v>
      </c>
      <c r="AB185" s="9"/>
      <c r="AC185" s="155" t="s">
        <v>62</v>
      </c>
      <c r="AD185" s="9"/>
      <c r="AE185" s="144" t="s">
        <v>62</v>
      </c>
      <c r="AF185" s="178" t="str">
        <f>IF(AND(O185="",Q185="",S185="",U185="",W185="",Y185="",AA185="",AC185=""),"",IF(OR(AND(O185&lt;&gt;"NA",O185&lt;&gt;"C",O185&lt;&gt;"NC",O185&lt;&gt;"SF",O185&lt;&gt;""),AND(Q185&lt;&gt;"NA",Q185&lt;&gt;"C",Q185&lt;&gt;"NC",Q185&lt;&gt;"SF",Q185&lt;&gt;""),AND(S185&lt;&gt;"NA",S185&lt;&gt;"C",S185&lt;&gt;"NC",S185&lt;&gt;"SF",S185&lt;&gt;""),AND(U185&lt;&gt;"NA",U185&lt;&gt;"C",U185&lt;&gt;"NC",U185&lt;&gt;"SF",U185&lt;&gt;""),AND(W185&lt;&gt;"NA",W185&lt;&gt;"C",W185&lt;&gt;"NC",W185&lt;&gt;"SF",W185&lt;&gt;""),AND(Y185&lt;&gt;"NA",Y185&lt;&gt;"C",Y185&lt;&gt;"NC",Y185&lt;&gt;"SF",Y185&lt;&gt;""),AND(AA185&lt;&gt;"NA",AA185&lt;&gt;"C",AA185&lt;&gt;"NC",AA185&lt;&gt;"SF",AA185&lt;&gt;""),AND(AC185&lt;&gt;"NA",AC185&lt;&gt;"C",AC185&lt;&gt;"NC",AC185&lt;&gt;"SF",AC185&lt;&gt;"")),"FALSO",IF(AND(O185="NA",Q185="NA",S185="NA",U185="NA",W185="NA",Y185="NA",AA185="NA",AC185="NA"),"NA",IF(OR(O185="NC",Q185="NC",S185="NC",U185="NC",W185="NC",Y185="NC",AA185="NC",AC185="NC",O185="SF",Q185="SF",S185="SF",U185="SF",W185="SF",Y185="SF",AA185="SF",AC185="SF"),"NC",IF(OR(O185="C",Q185="C",S185="C",U185="C",W185="C",Y185="C",AA185="C",AC185="C"),"C","")))))</f>
        <v>NA</v>
      </c>
      <c r="AG185" s="54" t="str">
        <f>IF(AND(AE185="C",AF185="C"),"UTILIZOU O PDA CORRETAMENTE",IF(AND(AE185="C",AF185="NC"),"UTILIZOU O PDA CORRETAMENTE. NÃO HÁ FOTOS DE TODAS AS ETAPAS",IF(AND(AE185="NC",AF185="NC"),"NÃO UTILIZOU O PDA",IF(AND(AE185="NA",AF185="NA"),"NÃO AVALIADO POR FALHA DE SINCRONISMO"))))</f>
        <v>NÃO AVALIADO POR FALHA DE SINCRONISMO</v>
      </c>
      <c r="AH185" s="144" t="s">
        <v>207</v>
      </c>
      <c r="AI185" s="190" t="s">
        <v>6</v>
      </c>
      <c r="AJ185" s="94" t="str">
        <f>E185</f>
        <v>SÃO PAULO</v>
      </c>
      <c r="AK185" s="192" t="s">
        <v>39</v>
      </c>
    </row>
    <row r="186" spans="1:37" ht="30" hidden="1" customHeight="1">
      <c r="A186" s="225" t="s">
        <v>201</v>
      </c>
      <c r="B186" s="157">
        <v>2620791969</v>
      </c>
      <c r="C186" s="157" t="s">
        <v>101</v>
      </c>
      <c r="D186" s="157" t="s">
        <v>79</v>
      </c>
      <c r="E186" s="157" t="s">
        <v>5</v>
      </c>
      <c r="F186" s="157" t="s">
        <v>547</v>
      </c>
      <c r="G186" s="157">
        <v>1593</v>
      </c>
      <c r="H186" s="157" t="s">
        <v>304</v>
      </c>
      <c r="I186" s="157" t="s">
        <v>283</v>
      </c>
      <c r="J186" s="157" t="s">
        <v>309</v>
      </c>
      <c r="K186" s="157"/>
      <c r="L186" s="205">
        <v>46159.544444444444</v>
      </c>
      <c r="M186" s="205">
        <v>46159.6</v>
      </c>
      <c r="N186" s="157" t="s">
        <v>345</v>
      </c>
      <c r="O186" s="144" t="s">
        <v>207</v>
      </c>
      <c r="P186" s="90"/>
      <c r="Q186" s="144" t="s">
        <v>207</v>
      </c>
      <c r="R186" s="90"/>
      <c r="S186" s="144" t="s">
        <v>207</v>
      </c>
      <c r="T186" s="90"/>
      <c r="U186" s="144" t="s">
        <v>207</v>
      </c>
      <c r="V186" s="90"/>
      <c r="W186" s="144" t="s">
        <v>207</v>
      </c>
      <c r="X186" s="90"/>
      <c r="Y186" s="144" t="s">
        <v>207</v>
      </c>
      <c r="Z186" s="90"/>
      <c r="AA186" s="144" t="s">
        <v>207</v>
      </c>
      <c r="AB186" s="90"/>
      <c r="AC186" s="144" t="s">
        <v>207</v>
      </c>
      <c r="AD186" s="90"/>
      <c r="AE186" s="144" t="s">
        <v>207</v>
      </c>
      <c r="AF186" s="178" t="str">
        <f>IF(AND(O186="",Q186="",S186="",U186="",W186="",Y186="",AA186="",AC186=""),"",IF(OR(AND(O186&lt;&gt;"NA",O186&lt;&gt;"C",O186&lt;&gt;"NC",O186&lt;&gt;"SF",O186&lt;&gt;""),AND(Q186&lt;&gt;"NA",Q186&lt;&gt;"C",Q186&lt;&gt;"NC",Q186&lt;&gt;"SF",Q186&lt;&gt;""),AND(S186&lt;&gt;"NA",S186&lt;&gt;"C",S186&lt;&gt;"NC",S186&lt;&gt;"SF",S186&lt;&gt;""),AND(U186&lt;&gt;"NA",U186&lt;&gt;"C",U186&lt;&gt;"NC",U186&lt;&gt;"SF",U186&lt;&gt;""),AND(W186&lt;&gt;"NA",W186&lt;&gt;"C",W186&lt;&gt;"NC",W186&lt;&gt;"SF",W186&lt;&gt;""),AND(Y186&lt;&gt;"NA",Y186&lt;&gt;"C",Y186&lt;&gt;"NC",Y186&lt;&gt;"SF",Y186&lt;&gt;""),AND(AA186&lt;&gt;"NA",AA186&lt;&gt;"C",AA186&lt;&gt;"NC",AA186&lt;&gt;"SF",AA186&lt;&gt;""),AND(AC186&lt;&gt;"NA",AC186&lt;&gt;"C",AC186&lt;&gt;"NC",AC186&lt;&gt;"SF",AC186&lt;&gt;"")),"FALSO",IF(AND(O186="NA",Q186="NA",S186="NA",U186="NA",W186="NA",Y186="NA",AA186="NA",AC186="NA"),"NA",IF(OR(O186="NC",Q186="NC",S186="NC",U186="NC",W186="NC",Y186="NC",AA186="NC",AC186="NC",O186="SF",Q186="SF",S186="SF",U186="SF",W186="SF",Y186="SF",AA186="SF",AC186="SF"),"NC",IF(OR(O186="C",Q186="C",S186="C",U186="C",W186="C",Y186="C",AA186="C",AC186="C"),"C","")))))</f>
        <v>C</v>
      </c>
      <c r="AG186" s="54" t="str">
        <f>IF(AND(AE186="C",AF186="C"),"UTILIZOU O PDA CORRETAMENTE",IF(AND(AE186="C",AF186="NC"),"UTILIZOU O PDA CORRETAMENTE. NÃO HÁ FOTOS DE TODAS AS ETAPAS",IF(AND(AE186="NC",AF186="NC"),"NÃO UTILIZOU O PDA",IF(AND(AE186="NA",AF186="NA"),"NÃO AVALIADO POR FALHA DE SINCRONISMO"))))</f>
        <v>UTILIZOU O PDA CORRETAMENTE</v>
      </c>
      <c r="AH186" s="144" t="s">
        <v>207</v>
      </c>
      <c r="AI186" s="190" t="s">
        <v>6</v>
      </c>
      <c r="AJ186" s="94" t="str">
        <f>E186</f>
        <v>SÃO PAULO</v>
      </c>
      <c r="AK186" s="192" t="s">
        <v>39</v>
      </c>
    </row>
    <row r="187" spans="1:37" ht="30" hidden="1" customHeight="1">
      <c r="A187" s="176" t="s">
        <v>201</v>
      </c>
      <c r="B187" s="157">
        <v>2618897063</v>
      </c>
      <c r="C187" s="157" t="s">
        <v>105</v>
      </c>
      <c r="D187" s="157" t="s">
        <v>81</v>
      </c>
      <c r="E187" s="157" t="s">
        <v>5</v>
      </c>
      <c r="F187" s="157" t="s">
        <v>548</v>
      </c>
      <c r="G187" s="157">
        <v>736</v>
      </c>
      <c r="H187" s="157" t="s">
        <v>208</v>
      </c>
      <c r="I187" s="157" t="s">
        <v>283</v>
      </c>
      <c r="J187" s="157" t="s">
        <v>420</v>
      </c>
      <c r="K187" s="157" t="s">
        <v>549</v>
      </c>
      <c r="L187" s="205">
        <v>46208.381249999999</v>
      </c>
      <c r="M187" s="205">
        <v>46208.40347222222</v>
      </c>
      <c r="N187" s="157" t="s">
        <v>345</v>
      </c>
      <c r="O187" s="144" t="s">
        <v>207</v>
      </c>
      <c r="P187" s="213"/>
      <c r="Q187" s="214" t="s">
        <v>207</v>
      </c>
      <c r="R187" s="216"/>
      <c r="S187" s="214" t="s">
        <v>207</v>
      </c>
      <c r="T187" s="216"/>
      <c r="U187" s="214" t="s">
        <v>207</v>
      </c>
      <c r="V187" s="216"/>
      <c r="W187" s="214" t="s">
        <v>207</v>
      </c>
      <c r="X187" s="216"/>
      <c r="Y187" s="214" t="s">
        <v>62</v>
      </c>
      <c r="Z187" s="216"/>
      <c r="AA187" s="214" t="s">
        <v>207</v>
      </c>
      <c r="AB187" s="216"/>
      <c r="AC187" s="214" t="s">
        <v>207</v>
      </c>
      <c r="AD187" s="216"/>
      <c r="AE187" s="211" t="s">
        <v>207</v>
      </c>
      <c r="AF187" s="178" t="str">
        <f>IF(AND(O187="",Q187="",S187="",U187="",W187="",Y187="",AA187="",AC187=""),"",IF(OR(AND(O187&lt;&gt;"NA",O187&lt;&gt;"C",O187&lt;&gt;"NC",O187&lt;&gt;"SF",O187&lt;&gt;""),AND(Q187&lt;&gt;"NA",Q187&lt;&gt;"C",Q187&lt;&gt;"NC",Q187&lt;&gt;"SF",Q187&lt;&gt;""),AND(S187&lt;&gt;"NA",S187&lt;&gt;"C",S187&lt;&gt;"NC",S187&lt;&gt;"SF",S187&lt;&gt;""),AND(U187&lt;&gt;"NA",U187&lt;&gt;"C",U187&lt;&gt;"NC",U187&lt;&gt;"SF",U187&lt;&gt;""),AND(W187&lt;&gt;"NA",W187&lt;&gt;"C",W187&lt;&gt;"NC",W187&lt;&gt;"SF",W187&lt;&gt;""),AND(Y187&lt;&gt;"NA",Y187&lt;&gt;"C",Y187&lt;&gt;"NC",Y187&lt;&gt;"SF",Y187&lt;&gt;""),AND(AA187&lt;&gt;"NA",AA187&lt;&gt;"C",AA187&lt;&gt;"NC",AA187&lt;&gt;"SF",AA187&lt;&gt;""),AND(AC187&lt;&gt;"NA",AC187&lt;&gt;"C",AC187&lt;&gt;"NC",AC187&lt;&gt;"SF",AC187&lt;&gt;"")),"FALSO",IF(AND(O187="NA",Q187="NA",S187="NA",U187="NA",W187="NA",Y187="NA",AA187="NA",AC187="NA"),"NA",IF(OR(O187="NC",Q187="NC",S187="NC",U187="NC",W187="NC",Y187="NC",AA187="NC",AC187="NC",O187="SF",Q187="SF",S187="SF",U187="SF",W187="SF",Y187="SF",AA187="SF",AC187="SF"),"NC",IF(OR(O187="C",Q187="C",S187="C",U187="C",W187="C",Y187="C",AA187="C",AC187="C"),"C","")))))</f>
        <v>C</v>
      </c>
      <c r="AG187" s="54" t="str">
        <f>IF(AND(AE187="C",AF187="C"),"UTILIZOU O PDA CORRETAMENTE",IF(AND(AE187="C",AF187="NC"),"UTILIZOU O PDA CORRETAMENTE. NÃO HÁ FOTOS DE TODAS AS ETAPAS",IF(AND(AE187="NC",AF187="NC"),"NÃO UTILIZOU O PDA",IF(AND(AE187="NA",AF187="NA"),"NÃO AVALIADO POR FALHA DE SINCRONISMO"))))</f>
        <v>UTILIZOU O PDA CORRETAMENTE</v>
      </c>
      <c r="AH187" s="144" t="s">
        <v>207</v>
      </c>
      <c r="AI187" s="190" t="s">
        <v>6</v>
      </c>
      <c r="AJ187" s="94" t="str">
        <f>E187</f>
        <v>SÃO PAULO</v>
      </c>
      <c r="AK187" s="192" t="s">
        <v>39</v>
      </c>
    </row>
    <row r="188" spans="1:37" ht="30" hidden="1" customHeight="1">
      <c r="A188" s="176" t="s">
        <v>201</v>
      </c>
      <c r="B188" s="157">
        <v>2619162057</v>
      </c>
      <c r="C188" s="157" t="s">
        <v>106</v>
      </c>
      <c r="D188" s="157" t="s">
        <v>81</v>
      </c>
      <c r="E188" s="157" t="s">
        <v>5</v>
      </c>
      <c r="F188" s="157" t="s">
        <v>548</v>
      </c>
      <c r="G188" s="157">
        <v>784</v>
      </c>
      <c r="H188" s="157"/>
      <c r="I188" s="157" t="s">
        <v>283</v>
      </c>
      <c r="J188" s="157" t="s">
        <v>339</v>
      </c>
      <c r="K188" s="157" t="s">
        <v>550</v>
      </c>
      <c r="L188" s="205">
        <v>46270.46875</v>
      </c>
      <c r="M188" s="205">
        <v>46270.477777777778</v>
      </c>
      <c r="N188" s="157" t="s">
        <v>318</v>
      </c>
      <c r="O188" s="144" t="s">
        <v>207</v>
      </c>
      <c r="P188" s="213"/>
      <c r="Q188" s="214" t="s">
        <v>207</v>
      </c>
      <c r="R188" s="216"/>
      <c r="S188" s="214" t="s">
        <v>207</v>
      </c>
      <c r="T188" s="216"/>
      <c r="U188" s="214" t="s">
        <v>62</v>
      </c>
      <c r="V188" s="216"/>
      <c r="W188" s="214" t="s">
        <v>207</v>
      </c>
      <c r="X188" s="216"/>
      <c r="Y188" s="214" t="s">
        <v>62</v>
      </c>
      <c r="Z188" s="216"/>
      <c r="AA188" s="214" t="s">
        <v>207</v>
      </c>
      <c r="AB188" s="216"/>
      <c r="AC188" s="214" t="s">
        <v>207</v>
      </c>
      <c r="AD188" s="216"/>
      <c r="AE188" s="211" t="s">
        <v>207</v>
      </c>
      <c r="AF188" s="178" t="str">
        <f>IF(AND(O188="",Q188="",S188="",U188="",W188="",Y188="",AA188="",AC188=""),"",IF(OR(AND(O188&lt;&gt;"NA",O188&lt;&gt;"C",O188&lt;&gt;"NC",O188&lt;&gt;"SF",O188&lt;&gt;""),AND(Q188&lt;&gt;"NA",Q188&lt;&gt;"C",Q188&lt;&gt;"NC",Q188&lt;&gt;"SF",Q188&lt;&gt;""),AND(S188&lt;&gt;"NA",S188&lt;&gt;"C",S188&lt;&gt;"NC",S188&lt;&gt;"SF",S188&lt;&gt;""),AND(U188&lt;&gt;"NA",U188&lt;&gt;"C",U188&lt;&gt;"NC",U188&lt;&gt;"SF",U188&lt;&gt;""),AND(W188&lt;&gt;"NA",W188&lt;&gt;"C",W188&lt;&gt;"NC",W188&lt;&gt;"SF",W188&lt;&gt;""),AND(Y188&lt;&gt;"NA",Y188&lt;&gt;"C",Y188&lt;&gt;"NC",Y188&lt;&gt;"SF",Y188&lt;&gt;""),AND(AA188&lt;&gt;"NA",AA188&lt;&gt;"C",AA188&lt;&gt;"NC",AA188&lt;&gt;"SF",AA188&lt;&gt;""),AND(AC188&lt;&gt;"NA",AC188&lt;&gt;"C",AC188&lt;&gt;"NC",AC188&lt;&gt;"SF",AC188&lt;&gt;"")),"FALSO",IF(AND(O188="NA",Q188="NA",S188="NA",U188="NA",W188="NA",Y188="NA",AA188="NA",AC188="NA"),"NA",IF(OR(O188="NC",Q188="NC",S188="NC",U188="NC",W188="NC",Y188="NC",AA188="NC",AC188="NC",O188="SF",Q188="SF",S188="SF",U188="SF",W188="SF",Y188="SF",AA188="SF",AC188="SF"),"NC",IF(OR(O188="C",Q188="C",S188="C",U188="C",W188="C",Y188="C",AA188="C",AC188="C"),"C","")))))</f>
        <v>C</v>
      </c>
      <c r="AG188" s="54" t="str">
        <f>IF(AND(AE188="C",AF188="C"),"UTILIZOU O PDA CORRETAMENTE",IF(AND(AE188="C",AF188="NC"),"UTILIZOU O PDA CORRETAMENTE. NÃO HÁ FOTOS DE TODAS AS ETAPAS",IF(AND(AE188="NC",AF188="NC"),"NÃO UTILIZOU O PDA",IF(AND(AE188="NA",AF188="NA"),"NÃO AVALIADO POR FALHA DE SINCRONISMO"))))</f>
        <v>UTILIZOU O PDA CORRETAMENTE</v>
      </c>
      <c r="AH188" s="144" t="s">
        <v>207</v>
      </c>
      <c r="AI188" s="190" t="s">
        <v>6</v>
      </c>
      <c r="AJ188" s="94" t="str">
        <f>E188</f>
        <v>SÃO PAULO</v>
      </c>
      <c r="AK188" s="192" t="s">
        <v>39</v>
      </c>
    </row>
    <row r="189" spans="1:37" ht="30" hidden="1" customHeight="1">
      <c r="A189" s="225" t="s">
        <v>201</v>
      </c>
      <c r="B189" s="157">
        <v>2620829529</v>
      </c>
      <c r="C189" s="157" t="s">
        <v>100</v>
      </c>
      <c r="D189" s="157" t="s">
        <v>81</v>
      </c>
      <c r="E189" s="157" t="s">
        <v>5</v>
      </c>
      <c r="F189" s="157" t="s">
        <v>551</v>
      </c>
      <c r="G189" s="157">
        <v>3856</v>
      </c>
      <c r="H189" s="157" t="s">
        <v>217</v>
      </c>
      <c r="I189" s="157" t="s">
        <v>6</v>
      </c>
      <c r="J189" s="157" t="s">
        <v>236</v>
      </c>
      <c r="K189" s="157" t="s">
        <v>552</v>
      </c>
      <c r="L189" s="205">
        <v>46160.598611111112</v>
      </c>
      <c r="M189" s="205">
        <v>46160.63958333333</v>
      </c>
      <c r="N189" s="157" t="s">
        <v>318</v>
      </c>
      <c r="O189" s="144" t="s">
        <v>207</v>
      </c>
      <c r="P189" s="90"/>
      <c r="Q189" s="144" t="s">
        <v>207</v>
      </c>
      <c r="R189" s="90"/>
      <c r="S189" s="144" t="s">
        <v>207</v>
      </c>
      <c r="T189" s="90"/>
      <c r="U189" s="144" t="s">
        <v>62</v>
      </c>
      <c r="V189" s="90"/>
      <c r="W189" s="144" t="s">
        <v>207</v>
      </c>
      <c r="X189" s="90"/>
      <c r="Y189" s="144" t="s">
        <v>207</v>
      </c>
      <c r="Z189" s="90"/>
      <c r="AA189" s="144" t="s">
        <v>207</v>
      </c>
      <c r="AB189" s="90"/>
      <c r="AC189" s="144" t="s">
        <v>207</v>
      </c>
      <c r="AD189" s="90"/>
      <c r="AE189" s="144" t="s">
        <v>207</v>
      </c>
      <c r="AF189" s="178" t="str">
        <f>IF(AND(O189="",Q189="",S189="",U189="",W189="",Y189="",AA189="",AC189=""),"",IF(OR(AND(O189&lt;&gt;"NA",O189&lt;&gt;"C",O189&lt;&gt;"NC",O189&lt;&gt;"SF",O189&lt;&gt;""),AND(Q189&lt;&gt;"NA",Q189&lt;&gt;"C",Q189&lt;&gt;"NC",Q189&lt;&gt;"SF",Q189&lt;&gt;""),AND(S189&lt;&gt;"NA",S189&lt;&gt;"C",S189&lt;&gt;"NC",S189&lt;&gt;"SF",S189&lt;&gt;""),AND(U189&lt;&gt;"NA",U189&lt;&gt;"C",U189&lt;&gt;"NC",U189&lt;&gt;"SF",U189&lt;&gt;""),AND(W189&lt;&gt;"NA",W189&lt;&gt;"C",W189&lt;&gt;"NC",W189&lt;&gt;"SF",W189&lt;&gt;""),AND(Y189&lt;&gt;"NA",Y189&lt;&gt;"C",Y189&lt;&gt;"NC",Y189&lt;&gt;"SF",Y189&lt;&gt;""),AND(AA189&lt;&gt;"NA",AA189&lt;&gt;"C",AA189&lt;&gt;"NC",AA189&lt;&gt;"SF",AA189&lt;&gt;""),AND(AC189&lt;&gt;"NA",AC189&lt;&gt;"C",AC189&lt;&gt;"NC",AC189&lt;&gt;"SF",AC189&lt;&gt;"")),"FALSO",IF(AND(O189="NA",Q189="NA",S189="NA",U189="NA",W189="NA",Y189="NA",AA189="NA",AC189="NA"),"NA",IF(OR(O189="NC",Q189="NC",S189="NC",U189="NC",W189="NC",Y189="NC",AA189="NC",AC189="NC",O189="SF",Q189="SF",S189="SF",U189="SF",W189="SF",Y189="SF",AA189="SF",AC189="SF"),"NC",IF(OR(O189="C",Q189="C",S189="C",U189="C",W189="C",Y189="C",AA189="C",AC189="C"),"C","")))))</f>
        <v>C</v>
      </c>
      <c r="AG189" s="54" t="str">
        <f>IF(AND(AE189="C",AF189="C"),"UTILIZOU O PDA CORRETAMENTE",IF(AND(AE189="C",AF189="NC"),"UTILIZOU O PDA CORRETAMENTE. NÃO HÁ FOTOS DE TODAS AS ETAPAS",IF(AND(AE189="NC",AF189="NC"),"NÃO UTILIZOU O PDA",IF(AND(AE189="NA",AF189="NA"),"NÃO AVALIADO POR FALHA DE SINCRONISMO"))))</f>
        <v>UTILIZOU O PDA CORRETAMENTE</v>
      </c>
      <c r="AH189" s="144" t="s">
        <v>207</v>
      </c>
      <c r="AI189" s="190" t="s">
        <v>6</v>
      </c>
      <c r="AJ189" s="94" t="str">
        <f>E189</f>
        <v>SÃO PAULO</v>
      </c>
      <c r="AK189" s="192" t="s">
        <v>39</v>
      </c>
    </row>
    <row r="190" spans="1:37" ht="30" hidden="1" customHeight="1">
      <c r="A190" s="176" t="s">
        <v>201</v>
      </c>
      <c r="B190" s="157">
        <v>2619778974</v>
      </c>
      <c r="C190" s="157" t="s">
        <v>89</v>
      </c>
      <c r="D190" s="157" t="s">
        <v>78</v>
      </c>
      <c r="E190" s="157" t="s">
        <v>5</v>
      </c>
      <c r="F190" s="157" t="s">
        <v>553</v>
      </c>
      <c r="G190" s="157">
        <v>2621</v>
      </c>
      <c r="H190" s="157"/>
      <c r="I190" s="157" t="s">
        <v>241</v>
      </c>
      <c r="J190" s="157" t="s">
        <v>228</v>
      </c>
      <c r="K190" s="157"/>
      <c r="L190" s="205">
        <v>46300.647916666669</v>
      </c>
      <c r="M190" s="205">
        <v>46300.647916666669</v>
      </c>
      <c r="N190" s="157" t="s">
        <v>229</v>
      </c>
      <c r="O190" s="144" t="s">
        <v>207</v>
      </c>
      <c r="P190" s="187"/>
      <c r="Q190" s="176" t="s">
        <v>207</v>
      </c>
      <c r="R190" s="187"/>
      <c r="S190" s="176" t="s">
        <v>207</v>
      </c>
      <c r="T190" s="187"/>
      <c r="U190" s="176" t="s">
        <v>207</v>
      </c>
      <c r="V190" s="187"/>
      <c r="W190" s="176" t="s">
        <v>207</v>
      </c>
      <c r="X190" s="187"/>
      <c r="Y190" s="176" t="s">
        <v>62</v>
      </c>
      <c r="Z190" s="187"/>
      <c r="AA190" s="176" t="s">
        <v>207</v>
      </c>
      <c r="AB190" s="187"/>
      <c r="AC190" s="176" t="s">
        <v>207</v>
      </c>
      <c r="AD190" s="187"/>
      <c r="AE190" s="176" t="s">
        <v>207</v>
      </c>
      <c r="AF190" s="178" t="str">
        <f>IF(AND(O190="",Q190="",S190="",U190="",W190="",Y190="",AA190="",AC190=""),"",IF(OR(AND(O190&lt;&gt;"NA",O190&lt;&gt;"C",O190&lt;&gt;"NC",O190&lt;&gt;"SF",O190&lt;&gt;""),AND(Q190&lt;&gt;"NA",Q190&lt;&gt;"C",Q190&lt;&gt;"NC",Q190&lt;&gt;"SF",Q190&lt;&gt;""),AND(S190&lt;&gt;"NA",S190&lt;&gt;"C",S190&lt;&gt;"NC",S190&lt;&gt;"SF",S190&lt;&gt;""),AND(U190&lt;&gt;"NA",U190&lt;&gt;"C",U190&lt;&gt;"NC",U190&lt;&gt;"SF",U190&lt;&gt;""),AND(W190&lt;&gt;"NA",W190&lt;&gt;"C",W190&lt;&gt;"NC",W190&lt;&gt;"SF",W190&lt;&gt;""),AND(Y190&lt;&gt;"NA",Y190&lt;&gt;"C",Y190&lt;&gt;"NC",Y190&lt;&gt;"SF",Y190&lt;&gt;""),AND(AA190&lt;&gt;"NA",AA190&lt;&gt;"C",AA190&lt;&gt;"NC",AA190&lt;&gt;"SF",AA190&lt;&gt;""),AND(AC190&lt;&gt;"NA",AC190&lt;&gt;"C",AC190&lt;&gt;"NC",AC190&lt;&gt;"SF",AC190&lt;&gt;"")),"FALSO",IF(AND(O190="NA",Q190="NA",S190="NA",U190="NA",W190="NA",Y190="NA",AA190="NA",AC190="NA"),"NA",IF(OR(O190="NC",Q190="NC",S190="NC",U190="NC",W190="NC",Y190="NC",AA190="NC",AC190="NC",O190="SF",Q190="SF",S190="SF",U190="SF",W190="SF",Y190="SF",AA190="SF",AC190="SF"),"NC",IF(OR(O190="C",Q190="C",S190="C",U190="C",W190="C",Y190="C",AA190="C",AC190="C"),"C","")))))</f>
        <v>C</v>
      </c>
      <c r="AG190" s="54" t="str">
        <f>IF(AND(AE190="C",AF190="C"),"UTILIZOU O PDA CORRETAMENTE",IF(AND(AE190="C",AF190="NC"),"UTILIZOU O PDA CORRETAMENTE. NÃO HÁ FOTOS DE TODAS AS ETAPAS",IF(AND(AE190="NC",AF190="NC"),"NÃO UTILIZOU O PDA",IF(AND(AE190="NA",AF190="NA"),"NÃO AVALIADO POR FALHA DE SINCRONISMO"))))</f>
        <v>UTILIZOU O PDA CORRETAMENTE</v>
      </c>
      <c r="AH190" s="144" t="s">
        <v>207</v>
      </c>
      <c r="AI190" s="190" t="s">
        <v>6</v>
      </c>
      <c r="AJ190" s="94" t="str">
        <f>E190</f>
        <v>SÃO PAULO</v>
      </c>
      <c r="AK190" s="192" t="s">
        <v>39</v>
      </c>
    </row>
    <row r="191" spans="1:37" ht="30" hidden="1" customHeight="1">
      <c r="A191" s="176" t="s">
        <v>201</v>
      </c>
      <c r="B191" s="157">
        <v>2620713395</v>
      </c>
      <c r="C191" s="157" t="s">
        <v>103</v>
      </c>
      <c r="D191" s="157" t="s">
        <v>81</v>
      </c>
      <c r="E191" s="157" t="s">
        <v>5</v>
      </c>
      <c r="F191" s="157" t="s">
        <v>553</v>
      </c>
      <c r="G191" s="157">
        <v>99</v>
      </c>
      <c r="H191" s="157"/>
      <c r="I191" s="157" t="s">
        <v>241</v>
      </c>
      <c r="J191" s="157" t="s">
        <v>224</v>
      </c>
      <c r="K191" s="157" t="s">
        <v>554</v>
      </c>
      <c r="L191" s="205">
        <v>46158.593055555553</v>
      </c>
      <c r="M191" s="205">
        <v>46158.594444444447</v>
      </c>
      <c r="N191" s="157" t="s">
        <v>351</v>
      </c>
      <c r="O191" s="144" t="s">
        <v>230</v>
      </c>
      <c r="P191" s="213"/>
      <c r="Q191" s="214" t="s">
        <v>230</v>
      </c>
      <c r="R191" s="216"/>
      <c r="S191" s="214" t="s">
        <v>230</v>
      </c>
      <c r="T191" s="216"/>
      <c r="U191" s="214" t="s">
        <v>230</v>
      </c>
      <c r="V191" s="216"/>
      <c r="W191" s="214" t="s">
        <v>230</v>
      </c>
      <c r="X191" s="216"/>
      <c r="Y191" s="214" t="s">
        <v>230</v>
      </c>
      <c r="Z191" s="216"/>
      <c r="AA191" s="214" t="s">
        <v>230</v>
      </c>
      <c r="AB191" s="216"/>
      <c r="AC191" s="214" t="s">
        <v>230</v>
      </c>
      <c r="AD191" s="216"/>
      <c r="AE191" s="211" t="s">
        <v>231</v>
      </c>
      <c r="AF191" s="178" t="str">
        <f>IF(AND(O191="",Q191="",S191="",U191="",W191="",Y191="",AA191="",AC191=""),"",IF(OR(AND(O191&lt;&gt;"NA",O191&lt;&gt;"C",O191&lt;&gt;"NC",O191&lt;&gt;"SF",O191&lt;&gt;""),AND(Q191&lt;&gt;"NA",Q191&lt;&gt;"C",Q191&lt;&gt;"NC",Q191&lt;&gt;"SF",Q191&lt;&gt;""),AND(S191&lt;&gt;"NA",S191&lt;&gt;"C",S191&lt;&gt;"NC",S191&lt;&gt;"SF",S191&lt;&gt;""),AND(U191&lt;&gt;"NA",U191&lt;&gt;"C",U191&lt;&gt;"NC",U191&lt;&gt;"SF",U191&lt;&gt;""),AND(W191&lt;&gt;"NA",W191&lt;&gt;"C",W191&lt;&gt;"NC",W191&lt;&gt;"SF",W191&lt;&gt;""),AND(Y191&lt;&gt;"NA",Y191&lt;&gt;"C",Y191&lt;&gt;"NC",Y191&lt;&gt;"SF",Y191&lt;&gt;""),AND(AA191&lt;&gt;"NA",AA191&lt;&gt;"C",AA191&lt;&gt;"NC",AA191&lt;&gt;"SF",AA191&lt;&gt;""),AND(AC191&lt;&gt;"NA",AC191&lt;&gt;"C",AC191&lt;&gt;"NC",AC191&lt;&gt;"SF",AC191&lt;&gt;"")),"FALSO",IF(AND(O191="NA",Q191="NA",S191="NA",U191="NA",W191="NA",Y191="NA",AA191="NA",AC191="NA"),"NA",IF(OR(O191="NC",Q191="NC",S191="NC",U191="NC",W191="NC",Y191="NC",AA191="NC",AC191="NC",O191="SF",Q191="SF",S191="SF",U191="SF",W191="SF",Y191="SF",AA191="SF",AC191="SF"),"NC",IF(OR(O191="C",Q191="C",S191="C",U191="C",W191="C",Y191="C",AA191="C",AC191="C"),"C","")))))</f>
        <v>NC</v>
      </c>
      <c r="AG191" s="54" t="str">
        <f>IF(AND(AE191="C",AF191="C"),"UTILIZOU O PDA CORRETAMENTE",IF(AND(AE191="C",AF191="NC"),"UTILIZOU O PDA CORRETAMENTE. NÃO HÁ FOTOS DE TODAS AS ETAPAS",IF(AND(AE191="NC",AF191="NC"),"NÃO UTILIZOU O PDA",IF(AND(AE191="NA",AF191="NA"),"NÃO AVALIADO POR FALHA DE SINCRONISMO"))))</f>
        <v>NÃO UTILIZOU O PDA</v>
      </c>
      <c r="AH191" s="144" t="s">
        <v>207</v>
      </c>
      <c r="AI191" s="190" t="s">
        <v>6</v>
      </c>
      <c r="AJ191" s="94" t="str">
        <f>E191</f>
        <v>SÃO PAULO</v>
      </c>
      <c r="AK191" s="192" t="s">
        <v>39</v>
      </c>
    </row>
    <row r="192" spans="1:37" ht="30" hidden="1" customHeight="1">
      <c r="A192" s="176" t="s">
        <v>201</v>
      </c>
      <c r="B192" s="157">
        <v>2620227531</v>
      </c>
      <c r="C192" s="157" t="s">
        <v>555</v>
      </c>
      <c r="D192" s="157" t="s">
        <v>80</v>
      </c>
      <c r="E192" s="157" t="s">
        <v>5</v>
      </c>
      <c r="F192" s="157" t="s">
        <v>556</v>
      </c>
      <c r="G192" s="157">
        <v>661</v>
      </c>
      <c r="H192" s="157" t="s">
        <v>203</v>
      </c>
      <c r="I192" s="157" t="s">
        <v>325</v>
      </c>
      <c r="J192" s="157" t="s">
        <v>557</v>
      </c>
      <c r="K192" s="157" t="s">
        <v>217</v>
      </c>
      <c r="L192" s="205">
        <v>46156.448611111111</v>
      </c>
      <c r="M192" s="205">
        <v>46156.48333333333</v>
      </c>
      <c r="N192" s="157" t="s">
        <v>345</v>
      </c>
      <c r="O192" s="144" t="s">
        <v>207</v>
      </c>
      <c r="P192" s="211"/>
      <c r="Q192" s="214" t="s">
        <v>207</v>
      </c>
      <c r="R192" s="214"/>
      <c r="S192" s="214" t="s">
        <v>207</v>
      </c>
      <c r="T192" s="214"/>
      <c r="U192" s="214" t="s">
        <v>207</v>
      </c>
      <c r="V192" s="214"/>
      <c r="W192" s="214" t="s">
        <v>230</v>
      </c>
      <c r="X192" s="214"/>
      <c r="Y192" s="214" t="s">
        <v>230</v>
      </c>
      <c r="Z192" s="214"/>
      <c r="AA192" s="214" t="s">
        <v>207</v>
      </c>
      <c r="AB192" s="214"/>
      <c r="AC192" s="214" t="s">
        <v>207</v>
      </c>
      <c r="AD192" s="214"/>
      <c r="AE192" s="211" t="s">
        <v>207</v>
      </c>
      <c r="AF192" s="178" t="str">
        <f>IF(AND(O192="",Q192="",S192="",U192="",W192="",Y192="",AA192="",AC192=""),"",IF(OR(AND(O192&lt;&gt;"NA",O192&lt;&gt;"C",O192&lt;&gt;"NC",O192&lt;&gt;"SF",O192&lt;&gt;""),AND(Q192&lt;&gt;"NA",Q192&lt;&gt;"C",Q192&lt;&gt;"NC",Q192&lt;&gt;"SF",Q192&lt;&gt;""),AND(S192&lt;&gt;"NA",S192&lt;&gt;"C",S192&lt;&gt;"NC",S192&lt;&gt;"SF",S192&lt;&gt;""),AND(U192&lt;&gt;"NA",U192&lt;&gt;"C",U192&lt;&gt;"NC",U192&lt;&gt;"SF",U192&lt;&gt;""),AND(W192&lt;&gt;"NA",W192&lt;&gt;"C",W192&lt;&gt;"NC",W192&lt;&gt;"SF",W192&lt;&gt;""),AND(Y192&lt;&gt;"NA",Y192&lt;&gt;"C",Y192&lt;&gt;"NC",Y192&lt;&gt;"SF",Y192&lt;&gt;""),AND(AA192&lt;&gt;"NA",AA192&lt;&gt;"C",AA192&lt;&gt;"NC",AA192&lt;&gt;"SF",AA192&lt;&gt;""),AND(AC192&lt;&gt;"NA",AC192&lt;&gt;"C",AC192&lt;&gt;"NC",AC192&lt;&gt;"SF",AC192&lt;&gt;"")),"FALSO",IF(AND(O192="NA",Q192="NA",S192="NA",U192="NA",W192="NA",Y192="NA",AA192="NA",AC192="NA"),"NA",IF(OR(O192="NC",Q192="NC",S192="NC",U192="NC",W192="NC",Y192="NC",AA192="NC",AC192="NC",O192="SF",Q192="SF",S192="SF",U192="SF",W192="SF",Y192="SF",AA192="SF",AC192="SF"),"NC",IF(OR(O192="C",Q192="C",S192="C",U192="C",W192="C",Y192="C",AA192="C",AC192="C"),"C","")))))</f>
        <v>NC</v>
      </c>
      <c r="AG192" s="54" t="str">
        <f>IF(AND(AE192="C",AF192="C"),"UTILIZOU O PDA CORRETAMENTE",IF(AND(AE192="C",AF192="NC"),"UTILIZOU O PDA CORRETAMENTE. NÃO HÁ FOTOS DE TODAS AS ETAPAS",IF(AND(AE192="NC",AF192="NC"),"NÃO UTILIZOU O PDA",IF(AND(AE192="NA",AF192="NA"),"NÃO AVALIADO POR FALHA DE SINCRONISMO"))))</f>
        <v>UTILIZOU O PDA CORRETAMENTE. NÃO HÁ FOTOS DE TODAS AS ETAPAS</v>
      </c>
      <c r="AH192" s="161" t="s">
        <v>207</v>
      </c>
      <c r="AI192" s="190" t="s">
        <v>6</v>
      </c>
      <c r="AJ192" s="94" t="str">
        <f>E192</f>
        <v>SÃO PAULO</v>
      </c>
      <c r="AK192" s="192" t="s">
        <v>39</v>
      </c>
    </row>
    <row r="193" spans="1:37" ht="30" hidden="1" customHeight="1">
      <c r="A193" s="176" t="s">
        <v>201</v>
      </c>
      <c r="B193" s="157">
        <v>2619792415</v>
      </c>
      <c r="C193" s="157" t="s">
        <v>105</v>
      </c>
      <c r="D193" s="157" t="s">
        <v>81</v>
      </c>
      <c r="E193" s="157" t="s">
        <v>5</v>
      </c>
      <c r="F193" s="157" t="s">
        <v>558</v>
      </c>
      <c r="G193" s="157">
        <v>259</v>
      </c>
      <c r="H193" s="157" t="s">
        <v>217</v>
      </c>
      <c r="I193" s="157" t="s">
        <v>559</v>
      </c>
      <c r="J193" s="157" t="s">
        <v>251</v>
      </c>
      <c r="K193" s="157" t="s">
        <v>522</v>
      </c>
      <c r="L193" s="205">
        <v>46331.390972222223</v>
      </c>
      <c r="M193" s="205">
        <v>46331.459722222222</v>
      </c>
      <c r="N193" s="157" t="s">
        <v>221</v>
      </c>
      <c r="O193" s="144" t="s">
        <v>207</v>
      </c>
      <c r="P193" s="188"/>
      <c r="Q193" s="157" t="s">
        <v>207</v>
      </c>
      <c r="R193" s="189"/>
      <c r="S193" s="157" t="s">
        <v>207</v>
      </c>
      <c r="T193" s="189"/>
      <c r="U193" s="189" t="s">
        <v>207</v>
      </c>
      <c r="V193" s="189"/>
      <c r="W193" s="189" t="s">
        <v>207</v>
      </c>
      <c r="X193" s="189"/>
      <c r="Y193" s="189" t="s">
        <v>62</v>
      </c>
      <c r="Z193" s="189"/>
      <c r="AA193" s="189" t="s">
        <v>207</v>
      </c>
      <c r="AB193" s="189"/>
      <c r="AC193" s="189" t="s">
        <v>231</v>
      </c>
      <c r="AD193" s="189" t="s">
        <v>560</v>
      </c>
      <c r="AE193" s="188" t="s">
        <v>207</v>
      </c>
      <c r="AF193" s="178" t="str">
        <f>IF(AND(O193="",Q193="",S193="",U193="",W193="",Y193="",AA193="",AC193=""),"",IF(OR(AND(O193&lt;&gt;"NA",O193&lt;&gt;"C",O193&lt;&gt;"NC",O193&lt;&gt;"SF",O193&lt;&gt;""),AND(Q193&lt;&gt;"NA",Q193&lt;&gt;"C",Q193&lt;&gt;"NC",Q193&lt;&gt;"SF",Q193&lt;&gt;""),AND(S193&lt;&gt;"NA",S193&lt;&gt;"C",S193&lt;&gt;"NC",S193&lt;&gt;"SF",S193&lt;&gt;""),AND(U193&lt;&gt;"NA",U193&lt;&gt;"C",U193&lt;&gt;"NC",U193&lt;&gt;"SF",U193&lt;&gt;""),AND(W193&lt;&gt;"NA",W193&lt;&gt;"C",W193&lt;&gt;"NC",W193&lt;&gt;"SF",W193&lt;&gt;""),AND(Y193&lt;&gt;"NA",Y193&lt;&gt;"C",Y193&lt;&gt;"NC",Y193&lt;&gt;"SF",Y193&lt;&gt;""),AND(AA193&lt;&gt;"NA",AA193&lt;&gt;"C",AA193&lt;&gt;"NC",AA193&lt;&gt;"SF",AA193&lt;&gt;""),AND(AC193&lt;&gt;"NA",AC193&lt;&gt;"C",AC193&lt;&gt;"NC",AC193&lt;&gt;"SF",AC193&lt;&gt;"")),"FALSO",IF(AND(O193="NA",Q193="NA",S193="NA",U193="NA",W193="NA",Y193="NA",AA193="NA",AC193="NA"),"NA",IF(OR(O193="NC",Q193="NC",S193="NC",U193="NC",W193="NC",Y193="NC",AA193="NC",AC193="NC",O193="SF",Q193="SF",S193="SF",U193="SF",W193="SF",Y193="SF",AA193="SF",AC193="SF"),"NC",IF(OR(O193="C",Q193="C",S193="C",U193="C",W193="C",Y193="C",AA193="C",AC193="C"),"C","")))))</f>
        <v>NC</v>
      </c>
      <c r="AG193" s="54" t="str">
        <f>IF(AND(AE193="C",AF193="C"),"UTILIZOU O PDA CORRETAMENTE",IF(AND(AE193="C",AF193="NC"),"UTILIZOU O PDA CORRETAMENTE. NÃO HÁ FOTOS DE TODAS AS ETAPAS",IF(AND(AE193="NC",AF193="NC"),"NÃO UTILIZOU O PDA",IF(AND(AE193="NA",AF193="NA"),"NÃO AVALIADO POR FALHA DE SINCRONISMO"))))</f>
        <v>UTILIZOU O PDA CORRETAMENTE. NÃO HÁ FOTOS DE TODAS AS ETAPAS</v>
      </c>
      <c r="AH193" s="144" t="s">
        <v>207</v>
      </c>
      <c r="AI193" s="190" t="s">
        <v>6</v>
      </c>
      <c r="AJ193" s="94" t="str">
        <f>E193</f>
        <v>SÃO PAULO</v>
      </c>
      <c r="AK193" s="192" t="s">
        <v>39</v>
      </c>
    </row>
    <row r="194" spans="1:37" ht="30" hidden="1" customHeight="1">
      <c r="A194" s="176" t="s">
        <v>201</v>
      </c>
      <c r="B194" s="157">
        <v>2619850700</v>
      </c>
      <c r="C194" s="157" t="s">
        <v>106</v>
      </c>
      <c r="D194" s="157" t="s">
        <v>81</v>
      </c>
      <c r="E194" s="157" t="s">
        <v>5</v>
      </c>
      <c r="F194" s="157" t="s">
        <v>561</v>
      </c>
      <c r="G194" s="157">
        <v>116</v>
      </c>
      <c r="H194" s="157"/>
      <c r="I194" s="157" t="s">
        <v>6</v>
      </c>
      <c r="J194" s="157" t="s">
        <v>279</v>
      </c>
      <c r="K194" s="157" t="s">
        <v>562</v>
      </c>
      <c r="L194" s="205">
        <v>46331.710416666669</v>
      </c>
      <c r="M194" s="205">
        <v>46331.765277777777</v>
      </c>
      <c r="N194" s="157" t="s">
        <v>248</v>
      </c>
      <c r="O194" s="144" t="s">
        <v>207</v>
      </c>
      <c r="P194" s="90"/>
      <c r="Q194" s="144" t="s">
        <v>230</v>
      </c>
      <c r="R194" s="90"/>
      <c r="S194" s="144" t="s">
        <v>62</v>
      </c>
      <c r="T194" s="90"/>
      <c r="U194" s="144" t="s">
        <v>62</v>
      </c>
      <c r="V194" s="90"/>
      <c r="W194" s="144" t="s">
        <v>230</v>
      </c>
      <c r="X194" s="90"/>
      <c r="Y194" s="144" t="s">
        <v>62</v>
      </c>
      <c r="Z194" s="90"/>
      <c r="AA194" s="144" t="s">
        <v>230</v>
      </c>
      <c r="AB194" s="90"/>
      <c r="AC194" s="144" t="s">
        <v>230</v>
      </c>
      <c r="AD194" s="90"/>
      <c r="AE194" s="144" t="s">
        <v>207</v>
      </c>
      <c r="AF194" s="178" t="str">
        <f>IF(AND(O194="",Q194="",S194="",U194="",W194="",Y194="",AA194="",AC194=""),"",IF(OR(AND(O194&lt;&gt;"NA",O194&lt;&gt;"C",O194&lt;&gt;"NC",O194&lt;&gt;"SF",O194&lt;&gt;""),AND(Q194&lt;&gt;"NA",Q194&lt;&gt;"C",Q194&lt;&gt;"NC",Q194&lt;&gt;"SF",Q194&lt;&gt;""),AND(S194&lt;&gt;"NA",S194&lt;&gt;"C",S194&lt;&gt;"NC",S194&lt;&gt;"SF",S194&lt;&gt;""),AND(U194&lt;&gt;"NA",U194&lt;&gt;"C",U194&lt;&gt;"NC",U194&lt;&gt;"SF",U194&lt;&gt;""),AND(W194&lt;&gt;"NA",W194&lt;&gt;"C",W194&lt;&gt;"NC",W194&lt;&gt;"SF",W194&lt;&gt;""),AND(Y194&lt;&gt;"NA",Y194&lt;&gt;"C",Y194&lt;&gt;"NC",Y194&lt;&gt;"SF",Y194&lt;&gt;""),AND(AA194&lt;&gt;"NA",AA194&lt;&gt;"C",AA194&lt;&gt;"NC",AA194&lt;&gt;"SF",AA194&lt;&gt;""),AND(AC194&lt;&gt;"NA",AC194&lt;&gt;"C",AC194&lt;&gt;"NC",AC194&lt;&gt;"SF",AC194&lt;&gt;"")),"FALSO",IF(AND(O194="NA",Q194="NA",S194="NA",U194="NA",W194="NA",Y194="NA",AA194="NA",AC194="NA"),"NA",IF(OR(O194="NC",Q194="NC",S194="NC",U194="NC",W194="NC",Y194="NC",AA194="NC",AC194="NC",O194="SF",Q194="SF",S194="SF",U194="SF",W194="SF",Y194="SF",AA194="SF",AC194="SF"),"NC",IF(OR(O194="C",Q194="C",S194="C",U194="C",W194="C",Y194="C",AA194="C",AC194="C"),"C","")))))</f>
        <v>NC</v>
      </c>
      <c r="AG194" s="54" t="str">
        <f>IF(AND(AE194="C",AF194="C"),"UTILIZOU O PDA CORRETAMENTE",IF(AND(AE194="C",AF194="NC"),"UTILIZOU O PDA CORRETAMENTE. NÃO HÁ FOTOS DE TODAS AS ETAPAS",IF(AND(AE194="NC",AF194="NC"),"NÃO UTILIZOU O PDA",IF(AND(AE194="NA",AF194="NA"),"NÃO AVALIADO POR FALHA DE SINCRONISMO"))))</f>
        <v>UTILIZOU O PDA CORRETAMENTE. NÃO HÁ FOTOS DE TODAS AS ETAPAS</v>
      </c>
      <c r="AH194" s="144"/>
      <c r="AI194" s="190" t="s">
        <v>6</v>
      </c>
      <c r="AJ194" s="94" t="str">
        <f>E194</f>
        <v>SÃO PAULO</v>
      </c>
      <c r="AK194" s="192" t="s">
        <v>39</v>
      </c>
    </row>
    <row r="195" spans="1:37" ht="30" hidden="1" customHeight="1">
      <c r="A195" s="176" t="s">
        <v>201</v>
      </c>
      <c r="B195" s="157">
        <v>2619952117</v>
      </c>
      <c r="C195" s="157" t="s">
        <v>106</v>
      </c>
      <c r="D195" s="157" t="s">
        <v>81</v>
      </c>
      <c r="E195" s="157" t="s">
        <v>5</v>
      </c>
      <c r="F195" s="157" t="s">
        <v>561</v>
      </c>
      <c r="G195" s="157">
        <v>106</v>
      </c>
      <c r="H195" s="157"/>
      <c r="I195" s="157" t="s">
        <v>6</v>
      </c>
      <c r="J195" s="157" t="s">
        <v>279</v>
      </c>
      <c r="K195" s="157" t="s">
        <v>563</v>
      </c>
      <c r="L195" s="205">
        <v>46154.504166666666</v>
      </c>
      <c r="M195" s="205">
        <v>46154.523611111108</v>
      </c>
      <c r="N195" s="157" t="s">
        <v>351</v>
      </c>
      <c r="O195" s="144" t="s">
        <v>207</v>
      </c>
      <c r="P195" s="90"/>
      <c r="Q195" s="144" t="s">
        <v>230</v>
      </c>
      <c r="R195" s="90"/>
      <c r="S195" s="144" t="s">
        <v>62</v>
      </c>
      <c r="T195" s="90"/>
      <c r="U195" s="144" t="s">
        <v>62</v>
      </c>
      <c r="V195" s="90"/>
      <c r="W195" s="144" t="s">
        <v>230</v>
      </c>
      <c r="X195" s="90"/>
      <c r="Y195" s="144" t="s">
        <v>62</v>
      </c>
      <c r="Z195" s="90"/>
      <c r="AA195" s="144" t="s">
        <v>230</v>
      </c>
      <c r="AB195" s="90"/>
      <c r="AC195" s="144" t="s">
        <v>230</v>
      </c>
      <c r="AD195" s="90"/>
      <c r="AE195" s="144" t="s">
        <v>207</v>
      </c>
      <c r="AF195" s="178" t="str">
        <f>IF(AND(O195="",Q195="",S195="",U195="",W195="",Y195="",AA195="",AC195=""),"",IF(OR(AND(O195&lt;&gt;"NA",O195&lt;&gt;"C",O195&lt;&gt;"NC",O195&lt;&gt;"SF",O195&lt;&gt;""),AND(Q195&lt;&gt;"NA",Q195&lt;&gt;"C",Q195&lt;&gt;"NC",Q195&lt;&gt;"SF",Q195&lt;&gt;""),AND(S195&lt;&gt;"NA",S195&lt;&gt;"C",S195&lt;&gt;"NC",S195&lt;&gt;"SF",S195&lt;&gt;""),AND(U195&lt;&gt;"NA",U195&lt;&gt;"C",U195&lt;&gt;"NC",U195&lt;&gt;"SF",U195&lt;&gt;""),AND(W195&lt;&gt;"NA",W195&lt;&gt;"C",W195&lt;&gt;"NC",W195&lt;&gt;"SF",W195&lt;&gt;""),AND(Y195&lt;&gt;"NA",Y195&lt;&gt;"C",Y195&lt;&gt;"NC",Y195&lt;&gt;"SF",Y195&lt;&gt;""),AND(AA195&lt;&gt;"NA",AA195&lt;&gt;"C",AA195&lt;&gt;"NC",AA195&lt;&gt;"SF",AA195&lt;&gt;""),AND(AC195&lt;&gt;"NA",AC195&lt;&gt;"C",AC195&lt;&gt;"NC",AC195&lt;&gt;"SF",AC195&lt;&gt;"")),"FALSO",IF(AND(O195="NA",Q195="NA",S195="NA",U195="NA",W195="NA",Y195="NA",AA195="NA",AC195="NA"),"NA",IF(OR(O195="NC",Q195="NC",S195="NC",U195="NC",W195="NC",Y195="NC",AA195="NC",AC195="NC",O195="SF",Q195="SF",S195="SF",U195="SF",W195="SF",Y195="SF",AA195="SF",AC195="SF"),"NC",IF(OR(O195="C",Q195="C",S195="C",U195="C",W195="C",Y195="C",AA195="C",AC195="C"),"C","")))))</f>
        <v>NC</v>
      </c>
      <c r="AG195" s="54" t="str">
        <f>IF(AND(AE195="C",AF195="C"),"UTILIZOU O PDA CORRETAMENTE",IF(AND(AE195="C",AF195="NC"),"UTILIZOU O PDA CORRETAMENTE. NÃO HÁ FOTOS DE TODAS AS ETAPAS",IF(AND(AE195="NC",AF195="NC"),"NÃO UTILIZOU O PDA",IF(AND(AE195="NA",AF195="NA"),"NÃO AVALIADO POR FALHA DE SINCRONISMO"))))</f>
        <v>UTILIZOU O PDA CORRETAMENTE. NÃO HÁ FOTOS DE TODAS AS ETAPAS</v>
      </c>
      <c r="AH195" s="144"/>
      <c r="AI195" s="190" t="s">
        <v>6</v>
      </c>
      <c r="AJ195" s="94" t="str">
        <f>E195</f>
        <v>SÃO PAULO</v>
      </c>
      <c r="AK195" s="192" t="s">
        <v>39</v>
      </c>
    </row>
    <row r="196" spans="1:37" ht="30" hidden="1" customHeight="1">
      <c r="A196" s="176" t="s">
        <v>201</v>
      </c>
      <c r="B196" s="157">
        <v>2619977939</v>
      </c>
      <c r="C196" s="157" t="s">
        <v>100</v>
      </c>
      <c r="D196" s="157" t="s">
        <v>81</v>
      </c>
      <c r="E196" s="157" t="s">
        <v>5</v>
      </c>
      <c r="F196" s="157" t="s">
        <v>561</v>
      </c>
      <c r="G196" s="157">
        <v>116</v>
      </c>
      <c r="H196" s="157"/>
      <c r="I196" s="157" t="s">
        <v>6</v>
      </c>
      <c r="J196" s="157" t="s">
        <v>236</v>
      </c>
      <c r="K196" s="157" t="s">
        <v>564</v>
      </c>
      <c r="L196" s="205">
        <v>46154.56527777778</v>
      </c>
      <c r="M196" s="205">
        <v>46154.568055555559</v>
      </c>
      <c r="N196" s="157" t="s">
        <v>351</v>
      </c>
      <c r="O196" s="144" t="s">
        <v>207</v>
      </c>
      <c r="P196" s="90"/>
      <c r="Q196" s="144" t="s">
        <v>230</v>
      </c>
      <c r="R196" s="90"/>
      <c r="S196" s="144" t="s">
        <v>62</v>
      </c>
      <c r="T196" s="90"/>
      <c r="U196" s="144" t="s">
        <v>62</v>
      </c>
      <c r="V196" s="90"/>
      <c r="W196" s="144" t="s">
        <v>230</v>
      </c>
      <c r="X196" s="90"/>
      <c r="Y196" s="144" t="s">
        <v>62</v>
      </c>
      <c r="Z196" s="90"/>
      <c r="AA196" s="144" t="s">
        <v>230</v>
      </c>
      <c r="AB196" s="90"/>
      <c r="AC196" s="144" t="s">
        <v>230</v>
      </c>
      <c r="AD196" s="90"/>
      <c r="AE196" s="144" t="s">
        <v>207</v>
      </c>
      <c r="AF196" s="178" t="str">
        <f>IF(AND(O196="",Q196="",S196="",U196="",W196="",Y196="",AA196="",AC196=""),"",IF(OR(AND(O196&lt;&gt;"NA",O196&lt;&gt;"C",O196&lt;&gt;"NC",O196&lt;&gt;"SF",O196&lt;&gt;""),AND(Q196&lt;&gt;"NA",Q196&lt;&gt;"C",Q196&lt;&gt;"NC",Q196&lt;&gt;"SF",Q196&lt;&gt;""),AND(S196&lt;&gt;"NA",S196&lt;&gt;"C",S196&lt;&gt;"NC",S196&lt;&gt;"SF",S196&lt;&gt;""),AND(U196&lt;&gt;"NA",U196&lt;&gt;"C",U196&lt;&gt;"NC",U196&lt;&gt;"SF",U196&lt;&gt;""),AND(W196&lt;&gt;"NA",W196&lt;&gt;"C",W196&lt;&gt;"NC",W196&lt;&gt;"SF",W196&lt;&gt;""),AND(Y196&lt;&gt;"NA",Y196&lt;&gt;"C",Y196&lt;&gt;"NC",Y196&lt;&gt;"SF",Y196&lt;&gt;""),AND(AA196&lt;&gt;"NA",AA196&lt;&gt;"C",AA196&lt;&gt;"NC",AA196&lt;&gt;"SF",AA196&lt;&gt;""),AND(AC196&lt;&gt;"NA",AC196&lt;&gt;"C",AC196&lt;&gt;"NC",AC196&lt;&gt;"SF",AC196&lt;&gt;"")),"FALSO",IF(AND(O196="NA",Q196="NA",S196="NA",U196="NA",W196="NA",Y196="NA",AA196="NA",AC196="NA"),"NA",IF(OR(O196="NC",Q196="NC",S196="NC",U196="NC",W196="NC",Y196="NC",AA196="NC",AC196="NC",O196="SF",Q196="SF",S196="SF",U196="SF",W196="SF",Y196="SF",AA196="SF",AC196="SF"),"NC",IF(OR(O196="C",Q196="C",S196="C",U196="C",W196="C",Y196="C",AA196="C",AC196="C"),"C","")))))</f>
        <v>NC</v>
      </c>
      <c r="AG196" s="54" t="str">
        <f>IF(AND(AE196="C",AF196="C"),"UTILIZOU O PDA CORRETAMENTE",IF(AND(AE196="C",AF196="NC"),"UTILIZOU O PDA CORRETAMENTE. NÃO HÁ FOTOS DE TODAS AS ETAPAS",IF(AND(AE196="NC",AF196="NC"),"NÃO UTILIZOU O PDA",IF(AND(AE196="NA",AF196="NA"),"NÃO AVALIADO POR FALHA DE SINCRONISMO"))))</f>
        <v>UTILIZOU O PDA CORRETAMENTE. NÃO HÁ FOTOS DE TODAS AS ETAPAS</v>
      </c>
      <c r="AH196" s="144"/>
      <c r="AI196" s="190" t="s">
        <v>6</v>
      </c>
      <c r="AJ196" s="94" t="str">
        <f>E196</f>
        <v>SÃO PAULO</v>
      </c>
      <c r="AK196" s="192" t="s">
        <v>39</v>
      </c>
    </row>
    <row r="197" spans="1:37" ht="30" hidden="1" customHeight="1">
      <c r="A197" s="176" t="s">
        <v>201</v>
      </c>
      <c r="B197" s="157">
        <v>2618424681</v>
      </c>
      <c r="C197" s="157" t="s">
        <v>99</v>
      </c>
      <c r="D197" s="157" t="s">
        <v>81</v>
      </c>
      <c r="E197" s="157" t="s">
        <v>5</v>
      </c>
      <c r="F197" s="157" t="s">
        <v>565</v>
      </c>
      <c r="G197" s="157">
        <v>27</v>
      </c>
      <c r="H197" s="157" t="s">
        <v>203</v>
      </c>
      <c r="I197" s="157" t="s">
        <v>335</v>
      </c>
      <c r="J197" s="157" t="s">
        <v>219</v>
      </c>
      <c r="K197" s="157" t="s">
        <v>566</v>
      </c>
      <c r="L197" s="205">
        <v>46117.552777777775</v>
      </c>
      <c r="M197" s="205">
        <v>46117.554861111108</v>
      </c>
      <c r="N197" s="157" t="s">
        <v>235</v>
      </c>
      <c r="O197" s="144" t="s">
        <v>207</v>
      </c>
      <c r="P197" s="213"/>
      <c r="Q197" s="144" t="s">
        <v>207</v>
      </c>
      <c r="R197" s="213"/>
      <c r="S197" s="144" t="s">
        <v>207</v>
      </c>
      <c r="T197" s="213"/>
      <c r="U197" s="144" t="s">
        <v>207</v>
      </c>
      <c r="V197" s="213"/>
      <c r="W197" s="144" t="s">
        <v>207</v>
      </c>
      <c r="X197" s="213"/>
      <c r="Y197" s="144" t="s">
        <v>207</v>
      </c>
      <c r="Z197" s="213"/>
      <c r="AA197" s="144" t="s">
        <v>207</v>
      </c>
      <c r="AB197" s="213"/>
      <c r="AC197" s="144" t="s">
        <v>207</v>
      </c>
      <c r="AD197" s="213"/>
      <c r="AE197" s="211" t="s">
        <v>207</v>
      </c>
      <c r="AF197" s="178" t="str">
        <f>IF(AND(O197="",Q197="",S197="",U197="",W197="",Y197="",AA197="",AC197=""),"",IF(OR(AND(O197&lt;&gt;"NA",O197&lt;&gt;"C",O197&lt;&gt;"NC",O197&lt;&gt;"SF",O197&lt;&gt;""),AND(Q197&lt;&gt;"NA",Q197&lt;&gt;"C",Q197&lt;&gt;"NC",Q197&lt;&gt;"SF",Q197&lt;&gt;""),AND(S197&lt;&gt;"NA",S197&lt;&gt;"C",S197&lt;&gt;"NC",S197&lt;&gt;"SF",S197&lt;&gt;""),AND(U197&lt;&gt;"NA",U197&lt;&gt;"C",U197&lt;&gt;"NC",U197&lt;&gt;"SF",U197&lt;&gt;""),AND(W197&lt;&gt;"NA",W197&lt;&gt;"C",W197&lt;&gt;"NC",W197&lt;&gt;"SF",W197&lt;&gt;""),AND(Y197&lt;&gt;"NA",Y197&lt;&gt;"C",Y197&lt;&gt;"NC",Y197&lt;&gt;"SF",Y197&lt;&gt;""),AND(AA197&lt;&gt;"NA",AA197&lt;&gt;"C",AA197&lt;&gt;"NC",AA197&lt;&gt;"SF",AA197&lt;&gt;""),AND(AC197&lt;&gt;"NA",AC197&lt;&gt;"C",AC197&lt;&gt;"NC",AC197&lt;&gt;"SF",AC197&lt;&gt;"")),"FALSO",IF(AND(O197="NA",Q197="NA",S197="NA",U197="NA",W197="NA",Y197="NA",AA197="NA",AC197="NA"),"NA",IF(OR(O197="NC",Q197="NC",S197="NC",U197="NC",W197="NC",Y197="NC",AA197="NC",AC197="NC",O197="SF",Q197="SF",S197="SF",U197="SF",W197="SF",Y197="SF",AA197="SF",AC197="SF"),"NC",IF(OR(O197="C",Q197="C",S197="C",U197="C",W197="C",Y197="C",AA197="C",AC197="C"),"C","")))))</f>
        <v>C</v>
      </c>
      <c r="AG197" s="54" t="str">
        <f>IF(AND(AE197="C",AF197="C"),"UTILIZOU O PDA CORRETAMENTE",IF(AND(AE197="C",AF197="NC"),"UTILIZOU O PDA CORRETAMENTE. NÃO HÁ FOTOS DE TODAS AS ETAPAS",IF(AND(AE197="NC",AF197="NC"),"NÃO UTILIZOU O PDA",IF(AND(AE197="NA",AF197="NA"),"NÃO AVALIADO POR FALHA DE SINCRONISMO"))))</f>
        <v>UTILIZOU O PDA CORRETAMENTE</v>
      </c>
      <c r="AH197" s="144" t="s">
        <v>207</v>
      </c>
      <c r="AI197" s="190" t="s">
        <v>6</v>
      </c>
      <c r="AJ197" s="94" t="str">
        <f>E197</f>
        <v>SÃO PAULO</v>
      </c>
      <c r="AK197" s="192" t="s">
        <v>39</v>
      </c>
    </row>
    <row r="198" spans="1:37" ht="30" hidden="1" customHeight="1">
      <c r="A198" s="176" t="s">
        <v>201</v>
      </c>
      <c r="B198" s="157">
        <v>2618079140</v>
      </c>
      <c r="C198" s="157" t="s">
        <v>90</v>
      </c>
      <c r="D198" s="157" t="s">
        <v>78</v>
      </c>
      <c r="E198" s="157" t="s">
        <v>5</v>
      </c>
      <c r="F198" s="157" t="s">
        <v>567</v>
      </c>
      <c r="G198" s="157">
        <v>36</v>
      </c>
      <c r="H198" s="157"/>
      <c r="I198" s="157" t="s">
        <v>6</v>
      </c>
      <c r="J198" s="157" t="s">
        <v>275</v>
      </c>
      <c r="K198" s="157" t="s">
        <v>568</v>
      </c>
      <c r="L198" s="205">
        <v>46027.394444444442</v>
      </c>
      <c r="M198" s="205">
        <v>46027.456944444442</v>
      </c>
      <c r="N198" s="157" t="s">
        <v>351</v>
      </c>
      <c r="O198" s="144" t="s">
        <v>207</v>
      </c>
      <c r="P198" s="219"/>
      <c r="Q198" s="214" t="s">
        <v>207</v>
      </c>
      <c r="R198" s="220"/>
      <c r="S198" s="214" t="s">
        <v>207</v>
      </c>
      <c r="T198" s="220"/>
      <c r="U198" s="214" t="s">
        <v>207</v>
      </c>
      <c r="V198" s="220"/>
      <c r="W198" s="214" t="s">
        <v>207</v>
      </c>
      <c r="X198" s="220"/>
      <c r="Y198" s="214" t="s">
        <v>62</v>
      </c>
      <c r="Z198" s="220"/>
      <c r="AA198" s="214" t="s">
        <v>207</v>
      </c>
      <c r="AB198" s="220"/>
      <c r="AC198" s="214" t="s">
        <v>207</v>
      </c>
      <c r="AD198" s="216"/>
      <c r="AE198" s="211" t="s">
        <v>207</v>
      </c>
      <c r="AF198" s="178" t="str">
        <f>IF(AND(O198="",Q198="",S198="",U198="",W198="",Y198="",AA198="",AC198=""),"",IF(OR(AND(O198&lt;&gt;"NA",O198&lt;&gt;"C",O198&lt;&gt;"NC",O198&lt;&gt;"SF",O198&lt;&gt;""),AND(Q198&lt;&gt;"NA",Q198&lt;&gt;"C",Q198&lt;&gt;"NC",Q198&lt;&gt;"SF",Q198&lt;&gt;""),AND(S198&lt;&gt;"NA",S198&lt;&gt;"C",S198&lt;&gt;"NC",S198&lt;&gt;"SF",S198&lt;&gt;""),AND(U198&lt;&gt;"NA",U198&lt;&gt;"C",U198&lt;&gt;"NC",U198&lt;&gt;"SF",U198&lt;&gt;""),AND(W198&lt;&gt;"NA",W198&lt;&gt;"C",W198&lt;&gt;"NC",W198&lt;&gt;"SF",W198&lt;&gt;""),AND(Y198&lt;&gt;"NA",Y198&lt;&gt;"C",Y198&lt;&gt;"NC",Y198&lt;&gt;"SF",Y198&lt;&gt;""),AND(AA198&lt;&gt;"NA",AA198&lt;&gt;"C",AA198&lt;&gt;"NC",AA198&lt;&gt;"SF",AA198&lt;&gt;""),AND(AC198&lt;&gt;"NA",AC198&lt;&gt;"C",AC198&lt;&gt;"NC",AC198&lt;&gt;"SF",AC198&lt;&gt;"")),"FALSO",IF(AND(O198="NA",Q198="NA",S198="NA",U198="NA",W198="NA",Y198="NA",AA198="NA",AC198="NA"),"NA",IF(OR(O198="NC",Q198="NC",S198="NC",U198="NC",W198="NC",Y198="NC",AA198="NC",AC198="NC",O198="SF",Q198="SF",S198="SF",U198="SF",W198="SF",Y198="SF",AA198="SF",AC198="SF"),"NC",IF(OR(O198="C",Q198="C",S198="C",U198="C",W198="C",Y198="C",AA198="C",AC198="C"),"C","")))))</f>
        <v>C</v>
      </c>
      <c r="AG198" s="54" t="str">
        <f>IF(AND(AE198="C",AF198="C"),"UTILIZOU O PDA CORRETAMENTE",IF(AND(AE198="C",AF198="NC"),"UTILIZOU O PDA CORRETAMENTE. NÃO HÁ FOTOS DE TODAS AS ETAPAS",IF(AND(AE198="NC",AF198="NC"),"NÃO UTILIZOU O PDA",IF(AND(AE198="NA",AF198="NA"),"NÃO AVALIADO POR FALHA DE SINCRONISMO"))))</f>
        <v>UTILIZOU O PDA CORRETAMENTE</v>
      </c>
      <c r="AH198" s="144" t="s">
        <v>207</v>
      </c>
      <c r="AI198" s="190" t="s">
        <v>6</v>
      </c>
      <c r="AJ198" s="94" t="str">
        <f>E198</f>
        <v>SÃO PAULO</v>
      </c>
      <c r="AK198" s="192" t="s">
        <v>39</v>
      </c>
    </row>
    <row r="199" spans="1:37" ht="30" hidden="1" customHeight="1">
      <c r="A199" s="176" t="s">
        <v>201</v>
      </c>
      <c r="B199" s="157">
        <v>2619468322</v>
      </c>
      <c r="C199" s="157" t="s">
        <v>107</v>
      </c>
      <c r="D199" s="157" t="s">
        <v>81</v>
      </c>
      <c r="E199" s="157" t="s">
        <v>5</v>
      </c>
      <c r="F199" s="157" t="s">
        <v>569</v>
      </c>
      <c r="G199" s="157">
        <v>2472</v>
      </c>
      <c r="H199" s="157" t="s">
        <v>203</v>
      </c>
      <c r="I199" s="157" t="s">
        <v>459</v>
      </c>
      <c r="J199" s="157" t="s">
        <v>246</v>
      </c>
      <c r="K199" s="157" t="s">
        <v>217</v>
      </c>
      <c r="L199" s="205">
        <v>46300.404166666667</v>
      </c>
      <c r="M199" s="205">
        <v>46300.424305555556</v>
      </c>
      <c r="N199" s="157" t="s">
        <v>229</v>
      </c>
      <c r="O199" s="144" t="s">
        <v>207</v>
      </c>
      <c r="P199" s="188"/>
      <c r="Q199" s="157" t="s">
        <v>207</v>
      </c>
      <c r="R199" s="189"/>
      <c r="S199" s="157" t="s">
        <v>207</v>
      </c>
      <c r="T199" s="189"/>
      <c r="U199" s="157" t="s">
        <v>207</v>
      </c>
      <c r="V199" s="189"/>
      <c r="W199" s="157" t="s">
        <v>207</v>
      </c>
      <c r="X199" s="189"/>
      <c r="Y199" s="157" t="s">
        <v>207</v>
      </c>
      <c r="Z199" s="189"/>
      <c r="AA199" s="157" t="s">
        <v>207</v>
      </c>
      <c r="AB199" s="189"/>
      <c r="AC199" s="157" t="s">
        <v>207</v>
      </c>
      <c r="AD199" s="189"/>
      <c r="AE199" s="162" t="s">
        <v>207</v>
      </c>
      <c r="AF199" s="178" t="str">
        <f>IF(AND(O199="",Q199="",S199="",U199="",W199="",Y199="",AA199="",AC199=""),"",IF(OR(AND(O199&lt;&gt;"NA",O199&lt;&gt;"C",O199&lt;&gt;"NC",O199&lt;&gt;"SF",O199&lt;&gt;""),AND(Q199&lt;&gt;"NA",Q199&lt;&gt;"C",Q199&lt;&gt;"NC",Q199&lt;&gt;"SF",Q199&lt;&gt;""),AND(S199&lt;&gt;"NA",S199&lt;&gt;"C",S199&lt;&gt;"NC",S199&lt;&gt;"SF",S199&lt;&gt;""),AND(U199&lt;&gt;"NA",U199&lt;&gt;"C",U199&lt;&gt;"NC",U199&lt;&gt;"SF",U199&lt;&gt;""),AND(W199&lt;&gt;"NA",W199&lt;&gt;"C",W199&lt;&gt;"NC",W199&lt;&gt;"SF",W199&lt;&gt;""),AND(Y199&lt;&gt;"NA",Y199&lt;&gt;"C",Y199&lt;&gt;"NC",Y199&lt;&gt;"SF",Y199&lt;&gt;""),AND(AA199&lt;&gt;"NA",AA199&lt;&gt;"C",AA199&lt;&gt;"NC",AA199&lt;&gt;"SF",AA199&lt;&gt;""),AND(AC199&lt;&gt;"NA",AC199&lt;&gt;"C",AC199&lt;&gt;"NC",AC199&lt;&gt;"SF",AC199&lt;&gt;"")),"FALSO",IF(AND(O199="NA",Q199="NA",S199="NA",U199="NA",W199="NA",Y199="NA",AA199="NA",AC199="NA"),"NA",IF(OR(O199="NC",Q199="NC",S199="NC",U199="NC",W199="NC",Y199="NC",AA199="NC",AC199="NC",O199="SF",Q199="SF",S199="SF",U199="SF",W199="SF",Y199="SF",AA199="SF",AC199="SF"),"NC",IF(OR(O199="C",Q199="C",S199="C",U199="C",W199="C",Y199="C",AA199="C",AC199="C"),"C","")))))</f>
        <v>C</v>
      </c>
      <c r="AG199" s="54" t="str">
        <f>IF(AND(AE199="C",AF199="C"),"UTILIZOU O PDA CORRETAMENTE",IF(AND(AE199="C",AF199="NC"),"UTILIZOU O PDA CORRETAMENTE. NÃO HÁ FOTOS DE TODAS AS ETAPAS",IF(AND(AE199="NC",AF199="NC"),"NÃO UTILIZOU O PDA",IF(AND(AE199="NA",AF199="NA"),"NÃO AVALIADO POR FALHA DE SINCRONISMO"))))</f>
        <v>UTILIZOU O PDA CORRETAMENTE</v>
      </c>
      <c r="AH199" s="144" t="s">
        <v>207</v>
      </c>
      <c r="AI199" s="190" t="s">
        <v>6</v>
      </c>
      <c r="AJ199" s="94" t="str">
        <f>E199</f>
        <v>SÃO PAULO</v>
      </c>
      <c r="AK199" s="192" t="s">
        <v>39</v>
      </c>
    </row>
    <row r="200" spans="1:37" ht="30" hidden="1" customHeight="1">
      <c r="A200" s="176" t="s">
        <v>201</v>
      </c>
      <c r="B200" s="157">
        <v>2619966887</v>
      </c>
      <c r="C200" s="157" t="s">
        <v>106</v>
      </c>
      <c r="D200" s="157" t="s">
        <v>81</v>
      </c>
      <c r="E200" s="157" t="s">
        <v>5</v>
      </c>
      <c r="F200" s="157" t="s">
        <v>569</v>
      </c>
      <c r="G200" s="157">
        <v>3528</v>
      </c>
      <c r="H200" s="157" t="s">
        <v>217</v>
      </c>
      <c r="I200" s="157" t="s">
        <v>459</v>
      </c>
      <c r="J200" s="157" t="s">
        <v>339</v>
      </c>
      <c r="K200" s="157" t="s">
        <v>570</v>
      </c>
      <c r="L200" s="205">
        <v>46156.559027777781</v>
      </c>
      <c r="M200" s="205">
        <v>46156.631944444445</v>
      </c>
      <c r="N200" s="157" t="s">
        <v>206</v>
      </c>
      <c r="O200" s="144" t="s">
        <v>207</v>
      </c>
      <c r="P200" s="211"/>
      <c r="Q200" s="214" t="s">
        <v>207</v>
      </c>
      <c r="R200" s="214"/>
      <c r="S200" s="214" t="s">
        <v>207</v>
      </c>
      <c r="T200" s="214"/>
      <c r="U200" s="214" t="s">
        <v>207</v>
      </c>
      <c r="V200" s="214"/>
      <c r="W200" s="214" t="s">
        <v>207</v>
      </c>
      <c r="X200" s="214"/>
      <c r="Y200" s="214" t="s">
        <v>62</v>
      </c>
      <c r="Z200" s="214"/>
      <c r="AA200" s="214" t="s">
        <v>207</v>
      </c>
      <c r="AB200" s="214"/>
      <c r="AC200" s="214" t="s">
        <v>207</v>
      </c>
      <c r="AD200" s="214"/>
      <c r="AE200" s="211" t="s">
        <v>207</v>
      </c>
      <c r="AF200" s="178" t="str">
        <f>IF(AND(O200="",Q200="",S200="",U200="",W200="",Y200="",AA200="",AC200=""),"",IF(OR(AND(O200&lt;&gt;"NA",O200&lt;&gt;"C",O200&lt;&gt;"NC",O200&lt;&gt;"SF",O200&lt;&gt;""),AND(Q200&lt;&gt;"NA",Q200&lt;&gt;"C",Q200&lt;&gt;"NC",Q200&lt;&gt;"SF",Q200&lt;&gt;""),AND(S200&lt;&gt;"NA",S200&lt;&gt;"C",S200&lt;&gt;"NC",S200&lt;&gt;"SF",S200&lt;&gt;""),AND(U200&lt;&gt;"NA",U200&lt;&gt;"C",U200&lt;&gt;"NC",U200&lt;&gt;"SF",U200&lt;&gt;""),AND(W200&lt;&gt;"NA",W200&lt;&gt;"C",W200&lt;&gt;"NC",W200&lt;&gt;"SF",W200&lt;&gt;""),AND(Y200&lt;&gt;"NA",Y200&lt;&gt;"C",Y200&lt;&gt;"NC",Y200&lt;&gt;"SF",Y200&lt;&gt;""),AND(AA200&lt;&gt;"NA",AA200&lt;&gt;"C",AA200&lt;&gt;"NC",AA200&lt;&gt;"SF",AA200&lt;&gt;""),AND(AC200&lt;&gt;"NA",AC200&lt;&gt;"C",AC200&lt;&gt;"NC",AC200&lt;&gt;"SF",AC200&lt;&gt;"")),"FALSO",IF(AND(O200="NA",Q200="NA",S200="NA",U200="NA",W200="NA",Y200="NA",AA200="NA",AC200="NA"),"NA",IF(OR(O200="NC",Q200="NC",S200="NC",U200="NC",W200="NC",Y200="NC",AA200="NC",AC200="NC",O200="SF",Q200="SF",S200="SF",U200="SF",W200="SF",Y200="SF",AA200="SF",AC200="SF"),"NC",IF(OR(O200="C",Q200="C",S200="C",U200="C",W200="C",Y200="C",AA200="C",AC200="C"),"C","")))))</f>
        <v>C</v>
      </c>
      <c r="AG200" s="54" t="str">
        <f>IF(AND(AE200="C",AF200="C"),"UTILIZOU O PDA CORRETAMENTE",IF(AND(AE200="C",AF200="NC"),"UTILIZOU O PDA CORRETAMENTE. NÃO HÁ FOTOS DE TODAS AS ETAPAS",IF(AND(AE200="NC",AF200="NC"),"NÃO UTILIZOU O PDA",IF(AND(AE200="NA",AF200="NA"),"NÃO AVALIADO POR FALHA DE SINCRONISMO"))))</f>
        <v>UTILIZOU O PDA CORRETAMENTE</v>
      </c>
      <c r="AH200" s="161" t="s">
        <v>207</v>
      </c>
      <c r="AI200" s="190" t="s">
        <v>6</v>
      </c>
      <c r="AJ200" s="94" t="str">
        <f>E200</f>
        <v>SÃO PAULO</v>
      </c>
      <c r="AK200" s="192" t="s">
        <v>39</v>
      </c>
    </row>
    <row r="201" spans="1:37" ht="30" hidden="1" customHeight="1">
      <c r="A201" s="176" t="s">
        <v>201</v>
      </c>
      <c r="B201" s="157">
        <v>2619242875</v>
      </c>
      <c r="C201" s="157" t="s">
        <v>102</v>
      </c>
      <c r="D201" s="157" t="s">
        <v>81</v>
      </c>
      <c r="E201" s="157" t="s">
        <v>5</v>
      </c>
      <c r="F201" s="157" t="s">
        <v>571</v>
      </c>
      <c r="G201" s="157">
        <v>516</v>
      </c>
      <c r="H201" s="157" t="s">
        <v>217</v>
      </c>
      <c r="I201" s="157" t="s">
        <v>572</v>
      </c>
      <c r="J201" s="157" t="s">
        <v>246</v>
      </c>
      <c r="K201" s="157" t="s">
        <v>573</v>
      </c>
      <c r="L201" s="205">
        <v>46239.417361111111</v>
      </c>
      <c r="M201" s="205">
        <v>46239.616666666669</v>
      </c>
      <c r="N201" s="157" t="s">
        <v>235</v>
      </c>
      <c r="O201" s="144" t="s">
        <v>207</v>
      </c>
      <c r="P201" s="213"/>
      <c r="Q201" s="214" t="s">
        <v>207</v>
      </c>
      <c r="R201" s="216"/>
      <c r="S201" s="214" t="s">
        <v>207</v>
      </c>
      <c r="T201" s="216"/>
      <c r="U201" s="214" t="s">
        <v>207</v>
      </c>
      <c r="V201" s="216"/>
      <c r="W201" s="214" t="s">
        <v>230</v>
      </c>
      <c r="X201" s="216"/>
      <c r="Y201" s="214" t="s">
        <v>62</v>
      </c>
      <c r="Z201" s="216"/>
      <c r="AA201" s="214" t="s">
        <v>207</v>
      </c>
      <c r="AB201" s="216"/>
      <c r="AC201" s="214" t="s">
        <v>207</v>
      </c>
      <c r="AD201" s="216"/>
      <c r="AE201" s="211" t="s">
        <v>207</v>
      </c>
      <c r="AF201" s="178" t="str">
        <f>IF(AND(O201="",Q201="",S201="",U201="",W201="",Y201="",AA201="",AC201=""),"",IF(OR(AND(O201&lt;&gt;"NA",O201&lt;&gt;"C",O201&lt;&gt;"NC",O201&lt;&gt;"SF",O201&lt;&gt;""),AND(Q201&lt;&gt;"NA",Q201&lt;&gt;"C",Q201&lt;&gt;"NC",Q201&lt;&gt;"SF",Q201&lt;&gt;""),AND(S201&lt;&gt;"NA",S201&lt;&gt;"C",S201&lt;&gt;"NC",S201&lt;&gt;"SF",S201&lt;&gt;""),AND(U201&lt;&gt;"NA",U201&lt;&gt;"C",U201&lt;&gt;"NC",U201&lt;&gt;"SF",U201&lt;&gt;""),AND(W201&lt;&gt;"NA",W201&lt;&gt;"C",W201&lt;&gt;"NC",W201&lt;&gt;"SF",W201&lt;&gt;""),AND(Y201&lt;&gt;"NA",Y201&lt;&gt;"C",Y201&lt;&gt;"NC",Y201&lt;&gt;"SF",Y201&lt;&gt;""),AND(AA201&lt;&gt;"NA",AA201&lt;&gt;"C",AA201&lt;&gt;"NC",AA201&lt;&gt;"SF",AA201&lt;&gt;""),AND(AC201&lt;&gt;"NA",AC201&lt;&gt;"C",AC201&lt;&gt;"NC",AC201&lt;&gt;"SF",AC201&lt;&gt;"")),"FALSO",IF(AND(O201="NA",Q201="NA",S201="NA",U201="NA",W201="NA",Y201="NA",AA201="NA",AC201="NA"),"NA",IF(OR(O201="NC",Q201="NC",S201="NC",U201="NC",W201="NC",Y201="NC",AA201="NC",AC201="NC",O201="SF",Q201="SF",S201="SF",U201="SF",W201="SF",Y201="SF",AA201="SF",AC201="SF"),"NC",IF(OR(O201="C",Q201="C",S201="C",U201="C",W201="C",Y201="C",AA201="C",AC201="C"),"C","")))))</f>
        <v>NC</v>
      </c>
      <c r="AG201" s="54" t="str">
        <f>IF(AND(AE201="C",AF201="C"),"UTILIZOU O PDA CORRETAMENTE",IF(AND(AE201="C",AF201="NC"),"UTILIZOU O PDA CORRETAMENTE. NÃO HÁ FOTOS DE TODAS AS ETAPAS",IF(AND(AE201="NC",AF201="NC"),"NÃO UTILIZOU O PDA",IF(AND(AE201="NA",AF201="NA"),"NÃO AVALIADO POR FALHA DE SINCRONISMO"))))</f>
        <v>UTILIZOU O PDA CORRETAMENTE. NÃO HÁ FOTOS DE TODAS AS ETAPAS</v>
      </c>
      <c r="AH201" s="144" t="s">
        <v>207</v>
      </c>
      <c r="AI201" s="190" t="s">
        <v>6</v>
      </c>
      <c r="AJ201" s="94" t="str">
        <f>E201</f>
        <v>SÃO PAULO</v>
      </c>
      <c r="AK201" s="192" t="s">
        <v>39</v>
      </c>
    </row>
    <row r="202" spans="1:37" ht="30" hidden="1" customHeight="1">
      <c r="A202" s="176" t="s">
        <v>201</v>
      </c>
      <c r="B202" s="157">
        <v>2692966580</v>
      </c>
      <c r="C202" s="157" t="s">
        <v>107</v>
      </c>
      <c r="D202" s="157" t="s">
        <v>81</v>
      </c>
      <c r="E202" s="157" t="s">
        <v>5</v>
      </c>
      <c r="F202" s="157" t="s">
        <v>574</v>
      </c>
      <c r="G202" s="157">
        <v>1187</v>
      </c>
      <c r="H202" s="157"/>
      <c r="I202" s="157" t="s">
        <v>559</v>
      </c>
      <c r="J202" s="157" t="s">
        <v>246</v>
      </c>
      <c r="K202" s="157" t="s">
        <v>575</v>
      </c>
      <c r="L202" s="205">
        <v>46331.656944444447</v>
      </c>
      <c r="M202" s="205">
        <v>46331.693749999999</v>
      </c>
      <c r="N202" s="157" t="s">
        <v>248</v>
      </c>
      <c r="O202" s="144" t="s">
        <v>207</v>
      </c>
      <c r="P202" s="188"/>
      <c r="Q202" s="157" t="s">
        <v>207</v>
      </c>
      <c r="R202" s="189"/>
      <c r="S202" s="157" t="s">
        <v>207</v>
      </c>
      <c r="T202" s="189"/>
      <c r="U202" s="157" t="s">
        <v>230</v>
      </c>
      <c r="V202" s="189"/>
      <c r="W202" s="157" t="s">
        <v>207</v>
      </c>
      <c r="X202" s="189"/>
      <c r="Y202" s="157" t="s">
        <v>62</v>
      </c>
      <c r="Z202" s="189"/>
      <c r="AA202" s="157" t="s">
        <v>207</v>
      </c>
      <c r="AB202" s="189"/>
      <c r="AC202" s="157" t="s">
        <v>230</v>
      </c>
      <c r="AD202" s="189"/>
      <c r="AE202" s="162" t="s">
        <v>207</v>
      </c>
      <c r="AF202" s="178" t="str">
        <f>IF(AND(O202="",Q202="",S202="",U202="",W202="",Y202="",AA202="",AC202=""),"",IF(OR(AND(O202&lt;&gt;"NA",O202&lt;&gt;"C",O202&lt;&gt;"NC",O202&lt;&gt;"SF",O202&lt;&gt;""),AND(Q202&lt;&gt;"NA",Q202&lt;&gt;"C",Q202&lt;&gt;"NC",Q202&lt;&gt;"SF",Q202&lt;&gt;""),AND(S202&lt;&gt;"NA",S202&lt;&gt;"C",S202&lt;&gt;"NC",S202&lt;&gt;"SF",S202&lt;&gt;""),AND(U202&lt;&gt;"NA",U202&lt;&gt;"C",U202&lt;&gt;"NC",U202&lt;&gt;"SF",U202&lt;&gt;""),AND(W202&lt;&gt;"NA",W202&lt;&gt;"C",W202&lt;&gt;"NC",W202&lt;&gt;"SF",W202&lt;&gt;""),AND(Y202&lt;&gt;"NA",Y202&lt;&gt;"C",Y202&lt;&gt;"NC",Y202&lt;&gt;"SF",Y202&lt;&gt;""),AND(AA202&lt;&gt;"NA",AA202&lt;&gt;"C",AA202&lt;&gt;"NC",AA202&lt;&gt;"SF",AA202&lt;&gt;""),AND(AC202&lt;&gt;"NA",AC202&lt;&gt;"C",AC202&lt;&gt;"NC",AC202&lt;&gt;"SF",AC202&lt;&gt;"")),"FALSO",IF(AND(O202="NA",Q202="NA",S202="NA",U202="NA",W202="NA",Y202="NA",AA202="NA",AC202="NA"),"NA",IF(OR(O202="NC",Q202="NC",S202="NC",U202="NC",W202="NC",Y202="NC",AA202="NC",AC202="NC",O202="SF",Q202="SF",S202="SF",U202="SF",W202="SF",Y202="SF",AA202="SF",AC202="SF"),"NC",IF(OR(O202="C",Q202="C",S202="C",U202="C",W202="C",Y202="C",AA202="C",AC202="C"),"C","")))))</f>
        <v>NC</v>
      </c>
      <c r="AG202" s="54" t="str">
        <f>IF(AND(AE202="C",AF202="C"),"UTILIZOU O PDA CORRETAMENTE",IF(AND(AE202="C",AF202="NC"),"UTILIZOU O PDA CORRETAMENTE. NÃO HÁ FOTOS DE TODAS AS ETAPAS",IF(AND(AE202="NC",AF202="NC"),"NÃO UTILIZOU O PDA",IF(AND(AE202="NA",AF202="NA"),"NÃO AVALIADO POR FALHA DE SINCRONISMO"))))</f>
        <v>UTILIZOU O PDA CORRETAMENTE. NÃO HÁ FOTOS DE TODAS AS ETAPAS</v>
      </c>
      <c r="AH202" s="144" t="s">
        <v>207</v>
      </c>
      <c r="AI202" s="190" t="s">
        <v>6</v>
      </c>
      <c r="AJ202" s="94" t="str">
        <f>E202</f>
        <v>SÃO PAULO</v>
      </c>
      <c r="AK202" s="192" t="s">
        <v>39</v>
      </c>
    </row>
    <row r="203" spans="1:37" ht="30" hidden="1" customHeight="1">
      <c r="A203" s="176" t="s">
        <v>201</v>
      </c>
      <c r="B203" s="157">
        <v>2618379886</v>
      </c>
      <c r="C203" s="157" t="s">
        <v>87</v>
      </c>
      <c r="D203" s="157" t="s">
        <v>80</v>
      </c>
      <c r="E203" s="157" t="s">
        <v>5</v>
      </c>
      <c r="F203" s="157" t="s">
        <v>576</v>
      </c>
      <c r="G203" s="157">
        <v>245</v>
      </c>
      <c r="H203" s="157" t="s">
        <v>217</v>
      </c>
      <c r="I203" s="157" t="s">
        <v>383</v>
      </c>
      <c r="J203" s="157" t="s">
        <v>265</v>
      </c>
      <c r="K203" s="157" t="s">
        <v>217</v>
      </c>
      <c r="L203" s="205">
        <v>46239.991666666669</v>
      </c>
      <c r="M203" s="205">
        <v>46270.015277777777</v>
      </c>
      <c r="N203" s="157" t="s">
        <v>503</v>
      </c>
      <c r="O203" s="144" t="s">
        <v>207</v>
      </c>
      <c r="P203" s="213"/>
      <c r="Q203" s="214" t="s">
        <v>207</v>
      </c>
      <c r="R203" s="216"/>
      <c r="S203" s="214" t="s">
        <v>62</v>
      </c>
      <c r="T203" s="216"/>
      <c r="U203" s="214" t="s">
        <v>62</v>
      </c>
      <c r="V203" s="216"/>
      <c r="W203" s="214" t="s">
        <v>62</v>
      </c>
      <c r="X203" s="216"/>
      <c r="Y203" s="214" t="s">
        <v>62</v>
      </c>
      <c r="Z203" s="216"/>
      <c r="AA203" s="214" t="s">
        <v>62</v>
      </c>
      <c r="AB203" s="216"/>
      <c r="AC203" s="214" t="s">
        <v>207</v>
      </c>
      <c r="AD203" s="216"/>
      <c r="AE203" s="211" t="s">
        <v>207</v>
      </c>
      <c r="AF203" s="178" t="str">
        <f>IF(AND(O203="",Q203="",S203="",U203="",W203="",Y203="",AA203="",AC203=""),"",IF(OR(AND(O203&lt;&gt;"NA",O203&lt;&gt;"C",O203&lt;&gt;"NC",O203&lt;&gt;"SF",O203&lt;&gt;""),AND(Q203&lt;&gt;"NA",Q203&lt;&gt;"C",Q203&lt;&gt;"NC",Q203&lt;&gt;"SF",Q203&lt;&gt;""),AND(S203&lt;&gt;"NA",S203&lt;&gt;"C",S203&lt;&gt;"NC",S203&lt;&gt;"SF",S203&lt;&gt;""),AND(U203&lt;&gt;"NA",U203&lt;&gt;"C",U203&lt;&gt;"NC",U203&lt;&gt;"SF",U203&lt;&gt;""),AND(W203&lt;&gt;"NA",W203&lt;&gt;"C",W203&lt;&gt;"NC",W203&lt;&gt;"SF",W203&lt;&gt;""),AND(Y203&lt;&gt;"NA",Y203&lt;&gt;"C",Y203&lt;&gt;"NC",Y203&lt;&gt;"SF",Y203&lt;&gt;""),AND(AA203&lt;&gt;"NA",AA203&lt;&gt;"C",AA203&lt;&gt;"NC",AA203&lt;&gt;"SF",AA203&lt;&gt;""),AND(AC203&lt;&gt;"NA",AC203&lt;&gt;"C",AC203&lt;&gt;"NC",AC203&lt;&gt;"SF",AC203&lt;&gt;"")),"FALSO",IF(AND(O203="NA",Q203="NA",S203="NA",U203="NA",W203="NA",Y203="NA",AA203="NA",AC203="NA"),"NA",IF(OR(O203="NC",Q203="NC",S203="NC",U203="NC",W203="NC",Y203="NC",AA203="NC",AC203="NC",O203="SF",Q203="SF",S203="SF",U203="SF",W203="SF",Y203="SF",AA203="SF",AC203="SF"),"NC",IF(OR(O203="C",Q203="C",S203="C",U203="C",W203="C",Y203="C",AA203="C",AC203="C"),"C","")))))</f>
        <v>C</v>
      </c>
      <c r="AG203" s="54" t="str">
        <f>IF(AND(AE203="C",AF203="C"),"UTILIZOU O PDA CORRETAMENTE",IF(AND(AE203="C",AF203="NC"),"UTILIZOU O PDA CORRETAMENTE. NÃO HÁ FOTOS DE TODAS AS ETAPAS",IF(AND(AE203="NC",AF203="NC"),"NÃO UTILIZOU O PDA",IF(AND(AE203="NA",AF203="NA"),"NÃO AVALIADO POR FALHA DE SINCRONISMO"))))</f>
        <v>UTILIZOU O PDA CORRETAMENTE</v>
      </c>
      <c r="AH203" s="144" t="s">
        <v>207</v>
      </c>
      <c r="AI203" s="190" t="s">
        <v>6</v>
      </c>
      <c r="AJ203" s="94" t="str">
        <f>E203</f>
        <v>SÃO PAULO</v>
      </c>
      <c r="AK203" s="192" t="s">
        <v>39</v>
      </c>
    </row>
    <row r="204" spans="1:37" ht="30" hidden="1" customHeight="1">
      <c r="A204" s="176" t="s">
        <v>201</v>
      </c>
      <c r="B204" s="157">
        <v>2618917002</v>
      </c>
      <c r="C204" s="157" t="s">
        <v>106</v>
      </c>
      <c r="D204" s="157" t="s">
        <v>81</v>
      </c>
      <c r="E204" s="157" t="s">
        <v>5</v>
      </c>
      <c r="F204" s="157" t="s">
        <v>577</v>
      </c>
      <c r="G204" s="157">
        <v>377</v>
      </c>
      <c r="H204" s="157" t="s">
        <v>217</v>
      </c>
      <c r="I204" s="157" t="s">
        <v>283</v>
      </c>
      <c r="J204" s="157" t="s">
        <v>339</v>
      </c>
      <c r="K204" s="157" t="s">
        <v>578</v>
      </c>
      <c r="L204" s="205">
        <v>46208.688194444447</v>
      </c>
      <c r="M204" s="205">
        <v>46208.691666666666</v>
      </c>
      <c r="N204" s="157" t="s">
        <v>277</v>
      </c>
      <c r="O204" s="144" t="s">
        <v>207</v>
      </c>
      <c r="P204" s="213"/>
      <c r="Q204" s="214" t="s">
        <v>207</v>
      </c>
      <c r="R204" s="216"/>
      <c r="S204" s="214" t="s">
        <v>207</v>
      </c>
      <c r="T204" s="216"/>
      <c r="U204" s="214" t="s">
        <v>207</v>
      </c>
      <c r="V204" s="216"/>
      <c r="W204" s="214" t="s">
        <v>207</v>
      </c>
      <c r="X204" s="216"/>
      <c r="Y204" s="214" t="s">
        <v>230</v>
      </c>
      <c r="Z204" s="216"/>
      <c r="AA204" s="214" t="s">
        <v>207</v>
      </c>
      <c r="AB204" s="216"/>
      <c r="AC204" s="214" t="s">
        <v>207</v>
      </c>
      <c r="AD204" s="216"/>
      <c r="AE204" s="211" t="s">
        <v>207</v>
      </c>
      <c r="AF204" s="178" t="str">
        <f>IF(AND(O204="",Q204="",S204="",U204="",W204="",Y204="",AA204="",AC204=""),"",IF(OR(AND(O204&lt;&gt;"NA",O204&lt;&gt;"C",O204&lt;&gt;"NC",O204&lt;&gt;"SF",O204&lt;&gt;""),AND(Q204&lt;&gt;"NA",Q204&lt;&gt;"C",Q204&lt;&gt;"NC",Q204&lt;&gt;"SF",Q204&lt;&gt;""),AND(S204&lt;&gt;"NA",S204&lt;&gt;"C",S204&lt;&gt;"NC",S204&lt;&gt;"SF",S204&lt;&gt;""),AND(U204&lt;&gt;"NA",U204&lt;&gt;"C",U204&lt;&gt;"NC",U204&lt;&gt;"SF",U204&lt;&gt;""),AND(W204&lt;&gt;"NA",W204&lt;&gt;"C",W204&lt;&gt;"NC",W204&lt;&gt;"SF",W204&lt;&gt;""),AND(Y204&lt;&gt;"NA",Y204&lt;&gt;"C",Y204&lt;&gt;"NC",Y204&lt;&gt;"SF",Y204&lt;&gt;""),AND(AA204&lt;&gt;"NA",AA204&lt;&gt;"C",AA204&lt;&gt;"NC",AA204&lt;&gt;"SF",AA204&lt;&gt;""),AND(AC204&lt;&gt;"NA",AC204&lt;&gt;"C",AC204&lt;&gt;"NC",AC204&lt;&gt;"SF",AC204&lt;&gt;"")),"FALSO",IF(AND(O204="NA",Q204="NA",S204="NA",U204="NA",W204="NA",Y204="NA",AA204="NA",AC204="NA"),"NA",IF(OR(O204="NC",Q204="NC",S204="NC",U204="NC",W204="NC",Y204="NC",AA204="NC",AC204="NC",O204="SF",Q204="SF",S204="SF",U204="SF",W204="SF",Y204="SF",AA204="SF",AC204="SF"),"NC",IF(OR(O204="C",Q204="C",S204="C",U204="C",W204="C",Y204="C",AA204="C",AC204="C"),"C","")))))</f>
        <v>NC</v>
      </c>
      <c r="AG204" s="54" t="str">
        <f>IF(AND(AE204="C",AF204="C"),"UTILIZOU O PDA CORRETAMENTE",IF(AND(AE204="C",AF204="NC"),"UTILIZOU O PDA CORRETAMENTE. NÃO HÁ FOTOS DE TODAS AS ETAPAS",IF(AND(AE204="NC",AF204="NC"),"NÃO UTILIZOU O PDA",IF(AND(AE204="NA",AF204="NA"),"NÃO AVALIADO POR FALHA DE SINCRONISMO"))))</f>
        <v>UTILIZOU O PDA CORRETAMENTE. NÃO HÁ FOTOS DE TODAS AS ETAPAS</v>
      </c>
      <c r="AH204" s="144" t="s">
        <v>207</v>
      </c>
      <c r="AI204" s="190" t="s">
        <v>6</v>
      </c>
      <c r="AJ204" s="94" t="str">
        <f>E204</f>
        <v>SÃO PAULO</v>
      </c>
      <c r="AK204" s="192" t="s">
        <v>39</v>
      </c>
    </row>
    <row r="205" spans="1:37" ht="30" hidden="1" customHeight="1">
      <c r="A205" s="176" t="s">
        <v>201</v>
      </c>
      <c r="B205" s="157">
        <v>2617114115</v>
      </c>
      <c r="C205" s="157" t="s">
        <v>101</v>
      </c>
      <c r="D205" s="157" t="s">
        <v>79</v>
      </c>
      <c r="E205" s="157" t="s">
        <v>5</v>
      </c>
      <c r="F205" s="157" t="s">
        <v>579</v>
      </c>
      <c r="G205" s="157">
        <v>941</v>
      </c>
      <c r="H205" s="157"/>
      <c r="I205" s="157" t="s">
        <v>308</v>
      </c>
      <c r="J205" s="157" t="s">
        <v>309</v>
      </c>
      <c r="K205" s="157" t="s">
        <v>313</v>
      </c>
      <c r="L205" s="205">
        <v>46154.37777777778</v>
      </c>
      <c r="M205" s="205">
        <v>46154.378472222219</v>
      </c>
      <c r="N205" s="157" t="s">
        <v>311</v>
      </c>
      <c r="O205" s="144" t="s">
        <v>62</v>
      </c>
      <c r="P205" s="188"/>
      <c r="Q205" s="157" t="s">
        <v>62</v>
      </c>
      <c r="R205" s="189"/>
      <c r="S205" s="157" t="s">
        <v>62</v>
      </c>
      <c r="T205" s="189"/>
      <c r="U205" s="157" t="s">
        <v>62</v>
      </c>
      <c r="V205" s="189"/>
      <c r="W205" s="157" t="s">
        <v>62</v>
      </c>
      <c r="X205" s="189"/>
      <c r="Y205" s="157" t="s">
        <v>62</v>
      </c>
      <c r="Z205" s="189"/>
      <c r="AA205" s="157" t="s">
        <v>62</v>
      </c>
      <c r="AB205" s="189"/>
      <c r="AC205" s="157" t="s">
        <v>62</v>
      </c>
      <c r="AD205" s="189"/>
      <c r="AE205" s="162" t="s">
        <v>62</v>
      </c>
      <c r="AF205" s="178" t="str">
        <f>IF(AND(O205="",Q205="",S205="",U205="",W205="",Y205="",AA205="",AC205=""),"",IF(OR(AND(O205&lt;&gt;"NA",O205&lt;&gt;"C",O205&lt;&gt;"NC",O205&lt;&gt;"SF",O205&lt;&gt;""),AND(Q205&lt;&gt;"NA",Q205&lt;&gt;"C",Q205&lt;&gt;"NC",Q205&lt;&gt;"SF",Q205&lt;&gt;""),AND(S205&lt;&gt;"NA",S205&lt;&gt;"C",S205&lt;&gt;"NC",S205&lt;&gt;"SF",S205&lt;&gt;""),AND(U205&lt;&gt;"NA",U205&lt;&gt;"C",U205&lt;&gt;"NC",U205&lt;&gt;"SF",U205&lt;&gt;""),AND(W205&lt;&gt;"NA",W205&lt;&gt;"C",W205&lt;&gt;"NC",W205&lt;&gt;"SF",W205&lt;&gt;""),AND(Y205&lt;&gt;"NA",Y205&lt;&gt;"C",Y205&lt;&gt;"NC",Y205&lt;&gt;"SF",Y205&lt;&gt;""),AND(AA205&lt;&gt;"NA",AA205&lt;&gt;"C",AA205&lt;&gt;"NC",AA205&lt;&gt;"SF",AA205&lt;&gt;""),AND(AC205&lt;&gt;"NA",AC205&lt;&gt;"C",AC205&lt;&gt;"NC",AC205&lt;&gt;"SF",AC205&lt;&gt;"")),"FALSO",IF(AND(O205="NA",Q205="NA",S205="NA",U205="NA",W205="NA",Y205="NA",AA205="NA",AC205="NA"),"NA",IF(OR(O205="NC",Q205="NC",S205="NC",U205="NC",W205="NC",Y205="NC",AA205="NC",AC205="NC",O205="SF",Q205="SF",S205="SF",U205="SF",W205="SF",Y205="SF",AA205="SF",AC205="SF"),"NC",IF(OR(O205="C",Q205="C",S205="C",U205="C",W205="C",Y205="C",AA205="C",AC205="C"),"C","")))))</f>
        <v>NA</v>
      </c>
      <c r="AG205" s="54" t="str">
        <f>IF(AND(AE205="C",AF205="C"),"UTILIZOU O PDA CORRETAMENTE",IF(AND(AE205="C",AF205="NC"),"UTILIZOU O PDA CORRETAMENTE. NÃO HÁ FOTOS DE TODAS AS ETAPAS",IF(AND(AE205="NC",AF205="NC"),"NÃO UTILIZOU O PDA",IF(AND(AE205="NA",AF205="NA"),"NÃO AVALIADO POR FALHA DE SINCRONISMO"))))</f>
        <v>NÃO AVALIADO POR FALHA DE SINCRONISMO</v>
      </c>
      <c r="AH205" s="144" t="s">
        <v>207</v>
      </c>
      <c r="AI205" s="190" t="s">
        <v>6</v>
      </c>
      <c r="AJ205" s="94" t="str">
        <f>E205</f>
        <v>SÃO PAULO</v>
      </c>
      <c r="AK205" s="192" t="s">
        <v>39</v>
      </c>
    </row>
    <row r="206" spans="1:37" ht="30" hidden="1" customHeight="1">
      <c r="A206" s="176" t="s">
        <v>201</v>
      </c>
      <c r="B206" s="157">
        <v>2617115313</v>
      </c>
      <c r="C206" s="157" t="s">
        <v>101</v>
      </c>
      <c r="D206" s="157" t="s">
        <v>79</v>
      </c>
      <c r="E206" s="157" t="s">
        <v>5</v>
      </c>
      <c r="F206" s="157" t="s">
        <v>579</v>
      </c>
      <c r="G206" s="157">
        <v>856</v>
      </c>
      <c r="H206" s="157" t="s">
        <v>217</v>
      </c>
      <c r="I206" s="157" t="s">
        <v>308</v>
      </c>
      <c r="J206" s="157" t="s">
        <v>309</v>
      </c>
      <c r="K206" s="157" t="s">
        <v>580</v>
      </c>
      <c r="L206" s="205">
        <v>46154.37777777778</v>
      </c>
      <c r="M206" s="205">
        <v>46154.378472222219</v>
      </c>
      <c r="N206" s="157" t="s">
        <v>311</v>
      </c>
      <c r="O206" s="144" t="s">
        <v>62</v>
      </c>
      <c r="P206" s="188"/>
      <c r="Q206" s="157" t="s">
        <v>62</v>
      </c>
      <c r="R206" s="189"/>
      <c r="S206" s="157" t="s">
        <v>62</v>
      </c>
      <c r="T206" s="189"/>
      <c r="U206" s="157" t="s">
        <v>62</v>
      </c>
      <c r="V206" s="189"/>
      <c r="W206" s="157" t="s">
        <v>62</v>
      </c>
      <c r="X206" s="189"/>
      <c r="Y206" s="157" t="s">
        <v>62</v>
      </c>
      <c r="Z206" s="189"/>
      <c r="AA206" s="157" t="s">
        <v>62</v>
      </c>
      <c r="AB206" s="189"/>
      <c r="AC206" s="157" t="s">
        <v>62</v>
      </c>
      <c r="AD206" s="189"/>
      <c r="AE206" s="162" t="s">
        <v>62</v>
      </c>
      <c r="AF206" s="178" t="str">
        <f>IF(AND(O206="",Q206="",S206="",U206="",W206="",Y206="",AA206="",AC206=""),"",IF(OR(AND(O206&lt;&gt;"NA",O206&lt;&gt;"C",O206&lt;&gt;"NC",O206&lt;&gt;"SF",O206&lt;&gt;""),AND(Q206&lt;&gt;"NA",Q206&lt;&gt;"C",Q206&lt;&gt;"NC",Q206&lt;&gt;"SF",Q206&lt;&gt;""),AND(S206&lt;&gt;"NA",S206&lt;&gt;"C",S206&lt;&gt;"NC",S206&lt;&gt;"SF",S206&lt;&gt;""),AND(U206&lt;&gt;"NA",U206&lt;&gt;"C",U206&lt;&gt;"NC",U206&lt;&gt;"SF",U206&lt;&gt;""),AND(W206&lt;&gt;"NA",W206&lt;&gt;"C",W206&lt;&gt;"NC",W206&lt;&gt;"SF",W206&lt;&gt;""),AND(Y206&lt;&gt;"NA",Y206&lt;&gt;"C",Y206&lt;&gt;"NC",Y206&lt;&gt;"SF",Y206&lt;&gt;""),AND(AA206&lt;&gt;"NA",AA206&lt;&gt;"C",AA206&lt;&gt;"NC",AA206&lt;&gt;"SF",AA206&lt;&gt;""),AND(AC206&lt;&gt;"NA",AC206&lt;&gt;"C",AC206&lt;&gt;"NC",AC206&lt;&gt;"SF",AC206&lt;&gt;"")),"FALSO",IF(AND(O206="NA",Q206="NA",S206="NA",U206="NA",W206="NA",Y206="NA",AA206="NA",AC206="NA"),"NA",IF(OR(O206="NC",Q206="NC",S206="NC",U206="NC",W206="NC",Y206="NC",AA206="NC",AC206="NC",O206="SF",Q206="SF",S206="SF",U206="SF",W206="SF",Y206="SF",AA206="SF",AC206="SF"),"NC",IF(OR(O206="C",Q206="C",S206="C",U206="C",W206="C",Y206="C",AA206="C",AC206="C"),"C","")))))</f>
        <v>NA</v>
      </c>
      <c r="AG206" s="54" t="str">
        <f>IF(AND(AE206="C",AF206="C"),"UTILIZOU O PDA CORRETAMENTE",IF(AND(AE206="C",AF206="NC"),"UTILIZOU O PDA CORRETAMENTE. NÃO HÁ FOTOS DE TODAS AS ETAPAS",IF(AND(AE206="NC",AF206="NC"),"NÃO UTILIZOU O PDA",IF(AND(AE206="NA",AF206="NA"),"NÃO AVALIADO POR FALHA DE SINCRONISMO"))))</f>
        <v>NÃO AVALIADO POR FALHA DE SINCRONISMO</v>
      </c>
      <c r="AH206" s="144"/>
      <c r="AI206" s="190" t="s">
        <v>6</v>
      </c>
      <c r="AJ206" s="94" t="str">
        <f>E206</f>
        <v>SÃO PAULO</v>
      </c>
      <c r="AK206" s="192" t="s">
        <v>39</v>
      </c>
    </row>
    <row r="207" spans="1:37" ht="30" hidden="1" customHeight="1">
      <c r="A207" s="176" t="s">
        <v>201</v>
      </c>
      <c r="B207" s="157">
        <v>2617113786</v>
      </c>
      <c r="C207" s="157" t="s">
        <v>101</v>
      </c>
      <c r="D207" s="157" t="s">
        <v>79</v>
      </c>
      <c r="E207" s="157" t="s">
        <v>5</v>
      </c>
      <c r="F207" s="157" t="s">
        <v>579</v>
      </c>
      <c r="G207" s="157">
        <v>923</v>
      </c>
      <c r="H207" s="157"/>
      <c r="I207" s="157" t="s">
        <v>308</v>
      </c>
      <c r="J207" s="157" t="s">
        <v>309</v>
      </c>
      <c r="K207" s="157" t="s">
        <v>313</v>
      </c>
      <c r="L207" s="205">
        <v>46154.37777777778</v>
      </c>
      <c r="M207" s="205">
        <v>46154.378472222219</v>
      </c>
      <c r="N207" s="157" t="s">
        <v>311</v>
      </c>
      <c r="O207" s="144" t="s">
        <v>62</v>
      </c>
      <c r="P207" s="188"/>
      <c r="Q207" s="157" t="s">
        <v>62</v>
      </c>
      <c r="R207" s="189"/>
      <c r="S207" s="157" t="s">
        <v>62</v>
      </c>
      <c r="T207" s="189"/>
      <c r="U207" s="157" t="s">
        <v>62</v>
      </c>
      <c r="V207" s="189"/>
      <c r="W207" s="157" t="s">
        <v>62</v>
      </c>
      <c r="X207" s="189"/>
      <c r="Y207" s="157" t="s">
        <v>62</v>
      </c>
      <c r="Z207" s="189"/>
      <c r="AA207" s="157" t="s">
        <v>62</v>
      </c>
      <c r="AB207" s="189"/>
      <c r="AC207" s="157" t="s">
        <v>62</v>
      </c>
      <c r="AD207" s="189"/>
      <c r="AE207" s="162" t="s">
        <v>62</v>
      </c>
      <c r="AF207" s="178" t="str">
        <f>IF(AND(O207="",Q207="",S207="",U207="",W207="",Y207="",AA207="",AC207=""),"",IF(OR(AND(O207&lt;&gt;"NA",O207&lt;&gt;"C",O207&lt;&gt;"NC",O207&lt;&gt;"SF",O207&lt;&gt;""),AND(Q207&lt;&gt;"NA",Q207&lt;&gt;"C",Q207&lt;&gt;"NC",Q207&lt;&gt;"SF",Q207&lt;&gt;""),AND(S207&lt;&gt;"NA",S207&lt;&gt;"C",S207&lt;&gt;"NC",S207&lt;&gt;"SF",S207&lt;&gt;""),AND(U207&lt;&gt;"NA",U207&lt;&gt;"C",U207&lt;&gt;"NC",U207&lt;&gt;"SF",U207&lt;&gt;""),AND(W207&lt;&gt;"NA",W207&lt;&gt;"C",W207&lt;&gt;"NC",W207&lt;&gt;"SF",W207&lt;&gt;""),AND(Y207&lt;&gt;"NA",Y207&lt;&gt;"C",Y207&lt;&gt;"NC",Y207&lt;&gt;"SF",Y207&lt;&gt;""),AND(AA207&lt;&gt;"NA",AA207&lt;&gt;"C",AA207&lt;&gt;"NC",AA207&lt;&gt;"SF",AA207&lt;&gt;""),AND(AC207&lt;&gt;"NA",AC207&lt;&gt;"C",AC207&lt;&gt;"NC",AC207&lt;&gt;"SF",AC207&lt;&gt;"")),"FALSO",IF(AND(O207="NA",Q207="NA",S207="NA",U207="NA",W207="NA",Y207="NA",AA207="NA",AC207="NA"),"NA",IF(OR(O207="NC",Q207="NC",S207="NC",U207="NC",W207="NC",Y207="NC",AA207="NC",AC207="NC",O207="SF",Q207="SF",S207="SF",U207="SF",W207="SF",Y207="SF",AA207="SF",AC207="SF"),"NC",IF(OR(O207="C",Q207="C",S207="C",U207="C",W207="C",Y207="C",AA207="C",AC207="C"),"C","")))))</f>
        <v>NA</v>
      </c>
      <c r="AG207" s="54" t="str">
        <f>IF(AND(AE207="C",AF207="C"),"UTILIZOU O PDA CORRETAMENTE",IF(AND(AE207="C",AF207="NC"),"UTILIZOU O PDA CORRETAMENTE. NÃO HÁ FOTOS DE TODAS AS ETAPAS",IF(AND(AE207="NC",AF207="NC"),"NÃO UTILIZOU O PDA",IF(AND(AE207="NA",AF207="NA"),"NÃO AVALIADO POR FALHA DE SINCRONISMO"))))</f>
        <v>NÃO AVALIADO POR FALHA DE SINCRONISMO</v>
      </c>
      <c r="AH207" s="144"/>
      <c r="AI207" s="190" t="s">
        <v>6</v>
      </c>
      <c r="AJ207" s="94" t="str">
        <f>E207</f>
        <v>SÃO PAULO</v>
      </c>
      <c r="AK207" s="192" t="s">
        <v>39</v>
      </c>
    </row>
    <row r="208" spans="1:37" ht="30" hidden="1" customHeight="1">
      <c r="A208" s="176" t="s">
        <v>201</v>
      </c>
      <c r="B208" s="157">
        <v>2617114984</v>
      </c>
      <c r="C208" s="157" t="s">
        <v>101</v>
      </c>
      <c r="D208" s="157" t="s">
        <v>79</v>
      </c>
      <c r="E208" s="157" t="s">
        <v>5</v>
      </c>
      <c r="F208" s="157" t="s">
        <v>579</v>
      </c>
      <c r="G208" s="157">
        <v>920</v>
      </c>
      <c r="H208" s="157" t="s">
        <v>217</v>
      </c>
      <c r="I208" s="157" t="s">
        <v>308</v>
      </c>
      <c r="J208" s="157" t="s">
        <v>309</v>
      </c>
      <c r="K208" s="157" t="s">
        <v>312</v>
      </c>
      <c r="L208" s="205">
        <v>46154.37777777778</v>
      </c>
      <c r="M208" s="205">
        <v>46154.378472222219</v>
      </c>
      <c r="N208" s="157" t="s">
        <v>311</v>
      </c>
      <c r="O208" s="144" t="s">
        <v>62</v>
      </c>
      <c r="P208" s="188"/>
      <c r="Q208" s="157" t="s">
        <v>62</v>
      </c>
      <c r="R208" s="189"/>
      <c r="S208" s="157" t="s">
        <v>62</v>
      </c>
      <c r="T208" s="189"/>
      <c r="U208" s="157" t="s">
        <v>62</v>
      </c>
      <c r="V208" s="189"/>
      <c r="W208" s="157" t="s">
        <v>62</v>
      </c>
      <c r="X208" s="189"/>
      <c r="Y208" s="157" t="s">
        <v>62</v>
      </c>
      <c r="Z208" s="189"/>
      <c r="AA208" s="157" t="s">
        <v>62</v>
      </c>
      <c r="AB208" s="189"/>
      <c r="AC208" s="157" t="s">
        <v>62</v>
      </c>
      <c r="AD208" s="189"/>
      <c r="AE208" s="162" t="s">
        <v>62</v>
      </c>
      <c r="AF208" s="178" t="str">
        <f>IF(AND(O208="",Q208="",S208="",U208="",W208="",Y208="",AA208="",AC208=""),"",IF(OR(AND(O208&lt;&gt;"NA",O208&lt;&gt;"C",O208&lt;&gt;"NC",O208&lt;&gt;"SF",O208&lt;&gt;""),AND(Q208&lt;&gt;"NA",Q208&lt;&gt;"C",Q208&lt;&gt;"NC",Q208&lt;&gt;"SF",Q208&lt;&gt;""),AND(S208&lt;&gt;"NA",S208&lt;&gt;"C",S208&lt;&gt;"NC",S208&lt;&gt;"SF",S208&lt;&gt;""),AND(U208&lt;&gt;"NA",U208&lt;&gt;"C",U208&lt;&gt;"NC",U208&lt;&gt;"SF",U208&lt;&gt;""),AND(W208&lt;&gt;"NA",W208&lt;&gt;"C",W208&lt;&gt;"NC",W208&lt;&gt;"SF",W208&lt;&gt;""),AND(Y208&lt;&gt;"NA",Y208&lt;&gt;"C",Y208&lt;&gt;"NC",Y208&lt;&gt;"SF",Y208&lt;&gt;""),AND(AA208&lt;&gt;"NA",AA208&lt;&gt;"C",AA208&lt;&gt;"NC",AA208&lt;&gt;"SF",AA208&lt;&gt;""),AND(AC208&lt;&gt;"NA",AC208&lt;&gt;"C",AC208&lt;&gt;"NC",AC208&lt;&gt;"SF",AC208&lt;&gt;"")),"FALSO",IF(AND(O208="NA",Q208="NA",S208="NA",U208="NA",W208="NA",Y208="NA",AA208="NA",AC208="NA"),"NA",IF(OR(O208="NC",Q208="NC",S208="NC",U208="NC",W208="NC",Y208="NC",AA208="NC",AC208="NC",O208="SF",Q208="SF",S208="SF",U208="SF",W208="SF",Y208="SF",AA208="SF",AC208="SF"),"NC",IF(OR(O208="C",Q208="C",S208="C",U208="C",W208="C",Y208="C",AA208="C",AC208="C"),"C","")))))</f>
        <v>NA</v>
      </c>
      <c r="AG208" s="54" t="str">
        <f>IF(AND(AE208="C",AF208="C"),"UTILIZOU O PDA CORRETAMENTE",IF(AND(AE208="C",AF208="NC"),"UTILIZOU O PDA CORRETAMENTE. NÃO HÁ FOTOS DE TODAS AS ETAPAS",IF(AND(AE208="NC",AF208="NC"),"NÃO UTILIZOU O PDA",IF(AND(AE208="NA",AF208="NA"),"NÃO AVALIADO POR FALHA DE SINCRONISMO"))))</f>
        <v>NÃO AVALIADO POR FALHA DE SINCRONISMO</v>
      </c>
      <c r="AH208" s="144"/>
      <c r="AI208" s="190" t="s">
        <v>6</v>
      </c>
      <c r="AJ208" s="94" t="str">
        <f>E208</f>
        <v>SÃO PAULO</v>
      </c>
      <c r="AK208" s="192" t="s">
        <v>39</v>
      </c>
    </row>
    <row r="209" spans="1:37" ht="30" hidden="1" customHeight="1">
      <c r="A209" s="176" t="s">
        <v>201</v>
      </c>
      <c r="B209" s="157">
        <v>2617114780</v>
      </c>
      <c r="C209" s="157" t="s">
        <v>101</v>
      </c>
      <c r="D209" s="157" t="s">
        <v>79</v>
      </c>
      <c r="E209" s="157" t="s">
        <v>5</v>
      </c>
      <c r="F209" s="157" t="s">
        <v>579</v>
      </c>
      <c r="G209" s="157">
        <v>880</v>
      </c>
      <c r="H209" s="157"/>
      <c r="I209" s="157" t="s">
        <v>308</v>
      </c>
      <c r="J209" s="157" t="s">
        <v>309</v>
      </c>
      <c r="K209" s="157" t="s">
        <v>310</v>
      </c>
      <c r="L209" s="205">
        <v>46154.37777777778</v>
      </c>
      <c r="M209" s="205">
        <v>46154.378472222219</v>
      </c>
      <c r="N209" s="157" t="s">
        <v>311</v>
      </c>
      <c r="O209" s="144" t="s">
        <v>62</v>
      </c>
      <c r="P209" s="188"/>
      <c r="Q209" s="157" t="s">
        <v>62</v>
      </c>
      <c r="R209" s="189"/>
      <c r="S209" s="157" t="s">
        <v>62</v>
      </c>
      <c r="T209" s="189"/>
      <c r="U209" s="157" t="s">
        <v>62</v>
      </c>
      <c r="V209" s="189"/>
      <c r="W209" s="157" t="s">
        <v>62</v>
      </c>
      <c r="X209" s="189"/>
      <c r="Y209" s="157" t="s">
        <v>62</v>
      </c>
      <c r="Z209" s="189"/>
      <c r="AA209" s="157" t="s">
        <v>62</v>
      </c>
      <c r="AB209" s="189"/>
      <c r="AC209" s="157" t="s">
        <v>62</v>
      </c>
      <c r="AD209" s="189"/>
      <c r="AE209" s="162" t="s">
        <v>62</v>
      </c>
      <c r="AF209" s="178" t="str">
        <f>IF(AND(O209="",Q209="",S209="",U209="",W209="",Y209="",AA209="",AC209=""),"",IF(OR(AND(O209&lt;&gt;"NA",O209&lt;&gt;"C",O209&lt;&gt;"NC",O209&lt;&gt;"SF",O209&lt;&gt;""),AND(Q209&lt;&gt;"NA",Q209&lt;&gt;"C",Q209&lt;&gt;"NC",Q209&lt;&gt;"SF",Q209&lt;&gt;""),AND(S209&lt;&gt;"NA",S209&lt;&gt;"C",S209&lt;&gt;"NC",S209&lt;&gt;"SF",S209&lt;&gt;""),AND(U209&lt;&gt;"NA",U209&lt;&gt;"C",U209&lt;&gt;"NC",U209&lt;&gt;"SF",U209&lt;&gt;""),AND(W209&lt;&gt;"NA",W209&lt;&gt;"C",W209&lt;&gt;"NC",W209&lt;&gt;"SF",W209&lt;&gt;""),AND(Y209&lt;&gt;"NA",Y209&lt;&gt;"C",Y209&lt;&gt;"NC",Y209&lt;&gt;"SF",Y209&lt;&gt;""),AND(AA209&lt;&gt;"NA",AA209&lt;&gt;"C",AA209&lt;&gt;"NC",AA209&lt;&gt;"SF",AA209&lt;&gt;""),AND(AC209&lt;&gt;"NA",AC209&lt;&gt;"C",AC209&lt;&gt;"NC",AC209&lt;&gt;"SF",AC209&lt;&gt;"")),"FALSO",IF(AND(O209="NA",Q209="NA",S209="NA",U209="NA",W209="NA",Y209="NA",AA209="NA",AC209="NA"),"NA",IF(OR(O209="NC",Q209="NC",S209="NC",U209="NC",W209="NC",Y209="NC",AA209="NC",AC209="NC",O209="SF",Q209="SF",S209="SF",U209="SF",W209="SF",Y209="SF",AA209="SF",AC209="SF"),"NC",IF(OR(O209="C",Q209="C",S209="C",U209="C",W209="C",Y209="C",AA209="C",AC209="C"),"C","")))))</f>
        <v>NA</v>
      </c>
      <c r="AG209" s="54" t="str">
        <f>IF(AND(AE209="C",AF209="C"),"UTILIZOU O PDA CORRETAMENTE",IF(AND(AE209="C",AF209="NC"),"UTILIZOU O PDA CORRETAMENTE. NÃO HÁ FOTOS DE TODAS AS ETAPAS",IF(AND(AE209="NC",AF209="NC"),"NÃO UTILIZOU O PDA",IF(AND(AE209="NA",AF209="NA"),"NÃO AVALIADO POR FALHA DE SINCRONISMO"))))</f>
        <v>NÃO AVALIADO POR FALHA DE SINCRONISMO</v>
      </c>
      <c r="AH209" s="144"/>
      <c r="AI209" s="190" t="s">
        <v>6</v>
      </c>
      <c r="AJ209" s="94" t="str">
        <f>E209</f>
        <v>SÃO PAULO</v>
      </c>
      <c r="AK209" s="192" t="s">
        <v>39</v>
      </c>
    </row>
    <row r="210" spans="1:37" ht="30" hidden="1" customHeight="1">
      <c r="A210" s="176" t="s">
        <v>201</v>
      </c>
      <c r="B210" s="157">
        <v>2617113613</v>
      </c>
      <c r="C210" s="157" t="s">
        <v>101</v>
      </c>
      <c r="D210" s="157" t="s">
        <v>79</v>
      </c>
      <c r="E210" s="157" t="s">
        <v>5</v>
      </c>
      <c r="F210" s="157" t="s">
        <v>579</v>
      </c>
      <c r="G210" s="157">
        <v>907</v>
      </c>
      <c r="H210" s="157" t="s">
        <v>217</v>
      </c>
      <c r="I210" s="157" t="s">
        <v>308</v>
      </c>
      <c r="J210" s="157" t="s">
        <v>309</v>
      </c>
      <c r="K210" s="157" t="s">
        <v>313</v>
      </c>
      <c r="L210" s="205">
        <v>46154.37777777778</v>
      </c>
      <c r="M210" s="205">
        <v>46154.378472222219</v>
      </c>
      <c r="N210" s="157" t="s">
        <v>311</v>
      </c>
      <c r="O210" s="144" t="s">
        <v>62</v>
      </c>
      <c r="P210" s="188"/>
      <c r="Q210" s="157" t="s">
        <v>62</v>
      </c>
      <c r="R210" s="189"/>
      <c r="S210" s="157" t="s">
        <v>62</v>
      </c>
      <c r="T210" s="189"/>
      <c r="U210" s="157" t="s">
        <v>62</v>
      </c>
      <c r="V210" s="189"/>
      <c r="W210" s="157" t="s">
        <v>62</v>
      </c>
      <c r="X210" s="189"/>
      <c r="Y210" s="157" t="s">
        <v>62</v>
      </c>
      <c r="Z210" s="189"/>
      <c r="AA210" s="157" t="s">
        <v>62</v>
      </c>
      <c r="AB210" s="189"/>
      <c r="AC210" s="157" t="s">
        <v>62</v>
      </c>
      <c r="AD210" s="189"/>
      <c r="AE210" s="162" t="s">
        <v>62</v>
      </c>
      <c r="AF210" s="178" t="str">
        <f>IF(AND(O210="",Q210="",S210="",U210="",W210="",Y210="",AA210="",AC210=""),"",IF(OR(AND(O210&lt;&gt;"NA",O210&lt;&gt;"C",O210&lt;&gt;"NC",O210&lt;&gt;"SF",O210&lt;&gt;""),AND(Q210&lt;&gt;"NA",Q210&lt;&gt;"C",Q210&lt;&gt;"NC",Q210&lt;&gt;"SF",Q210&lt;&gt;""),AND(S210&lt;&gt;"NA",S210&lt;&gt;"C",S210&lt;&gt;"NC",S210&lt;&gt;"SF",S210&lt;&gt;""),AND(U210&lt;&gt;"NA",U210&lt;&gt;"C",U210&lt;&gt;"NC",U210&lt;&gt;"SF",U210&lt;&gt;""),AND(W210&lt;&gt;"NA",W210&lt;&gt;"C",W210&lt;&gt;"NC",W210&lt;&gt;"SF",W210&lt;&gt;""),AND(Y210&lt;&gt;"NA",Y210&lt;&gt;"C",Y210&lt;&gt;"NC",Y210&lt;&gt;"SF",Y210&lt;&gt;""),AND(AA210&lt;&gt;"NA",AA210&lt;&gt;"C",AA210&lt;&gt;"NC",AA210&lt;&gt;"SF",AA210&lt;&gt;""),AND(AC210&lt;&gt;"NA",AC210&lt;&gt;"C",AC210&lt;&gt;"NC",AC210&lt;&gt;"SF",AC210&lt;&gt;"")),"FALSO",IF(AND(O210="NA",Q210="NA",S210="NA",U210="NA",W210="NA",Y210="NA",AA210="NA",AC210="NA"),"NA",IF(OR(O210="NC",Q210="NC",S210="NC",U210="NC",W210="NC",Y210="NC",AA210="NC",AC210="NC",O210="SF",Q210="SF",S210="SF",U210="SF",W210="SF",Y210="SF",AA210="SF",AC210="SF"),"NC",IF(OR(O210="C",Q210="C",S210="C",U210="C",W210="C",Y210="C",AA210="C",AC210="C"),"C","")))))</f>
        <v>NA</v>
      </c>
      <c r="AG210" s="54" t="str">
        <f>IF(AND(AE210="C",AF210="C"),"UTILIZOU O PDA CORRETAMENTE",IF(AND(AE210="C",AF210="NC"),"UTILIZOU O PDA CORRETAMENTE. NÃO HÁ FOTOS DE TODAS AS ETAPAS",IF(AND(AE210="NC",AF210="NC"),"NÃO UTILIZOU O PDA",IF(AND(AE210="NA",AF210="NA"),"NÃO AVALIADO POR FALHA DE SINCRONISMO"))))</f>
        <v>NÃO AVALIADO POR FALHA DE SINCRONISMO</v>
      </c>
      <c r="AH210" s="144"/>
      <c r="AI210" s="190" t="s">
        <v>6</v>
      </c>
      <c r="AJ210" s="94" t="str">
        <f>E210</f>
        <v>SÃO PAULO</v>
      </c>
      <c r="AK210" s="192" t="s">
        <v>39</v>
      </c>
    </row>
    <row r="211" spans="1:37" ht="30" hidden="1" customHeight="1">
      <c r="A211" s="176" t="s">
        <v>201</v>
      </c>
      <c r="B211" s="157">
        <v>2617114532</v>
      </c>
      <c r="C211" s="157" t="s">
        <v>101</v>
      </c>
      <c r="D211" s="157" t="s">
        <v>79</v>
      </c>
      <c r="E211" s="157" t="s">
        <v>5</v>
      </c>
      <c r="F211" s="157" t="s">
        <v>579</v>
      </c>
      <c r="G211" s="157">
        <v>862</v>
      </c>
      <c r="H211" s="157"/>
      <c r="I211" s="157" t="s">
        <v>308</v>
      </c>
      <c r="J211" s="157" t="s">
        <v>309</v>
      </c>
      <c r="K211" s="157" t="s">
        <v>313</v>
      </c>
      <c r="L211" s="205">
        <v>46154.37777777778</v>
      </c>
      <c r="M211" s="205">
        <v>46154.378472222219</v>
      </c>
      <c r="N211" s="157" t="s">
        <v>311</v>
      </c>
      <c r="O211" s="144" t="s">
        <v>62</v>
      </c>
      <c r="P211" s="188"/>
      <c r="Q211" s="157" t="s">
        <v>62</v>
      </c>
      <c r="R211" s="189"/>
      <c r="S211" s="157" t="s">
        <v>62</v>
      </c>
      <c r="T211" s="189"/>
      <c r="U211" s="157" t="s">
        <v>62</v>
      </c>
      <c r="V211" s="189"/>
      <c r="W211" s="157" t="s">
        <v>62</v>
      </c>
      <c r="X211" s="189"/>
      <c r="Y211" s="157" t="s">
        <v>62</v>
      </c>
      <c r="Z211" s="189"/>
      <c r="AA211" s="157" t="s">
        <v>62</v>
      </c>
      <c r="AB211" s="189"/>
      <c r="AC211" s="157" t="s">
        <v>62</v>
      </c>
      <c r="AD211" s="189"/>
      <c r="AE211" s="162" t="s">
        <v>62</v>
      </c>
      <c r="AF211" s="178" t="str">
        <f>IF(AND(O211="",Q211="",S211="",U211="",W211="",Y211="",AA211="",AC211=""),"",IF(OR(AND(O211&lt;&gt;"NA",O211&lt;&gt;"C",O211&lt;&gt;"NC",O211&lt;&gt;"SF",O211&lt;&gt;""),AND(Q211&lt;&gt;"NA",Q211&lt;&gt;"C",Q211&lt;&gt;"NC",Q211&lt;&gt;"SF",Q211&lt;&gt;""),AND(S211&lt;&gt;"NA",S211&lt;&gt;"C",S211&lt;&gt;"NC",S211&lt;&gt;"SF",S211&lt;&gt;""),AND(U211&lt;&gt;"NA",U211&lt;&gt;"C",U211&lt;&gt;"NC",U211&lt;&gt;"SF",U211&lt;&gt;""),AND(W211&lt;&gt;"NA",W211&lt;&gt;"C",W211&lt;&gt;"NC",W211&lt;&gt;"SF",W211&lt;&gt;""),AND(Y211&lt;&gt;"NA",Y211&lt;&gt;"C",Y211&lt;&gt;"NC",Y211&lt;&gt;"SF",Y211&lt;&gt;""),AND(AA211&lt;&gt;"NA",AA211&lt;&gt;"C",AA211&lt;&gt;"NC",AA211&lt;&gt;"SF",AA211&lt;&gt;""),AND(AC211&lt;&gt;"NA",AC211&lt;&gt;"C",AC211&lt;&gt;"NC",AC211&lt;&gt;"SF",AC211&lt;&gt;"")),"FALSO",IF(AND(O211="NA",Q211="NA",S211="NA",U211="NA",W211="NA",Y211="NA",AA211="NA",AC211="NA"),"NA",IF(OR(O211="NC",Q211="NC",S211="NC",U211="NC",W211="NC",Y211="NC",AA211="NC",AC211="NC",O211="SF",Q211="SF",S211="SF",U211="SF",W211="SF",Y211="SF",AA211="SF",AC211="SF"),"NC",IF(OR(O211="C",Q211="C",S211="C",U211="C",W211="C",Y211="C",AA211="C",AC211="C"),"C","")))))</f>
        <v>NA</v>
      </c>
      <c r="AG211" s="54" t="str">
        <f>IF(AND(AE211="C",AF211="C"),"UTILIZOU O PDA CORRETAMENTE",IF(AND(AE211="C",AF211="NC"),"UTILIZOU O PDA CORRETAMENTE. NÃO HÁ FOTOS DE TODAS AS ETAPAS",IF(AND(AE211="NC",AF211="NC"),"NÃO UTILIZOU O PDA",IF(AND(AE211="NA",AF211="NA"),"NÃO AVALIADO POR FALHA DE SINCRONISMO"))))</f>
        <v>NÃO AVALIADO POR FALHA DE SINCRONISMO</v>
      </c>
      <c r="AH211" s="144"/>
      <c r="AI211" s="190" t="s">
        <v>6</v>
      </c>
      <c r="AJ211" s="94" t="str">
        <f>E211</f>
        <v>SÃO PAULO</v>
      </c>
      <c r="AK211" s="192" t="s">
        <v>39</v>
      </c>
    </row>
    <row r="212" spans="1:37" ht="30" hidden="1" customHeight="1">
      <c r="A212" s="176" t="s">
        <v>201</v>
      </c>
      <c r="B212" s="157">
        <v>2617113290</v>
      </c>
      <c r="C212" s="157" t="s">
        <v>101</v>
      </c>
      <c r="D212" s="157" t="s">
        <v>79</v>
      </c>
      <c r="E212" s="157" t="s">
        <v>5</v>
      </c>
      <c r="F212" s="157" t="s">
        <v>579</v>
      </c>
      <c r="G212" s="157">
        <v>889</v>
      </c>
      <c r="H212" s="157" t="s">
        <v>217</v>
      </c>
      <c r="I212" s="157" t="s">
        <v>308</v>
      </c>
      <c r="J212" s="157" t="s">
        <v>309</v>
      </c>
      <c r="K212" s="157" t="s">
        <v>313</v>
      </c>
      <c r="L212" s="205">
        <v>46154.37777777778</v>
      </c>
      <c r="M212" s="205">
        <v>46154.378472222219</v>
      </c>
      <c r="N212" s="157" t="s">
        <v>311</v>
      </c>
      <c r="O212" s="144" t="s">
        <v>62</v>
      </c>
      <c r="P212" s="188"/>
      <c r="Q212" s="157" t="s">
        <v>62</v>
      </c>
      <c r="R212" s="189"/>
      <c r="S212" s="157" t="s">
        <v>62</v>
      </c>
      <c r="T212" s="189"/>
      <c r="U212" s="157" t="s">
        <v>62</v>
      </c>
      <c r="V212" s="189"/>
      <c r="W212" s="157" t="s">
        <v>62</v>
      </c>
      <c r="X212" s="189"/>
      <c r="Y212" s="157" t="s">
        <v>62</v>
      </c>
      <c r="Z212" s="189"/>
      <c r="AA212" s="157" t="s">
        <v>62</v>
      </c>
      <c r="AB212" s="189"/>
      <c r="AC212" s="157" t="s">
        <v>62</v>
      </c>
      <c r="AD212" s="189"/>
      <c r="AE212" s="162" t="s">
        <v>62</v>
      </c>
      <c r="AF212" s="178" t="str">
        <f>IF(AND(O212="",Q212="",S212="",U212="",W212="",Y212="",AA212="",AC212=""),"",IF(OR(AND(O212&lt;&gt;"NA",O212&lt;&gt;"C",O212&lt;&gt;"NC",O212&lt;&gt;"SF",O212&lt;&gt;""),AND(Q212&lt;&gt;"NA",Q212&lt;&gt;"C",Q212&lt;&gt;"NC",Q212&lt;&gt;"SF",Q212&lt;&gt;""),AND(S212&lt;&gt;"NA",S212&lt;&gt;"C",S212&lt;&gt;"NC",S212&lt;&gt;"SF",S212&lt;&gt;""),AND(U212&lt;&gt;"NA",U212&lt;&gt;"C",U212&lt;&gt;"NC",U212&lt;&gt;"SF",U212&lt;&gt;""),AND(W212&lt;&gt;"NA",W212&lt;&gt;"C",W212&lt;&gt;"NC",W212&lt;&gt;"SF",W212&lt;&gt;""),AND(Y212&lt;&gt;"NA",Y212&lt;&gt;"C",Y212&lt;&gt;"NC",Y212&lt;&gt;"SF",Y212&lt;&gt;""),AND(AA212&lt;&gt;"NA",AA212&lt;&gt;"C",AA212&lt;&gt;"NC",AA212&lt;&gt;"SF",AA212&lt;&gt;""),AND(AC212&lt;&gt;"NA",AC212&lt;&gt;"C",AC212&lt;&gt;"NC",AC212&lt;&gt;"SF",AC212&lt;&gt;"")),"FALSO",IF(AND(O212="NA",Q212="NA",S212="NA",U212="NA",W212="NA",Y212="NA",AA212="NA",AC212="NA"),"NA",IF(OR(O212="NC",Q212="NC",S212="NC",U212="NC",W212="NC",Y212="NC",AA212="NC",AC212="NC",O212="SF",Q212="SF",S212="SF",U212="SF",W212="SF",Y212="SF",AA212="SF",AC212="SF"),"NC",IF(OR(O212="C",Q212="C",S212="C",U212="C",W212="C",Y212="C",AA212="C",AC212="C"),"C","")))))</f>
        <v>NA</v>
      </c>
      <c r="AG212" s="54" t="str">
        <f>IF(AND(AE212="C",AF212="C"),"UTILIZOU O PDA CORRETAMENTE",IF(AND(AE212="C",AF212="NC"),"UTILIZOU O PDA CORRETAMENTE. NÃO HÁ FOTOS DE TODAS AS ETAPAS",IF(AND(AE212="NC",AF212="NC"),"NÃO UTILIZOU O PDA",IF(AND(AE212="NA",AF212="NA"),"NÃO AVALIADO POR FALHA DE SINCRONISMO"))))</f>
        <v>NÃO AVALIADO POR FALHA DE SINCRONISMO</v>
      </c>
      <c r="AH212" s="144"/>
      <c r="AI212" s="190" t="s">
        <v>6</v>
      </c>
      <c r="AJ212" s="94" t="str">
        <f>E212</f>
        <v>SÃO PAULO</v>
      </c>
      <c r="AK212" s="192" t="s">
        <v>39</v>
      </c>
    </row>
    <row r="213" spans="1:37" ht="30" hidden="1" customHeight="1">
      <c r="A213" s="176" t="s">
        <v>201</v>
      </c>
      <c r="B213" s="157">
        <v>2617114200</v>
      </c>
      <c r="C213" s="157" t="s">
        <v>101</v>
      </c>
      <c r="D213" s="157" t="s">
        <v>79</v>
      </c>
      <c r="E213" s="157" t="s">
        <v>5</v>
      </c>
      <c r="F213" s="157" t="s">
        <v>579</v>
      </c>
      <c r="G213" s="157">
        <v>831</v>
      </c>
      <c r="H213" s="157"/>
      <c r="I213" s="157" t="s">
        <v>308</v>
      </c>
      <c r="J213" s="157" t="s">
        <v>309</v>
      </c>
      <c r="K213" s="157" t="s">
        <v>313</v>
      </c>
      <c r="L213" s="205">
        <v>46154.37777777778</v>
      </c>
      <c r="M213" s="205">
        <v>46154.378472222219</v>
      </c>
      <c r="N213" s="157" t="s">
        <v>311</v>
      </c>
      <c r="O213" s="144" t="s">
        <v>62</v>
      </c>
      <c r="P213" s="188"/>
      <c r="Q213" s="157" t="s">
        <v>62</v>
      </c>
      <c r="R213" s="189"/>
      <c r="S213" s="157" t="s">
        <v>62</v>
      </c>
      <c r="T213" s="189"/>
      <c r="U213" s="157" t="s">
        <v>62</v>
      </c>
      <c r="V213" s="189"/>
      <c r="W213" s="157" t="s">
        <v>62</v>
      </c>
      <c r="X213" s="189"/>
      <c r="Y213" s="157" t="s">
        <v>62</v>
      </c>
      <c r="Z213" s="189"/>
      <c r="AA213" s="157" t="s">
        <v>62</v>
      </c>
      <c r="AB213" s="189"/>
      <c r="AC213" s="157" t="s">
        <v>62</v>
      </c>
      <c r="AD213" s="189"/>
      <c r="AE213" s="162" t="s">
        <v>62</v>
      </c>
      <c r="AF213" s="178" t="str">
        <f>IF(AND(O213="",Q213="",S213="",U213="",W213="",Y213="",AA213="",AC213=""),"",IF(OR(AND(O213&lt;&gt;"NA",O213&lt;&gt;"C",O213&lt;&gt;"NC",O213&lt;&gt;"SF",O213&lt;&gt;""),AND(Q213&lt;&gt;"NA",Q213&lt;&gt;"C",Q213&lt;&gt;"NC",Q213&lt;&gt;"SF",Q213&lt;&gt;""),AND(S213&lt;&gt;"NA",S213&lt;&gt;"C",S213&lt;&gt;"NC",S213&lt;&gt;"SF",S213&lt;&gt;""),AND(U213&lt;&gt;"NA",U213&lt;&gt;"C",U213&lt;&gt;"NC",U213&lt;&gt;"SF",U213&lt;&gt;""),AND(W213&lt;&gt;"NA",W213&lt;&gt;"C",W213&lt;&gt;"NC",W213&lt;&gt;"SF",W213&lt;&gt;""),AND(Y213&lt;&gt;"NA",Y213&lt;&gt;"C",Y213&lt;&gt;"NC",Y213&lt;&gt;"SF",Y213&lt;&gt;""),AND(AA213&lt;&gt;"NA",AA213&lt;&gt;"C",AA213&lt;&gt;"NC",AA213&lt;&gt;"SF",AA213&lt;&gt;""),AND(AC213&lt;&gt;"NA",AC213&lt;&gt;"C",AC213&lt;&gt;"NC",AC213&lt;&gt;"SF",AC213&lt;&gt;"")),"FALSO",IF(AND(O213="NA",Q213="NA",S213="NA",U213="NA",W213="NA",Y213="NA",AA213="NA",AC213="NA"),"NA",IF(OR(O213="NC",Q213="NC",S213="NC",U213="NC",W213="NC",Y213="NC",AA213="NC",AC213="NC",O213="SF",Q213="SF",S213="SF",U213="SF",W213="SF",Y213="SF",AA213="SF",AC213="SF"),"NC",IF(OR(O213="C",Q213="C",S213="C",U213="C",W213="C",Y213="C",AA213="C",AC213="C"),"C","")))))</f>
        <v>NA</v>
      </c>
      <c r="AG213" s="54" t="str">
        <f>IF(AND(AE213="C",AF213="C"),"UTILIZOU O PDA CORRETAMENTE",IF(AND(AE213="C",AF213="NC"),"UTILIZOU O PDA CORRETAMENTE. NÃO HÁ FOTOS DE TODAS AS ETAPAS",IF(AND(AE213="NC",AF213="NC"),"NÃO UTILIZOU O PDA",IF(AND(AE213="NA",AF213="NA"),"NÃO AVALIADO POR FALHA DE SINCRONISMO"))))</f>
        <v>NÃO AVALIADO POR FALHA DE SINCRONISMO</v>
      </c>
      <c r="AH213" s="144"/>
      <c r="AI213" s="190" t="s">
        <v>6</v>
      </c>
      <c r="AJ213" s="94" t="str">
        <f>E213</f>
        <v>SÃO PAULO</v>
      </c>
      <c r="AK213" s="192" t="s">
        <v>39</v>
      </c>
    </row>
    <row r="214" spans="1:37" ht="30" hidden="1" customHeight="1">
      <c r="A214" s="176" t="s">
        <v>201</v>
      </c>
      <c r="B214" s="157">
        <v>2617114004</v>
      </c>
      <c r="C214" s="157" t="s">
        <v>101</v>
      </c>
      <c r="D214" s="157" t="s">
        <v>79</v>
      </c>
      <c r="E214" s="157" t="s">
        <v>5</v>
      </c>
      <c r="F214" s="157" t="s">
        <v>579</v>
      </c>
      <c r="G214" s="157">
        <v>935</v>
      </c>
      <c r="H214" s="157" t="s">
        <v>217</v>
      </c>
      <c r="I214" s="157" t="s">
        <v>308</v>
      </c>
      <c r="J214" s="157" t="s">
        <v>309</v>
      </c>
      <c r="K214" s="157" t="s">
        <v>313</v>
      </c>
      <c r="L214" s="205">
        <v>46154.37777777778</v>
      </c>
      <c r="M214" s="205">
        <v>46154.378472222219</v>
      </c>
      <c r="N214" s="157" t="s">
        <v>311</v>
      </c>
      <c r="O214" s="144" t="s">
        <v>62</v>
      </c>
      <c r="P214" s="188"/>
      <c r="Q214" s="157" t="s">
        <v>62</v>
      </c>
      <c r="R214" s="189"/>
      <c r="S214" s="157" t="s">
        <v>62</v>
      </c>
      <c r="T214" s="189"/>
      <c r="U214" s="157" t="s">
        <v>62</v>
      </c>
      <c r="V214" s="189"/>
      <c r="W214" s="157" t="s">
        <v>62</v>
      </c>
      <c r="X214" s="189"/>
      <c r="Y214" s="157" t="s">
        <v>62</v>
      </c>
      <c r="Z214" s="189"/>
      <c r="AA214" s="157" t="s">
        <v>62</v>
      </c>
      <c r="AB214" s="189"/>
      <c r="AC214" s="157" t="s">
        <v>62</v>
      </c>
      <c r="AD214" s="189"/>
      <c r="AE214" s="162" t="s">
        <v>62</v>
      </c>
      <c r="AF214" s="178" t="str">
        <f>IF(AND(O214="",Q214="",S214="",U214="",W214="",Y214="",AA214="",AC214=""),"",IF(OR(AND(O214&lt;&gt;"NA",O214&lt;&gt;"C",O214&lt;&gt;"NC",O214&lt;&gt;"SF",O214&lt;&gt;""),AND(Q214&lt;&gt;"NA",Q214&lt;&gt;"C",Q214&lt;&gt;"NC",Q214&lt;&gt;"SF",Q214&lt;&gt;""),AND(S214&lt;&gt;"NA",S214&lt;&gt;"C",S214&lt;&gt;"NC",S214&lt;&gt;"SF",S214&lt;&gt;""),AND(U214&lt;&gt;"NA",U214&lt;&gt;"C",U214&lt;&gt;"NC",U214&lt;&gt;"SF",U214&lt;&gt;""),AND(W214&lt;&gt;"NA",W214&lt;&gt;"C",W214&lt;&gt;"NC",W214&lt;&gt;"SF",W214&lt;&gt;""),AND(Y214&lt;&gt;"NA",Y214&lt;&gt;"C",Y214&lt;&gt;"NC",Y214&lt;&gt;"SF",Y214&lt;&gt;""),AND(AA214&lt;&gt;"NA",AA214&lt;&gt;"C",AA214&lt;&gt;"NC",AA214&lt;&gt;"SF",AA214&lt;&gt;""),AND(AC214&lt;&gt;"NA",AC214&lt;&gt;"C",AC214&lt;&gt;"NC",AC214&lt;&gt;"SF",AC214&lt;&gt;"")),"FALSO",IF(AND(O214="NA",Q214="NA",S214="NA",U214="NA",W214="NA",Y214="NA",AA214="NA",AC214="NA"),"NA",IF(OR(O214="NC",Q214="NC",S214="NC",U214="NC",W214="NC",Y214="NC",AA214="NC",AC214="NC",O214="SF",Q214="SF",S214="SF",U214="SF",W214="SF",Y214="SF",AA214="SF",AC214="SF"),"NC",IF(OR(O214="C",Q214="C",S214="C",U214="C",W214="C",Y214="C",AA214="C",AC214="C"),"C","")))))</f>
        <v>NA</v>
      </c>
      <c r="AG214" s="54" t="str">
        <f>IF(AND(AE214="C",AF214="C"),"UTILIZOU O PDA CORRETAMENTE",IF(AND(AE214="C",AF214="NC"),"UTILIZOU O PDA CORRETAMENTE. NÃO HÁ FOTOS DE TODAS AS ETAPAS",IF(AND(AE214="NC",AF214="NC"),"NÃO UTILIZOU O PDA",IF(AND(AE214="NA",AF214="NA"),"NÃO AVALIADO POR FALHA DE SINCRONISMO"))))</f>
        <v>NÃO AVALIADO POR FALHA DE SINCRONISMO</v>
      </c>
      <c r="AH214" s="144"/>
      <c r="AI214" s="190" t="s">
        <v>6</v>
      </c>
      <c r="AJ214" s="94" t="str">
        <f>E214</f>
        <v>SÃO PAULO</v>
      </c>
      <c r="AK214" s="192" t="s">
        <v>39</v>
      </c>
    </row>
    <row r="215" spans="1:37" ht="30" hidden="1" customHeight="1">
      <c r="A215" s="176" t="s">
        <v>201</v>
      </c>
      <c r="B215" s="157">
        <v>2617113374</v>
      </c>
      <c r="C215" s="157" t="s">
        <v>101</v>
      </c>
      <c r="D215" s="157" t="s">
        <v>79</v>
      </c>
      <c r="E215" s="157" t="s">
        <v>5</v>
      </c>
      <c r="F215" s="157" t="s">
        <v>579</v>
      </c>
      <c r="G215" s="157">
        <v>893</v>
      </c>
      <c r="H215" s="157"/>
      <c r="I215" s="157" t="s">
        <v>308</v>
      </c>
      <c r="J215" s="157" t="s">
        <v>309</v>
      </c>
      <c r="K215" s="157" t="s">
        <v>313</v>
      </c>
      <c r="L215" s="205">
        <v>46154.37777777778</v>
      </c>
      <c r="M215" s="205">
        <v>46154.378472222219</v>
      </c>
      <c r="N215" s="157" t="s">
        <v>311</v>
      </c>
      <c r="O215" s="144" t="s">
        <v>62</v>
      </c>
      <c r="P215" s="188"/>
      <c r="Q215" s="157" t="s">
        <v>62</v>
      </c>
      <c r="R215" s="189"/>
      <c r="S215" s="157" t="s">
        <v>62</v>
      </c>
      <c r="T215" s="189"/>
      <c r="U215" s="157" t="s">
        <v>62</v>
      </c>
      <c r="V215" s="189"/>
      <c r="W215" s="157" t="s">
        <v>62</v>
      </c>
      <c r="X215" s="189"/>
      <c r="Y215" s="157" t="s">
        <v>62</v>
      </c>
      <c r="Z215" s="189"/>
      <c r="AA215" s="157" t="s">
        <v>62</v>
      </c>
      <c r="AB215" s="189"/>
      <c r="AC215" s="157" t="s">
        <v>62</v>
      </c>
      <c r="AD215" s="189"/>
      <c r="AE215" s="162" t="s">
        <v>62</v>
      </c>
      <c r="AF215" s="178" t="str">
        <f>IF(AND(O215="",Q215="",S215="",U215="",W215="",Y215="",AA215="",AC215=""),"",IF(OR(AND(O215&lt;&gt;"NA",O215&lt;&gt;"C",O215&lt;&gt;"NC",O215&lt;&gt;"SF",O215&lt;&gt;""),AND(Q215&lt;&gt;"NA",Q215&lt;&gt;"C",Q215&lt;&gt;"NC",Q215&lt;&gt;"SF",Q215&lt;&gt;""),AND(S215&lt;&gt;"NA",S215&lt;&gt;"C",S215&lt;&gt;"NC",S215&lt;&gt;"SF",S215&lt;&gt;""),AND(U215&lt;&gt;"NA",U215&lt;&gt;"C",U215&lt;&gt;"NC",U215&lt;&gt;"SF",U215&lt;&gt;""),AND(W215&lt;&gt;"NA",W215&lt;&gt;"C",W215&lt;&gt;"NC",W215&lt;&gt;"SF",W215&lt;&gt;""),AND(Y215&lt;&gt;"NA",Y215&lt;&gt;"C",Y215&lt;&gt;"NC",Y215&lt;&gt;"SF",Y215&lt;&gt;""),AND(AA215&lt;&gt;"NA",AA215&lt;&gt;"C",AA215&lt;&gt;"NC",AA215&lt;&gt;"SF",AA215&lt;&gt;""),AND(AC215&lt;&gt;"NA",AC215&lt;&gt;"C",AC215&lt;&gt;"NC",AC215&lt;&gt;"SF",AC215&lt;&gt;"")),"FALSO",IF(AND(O215="NA",Q215="NA",S215="NA",U215="NA",W215="NA",Y215="NA",AA215="NA",AC215="NA"),"NA",IF(OR(O215="NC",Q215="NC",S215="NC",U215="NC",W215="NC",Y215="NC",AA215="NC",AC215="NC",O215="SF",Q215="SF",S215="SF",U215="SF",W215="SF",Y215="SF",AA215="SF",AC215="SF"),"NC",IF(OR(O215="C",Q215="C",S215="C",U215="C",W215="C",Y215="C",AA215="C",AC215="C"),"C","")))))</f>
        <v>NA</v>
      </c>
      <c r="AG215" s="54" t="str">
        <f>IF(AND(AE215="C",AF215="C"),"UTILIZOU O PDA CORRETAMENTE",IF(AND(AE215="C",AF215="NC"),"UTILIZOU O PDA CORRETAMENTE. NÃO HÁ FOTOS DE TODAS AS ETAPAS",IF(AND(AE215="NC",AF215="NC"),"NÃO UTILIZOU O PDA",IF(AND(AE215="NA",AF215="NA"),"NÃO AVALIADO POR FALHA DE SINCRONISMO"))))</f>
        <v>NÃO AVALIADO POR FALHA DE SINCRONISMO</v>
      </c>
      <c r="AH215" s="144"/>
      <c r="AI215" s="190" t="s">
        <v>6</v>
      </c>
      <c r="AJ215" s="94" t="str">
        <f>E215</f>
        <v>SÃO PAULO</v>
      </c>
      <c r="AK215" s="192" t="s">
        <v>39</v>
      </c>
    </row>
    <row r="216" spans="1:37" ht="30" hidden="1" customHeight="1">
      <c r="A216" s="176" t="s">
        <v>201</v>
      </c>
      <c r="B216" s="157">
        <v>2617115229</v>
      </c>
      <c r="C216" s="157" t="s">
        <v>101</v>
      </c>
      <c r="D216" s="157" t="s">
        <v>79</v>
      </c>
      <c r="E216" s="157" t="s">
        <v>5</v>
      </c>
      <c r="F216" s="157" t="s">
        <v>579</v>
      </c>
      <c r="G216" s="157">
        <v>826</v>
      </c>
      <c r="H216" s="157" t="s">
        <v>217</v>
      </c>
      <c r="I216" s="157" t="s">
        <v>308</v>
      </c>
      <c r="J216" s="157" t="s">
        <v>309</v>
      </c>
      <c r="K216" s="157" t="s">
        <v>313</v>
      </c>
      <c r="L216" s="205">
        <v>46154.37777777778</v>
      </c>
      <c r="M216" s="205">
        <v>46154.378472222219</v>
      </c>
      <c r="N216" s="157" t="s">
        <v>311</v>
      </c>
      <c r="O216" s="144" t="s">
        <v>62</v>
      </c>
      <c r="P216" s="188"/>
      <c r="Q216" s="157" t="s">
        <v>62</v>
      </c>
      <c r="R216" s="189"/>
      <c r="S216" s="157" t="s">
        <v>62</v>
      </c>
      <c r="T216" s="189"/>
      <c r="U216" s="157" t="s">
        <v>62</v>
      </c>
      <c r="V216" s="189"/>
      <c r="W216" s="157" t="s">
        <v>62</v>
      </c>
      <c r="X216" s="189"/>
      <c r="Y216" s="157" t="s">
        <v>62</v>
      </c>
      <c r="Z216" s="189"/>
      <c r="AA216" s="157" t="s">
        <v>62</v>
      </c>
      <c r="AB216" s="189"/>
      <c r="AC216" s="157" t="s">
        <v>62</v>
      </c>
      <c r="AD216" s="189"/>
      <c r="AE216" s="162" t="s">
        <v>62</v>
      </c>
      <c r="AF216" s="178" t="str">
        <f>IF(AND(O216="",Q216="",S216="",U216="",W216="",Y216="",AA216="",AC216=""),"",IF(OR(AND(O216&lt;&gt;"NA",O216&lt;&gt;"C",O216&lt;&gt;"NC",O216&lt;&gt;"SF",O216&lt;&gt;""),AND(Q216&lt;&gt;"NA",Q216&lt;&gt;"C",Q216&lt;&gt;"NC",Q216&lt;&gt;"SF",Q216&lt;&gt;""),AND(S216&lt;&gt;"NA",S216&lt;&gt;"C",S216&lt;&gt;"NC",S216&lt;&gt;"SF",S216&lt;&gt;""),AND(U216&lt;&gt;"NA",U216&lt;&gt;"C",U216&lt;&gt;"NC",U216&lt;&gt;"SF",U216&lt;&gt;""),AND(W216&lt;&gt;"NA",W216&lt;&gt;"C",W216&lt;&gt;"NC",W216&lt;&gt;"SF",W216&lt;&gt;""),AND(Y216&lt;&gt;"NA",Y216&lt;&gt;"C",Y216&lt;&gt;"NC",Y216&lt;&gt;"SF",Y216&lt;&gt;""),AND(AA216&lt;&gt;"NA",AA216&lt;&gt;"C",AA216&lt;&gt;"NC",AA216&lt;&gt;"SF",AA216&lt;&gt;""),AND(AC216&lt;&gt;"NA",AC216&lt;&gt;"C",AC216&lt;&gt;"NC",AC216&lt;&gt;"SF",AC216&lt;&gt;"")),"FALSO",IF(AND(O216="NA",Q216="NA",S216="NA",U216="NA",W216="NA",Y216="NA",AA216="NA",AC216="NA"),"NA",IF(OR(O216="NC",Q216="NC",S216="NC",U216="NC",W216="NC",Y216="NC",AA216="NC",AC216="NC",O216="SF",Q216="SF",S216="SF",U216="SF",W216="SF",Y216="SF",AA216="SF",AC216="SF"),"NC",IF(OR(O216="C",Q216="C",S216="C",U216="C",W216="C",Y216="C",AA216="C",AC216="C"),"C","")))))</f>
        <v>NA</v>
      </c>
      <c r="AG216" s="54" t="str">
        <f>IF(AND(AE216="C",AF216="C"),"UTILIZOU O PDA CORRETAMENTE",IF(AND(AE216="C",AF216="NC"),"UTILIZOU O PDA CORRETAMENTE. NÃO HÁ FOTOS DE TODAS AS ETAPAS",IF(AND(AE216="NC",AF216="NC"),"NÃO UTILIZOU O PDA",IF(AND(AE216="NA",AF216="NA"),"NÃO AVALIADO POR FALHA DE SINCRONISMO"))))</f>
        <v>NÃO AVALIADO POR FALHA DE SINCRONISMO</v>
      </c>
      <c r="AH216" s="144"/>
      <c r="AI216" s="190" t="s">
        <v>6</v>
      </c>
      <c r="AJ216" s="94" t="str">
        <f>E216</f>
        <v>SÃO PAULO</v>
      </c>
      <c r="AK216" s="192" t="s">
        <v>39</v>
      </c>
    </row>
    <row r="217" spans="1:37" ht="30" hidden="1" customHeight="1">
      <c r="A217" s="176" t="s">
        <v>201</v>
      </c>
      <c r="B217" s="157">
        <v>2617114901</v>
      </c>
      <c r="C217" s="157" t="s">
        <v>101</v>
      </c>
      <c r="D217" s="157" t="s">
        <v>79</v>
      </c>
      <c r="E217" s="157" t="s">
        <v>5</v>
      </c>
      <c r="F217" s="157" t="s">
        <v>579</v>
      </c>
      <c r="G217" s="157">
        <v>906</v>
      </c>
      <c r="H217" s="157"/>
      <c r="I217" s="157" t="s">
        <v>308</v>
      </c>
      <c r="J217" s="157" t="s">
        <v>309</v>
      </c>
      <c r="K217" s="157" t="s">
        <v>580</v>
      </c>
      <c r="L217" s="205">
        <v>46154.37777777778</v>
      </c>
      <c r="M217" s="205">
        <v>46154.378472222219</v>
      </c>
      <c r="N217" s="157" t="s">
        <v>311</v>
      </c>
      <c r="O217" s="144" t="s">
        <v>62</v>
      </c>
      <c r="P217" s="188"/>
      <c r="Q217" s="157" t="s">
        <v>62</v>
      </c>
      <c r="R217" s="189"/>
      <c r="S217" s="157" t="s">
        <v>62</v>
      </c>
      <c r="T217" s="189"/>
      <c r="U217" s="157" t="s">
        <v>62</v>
      </c>
      <c r="V217" s="189"/>
      <c r="W217" s="157" t="s">
        <v>62</v>
      </c>
      <c r="X217" s="189"/>
      <c r="Y217" s="157" t="s">
        <v>62</v>
      </c>
      <c r="Z217" s="189"/>
      <c r="AA217" s="157" t="s">
        <v>62</v>
      </c>
      <c r="AB217" s="189"/>
      <c r="AC217" s="157" t="s">
        <v>62</v>
      </c>
      <c r="AD217" s="189"/>
      <c r="AE217" s="162" t="s">
        <v>62</v>
      </c>
      <c r="AF217" s="178" t="str">
        <f>IF(AND(O217="",Q217="",S217="",U217="",W217="",Y217="",AA217="",AC217=""),"",IF(OR(AND(O217&lt;&gt;"NA",O217&lt;&gt;"C",O217&lt;&gt;"NC",O217&lt;&gt;"SF",O217&lt;&gt;""),AND(Q217&lt;&gt;"NA",Q217&lt;&gt;"C",Q217&lt;&gt;"NC",Q217&lt;&gt;"SF",Q217&lt;&gt;""),AND(S217&lt;&gt;"NA",S217&lt;&gt;"C",S217&lt;&gt;"NC",S217&lt;&gt;"SF",S217&lt;&gt;""),AND(U217&lt;&gt;"NA",U217&lt;&gt;"C",U217&lt;&gt;"NC",U217&lt;&gt;"SF",U217&lt;&gt;""),AND(W217&lt;&gt;"NA",W217&lt;&gt;"C",W217&lt;&gt;"NC",W217&lt;&gt;"SF",W217&lt;&gt;""),AND(Y217&lt;&gt;"NA",Y217&lt;&gt;"C",Y217&lt;&gt;"NC",Y217&lt;&gt;"SF",Y217&lt;&gt;""),AND(AA217&lt;&gt;"NA",AA217&lt;&gt;"C",AA217&lt;&gt;"NC",AA217&lt;&gt;"SF",AA217&lt;&gt;""),AND(AC217&lt;&gt;"NA",AC217&lt;&gt;"C",AC217&lt;&gt;"NC",AC217&lt;&gt;"SF",AC217&lt;&gt;"")),"FALSO",IF(AND(O217="NA",Q217="NA",S217="NA",U217="NA",W217="NA",Y217="NA",AA217="NA",AC217="NA"),"NA",IF(OR(O217="NC",Q217="NC",S217="NC",U217="NC",W217="NC",Y217="NC",AA217="NC",AC217="NC",O217="SF",Q217="SF",S217="SF",U217="SF",W217="SF",Y217="SF",AA217="SF",AC217="SF"),"NC",IF(OR(O217="C",Q217="C",S217="C",U217="C",W217="C",Y217="C",AA217="C",AC217="C"),"C","")))))</f>
        <v>NA</v>
      </c>
      <c r="AG217" s="54" t="str">
        <f>IF(AND(AE217="C",AF217="C"),"UTILIZOU O PDA CORRETAMENTE",IF(AND(AE217="C",AF217="NC"),"UTILIZOU O PDA CORRETAMENTE. NÃO HÁ FOTOS DE TODAS AS ETAPAS",IF(AND(AE217="NC",AF217="NC"),"NÃO UTILIZOU O PDA",IF(AND(AE217="NA",AF217="NA"),"NÃO AVALIADO POR FALHA DE SINCRONISMO"))))</f>
        <v>NÃO AVALIADO POR FALHA DE SINCRONISMO</v>
      </c>
      <c r="AH217" s="144"/>
      <c r="AI217" s="190" t="s">
        <v>6</v>
      </c>
      <c r="AJ217" s="94" t="str">
        <f>E217</f>
        <v>SÃO PAULO</v>
      </c>
      <c r="AK217" s="192" t="s">
        <v>39</v>
      </c>
    </row>
    <row r="218" spans="1:37" ht="30" hidden="1" customHeight="1">
      <c r="A218" s="176" t="s">
        <v>201</v>
      </c>
      <c r="B218" s="157">
        <v>2617113908</v>
      </c>
      <c r="C218" s="157" t="s">
        <v>101</v>
      </c>
      <c r="D218" s="157" t="s">
        <v>79</v>
      </c>
      <c r="E218" s="157" t="s">
        <v>5</v>
      </c>
      <c r="F218" s="157" t="s">
        <v>579</v>
      </c>
      <c r="G218" s="157">
        <v>931</v>
      </c>
      <c r="H218" s="157" t="s">
        <v>217</v>
      </c>
      <c r="I218" s="157" t="s">
        <v>308</v>
      </c>
      <c r="J218" s="157" t="s">
        <v>309</v>
      </c>
      <c r="K218" s="157" t="s">
        <v>313</v>
      </c>
      <c r="L218" s="205">
        <v>46154.37777777778</v>
      </c>
      <c r="M218" s="205">
        <v>46154.378472222219</v>
      </c>
      <c r="N218" s="157" t="s">
        <v>311</v>
      </c>
      <c r="O218" s="144" t="s">
        <v>62</v>
      </c>
      <c r="P218" s="188"/>
      <c r="Q218" s="157" t="s">
        <v>62</v>
      </c>
      <c r="R218" s="189"/>
      <c r="S218" s="157" t="s">
        <v>62</v>
      </c>
      <c r="T218" s="189"/>
      <c r="U218" s="157" t="s">
        <v>62</v>
      </c>
      <c r="V218" s="189"/>
      <c r="W218" s="157" t="s">
        <v>62</v>
      </c>
      <c r="X218" s="189"/>
      <c r="Y218" s="157" t="s">
        <v>62</v>
      </c>
      <c r="Z218" s="189"/>
      <c r="AA218" s="157" t="s">
        <v>62</v>
      </c>
      <c r="AB218" s="189"/>
      <c r="AC218" s="157" t="s">
        <v>62</v>
      </c>
      <c r="AD218" s="189"/>
      <c r="AE218" s="162" t="s">
        <v>62</v>
      </c>
      <c r="AF218" s="178" t="str">
        <f>IF(AND(O218="",Q218="",S218="",U218="",W218="",Y218="",AA218="",AC218=""),"",IF(OR(AND(O218&lt;&gt;"NA",O218&lt;&gt;"C",O218&lt;&gt;"NC",O218&lt;&gt;"SF",O218&lt;&gt;""),AND(Q218&lt;&gt;"NA",Q218&lt;&gt;"C",Q218&lt;&gt;"NC",Q218&lt;&gt;"SF",Q218&lt;&gt;""),AND(S218&lt;&gt;"NA",S218&lt;&gt;"C",S218&lt;&gt;"NC",S218&lt;&gt;"SF",S218&lt;&gt;""),AND(U218&lt;&gt;"NA",U218&lt;&gt;"C",U218&lt;&gt;"NC",U218&lt;&gt;"SF",U218&lt;&gt;""),AND(W218&lt;&gt;"NA",W218&lt;&gt;"C",W218&lt;&gt;"NC",W218&lt;&gt;"SF",W218&lt;&gt;""),AND(Y218&lt;&gt;"NA",Y218&lt;&gt;"C",Y218&lt;&gt;"NC",Y218&lt;&gt;"SF",Y218&lt;&gt;""),AND(AA218&lt;&gt;"NA",AA218&lt;&gt;"C",AA218&lt;&gt;"NC",AA218&lt;&gt;"SF",AA218&lt;&gt;""),AND(AC218&lt;&gt;"NA",AC218&lt;&gt;"C",AC218&lt;&gt;"NC",AC218&lt;&gt;"SF",AC218&lt;&gt;"")),"FALSO",IF(AND(O218="NA",Q218="NA",S218="NA",U218="NA",W218="NA",Y218="NA",AA218="NA",AC218="NA"),"NA",IF(OR(O218="NC",Q218="NC",S218="NC",U218="NC",W218="NC",Y218="NC",AA218="NC",AC218="NC",O218="SF",Q218="SF",S218="SF",U218="SF",W218="SF",Y218="SF",AA218="SF",AC218="SF"),"NC",IF(OR(O218="C",Q218="C",S218="C",U218="C",W218="C",Y218="C",AA218="C",AC218="C"),"C","")))))</f>
        <v>NA</v>
      </c>
      <c r="AG218" s="54" t="str">
        <f>IF(AND(AE218="C",AF218="C"),"UTILIZOU O PDA CORRETAMENTE",IF(AND(AE218="C",AF218="NC"),"UTILIZOU O PDA CORRETAMENTE. NÃO HÁ FOTOS DE TODAS AS ETAPAS",IF(AND(AE218="NC",AF218="NC"),"NÃO UTILIZOU O PDA",IF(AND(AE218="NA",AF218="NA"),"NÃO AVALIADO POR FALHA DE SINCRONISMO"))))</f>
        <v>NÃO AVALIADO POR FALHA DE SINCRONISMO</v>
      </c>
      <c r="AH218" s="144"/>
      <c r="AI218" s="190" t="s">
        <v>6</v>
      </c>
      <c r="AJ218" s="94" t="str">
        <f>E218</f>
        <v>SÃO PAULO</v>
      </c>
      <c r="AK218" s="192" t="s">
        <v>39</v>
      </c>
    </row>
    <row r="219" spans="1:37" ht="30" hidden="1" customHeight="1">
      <c r="A219" s="176" t="s">
        <v>201</v>
      </c>
      <c r="B219" s="157">
        <v>2617113162</v>
      </c>
      <c r="C219" s="157" t="s">
        <v>101</v>
      </c>
      <c r="D219" s="157" t="s">
        <v>79</v>
      </c>
      <c r="E219" s="157" t="s">
        <v>5</v>
      </c>
      <c r="F219" s="157" t="s">
        <v>579</v>
      </c>
      <c r="G219" s="157">
        <v>877</v>
      </c>
      <c r="H219" s="157"/>
      <c r="I219" s="157" t="s">
        <v>308</v>
      </c>
      <c r="J219" s="157" t="s">
        <v>309</v>
      </c>
      <c r="K219" s="157" t="s">
        <v>313</v>
      </c>
      <c r="L219" s="205">
        <v>46154.37777777778</v>
      </c>
      <c r="M219" s="205">
        <v>46154.378472222219</v>
      </c>
      <c r="N219" s="157" t="s">
        <v>311</v>
      </c>
      <c r="O219" s="144" t="s">
        <v>62</v>
      </c>
      <c r="P219" s="188"/>
      <c r="Q219" s="157" t="s">
        <v>62</v>
      </c>
      <c r="R219" s="189"/>
      <c r="S219" s="157" t="s">
        <v>62</v>
      </c>
      <c r="T219" s="189"/>
      <c r="U219" s="157" t="s">
        <v>62</v>
      </c>
      <c r="V219" s="189"/>
      <c r="W219" s="157" t="s">
        <v>62</v>
      </c>
      <c r="X219" s="189"/>
      <c r="Y219" s="157" t="s">
        <v>62</v>
      </c>
      <c r="Z219" s="189"/>
      <c r="AA219" s="157" t="s">
        <v>62</v>
      </c>
      <c r="AB219" s="189"/>
      <c r="AC219" s="157" t="s">
        <v>62</v>
      </c>
      <c r="AD219" s="189"/>
      <c r="AE219" s="162" t="s">
        <v>62</v>
      </c>
      <c r="AF219" s="178" t="str">
        <f>IF(AND(O219="",Q219="",S219="",U219="",W219="",Y219="",AA219="",AC219=""),"",IF(OR(AND(O219&lt;&gt;"NA",O219&lt;&gt;"C",O219&lt;&gt;"NC",O219&lt;&gt;"SF",O219&lt;&gt;""),AND(Q219&lt;&gt;"NA",Q219&lt;&gt;"C",Q219&lt;&gt;"NC",Q219&lt;&gt;"SF",Q219&lt;&gt;""),AND(S219&lt;&gt;"NA",S219&lt;&gt;"C",S219&lt;&gt;"NC",S219&lt;&gt;"SF",S219&lt;&gt;""),AND(U219&lt;&gt;"NA",U219&lt;&gt;"C",U219&lt;&gt;"NC",U219&lt;&gt;"SF",U219&lt;&gt;""),AND(W219&lt;&gt;"NA",W219&lt;&gt;"C",W219&lt;&gt;"NC",W219&lt;&gt;"SF",W219&lt;&gt;""),AND(Y219&lt;&gt;"NA",Y219&lt;&gt;"C",Y219&lt;&gt;"NC",Y219&lt;&gt;"SF",Y219&lt;&gt;""),AND(AA219&lt;&gt;"NA",AA219&lt;&gt;"C",AA219&lt;&gt;"NC",AA219&lt;&gt;"SF",AA219&lt;&gt;""),AND(AC219&lt;&gt;"NA",AC219&lt;&gt;"C",AC219&lt;&gt;"NC",AC219&lt;&gt;"SF",AC219&lt;&gt;"")),"FALSO",IF(AND(O219="NA",Q219="NA",S219="NA",U219="NA",W219="NA",Y219="NA",AA219="NA",AC219="NA"),"NA",IF(OR(O219="NC",Q219="NC",S219="NC",U219="NC",W219="NC",Y219="NC",AA219="NC",AC219="NC",O219="SF",Q219="SF",S219="SF",U219="SF",W219="SF",Y219="SF",AA219="SF",AC219="SF"),"NC",IF(OR(O219="C",Q219="C",S219="C",U219="C",W219="C",Y219="C",AA219="C",AC219="C"),"C","")))))</f>
        <v>NA</v>
      </c>
      <c r="AG219" s="54" t="str">
        <f>IF(AND(AE219="C",AF219="C"),"UTILIZOU O PDA CORRETAMENTE",IF(AND(AE219="C",AF219="NC"),"UTILIZOU O PDA CORRETAMENTE. NÃO HÁ FOTOS DE TODAS AS ETAPAS",IF(AND(AE219="NC",AF219="NC"),"NÃO UTILIZOU O PDA",IF(AND(AE219="NA",AF219="NA"),"NÃO AVALIADO POR FALHA DE SINCRONISMO"))))</f>
        <v>NÃO AVALIADO POR FALHA DE SINCRONISMO</v>
      </c>
      <c r="AH219" s="144"/>
      <c r="AI219" s="190" t="s">
        <v>6</v>
      </c>
      <c r="AJ219" s="94" t="str">
        <f>E219</f>
        <v>SÃO PAULO</v>
      </c>
      <c r="AK219" s="192" t="s">
        <v>39</v>
      </c>
    </row>
    <row r="220" spans="1:37" ht="30" hidden="1" customHeight="1">
      <c r="A220" s="176" t="s">
        <v>201</v>
      </c>
      <c r="B220" s="157">
        <v>2617115418</v>
      </c>
      <c r="C220" s="157" t="s">
        <v>101</v>
      </c>
      <c r="D220" s="157" t="s">
        <v>79</v>
      </c>
      <c r="E220" s="157" t="s">
        <v>5</v>
      </c>
      <c r="F220" s="157" t="s">
        <v>579</v>
      </c>
      <c r="G220" s="157">
        <v>858</v>
      </c>
      <c r="H220" s="157" t="s">
        <v>217</v>
      </c>
      <c r="I220" s="157" t="s">
        <v>308</v>
      </c>
      <c r="J220" s="157" t="s">
        <v>309</v>
      </c>
      <c r="K220" s="157" t="s">
        <v>581</v>
      </c>
      <c r="L220" s="205">
        <v>46154.37777777778</v>
      </c>
      <c r="M220" s="205">
        <v>46154.378472222219</v>
      </c>
      <c r="N220" s="157" t="s">
        <v>311</v>
      </c>
      <c r="O220" s="144" t="s">
        <v>62</v>
      </c>
      <c r="P220" s="188"/>
      <c r="Q220" s="157" t="s">
        <v>62</v>
      </c>
      <c r="R220" s="189"/>
      <c r="S220" s="157" t="s">
        <v>62</v>
      </c>
      <c r="T220" s="189"/>
      <c r="U220" s="157" t="s">
        <v>62</v>
      </c>
      <c r="V220" s="189"/>
      <c r="W220" s="157" t="s">
        <v>62</v>
      </c>
      <c r="X220" s="189"/>
      <c r="Y220" s="157" t="s">
        <v>62</v>
      </c>
      <c r="Z220" s="189"/>
      <c r="AA220" s="157" t="s">
        <v>62</v>
      </c>
      <c r="AB220" s="189"/>
      <c r="AC220" s="157" t="s">
        <v>62</v>
      </c>
      <c r="AD220" s="189"/>
      <c r="AE220" s="162" t="s">
        <v>62</v>
      </c>
      <c r="AF220" s="178" t="str">
        <f>IF(AND(O220="",Q220="",S220="",U220="",W220="",Y220="",AA220="",AC220=""),"",IF(OR(AND(O220&lt;&gt;"NA",O220&lt;&gt;"C",O220&lt;&gt;"NC",O220&lt;&gt;"SF",O220&lt;&gt;""),AND(Q220&lt;&gt;"NA",Q220&lt;&gt;"C",Q220&lt;&gt;"NC",Q220&lt;&gt;"SF",Q220&lt;&gt;""),AND(S220&lt;&gt;"NA",S220&lt;&gt;"C",S220&lt;&gt;"NC",S220&lt;&gt;"SF",S220&lt;&gt;""),AND(U220&lt;&gt;"NA",U220&lt;&gt;"C",U220&lt;&gt;"NC",U220&lt;&gt;"SF",U220&lt;&gt;""),AND(W220&lt;&gt;"NA",W220&lt;&gt;"C",W220&lt;&gt;"NC",W220&lt;&gt;"SF",W220&lt;&gt;""),AND(Y220&lt;&gt;"NA",Y220&lt;&gt;"C",Y220&lt;&gt;"NC",Y220&lt;&gt;"SF",Y220&lt;&gt;""),AND(AA220&lt;&gt;"NA",AA220&lt;&gt;"C",AA220&lt;&gt;"NC",AA220&lt;&gt;"SF",AA220&lt;&gt;""),AND(AC220&lt;&gt;"NA",AC220&lt;&gt;"C",AC220&lt;&gt;"NC",AC220&lt;&gt;"SF",AC220&lt;&gt;"")),"FALSO",IF(AND(O220="NA",Q220="NA",S220="NA",U220="NA",W220="NA",Y220="NA",AA220="NA",AC220="NA"),"NA",IF(OR(O220="NC",Q220="NC",S220="NC",U220="NC",W220="NC",Y220="NC",AA220="NC",AC220="NC",O220="SF",Q220="SF",S220="SF",U220="SF",W220="SF",Y220="SF",AA220="SF",AC220="SF"),"NC",IF(OR(O220="C",Q220="C",S220="C",U220="C",W220="C",Y220="C",AA220="C",AC220="C"),"C","")))))</f>
        <v>NA</v>
      </c>
      <c r="AG220" s="54" t="str">
        <f>IF(AND(AE220="C",AF220="C"),"UTILIZOU O PDA CORRETAMENTE",IF(AND(AE220="C",AF220="NC"),"UTILIZOU O PDA CORRETAMENTE. NÃO HÁ FOTOS DE TODAS AS ETAPAS",IF(AND(AE220="NC",AF220="NC"),"NÃO UTILIZOU O PDA",IF(AND(AE220="NA",AF220="NA"),"NÃO AVALIADO POR FALHA DE SINCRONISMO"))))</f>
        <v>NÃO AVALIADO POR FALHA DE SINCRONISMO</v>
      </c>
      <c r="AH220" s="144"/>
      <c r="AI220" s="190" t="s">
        <v>6</v>
      </c>
      <c r="AJ220" s="94" t="str">
        <f>E220</f>
        <v>SÃO PAULO</v>
      </c>
      <c r="AK220" s="192" t="s">
        <v>39</v>
      </c>
    </row>
    <row r="221" spans="1:37" ht="30" hidden="1" customHeight="1">
      <c r="A221" s="176" t="s">
        <v>201</v>
      </c>
      <c r="B221" s="157">
        <v>2617112950</v>
      </c>
      <c r="C221" s="157" t="s">
        <v>101</v>
      </c>
      <c r="D221" s="157" t="s">
        <v>79</v>
      </c>
      <c r="E221" s="157" t="s">
        <v>5</v>
      </c>
      <c r="F221" s="157" t="s">
        <v>579</v>
      </c>
      <c r="G221" s="157">
        <v>871</v>
      </c>
      <c r="H221" s="157"/>
      <c r="I221" s="157" t="s">
        <v>308</v>
      </c>
      <c r="J221" s="157" t="s">
        <v>309</v>
      </c>
      <c r="K221" s="157" t="s">
        <v>313</v>
      </c>
      <c r="L221" s="205">
        <v>46154.37777777778</v>
      </c>
      <c r="M221" s="205">
        <v>46154.378472222219</v>
      </c>
      <c r="N221" s="157" t="s">
        <v>311</v>
      </c>
      <c r="O221" s="144" t="s">
        <v>62</v>
      </c>
      <c r="P221" s="188"/>
      <c r="Q221" s="157" t="s">
        <v>62</v>
      </c>
      <c r="R221" s="189"/>
      <c r="S221" s="157" t="s">
        <v>62</v>
      </c>
      <c r="T221" s="189"/>
      <c r="U221" s="157" t="s">
        <v>62</v>
      </c>
      <c r="V221" s="189"/>
      <c r="W221" s="157" t="s">
        <v>62</v>
      </c>
      <c r="X221" s="189"/>
      <c r="Y221" s="157" t="s">
        <v>62</v>
      </c>
      <c r="Z221" s="189"/>
      <c r="AA221" s="157" t="s">
        <v>62</v>
      </c>
      <c r="AB221" s="189"/>
      <c r="AC221" s="157" t="s">
        <v>62</v>
      </c>
      <c r="AD221" s="189"/>
      <c r="AE221" s="162" t="s">
        <v>62</v>
      </c>
      <c r="AF221" s="178" t="str">
        <f>IF(AND(O221="",Q221="",S221="",U221="",W221="",Y221="",AA221="",AC221=""),"",IF(OR(AND(O221&lt;&gt;"NA",O221&lt;&gt;"C",O221&lt;&gt;"NC",O221&lt;&gt;"SF",O221&lt;&gt;""),AND(Q221&lt;&gt;"NA",Q221&lt;&gt;"C",Q221&lt;&gt;"NC",Q221&lt;&gt;"SF",Q221&lt;&gt;""),AND(S221&lt;&gt;"NA",S221&lt;&gt;"C",S221&lt;&gt;"NC",S221&lt;&gt;"SF",S221&lt;&gt;""),AND(U221&lt;&gt;"NA",U221&lt;&gt;"C",U221&lt;&gt;"NC",U221&lt;&gt;"SF",U221&lt;&gt;""),AND(W221&lt;&gt;"NA",W221&lt;&gt;"C",W221&lt;&gt;"NC",W221&lt;&gt;"SF",W221&lt;&gt;""),AND(Y221&lt;&gt;"NA",Y221&lt;&gt;"C",Y221&lt;&gt;"NC",Y221&lt;&gt;"SF",Y221&lt;&gt;""),AND(AA221&lt;&gt;"NA",AA221&lt;&gt;"C",AA221&lt;&gt;"NC",AA221&lt;&gt;"SF",AA221&lt;&gt;""),AND(AC221&lt;&gt;"NA",AC221&lt;&gt;"C",AC221&lt;&gt;"NC",AC221&lt;&gt;"SF",AC221&lt;&gt;"")),"FALSO",IF(AND(O221="NA",Q221="NA",S221="NA",U221="NA",W221="NA",Y221="NA",AA221="NA",AC221="NA"),"NA",IF(OR(O221="NC",Q221="NC",S221="NC",U221="NC",W221="NC",Y221="NC",AA221="NC",AC221="NC",O221="SF",Q221="SF",S221="SF",U221="SF",W221="SF",Y221="SF",AA221="SF",AC221="SF"),"NC",IF(OR(O221="C",Q221="C",S221="C",U221="C",W221="C",Y221="C",AA221="C",AC221="C"),"C","")))))</f>
        <v>NA</v>
      </c>
      <c r="AG221" s="54" t="str">
        <f>IF(AND(AE221="C",AF221="C"),"UTILIZOU O PDA CORRETAMENTE",IF(AND(AE221="C",AF221="NC"),"UTILIZOU O PDA CORRETAMENTE. NÃO HÁ FOTOS DE TODAS AS ETAPAS",IF(AND(AE221="NC",AF221="NC"),"NÃO UTILIZOU O PDA",IF(AND(AE221="NA",AF221="NA"),"NÃO AVALIADO POR FALHA DE SINCRONISMO"))))</f>
        <v>NÃO AVALIADO POR FALHA DE SINCRONISMO</v>
      </c>
      <c r="AH221" s="144"/>
      <c r="AI221" s="190" t="s">
        <v>6</v>
      </c>
      <c r="AJ221" s="94" t="str">
        <f>E221</f>
        <v>SÃO PAULO</v>
      </c>
      <c r="AK221" s="192" t="s">
        <v>39</v>
      </c>
    </row>
    <row r="222" spans="1:37" ht="30" hidden="1" customHeight="1">
      <c r="A222" s="176" t="s">
        <v>201</v>
      </c>
      <c r="B222" s="157">
        <v>2617113711</v>
      </c>
      <c r="C222" s="157" t="s">
        <v>101</v>
      </c>
      <c r="D222" s="157" t="s">
        <v>79</v>
      </c>
      <c r="E222" s="157" t="s">
        <v>5</v>
      </c>
      <c r="F222" s="157" t="s">
        <v>579</v>
      </c>
      <c r="G222" s="157">
        <v>917</v>
      </c>
      <c r="H222" s="157" t="s">
        <v>217</v>
      </c>
      <c r="I222" s="157" t="s">
        <v>308</v>
      </c>
      <c r="J222" s="157" t="s">
        <v>309</v>
      </c>
      <c r="K222" s="157" t="s">
        <v>313</v>
      </c>
      <c r="L222" s="205">
        <v>46154.37777777778</v>
      </c>
      <c r="M222" s="205">
        <v>46154.378472222219</v>
      </c>
      <c r="N222" s="157" t="s">
        <v>311</v>
      </c>
      <c r="O222" s="144" t="s">
        <v>62</v>
      </c>
      <c r="P222" s="188"/>
      <c r="Q222" s="157" t="s">
        <v>62</v>
      </c>
      <c r="R222" s="189"/>
      <c r="S222" s="157" t="s">
        <v>62</v>
      </c>
      <c r="T222" s="189"/>
      <c r="U222" s="157" t="s">
        <v>62</v>
      </c>
      <c r="V222" s="189"/>
      <c r="W222" s="157" t="s">
        <v>62</v>
      </c>
      <c r="X222" s="189"/>
      <c r="Y222" s="157" t="s">
        <v>62</v>
      </c>
      <c r="Z222" s="189"/>
      <c r="AA222" s="157" t="s">
        <v>62</v>
      </c>
      <c r="AB222" s="189"/>
      <c r="AC222" s="157" t="s">
        <v>62</v>
      </c>
      <c r="AD222" s="189"/>
      <c r="AE222" s="162" t="s">
        <v>62</v>
      </c>
      <c r="AF222" s="178" t="str">
        <f>IF(AND(O222="",Q222="",S222="",U222="",W222="",Y222="",AA222="",AC222=""),"",IF(OR(AND(O222&lt;&gt;"NA",O222&lt;&gt;"C",O222&lt;&gt;"NC",O222&lt;&gt;"SF",O222&lt;&gt;""),AND(Q222&lt;&gt;"NA",Q222&lt;&gt;"C",Q222&lt;&gt;"NC",Q222&lt;&gt;"SF",Q222&lt;&gt;""),AND(S222&lt;&gt;"NA",S222&lt;&gt;"C",S222&lt;&gt;"NC",S222&lt;&gt;"SF",S222&lt;&gt;""),AND(U222&lt;&gt;"NA",U222&lt;&gt;"C",U222&lt;&gt;"NC",U222&lt;&gt;"SF",U222&lt;&gt;""),AND(W222&lt;&gt;"NA",W222&lt;&gt;"C",W222&lt;&gt;"NC",W222&lt;&gt;"SF",W222&lt;&gt;""),AND(Y222&lt;&gt;"NA",Y222&lt;&gt;"C",Y222&lt;&gt;"NC",Y222&lt;&gt;"SF",Y222&lt;&gt;""),AND(AA222&lt;&gt;"NA",AA222&lt;&gt;"C",AA222&lt;&gt;"NC",AA222&lt;&gt;"SF",AA222&lt;&gt;""),AND(AC222&lt;&gt;"NA",AC222&lt;&gt;"C",AC222&lt;&gt;"NC",AC222&lt;&gt;"SF",AC222&lt;&gt;"")),"FALSO",IF(AND(O222="NA",Q222="NA",S222="NA",U222="NA",W222="NA",Y222="NA",AA222="NA",AC222="NA"),"NA",IF(OR(O222="NC",Q222="NC",S222="NC",U222="NC",W222="NC",Y222="NC",AA222="NC",AC222="NC",O222="SF",Q222="SF",S222="SF",U222="SF",W222="SF",Y222="SF",AA222="SF",AC222="SF"),"NC",IF(OR(O222="C",Q222="C",S222="C",U222="C",W222="C",Y222="C",AA222="C",AC222="C"),"C","")))))</f>
        <v>NA</v>
      </c>
      <c r="AG222" s="54" t="str">
        <f>IF(AND(AE222="C",AF222="C"),"UTILIZOU O PDA CORRETAMENTE",IF(AND(AE222="C",AF222="NC"),"UTILIZOU O PDA CORRETAMENTE. NÃO HÁ FOTOS DE TODAS AS ETAPAS",IF(AND(AE222="NC",AF222="NC"),"NÃO UTILIZOU O PDA",IF(AND(AE222="NA",AF222="NA"),"NÃO AVALIADO POR FALHA DE SINCRONISMO"))))</f>
        <v>NÃO AVALIADO POR FALHA DE SINCRONISMO</v>
      </c>
      <c r="AH222" s="144"/>
      <c r="AI222" s="190" t="s">
        <v>6</v>
      </c>
      <c r="AJ222" s="94" t="str">
        <f>E222</f>
        <v>SÃO PAULO</v>
      </c>
      <c r="AK222" s="192" t="s">
        <v>39</v>
      </c>
    </row>
    <row r="223" spans="1:37" ht="30" hidden="1" customHeight="1">
      <c r="A223" s="176" t="s">
        <v>201</v>
      </c>
      <c r="B223" s="157">
        <v>2618900539</v>
      </c>
      <c r="C223" s="157" t="s">
        <v>106</v>
      </c>
      <c r="D223" s="157" t="s">
        <v>81</v>
      </c>
      <c r="E223" s="157" t="s">
        <v>5</v>
      </c>
      <c r="F223" s="157" t="s">
        <v>577</v>
      </c>
      <c r="G223" s="157">
        <v>403</v>
      </c>
      <c r="H223" s="157"/>
      <c r="I223" s="157" t="s">
        <v>283</v>
      </c>
      <c r="J223" s="157" t="s">
        <v>279</v>
      </c>
      <c r="K223" s="157"/>
      <c r="L223" s="205">
        <v>46208.682638888888</v>
      </c>
      <c r="M223" s="205">
        <v>46208.68472222222</v>
      </c>
      <c r="N223" s="157" t="s">
        <v>277</v>
      </c>
      <c r="O223" s="144" t="s">
        <v>207</v>
      </c>
      <c r="P223" s="213"/>
      <c r="Q223" s="214" t="s">
        <v>207</v>
      </c>
      <c r="R223" s="216"/>
      <c r="S223" s="214" t="s">
        <v>207</v>
      </c>
      <c r="T223" s="216"/>
      <c r="U223" s="214" t="s">
        <v>207</v>
      </c>
      <c r="V223" s="216"/>
      <c r="W223" s="214" t="s">
        <v>207</v>
      </c>
      <c r="X223" s="216"/>
      <c r="Y223" s="214" t="s">
        <v>230</v>
      </c>
      <c r="Z223" s="216"/>
      <c r="AA223" s="214" t="s">
        <v>207</v>
      </c>
      <c r="AB223" s="216"/>
      <c r="AC223" s="214" t="s">
        <v>207</v>
      </c>
      <c r="AD223" s="216"/>
      <c r="AE223" s="211" t="s">
        <v>207</v>
      </c>
      <c r="AF223" s="178" t="str">
        <f>IF(AND(O223="",Q223="",S223="",U223="",W223="",Y223="",AA223="",AC223=""),"",IF(OR(AND(O223&lt;&gt;"NA",O223&lt;&gt;"C",O223&lt;&gt;"NC",O223&lt;&gt;"SF",O223&lt;&gt;""),AND(Q223&lt;&gt;"NA",Q223&lt;&gt;"C",Q223&lt;&gt;"NC",Q223&lt;&gt;"SF",Q223&lt;&gt;""),AND(S223&lt;&gt;"NA",S223&lt;&gt;"C",S223&lt;&gt;"NC",S223&lt;&gt;"SF",S223&lt;&gt;""),AND(U223&lt;&gt;"NA",U223&lt;&gt;"C",U223&lt;&gt;"NC",U223&lt;&gt;"SF",U223&lt;&gt;""),AND(W223&lt;&gt;"NA",W223&lt;&gt;"C",W223&lt;&gt;"NC",W223&lt;&gt;"SF",W223&lt;&gt;""),AND(Y223&lt;&gt;"NA",Y223&lt;&gt;"C",Y223&lt;&gt;"NC",Y223&lt;&gt;"SF",Y223&lt;&gt;""),AND(AA223&lt;&gt;"NA",AA223&lt;&gt;"C",AA223&lt;&gt;"NC",AA223&lt;&gt;"SF",AA223&lt;&gt;""),AND(AC223&lt;&gt;"NA",AC223&lt;&gt;"C",AC223&lt;&gt;"NC",AC223&lt;&gt;"SF",AC223&lt;&gt;"")),"FALSO",IF(AND(O223="NA",Q223="NA",S223="NA",U223="NA",W223="NA",Y223="NA",AA223="NA",AC223="NA"),"NA",IF(OR(O223="NC",Q223="NC",S223="NC",U223="NC",W223="NC",Y223="NC",AA223="NC",AC223="NC",O223="SF",Q223="SF",S223="SF",U223="SF",W223="SF",Y223="SF",AA223="SF",AC223="SF"),"NC",IF(OR(O223="C",Q223="C",S223="C",U223="C",W223="C",Y223="C",AA223="C",AC223="C"),"C","")))))</f>
        <v>NC</v>
      </c>
      <c r="AG223" s="54" t="str">
        <f>IF(AND(AE223="C",AF223="C"),"UTILIZOU O PDA CORRETAMENTE",IF(AND(AE223="C",AF223="NC"),"UTILIZOU O PDA CORRETAMENTE. NÃO HÁ FOTOS DE TODAS AS ETAPAS",IF(AND(AE223="NC",AF223="NC"),"NÃO UTILIZOU O PDA",IF(AND(AE223="NA",AF223="NA"),"NÃO AVALIADO POR FALHA DE SINCRONISMO"))))</f>
        <v>UTILIZOU O PDA CORRETAMENTE. NÃO HÁ FOTOS DE TODAS AS ETAPAS</v>
      </c>
      <c r="AH223" s="144"/>
      <c r="AI223" s="190" t="s">
        <v>6</v>
      </c>
      <c r="AJ223" s="94" t="str">
        <f>E223</f>
        <v>SÃO PAULO</v>
      </c>
      <c r="AK223" s="192" t="s">
        <v>39</v>
      </c>
    </row>
    <row r="224" spans="1:37" ht="30" hidden="1" customHeight="1">
      <c r="A224" s="176" t="s">
        <v>201</v>
      </c>
      <c r="B224" s="157">
        <v>2619868774</v>
      </c>
      <c r="C224" s="157" t="s">
        <v>107</v>
      </c>
      <c r="D224" s="157" t="s">
        <v>81</v>
      </c>
      <c r="E224" s="157" t="s">
        <v>5</v>
      </c>
      <c r="F224" s="157" t="s">
        <v>582</v>
      </c>
      <c r="G224" s="157">
        <v>503</v>
      </c>
      <c r="H224" s="157" t="s">
        <v>208</v>
      </c>
      <c r="I224" s="157" t="s">
        <v>439</v>
      </c>
      <c r="J224" s="157" t="s">
        <v>224</v>
      </c>
      <c r="K224" s="157" t="s">
        <v>217</v>
      </c>
      <c r="L224" s="205">
        <v>46154.397222222222</v>
      </c>
      <c r="M224" s="205">
        <v>46154.433333333334</v>
      </c>
      <c r="N224" s="157" t="s">
        <v>323</v>
      </c>
      <c r="O224" s="144" t="s">
        <v>207</v>
      </c>
      <c r="P224" s="90"/>
      <c r="Q224" s="144" t="s">
        <v>207</v>
      </c>
      <c r="R224" s="90"/>
      <c r="S224" s="144" t="s">
        <v>207</v>
      </c>
      <c r="T224" s="90"/>
      <c r="U224" s="144" t="s">
        <v>230</v>
      </c>
      <c r="V224" s="90"/>
      <c r="W224" s="144" t="s">
        <v>230</v>
      </c>
      <c r="X224" s="90"/>
      <c r="Y224" s="144" t="s">
        <v>62</v>
      </c>
      <c r="Z224" s="90"/>
      <c r="AA224" s="144" t="s">
        <v>207</v>
      </c>
      <c r="AB224" s="90"/>
      <c r="AC224" s="144" t="s">
        <v>207</v>
      </c>
      <c r="AD224" s="90"/>
      <c r="AE224" s="144" t="s">
        <v>207</v>
      </c>
      <c r="AF224" s="178" t="str">
        <f>IF(AND(O224="",Q224="",S224="",U224="",W224="",Y224="",AA224="",AC224=""),"",IF(OR(AND(O224&lt;&gt;"NA",O224&lt;&gt;"C",O224&lt;&gt;"NC",O224&lt;&gt;"SF",O224&lt;&gt;""),AND(Q224&lt;&gt;"NA",Q224&lt;&gt;"C",Q224&lt;&gt;"NC",Q224&lt;&gt;"SF",Q224&lt;&gt;""),AND(S224&lt;&gt;"NA",S224&lt;&gt;"C",S224&lt;&gt;"NC",S224&lt;&gt;"SF",S224&lt;&gt;""),AND(U224&lt;&gt;"NA",U224&lt;&gt;"C",U224&lt;&gt;"NC",U224&lt;&gt;"SF",U224&lt;&gt;""),AND(W224&lt;&gt;"NA",W224&lt;&gt;"C",W224&lt;&gt;"NC",W224&lt;&gt;"SF",W224&lt;&gt;""),AND(Y224&lt;&gt;"NA",Y224&lt;&gt;"C",Y224&lt;&gt;"NC",Y224&lt;&gt;"SF",Y224&lt;&gt;""),AND(AA224&lt;&gt;"NA",AA224&lt;&gt;"C",AA224&lt;&gt;"NC",AA224&lt;&gt;"SF",AA224&lt;&gt;""),AND(AC224&lt;&gt;"NA",AC224&lt;&gt;"C",AC224&lt;&gt;"NC",AC224&lt;&gt;"SF",AC224&lt;&gt;"")),"FALSO",IF(AND(O224="NA",Q224="NA",S224="NA",U224="NA",W224="NA",Y224="NA",AA224="NA",AC224="NA"),"NA",IF(OR(O224="NC",Q224="NC",S224="NC",U224="NC",W224="NC",Y224="NC",AA224="NC",AC224="NC",O224="SF",Q224="SF",S224="SF",U224="SF",W224="SF",Y224="SF",AA224="SF",AC224="SF"),"NC",IF(OR(O224="C",Q224="C",S224="C",U224="C",W224="C",Y224="C",AA224="C",AC224="C"),"C","")))))</f>
        <v>NC</v>
      </c>
      <c r="AG224" s="54" t="str">
        <f>IF(AND(AE224="C",AF224="C"),"UTILIZOU O PDA CORRETAMENTE",IF(AND(AE224="C",AF224="NC"),"UTILIZOU O PDA CORRETAMENTE. NÃO HÁ FOTOS DE TODAS AS ETAPAS",IF(AND(AE224="NC",AF224="NC"),"NÃO UTILIZOU O PDA",IF(AND(AE224="NA",AF224="NA"),"NÃO AVALIADO POR FALHA DE SINCRONISMO"))))</f>
        <v>UTILIZOU O PDA CORRETAMENTE. NÃO HÁ FOTOS DE TODAS AS ETAPAS</v>
      </c>
      <c r="AH224" s="144" t="s">
        <v>207</v>
      </c>
      <c r="AI224" s="190" t="s">
        <v>6</v>
      </c>
      <c r="AJ224" s="94" t="str">
        <f>E224</f>
        <v>SÃO PAULO</v>
      </c>
      <c r="AK224" s="192" t="s">
        <v>39</v>
      </c>
    </row>
    <row r="225" spans="1:37" ht="30" hidden="1" customHeight="1">
      <c r="A225" s="225" t="s">
        <v>201</v>
      </c>
      <c r="B225" s="157">
        <v>2620804131</v>
      </c>
      <c r="C225" s="157" t="s">
        <v>106</v>
      </c>
      <c r="D225" s="157" t="s">
        <v>81</v>
      </c>
      <c r="E225" s="157" t="s">
        <v>5</v>
      </c>
      <c r="F225" s="157" t="s">
        <v>583</v>
      </c>
      <c r="G225" s="157">
        <v>341</v>
      </c>
      <c r="H225" s="157"/>
      <c r="I225" s="157" t="s">
        <v>295</v>
      </c>
      <c r="J225" s="157" t="s">
        <v>279</v>
      </c>
      <c r="K225" s="157" t="s">
        <v>584</v>
      </c>
      <c r="L225" s="205">
        <v>46160.474305555559</v>
      </c>
      <c r="M225" s="205">
        <v>46160.549305555556</v>
      </c>
      <c r="N225" s="157" t="s">
        <v>206</v>
      </c>
      <c r="O225" s="144" t="s">
        <v>207</v>
      </c>
      <c r="P225" s="90"/>
      <c r="Q225" s="144" t="s">
        <v>207</v>
      </c>
      <c r="R225" s="90"/>
      <c r="S225" s="144" t="s">
        <v>207</v>
      </c>
      <c r="T225" s="90"/>
      <c r="U225" s="144" t="s">
        <v>207</v>
      </c>
      <c r="V225" s="90"/>
      <c r="W225" s="144" t="s">
        <v>207</v>
      </c>
      <c r="X225" s="90"/>
      <c r="Y225" s="144" t="s">
        <v>62</v>
      </c>
      <c r="Z225" s="90"/>
      <c r="AA225" s="144" t="s">
        <v>207</v>
      </c>
      <c r="AB225" s="90"/>
      <c r="AC225" s="144" t="s">
        <v>207</v>
      </c>
      <c r="AD225" s="90"/>
      <c r="AE225" s="144" t="s">
        <v>207</v>
      </c>
      <c r="AF225" s="178" t="str">
        <f>IF(AND(O225="",Q225="",S225="",U225="",W225="",Y225="",AA225="",AC225=""),"",IF(OR(AND(O225&lt;&gt;"NA",O225&lt;&gt;"C",O225&lt;&gt;"NC",O225&lt;&gt;"SF",O225&lt;&gt;""),AND(Q225&lt;&gt;"NA",Q225&lt;&gt;"C",Q225&lt;&gt;"NC",Q225&lt;&gt;"SF",Q225&lt;&gt;""),AND(S225&lt;&gt;"NA",S225&lt;&gt;"C",S225&lt;&gt;"NC",S225&lt;&gt;"SF",S225&lt;&gt;""),AND(U225&lt;&gt;"NA",U225&lt;&gt;"C",U225&lt;&gt;"NC",U225&lt;&gt;"SF",U225&lt;&gt;""),AND(W225&lt;&gt;"NA",W225&lt;&gt;"C",W225&lt;&gt;"NC",W225&lt;&gt;"SF",W225&lt;&gt;""),AND(Y225&lt;&gt;"NA",Y225&lt;&gt;"C",Y225&lt;&gt;"NC",Y225&lt;&gt;"SF",Y225&lt;&gt;""),AND(AA225&lt;&gt;"NA",AA225&lt;&gt;"C",AA225&lt;&gt;"NC",AA225&lt;&gt;"SF",AA225&lt;&gt;""),AND(AC225&lt;&gt;"NA",AC225&lt;&gt;"C",AC225&lt;&gt;"NC",AC225&lt;&gt;"SF",AC225&lt;&gt;"")),"FALSO",IF(AND(O225="NA",Q225="NA",S225="NA",U225="NA",W225="NA",Y225="NA",AA225="NA",AC225="NA"),"NA",IF(OR(O225="NC",Q225="NC",S225="NC",U225="NC",W225="NC",Y225="NC",AA225="NC",AC225="NC",O225="SF",Q225="SF",S225="SF",U225="SF",W225="SF",Y225="SF",AA225="SF",AC225="SF"),"NC",IF(OR(O225="C",Q225="C",S225="C",U225="C",W225="C",Y225="C",AA225="C",AC225="C"),"C","")))))</f>
        <v>C</v>
      </c>
      <c r="AG225" s="54" t="str">
        <f>IF(AND(AE225="C",AF225="C"),"UTILIZOU O PDA CORRETAMENTE",IF(AND(AE225="C",AF225="NC"),"UTILIZOU O PDA CORRETAMENTE. NÃO HÁ FOTOS DE TODAS AS ETAPAS",IF(AND(AE225="NC",AF225="NC"),"NÃO UTILIZOU O PDA",IF(AND(AE225="NA",AF225="NA"),"NÃO AVALIADO POR FALHA DE SINCRONISMO"))))</f>
        <v>UTILIZOU O PDA CORRETAMENTE</v>
      </c>
      <c r="AH225" s="144" t="s">
        <v>207</v>
      </c>
      <c r="AI225" s="190" t="s">
        <v>6</v>
      </c>
      <c r="AJ225" s="94" t="str">
        <f>E225</f>
        <v>SÃO PAULO</v>
      </c>
      <c r="AK225" s="192" t="s">
        <v>39</v>
      </c>
    </row>
    <row r="226" spans="1:37" ht="30" hidden="1" customHeight="1">
      <c r="A226" s="176" t="s">
        <v>201</v>
      </c>
      <c r="B226" s="157">
        <v>2620372636</v>
      </c>
      <c r="C226" s="157" t="s">
        <v>90</v>
      </c>
      <c r="D226" s="157" t="s">
        <v>78</v>
      </c>
      <c r="E226" s="157" t="s">
        <v>5</v>
      </c>
      <c r="F226" s="157" t="s">
        <v>585</v>
      </c>
      <c r="G226" s="157">
        <v>175</v>
      </c>
      <c r="H226" s="157" t="s">
        <v>217</v>
      </c>
      <c r="I226" s="157" t="s">
        <v>586</v>
      </c>
      <c r="J226" s="157" t="s">
        <v>275</v>
      </c>
      <c r="K226" s="157" t="s">
        <v>217</v>
      </c>
      <c r="L226" s="205">
        <v>46157.493055555555</v>
      </c>
      <c r="M226" s="205">
        <v>46157.538194444445</v>
      </c>
      <c r="N226" s="157" t="s">
        <v>206</v>
      </c>
      <c r="O226" s="144" t="s">
        <v>207</v>
      </c>
      <c r="P226" s="90"/>
      <c r="Q226" s="144" t="s">
        <v>207</v>
      </c>
      <c r="R226" s="90"/>
      <c r="S226" s="144" t="s">
        <v>230</v>
      </c>
      <c r="T226" s="90"/>
      <c r="U226" s="144" t="s">
        <v>207</v>
      </c>
      <c r="V226" s="90"/>
      <c r="W226" s="144" t="s">
        <v>230</v>
      </c>
      <c r="X226" s="90"/>
      <c r="Y226" s="144" t="s">
        <v>62</v>
      </c>
      <c r="Z226" s="90"/>
      <c r="AA226" s="144" t="s">
        <v>207</v>
      </c>
      <c r="AB226" s="90"/>
      <c r="AC226" s="144" t="s">
        <v>207</v>
      </c>
      <c r="AD226" s="90"/>
      <c r="AE226" s="144" t="s">
        <v>207</v>
      </c>
      <c r="AF226" s="178" t="str">
        <f>IF(AND(O226="",Q226="",S226="",U226="",W226="",Y226="",AA226="",AC226=""),"",IF(OR(AND(O226&lt;&gt;"NA",O226&lt;&gt;"C",O226&lt;&gt;"NC",O226&lt;&gt;"SF",O226&lt;&gt;""),AND(Q226&lt;&gt;"NA",Q226&lt;&gt;"C",Q226&lt;&gt;"NC",Q226&lt;&gt;"SF",Q226&lt;&gt;""),AND(S226&lt;&gt;"NA",S226&lt;&gt;"C",S226&lt;&gt;"NC",S226&lt;&gt;"SF",S226&lt;&gt;""),AND(U226&lt;&gt;"NA",U226&lt;&gt;"C",U226&lt;&gt;"NC",U226&lt;&gt;"SF",U226&lt;&gt;""),AND(W226&lt;&gt;"NA",W226&lt;&gt;"C",W226&lt;&gt;"NC",W226&lt;&gt;"SF",W226&lt;&gt;""),AND(Y226&lt;&gt;"NA",Y226&lt;&gt;"C",Y226&lt;&gt;"NC",Y226&lt;&gt;"SF",Y226&lt;&gt;""),AND(AA226&lt;&gt;"NA",AA226&lt;&gt;"C",AA226&lt;&gt;"NC",AA226&lt;&gt;"SF",AA226&lt;&gt;""),AND(AC226&lt;&gt;"NA",AC226&lt;&gt;"C",AC226&lt;&gt;"NC",AC226&lt;&gt;"SF",AC226&lt;&gt;"")),"FALSO",IF(AND(O226="NA",Q226="NA",S226="NA",U226="NA",W226="NA",Y226="NA",AA226="NA",AC226="NA"),"NA",IF(OR(O226="NC",Q226="NC",S226="NC",U226="NC",W226="NC",Y226="NC",AA226="NC",AC226="NC",O226="SF",Q226="SF",S226="SF",U226="SF",W226="SF",Y226="SF",AA226="SF",AC226="SF"),"NC",IF(OR(O226="C",Q226="C",S226="C",U226="C",W226="C",Y226="C",AA226="C",AC226="C"),"C","")))))</f>
        <v>NC</v>
      </c>
      <c r="AG226" s="54" t="str">
        <f>IF(AND(AE226="C",AF226="C"),"UTILIZOU O PDA CORRETAMENTE",IF(AND(AE226="C",AF226="NC"),"UTILIZOU O PDA CORRETAMENTE. NÃO HÁ FOTOS DE TODAS AS ETAPAS",IF(AND(AE226="NC",AF226="NC"),"NÃO UTILIZOU O PDA",IF(AND(AE226="NA",AF226="NA"),"NÃO AVALIADO POR FALHA DE SINCRONISMO"))))</f>
        <v>UTILIZOU O PDA CORRETAMENTE. NÃO HÁ FOTOS DE TODAS AS ETAPAS</v>
      </c>
      <c r="AH226" s="144" t="s">
        <v>207</v>
      </c>
      <c r="AI226" s="190" t="s">
        <v>6</v>
      </c>
      <c r="AJ226" s="94" t="str">
        <f>E226</f>
        <v>SÃO PAULO</v>
      </c>
      <c r="AK226" s="192" t="s">
        <v>39</v>
      </c>
    </row>
    <row r="227" spans="1:37" ht="30" hidden="1" customHeight="1">
      <c r="A227" s="176" t="s">
        <v>201</v>
      </c>
      <c r="B227" s="157">
        <v>2620360510</v>
      </c>
      <c r="C227" s="157" t="s">
        <v>106</v>
      </c>
      <c r="D227" s="157" t="s">
        <v>81</v>
      </c>
      <c r="E227" s="157" t="s">
        <v>5</v>
      </c>
      <c r="F227" s="157" t="s">
        <v>587</v>
      </c>
      <c r="G227" s="157">
        <v>189</v>
      </c>
      <c r="H227" s="157" t="s">
        <v>203</v>
      </c>
      <c r="I227" s="157" t="s">
        <v>254</v>
      </c>
      <c r="J227" s="157" t="s">
        <v>279</v>
      </c>
      <c r="K227" s="157" t="s">
        <v>588</v>
      </c>
      <c r="L227" s="205">
        <v>46157.355555555558</v>
      </c>
      <c r="M227" s="205">
        <v>46157.489583333336</v>
      </c>
      <c r="N227" s="157" t="s">
        <v>206</v>
      </c>
      <c r="O227" s="144" t="s">
        <v>207</v>
      </c>
      <c r="P227" s="90"/>
      <c r="Q227" s="144" t="s">
        <v>207</v>
      </c>
      <c r="R227" s="90"/>
      <c r="S227" s="144" t="s">
        <v>207</v>
      </c>
      <c r="T227" s="90"/>
      <c r="U227" s="144" t="s">
        <v>207</v>
      </c>
      <c r="V227" s="90"/>
      <c r="W227" s="144" t="s">
        <v>207</v>
      </c>
      <c r="X227" s="90"/>
      <c r="Y227" s="144" t="s">
        <v>62</v>
      </c>
      <c r="Z227" s="90"/>
      <c r="AA227" s="144" t="s">
        <v>207</v>
      </c>
      <c r="AB227" s="90"/>
      <c r="AC227" s="144" t="s">
        <v>207</v>
      </c>
      <c r="AD227" s="90"/>
      <c r="AE227" s="144" t="s">
        <v>207</v>
      </c>
      <c r="AF227" s="178" t="str">
        <f>IF(AND(O227="",Q227="",S227="",U227="",W227="",Y227="",AA227="",AC227=""),"",IF(OR(AND(O227&lt;&gt;"NA",O227&lt;&gt;"C",O227&lt;&gt;"NC",O227&lt;&gt;"SF",O227&lt;&gt;""),AND(Q227&lt;&gt;"NA",Q227&lt;&gt;"C",Q227&lt;&gt;"NC",Q227&lt;&gt;"SF",Q227&lt;&gt;""),AND(S227&lt;&gt;"NA",S227&lt;&gt;"C",S227&lt;&gt;"NC",S227&lt;&gt;"SF",S227&lt;&gt;""),AND(U227&lt;&gt;"NA",U227&lt;&gt;"C",U227&lt;&gt;"NC",U227&lt;&gt;"SF",U227&lt;&gt;""),AND(W227&lt;&gt;"NA",W227&lt;&gt;"C",W227&lt;&gt;"NC",W227&lt;&gt;"SF",W227&lt;&gt;""),AND(Y227&lt;&gt;"NA",Y227&lt;&gt;"C",Y227&lt;&gt;"NC",Y227&lt;&gt;"SF",Y227&lt;&gt;""),AND(AA227&lt;&gt;"NA",AA227&lt;&gt;"C",AA227&lt;&gt;"NC",AA227&lt;&gt;"SF",AA227&lt;&gt;""),AND(AC227&lt;&gt;"NA",AC227&lt;&gt;"C",AC227&lt;&gt;"NC",AC227&lt;&gt;"SF",AC227&lt;&gt;"")),"FALSO",IF(AND(O227="NA",Q227="NA",S227="NA",U227="NA",W227="NA",Y227="NA",AA227="NA",AC227="NA"),"NA",IF(OR(O227="NC",Q227="NC",S227="NC",U227="NC",W227="NC",Y227="NC",AA227="NC",AC227="NC",O227="SF",Q227="SF",S227="SF",U227="SF",W227="SF",Y227="SF",AA227="SF",AC227="SF"),"NC",IF(OR(O227="C",Q227="C",S227="C",U227="C",W227="C",Y227="C",AA227="C",AC227="C"),"C","")))))</f>
        <v>C</v>
      </c>
      <c r="AG227" s="54" t="str">
        <f>IF(AND(AE227="C",AF227="C"),"UTILIZOU O PDA CORRETAMENTE",IF(AND(AE227="C",AF227="NC"),"UTILIZOU O PDA CORRETAMENTE. NÃO HÁ FOTOS DE TODAS AS ETAPAS",IF(AND(AE227="NC",AF227="NC"),"NÃO UTILIZOU O PDA",IF(AND(AE227="NA",AF227="NA"),"NÃO AVALIADO POR FALHA DE SINCRONISMO"))))</f>
        <v>UTILIZOU O PDA CORRETAMENTE</v>
      </c>
      <c r="AH227" s="144" t="s">
        <v>207</v>
      </c>
      <c r="AI227" s="190" t="s">
        <v>6</v>
      </c>
      <c r="AJ227" s="94" t="str">
        <f>E227</f>
        <v>SÃO PAULO</v>
      </c>
      <c r="AK227" s="192" t="s">
        <v>39</v>
      </c>
    </row>
    <row r="228" spans="1:37" ht="30" hidden="1" customHeight="1">
      <c r="A228" s="176" t="s">
        <v>201</v>
      </c>
      <c r="B228" s="157">
        <v>2693009041</v>
      </c>
      <c r="C228" s="157" t="s">
        <v>103</v>
      </c>
      <c r="D228" s="157" t="s">
        <v>81</v>
      </c>
      <c r="E228" s="157" t="s">
        <v>5</v>
      </c>
      <c r="F228" s="157" t="s">
        <v>589</v>
      </c>
      <c r="G228" s="157">
        <v>334</v>
      </c>
      <c r="H228" s="157" t="s">
        <v>217</v>
      </c>
      <c r="I228" s="157" t="s">
        <v>432</v>
      </c>
      <c r="J228" s="157" t="s">
        <v>224</v>
      </c>
      <c r="K228" s="157" t="s">
        <v>217</v>
      </c>
      <c r="L228" s="205">
        <v>46154.458333333336</v>
      </c>
      <c r="M228" s="205">
        <v>46154.461805555555</v>
      </c>
      <c r="N228" s="157" t="s">
        <v>248</v>
      </c>
      <c r="O228" s="144" t="s">
        <v>207</v>
      </c>
      <c r="P228" s="90"/>
      <c r="Q228" s="144" t="s">
        <v>207</v>
      </c>
      <c r="R228" s="90"/>
      <c r="S228" s="144" t="s">
        <v>207</v>
      </c>
      <c r="T228" s="90"/>
      <c r="U228" s="144" t="s">
        <v>230</v>
      </c>
      <c r="V228" s="90"/>
      <c r="W228" s="144" t="s">
        <v>207</v>
      </c>
      <c r="X228" s="90"/>
      <c r="Y228" s="144" t="s">
        <v>62</v>
      </c>
      <c r="Z228" s="90"/>
      <c r="AA228" s="144" t="s">
        <v>230</v>
      </c>
      <c r="AB228" s="90"/>
      <c r="AC228" s="144" t="s">
        <v>230</v>
      </c>
      <c r="AD228" s="90"/>
      <c r="AE228" s="144" t="s">
        <v>207</v>
      </c>
      <c r="AF228" s="178" t="str">
        <f>IF(AND(O228="",Q228="",S228="",U228="",W228="",Y228="",AA228="",AC228=""),"",IF(OR(AND(O228&lt;&gt;"NA",O228&lt;&gt;"C",O228&lt;&gt;"NC",O228&lt;&gt;"SF",O228&lt;&gt;""),AND(Q228&lt;&gt;"NA",Q228&lt;&gt;"C",Q228&lt;&gt;"NC",Q228&lt;&gt;"SF",Q228&lt;&gt;""),AND(S228&lt;&gt;"NA",S228&lt;&gt;"C",S228&lt;&gt;"NC",S228&lt;&gt;"SF",S228&lt;&gt;""),AND(U228&lt;&gt;"NA",U228&lt;&gt;"C",U228&lt;&gt;"NC",U228&lt;&gt;"SF",U228&lt;&gt;""),AND(W228&lt;&gt;"NA",W228&lt;&gt;"C",W228&lt;&gt;"NC",W228&lt;&gt;"SF",W228&lt;&gt;""),AND(Y228&lt;&gt;"NA",Y228&lt;&gt;"C",Y228&lt;&gt;"NC",Y228&lt;&gt;"SF",Y228&lt;&gt;""),AND(AA228&lt;&gt;"NA",AA228&lt;&gt;"C",AA228&lt;&gt;"NC",AA228&lt;&gt;"SF",AA228&lt;&gt;""),AND(AC228&lt;&gt;"NA",AC228&lt;&gt;"C",AC228&lt;&gt;"NC",AC228&lt;&gt;"SF",AC228&lt;&gt;"")),"FALSO",IF(AND(O228="NA",Q228="NA",S228="NA",U228="NA",W228="NA",Y228="NA",AA228="NA",AC228="NA"),"NA",IF(OR(O228="NC",Q228="NC",S228="NC",U228="NC",W228="NC",Y228="NC",AA228="NC",AC228="NC",O228="SF",Q228="SF",S228="SF",U228="SF",W228="SF",Y228="SF",AA228="SF",AC228="SF"),"NC",IF(OR(O228="C",Q228="C",S228="C",U228="C",W228="C",Y228="C",AA228="C",AC228="C"),"C","")))))</f>
        <v>NC</v>
      </c>
      <c r="AG228" s="54" t="str">
        <f>IF(AND(AE228="C",AF228="C"),"UTILIZOU O PDA CORRETAMENTE",IF(AND(AE228="C",AF228="NC"),"UTILIZOU O PDA CORRETAMENTE. NÃO HÁ FOTOS DE TODAS AS ETAPAS",IF(AND(AE228="NC",AF228="NC"),"NÃO UTILIZOU O PDA",IF(AND(AE228="NA",AF228="NA"),"NÃO AVALIADO POR FALHA DE SINCRONISMO"))))</f>
        <v>UTILIZOU O PDA CORRETAMENTE. NÃO HÁ FOTOS DE TODAS AS ETAPAS</v>
      </c>
      <c r="AH228" s="144" t="s">
        <v>207</v>
      </c>
      <c r="AI228" s="190" t="s">
        <v>6</v>
      </c>
      <c r="AJ228" s="94" t="str">
        <f>E228</f>
        <v>SÃO PAULO</v>
      </c>
      <c r="AK228" s="192" t="s">
        <v>39</v>
      </c>
    </row>
    <row r="229" spans="1:37" ht="30" hidden="1" customHeight="1">
      <c r="A229" s="176" t="s">
        <v>201</v>
      </c>
      <c r="B229" s="157">
        <v>2693072511</v>
      </c>
      <c r="C229" s="157" t="s">
        <v>107</v>
      </c>
      <c r="D229" s="157" t="s">
        <v>81</v>
      </c>
      <c r="E229" s="157" t="s">
        <v>5</v>
      </c>
      <c r="F229" s="157" t="s">
        <v>590</v>
      </c>
      <c r="G229" s="157">
        <v>108</v>
      </c>
      <c r="H229" s="157"/>
      <c r="I229" s="157" t="s">
        <v>591</v>
      </c>
      <c r="J229" s="157" t="s">
        <v>224</v>
      </c>
      <c r="K229" s="157" t="s">
        <v>592</v>
      </c>
      <c r="L229" s="205">
        <v>46154.625</v>
      </c>
      <c r="M229" s="205">
        <v>46154.631944444445</v>
      </c>
      <c r="N229" s="157" t="s">
        <v>248</v>
      </c>
      <c r="O229" s="144" t="s">
        <v>207</v>
      </c>
      <c r="P229" s="90"/>
      <c r="Q229" s="144" t="s">
        <v>230</v>
      </c>
      <c r="R229" s="90"/>
      <c r="S229" s="144" t="s">
        <v>230</v>
      </c>
      <c r="T229" s="90"/>
      <c r="U229" s="144" t="s">
        <v>230</v>
      </c>
      <c r="V229" s="90"/>
      <c r="W229" s="144" t="s">
        <v>230</v>
      </c>
      <c r="X229" s="90"/>
      <c r="Y229" s="144" t="s">
        <v>62</v>
      </c>
      <c r="Z229" s="90"/>
      <c r="AA229" s="144" t="s">
        <v>230</v>
      </c>
      <c r="AB229" s="90"/>
      <c r="AC229" s="144" t="s">
        <v>230</v>
      </c>
      <c r="AD229" s="90"/>
      <c r="AE229" s="144" t="s">
        <v>207</v>
      </c>
      <c r="AF229" s="178" t="str">
        <f>IF(AND(O229="",Q229="",S229="",U229="",W229="",Y229="",AA229="",AC229=""),"",IF(OR(AND(O229&lt;&gt;"NA",O229&lt;&gt;"C",O229&lt;&gt;"NC",O229&lt;&gt;"SF",O229&lt;&gt;""),AND(Q229&lt;&gt;"NA",Q229&lt;&gt;"C",Q229&lt;&gt;"NC",Q229&lt;&gt;"SF",Q229&lt;&gt;""),AND(S229&lt;&gt;"NA",S229&lt;&gt;"C",S229&lt;&gt;"NC",S229&lt;&gt;"SF",S229&lt;&gt;""),AND(U229&lt;&gt;"NA",U229&lt;&gt;"C",U229&lt;&gt;"NC",U229&lt;&gt;"SF",U229&lt;&gt;""),AND(W229&lt;&gt;"NA",W229&lt;&gt;"C",W229&lt;&gt;"NC",W229&lt;&gt;"SF",W229&lt;&gt;""),AND(Y229&lt;&gt;"NA",Y229&lt;&gt;"C",Y229&lt;&gt;"NC",Y229&lt;&gt;"SF",Y229&lt;&gt;""),AND(AA229&lt;&gt;"NA",AA229&lt;&gt;"C",AA229&lt;&gt;"NC",AA229&lt;&gt;"SF",AA229&lt;&gt;""),AND(AC229&lt;&gt;"NA",AC229&lt;&gt;"C",AC229&lt;&gt;"NC",AC229&lt;&gt;"SF",AC229&lt;&gt;"")),"FALSO",IF(AND(O229="NA",Q229="NA",S229="NA",U229="NA",W229="NA",Y229="NA",AA229="NA",AC229="NA"),"NA",IF(OR(O229="NC",Q229="NC",S229="NC",U229="NC",W229="NC",Y229="NC",AA229="NC",AC229="NC",O229="SF",Q229="SF",S229="SF",U229="SF",W229="SF",Y229="SF",AA229="SF",AC229="SF"),"NC",IF(OR(O229="C",Q229="C",S229="C",U229="C",W229="C",Y229="C",AA229="C",AC229="C"),"C","")))))</f>
        <v>NC</v>
      </c>
      <c r="AG229" s="54" t="str">
        <f>IF(AND(AE229="C",AF229="C"),"UTILIZOU O PDA CORRETAMENTE",IF(AND(AE229="C",AF229="NC"),"UTILIZOU O PDA CORRETAMENTE. NÃO HÁ FOTOS DE TODAS AS ETAPAS",IF(AND(AE229="NC",AF229="NC"),"NÃO UTILIZOU O PDA",IF(AND(AE229="NA",AF229="NA"),"NÃO AVALIADO POR FALHA DE SINCRONISMO"))))</f>
        <v>UTILIZOU O PDA CORRETAMENTE. NÃO HÁ FOTOS DE TODAS AS ETAPAS</v>
      </c>
      <c r="AH229" s="144" t="s">
        <v>207</v>
      </c>
      <c r="AI229" s="190" t="s">
        <v>6</v>
      </c>
      <c r="AJ229" s="94" t="str">
        <f>E229</f>
        <v>SÃO PAULO</v>
      </c>
      <c r="AK229" s="192" t="s">
        <v>39</v>
      </c>
    </row>
    <row r="230" spans="1:37" ht="30" hidden="1" customHeight="1">
      <c r="A230" s="176" t="s">
        <v>201</v>
      </c>
      <c r="B230" s="157">
        <v>2693099433</v>
      </c>
      <c r="C230" s="157" t="s">
        <v>103</v>
      </c>
      <c r="D230" s="157" t="s">
        <v>81</v>
      </c>
      <c r="E230" s="157" t="s">
        <v>5</v>
      </c>
      <c r="F230" s="157" t="s">
        <v>593</v>
      </c>
      <c r="G230" s="157">
        <v>277</v>
      </c>
      <c r="H230" s="157" t="s">
        <v>217</v>
      </c>
      <c r="I230" s="157" t="s">
        <v>349</v>
      </c>
      <c r="J230" s="157" t="s">
        <v>224</v>
      </c>
      <c r="K230" s="157" t="s">
        <v>217</v>
      </c>
      <c r="L230" s="205">
        <v>46154.470833333333</v>
      </c>
      <c r="M230" s="205">
        <v>46154.502083333333</v>
      </c>
      <c r="N230" s="157" t="s">
        <v>221</v>
      </c>
      <c r="O230" s="144" t="s">
        <v>207</v>
      </c>
      <c r="P230" s="90"/>
      <c r="Q230" s="144" t="s">
        <v>207</v>
      </c>
      <c r="R230" s="90"/>
      <c r="S230" s="144" t="s">
        <v>207</v>
      </c>
      <c r="T230" s="90"/>
      <c r="U230" s="144" t="s">
        <v>207</v>
      </c>
      <c r="V230" s="90"/>
      <c r="W230" s="144" t="s">
        <v>207</v>
      </c>
      <c r="X230" s="90"/>
      <c r="Y230" s="144" t="s">
        <v>62</v>
      </c>
      <c r="Z230" s="90"/>
      <c r="AA230" s="144" t="s">
        <v>207</v>
      </c>
      <c r="AB230" s="90"/>
      <c r="AC230" s="144" t="s">
        <v>207</v>
      </c>
      <c r="AD230" s="90"/>
      <c r="AE230" s="144" t="s">
        <v>207</v>
      </c>
      <c r="AF230" s="178" t="str">
        <f>IF(AND(O230="",Q230="",S230="",U230="",W230="",Y230="",AA230="",AC230=""),"",IF(OR(AND(O230&lt;&gt;"NA",O230&lt;&gt;"C",O230&lt;&gt;"NC",O230&lt;&gt;"SF",O230&lt;&gt;""),AND(Q230&lt;&gt;"NA",Q230&lt;&gt;"C",Q230&lt;&gt;"NC",Q230&lt;&gt;"SF",Q230&lt;&gt;""),AND(S230&lt;&gt;"NA",S230&lt;&gt;"C",S230&lt;&gt;"NC",S230&lt;&gt;"SF",S230&lt;&gt;""),AND(U230&lt;&gt;"NA",U230&lt;&gt;"C",U230&lt;&gt;"NC",U230&lt;&gt;"SF",U230&lt;&gt;""),AND(W230&lt;&gt;"NA",W230&lt;&gt;"C",W230&lt;&gt;"NC",W230&lt;&gt;"SF",W230&lt;&gt;""),AND(Y230&lt;&gt;"NA",Y230&lt;&gt;"C",Y230&lt;&gt;"NC",Y230&lt;&gt;"SF",Y230&lt;&gt;""),AND(AA230&lt;&gt;"NA",AA230&lt;&gt;"C",AA230&lt;&gt;"NC",AA230&lt;&gt;"SF",AA230&lt;&gt;""),AND(AC230&lt;&gt;"NA",AC230&lt;&gt;"C",AC230&lt;&gt;"NC",AC230&lt;&gt;"SF",AC230&lt;&gt;"")),"FALSO",IF(AND(O230="NA",Q230="NA",S230="NA",U230="NA",W230="NA",Y230="NA",AA230="NA",AC230="NA"),"NA",IF(OR(O230="NC",Q230="NC",S230="NC",U230="NC",W230="NC",Y230="NC",AA230="NC",AC230="NC",O230="SF",Q230="SF",S230="SF",U230="SF",W230="SF",Y230="SF",AA230="SF",AC230="SF"),"NC",IF(OR(O230="C",Q230="C",S230="C",U230="C",W230="C",Y230="C",AA230="C",AC230="C"),"C","")))))</f>
        <v>C</v>
      </c>
      <c r="AG230" s="54" t="str">
        <f>IF(AND(AE230="C",AF230="C"),"UTILIZOU O PDA CORRETAMENTE",IF(AND(AE230="C",AF230="NC"),"UTILIZOU O PDA CORRETAMENTE. NÃO HÁ FOTOS DE TODAS AS ETAPAS",IF(AND(AE230="NC",AF230="NC"),"NÃO UTILIZOU O PDA",IF(AND(AE230="NA",AF230="NA"),"NÃO AVALIADO POR FALHA DE SINCRONISMO"))))</f>
        <v>UTILIZOU O PDA CORRETAMENTE</v>
      </c>
      <c r="AH230" s="144" t="s">
        <v>207</v>
      </c>
      <c r="AI230" s="190" t="s">
        <v>6</v>
      </c>
      <c r="AJ230" s="94" t="str">
        <f>E230</f>
        <v>SÃO PAULO</v>
      </c>
      <c r="AK230" s="192" t="s">
        <v>39</v>
      </c>
    </row>
    <row r="231" spans="1:37" ht="30" hidden="1" customHeight="1">
      <c r="A231" s="176" t="s">
        <v>201</v>
      </c>
      <c r="B231" s="157">
        <v>2618602475</v>
      </c>
      <c r="C231" s="157" t="s">
        <v>103</v>
      </c>
      <c r="D231" s="157" t="s">
        <v>81</v>
      </c>
      <c r="E231" s="157" t="s">
        <v>5</v>
      </c>
      <c r="F231" s="157" t="s">
        <v>594</v>
      </c>
      <c r="G231" s="157">
        <v>1837</v>
      </c>
      <c r="H231" s="157"/>
      <c r="I231" s="157" t="s">
        <v>254</v>
      </c>
      <c r="J231" s="157" t="s">
        <v>219</v>
      </c>
      <c r="K231" s="157" t="s">
        <v>595</v>
      </c>
      <c r="L231" s="205">
        <v>46147.574999999997</v>
      </c>
      <c r="M231" s="205">
        <v>46147.578472222223</v>
      </c>
      <c r="N231" s="157" t="s">
        <v>277</v>
      </c>
      <c r="O231" s="144" t="s">
        <v>230</v>
      </c>
      <c r="P231" s="90"/>
      <c r="Q231" s="144" t="s">
        <v>230</v>
      </c>
      <c r="R231" s="90"/>
      <c r="S231" s="144" t="s">
        <v>230</v>
      </c>
      <c r="T231" s="90"/>
      <c r="U231" s="144" t="s">
        <v>230</v>
      </c>
      <c r="V231" s="90"/>
      <c r="W231" s="144" t="s">
        <v>230</v>
      </c>
      <c r="X231" s="90"/>
      <c r="Y231" s="144" t="s">
        <v>230</v>
      </c>
      <c r="Z231" s="90"/>
      <c r="AA231" s="144" t="s">
        <v>230</v>
      </c>
      <c r="AB231" s="90"/>
      <c r="AC231" s="144" t="s">
        <v>231</v>
      </c>
      <c r="AD231" s="90"/>
      <c r="AE231" s="144" t="s">
        <v>207</v>
      </c>
      <c r="AF231" s="178" t="str">
        <f>IF(AND(O231="",Q231="",S231="",U231="",W231="",Y231="",AA231="",AC231=""),"",IF(OR(AND(O231&lt;&gt;"NA",O231&lt;&gt;"C",O231&lt;&gt;"NC",O231&lt;&gt;"SF",O231&lt;&gt;""),AND(Q231&lt;&gt;"NA",Q231&lt;&gt;"C",Q231&lt;&gt;"NC",Q231&lt;&gt;"SF",Q231&lt;&gt;""),AND(S231&lt;&gt;"NA",S231&lt;&gt;"C",S231&lt;&gt;"NC",S231&lt;&gt;"SF",S231&lt;&gt;""),AND(U231&lt;&gt;"NA",U231&lt;&gt;"C",U231&lt;&gt;"NC",U231&lt;&gt;"SF",U231&lt;&gt;""),AND(W231&lt;&gt;"NA",W231&lt;&gt;"C",W231&lt;&gt;"NC",W231&lt;&gt;"SF",W231&lt;&gt;""),AND(Y231&lt;&gt;"NA",Y231&lt;&gt;"C",Y231&lt;&gt;"NC",Y231&lt;&gt;"SF",Y231&lt;&gt;""),AND(AA231&lt;&gt;"NA",AA231&lt;&gt;"C",AA231&lt;&gt;"NC",AA231&lt;&gt;"SF",AA231&lt;&gt;""),AND(AC231&lt;&gt;"NA",AC231&lt;&gt;"C",AC231&lt;&gt;"NC",AC231&lt;&gt;"SF",AC231&lt;&gt;"")),"FALSO",IF(AND(O231="NA",Q231="NA",S231="NA",U231="NA",W231="NA",Y231="NA",AA231="NA",AC231="NA"),"NA",IF(OR(O231="NC",Q231="NC",S231="NC",U231="NC",W231="NC",Y231="NC",AA231="NC",AC231="NC",O231="SF",Q231="SF",S231="SF",U231="SF",W231="SF",Y231="SF",AA231="SF",AC231="SF"),"NC",IF(OR(O231="C",Q231="C",S231="C",U231="C",W231="C",Y231="C",AA231="C",AC231="C"),"C","")))))</f>
        <v>NC</v>
      </c>
      <c r="AG231" s="54" t="str">
        <f>IF(AND(AE231="C",AF231="C"),"UTILIZOU O PDA CORRETAMENTE",IF(AND(AE231="C",AF231="NC"),"UTILIZOU O PDA CORRETAMENTE. NÃO HÁ FOTOS DE TODAS AS ETAPAS",IF(AND(AE231="NC",AF231="NC"),"NÃO UTILIZOU O PDA",IF(AND(AE231="NA",AF231="NA"),"NÃO AVALIADO POR FALHA DE SINCRONISMO"))))</f>
        <v>UTILIZOU O PDA CORRETAMENTE. NÃO HÁ FOTOS DE TODAS AS ETAPAS</v>
      </c>
      <c r="AH231" s="144" t="s">
        <v>207</v>
      </c>
      <c r="AI231" s="190" t="s">
        <v>6</v>
      </c>
      <c r="AJ231" s="94" t="str">
        <f>E231</f>
        <v>SÃO PAULO</v>
      </c>
      <c r="AK231" s="192" t="s">
        <v>39</v>
      </c>
    </row>
    <row r="232" spans="1:37" ht="30" hidden="1" customHeight="1">
      <c r="A232" s="176" t="s">
        <v>201</v>
      </c>
      <c r="B232" s="157">
        <v>2620207460</v>
      </c>
      <c r="C232" s="157" t="s">
        <v>106</v>
      </c>
      <c r="D232" s="157" t="s">
        <v>81</v>
      </c>
      <c r="E232" s="157" t="s">
        <v>5</v>
      </c>
      <c r="F232" s="157" t="s">
        <v>594</v>
      </c>
      <c r="G232" s="157">
        <v>668</v>
      </c>
      <c r="H232" s="157" t="s">
        <v>217</v>
      </c>
      <c r="I232" s="157" t="s">
        <v>254</v>
      </c>
      <c r="J232" s="157" t="s">
        <v>596</v>
      </c>
      <c r="K232" s="157" t="s">
        <v>217</v>
      </c>
      <c r="L232" s="205">
        <v>46156.640972222223</v>
      </c>
      <c r="M232" s="205">
        <v>46156.724999999999</v>
      </c>
      <c r="N232" s="157" t="s">
        <v>345</v>
      </c>
      <c r="O232" s="144" t="s">
        <v>207</v>
      </c>
      <c r="P232" s="144"/>
      <c r="Q232" s="144" t="s">
        <v>207</v>
      </c>
      <c r="R232" s="144"/>
      <c r="S232" s="144" t="s">
        <v>207</v>
      </c>
      <c r="T232" s="144"/>
      <c r="U232" s="144" t="s">
        <v>207</v>
      </c>
      <c r="V232" s="144"/>
      <c r="W232" s="144" t="s">
        <v>207</v>
      </c>
      <c r="X232" s="144"/>
      <c r="Y232" s="144" t="s">
        <v>62</v>
      </c>
      <c r="Z232" s="144"/>
      <c r="AA232" s="144" t="s">
        <v>207</v>
      </c>
      <c r="AB232" s="144"/>
      <c r="AC232" s="144" t="s">
        <v>207</v>
      </c>
      <c r="AD232" s="144"/>
      <c r="AE232" s="144" t="s">
        <v>207</v>
      </c>
      <c r="AF232" s="178" t="str">
        <f>IF(AND(O232="",Q232="",S232="",U232="",W232="",Y232="",AA232="",AC232=""),"",IF(OR(AND(O232&lt;&gt;"NA",O232&lt;&gt;"C",O232&lt;&gt;"NC",O232&lt;&gt;"SF",O232&lt;&gt;""),AND(Q232&lt;&gt;"NA",Q232&lt;&gt;"C",Q232&lt;&gt;"NC",Q232&lt;&gt;"SF",Q232&lt;&gt;""),AND(S232&lt;&gt;"NA",S232&lt;&gt;"C",S232&lt;&gt;"NC",S232&lt;&gt;"SF",S232&lt;&gt;""),AND(U232&lt;&gt;"NA",U232&lt;&gt;"C",U232&lt;&gt;"NC",U232&lt;&gt;"SF",U232&lt;&gt;""),AND(W232&lt;&gt;"NA",W232&lt;&gt;"C",W232&lt;&gt;"NC",W232&lt;&gt;"SF",W232&lt;&gt;""),AND(Y232&lt;&gt;"NA",Y232&lt;&gt;"C",Y232&lt;&gt;"NC",Y232&lt;&gt;"SF",Y232&lt;&gt;""),AND(AA232&lt;&gt;"NA",AA232&lt;&gt;"C",AA232&lt;&gt;"NC",AA232&lt;&gt;"SF",AA232&lt;&gt;""),AND(AC232&lt;&gt;"NA",AC232&lt;&gt;"C",AC232&lt;&gt;"NC",AC232&lt;&gt;"SF",AC232&lt;&gt;"")),"FALSO",IF(AND(O232="NA",Q232="NA",S232="NA",U232="NA",W232="NA",Y232="NA",AA232="NA",AC232="NA"),"NA",IF(OR(O232="NC",Q232="NC",S232="NC",U232="NC",W232="NC",Y232="NC",AA232="NC",AC232="NC",O232="SF",Q232="SF",S232="SF",U232="SF",W232="SF",Y232="SF",AA232="SF",AC232="SF"),"NC",IF(OR(O232="C",Q232="C",S232="C",U232="C",W232="C",Y232="C",AA232="C",AC232="C"),"C","")))))</f>
        <v>C</v>
      </c>
      <c r="AG232" s="54" t="str">
        <f>IF(AND(AE232="C",AF232="C"),"UTILIZOU O PDA CORRETAMENTE",IF(AND(AE232="C",AF232="NC"),"UTILIZOU O PDA CORRETAMENTE. NÃO HÁ FOTOS DE TODAS AS ETAPAS",IF(AND(AE232="NC",AF232="NC"),"NÃO UTILIZOU O PDA",IF(AND(AE232="NA",AF232="NA"),"NÃO AVALIADO POR FALHA DE SINCRONISMO"))))</f>
        <v>UTILIZOU O PDA CORRETAMENTE</v>
      </c>
      <c r="AH232" s="161" t="s">
        <v>207</v>
      </c>
      <c r="AI232" s="190" t="s">
        <v>6</v>
      </c>
      <c r="AJ232" s="94" t="str">
        <f>E232</f>
        <v>SÃO PAULO</v>
      </c>
      <c r="AK232" s="192" t="s">
        <v>39</v>
      </c>
    </row>
    <row r="233" spans="1:37" ht="30" hidden="1" customHeight="1">
      <c r="A233" s="225" t="s">
        <v>201</v>
      </c>
      <c r="B233" s="157">
        <v>2620380766</v>
      </c>
      <c r="C233" s="157" t="s">
        <v>106</v>
      </c>
      <c r="D233" s="157" t="s">
        <v>81</v>
      </c>
      <c r="E233" s="157" t="s">
        <v>5</v>
      </c>
      <c r="F233" s="157" t="s">
        <v>594</v>
      </c>
      <c r="G233" s="157">
        <v>1242</v>
      </c>
      <c r="H233" s="157" t="s">
        <v>203</v>
      </c>
      <c r="I233" s="157" t="s">
        <v>254</v>
      </c>
      <c r="J233" s="157" t="s">
        <v>339</v>
      </c>
      <c r="K233" s="157" t="s">
        <v>217</v>
      </c>
      <c r="L233" s="205">
        <v>46160.451388888891</v>
      </c>
      <c r="M233" s="205">
        <v>46160.451388888891</v>
      </c>
      <c r="N233" s="157" t="s">
        <v>277</v>
      </c>
      <c r="O233" s="144" t="s">
        <v>207</v>
      </c>
      <c r="P233" s="90"/>
      <c r="Q233" s="144" t="s">
        <v>207</v>
      </c>
      <c r="R233" s="90"/>
      <c r="S233" s="144" t="s">
        <v>207</v>
      </c>
      <c r="T233" s="90"/>
      <c r="U233" s="144" t="s">
        <v>207</v>
      </c>
      <c r="V233" s="90"/>
      <c r="W233" s="144" t="s">
        <v>207</v>
      </c>
      <c r="X233" s="90"/>
      <c r="Y233" s="144" t="s">
        <v>230</v>
      </c>
      <c r="Z233" s="90"/>
      <c r="AA233" s="144" t="s">
        <v>207</v>
      </c>
      <c r="AB233" s="90"/>
      <c r="AC233" s="144" t="s">
        <v>207</v>
      </c>
      <c r="AD233" s="90"/>
      <c r="AE233" s="144" t="s">
        <v>207</v>
      </c>
      <c r="AF233" s="178" t="str">
        <f>IF(AND(O233="",Q233="",S233="",U233="",W233="",Y233="",AA233="",AC233=""),"",IF(OR(AND(O233&lt;&gt;"NA",O233&lt;&gt;"C",O233&lt;&gt;"NC",O233&lt;&gt;"SF",O233&lt;&gt;""),AND(Q233&lt;&gt;"NA",Q233&lt;&gt;"C",Q233&lt;&gt;"NC",Q233&lt;&gt;"SF",Q233&lt;&gt;""),AND(S233&lt;&gt;"NA",S233&lt;&gt;"C",S233&lt;&gt;"NC",S233&lt;&gt;"SF",S233&lt;&gt;""),AND(U233&lt;&gt;"NA",U233&lt;&gt;"C",U233&lt;&gt;"NC",U233&lt;&gt;"SF",U233&lt;&gt;""),AND(W233&lt;&gt;"NA",W233&lt;&gt;"C",W233&lt;&gt;"NC",W233&lt;&gt;"SF",W233&lt;&gt;""),AND(Y233&lt;&gt;"NA",Y233&lt;&gt;"C",Y233&lt;&gt;"NC",Y233&lt;&gt;"SF",Y233&lt;&gt;""),AND(AA233&lt;&gt;"NA",AA233&lt;&gt;"C",AA233&lt;&gt;"NC",AA233&lt;&gt;"SF",AA233&lt;&gt;""),AND(AC233&lt;&gt;"NA",AC233&lt;&gt;"C",AC233&lt;&gt;"NC",AC233&lt;&gt;"SF",AC233&lt;&gt;"")),"FALSO",IF(AND(O233="NA",Q233="NA",S233="NA",U233="NA",W233="NA",Y233="NA",AA233="NA",AC233="NA"),"NA",IF(OR(O233="NC",Q233="NC",S233="NC",U233="NC",W233="NC",Y233="NC",AA233="NC",AC233="NC",O233="SF",Q233="SF",S233="SF",U233="SF",W233="SF",Y233="SF",AA233="SF",AC233="SF"),"NC",IF(OR(O233="C",Q233="C",S233="C",U233="C",W233="C",Y233="C",AA233="C",AC233="C"),"C","")))))</f>
        <v>NC</v>
      </c>
      <c r="AG233" s="54" t="str">
        <f>IF(AND(AE233="C",AF233="C"),"UTILIZOU O PDA CORRETAMENTE",IF(AND(AE233="C",AF233="NC"),"UTILIZOU O PDA CORRETAMENTE. NÃO HÁ FOTOS DE TODAS AS ETAPAS",IF(AND(AE233="NC",AF233="NC"),"NÃO UTILIZOU O PDA",IF(AND(AE233="NA",AF233="NA"),"NÃO AVALIADO POR FALHA DE SINCRONISMO"))))</f>
        <v>UTILIZOU O PDA CORRETAMENTE. NÃO HÁ FOTOS DE TODAS AS ETAPAS</v>
      </c>
      <c r="AH233" s="144" t="s">
        <v>207</v>
      </c>
      <c r="AI233" s="190" t="s">
        <v>6</v>
      </c>
      <c r="AJ233" s="94" t="str">
        <f>E233</f>
        <v>SÃO PAULO</v>
      </c>
      <c r="AK233" s="192" t="s">
        <v>39</v>
      </c>
    </row>
    <row r="234" spans="1:37" ht="30" hidden="1" customHeight="1">
      <c r="A234" s="176" t="s">
        <v>201</v>
      </c>
      <c r="B234" s="157">
        <v>2692972059</v>
      </c>
      <c r="C234" s="157" t="s">
        <v>107</v>
      </c>
      <c r="D234" s="157" t="s">
        <v>81</v>
      </c>
      <c r="E234" s="157" t="s">
        <v>5</v>
      </c>
      <c r="F234" s="157" t="s">
        <v>597</v>
      </c>
      <c r="G234" s="157">
        <v>26</v>
      </c>
      <c r="H234" s="157"/>
      <c r="I234" s="157" t="s">
        <v>223</v>
      </c>
      <c r="J234" s="157" t="s">
        <v>246</v>
      </c>
      <c r="K234" s="157"/>
      <c r="L234" s="205">
        <v>46331.48333333333</v>
      </c>
      <c r="M234" s="205">
        <v>46331.791666666664</v>
      </c>
      <c r="N234" s="157" t="s">
        <v>277</v>
      </c>
      <c r="O234" s="144" t="s">
        <v>207</v>
      </c>
      <c r="P234" s="187"/>
      <c r="Q234" s="176" t="s">
        <v>207</v>
      </c>
      <c r="R234" s="176"/>
      <c r="S234" s="176" t="s">
        <v>207</v>
      </c>
      <c r="T234" s="187"/>
      <c r="U234" s="176" t="s">
        <v>207</v>
      </c>
      <c r="V234" s="187"/>
      <c r="W234" s="176" t="s">
        <v>207</v>
      </c>
      <c r="X234" s="187"/>
      <c r="Y234" s="187" t="s">
        <v>62</v>
      </c>
      <c r="Z234" s="187"/>
      <c r="AA234" s="187" t="s">
        <v>207</v>
      </c>
      <c r="AB234" s="187"/>
      <c r="AC234" s="187" t="s">
        <v>207</v>
      </c>
      <c r="AD234" s="187"/>
      <c r="AE234" s="187" t="s">
        <v>207</v>
      </c>
      <c r="AF234" s="178" t="str">
        <f>IF(AND(O234="",Q234="",S234="",U234="",W234="",Y234="",AA234="",AC234=""),"",IF(OR(AND(O234&lt;&gt;"NA",O234&lt;&gt;"C",O234&lt;&gt;"NC",O234&lt;&gt;"SF",O234&lt;&gt;""),AND(Q234&lt;&gt;"NA",Q234&lt;&gt;"C",Q234&lt;&gt;"NC",Q234&lt;&gt;"SF",Q234&lt;&gt;""),AND(S234&lt;&gt;"NA",S234&lt;&gt;"C",S234&lt;&gt;"NC",S234&lt;&gt;"SF",S234&lt;&gt;""),AND(U234&lt;&gt;"NA",U234&lt;&gt;"C",U234&lt;&gt;"NC",U234&lt;&gt;"SF",U234&lt;&gt;""),AND(W234&lt;&gt;"NA",W234&lt;&gt;"C",W234&lt;&gt;"NC",W234&lt;&gt;"SF",W234&lt;&gt;""),AND(Y234&lt;&gt;"NA",Y234&lt;&gt;"C",Y234&lt;&gt;"NC",Y234&lt;&gt;"SF",Y234&lt;&gt;""),AND(AA234&lt;&gt;"NA",AA234&lt;&gt;"C",AA234&lt;&gt;"NC",AA234&lt;&gt;"SF",AA234&lt;&gt;""),AND(AC234&lt;&gt;"NA",AC234&lt;&gt;"C",AC234&lt;&gt;"NC",AC234&lt;&gt;"SF",AC234&lt;&gt;"")),"FALSO",IF(AND(O234="NA",Q234="NA",S234="NA",U234="NA",W234="NA",Y234="NA",AA234="NA",AC234="NA"),"NA",IF(OR(O234="NC",Q234="NC",S234="NC",U234="NC",W234="NC",Y234="NC",AA234="NC",AC234="NC",O234="SF",Q234="SF",S234="SF",U234="SF",W234="SF",Y234="SF",AA234="SF",AC234="SF"),"NC",IF(OR(O234="C",Q234="C",S234="C",U234="C",W234="C",Y234="C",AA234="C",AC234="C"),"C","")))))</f>
        <v>C</v>
      </c>
      <c r="AG234" s="54" t="str">
        <f>IF(AND(AE234="C",AF234="C"),"UTILIZOU O PDA CORRETAMENTE",IF(AND(AE234="C",AF234="NC"),"UTILIZOU O PDA CORRETAMENTE. NÃO HÁ FOTOS DE TODAS AS ETAPAS",IF(AND(AE234="NC",AF234="NC"),"NÃO UTILIZOU O PDA",IF(AND(AE234="NA",AF234="NA"),"NÃO AVALIADO POR FALHA DE SINCRONISMO"))))</f>
        <v>UTILIZOU O PDA CORRETAMENTE</v>
      </c>
      <c r="AH234" s="144" t="s">
        <v>207</v>
      </c>
      <c r="AI234" s="190" t="s">
        <v>6</v>
      </c>
      <c r="AJ234" s="94" t="str">
        <f>E234</f>
        <v>SÃO PAULO</v>
      </c>
      <c r="AK234" s="192" t="s">
        <v>39</v>
      </c>
    </row>
    <row r="235" spans="1:37" ht="30" hidden="1" customHeight="1">
      <c r="A235" s="176" t="s">
        <v>201</v>
      </c>
      <c r="B235" s="157">
        <v>2617113493</v>
      </c>
      <c r="C235" s="157" t="s">
        <v>101</v>
      </c>
      <c r="D235" s="157" t="s">
        <v>79</v>
      </c>
      <c r="E235" s="157" t="s">
        <v>5</v>
      </c>
      <c r="F235" s="157" t="s">
        <v>579</v>
      </c>
      <c r="G235" s="157">
        <v>899</v>
      </c>
      <c r="H235" s="157" t="s">
        <v>203</v>
      </c>
      <c r="I235" s="157" t="s">
        <v>308</v>
      </c>
      <c r="J235" s="157" t="s">
        <v>309</v>
      </c>
      <c r="K235" s="157" t="s">
        <v>310</v>
      </c>
      <c r="L235" s="205">
        <v>46154.37777777778</v>
      </c>
      <c r="M235" s="205">
        <v>46154.378472222219</v>
      </c>
      <c r="N235" s="157" t="s">
        <v>311</v>
      </c>
      <c r="O235" s="144" t="s">
        <v>62</v>
      </c>
      <c r="P235" s="188"/>
      <c r="Q235" s="157" t="s">
        <v>62</v>
      </c>
      <c r="R235" s="189"/>
      <c r="S235" s="157" t="s">
        <v>62</v>
      </c>
      <c r="T235" s="189"/>
      <c r="U235" s="157" t="s">
        <v>62</v>
      </c>
      <c r="V235" s="189"/>
      <c r="W235" s="157" t="s">
        <v>62</v>
      </c>
      <c r="X235" s="189"/>
      <c r="Y235" s="157" t="s">
        <v>62</v>
      </c>
      <c r="Z235" s="189"/>
      <c r="AA235" s="157" t="s">
        <v>62</v>
      </c>
      <c r="AB235" s="189"/>
      <c r="AC235" s="157" t="s">
        <v>62</v>
      </c>
      <c r="AD235" s="189"/>
      <c r="AE235" s="162" t="s">
        <v>62</v>
      </c>
      <c r="AF235" s="178" t="str">
        <f>IF(AND(O235="",Q235="",S235="",U235="",W235="",Y235="",AA235="",AC235=""),"",IF(OR(AND(O235&lt;&gt;"NA",O235&lt;&gt;"C",O235&lt;&gt;"NC",O235&lt;&gt;"SF",O235&lt;&gt;""),AND(Q235&lt;&gt;"NA",Q235&lt;&gt;"C",Q235&lt;&gt;"NC",Q235&lt;&gt;"SF",Q235&lt;&gt;""),AND(S235&lt;&gt;"NA",S235&lt;&gt;"C",S235&lt;&gt;"NC",S235&lt;&gt;"SF",S235&lt;&gt;""),AND(U235&lt;&gt;"NA",U235&lt;&gt;"C",U235&lt;&gt;"NC",U235&lt;&gt;"SF",U235&lt;&gt;""),AND(W235&lt;&gt;"NA",W235&lt;&gt;"C",W235&lt;&gt;"NC",W235&lt;&gt;"SF",W235&lt;&gt;""),AND(Y235&lt;&gt;"NA",Y235&lt;&gt;"C",Y235&lt;&gt;"NC",Y235&lt;&gt;"SF",Y235&lt;&gt;""),AND(AA235&lt;&gt;"NA",AA235&lt;&gt;"C",AA235&lt;&gt;"NC",AA235&lt;&gt;"SF",AA235&lt;&gt;""),AND(AC235&lt;&gt;"NA",AC235&lt;&gt;"C",AC235&lt;&gt;"NC",AC235&lt;&gt;"SF",AC235&lt;&gt;"")),"FALSO",IF(AND(O235="NA",Q235="NA",S235="NA",U235="NA",W235="NA",Y235="NA",AA235="NA",AC235="NA"),"NA",IF(OR(O235="NC",Q235="NC",S235="NC",U235="NC",W235="NC",Y235="NC",AA235="NC",AC235="NC",O235="SF",Q235="SF",S235="SF",U235="SF",W235="SF",Y235="SF",AA235="SF",AC235="SF"),"NC",IF(OR(O235="C",Q235="C",S235="C",U235="C",W235="C",Y235="C",AA235="C",AC235="C"),"C","")))))</f>
        <v>NA</v>
      </c>
      <c r="AG235" s="54" t="str">
        <f>IF(AND(AE235="C",AF235="C"),"UTILIZOU O PDA CORRETAMENTE",IF(AND(AE235="C",AF235="NC"),"UTILIZOU O PDA CORRETAMENTE. NÃO HÁ FOTOS DE TODAS AS ETAPAS",IF(AND(AE235="NC",AF235="NC"),"NÃO UTILIZOU O PDA",IF(AND(AE235="NA",AF235="NA"),"NÃO AVALIADO POR FALHA DE SINCRONISMO"))))</f>
        <v>NÃO AVALIADO POR FALHA DE SINCRONISMO</v>
      </c>
      <c r="AH235" s="144"/>
      <c r="AI235" s="190" t="s">
        <v>6</v>
      </c>
      <c r="AJ235" s="94" t="str">
        <f>E235</f>
        <v>SÃO PAULO</v>
      </c>
      <c r="AK235" s="192" t="s">
        <v>39</v>
      </c>
    </row>
    <row r="236" spans="1:37" ht="30" hidden="1" customHeight="1">
      <c r="A236" s="176" t="s">
        <v>201</v>
      </c>
      <c r="B236" s="157">
        <v>2617115098</v>
      </c>
      <c r="C236" s="157" t="s">
        <v>101</v>
      </c>
      <c r="D236" s="157" t="s">
        <v>79</v>
      </c>
      <c r="E236" s="157" t="s">
        <v>5</v>
      </c>
      <c r="F236" s="157" t="s">
        <v>579</v>
      </c>
      <c r="G236" s="157">
        <v>944</v>
      </c>
      <c r="H236" s="157"/>
      <c r="I236" s="157" t="s">
        <v>308</v>
      </c>
      <c r="J236" s="157" t="s">
        <v>309</v>
      </c>
      <c r="K236" s="157" t="s">
        <v>312</v>
      </c>
      <c r="L236" s="205">
        <v>46154.37777777778</v>
      </c>
      <c r="M236" s="205">
        <v>46154.378472222219</v>
      </c>
      <c r="N236" s="157" t="s">
        <v>311</v>
      </c>
      <c r="O236" s="144" t="s">
        <v>62</v>
      </c>
      <c r="P236" s="188"/>
      <c r="Q236" s="157" t="s">
        <v>62</v>
      </c>
      <c r="R236" s="189"/>
      <c r="S236" s="157" t="s">
        <v>62</v>
      </c>
      <c r="T236" s="189"/>
      <c r="U236" s="157" t="s">
        <v>62</v>
      </c>
      <c r="V236" s="189"/>
      <c r="W236" s="157" t="s">
        <v>62</v>
      </c>
      <c r="X236" s="189"/>
      <c r="Y236" s="157" t="s">
        <v>62</v>
      </c>
      <c r="Z236" s="189"/>
      <c r="AA236" s="157" t="s">
        <v>62</v>
      </c>
      <c r="AB236" s="189"/>
      <c r="AC236" s="157" t="s">
        <v>62</v>
      </c>
      <c r="AD236" s="189"/>
      <c r="AE236" s="162" t="s">
        <v>62</v>
      </c>
      <c r="AF236" s="178" t="str">
        <f>IF(AND(O236="",Q236="",S236="",U236="",W236="",Y236="",AA236="",AC236=""),"",IF(OR(AND(O236&lt;&gt;"NA",O236&lt;&gt;"C",O236&lt;&gt;"NC",O236&lt;&gt;"SF",O236&lt;&gt;""),AND(Q236&lt;&gt;"NA",Q236&lt;&gt;"C",Q236&lt;&gt;"NC",Q236&lt;&gt;"SF",Q236&lt;&gt;""),AND(S236&lt;&gt;"NA",S236&lt;&gt;"C",S236&lt;&gt;"NC",S236&lt;&gt;"SF",S236&lt;&gt;""),AND(U236&lt;&gt;"NA",U236&lt;&gt;"C",U236&lt;&gt;"NC",U236&lt;&gt;"SF",U236&lt;&gt;""),AND(W236&lt;&gt;"NA",W236&lt;&gt;"C",W236&lt;&gt;"NC",W236&lt;&gt;"SF",W236&lt;&gt;""),AND(Y236&lt;&gt;"NA",Y236&lt;&gt;"C",Y236&lt;&gt;"NC",Y236&lt;&gt;"SF",Y236&lt;&gt;""),AND(AA236&lt;&gt;"NA",AA236&lt;&gt;"C",AA236&lt;&gt;"NC",AA236&lt;&gt;"SF",AA236&lt;&gt;""),AND(AC236&lt;&gt;"NA",AC236&lt;&gt;"C",AC236&lt;&gt;"NC",AC236&lt;&gt;"SF",AC236&lt;&gt;"")),"FALSO",IF(AND(O236="NA",Q236="NA",S236="NA",U236="NA",W236="NA",Y236="NA",AA236="NA",AC236="NA"),"NA",IF(OR(O236="NC",Q236="NC",S236="NC",U236="NC",W236="NC",Y236="NC",AA236="NC",AC236="NC",O236="SF",Q236="SF",S236="SF",U236="SF",W236="SF",Y236="SF",AA236="SF",AC236="SF"),"NC",IF(OR(O236="C",Q236="C",S236="C",U236="C",W236="C",Y236="C",AA236="C",AC236="C"),"C","")))))</f>
        <v>NA</v>
      </c>
      <c r="AG236" s="54" t="str">
        <f>IF(AND(AE236="C",AF236="C"),"UTILIZOU O PDA CORRETAMENTE",IF(AND(AE236="C",AF236="NC"),"UTILIZOU O PDA CORRETAMENTE. NÃO HÁ FOTOS DE TODAS AS ETAPAS",IF(AND(AE236="NC",AF236="NC"),"NÃO UTILIZOU O PDA",IF(AND(AE236="NA",AF236="NA"),"NÃO AVALIADO POR FALHA DE SINCRONISMO"))))</f>
        <v>NÃO AVALIADO POR FALHA DE SINCRONISMO</v>
      </c>
      <c r="AH236" s="144"/>
      <c r="AI236" s="190" t="s">
        <v>6</v>
      </c>
      <c r="AJ236" s="94" t="str">
        <f>E236</f>
        <v>SÃO PAULO</v>
      </c>
      <c r="AK236" s="192" t="s">
        <v>39</v>
      </c>
    </row>
    <row r="237" spans="1:37" ht="30" hidden="1" customHeight="1">
      <c r="A237" s="176" t="s">
        <v>201</v>
      </c>
      <c r="B237" s="157">
        <v>2617114661</v>
      </c>
      <c r="C237" s="157" t="s">
        <v>101</v>
      </c>
      <c r="D237" s="157" t="s">
        <v>79</v>
      </c>
      <c r="E237" s="157" t="s">
        <v>5</v>
      </c>
      <c r="F237" s="157" t="s">
        <v>579</v>
      </c>
      <c r="G237" s="157">
        <v>870</v>
      </c>
      <c r="H237" s="157" t="s">
        <v>217</v>
      </c>
      <c r="I237" s="157" t="s">
        <v>308</v>
      </c>
      <c r="J237" s="157" t="s">
        <v>309</v>
      </c>
      <c r="K237" s="157" t="s">
        <v>313</v>
      </c>
      <c r="L237" s="205">
        <v>46154.37777777778</v>
      </c>
      <c r="M237" s="205">
        <v>46154.378472222219</v>
      </c>
      <c r="N237" s="157" t="s">
        <v>311</v>
      </c>
      <c r="O237" s="144" t="s">
        <v>62</v>
      </c>
      <c r="P237" s="188"/>
      <c r="Q237" s="157" t="s">
        <v>62</v>
      </c>
      <c r="R237" s="189"/>
      <c r="S237" s="157" t="s">
        <v>62</v>
      </c>
      <c r="T237" s="189"/>
      <c r="U237" s="157" t="s">
        <v>62</v>
      </c>
      <c r="V237" s="189"/>
      <c r="W237" s="157" t="s">
        <v>62</v>
      </c>
      <c r="X237" s="189"/>
      <c r="Y237" s="157" t="s">
        <v>62</v>
      </c>
      <c r="Z237" s="189"/>
      <c r="AA237" s="157" t="s">
        <v>62</v>
      </c>
      <c r="AB237" s="189"/>
      <c r="AC237" s="157" t="s">
        <v>62</v>
      </c>
      <c r="AD237" s="189"/>
      <c r="AE237" s="162" t="s">
        <v>62</v>
      </c>
      <c r="AF237" s="178" t="str">
        <f>IF(AND(O237="",Q237="",S237="",U237="",W237="",Y237="",AA237="",AC237=""),"",IF(OR(AND(O237&lt;&gt;"NA",O237&lt;&gt;"C",O237&lt;&gt;"NC",O237&lt;&gt;"SF",O237&lt;&gt;""),AND(Q237&lt;&gt;"NA",Q237&lt;&gt;"C",Q237&lt;&gt;"NC",Q237&lt;&gt;"SF",Q237&lt;&gt;""),AND(S237&lt;&gt;"NA",S237&lt;&gt;"C",S237&lt;&gt;"NC",S237&lt;&gt;"SF",S237&lt;&gt;""),AND(U237&lt;&gt;"NA",U237&lt;&gt;"C",U237&lt;&gt;"NC",U237&lt;&gt;"SF",U237&lt;&gt;""),AND(W237&lt;&gt;"NA",W237&lt;&gt;"C",W237&lt;&gt;"NC",W237&lt;&gt;"SF",W237&lt;&gt;""),AND(Y237&lt;&gt;"NA",Y237&lt;&gt;"C",Y237&lt;&gt;"NC",Y237&lt;&gt;"SF",Y237&lt;&gt;""),AND(AA237&lt;&gt;"NA",AA237&lt;&gt;"C",AA237&lt;&gt;"NC",AA237&lt;&gt;"SF",AA237&lt;&gt;""),AND(AC237&lt;&gt;"NA",AC237&lt;&gt;"C",AC237&lt;&gt;"NC",AC237&lt;&gt;"SF",AC237&lt;&gt;"")),"FALSO",IF(AND(O237="NA",Q237="NA",S237="NA",U237="NA",W237="NA",Y237="NA",AA237="NA",AC237="NA"),"NA",IF(OR(O237="NC",Q237="NC",S237="NC",U237="NC",W237="NC",Y237="NC",AA237="NC",AC237="NC",O237="SF",Q237="SF",S237="SF",U237="SF",W237="SF",Y237="SF",AA237="SF",AC237="SF"),"NC",IF(OR(O237="C",Q237="C",S237="C",U237="C",W237="C",Y237="C",AA237="C",AC237="C"),"C","")))))</f>
        <v>NA</v>
      </c>
      <c r="AG237" s="54" t="str">
        <f>IF(AND(AE237="C",AF237="C"),"UTILIZOU O PDA CORRETAMENTE",IF(AND(AE237="C",AF237="NC"),"UTILIZOU O PDA CORRETAMENTE. NÃO HÁ FOTOS DE TODAS AS ETAPAS",IF(AND(AE237="NC",AF237="NC"),"NÃO UTILIZOU O PDA",IF(AND(AE237="NA",AF237="NA"),"NÃO AVALIADO POR FALHA DE SINCRONISMO"))))</f>
        <v>NÃO AVALIADO POR FALHA DE SINCRONISMO</v>
      </c>
      <c r="AH237" s="144"/>
      <c r="AI237" s="190" t="s">
        <v>6</v>
      </c>
      <c r="AJ237" s="94" t="str">
        <f>E237</f>
        <v>SÃO PAULO</v>
      </c>
      <c r="AK237" s="192" t="s">
        <v>39</v>
      </c>
    </row>
    <row r="238" spans="1:37" ht="30" hidden="1" customHeight="1">
      <c r="A238" s="176" t="s">
        <v>201</v>
      </c>
      <c r="B238" s="157">
        <v>2620229097</v>
      </c>
      <c r="C238" s="157" t="s">
        <v>103</v>
      </c>
      <c r="D238" s="157" t="s">
        <v>81</v>
      </c>
      <c r="E238" s="157" t="s">
        <v>5</v>
      </c>
      <c r="F238" s="157" t="s">
        <v>598</v>
      </c>
      <c r="G238" s="157">
        <v>31</v>
      </c>
      <c r="H238" s="157"/>
      <c r="I238" s="157" t="s">
        <v>459</v>
      </c>
      <c r="J238" s="157" t="s">
        <v>219</v>
      </c>
      <c r="K238" s="157" t="s">
        <v>599</v>
      </c>
      <c r="L238" s="205">
        <v>46156.353472222225</v>
      </c>
      <c r="M238" s="205">
        <v>46156.4375</v>
      </c>
      <c r="N238" s="157" t="s">
        <v>226</v>
      </c>
      <c r="O238" s="144" t="s">
        <v>207</v>
      </c>
      <c r="P238" s="144"/>
      <c r="Q238" s="144" t="s">
        <v>207</v>
      </c>
      <c r="R238" s="144"/>
      <c r="S238" s="144" t="s">
        <v>207</v>
      </c>
      <c r="T238" s="144"/>
      <c r="U238" s="144" t="s">
        <v>207</v>
      </c>
      <c r="V238" s="144"/>
      <c r="W238" s="144" t="s">
        <v>207</v>
      </c>
      <c r="X238" s="144"/>
      <c r="Y238" s="144" t="s">
        <v>207</v>
      </c>
      <c r="Z238" s="144"/>
      <c r="AA238" s="144" t="s">
        <v>207</v>
      </c>
      <c r="AB238" s="144"/>
      <c r="AC238" s="144" t="s">
        <v>207</v>
      </c>
      <c r="AD238" s="144"/>
      <c r="AE238" s="144" t="s">
        <v>207</v>
      </c>
      <c r="AF238" s="178" t="str">
        <f>IF(AND(O238="",Q238="",S238="",U238="",W238="",Y238="",AA238="",AC238=""),"",IF(OR(AND(O238&lt;&gt;"NA",O238&lt;&gt;"C",O238&lt;&gt;"NC",O238&lt;&gt;"SF",O238&lt;&gt;""),AND(Q238&lt;&gt;"NA",Q238&lt;&gt;"C",Q238&lt;&gt;"NC",Q238&lt;&gt;"SF",Q238&lt;&gt;""),AND(S238&lt;&gt;"NA",S238&lt;&gt;"C",S238&lt;&gt;"NC",S238&lt;&gt;"SF",S238&lt;&gt;""),AND(U238&lt;&gt;"NA",U238&lt;&gt;"C",U238&lt;&gt;"NC",U238&lt;&gt;"SF",U238&lt;&gt;""),AND(W238&lt;&gt;"NA",W238&lt;&gt;"C",W238&lt;&gt;"NC",W238&lt;&gt;"SF",W238&lt;&gt;""),AND(Y238&lt;&gt;"NA",Y238&lt;&gt;"C",Y238&lt;&gt;"NC",Y238&lt;&gt;"SF",Y238&lt;&gt;""),AND(AA238&lt;&gt;"NA",AA238&lt;&gt;"C",AA238&lt;&gt;"NC",AA238&lt;&gt;"SF",AA238&lt;&gt;""),AND(AC238&lt;&gt;"NA",AC238&lt;&gt;"C",AC238&lt;&gt;"NC",AC238&lt;&gt;"SF",AC238&lt;&gt;"")),"FALSO",IF(AND(O238="NA",Q238="NA",S238="NA",U238="NA",W238="NA",Y238="NA",AA238="NA",AC238="NA"),"NA",IF(OR(O238="NC",Q238="NC",S238="NC",U238="NC",W238="NC",Y238="NC",AA238="NC",AC238="NC",O238="SF",Q238="SF",S238="SF",U238="SF",W238="SF",Y238="SF",AA238="SF",AC238="SF"),"NC",IF(OR(O238="C",Q238="C",S238="C",U238="C",W238="C",Y238="C",AA238="C",AC238="C"),"C","")))))</f>
        <v>C</v>
      </c>
      <c r="AG238" s="54" t="str">
        <f>IF(AND(AE238="C",AF238="C"),"UTILIZOU O PDA CORRETAMENTE",IF(AND(AE238="C",AF238="NC"),"UTILIZOU O PDA CORRETAMENTE. NÃO HÁ FOTOS DE TODAS AS ETAPAS",IF(AND(AE238="NC",AF238="NC"),"NÃO UTILIZOU O PDA",IF(AND(AE238="NA",AF238="NA"),"NÃO AVALIADO POR FALHA DE SINCRONISMO"))))</f>
        <v>UTILIZOU O PDA CORRETAMENTE</v>
      </c>
      <c r="AH238" s="144" t="s">
        <v>207</v>
      </c>
      <c r="AI238" s="190" t="s">
        <v>6</v>
      </c>
      <c r="AJ238" s="94" t="str">
        <f>E238</f>
        <v>SÃO PAULO</v>
      </c>
      <c r="AK238" s="192" t="s">
        <v>39</v>
      </c>
    </row>
    <row r="239" spans="1:37" ht="30" hidden="1" customHeight="1">
      <c r="A239" s="176" t="s">
        <v>201</v>
      </c>
      <c r="B239" s="157">
        <v>2618416652</v>
      </c>
      <c r="C239" s="157" t="s">
        <v>100</v>
      </c>
      <c r="D239" s="157" t="s">
        <v>81</v>
      </c>
      <c r="E239" s="157" t="s">
        <v>5</v>
      </c>
      <c r="F239" s="157" t="s">
        <v>600</v>
      </c>
      <c r="G239" s="157">
        <v>90</v>
      </c>
      <c r="H239" s="157"/>
      <c r="I239" s="157" t="s">
        <v>601</v>
      </c>
      <c r="J239" s="157" t="s">
        <v>236</v>
      </c>
      <c r="K239" s="157"/>
      <c r="L239" s="205">
        <v>46086.454861111109</v>
      </c>
      <c r="M239" s="205">
        <v>46086.554166666669</v>
      </c>
      <c r="N239" s="157" t="s">
        <v>351</v>
      </c>
      <c r="O239" s="144" t="s">
        <v>207</v>
      </c>
      <c r="P239" s="90"/>
      <c r="Q239" s="144" t="s">
        <v>207</v>
      </c>
      <c r="R239" s="90"/>
      <c r="S239" s="144" t="s">
        <v>207</v>
      </c>
      <c r="T239" s="90"/>
      <c r="U239" s="144" t="s">
        <v>207</v>
      </c>
      <c r="V239" s="90"/>
      <c r="W239" s="144" t="s">
        <v>207</v>
      </c>
      <c r="X239" s="90"/>
      <c r="Y239" s="144" t="s">
        <v>230</v>
      </c>
      <c r="Z239" s="90"/>
      <c r="AA239" s="144" t="s">
        <v>207</v>
      </c>
      <c r="AB239" s="90"/>
      <c r="AC239" s="144" t="s">
        <v>231</v>
      </c>
      <c r="AD239" s="90" t="s">
        <v>602</v>
      </c>
      <c r="AE239" s="144" t="s">
        <v>207</v>
      </c>
      <c r="AF239" s="178" t="str">
        <f>IF(AND(O239="",Q239="",S239="",U239="",W239="",Y239="",AA239="",AC239=""),"",IF(OR(AND(O239&lt;&gt;"NA",O239&lt;&gt;"C",O239&lt;&gt;"NC",O239&lt;&gt;"SF",O239&lt;&gt;""),AND(Q239&lt;&gt;"NA",Q239&lt;&gt;"C",Q239&lt;&gt;"NC",Q239&lt;&gt;"SF",Q239&lt;&gt;""),AND(S239&lt;&gt;"NA",S239&lt;&gt;"C",S239&lt;&gt;"NC",S239&lt;&gt;"SF",S239&lt;&gt;""),AND(U239&lt;&gt;"NA",U239&lt;&gt;"C",U239&lt;&gt;"NC",U239&lt;&gt;"SF",U239&lt;&gt;""),AND(W239&lt;&gt;"NA",W239&lt;&gt;"C",W239&lt;&gt;"NC",W239&lt;&gt;"SF",W239&lt;&gt;""),AND(Y239&lt;&gt;"NA",Y239&lt;&gt;"C",Y239&lt;&gt;"NC",Y239&lt;&gt;"SF",Y239&lt;&gt;""),AND(AA239&lt;&gt;"NA",AA239&lt;&gt;"C",AA239&lt;&gt;"NC",AA239&lt;&gt;"SF",AA239&lt;&gt;""),AND(AC239&lt;&gt;"NA",AC239&lt;&gt;"C",AC239&lt;&gt;"NC",AC239&lt;&gt;"SF",AC239&lt;&gt;"")),"FALSO",IF(AND(O239="NA",Q239="NA",S239="NA",U239="NA",W239="NA",Y239="NA",AA239="NA",AC239="NA"),"NA",IF(OR(O239="NC",Q239="NC",S239="NC",U239="NC",W239="NC",Y239="NC",AA239="NC",AC239="NC",O239="SF",Q239="SF",S239="SF",U239="SF",W239="SF",Y239="SF",AA239="SF",AC239="SF"),"NC",IF(OR(O239="C",Q239="C",S239="C",U239="C",W239="C",Y239="C",AA239="C",AC239="C"),"C","")))))</f>
        <v>NC</v>
      </c>
      <c r="AG239" s="54" t="str">
        <f>IF(AND(AE239="C",AF239="C"),"UTILIZOU O PDA CORRETAMENTE",IF(AND(AE239="C",AF239="NC"),"UTILIZOU O PDA CORRETAMENTE. NÃO HÁ FOTOS DE TODAS AS ETAPAS",IF(AND(AE239="NC",AF239="NC"),"NÃO UTILIZOU O PDA",IF(AND(AE239="NA",AF239="NA"),"NÃO AVALIADO POR FALHA DE SINCRONISMO"))))</f>
        <v>UTILIZOU O PDA CORRETAMENTE. NÃO HÁ FOTOS DE TODAS AS ETAPAS</v>
      </c>
      <c r="AH239" s="144" t="s">
        <v>207</v>
      </c>
      <c r="AI239" s="190" t="s">
        <v>6</v>
      </c>
      <c r="AJ239" s="94" t="str">
        <f>E239</f>
        <v>SÃO PAULO</v>
      </c>
      <c r="AK239" s="192" t="s">
        <v>39</v>
      </c>
    </row>
    <row r="240" spans="1:37" ht="30" hidden="1" customHeight="1">
      <c r="A240" s="176" t="s">
        <v>201</v>
      </c>
      <c r="B240" s="157">
        <v>2617611769</v>
      </c>
      <c r="C240" s="157" t="s">
        <v>92</v>
      </c>
      <c r="D240" s="157" t="s">
        <v>77</v>
      </c>
      <c r="E240" s="157" t="s">
        <v>5</v>
      </c>
      <c r="F240" s="157" t="s">
        <v>603</v>
      </c>
      <c r="G240" s="157">
        <v>9</v>
      </c>
      <c r="H240" s="157" t="s">
        <v>207</v>
      </c>
      <c r="I240" s="157" t="s">
        <v>604</v>
      </c>
      <c r="J240" s="157" t="s">
        <v>343</v>
      </c>
      <c r="K240" s="157" t="s">
        <v>605</v>
      </c>
      <c r="L240" s="205">
        <v>46117.383333333331</v>
      </c>
      <c r="M240" s="205">
        <v>46117.527083333334</v>
      </c>
      <c r="N240" s="157" t="s">
        <v>263</v>
      </c>
      <c r="O240" s="144" t="s">
        <v>207</v>
      </c>
      <c r="P240" s="90"/>
      <c r="Q240" s="144" t="s">
        <v>207</v>
      </c>
      <c r="R240" s="90"/>
      <c r="S240" s="144" t="s">
        <v>207</v>
      </c>
      <c r="T240" s="90"/>
      <c r="U240" s="144" t="s">
        <v>207</v>
      </c>
      <c r="V240" s="90"/>
      <c r="W240" s="144" t="s">
        <v>207</v>
      </c>
      <c r="X240" s="90"/>
      <c r="Y240" s="144" t="s">
        <v>207</v>
      </c>
      <c r="Z240" s="90"/>
      <c r="AA240" s="144" t="s">
        <v>207</v>
      </c>
      <c r="AB240" s="90"/>
      <c r="AC240" s="144" t="s">
        <v>207</v>
      </c>
      <c r="AD240" s="90"/>
      <c r="AE240" s="144" t="s">
        <v>207</v>
      </c>
      <c r="AF240" s="178" t="str">
        <f>IF(AND(O240="",Q240="",S240="",U240="",W240="",Y240="",AA240="",AC240=""),"",IF(OR(AND(O240&lt;&gt;"NA",O240&lt;&gt;"C",O240&lt;&gt;"NC",O240&lt;&gt;"SF",O240&lt;&gt;""),AND(Q240&lt;&gt;"NA",Q240&lt;&gt;"C",Q240&lt;&gt;"NC",Q240&lt;&gt;"SF",Q240&lt;&gt;""),AND(S240&lt;&gt;"NA",S240&lt;&gt;"C",S240&lt;&gt;"NC",S240&lt;&gt;"SF",S240&lt;&gt;""),AND(U240&lt;&gt;"NA",U240&lt;&gt;"C",U240&lt;&gt;"NC",U240&lt;&gt;"SF",U240&lt;&gt;""),AND(W240&lt;&gt;"NA",W240&lt;&gt;"C",W240&lt;&gt;"NC",W240&lt;&gt;"SF",W240&lt;&gt;""),AND(Y240&lt;&gt;"NA",Y240&lt;&gt;"C",Y240&lt;&gt;"NC",Y240&lt;&gt;"SF",Y240&lt;&gt;""),AND(AA240&lt;&gt;"NA",AA240&lt;&gt;"C",AA240&lt;&gt;"NC",AA240&lt;&gt;"SF",AA240&lt;&gt;""),AND(AC240&lt;&gt;"NA",AC240&lt;&gt;"C",AC240&lt;&gt;"NC",AC240&lt;&gt;"SF",AC240&lt;&gt;"")),"FALSO",IF(AND(O240="NA",Q240="NA",S240="NA",U240="NA",W240="NA",Y240="NA",AA240="NA",AC240="NA"),"NA",IF(OR(O240="NC",Q240="NC",S240="NC",U240="NC",W240="NC",Y240="NC",AA240="NC",AC240="NC",O240="SF",Q240="SF",S240="SF",U240="SF",W240="SF",Y240="SF",AA240="SF",AC240="SF"),"NC",IF(OR(O240="C",Q240="C",S240="C",U240="C",W240="C",Y240="C",AA240="C",AC240="C"),"C","")))))</f>
        <v>C</v>
      </c>
      <c r="AG240" s="54" t="str">
        <f>IF(AND(AE240="C",AF240="C"),"UTILIZOU O PDA CORRETAMENTE",IF(AND(AE240="C",AF240="NC"),"UTILIZOU O PDA CORRETAMENTE. NÃO HÁ FOTOS DE TODAS AS ETAPAS",IF(AND(AE240="NC",AF240="NC"),"NÃO UTILIZOU O PDA",IF(AND(AE240="NA",AF240="NA"),"NÃO AVALIADO POR FALHA DE SINCRONISMO"))))</f>
        <v>UTILIZOU O PDA CORRETAMENTE</v>
      </c>
      <c r="AH240" s="144" t="s">
        <v>207</v>
      </c>
      <c r="AI240" s="190" t="s">
        <v>6</v>
      </c>
      <c r="AJ240" s="94" t="str">
        <f>E240</f>
        <v>SÃO PAULO</v>
      </c>
      <c r="AK240" s="192" t="s">
        <v>39</v>
      </c>
    </row>
    <row r="241" spans="1:37" ht="30" hidden="1" customHeight="1">
      <c r="A241" s="176" t="s">
        <v>201</v>
      </c>
      <c r="B241" s="157">
        <v>2619955732</v>
      </c>
      <c r="C241" s="157" t="s">
        <v>103</v>
      </c>
      <c r="D241" s="157" t="s">
        <v>81</v>
      </c>
      <c r="E241" s="157" t="s">
        <v>5</v>
      </c>
      <c r="F241" s="157" t="s">
        <v>606</v>
      </c>
      <c r="G241" s="157">
        <v>51</v>
      </c>
      <c r="H241" s="157" t="s">
        <v>260</v>
      </c>
      <c r="I241" s="157" t="s">
        <v>316</v>
      </c>
      <c r="J241" s="157" t="s">
        <v>224</v>
      </c>
      <c r="K241" s="157" t="s">
        <v>607</v>
      </c>
      <c r="L241" s="205">
        <v>46154.597916666666</v>
      </c>
      <c r="M241" s="205">
        <v>46154.658333333333</v>
      </c>
      <c r="N241" s="157" t="s">
        <v>226</v>
      </c>
      <c r="O241" s="144" t="s">
        <v>207</v>
      </c>
      <c r="P241" s="90"/>
      <c r="Q241" s="144" t="s">
        <v>207</v>
      </c>
      <c r="R241" s="90"/>
      <c r="S241" s="144" t="s">
        <v>207</v>
      </c>
      <c r="T241" s="90"/>
      <c r="U241" s="144" t="s">
        <v>207</v>
      </c>
      <c r="V241" s="90"/>
      <c r="W241" s="144" t="s">
        <v>207</v>
      </c>
      <c r="X241" s="90"/>
      <c r="Y241" s="144" t="s">
        <v>62</v>
      </c>
      <c r="Z241" s="90"/>
      <c r="AA241" s="144" t="s">
        <v>207</v>
      </c>
      <c r="AB241" s="90"/>
      <c r="AC241" s="144" t="s">
        <v>207</v>
      </c>
      <c r="AD241" s="90"/>
      <c r="AE241" s="144" t="s">
        <v>207</v>
      </c>
      <c r="AF241" s="178" t="str">
        <f>IF(AND(O241="",Q241="",S241="",U241="",W241="",Y241="",AA241="",AC241=""),"",IF(OR(AND(O241&lt;&gt;"NA",O241&lt;&gt;"C",O241&lt;&gt;"NC",O241&lt;&gt;"SF",O241&lt;&gt;""),AND(Q241&lt;&gt;"NA",Q241&lt;&gt;"C",Q241&lt;&gt;"NC",Q241&lt;&gt;"SF",Q241&lt;&gt;""),AND(S241&lt;&gt;"NA",S241&lt;&gt;"C",S241&lt;&gt;"NC",S241&lt;&gt;"SF",S241&lt;&gt;""),AND(U241&lt;&gt;"NA",U241&lt;&gt;"C",U241&lt;&gt;"NC",U241&lt;&gt;"SF",U241&lt;&gt;""),AND(W241&lt;&gt;"NA",W241&lt;&gt;"C",W241&lt;&gt;"NC",W241&lt;&gt;"SF",W241&lt;&gt;""),AND(Y241&lt;&gt;"NA",Y241&lt;&gt;"C",Y241&lt;&gt;"NC",Y241&lt;&gt;"SF",Y241&lt;&gt;""),AND(AA241&lt;&gt;"NA",AA241&lt;&gt;"C",AA241&lt;&gt;"NC",AA241&lt;&gt;"SF",AA241&lt;&gt;""),AND(AC241&lt;&gt;"NA",AC241&lt;&gt;"C",AC241&lt;&gt;"NC",AC241&lt;&gt;"SF",AC241&lt;&gt;"")),"FALSO",IF(AND(O241="NA",Q241="NA",S241="NA",U241="NA",W241="NA",Y241="NA",AA241="NA",AC241="NA"),"NA",IF(OR(O241="NC",Q241="NC",S241="NC",U241="NC",W241="NC",Y241="NC",AA241="NC",AC241="NC",O241="SF",Q241="SF",S241="SF",U241="SF",W241="SF",Y241="SF",AA241="SF",AC241="SF"),"NC",IF(OR(O241="C",Q241="C",S241="C",U241="C",W241="C",Y241="C",AA241="C",AC241="C"),"C","")))))</f>
        <v>C</v>
      </c>
      <c r="AG241" s="54" t="str">
        <f>IF(AND(AE241="C",AF241="C"),"UTILIZOU O PDA CORRETAMENTE",IF(AND(AE241="C",AF241="NC"),"UTILIZOU O PDA CORRETAMENTE. NÃO HÁ FOTOS DE TODAS AS ETAPAS",IF(AND(AE241="NC",AF241="NC"),"NÃO UTILIZOU O PDA",IF(AND(AE241="NA",AF241="NA"),"NÃO AVALIADO POR FALHA DE SINCRONISMO"))))</f>
        <v>UTILIZOU O PDA CORRETAMENTE</v>
      </c>
      <c r="AH241" s="144" t="s">
        <v>207</v>
      </c>
      <c r="AI241" s="190" t="s">
        <v>6</v>
      </c>
      <c r="AJ241" s="94" t="str">
        <f>E241</f>
        <v>SÃO PAULO</v>
      </c>
      <c r="AK241" s="192" t="s">
        <v>39</v>
      </c>
    </row>
    <row r="242" spans="1:37" ht="30" hidden="1" customHeight="1">
      <c r="A242" s="208" t="s">
        <v>201</v>
      </c>
      <c r="B242" s="209">
        <v>2619952117</v>
      </c>
      <c r="C242" s="209" t="s">
        <v>105</v>
      </c>
      <c r="D242" s="209" t="s">
        <v>81</v>
      </c>
      <c r="E242" s="209" t="s">
        <v>5</v>
      </c>
      <c r="F242" s="209" t="s">
        <v>561</v>
      </c>
      <c r="G242" s="209">
        <v>106</v>
      </c>
      <c r="H242" s="209" t="s">
        <v>217</v>
      </c>
      <c r="I242" s="209" t="s">
        <v>6</v>
      </c>
      <c r="J242" s="209" t="s">
        <v>251</v>
      </c>
      <c r="K242" s="209" t="s">
        <v>217</v>
      </c>
      <c r="L242" s="210">
        <v>46154.525000000001</v>
      </c>
      <c r="M242" s="210">
        <v>46154.526388888888</v>
      </c>
      <c r="N242" s="209" t="s">
        <v>351</v>
      </c>
      <c r="O242" s="144" t="s">
        <v>207</v>
      </c>
      <c r="P242" s="90"/>
      <c r="Q242" s="144" t="s">
        <v>230</v>
      </c>
      <c r="R242" s="90"/>
      <c r="S242" s="144" t="s">
        <v>62</v>
      </c>
      <c r="T242" s="90"/>
      <c r="U242" s="144" t="s">
        <v>62</v>
      </c>
      <c r="V242" s="90"/>
      <c r="W242" s="144" t="s">
        <v>230</v>
      </c>
      <c r="X242" s="90"/>
      <c r="Y242" s="144" t="s">
        <v>62</v>
      </c>
      <c r="Z242" s="90"/>
      <c r="AA242" s="144" t="s">
        <v>230</v>
      </c>
      <c r="AB242" s="90"/>
      <c r="AC242" s="144" t="s">
        <v>230</v>
      </c>
      <c r="AD242" s="90"/>
      <c r="AE242" s="144" t="s">
        <v>207</v>
      </c>
      <c r="AF242" s="178" t="str">
        <f>IF(AND(O242="",Q242="",S242="",U242="",W242="",Y242="",AA242="",AC242=""),"",IF(OR(AND(O242&lt;&gt;"NA",O242&lt;&gt;"C",O242&lt;&gt;"NC",O242&lt;&gt;"SF",O242&lt;&gt;""),AND(Q242&lt;&gt;"NA",Q242&lt;&gt;"C",Q242&lt;&gt;"NC",Q242&lt;&gt;"SF",Q242&lt;&gt;""),AND(S242&lt;&gt;"NA",S242&lt;&gt;"C",S242&lt;&gt;"NC",S242&lt;&gt;"SF",S242&lt;&gt;""),AND(U242&lt;&gt;"NA",U242&lt;&gt;"C",U242&lt;&gt;"NC",U242&lt;&gt;"SF",U242&lt;&gt;""),AND(W242&lt;&gt;"NA",W242&lt;&gt;"C",W242&lt;&gt;"NC",W242&lt;&gt;"SF",W242&lt;&gt;""),AND(Y242&lt;&gt;"NA",Y242&lt;&gt;"C",Y242&lt;&gt;"NC",Y242&lt;&gt;"SF",Y242&lt;&gt;""),AND(AA242&lt;&gt;"NA",AA242&lt;&gt;"C",AA242&lt;&gt;"NC",AA242&lt;&gt;"SF",AA242&lt;&gt;""),AND(AC242&lt;&gt;"NA",AC242&lt;&gt;"C",AC242&lt;&gt;"NC",AC242&lt;&gt;"SF",AC242&lt;&gt;"")),"FALSO",IF(AND(O242="NA",Q242="NA",S242="NA",U242="NA",W242="NA",Y242="NA",AA242="NA",AC242="NA"),"NA",IF(OR(O242="NC",Q242="NC",S242="NC",U242="NC",W242="NC",Y242="NC",AA242="NC",AC242="NC",O242="SF",Q242="SF",S242="SF",U242="SF",W242="SF",Y242="SF",AA242="SF",AC242="SF"),"NC",IF(OR(O242="C",Q242="C",S242="C",U242="C",W242="C",Y242="C",AA242="C",AC242="C"),"C","")))))</f>
        <v>NC</v>
      </c>
      <c r="AG242" s="54" t="str">
        <f>IF(AND(AE242="C",AF242="C"),"UTILIZOU O PDA CORRETAMENTE",IF(AND(AE242="C",AF242="NC"),"UTILIZOU O PDA CORRETAMENTE. NÃO HÁ FOTOS DE TODAS AS ETAPAS",IF(AND(AE242="NC",AF242="NC"),"NÃO UTILIZOU O PDA",IF(AND(AE242="NA",AF242="NA"),"NÃO AVALIADO POR FALHA DE SINCRONISMO"))))</f>
        <v>UTILIZOU O PDA CORRETAMENTE. NÃO HÁ FOTOS DE TODAS AS ETAPAS</v>
      </c>
      <c r="AH242" s="144" t="s">
        <v>207</v>
      </c>
      <c r="AI242" s="190" t="s">
        <v>6</v>
      </c>
      <c r="AJ242" s="94" t="str">
        <f>E242</f>
        <v>SÃO PAULO</v>
      </c>
      <c r="AK242" s="192" t="s">
        <v>39</v>
      </c>
    </row>
    <row r="243" spans="1:37" ht="30" hidden="1" customHeight="1">
      <c r="A243" s="176" t="s">
        <v>201</v>
      </c>
      <c r="B243" s="157">
        <v>2618009191</v>
      </c>
      <c r="C243" s="157" t="s">
        <v>86</v>
      </c>
      <c r="D243" s="157" t="s">
        <v>77</v>
      </c>
      <c r="E243" s="157" t="s">
        <v>5</v>
      </c>
      <c r="F243" s="157" t="s">
        <v>608</v>
      </c>
      <c r="G243" s="157">
        <v>694</v>
      </c>
      <c r="H243" s="157" t="s">
        <v>217</v>
      </c>
      <c r="I243" s="157" t="s">
        <v>241</v>
      </c>
      <c r="J243" s="157" t="s">
        <v>86</v>
      </c>
      <c r="K243" s="157" t="s">
        <v>609</v>
      </c>
      <c r="L243" s="205">
        <v>46178.589583333334</v>
      </c>
      <c r="M243" s="205">
        <v>46178.65902777778</v>
      </c>
      <c r="N243" s="157" t="s">
        <v>226</v>
      </c>
      <c r="O243" s="144" t="s">
        <v>207</v>
      </c>
      <c r="P243" s="90"/>
      <c r="Q243" s="144" t="s">
        <v>207</v>
      </c>
      <c r="R243" s="90"/>
      <c r="S243" s="144" t="s">
        <v>207</v>
      </c>
      <c r="T243" s="90"/>
      <c r="U243" s="144" t="s">
        <v>207</v>
      </c>
      <c r="V243" s="90"/>
      <c r="W243" s="144" t="s">
        <v>207</v>
      </c>
      <c r="X243" s="90"/>
      <c r="Y243" s="144" t="s">
        <v>207</v>
      </c>
      <c r="Z243" s="90"/>
      <c r="AA243" s="144" t="s">
        <v>207</v>
      </c>
      <c r="AB243" s="90"/>
      <c r="AC243" s="144" t="s">
        <v>207</v>
      </c>
      <c r="AD243" s="90"/>
      <c r="AE243" s="144" t="s">
        <v>207</v>
      </c>
      <c r="AF243" s="178" t="str">
        <f>IF(AND(O243="",Q243="",S243="",U243="",W243="",Y243="",AA243="",AC243=""),"",IF(OR(AND(O243&lt;&gt;"NA",O243&lt;&gt;"C",O243&lt;&gt;"NC",O243&lt;&gt;"SF",O243&lt;&gt;""),AND(Q243&lt;&gt;"NA",Q243&lt;&gt;"C",Q243&lt;&gt;"NC",Q243&lt;&gt;"SF",Q243&lt;&gt;""),AND(S243&lt;&gt;"NA",S243&lt;&gt;"C",S243&lt;&gt;"NC",S243&lt;&gt;"SF",S243&lt;&gt;""),AND(U243&lt;&gt;"NA",U243&lt;&gt;"C",U243&lt;&gt;"NC",U243&lt;&gt;"SF",U243&lt;&gt;""),AND(W243&lt;&gt;"NA",W243&lt;&gt;"C",W243&lt;&gt;"NC",W243&lt;&gt;"SF",W243&lt;&gt;""),AND(Y243&lt;&gt;"NA",Y243&lt;&gt;"C",Y243&lt;&gt;"NC",Y243&lt;&gt;"SF",Y243&lt;&gt;""),AND(AA243&lt;&gt;"NA",AA243&lt;&gt;"C",AA243&lt;&gt;"NC",AA243&lt;&gt;"SF",AA243&lt;&gt;""),AND(AC243&lt;&gt;"NA",AC243&lt;&gt;"C",AC243&lt;&gt;"NC",AC243&lt;&gt;"SF",AC243&lt;&gt;"")),"FALSO",IF(AND(O243="NA",Q243="NA",S243="NA",U243="NA",W243="NA",Y243="NA",AA243="NA",AC243="NA"),"NA",IF(OR(O243="NC",Q243="NC",S243="NC",U243="NC",W243="NC",Y243="NC",AA243="NC",AC243="NC",O243="SF",Q243="SF",S243="SF",U243="SF",W243="SF",Y243="SF",AA243="SF",AC243="SF"),"NC",IF(OR(O243="C",Q243="C",S243="C",U243="C",W243="C",Y243="C",AA243="C",AC243="C"),"C","")))))</f>
        <v>C</v>
      </c>
      <c r="AG243" s="54" t="str">
        <f>IF(AND(AE243="C",AF243="C"),"UTILIZOU O PDA CORRETAMENTE",IF(AND(AE243="C",AF243="NC"),"UTILIZOU O PDA CORRETAMENTE. NÃO HÁ FOTOS DE TODAS AS ETAPAS",IF(AND(AE243="NC",AF243="NC"),"NÃO UTILIZOU O PDA",IF(AND(AE243="NA",AF243="NA"),"NÃO AVALIADO POR FALHA DE SINCRONISMO"))))</f>
        <v>UTILIZOU O PDA CORRETAMENTE</v>
      </c>
      <c r="AH243" s="144" t="s">
        <v>207</v>
      </c>
      <c r="AI243" s="190" t="s">
        <v>6</v>
      </c>
      <c r="AJ243" s="94" t="str">
        <f>E243</f>
        <v>SÃO PAULO</v>
      </c>
      <c r="AK243" s="192" t="s">
        <v>39</v>
      </c>
    </row>
    <row r="244" spans="1:37" ht="30" hidden="1" customHeight="1">
      <c r="A244" s="225" t="s">
        <v>201</v>
      </c>
      <c r="B244" s="157">
        <v>2620341441</v>
      </c>
      <c r="C244" s="157" t="s">
        <v>84</v>
      </c>
      <c r="D244" s="157" t="s">
        <v>77</v>
      </c>
      <c r="E244" s="157" t="s">
        <v>5</v>
      </c>
      <c r="F244" s="157" t="s">
        <v>610</v>
      </c>
      <c r="G244" s="157">
        <v>52</v>
      </c>
      <c r="H244" s="157" t="s">
        <v>611</v>
      </c>
      <c r="I244" s="157" t="s">
        <v>261</v>
      </c>
      <c r="J244" s="157" t="s">
        <v>424</v>
      </c>
      <c r="K244" s="157" t="s">
        <v>217</v>
      </c>
      <c r="L244" s="205">
        <v>46160.649305555555</v>
      </c>
      <c r="M244" s="205">
        <v>46160.659722222219</v>
      </c>
      <c r="N244" s="157" t="s">
        <v>270</v>
      </c>
      <c r="O244" s="144" t="s">
        <v>207</v>
      </c>
      <c r="P244" s="90"/>
      <c r="Q244" s="144" t="s">
        <v>62</v>
      </c>
      <c r="R244" s="90"/>
      <c r="S244" s="144" t="s">
        <v>62</v>
      </c>
      <c r="T244" s="90"/>
      <c r="U244" s="144" t="s">
        <v>62</v>
      </c>
      <c r="V244" s="90"/>
      <c r="W244" s="144" t="s">
        <v>62</v>
      </c>
      <c r="X244" s="90"/>
      <c r="Y244" s="144" t="s">
        <v>62</v>
      </c>
      <c r="Z244" s="90"/>
      <c r="AA244" s="144" t="s">
        <v>62</v>
      </c>
      <c r="AB244" s="90"/>
      <c r="AC244" s="144" t="s">
        <v>207</v>
      </c>
      <c r="AD244" s="90"/>
      <c r="AE244" s="144" t="s">
        <v>207</v>
      </c>
      <c r="AF244" s="178" t="str">
        <f>IF(AND(O244="",Q244="",S244="",U244="",W244="",Y244="",AA244="",AC244=""),"",IF(OR(AND(O244&lt;&gt;"NA",O244&lt;&gt;"C",O244&lt;&gt;"NC",O244&lt;&gt;"SF",O244&lt;&gt;""),AND(Q244&lt;&gt;"NA",Q244&lt;&gt;"C",Q244&lt;&gt;"NC",Q244&lt;&gt;"SF",Q244&lt;&gt;""),AND(S244&lt;&gt;"NA",S244&lt;&gt;"C",S244&lt;&gt;"NC",S244&lt;&gt;"SF",S244&lt;&gt;""),AND(U244&lt;&gt;"NA",U244&lt;&gt;"C",U244&lt;&gt;"NC",U244&lt;&gt;"SF",U244&lt;&gt;""),AND(W244&lt;&gt;"NA",W244&lt;&gt;"C",W244&lt;&gt;"NC",W244&lt;&gt;"SF",W244&lt;&gt;""),AND(Y244&lt;&gt;"NA",Y244&lt;&gt;"C",Y244&lt;&gt;"NC",Y244&lt;&gt;"SF",Y244&lt;&gt;""),AND(AA244&lt;&gt;"NA",AA244&lt;&gt;"C",AA244&lt;&gt;"NC",AA244&lt;&gt;"SF",AA244&lt;&gt;""),AND(AC244&lt;&gt;"NA",AC244&lt;&gt;"C",AC244&lt;&gt;"NC",AC244&lt;&gt;"SF",AC244&lt;&gt;"")),"FALSO",IF(AND(O244="NA",Q244="NA",S244="NA",U244="NA",W244="NA",Y244="NA",AA244="NA",AC244="NA"),"NA",IF(OR(O244="NC",Q244="NC",S244="NC",U244="NC",W244="NC",Y244="NC",AA244="NC",AC244="NC",O244="SF",Q244="SF",S244="SF",U244="SF",W244="SF",Y244="SF",AA244="SF",AC244="SF"),"NC",IF(OR(O244="C",Q244="C",S244="C",U244="C",W244="C",Y244="C",AA244="C",AC244="C"),"C","")))))</f>
        <v>C</v>
      </c>
      <c r="AG244" s="54" t="str">
        <f>IF(AND(AE244="C",AF244="C"),"UTILIZOU O PDA CORRETAMENTE",IF(AND(AE244="C",AF244="NC"),"UTILIZOU O PDA CORRETAMENTE. NÃO HÁ FOTOS DE TODAS AS ETAPAS",IF(AND(AE244="NC",AF244="NC"),"NÃO UTILIZOU O PDA",IF(AND(AE244="NA",AF244="NA"),"NÃO AVALIADO POR FALHA DE SINCRONISMO"))))</f>
        <v>UTILIZOU O PDA CORRETAMENTE</v>
      </c>
      <c r="AH244" s="144" t="s">
        <v>207</v>
      </c>
      <c r="AI244" s="190" t="s">
        <v>6</v>
      </c>
      <c r="AJ244" s="94" t="str">
        <f>E244</f>
        <v>SÃO PAULO</v>
      </c>
      <c r="AK244" s="192" t="s">
        <v>39</v>
      </c>
    </row>
    <row r="245" spans="1:37" ht="30" hidden="1" customHeight="1">
      <c r="A245" s="176" t="s">
        <v>201</v>
      </c>
      <c r="B245" s="157">
        <v>2693307701</v>
      </c>
      <c r="C245" s="157" t="s">
        <v>102</v>
      </c>
      <c r="D245" s="157" t="s">
        <v>81</v>
      </c>
      <c r="E245" s="157" t="s">
        <v>5</v>
      </c>
      <c r="F245" s="157" t="s">
        <v>612</v>
      </c>
      <c r="G245" s="157">
        <v>245</v>
      </c>
      <c r="H245" s="157" t="s">
        <v>203</v>
      </c>
      <c r="I245" s="157" t="s">
        <v>233</v>
      </c>
      <c r="J245" s="157" t="s">
        <v>219</v>
      </c>
      <c r="K245" s="157" t="s">
        <v>217</v>
      </c>
      <c r="L245" s="205">
        <v>46157.378472222219</v>
      </c>
      <c r="M245" s="205">
        <v>46157.385416666664</v>
      </c>
      <c r="N245" s="157" t="s">
        <v>243</v>
      </c>
      <c r="O245" s="144" t="s">
        <v>207</v>
      </c>
      <c r="P245" s="90"/>
      <c r="Q245" s="144" t="s">
        <v>207</v>
      </c>
      <c r="R245" s="90"/>
      <c r="S245" s="144" t="s">
        <v>207</v>
      </c>
      <c r="T245" s="90"/>
      <c r="U245" s="144" t="s">
        <v>207</v>
      </c>
      <c r="V245" s="90"/>
      <c r="W245" s="144" t="s">
        <v>207</v>
      </c>
      <c r="X245" s="90"/>
      <c r="Y245" s="144" t="s">
        <v>231</v>
      </c>
      <c r="Z245" s="90" t="s">
        <v>613</v>
      </c>
      <c r="AA245" s="144" t="s">
        <v>207</v>
      </c>
      <c r="AB245" s="90"/>
      <c r="AC245" s="144" t="s">
        <v>207</v>
      </c>
      <c r="AD245" s="90"/>
      <c r="AE245" s="144" t="s">
        <v>207</v>
      </c>
      <c r="AF245" s="178" t="str">
        <f>IF(AND(O245="",Q245="",S245="",U245="",W245="",Y245="",AA245="",AC245=""),"",IF(OR(AND(O245&lt;&gt;"NA",O245&lt;&gt;"C",O245&lt;&gt;"NC",O245&lt;&gt;"SF",O245&lt;&gt;""),AND(Q245&lt;&gt;"NA",Q245&lt;&gt;"C",Q245&lt;&gt;"NC",Q245&lt;&gt;"SF",Q245&lt;&gt;""),AND(S245&lt;&gt;"NA",S245&lt;&gt;"C",S245&lt;&gt;"NC",S245&lt;&gt;"SF",S245&lt;&gt;""),AND(U245&lt;&gt;"NA",U245&lt;&gt;"C",U245&lt;&gt;"NC",U245&lt;&gt;"SF",U245&lt;&gt;""),AND(W245&lt;&gt;"NA",W245&lt;&gt;"C",W245&lt;&gt;"NC",W245&lt;&gt;"SF",W245&lt;&gt;""),AND(Y245&lt;&gt;"NA",Y245&lt;&gt;"C",Y245&lt;&gt;"NC",Y245&lt;&gt;"SF",Y245&lt;&gt;""),AND(AA245&lt;&gt;"NA",AA245&lt;&gt;"C",AA245&lt;&gt;"NC",AA245&lt;&gt;"SF",AA245&lt;&gt;""),AND(AC245&lt;&gt;"NA",AC245&lt;&gt;"C",AC245&lt;&gt;"NC",AC245&lt;&gt;"SF",AC245&lt;&gt;"")),"FALSO",IF(AND(O245="NA",Q245="NA",S245="NA",U245="NA",W245="NA",Y245="NA",AA245="NA",AC245="NA"),"NA",IF(OR(O245="NC",Q245="NC",S245="NC",U245="NC",W245="NC",Y245="NC",AA245="NC",AC245="NC",O245="SF",Q245="SF",S245="SF",U245="SF",W245="SF",Y245="SF",AA245="SF",AC245="SF"),"NC",IF(OR(O245="C",Q245="C",S245="C",U245="C",W245="C",Y245="C",AA245="C",AC245="C"),"C","")))))</f>
        <v>NC</v>
      </c>
      <c r="AG245" s="54" t="str">
        <f>IF(AND(AE245="C",AF245="C"),"UTILIZOU O PDA CORRETAMENTE",IF(AND(AE245="C",AF245="NC"),"UTILIZOU O PDA CORRETAMENTE. NÃO HÁ FOTOS DE TODAS AS ETAPAS",IF(AND(AE245="NC",AF245="NC"),"NÃO UTILIZOU O PDA",IF(AND(AE245="NA",AF245="NA"),"NÃO AVALIADO POR FALHA DE SINCRONISMO"))))</f>
        <v>UTILIZOU O PDA CORRETAMENTE. NÃO HÁ FOTOS DE TODAS AS ETAPAS</v>
      </c>
      <c r="AH245" s="144" t="s">
        <v>207</v>
      </c>
      <c r="AI245" s="190" t="s">
        <v>6</v>
      </c>
      <c r="AJ245" s="94" t="str">
        <f>E245</f>
        <v>SÃO PAULO</v>
      </c>
      <c r="AK245" s="192" t="s">
        <v>39</v>
      </c>
    </row>
    <row r="246" spans="1:37" ht="30" hidden="1" customHeight="1">
      <c r="A246" s="176" t="s">
        <v>201</v>
      </c>
      <c r="B246" s="157">
        <v>2618300991</v>
      </c>
      <c r="C246" s="157" t="s">
        <v>107</v>
      </c>
      <c r="D246" s="157" t="s">
        <v>81</v>
      </c>
      <c r="E246" s="157" t="s">
        <v>5</v>
      </c>
      <c r="F246" s="157" t="s">
        <v>614</v>
      </c>
      <c r="G246" s="157">
        <v>904</v>
      </c>
      <c r="H246" s="157" t="s">
        <v>217</v>
      </c>
      <c r="I246" s="157" t="s">
        <v>241</v>
      </c>
      <c r="J246" s="157" t="s">
        <v>219</v>
      </c>
      <c r="K246" s="157" t="s">
        <v>615</v>
      </c>
      <c r="L246" s="205">
        <v>46027.718055555553</v>
      </c>
      <c r="M246" s="205">
        <v>46027.737500000003</v>
      </c>
      <c r="N246" s="157" t="s">
        <v>277</v>
      </c>
      <c r="O246" s="144" t="s">
        <v>207</v>
      </c>
      <c r="P246" s="62"/>
      <c r="Q246" s="144" t="s">
        <v>207</v>
      </c>
      <c r="R246" s="62"/>
      <c r="S246" s="144" t="s">
        <v>207</v>
      </c>
      <c r="T246" s="62"/>
      <c r="U246" s="144" t="s">
        <v>207</v>
      </c>
      <c r="V246" s="62"/>
      <c r="W246" s="144" t="s">
        <v>207</v>
      </c>
      <c r="X246" s="62"/>
      <c r="Y246" s="144" t="s">
        <v>207</v>
      </c>
      <c r="Z246" s="62"/>
      <c r="AA246" s="144" t="s">
        <v>207</v>
      </c>
      <c r="AB246" s="62"/>
      <c r="AC246" s="144" t="s">
        <v>207</v>
      </c>
      <c r="AD246" s="90"/>
      <c r="AE246" s="144" t="s">
        <v>207</v>
      </c>
      <c r="AF246" s="178" t="str">
        <f>IF(AND(O246="",Q246="",S246="",U246="",W246="",Y246="",AA246="",AC246=""),"",IF(OR(AND(O246&lt;&gt;"NA",O246&lt;&gt;"C",O246&lt;&gt;"NC",O246&lt;&gt;"SF",O246&lt;&gt;""),AND(Q246&lt;&gt;"NA",Q246&lt;&gt;"C",Q246&lt;&gt;"NC",Q246&lt;&gt;"SF",Q246&lt;&gt;""),AND(S246&lt;&gt;"NA",S246&lt;&gt;"C",S246&lt;&gt;"NC",S246&lt;&gt;"SF",S246&lt;&gt;""),AND(U246&lt;&gt;"NA",U246&lt;&gt;"C",U246&lt;&gt;"NC",U246&lt;&gt;"SF",U246&lt;&gt;""),AND(W246&lt;&gt;"NA",W246&lt;&gt;"C",W246&lt;&gt;"NC",W246&lt;&gt;"SF",W246&lt;&gt;""),AND(Y246&lt;&gt;"NA",Y246&lt;&gt;"C",Y246&lt;&gt;"NC",Y246&lt;&gt;"SF",Y246&lt;&gt;""),AND(AA246&lt;&gt;"NA",AA246&lt;&gt;"C",AA246&lt;&gt;"NC",AA246&lt;&gt;"SF",AA246&lt;&gt;""),AND(AC246&lt;&gt;"NA",AC246&lt;&gt;"C",AC246&lt;&gt;"NC",AC246&lt;&gt;"SF",AC246&lt;&gt;"")),"FALSO",IF(AND(O246="NA",Q246="NA",S246="NA",U246="NA",W246="NA",Y246="NA",AA246="NA",AC246="NA"),"NA",IF(OR(O246="NC",Q246="NC",S246="NC",U246="NC",W246="NC",Y246="NC",AA246="NC",AC246="NC",O246="SF",Q246="SF",S246="SF",U246="SF",W246="SF",Y246="SF",AA246="SF",AC246="SF"),"NC",IF(OR(O246="C",Q246="C",S246="C",U246="C",W246="C",Y246="C",AA246="C",AC246="C"),"C","")))))</f>
        <v>C</v>
      </c>
      <c r="AG246" s="54" t="str">
        <f>IF(AND(AE246="C",AF246="C"),"UTILIZOU O PDA CORRETAMENTE",IF(AND(AE246="C",AF246="NC"),"UTILIZOU O PDA CORRETAMENTE. NÃO HÁ FOTOS DE TODAS AS ETAPAS",IF(AND(AE246="NC",AF246="NC"),"NÃO UTILIZOU O PDA",IF(AND(AE246="NA",AF246="NA"),"NÃO AVALIADO POR FALHA DE SINCRONISMO"))))</f>
        <v>UTILIZOU O PDA CORRETAMENTE</v>
      </c>
      <c r="AH246" s="144" t="s">
        <v>207</v>
      </c>
      <c r="AI246" s="190" t="s">
        <v>6</v>
      </c>
      <c r="AJ246" s="94" t="str">
        <f>E246</f>
        <v>SÃO PAULO</v>
      </c>
      <c r="AK246" s="192" t="s">
        <v>39</v>
      </c>
    </row>
    <row r="247" spans="1:37" ht="30" hidden="1" customHeight="1">
      <c r="A247" s="176" t="s">
        <v>201</v>
      </c>
      <c r="B247" s="157">
        <v>2692902551</v>
      </c>
      <c r="C247" s="157" t="s">
        <v>107</v>
      </c>
      <c r="D247" s="157" t="s">
        <v>81</v>
      </c>
      <c r="E247" s="157" t="s">
        <v>5</v>
      </c>
      <c r="F247" s="157" t="s">
        <v>616</v>
      </c>
      <c r="G247" s="157">
        <v>352</v>
      </c>
      <c r="H247" s="157" t="s">
        <v>285</v>
      </c>
      <c r="I247" s="157" t="s">
        <v>295</v>
      </c>
      <c r="J247" s="157" t="s">
        <v>246</v>
      </c>
      <c r="K247" s="157" t="s">
        <v>617</v>
      </c>
      <c r="L247" s="205">
        <v>46300.352777777778</v>
      </c>
      <c r="M247" s="205">
        <v>46300.388194444444</v>
      </c>
      <c r="N247" s="157" t="s">
        <v>318</v>
      </c>
      <c r="O247" s="144" t="s">
        <v>207</v>
      </c>
      <c r="P247" s="187"/>
      <c r="Q247" s="176" t="s">
        <v>207</v>
      </c>
      <c r="R247" s="187"/>
      <c r="S247" s="176" t="s">
        <v>207</v>
      </c>
      <c r="T247" s="187"/>
      <c r="U247" s="176" t="s">
        <v>207</v>
      </c>
      <c r="V247" s="187"/>
      <c r="W247" s="176" t="s">
        <v>207</v>
      </c>
      <c r="X247" s="187"/>
      <c r="Y247" s="176" t="s">
        <v>62</v>
      </c>
      <c r="Z247" s="187"/>
      <c r="AA247" s="176" t="s">
        <v>207</v>
      </c>
      <c r="AB247" s="187"/>
      <c r="AC247" s="176" t="s">
        <v>207</v>
      </c>
      <c r="AD247" s="187"/>
      <c r="AE247" s="176" t="s">
        <v>207</v>
      </c>
      <c r="AF247" s="178" t="str">
        <f>IF(AND(O247="",Q247="",S247="",U247="",W247="",Y247="",AA247="",AC247=""),"",IF(OR(AND(O247&lt;&gt;"NA",O247&lt;&gt;"C",O247&lt;&gt;"NC",O247&lt;&gt;"SF",O247&lt;&gt;""),AND(Q247&lt;&gt;"NA",Q247&lt;&gt;"C",Q247&lt;&gt;"NC",Q247&lt;&gt;"SF",Q247&lt;&gt;""),AND(S247&lt;&gt;"NA",S247&lt;&gt;"C",S247&lt;&gt;"NC",S247&lt;&gt;"SF",S247&lt;&gt;""),AND(U247&lt;&gt;"NA",U247&lt;&gt;"C",U247&lt;&gt;"NC",U247&lt;&gt;"SF",U247&lt;&gt;""),AND(W247&lt;&gt;"NA",W247&lt;&gt;"C",W247&lt;&gt;"NC",W247&lt;&gt;"SF",W247&lt;&gt;""),AND(Y247&lt;&gt;"NA",Y247&lt;&gt;"C",Y247&lt;&gt;"NC",Y247&lt;&gt;"SF",Y247&lt;&gt;""),AND(AA247&lt;&gt;"NA",AA247&lt;&gt;"C",AA247&lt;&gt;"NC",AA247&lt;&gt;"SF",AA247&lt;&gt;""),AND(AC247&lt;&gt;"NA",AC247&lt;&gt;"C",AC247&lt;&gt;"NC",AC247&lt;&gt;"SF",AC247&lt;&gt;"")),"FALSO",IF(AND(O247="NA",Q247="NA",S247="NA",U247="NA",W247="NA",Y247="NA",AA247="NA",AC247="NA"),"NA",IF(OR(O247="NC",Q247="NC",S247="NC",U247="NC",W247="NC",Y247="NC",AA247="NC",AC247="NC",O247="SF",Q247="SF",S247="SF",U247="SF",W247="SF",Y247="SF",AA247="SF",AC247="SF"),"NC",IF(OR(O247="C",Q247="C",S247="C",U247="C",W247="C",Y247="C",AA247="C",AC247="C"),"C","")))))</f>
        <v>C</v>
      </c>
      <c r="AG247" s="54" t="str">
        <f>IF(AND(AE247="C",AF247="C"),"UTILIZOU O PDA CORRETAMENTE",IF(AND(AE247="C",AF247="NC"),"UTILIZOU O PDA CORRETAMENTE. NÃO HÁ FOTOS DE TODAS AS ETAPAS",IF(AND(AE247="NC",AF247="NC"),"NÃO UTILIZOU O PDA",IF(AND(AE247="NA",AF247="NA"),"NÃO AVALIADO POR FALHA DE SINCRONISMO"))))</f>
        <v>UTILIZOU O PDA CORRETAMENTE</v>
      </c>
      <c r="AH247" s="144" t="s">
        <v>207</v>
      </c>
      <c r="AI247" s="190" t="s">
        <v>6</v>
      </c>
      <c r="AJ247" s="94" t="str">
        <f>E247</f>
        <v>SÃO PAULO</v>
      </c>
      <c r="AK247" s="192" t="s">
        <v>39</v>
      </c>
    </row>
    <row r="248" spans="1:37" ht="30" hidden="1" customHeight="1">
      <c r="A248" s="218" t="s">
        <v>201</v>
      </c>
      <c r="B248" s="209">
        <v>2692116031</v>
      </c>
      <c r="C248" s="209" t="s">
        <v>107</v>
      </c>
      <c r="D248" s="209" t="s">
        <v>81</v>
      </c>
      <c r="E248" s="209" t="s">
        <v>5</v>
      </c>
      <c r="F248" s="209" t="s">
        <v>538</v>
      </c>
      <c r="G248" s="209">
        <v>851</v>
      </c>
      <c r="H248" s="209" t="s">
        <v>217</v>
      </c>
      <c r="I248" s="209" t="s">
        <v>383</v>
      </c>
      <c r="J248" s="209" t="s">
        <v>246</v>
      </c>
      <c r="K248" s="209" t="s">
        <v>618</v>
      </c>
      <c r="L248" s="210">
        <v>46027.617361111108</v>
      </c>
      <c r="M248" s="210">
        <v>46027.619444444441</v>
      </c>
      <c r="N248" s="209" t="s">
        <v>248</v>
      </c>
      <c r="O248" s="144" t="s">
        <v>207</v>
      </c>
      <c r="P248" s="62"/>
      <c r="Q248" s="144" t="s">
        <v>230</v>
      </c>
      <c r="R248" s="62"/>
      <c r="S248" s="144" t="s">
        <v>230</v>
      </c>
      <c r="T248" s="62"/>
      <c r="U248" s="144" t="s">
        <v>230</v>
      </c>
      <c r="V248" s="62"/>
      <c r="W248" s="144" t="s">
        <v>230</v>
      </c>
      <c r="X248" s="62"/>
      <c r="Y248" s="144" t="s">
        <v>230</v>
      </c>
      <c r="Z248" s="62"/>
      <c r="AA248" s="144" t="s">
        <v>230</v>
      </c>
      <c r="AB248" s="62"/>
      <c r="AC248" s="144" t="s">
        <v>230</v>
      </c>
      <c r="AD248" s="90"/>
      <c r="AE248" s="144" t="s">
        <v>207</v>
      </c>
      <c r="AF248" s="178" t="str">
        <f>IF(AND(O248="",Q248="",S248="",U248="",W248="",Y248="",AA248="",AC248=""),"",IF(OR(AND(O248&lt;&gt;"NA",O248&lt;&gt;"C",O248&lt;&gt;"NC",O248&lt;&gt;"SF",O248&lt;&gt;""),AND(Q248&lt;&gt;"NA",Q248&lt;&gt;"C",Q248&lt;&gt;"NC",Q248&lt;&gt;"SF",Q248&lt;&gt;""),AND(S248&lt;&gt;"NA",S248&lt;&gt;"C",S248&lt;&gt;"NC",S248&lt;&gt;"SF",S248&lt;&gt;""),AND(U248&lt;&gt;"NA",U248&lt;&gt;"C",U248&lt;&gt;"NC",U248&lt;&gt;"SF",U248&lt;&gt;""),AND(W248&lt;&gt;"NA",W248&lt;&gt;"C",W248&lt;&gt;"NC",W248&lt;&gt;"SF",W248&lt;&gt;""),AND(Y248&lt;&gt;"NA",Y248&lt;&gt;"C",Y248&lt;&gt;"NC",Y248&lt;&gt;"SF",Y248&lt;&gt;""),AND(AA248&lt;&gt;"NA",AA248&lt;&gt;"C",AA248&lt;&gt;"NC",AA248&lt;&gt;"SF",AA248&lt;&gt;""),AND(AC248&lt;&gt;"NA",AC248&lt;&gt;"C",AC248&lt;&gt;"NC",AC248&lt;&gt;"SF",AC248&lt;&gt;"")),"FALSO",IF(AND(O248="NA",Q248="NA",S248="NA",U248="NA",W248="NA",Y248="NA",AA248="NA",AC248="NA"),"NA",IF(OR(O248="NC",Q248="NC",S248="NC",U248="NC",W248="NC",Y248="NC",AA248="NC",AC248="NC",O248="SF",Q248="SF",S248="SF",U248="SF",W248="SF",Y248="SF",AA248="SF",AC248="SF"),"NC",IF(OR(O248="C",Q248="C",S248="C",U248="C",W248="C",Y248="C",AA248="C",AC248="C"),"C","")))))</f>
        <v>NC</v>
      </c>
      <c r="AG248" s="54" t="str">
        <f>IF(AND(AE248="C",AF248="C"),"UTILIZOU O PDA CORRETAMENTE",IF(AND(AE248="C",AF248="NC"),"UTILIZOU O PDA CORRETAMENTE. NÃO HÁ FOTOS DE TODAS AS ETAPAS",IF(AND(AE248="NC",AF248="NC"),"NÃO UTILIZOU O PDA",IF(AND(AE248="NA",AF248="NA"),"NÃO AVALIADO POR FALHA DE SINCRONISMO"))))</f>
        <v>UTILIZOU O PDA CORRETAMENTE. NÃO HÁ FOTOS DE TODAS AS ETAPAS</v>
      </c>
      <c r="AH248" s="144" t="s">
        <v>207</v>
      </c>
      <c r="AI248" s="190" t="s">
        <v>6</v>
      </c>
      <c r="AJ248" s="94" t="str">
        <f>E248</f>
        <v>SÃO PAULO</v>
      </c>
      <c r="AK248" s="192" t="s">
        <v>39</v>
      </c>
    </row>
    <row r="249" spans="1:37" ht="30" hidden="1" customHeight="1">
      <c r="A249" s="162" t="s">
        <v>201</v>
      </c>
      <c r="B249" s="157">
        <v>2618918651</v>
      </c>
      <c r="C249" s="157" t="s">
        <v>106</v>
      </c>
      <c r="D249" s="157" t="s">
        <v>81</v>
      </c>
      <c r="E249" s="157" t="s">
        <v>5</v>
      </c>
      <c r="F249" s="157" t="s">
        <v>619</v>
      </c>
      <c r="G249" s="157">
        <v>135</v>
      </c>
      <c r="H249" s="157" t="s">
        <v>217</v>
      </c>
      <c r="I249" s="157" t="s">
        <v>283</v>
      </c>
      <c r="J249" s="157" t="s">
        <v>339</v>
      </c>
      <c r="K249" s="157" t="s">
        <v>620</v>
      </c>
      <c r="L249" s="205">
        <v>46270.4375</v>
      </c>
      <c r="M249" s="205">
        <v>46270.453472222223</v>
      </c>
      <c r="N249" s="157" t="s">
        <v>318</v>
      </c>
      <c r="O249" s="144" t="s">
        <v>207</v>
      </c>
      <c r="P249" s="90"/>
      <c r="Q249" s="144" t="s">
        <v>207</v>
      </c>
      <c r="R249" s="90"/>
      <c r="S249" s="144" t="s">
        <v>207</v>
      </c>
      <c r="T249" s="90"/>
      <c r="U249" s="144" t="s">
        <v>207</v>
      </c>
      <c r="V249" s="90"/>
      <c r="W249" s="144" t="s">
        <v>207</v>
      </c>
      <c r="X249" s="90"/>
      <c r="Y249" s="144" t="s">
        <v>62</v>
      </c>
      <c r="Z249" s="90"/>
      <c r="AA249" s="144" t="s">
        <v>207</v>
      </c>
      <c r="AB249" s="90"/>
      <c r="AC249" s="144" t="s">
        <v>207</v>
      </c>
      <c r="AD249" s="90"/>
      <c r="AE249" s="144" t="s">
        <v>207</v>
      </c>
      <c r="AF249" s="178" t="str">
        <f>IF(AND(O249="",Q249="",S249="",U249="",W249="",Y249="",AA249="",AC249=""),"",IF(OR(AND(O249&lt;&gt;"NA",O249&lt;&gt;"C",O249&lt;&gt;"NC",O249&lt;&gt;"SF",O249&lt;&gt;""),AND(Q249&lt;&gt;"NA",Q249&lt;&gt;"C",Q249&lt;&gt;"NC",Q249&lt;&gt;"SF",Q249&lt;&gt;""),AND(S249&lt;&gt;"NA",S249&lt;&gt;"C",S249&lt;&gt;"NC",S249&lt;&gt;"SF",S249&lt;&gt;""),AND(U249&lt;&gt;"NA",U249&lt;&gt;"C",U249&lt;&gt;"NC",U249&lt;&gt;"SF",U249&lt;&gt;""),AND(W249&lt;&gt;"NA",W249&lt;&gt;"C",W249&lt;&gt;"NC",W249&lt;&gt;"SF",W249&lt;&gt;""),AND(Y249&lt;&gt;"NA",Y249&lt;&gt;"C",Y249&lt;&gt;"NC",Y249&lt;&gt;"SF",Y249&lt;&gt;""),AND(AA249&lt;&gt;"NA",AA249&lt;&gt;"C",AA249&lt;&gt;"NC",AA249&lt;&gt;"SF",AA249&lt;&gt;""),AND(AC249&lt;&gt;"NA",AC249&lt;&gt;"C",AC249&lt;&gt;"NC",AC249&lt;&gt;"SF",AC249&lt;&gt;"")),"FALSO",IF(AND(O249="NA",Q249="NA",S249="NA",U249="NA",W249="NA",Y249="NA",AA249="NA",AC249="NA"),"NA",IF(OR(O249="NC",Q249="NC",S249="NC",U249="NC",W249="NC",Y249="NC",AA249="NC",AC249="NC",O249="SF",Q249="SF",S249="SF",U249="SF",W249="SF",Y249="SF",AA249="SF",AC249="SF"),"NC",IF(OR(O249="C",Q249="C",S249="C",U249="C",W249="C",Y249="C",AA249="C",AC249="C"),"C","")))))</f>
        <v>C</v>
      </c>
      <c r="AG249" s="54" t="str">
        <f>IF(AND(AE249="C",AF249="C"),"UTILIZOU O PDA CORRETAMENTE",IF(AND(AE249="C",AF249="NC"),"UTILIZOU O PDA CORRETAMENTE. NÃO HÁ FOTOS DE TODAS AS ETAPAS",IF(AND(AE249="NC",AF249="NC"),"NÃO UTILIZOU O PDA",IF(AND(AE249="NA",AF249="NA"),"NÃO AVALIADO POR FALHA DE SINCRONISMO"))))</f>
        <v>UTILIZOU O PDA CORRETAMENTE</v>
      </c>
      <c r="AH249" s="144" t="s">
        <v>207</v>
      </c>
      <c r="AI249" s="190" t="s">
        <v>6</v>
      </c>
      <c r="AJ249" s="94" t="str">
        <f>E249</f>
        <v>SÃO PAULO</v>
      </c>
      <c r="AK249" s="192" t="s">
        <v>39</v>
      </c>
    </row>
    <row r="250" spans="1:37" ht="30" hidden="1" customHeight="1">
      <c r="A250" s="162" t="s">
        <v>201</v>
      </c>
      <c r="B250" s="157">
        <v>2693297767</v>
      </c>
      <c r="C250" s="157" t="s">
        <v>103</v>
      </c>
      <c r="D250" s="157" t="s">
        <v>81</v>
      </c>
      <c r="E250" s="157" t="s">
        <v>5</v>
      </c>
      <c r="F250" s="157" t="s">
        <v>621</v>
      </c>
      <c r="G250" s="157">
        <v>57</v>
      </c>
      <c r="H250" s="157" t="s">
        <v>217</v>
      </c>
      <c r="I250" s="157" t="s">
        <v>390</v>
      </c>
      <c r="J250" s="157" t="s">
        <v>219</v>
      </c>
      <c r="K250" s="157" t="s">
        <v>622</v>
      </c>
      <c r="L250" s="205">
        <v>46156.625</v>
      </c>
      <c r="M250" s="205">
        <v>46156.628472222219</v>
      </c>
      <c r="N250" s="157" t="s">
        <v>235</v>
      </c>
      <c r="O250" s="144" t="s">
        <v>207</v>
      </c>
      <c r="P250" s="144"/>
      <c r="Q250" s="144" t="s">
        <v>207</v>
      </c>
      <c r="R250" s="144"/>
      <c r="S250" s="144" t="s">
        <v>207</v>
      </c>
      <c r="T250" s="144"/>
      <c r="U250" s="144" t="s">
        <v>207</v>
      </c>
      <c r="V250" s="144"/>
      <c r="W250" s="144" t="s">
        <v>207</v>
      </c>
      <c r="X250" s="144"/>
      <c r="Y250" s="144" t="s">
        <v>207</v>
      </c>
      <c r="Z250" s="144"/>
      <c r="AA250" s="144" t="s">
        <v>231</v>
      </c>
      <c r="AB250" s="144" t="s">
        <v>363</v>
      </c>
      <c r="AC250" s="144" t="s">
        <v>231</v>
      </c>
      <c r="AD250" s="144" t="s">
        <v>623</v>
      </c>
      <c r="AE250" s="144" t="s">
        <v>207</v>
      </c>
      <c r="AF250" s="178" t="str">
        <f>IF(AND(O250="",Q250="",S250="",U250="",W250="",Y250="",AA250="",AC250=""),"",IF(OR(AND(O250&lt;&gt;"NA",O250&lt;&gt;"C",O250&lt;&gt;"NC",O250&lt;&gt;"SF",O250&lt;&gt;""),AND(Q250&lt;&gt;"NA",Q250&lt;&gt;"C",Q250&lt;&gt;"NC",Q250&lt;&gt;"SF",Q250&lt;&gt;""),AND(S250&lt;&gt;"NA",S250&lt;&gt;"C",S250&lt;&gt;"NC",S250&lt;&gt;"SF",S250&lt;&gt;""),AND(U250&lt;&gt;"NA",U250&lt;&gt;"C",U250&lt;&gt;"NC",U250&lt;&gt;"SF",U250&lt;&gt;""),AND(W250&lt;&gt;"NA",W250&lt;&gt;"C",W250&lt;&gt;"NC",W250&lt;&gt;"SF",W250&lt;&gt;""),AND(Y250&lt;&gt;"NA",Y250&lt;&gt;"C",Y250&lt;&gt;"NC",Y250&lt;&gt;"SF",Y250&lt;&gt;""),AND(AA250&lt;&gt;"NA",AA250&lt;&gt;"C",AA250&lt;&gt;"NC",AA250&lt;&gt;"SF",AA250&lt;&gt;""),AND(AC250&lt;&gt;"NA",AC250&lt;&gt;"C",AC250&lt;&gt;"NC",AC250&lt;&gt;"SF",AC250&lt;&gt;"")),"FALSO",IF(AND(O250="NA",Q250="NA",S250="NA",U250="NA",W250="NA",Y250="NA",AA250="NA",AC250="NA"),"NA",IF(OR(O250="NC",Q250="NC",S250="NC",U250="NC",W250="NC",Y250="NC",AA250="NC",AC250="NC",O250="SF",Q250="SF",S250="SF",U250="SF",W250="SF",Y250="SF",AA250="SF",AC250="SF"),"NC",IF(OR(O250="C",Q250="C",S250="C",U250="C",W250="C",Y250="C",AA250="C",AC250="C"),"C","")))))</f>
        <v>NC</v>
      </c>
      <c r="AG250" s="54" t="str">
        <f>IF(AND(AE250="C",AF250="C"),"UTILIZOU O PDA CORRETAMENTE",IF(AND(AE250="C",AF250="NC"),"UTILIZOU O PDA CORRETAMENTE. NÃO HÁ FOTOS DE TODAS AS ETAPAS",IF(AND(AE250="NC",AF250="NC"),"NÃO UTILIZOU O PDA",IF(AND(AE250="NA",AF250="NA"),"NÃO AVALIADO POR FALHA DE SINCRONISMO"))))</f>
        <v>UTILIZOU O PDA CORRETAMENTE. NÃO HÁ FOTOS DE TODAS AS ETAPAS</v>
      </c>
      <c r="AH250" s="159" t="s">
        <v>207</v>
      </c>
      <c r="AI250" s="190" t="s">
        <v>6</v>
      </c>
      <c r="AJ250" s="94" t="str">
        <f>E250</f>
        <v>SÃO PAULO</v>
      </c>
      <c r="AK250" s="192" t="s">
        <v>39</v>
      </c>
    </row>
    <row r="251" spans="1:37" ht="30" hidden="1" customHeight="1">
      <c r="A251" s="162" t="s">
        <v>201</v>
      </c>
      <c r="B251" s="157">
        <v>2620325448</v>
      </c>
      <c r="C251" s="157" t="s">
        <v>107</v>
      </c>
      <c r="D251" s="157" t="s">
        <v>81</v>
      </c>
      <c r="E251" s="157" t="s">
        <v>5</v>
      </c>
      <c r="F251" s="157" t="s">
        <v>621</v>
      </c>
      <c r="G251" s="157">
        <v>51</v>
      </c>
      <c r="H251" s="157" t="s">
        <v>217</v>
      </c>
      <c r="I251" s="157" t="s">
        <v>390</v>
      </c>
      <c r="J251" s="157" t="s">
        <v>219</v>
      </c>
      <c r="K251" s="157" t="s">
        <v>460</v>
      </c>
      <c r="L251" s="205">
        <v>46156.563194444447</v>
      </c>
      <c r="M251" s="205">
        <v>46156.623611111114</v>
      </c>
      <c r="N251" s="157" t="s">
        <v>235</v>
      </c>
      <c r="O251" s="144" t="s">
        <v>207</v>
      </c>
      <c r="P251" s="144"/>
      <c r="Q251" s="144" t="s">
        <v>207</v>
      </c>
      <c r="R251" s="144"/>
      <c r="S251" s="144" t="s">
        <v>207</v>
      </c>
      <c r="T251" s="144"/>
      <c r="U251" s="144" t="s">
        <v>207</v>
      </c>
      <c r="V251" s="144"/>
      <c r="W251" s="144" t="s">
        <v>207</v>
      </c>
      <c r="X251" s="144"/>
      <c r="Y251" s="144" t="s">
        <v>207</v>
      </c>
      <c r="Z251" s="144"/>
      <c r="AA251" s="144" t="s">
        <v>231</v>
      </c>
      <c r="AB251" s="144" t="s">
        <v>363</v>
      </c>
      <c r="AC251" s="144" t="s">
        <v>231</v>
      </c>
      <c r="AD251" s="144" t="s">
        <v>623</v>
      </c>
      <c r="AE251" s="144" t="s">
        <v>207</v>
      </c>
      <c r="AF251" s="178" t="str">
        <f>IF(AND(O251="",Q251="",S251="",U251="",W251="",Y251="",AA251="",AC251=""),"",IF(OR(AND(O251&lt;&gt;"NA",O251&lt;&gt;"C",O251&lt;&gt;"NC",O251&lt;&gt;"SF",O251&lt;&gt;""),AND(Q251&lt;&gt;"NA",Q251&lt;&gt;"C",Q251&lt;&gt;"NC",Q251&lt;&gt;"SF",Q251&lt;&gt;""),AND(S251&lt;&gt;"NA",S251&lt;&gt;"C",S251&lt;&gt;"NC",S251&lt;&gt;"SF",S251&lt;&gt;""),AND(U251&lt;&gt;"NA",U251&lt;&gt;"C",U251&lt;&gt;"NC",U251&lt;&gt;"SF",U251&lt;&gt;""),AND(W251&lt;&gt;"NA",W251&lt;&gt;"C",W251&lt;&gt;"NC",W251&lt;&gt;"SF",W251&lt;&gt;""),AND(Y251&lt;&gt;"NA",Y251&lt;&gt;"C",Y251&lt;&gt;"NC",Y251&lt;&gt;"SF",Y251&lt;&gt;""),AND(AA251&lt;&gt;"NA",AA251&lt;&gt;"C",AA251&lt;&gt;"NC",AA251&lt;&gt;"SF",AA251&lt;&gt;""),AND(AC251&lt;&gt;"NA",AC251&lt;&gt;"C",AC251&lt;&gt;"NC",AC251&lt;&gt;"SF",AC251&lt;&gt;"")),"FALSO",IF(AND(O251="NA",Q251="NA",S251="NA",U251="NA",W251="NA",Y251="NA",AA251="NA",AC251="NA"),"NA",IF(OR(O251="NC",Q251="NC",S251="NC",U251="NC",W251="NC",Y251="NC",AA251="NC",AC251="NC",O251="SF",Q251="SF",S251="SF",U251="SF",W251="SF",Y251="SF",AA251="SF",AC251="SF"),"NC",IF(OR(O251="C",Q251="C",S251="C",U251="C",W251="C",Y251="C",AA251="C",AC251="C"),"C","")))))</f>
        <v>NC</v>
      </c>
      <c r="AG251" s="54" t="str">
        <f>IF(AND(AE251="C",AF251="C"),"UTILIZOU O PDA CORRETAMENTE",IF(AND(AE251="C",AF251="NC"),"UTILIZOU O PDA CORRETAMENTE. NÃO HÁ FOTOS DE TODAS AS ETAPAS",IF(AND(AE251="NC",AF251="NC"),"NÃO UTILIZOU O PDA",IF(AND(AE251="NA",AF251="NA"),"NÃO AVALIADO POR FALHA DE SINCRONISMO"))))</f>
        <v>UTILIZOU O PDA CORRETAMENTE. NÃO HÁ FOTOS DE TODAS AS ETAPAS</v>
      </c>
      <c r="AH251" s="144" t="s">
        <v>207</v>
      </c>
      <c r="AI251" s="190" t="s">
        <v>6</v>
      </c>
      <c r="AJ251" s="94" t="str">
        <f>E251</f>
        <v>SÃO PAULO</v>
      </c>
      <c r="AK251" s="192" t="s">
        <v>39</v>
      </c>
    </row>
    <row r="252" spans="1:37" ht="30" hidden="1" customHeight="1">
      <c r="A252" s="162" t="s">
        <v>201</v>
      </c>
      <c r="B252" s="157">
        <v>2692523354</v>
      </c>
      <c r="C252" s="157" t="s">
        <v>103</v>
      </c>
      <c r="D252" s="157" t="s">
        <v>81</v>
      </c>
      <c r="E252" s="157" t="s">
        <v>5</v>
      </c>
      <c r="F252" s="157" t="s">
        <v>624</v>
      </c>
      <c r="G252" s="157">
        <v>42</v>
      </c>
      <c r="H252" s="157"/>
      <c r="I252" s="157" t="s">
        <v>245</v>
      </c>
      <c r="J252" s="157" t="s">
        <v>219</v>
      </c>
      <c r="K252" s="157"/>
      <c r="L252" s="205">
        <v>46208.3125</v>
      </c>
      <c r="M252" s="205">
        <v>46208.319444444445</v>
      </c>
      <c r="N252" s="157" t="s">
        <v>258</v>
      </c>
      <c r="O252" s="144" t="s">
        <v>207</v>
      </c>
      <c r="P252" s="90"/>
      <c r="Q252" s="144" t="s">
        <v>207</v>
      </c>
      <c r="R252" s="90"/>
      <c r="S252" s="144" t="s">
        <v>207</v>
      </c>
      <c r="T252" s="90"/>
      <c r="U252" s="144" t="s">
        <v>207</v>
      </c>
      <c r="V252" s="90"/>
      <c r="W252" s="144" t="s">
        <v>207</v>
      </c>
      <c r="X252" s="90"/>
      <c r="Y252" s="144" t="s">
        <v>207</v>
      </c>
      <c r="Z252" s="90"/>
      <c r="AA252" s="144" t="s">
        <v>207</v>
      </c>
      <c r="AB252" s="90"/>
      <c r="AC252" s="144" t="s">
        <v>207</v>
      </c>
      <c r="AD252" s="90"/>
      <c r="AE252" s="144" t="s">
        <v>207</v>
      </c>
      <c r="AF252" s="178" t="str">
        <f>IF(AND(O252="",Q252="",S252="",U252="",W252="",Y252="",AA252="",AC252=""),"",IF(OR(AND(O252&lt;&gt;"NA",O252&lt;&gt;"C",O252&lt;&gt;"NC",O252&lt;&gt;"SF",O252&lt;&gt;""),AND(Q252&lt;&gt;"NA",Q252&lt;&gt;"C",Q252&lt;&gt;"NC",Q252&lt;&gt;"SF",Q252&lt;&gt;""),AND(S252&lt;&gt;"NA",S252&lt;&gt;"C",S252&lt;&gt;"NC",S252&lt;&gt;"SF",S252&lt;&gt;""),AND(U252&lt;&gt;"NA",U252&lt;&gt;"C",U252&lt;&gt;"NC",U252&lt;&gt;"SF",U252&lt;&gt;""),AND(W252&lt;&gt;"NA",W252&lt;&gt;"C",W252&lt;&gt;"NC",W252&lt;&gt;"SF",W252&lt;&gt;""),AND(Y252&lt;&gt;"NA",Y252&lt;&gt;"C",Y252&lt;&gt;"NC",Y252&lt;&gt;"SF",Y252&lt;&gt;""),AND(AA252&lt;&gt;"NA",AA252&lt;&gt;"C",AA252&lt;&gt;"NC",AA252&lt;&gt;"SF",AA252&lt;&gt;""),AND(AC252&lt;&gt;"NA",AC252&lt;&gt;"C",AC252&lt;&gt;"NC",AC252&lt;&gt;"SF",AC252&lt;&gt;"")),"FALSO",IF(AND(O252="NA",Q252="NA",S252="NA",U252="NA",W252="NA",Y252="NA",AA252="NA",AC252="NA"),"NA",IF(OR(O252="NC",Q252="NC",S252="NC",U252="NC",W252="NC",Y252="NC",AA252="NC",AC252="NC",O252="SF",Q252="SF",S252="SF",U252="SF",W252="SF",Y252="SF",AA252="SF",AC252="SF"),"NC",IF(OR(O252="C",Q252="C",S252="C",U252="C",W252="C",Y252="C",AA252="C",AC252="C"),"C","")))))</f>
        <v>C</v>
      </c>
      <c r="AG252" s="54" t="str">
        <f>IF(AND(AE252="C",AF252="C"),"UTILIZOU O PDA CORRETAMENTE",IF(AND(AE252="C",AF252="NC"),"UTILIZOU O PDA CORRETAMENTE. NÃO HÁ FOTOS DE TODAS AS ETAPAS",IF(AND(AE252="NC",AF252="NC"),"NÃO UTILIZOU O PDA",IF(AND(AE252="NA",AF252="NA"),"NÃO AVALIADO POR FALHA DE SINCRONISMO"))))</f>
        <v>UTILIZOU O PDA CORRETAMENTE</v>
      </c>
      <c r="AH252" s="144" t="s">
        <v>207</v>
      </c>
      <c r="AI252" s="190" t="s">
        <v>6</v>
      </c>
      <c r="AJ252" s="94" t="str">
        <f>E252</f>
        <v>SÃO PAULO</v>
      </c>
      <c r="AK252" s="192" t="s">
        <v>39</v>
      </c>
    </row>
    <row r="253" spans="1:37" ht="30" hidden="1" customHeight="1">
      <c r="A253" s="162" t="s">
        <v>201</v>
      </c>
      <c r="B253" s="157">
        <v>2619182098</v>
      </c>
      <c r="C253" s="157" t="s">
        <v>99</v>
      </c>
      <c r="D253" s="157" t="s">
        <v>81</v>
      </c>
      <c r="E253" s="157" t="s">
        <v>5</v>
      </c>
      <c r="F253" s="157" t="s">
        <v>624</v>
      </c>
      <c r="G253" s="157">
        <v>50</v>
      </c>
      <c r="H253" s="157" t="s">
        <v>217</v>
      </c>
      <c r="I253" s="157" t="s">
        <v>245</v>
      </c>
      <c r="J253" s="157" t="s">
        <v>219</v>
      </c>
      <c r="K253" s="157" t="s">
        <v>625</v>
      </c>
      <c r="L253" s="205">
        <v>46208.726388888892</v>
      </c>
      <c r="M253" s="205">
        <v>46208.729861111111</v>
      </c>
      <c r="N253" s="157" t="s">
        <v>258</v>
      </c>
      <c r="O253" s="144" t="s">
        <v>207</v>
      </c>
      <c r="P253" s="90"/>
      <c r="Q253" s="144" t="s">
        <v>207</v>
      </c>
      <c r="R253" s="90"/>
      <c r="S253" s="144" t="s">
        <v>207</v>
      </c>
      <c r="T253" s="90"/>
      <c r="U253" s="144" t="s">
        <v>207</v>
      </c>
      <c r="V253" s="90"/>
      <c r="W253" s="144" t="s">
        <v>207</v>
      </c>
      <c r="X253" s="90"/>
      <c r="Y253" s="144" t="s">
        <v>207</v>
      </c>
      <c r="Z253" s="90"/>
      <c r="AA253" s="144" t="s">
        <v>207</v>
      </c>
      <c r="AB253" s="90"/>
      <c r="AC253" s="144" t="s">
        <v>207</v>
      </c>
      <c r="AD253" s="90"/>
      <c r="AE253" s="144" t="s">
        <v>207</v>
      </c>
      <c r="AF253" s="178" t="str">
        <f>IF(AND(O253="",Q253="",S253="",U253="",W253="",Y253="",AA253="",AC253=""),"",IF(OR(AND(O253&lt;&gt;"NA",O253&lt;&gt;"C",O253&lt;&gt;"NC",O253&lt;&gt;"SF",O253&lt;&gt;""),AND(Q253&lt;&gt;"NA",Q253&lt;&gt;"C",Q253&lt;&gt;"NC",Q253&lt;&gt;"SF",Q253&lt;&gt;""),AND(S253&lt;&gt;"NA",S253&lt;&gt;"C",S253&lt;&gt;"NC",S253&lt;&gt;"SF",S253&lt;&gt;""),AND(U253&lt;&gt;"NA",U253&lt;&gt;"C",U253&lt;&gt;"NC",U253&lt;&gt;"SF",U253&lt;&gt;""),AND(W253&lt;&gt;"NA",W253&lt;&gt;"C",W253&lt;&gt;"NC",W253&lt;&gt;"SF",W253&lt;&gt;""),AND(Y253&lt;&gt;"NA",Y253&lt;&gt;"C",Y253&lt;&gt;"NC",Y253&lt;&gt;"SF",Y253&lt;&gt;""),AND(AA253&lt;&gt;"NA",AA253&lt;&gt;"C",AA253&lt;&gt;"NC",AA253&lt;&gt;"SF",AA253&lt;&gt;""),AND(AC253&lt;&gt;"NA",AC253&lt;&gt;"C",AC253&lt;&gt;"NC",AC253&lt;&gt;"SF",AC253&lt;&gt;"")),"FALSO",IF(AND(O253="NA",Q253="NA",S253="NA",U253="NA",W253="NA",Y253="NA",AA253="NA",AC253="NA"),"NA",IF(OR(O253="NC",Q253="NC",S253="NC",U253="NC",W253="NC",Y253="NC",AA253="NC",AC253="NC",O253="SF",Q253="SF",S253="SF",U253="SF",W253="SF",Y253="SF",AA253="SF",AC253="SF"),"NC",IF(OR(O253="C",Q253="C",S253="C",U253="C",W253="C",Y253="C",AA253="C",AC253="C"),"C","")))))</f>
        <v>C</v>
      </c>
      <c r="AG253" s="54" t="str">
        <f>IF(AND(AE253="C",AF253="C"),"UTILIZOU O PDA CORRETAMENTE",IF(AND(AE253="C",AF253="NC"),"UTILIZOU O PDA CORRETAMENTE. NÃO HÁ FOTOS DE TODAS AS ETAPAS",IF(AND(AE253="NC",AF253="NC"),"NÃO UTILIZOU O PDA",IF(AND(AE253="NA",AF253="NA"),"NÃO AVALIADO POR FALHA DE SINCRONISMO"))))</f>
        <v>UTILIZOU O PDA CORRETAMENTE</v>
      </c>
      <c r="AH253" s="144" t="s">
        <v>207</v>
      </c>
      <c r="AI253" s="190" t="s">
        <v>6</v>
      </c>
      <c r="AJ253" s="94" t="str">
        <f>E253</f>
        <v>SÃO PAULO</v>
      </c>
      <c r="AK253" s="192" t="s">
        <v>39</v>
      </c>
    </row>
    <row r="254" spans="1:37" ht="30" hidden="1" customHeight="1">
      <c r="A254" s="162" t="s">
        <v>201</v>
      </c>
      <c r="B254" s="157">
        <v>2617319392</v>
      </c>
      <c r="C254" s="157" t="s">
        <v>95</v>
      </c>
      <c r="D254" s="157" t="s">
        <v>77</v>
      </c>
      <c r="E254" s="157" t="s">
        <v>5</v>
      </c>
      <c r="F254" s="157" t="s">
        <v>437</v>
      </c>
      <c r="G254" s="157">
        <v>226</v>
      </c>
      <c r="H254" s="157" t="s">
        <v>203</v>
      </c>
      <c r="I254" s="157" t="s">
        <v>401</v>
      </c>
      <c r="J254" s="157" t="s">
        <v>95</v>
      </c>
      <c r="K254" s="157" t="s">
        <v>626</v>
      </c>
      <c r="L254" s="205">
        <v>46027.42083333333</v>
      </c>
      <c r="M254" s="205">
        <v>46027.438194444447</v>
      </c>
      <c r="N254" s="157" t="s">
        <v>235</v>
      </c>
      <c r="O254" s="144" t="s">
        <v>207</v>
      </c>
      <c r="P254" s="62"/>
      <c r="Q254" s="144" t="s">
        <v>207</v>
      </c>
      <c r="R254" s="14"/>
      <c r="S254" s="144" t="s">
        <v>207</v>
      </c>
      <c r="T254" s="62"/>
      <c r="U254" s="144" t="s">
        <v>207</v>
      </c>
      <c r="V254" s="62"/>
      <c r="W254" s="144" t="s">
        <v>207</v>
      </c>
      <c r="X254" s="62"/>
      <c r="Y254" s="144" t="s">
        <v>207</v>
      </c>
      <c r="Z254" s="62"/>
      <c r="AA254" s="144" t="s">
        <v>207</v>
      </c>
      <c r="AB254" s="62"/>
      <c r="AC254" s="144" t="s">
        <v>207</v>
      </c>
      <c r="AD254" s="90"/>
      <c r="AE254" s="144" t="s">
        <v>207</v>
      </c>
      <c r="AF254" s="178" t="str">
        <f>IF(AND(O254="",Q254="",S254="",U254="",W254="",Y254="",AA254="",AC254=""),"",IF(OR(AND(O254&lt;&gt;"NA",O254&lt;&gt;"C",O254&lt;&gt;"NC",O254&lt;&gt;"SF",O254&lt;&gt;""),AND(Q254&lt;&gt;"NA",Q254&lt;&gt;"C",Q254&lt;&gt;"NC",Q254&lt;&gt;"SF",Q254&lt;&gt;""),AND(S254&lt;&gt;"NA",S254&lt;&gt;"C",S254&lt;&gt;"NC",S254&lt;&gt;"SF",S254&lt;&gt;""),AND(U254&lt;&gt;"NA",U254&lt;&gt;"C",U254&lt;&gt;"NC",U254&lt;&gt;"SF",U254&lt;&gt;""),AND(W254&lt;&gt;"NA",W254&lt;&gt;"C",W254&lt;&gt;"NC",W254&lt;&gt;"SF",W254&lt;&gt;""),AND(Y254&lt;&gt;"NA",Y254&lt;&gt;"C",Y254&lt;&gt;"NC",Y254&lt;&gt;"SF",Y254&lt;&gt;""),AND(AA254&lt;&gt;"NA",AA254&lt;&gt;"C",AA254&lt;&gt;"NC",AA254&lt;&gt;"SF",AA254&lt;&gt;""),AND(AC254&lt;&gt;"NA",AC254&lt;&gt;"C",AC254&lt;&gt;"NC",AC254&lt;&gt;"SF",AC254&lt;&gt;"")),"FALSO",IF(AND(O254="NA",Q254="NA",S254="NA",U254="NA",W254="NA",Y254="NA",AA254="NA",AC254="NA"),"NA",IF(OR(O254="NC",Q254="NC",S254="NC",U254="NC",W254="NC",Y254="NC",AA254="NC",AC254="NC",O254="SF",Q254="SF",S254="SF",U254="SF",W254="SF",Y254="SF",AA254="SF",AC254="SF"),"NC",IF(OR(O254="C",Q254="C",S254="C",U254="C",W254="C",Y254="C",AA254="C",AC254="C"),"C","")))))</f>
        <v>C</v>
      </c>
      <c r="AG254" s="54" t="str">
        <f>IF(AND(AE254="C",AF254="C"),"UTILIZOU O PDA CORRETAMENTE",IF(AND(AE254="C",AF254="NC"),"UTILIZOU O PDA CORRETAMENTE. NÃO HÁ FOTOS DE TODAS AS ETAPAS",IF(AND(AE254="NC",AF254="NC"),"NÃO UTILIZOU O PDA",IF(AND(AE254="NA",AF254="NA"),"NÃO AVALIADO POR FALHA DE SINCRONISMO"))))</f>
        <v>UTILIZOU O PDA CORRETAMENTE</v>
      </c>
      <c r="AH254" s="144" t="s">
        <v>207</v>
      </c>
      <c r="AI254" s="190" t="s">
        <v>6</v>
      </c>
      <c r="AJ254" s="94" t="str">
        <f>E254</f>
        <v>SÃO PAULO</v>
      </c>
      <c r="AK254" s="192" t="s">
        <v>39</v>
      </c>
    </row>
    <row r="255" spans="1:37" ht="30" hidden="1" customHeight="1">
      <c r="A255" s="176" t="s">
        <v>201</v>
      </c>
      <c r="B255" s="176">
        <v>2617319416</v>
      </c>
      <c r="C255" s="176" t="s">
        <v>97</v>
      </c>
      <c r="D255" s="176" t="s">
        <v>77</v>
      </c>
      <c r="E255" s="176" t="s">
        <v>5</v>
      </c>
      <c r="F255" s="176" t="s">
        <v>437</v>
      </c>
      <c r="G255" s="176">
        <v>226</v>
      </c>
      <c r="H255" s="176" t="s">
        <v>208</v>
      </c>
      <c r="I255" s="176" t="s">
        <v>401</v>
      </c>
      <c r="J255" s="176" t="s">
        <v>97</v>
      </c>
      <c r="K255" s="176"/>
      <c r="L255" s="204">
        <v>46027.438888888886</v>
      </c>
      <c r="M255" s="204">
        <v>46027.443055555559</v>
      </c>
      <c r="N255" s="176" t="s">
        <v>235</v>
      </c>
      <c r="O255" s="144" t="s">
        <v>207</v>
      </c>
      <c r="P255" s="62"/>
      <c r="Q255" s="144" t="s">
        <v>207</v>
      </c>
      <c r="R255" s="14"/>
      <c r="S255" s="144" t="s">
        <v>207</v>
      </c>
      <c r="T255" s="62"/>
      <c r="U255" s="144" t="s">
        <v>207</v>
      </c>
      <c r="V255" s="62"/>
      <c r="W255" s="144" t="s">
        <v>207</v>
      </c>
      <c r="X255" s="62"/>
      <c r="Y255" s="144" t="s">
        <v>207</v>
      </c>
      <c r="Z255" s="62"/>
      <c r="AA255" s="144" t="s">
        <v>207</v>
      </c>
      <c r="AB255" s="62"/>
      <c r="AC255" s="144" t="s">
        <v>207</v>
      </c>
      <c r="AD255" s="90"/>
      <c r="AE255" s="144" t="s">
        <v>207</v>
      </c>
      <c r="AF255" s="178" t="str">
        <f>IF(AND(O255="",Q255="",S255="",U255="",W255="",Y255="",AA255="",AC255=""),"",IF(OR(AND(O255&lt;&gt;"NA",O255&lt;&gt;"C",O255&lt;&gt;"NC",O255&lt;&gt;"SF",O255&lt;&gt;""),AND(Q255&lt;&gt;"NA",Q255&lt;&gt;"C",Q255&lt;&gt;"NC",Q255&lt;&gt;"SF",Q255&lt;&gt;""),AND(S255&lt;&gt;"NA",S255&lt;&gt;"C",S255&lt;&gt;"NC",S255&lt;&gt;"SF",S255&lt;&gt;""),AND(U255&lt;&gt;"NA",U255&lt;&gt;"C",U255&lt;&gt;"NC",U255&lt;&gt;"SF",U255&lt;&gt;""),AND(W255&lt;&gt;"NA",W255&lt;&gt;"C",W255&lt;&gt;"NC",W255&lt;&gt;"SF",W255&lt;&gt;""),AND(Y255&lt;&gt;"NA",Y255&lt;&gt;"C",Y255&lt;&gt;"NC",Y255&lt;&gt;"SF",Y255&lt;&gt;""),AND(AA255&lt;&gt;"NA",AA255&lt;&gt;"C",AA255&lt;&gt;"NC",AA255&lt;&gt;"SF",AA255&lt;&gt;""),AND(AC255&lt;&gt;"NA",AC255&lt;&gt;"C",AC255&lt;&gt;"NC",AC255&lt;&gt;"SF",AC255&lt;&gt;"")),"FALSO",IF(AND(O255="NA",Q255="NA",S255="NA",U255="NA",W255="NA",Y255="NA",AA255="NA",AC255="NA"),"NA",IF(OR(O255="NC",Q255="NC",S255="NC",U255="NC",W255="NC",Y255="NC",AA255="NC",AC255="NC",O255="SF",Q255="SF",S255="SF",U255="SF",W255="SF",Y255="SF",AA255="SF",AC255="SF"),"NC",IF(OR(O255="C",Q255="C",S255="C",U255="C",W255="C",Y255="C",AA255="C",AC255="C"),"C","")))))</f>
        <v>C</v>
      </c>
      <c r="AG255" s="54" t="str">
        <f>IF(AND(AE255="C",AF255="C"),"UTILIZOU O PDA CORRETAMENTE",IF(AND(AE255="C",AF255="NC"),"UTILIZOU O PDA CORRETAMENTE. NÃO HÁ FOTOS DE TODAS AS ETAPAS",IF(AND(AE255="NC",AF255="NC"),"NÃO UTILIZOU O PDA",IF(AND(AE255="NA",AF255="NA"),"NÃO AVALIADO POR FALHA DE SINCRONISMO"))))</f>
        <v>UTILIZOU O PDA CORRETAMENTE</v>
      </c>
      <c r="AH255" s="144" t="s">
        <v>207</v>
      </c>
      <c r="AI255" s="190" t="s">
        <v>6</v>
      </c>
      <c r="AJ255" s="94" t="str">
        <f>E255</f>
        <v>SÃO PAULO</v>
      </c>
      <c r="AK255" s="192" t="s">
        <v>39</v>
      </c>
    </row>
    <row r="256" spans="1:37" ht="30" hidden="1" customHeight="1">
      <c r="A256" s="176" t="s">
        <v>201</v>
      </c>
      <c r="B256" s="176">
        <v>2693480481</v>
      </c>
      <c r="C256" s="176" t="s">
        <v>102</v>
      </c>
      <c r="D256" s="176" t="s">
        <v>81</v>
      </c>
      <c r="E256" s="176" t="s">
        <v>5</v>
      </c>
      <c r="F256" s="176" t="s">
        <v>627</v>
      </c>
      <c r="G256" s="176">
        <v>19</v>
      </c>
      <c r="H256" s="176"/>
      <c r="I256" s="176" t="s">
        <v>432</v>
      </c>
      <c r="J256" s="176" t="s">
        <v>246</v>
      </c>
      <c r="K256" s="176"/>
      <c r="L256" s="204">
        <v>46158.63958333333</v>
      </c>
      <c r="M256" s="204">
        <v>46158.719444444447</v>
      </c>
      <c r="N256" s="176" t="s">
        <v>351</v>
      </c>
      <c r="O256" s="144" t="s">
        <v>207</v>
      </c>
      <c r="P256" s="90"/>
      <c r="Q256" s="144" t="s">
        <v>207</v>
      </c>
      <c r="R256" s="90"/>
      <c r="S256" s="144" t="s">
        <v>207</v>
      </c>
      <c r="T256" s="90"/>
      <c r="U256" s="144" t="s">
        <v>207</v>
      </c>
      <c r="V256" s="90"/>
      <c r="W256" s="144" t="s">
        <v>207</v>
      </c>
      <c r="X256" s="90"/>
      <c r="Y256" s="144" t="s">
        <v>62</v>
      </c>
      <c r="Z256" s="90"/>
      <c r="AA256" s="144" t="s">
        <v>207</v>
      </c>
      <c r="AB256" s="90"/>
      <c r="AC256" s="144" t="s">
        <v>207</v>
      </c>
      <c r="AD256" s="90"/>
      <c r="AE256" s="144" t="s">
        <v>207</v>
      </c>
      <c r="AF256" s="178" t="str">
        <f>IF(AND(O256="",Q256="",S256="",U256="",W256="",Y256="",AA256="",AC256=""),"",IF(OR(AND(O256&lt;&gt;"NA",O256&lt;&gt;"C",O256&lt;&gt;"NC",O256&lt;&gt;"SF",O256&lt;&gt;""),AND(Q256&lt;&gt;"NA",Q256&lt;&gt;"C",Q256&lt;&gt;"NC",Q256&lt;&gt;"SF",Q256&lt;&gt;""),AND(S256&lt;&gt;"NA",S256&lt;&gt;"C",S256&lt;&gt;"NC",S256&lt;&gt;"SF",S256&lt;&gt;""),AND(U256&lt;&gt;"NA",U256&lt;&gt;"C",U256&lt;&gt;"NC",U256&lt;&gt;"SF",U256&lt;&gt;""),AND(W256&lt;&gt;"NA",W256&lt;&gt;"C",W256&lt;&gt;"NC",W256&lt;&gt;"SF",W256&lt;&gt;""),AND(Y256&lt;&gt;"NA",Y256&lt;&gt;"C",Y256&lt;&gt;"NC",Y256&lt;&gt;"SF",Y256&lt;&gt;""),AND(AA256&lt;&gt;"NA",AA256&lt;&gt;"C",AA256&lt;&gt;"NC",AA256&lt;&gt;"SF",AA256&lt;&gt;""),AND(AC256&lt;&gt;"NA",AC256&lt;&gt;"C",AC256&lt;&gt;"NC",AC256&lt;&gt;"SF",AC256&lt;&gt;"")),"FALSO",IF(AND(O256="NA",Q256="NA",S256="NA",U256="NA",W256="NA",Y256="NA",AA256="NA",AC256="NA"),"NA",IF(OR(O256="NC",Q256="NC",S256="NC",U256="NC",W256="NC",Y256="NC",AA256="NC",AC256="NC",O256="SF",Q256="SF",S256="SF",U256="SF",W256="SF",Y256="SF",AA256="SF",AC256="SF"),"NC",IF(OR(O256="C",Q256="C",S256="C",U256="C",W256="C",Y256="C",AA256="C",AC256="C"),"C","")))))</f>
        <v>C</v>
      </c>
      <c r="AG256" s="54" t="str">
        <f>IF(AND(AE256="C",AF256="C"),"UTILIZOU O PDA CORRETAMENTE",IF(AND(AE256="C",AF256="NC"),"UTILIZOU O PDA CORRETAMENTE. NÃO HÁ FOTOS DE TODAS AS ETAPAS",IF(AND(AE256="NC",AF256="NC"),"NÃO UTILIZOU O PDA",IF(AND(AE256="NA",AF256="NA"),"NÃO AVALIADO POR FALHA DE SINCRONISMO"))))</f>
        <v>UTILIZOU O PDA CORRETAMENTE</v>
      </c>
      <c r="AH256" s="144" t="s">
        <v>207</v>
      </c>
      <c r="AI256" s="190" t="s">
        <v>6</v>
      </c>
      <c r="AJ256" s="94" t="str">
        <f>E256</f>
        <v>SÃO PAULO</v>
      </c>
      <c r="AK256" s="192" t="s">
        <v>39</v>
      </c>
    </row>
    <row r="257" spans="1:37" ht="30" hidden="1" customHeight="1">
      <c r="A257" s="176" t="s">
        <v>201</v>
      </c>
      <c r="B257" s="176">
        <v>2618450345</v>
      </c>
      <c r="C257" s="176" t="s">
        <v>103</v>
      </c>
      <c r="D257" s="176" t="s">
        <v>81</v>
      </c>
      <c r="E257" s="176" t="s">
        <v>5</v>
      </c>
      <c r="F257" s="176" t="s">
        <v>628</v>
      </c>
      <c r="G257" s="176">
        <v>965</v>
      </c>
      <c r="H257" s="176" t="s">
        <v>203</v>
      </c>
      <c r="I257" s="176" t="s">
        <v>261</v>
      </c>
      <c r="J257" s="176" t="s">
        <v>219</v>
      </c>
      <c r="K257" s="176"/>
      <c r="L257" s="204">
        <v>46147.416666666664</v>
      </c>
      <c r="M257" s="204">
        <v>46147.423611111109</v>
      </c>
      <c r="N257" s="176" t="s">
        <v>243</v>
      </c>
      <c r="O257" s="144" t="s">
        <v>207</v>
      </c>
      <c r="P257" s="90"/>
      <c r="Q257" s="144" t="s">
        <v>207</v>
      </c>
      <c r="R257" s="90"/>
      <c r="S257" s="144" t="s">
        <v>207</v>
      </c>
      <c r="T257" s="90"/>
      <c r="U257" s="144" t="s">
        <v>207</v>
      </c>
      <c r="V257" s="90"/>
      <c r="W257" s="144" t="s">
        <v>207</v>
      </c>
      <c r="X257" s="90"/>
      <c r="Y257" s="144" t="s">
        <v>207</v>
      </c>
      <c r="Z257" s="90"/>
      <c r="AA257" s="144" t="s">
        <v>207</v>
      </c>
      <c r="AB257" s="90"/>
      <c r="AC257" s="144" t="s">
        <v>207</v>
      </c>
      <c r="AD257" s="90"/>
      <c r="AE257" s="144" t="s">
        <v>207</v>
      </c>
      <c r="AF257" s="178" t="str">
        <f>IF(AND(O257="",Q257="",S257="",U257="",W257="",Y257="",AA257="",AC257=""),"",IF(OR(AND(O257&lt;&gt;"NA",O257&lt;&gt;"C",O257&lt;&gt;"NC",O257&lt;&gt;"SF",O257&lt;&gt;""),AND(Q257&lt;&gt;"NA",Q257&lt;&gt;"C",Q257&lt;&gt;"NC",Q257&lt;&gt;"SF",Q257&lt;&gt;""),AND(S257&lt;&gt;"NA",S257&lt;&gt;"C",S257&lt;&gt;"NC",S257&lt;&gt;"SF",S257&lt;&gt;""),AND(U257&lt;&gt;"NA",U257&lt;&gt;"C",U257&lt;&gt;"NC",U257&lt;&gt;"SF",U257&lt;&gt;""),AND(W257&lt;&gt;"NA",W257&lt;&gt;"C",W257&lt;&gt;"NC",W257&lt;&gt;"SF",W257&lt;&gt;""),AND(Y257&lt;&gt;"NA",Y257&lt;&gt;"C",Y257&lt;&gt;"NC",Y257&lt;&gt;"SF",Y257&lt;&gt;""),AND(AA257&lt;&gt;"NA",AA257&lt;&gt;"C",AA257&lt;&gt;"NC",AA257&lt;&gt;"SF",AA257&lt;&gt;""),AND(AC257&lt;&gt;"NA",AC257&lt;&gt;"C",AC257&lt;&gt;"NC",AC257&lt;&gt;"SF",AC257&lt;&gt;"")),"FALSO",IF(AND(O257="NA",Q257="NA",S257="NA",U257="NA",W257="NA",Y257="NA",AA257="NA",AC257="NA"),"NA",IF(OR(O257="NC",Q257="NC",S257="NC",U257="NC",W257="NC",Y257="NC",AA257="NC",AC257="NC",O257="SF",Q257="SF",S257="SF",U257="SF",W257="SF",Y257="SF",AA257="SF",AC257="SF"),"NC",IF(OR(O257="C",Q257="C",S257="C",U257="C",W257="C",Y257="C",AA257="C",AC257="C"),"C","")))))</f>
        <v>C</v>
      </c>
      <c r="AG257" s="54" t="str">
        <f>IF(AND(AE257="C",AF257="C"),"UTILIZOU O PDA CORRETAMENTE",IF(AND(AE257="C",AF257="NC"),"UTILIZOU O PDA CORRETAMENTE. NÃO HÁ FOTOS DE TODAS AS ETAPAS",IF(AND(AE257="NC",AF257="NC"),"NÃO UTILIZOU O PDA",IF(AND(AE257="NA",AF257="NA"),"NÃO AVALIADO POR FALHA DE SINCRONISMO"))))</f>
        <v>UTILIZOU O PDA CORRETAMENTE</v>
      </c>
      <c r="AH257" s="144" t="s">
        <v>207</v>
      </c>
      <c r="AI257" s="190" t="s">
        <v>6</v>
      </c>
      <c r="AJ257" s="94" t="str">
        <f>E257</f>
        <v>SÃO PAULO</v>
      </c>
      <c r="AK257" s="192" t="s">
        <v>39</v>
      </c>
    </row>
    <row r="258" spans="1:37" ht="30" hidden="1" customHeight="1">
      <c r="A258" s="176" t="s">
        <v>201</v>
      </c>
      <c r="B258" s="176">
        <v>2620323365</v>
      </c>
      <c r="C258" s="176" t="s">
        <v>103</v>
      </c>
      <c r="D258" s="176" t="s">
        <v>81</v>
      </c>
      <c r="E258" s="176" t="s">
        <v>5</v>
      </c>
      <c r="F258" s="176" t="s">
        <v>628</v>
      </c>
      <c r="G258" s="176">
        <v>96</v>
      </c>
      <c r="H258" s="176" t="s">
        <v>203</v>
      </c>
      <c r="I258" s="176" t="s">
        <v>261</v>
      </c>
      <c r="J258" s="176" t="s">
        <v>219</v>
      </c>
      <c r="K258" s="176" t="s">
        <v>242</v>
      </c>
      <c r="L258" s="204">
        <v>46156.518750000003</v>
      </c>
      <c r="M258" s="204">
        <v>46156.586111111108</v>
      </c>
      <c r="N258" s="176" t="s">
        <v>243</v>
      </c>
      <c r="O258" s="144" t="s">
        <v>207</v>
      </c>
      <c r="P258" s="144"/>
      <c r="Q258" s="144" t="s">
        <v>207</v>
      </c>
      <c r="R258" s="144"/>
      <c r="S258" s="144" t="s">
        <v>207</v>
      </c>
      <c r="T258" s="144"/>
      <c r="U258" s="144" t="s">
        <v>207</v>
      </c>
      <c r="V258" s="144"/>
      <c r="W258" s="144" t="s">
        <v>207</v>
      </c>
      <c r="X258" s="144"/>
      <c r="Y258" s="144" t="s">
        <v>231</v>
      </c>
      <c r="Z258" s="144" t="s">
        <v>629</v>
      </c>
      <c r="AA258" s="144" t="s">
        <v>207</v>
      </c>
      <c r="AB258" s="144"/>
      <c r="AC258" s="144" t="s">
        <v>207</v>
      </c>
      <c r="AD258" s="144"/>
      <c r="AE258" s="144" t="s">
        <v>207</v>
      </c>
      <c r="AF258" s="178" t="str">
        <f>IF(AND(O258="",Q258="",S258="",U258="",W258="",Y258="",AA258="",AC258=""),"",IF(OR(AND(O258&lt;&gt;"NA",O258&lt;&gt;"C",O258&lt;&gt;"NC",O258&lt;&gt;"SF",O258&lt;&gt;""),AND(Q258&lt;&gt;"NA",Q258&lt;&gt;"C",Q258&lt;&gt;"NC",Q258&lt;&gt;"SF",Q258&lt;&gt;""),AND(S258&lt;&gt;"NA",S258&lt;&gt;"C",S258&lt;&gt;"NC",S258&lt;&gt;"SF",S258&lt;&gt;""),AND(U258&lt;&gt;"NA",U258&lt;&gt;"C",U258&lt;&gt;"NC",U258&lt;&gt;"SF",U258&lt;&gt;""),AND(W258&lt;&gt;"NA",W258&lt;&gt;"C",W258&lt;&gt;"NC",W258&lt;&gt;"SF",W258&lt;&gt;""),AND(Y258&lt;&gt;"NA",Y258&lt;&gt;"C",Y258&lt;&gt;"NC",Y258&lt;&gt;"SF",Y258&lt;&gt;""),AND(AA258&lt;&gt;"NA",AA258&lt;&gt;"C",AA258&lt;&gt;"NC",AA258&lt;&gt;"SF",AA258&lt;&gt;""),AND(AC258&lt;&gt;"NA",AC258&lt;&gt;"C",AC258&lt;&gt;"NC",AC258&lt;&gt;"SF",AC258&lt;&gt;"")),"FALSO",IF(AND(O258="NA",Q258="NA",S258="NA",U258="NA",W258="NA",Y258="NA",AA258="NA",AC258="NA"),"NA",IF(OR(O258="NC",Q258="NC",S258="NC",U258="NC",W258="NC",Y258="NC",AA258="NC",AC258="NC",O258="SF",Q258="SF",S258="SF",U258="SF",W258="SF",Y258="SF",AA258="SF",AC258="SF"),"NC",IF(OR(O258="C",Q258="C",S258="C",U258="C",W258="C",Y258="C",AA258="C",AC258="C"),"C","")))))</f>
        <v>NC</v>
      </c>
      <c r="AG258" s="54" t="str">
        <f>IF(AND(AE258="C",AF258="C"),"UTILIZOU O PDA CORRETAMENTE",IF(AND(AE258="C",AF258="NC"),"UTILIZOU O PDA CORRETAMENTE. NÃO HÁ FOTOS DE TODAS AS ETAPAS",IF(AND(AE258="NC",AF258="NC"),"NÃO UTILIZOU O PDA",IF(AND(AE258="NA",AF258="NA"),"NÃO AVALIADO POR FALHA DE SINCRONISMO"))))</f>
        <v>UTILIZOU O PDA CORRETAMENTE. NÃO HÁ FOTOS DE TODAS AS ETAPAS</v>
      </c>
      <c r="AH258" s="226" t="s">
        <v>207</v>
      </c>
      <c r="AI258" s="190" t="s">
        <v>6</v>
      </c>
      <c r="AJ258" s="94" t="str">
        <f>E258</f>
        <v>SÃO PAULO</v>
      </c>
      <c r="AK258" s="192" t="s">
        <v>39</v>
      </c>
    </row>
    <row r="259" spans="1:37" ht="30" hidden="1" customHeight="1">
      <c r="A259" s="176" t="s">
        <v>201</v>
      </c>
      <c r="B259" s="176">
        <v>2620331840</v>
      </c>
      <c r="C259" s="176" t="s">
        <v>99</v>
      </c>
      <c r="D259" s="176" t="s">
        <v>81</v>
      </c>
      <c r="E259" s="176" t="s">
        <v>5</v>
      </c>
      <c r="F259" s="176" t="s">
        <v>628</v>
      </c>
      <c r="G259" s="176">
        <v>76</v>
      </c>
      <c r="H259" s="176" t="s">
        <v>217</v>
      </c>
      <c r="I259" s="176" t="s">
        <v>261</v>
      </c>
      <c r="J259" s="176" t="s">
        <v>219</v>
      </c>
      <c r="K259" s="176" t="s">
        <v>630</v>
      </c>
      <c r="L259" s="204">
        <v>46156.490277777775</v>
      </c>
      <c r="M259" s="204">
        <v>46156.493750000001</v>
      </c>
      <c r="N259" s="176" t="s">
        <v>243</v>
      </c>
      <c r="O259" s="144" t="s">
        <v>207</v>
      </c>
      <c r="P259" s="144"/>
      <c r="Q259" s="144" t="s">
        <v>207</v>
      </c>
      <c r="R259" s="144"/>
      <c r="S259" s="144" t="s">
        <v>207</v>
      </c>
      <c r="T259" s="144"/>
      <c r="U259" s="144" t="s">
        <v>207</v>
      </c>
      <c r="V259" s="144"/>
      <c r="W259" s="144" t="s">
        <v>207</v>
      </c>
      <c r="X259" s="144"/>
      <c r="Y259" s="144" t="s">
        <v>231</v>
      </c>
      <c r="Z259" s="144" t="s">
        <v>629</v>
      </c>
      <c r="AA259" s="144" t="s">
        <v>207</v>
      </c>
      <c r="AB259" s="144"/>
      <c r="AC259" s="144" t="s">
        <v>207</v>
      </c>
      <c r="AD259" s="144"/>
      <c r="AE259" s="144" t="s">
        <v>207</v>
      </c>
      <c r="AF259" s="178" t="str">
        <f>IF(AND(O259="",Q259="",S259="",U259="",W259="",Y259="",AA259="",AC259=""),"",IF(OR(AND(O259&lt;&gt;"NA",O259&lt;&gt;"C",O259&lt;&gt;"NC",O259&lt;&gt;"SF",O259&lt;&gt;""),AND(Q259&lt;&gt;"NA",Q259&lt;&gt;"C",Q259&lt;&gt;"NC",Q259&lt;&gt;"SF",Q259&lt;&gt;""),AND(S259&lt;&gt;"NA",S259&lt;&gt;"C",S259&lt;&gt;"NC",S259&lt;&gt;"SF",S259&lt;&gt;""),AND(U259&lt;&gt;"NA",U259&lt;&gt;"C",U259&lt;&gt;"NC",U259&lt;&gt;"SF",U259&lt;&gt;""),AND(W259&lt;&gt;"NA",W259&lt;&gt;"C",W259&lt;&gt;"NC",W259&lt;&gt;"SF",W259&lt;&gt;""),AND(Y259&lt;&gt;"NA",Y259&lt;&gt;"C",Y259&lt;&gt;"NC",Y259&lt;&gt;"SF",Y259&lt;&gt;""),AND(AA259&lt;&gt;"NA",AA259&lt;&gt;"C",AA259&lt;&gt;"NC",AA259&lt;&gt;"SF",AA259&lt;&gt;""),AND(AC259&lt;&gt;"NA",AC259&lt;&gt;"C",AC259&lt;&gt;"NC",AC259&lt;&gt;"SF",AC259&lt;&gt;"")),"FALSO",IF(AND(O259="NA",Q259="NA",S259="NA",U259="NA",W259="NA",Y259="NA",AA259="NA",AC259="NA"),"NA",IF(OR(O259="NC",Q259="NC",S259="NC",U259="NC",W259="NC",Y259="NC",AA259="NC",AC259="NC",O259="SF",Q259="SF",S259="SF",U259="SF",W259="SF",Y259="SF",AA259="SF",AC259="SF"),"NC",IF(OR(O259="C",Q259="C",S259="C",U259="C",W259="C",Y259="C",AA259="C",AC259="C"),"C","")))))</f>
        <v>NC</v>
      </c>
      <c r="AG259" s="54" t="str">
        <f>IF(AND(AE259="C",AF259="C"),"UTILIZOU O PDA CORRETAMENTE",IF(AND(AE259="C",AF259="NC"),"UTILIZOU O PDA CORRETAMENTE. NÃO HÁ FOTOS DE TODAS AS ETAPAS",IF(AND(AE259="NC",AF259="NC"),"NÃO UTILIZOU O PDA",IF(AND(AE259="NA",AF259="NA"),"NÃO AVALIADO POR FALHA DE SINCRONISMO"))))</f>
        <v>UTILIZOU O PDA CORRETAMENTE. NÃO HÁ FOTOS DE TODAS AS ETAPAS</v>
      </c>
      <c r="AH259" s="211" t="s">
        <v>207</v>
      </c>
      <c r="AI259" s="190" t="s">
        <v>6</v>
      </c>
      <c r="AJ259" s="94" t="str">
        <f>E259</f>
        <v>SÃO PAULO</v>
      </c>
      <c r="AK259" s="192" t="s">
        <v>39</v>
      </c>
    </row>
    <row r="260" spans="1:37" ht="30" hidden="1" customHeight="1">
      <c r="A260" s="176" t="s">
        <v>201</v>
      </c>
      <c r="B260" s="176">
        <v>2618669138</v>
      </c>
      <c r="C260" s="176" t="s">
        <v>103</v>
      </c>
      <c r="D260" s="176" t="s">
        <v>81</v>
      </c>
      <c r="E260" s="176" t="s">
        <v>5</v>
      </c>
      <c r="F260" s="176" t="s">
        <v>631</v>
      </c>
      <c r="G260" s="176">
        <v>545</v>
      </c>
      <c r="H260" s="176"/>
      <c r="I260" s="176" t="s">
        <v>283</v>
      </c>
      <c r="J260" s="176" t="s">
        <v>246</v>
      </c>
      <c r="K260" s="176" t="s">
        <v>632</v>
      </c>
      <c r="L260" s="204">
        <v>46178.390972222223</v>
      </c>
      <c r="M260" s="204">
        <v>46178.404166666667</v>
      </c>
      <c r="N260" s="176" t="s">
        <v>345</v>
      </c>
      <c r="O260" s="144" t="s">
        <v>62</v>
      </c>
      <c r="P260" s="90" t="s">
        <v>633</v>
      </c>
      <c r="Q260" s="144" t="s">
        <v>62</v>
      </c>
      <c r="R260" s="90" t="s">
        <v>633</v>
      </c>
      <c r="S260" s="144" t="s">
        <v>62</v>
      </c>
      <c r="T260" s="90" t="s">
        <v>633</v>
      </c>
      <c r="U260" s="144" t="s">
        <v>62</v>
      </c>
      <c r="V260" s="90" t="s">
        <v>633</v>
      </c>
      <c r="W260" s="144" t="s">
        <v>62</v>
      </c>
      <c r="X260" s="90" t="s">
        <v>633</v>
      </c>
      <c r="Y260" s="144" t="s">
        <v>62</v>
      </c>
      <c r="Z260" s="90" t="s">
        <v>633</v>
      </c>
      <c r="AA260" s="144" t="s">
        <v>62</v>
      </c>
      <c r="AB260" s="90" t="s">
        <v>633</v>
      </c>
      <c r="AC260" s="144" t="s">
        <v>62</v>
      </c>
      <c r="AD260" s="90" t="s">
        <v>633</v>
      </c>
      <c r="AE260" s="144" t="s">
        <v>62</v>
      </c>
      <c r="AF260" s="178" t="str">
        <f>IF(AND(O260="",Q260="",S260="",U260="",W260="",Y260="",AA260="",AC260=""),"",IF(OR(AND(O260&lt;&gt;"NA",O260&lt;&gt;"C",O260&lt;&gt;"NC",O260&lt;&gt;"SF",O260&lt;&gt;""),AND(Q260&lt;&gt;"NA",Q260&lt;&gt;"C",Q260&lt;&gt;"NC",Q260&lt;&gt;"SF",Q260&lt;&gt;""),AND(S260&lt;&gt;"NA",S260&lt;&gt;"C",S260&lt;&gt;"NC",S260&lt;&gt;"SF",S260&lt;&gt;""),AND(U260&lt;&gt;"NA",U260&lt;&gt;"C",U260&lt;&gt;"NC",U260&lt;&gt;"SF",U260&lt;&gt;""),AND(W260&lt;&gt;"NA",W260&lt;&gt;"C",W260&lt;&gt;"NC",W260&lt;&gt;"SF",W260&lt;&gt;""),AND(Y260&lt;&gt;"NA",Y260&lt;&gt;"C",Y260&lt;&gt;"NC",Y260&lt;&gt;"SF",Y260&lt;&gt;""),AND(AA260&lt;&gt;"NA",AA260&lt;&gt;"C",AA260&lt;&gt;"NC",AA260&lt;&gt;"SF",AA260&lt;&gt;""),AND(AC260&lt;&gt;"NA",AC260&lt;&gt;"C",AC260&lt;&gt;"NC",AC260&lt;&gt;"SF",AC260&lt;&gt;"")),"FALSO",IF(AND(O260="NA",Q260="NA",S260="NA",U260="NA",W260="NA",Y260="NA",AA260="NA",AC260="NA"),"NA",IF(OR(O260="NC",Q260="NC",S260="NC",U260="NC",W260="NC",Y260="NC",AA260="NC",AC260="NC",O260="SF",Q260="SF",S260="SF",U260="SF",W260="SF",Y260="SF",AA260="SF",AC260="SF"),"NC",IF(OR(O260="C",Q260="C",S260="C",U260="C",W260="C",Y260="C",AA260="C",AC260="C"),"C","")))))</f>
        <v>NA</v>
      </c>
      <c r="AG260" s="54" t="str">
        <f>IF(AND(AE260="C",AF260="C"),"UTILIZOU O PDA CORRETAMENTE",IF(AND(AE260="C",AF260="NC"),"UTILIZOU O PDA CORRETAMENTE. NÃO HÁ FOTOS DE TODAS AS ETAPAS",IF(AND(AE260="NC",AF260="NC"),"NÃO UTILIZOU O PDA",IF(AND(AE260="NA",AF260="NA"),"NÃO AVALIADO POR FALHA DE SINCRONISMO"))))</f>
        <v>NÃO AVALIADO POR FALHA DE SINCRONISMO</v>
      </c>
      <c r="AH260" s="211" t="s">
        <v>207</v>
      </c>
      <c r="AI260" s="190" t="s">
        <v>6</v>
      </c>
      <c r="AJ260" s="94" t="str">
        <f>E260</f>
        <v>SÃO PAULO</v>
      </c>
      <c r="AK260" s="192" t="s">
        <v>39</v>
      </c>
    </row>
    <row r="261" spans="1:37" ht="30" hidden="1" customHeight="1">
      <c r="A261" s="176" t="s">
        <v>201</v>
      </c>
      <c r="B261" s="176">
        <v>2620714662</v>
      </c>
      <c r="C261" s="176" t="s">
        <v>107</v>
      </c>
      <c r="D261" s="176" t="s">
        <v>81</v>
      </c>
      <c r="E261" s="176" t="s">
        <v>5</v>
      </c>
      <c r="F261" s="176" t="s">
        <v>634</v>
      </c>
      <c r="G261" s="176">
        <v>511</v>
      </c>
      <c r="H261" s="176" t="s">
        <v>217</v>
      </c>
      <c r="I261" s="176" t="s">
        <v>329</v>
      </c>
      <c r="J261" s="176" t="s">
        <v>219</v>
      </c>
      <c r="K261" s="176" t="s">
        <v>635</v>
      </c>
      <c r="L261" s="204">
        <v>46159.333333333336</v>
      </c>
      <c r="M261" s="204">
        <v>46159.340277777781</v>
      </c>
      <c r="N261" s="176" t="s">
        <v>235</v>
      </c>
      <c r="O261" s="144" t="s">
        <v>207</v>
      </c>
      <c r="P261" s="90"/>
      <c r="Q261" s="144" t="s">
        <v>207</v>
      </c>
      <c r="R261" s="90"/>
      <c r="S261" s="144" t="s">
        <v>207</v>
      </c>
      <c r="T261" s="90"/>
      <c r="U261" s="144" t="s">
        <v>207</v>
      </c>
      <c r="V261" s="90"/>
      <c r="W261" s="144" t="s">
        <v>207</v>
      </c>
      <c r="X261" s="90"/>
      <c r="Y261" s="144" t="s">
        <v>62</v>
      </c>
      <c r="Z261" s="90"/>
      <c r="AA261" s="144" t="s">
        <v>207</v>
      </c>
      <c r="AB261" s="90"/>
      <c r="AC261" s="144" t="s">
        <v>207</v>
      </c>
      <c r="AD261" s="90"/>
      <c r="AE261" s="144" t="s">
        <v>207</v>
      </c>
      <c r="AF261" s="178" t="str">
        <f>IF(AND(O261="",Q261="",S261="",U261="",W261="",Y261="",AA261="",AC261=""),"",IF(OR(AND(O261&lt;&gt;"NA",O261&lt;&gt;"C",O261&lt;&gt;"NC",O261&lt;&gt;"SF",O261&lt;&gt;""),AND(Q261&lt;&gt;"NA",Q261&lt;&gt;"C",Q261&lt;&gt;"NC",Q261&lt;&gt;"SF",Q261&lt;&gt;""),AND(S261&lt;&gt;"NA",S261&lt;&gt;"C",S261&lt;&gt;"NC",S261&lt;&gt;"SF",S261&lt;&gt;""),AND(U261&lt;&gt;"NA",U261&lt;&gt;"C",U261&lt;&gt;"NC",U261&lt;&gt;"SF",U261&lt;&gt;""),AND(W261&lt;&gt;"NA",W261&lt;&gt;"C",W261&lt;&gt;"NC",W261&lt;&gt;"SF",W261&lt;&gt;""),AND(Y261&lt;&gt;"NA",Y261&lt;&gt;"C",Y261&lt;&gt;"NC",Y261&lt;&gt;"SF",Y261&lt;&gt;""),AND(AA261&lt;&gt;"NA",AA261&lt;&gt;"C",AA261&lt;&gt;"NC",AA261&lt;&gt;"SF",AA261&lt;&gt;""),AND(AC261&lt;&gt;"NA",AC261&lt;&gt;"C",AC261&lt;&gt;"NC",AC261&lt;&gt;"SF",AC261&lt;&gt;"")),"FALSO",IF(AND(O261="NA",Q261="NA",S261="NA",U261="NA",W261="NA",Y261="NA",AA261="NA",AC261="NA"),"NA",IF(OR(O261="NC",Q261="NC",S261="NC",U261="NC",W261="NC",Y261="NC",AA261="NC",AC261="NC",O261="SF",Q261="SF",S261="SF",U261="SF",W261="SF",Y261="SF",AA261="SF",AC261="SF"),"NC",IF(OR(O261="C",Q261="C",S261="C",U261="C",W261="C",Y261="C",AA261="C",AC261="C"),"C","")))))</f>
        <v>C</v>
      </c>
      <c r="AG261" s="54" t="str">
        <f>IF(AND(AE261="C",AF261="C"),"UTILIZOU O PDA CORRETAMENTE",IF(AND(AE261="C",AF261="NC"),"UTILIZOU O PDA CORRETAMENTE. NÃO HÁ FOTOS DE TODAS AS ETAPAS",IF(AND(AE261="NC",AF261="NC"),"NÃO UTILIZOU O PDA",IF(AND(AE261="NA",AF261="NA"),"NÃO AVALIADO POR FALHA DE SINCRONISMO"))))</f>
        <v>UTILIZOU O PDA CORRETAMENTE</v>
      </c>
      <c r="AH261" s="211" t="s">
        <v>207</v>
      </c>
      <c r="AI261" s="190" t="s">
        <v>6</v>
      </c>
      <c r="AJ261" s="94" t="str">
        <f>E261</f>
        <v>SÃO PAULO</v>
      </c>
      <c r="AK261" s="192" t="s">
        <v>39</v>
      </c>
    </row>
    <row r="262" spans="1:37" ht="30" hidden="1" customHeight="1">
      <c r="A262" s="225" t="s">
        <v>201</v>
      </c>
      <c r="B262" s="176">
        <v>2693555013</v>
      </c>
      <c r="C262" s="176" t="s">
        <v>90</v>
      </c>
      <c r="D262" s="176" t="s">
        <v>78</v>
      </c>
      <c r="E262" s="176" t="s">
        <v>5</v>
      </c>
      <c r="F262" s="176" t="s">
        <v>636</v>
      </c>
      <c r="G262" s="176">
        <v>1258</v>
      </c>
      <c r="H262" s="176"/>
      <c r="I262" s="176" t="s">
        <v>254</v>
      </c>
      <c r="J262" s="176" t="s">
        <v>275</v>
      </c>
      <c r="K262" s="176" t="s">
        <v>637</v>
      </c>
      <c r="L262" s="204">
        <v>46160.713194444441</v>
      </c>
      <c r="M262" s="204">
        <v>46160.71597222222</v>
      </c>
      <c r="N262" s="176" t="s">
        <v>206</v>
      </c>
      <c r="O262" s="144" t="s">
        <v>207</v>
      </c>
      <c r="P262" s="90"/>
      <c r="Q262" s="144" t="s">
        <v>207</v>
      </c>
      <c r="R262" s="90"/>
      <c r="S262" s="144" t="s">
        <v>207</v>
      </c>
      <c r="T262" s="90"/>
      <c r="U262" s="144" t="s">
        <v>207</v>
      </c>
      <c r="V262" s="90"/>
      <c r="W262" s="144" t="s">
        <v>207</v>
      </c>
      <c r="X262" s="90"/>
      <c r="Y262" s="144" t="s">
        <v>62</v>
      </c>
      <c r="Z262" s="90"/>
      <c r="AA262" s="144" t="s">
        <v>207</v>
      </c>
      <c r="AB262" s="90"/>
      <c r="AC262" s="144" t="s">
        <v>207</v>
      </c>
      <c r="AD262" s="90"/>
      <c r="AE262" s="144" t="s">
        <v>207</v>
      </c>
      <c r="AF262" s="178" t="str">
        <f>IF(AND(O262="",Q262="",S262="",U262="",W262="",Y262="",AA262="",AC262=""),"",IF(OR(AND(O262&lt;&gt;"NA",O262&lt;&gt;"C",O262&lt;&gt;"NC",O262&lt;&gt;"SF",O262&lt;&gt;""),AND(Q262&lt;&gt;"NA",Q262&lt;&gt;"C",Q262&lt;&gt;"NC",Q262&lt;&gt;"SF",Q262&lt;&gt;""),AND(S262&lt;&gt;"NA",S262&lt;&gt;"C",S262&lt;&gt;"NC",S262&lt;&gt;"SF",S262&lt;&gt;""),AND(U262&lt;&gt;"NA",U262&lt;&gt;"C",U262&lt;&gt;"NC",U262&lt;&gt;"SF",U262&lt;&gt;""),AND(W262&lt;&gt;"NA",W262&lt;&gt;"C",W262&lt;&gt;"NC",W262&lt;&gt;"SF",W262&lt;&gt;""),AND(Y262&lt;&gt;"NA",Y262&lt;&gt;"C",Y262&lt;&gt;"NC",Y262&lt;&gt;"SF",Y262&lt;&gt;""),AND(AA262&lt;&gt;"NA",AA262&lt;&gt;"C",AA262&lt;&gt;"NC",AA262&lt;&gt;"SF",AA262&lt;&gt;""),AND(AC262&lt;&gt;"NA",AC262&lt;&gt;"C",AC262&lt;&gt;"NC",AC262&lt;&gt;"SF",AC262&lt;&gt;"")),"FALSO",IF(AND(O262="NA",Q262="NA",S262="NA",U262="NA",W262="NA",Y262="NA",AA262="NA",AC262="NA"),"NA",IF(OR(O262="NC",Q262="NC",S262="NC",U262="NC",W262="NC",Y262="NC",AA262="NC",AC262="NC",O262="SF",Q262="SF",S262="SF",U262="SF",W262="SF",Y262="SF",AA262="SF",AC262="SF"),"NC",IF(OR(O262="C",Q262="C",S262="C",U262="C",W262="C",Y262="C",AA262="C",AC262="C"),"C","")))))</f>
        <v>C</v>
      </c>
      <c r="AG262" s="54" t="str">
        <f>IF(AND(AE262="C",AF262="C"),"UTILIZOU O PDA CORRETAMENTE",IF(AND(AE262="C",AF262="NC"),"UTILIZOU O PDA CORRETAMENTE. NÃO HÁ FOTOS DE TODAS AS ETAPAS",IF(AND(AE262="NC",AF262="NC"),"NÃO UTILIZOU O PDA",IF(AND(AE262="NA",AF262="NA"),"NÃO AVALIADO POR FALHA DE SINCRONISMO"))))</f>
        <v>UTILIZOU O PDA CORRETAMENTE</v>
      </c>
      <c r="AH262" s="211" t="s">
        <v>207</v>
      </c>
      <c r="AI262" s="190" t="s">
        <v>6</v>
      </c>
      <c r="AJ262" s="94" t="str">
        <f>E262</f>
        <v>SÃO PAULO</v>
      </c>
      <c r="AK262" s="192" t="s">
        <v>39</v>
      </c>
    </row>
    <row r="263" spans="1:37" ht="30" hidden="1" customHeight="1">
      <c r="A263" s="176" t="s">
        <v>201</v>
      </c>
      <c r="B263" s="176">
        <v>2618955335</v>
      </c>
      <c r="C263" s="176" t="s">
        <v>103</v>
      </c>
      <c r="D263" s="176" t="s">
        <v>81</v>
      </c>
      <c r="E263" s="176" t="s">
        <v>5</v>
      </c>
      <c r="F263" s="176" t="s">
        <v>638</v>
      </c>
      <c r="G263" s="176">
        <v>165</v>
      </c>
      <c r="H263" s="176" t="s">
        <v>217</v>
      </c>
      <c r="I263" s="176" t="s">
        <v>335</v>
      </c>
      <c r="J263" s="176" t="s">
        <v>219</v>
      </c>
      <c r="K263" s="176" t="s">
        <v>217</v>
      </c>
      <c r="L263" s="204">
        <v>46208.46875</v>
      </c>
      <c r="M263" s="204">
        <v>46208.481944444444</v>
      </c>
      <c r="N263" s="176" t="s">
        <v>323</v>
      </c>
      <c r="O263" s="144" t="s">
        <v>207</v>
      </c>
      <c r="P263" s="90"/>
      <c r="Q263" s="144" t="s">
        <v>207</v>
      </c>
      <c r="R263" s="90"/>
      <c r="S263" s="144" t="s">
        <v>207</v>
      </c>
      <c r="T263" s="90"/>
      <c r="U263" s="144" t="s">
        <v>207</v>
      </c>
      <c r="V263" s="90"/>
      <c r="W263" s="144" t="s">
        <v>207</v>
      </c>
      <c r="X263" s="90"/>
      <c r="Y263" s="144" t="s">
        <v>231</v>
      </c>
      <c r="Z263" s="90" t="s">
        <v>613</v>
      </c>
      <c r="AA263" s="144" t="s">
        <v>207</v>
      </c>
      <c r="AB263" s="90"/>
      <c r="AC263" s="144" t="s">
        <v>207</v>
      </c>
      <c r="AD263" s="90"/>
      <c r="AE263" s="144" t="s">
        <v>207</v>
      </c>
      <c r="AF263" s="178" t="str">
        <f>IF(AND(O263="",Q263="",S263="",U263="",W263="",Y263="",AA263="",AC263=""),"",IF(OR(AND(O263&lt;&gt;"NA",O263&lt;&gt;"C",O263&lt;&gt;"NC",O263&lt;&gt;"SF",O263&lt;&gt;""),AND(Q263&lt;&gt;"NA",Q263&lt;&gt;"C",Q263&lt;&gt;"NC",Q263&lt;&gt;"SF",Q263&lt;&gt;""),AND(S263&lt;&gt;"NA",S263&lt;&gt;"C",S263&lt;&gt;"NC",S263&lt;&gt;"SF",S263&lt;&gt;""),AND(U263&lt;&gt;"NA",U263&lt;&gt;"C",U263&lt;&gt;"NC",U263&lt;&gt;"SF",U263&lt;&gt;""),AND(W263&lt;&gt;"NA",W263&lt;&gt;"C",W263&lt;&gt;"NC",W263&lt;&gt;"SF",W263&lt;&gt;""),AND(Y263&lt;&gt;"NA",Y263&lt;&gt;"C",Y263&lt;&gt;"NC",Y263&lt;&gt;"SF",Y263&lt;&gt;""),AND(AA263&lt;&gt;"NA",AA263&lt;&gt;"C",AA263&lt;&gt;"NC",AA263&lt;&gt;"SF",AA263&lt;&gt;""),AND(AC263&lt;&gt;"NA",AC263&lt;&gt;"C",AC263&lt;&gt;"NC",AC263&lt;&gt;"SF",AC263&lt;&gt;"")),"FALSO",IF(AND(O263="NA",Q263="NA",S263="NA",U263="NA",W263="NA",Y263="NA",AA263="NA",AC263="NA"),"NA",IF(OR(O263="NC",Q263="NC",S263="NC",U263="NC",W263="NC",Y263="NC",AA263="NC",AC263="NC",O263="SF",Q263="SF",S263="SF",U263="SF",W263="SF",Y263="SF",AA263="SF",AC263="SF"),"NC",IF(OR(O263="C",Q263="C",S263="C",U263="C",W263="C",Y263="C",AA263="C",AC263="C"),"C","")))))</f>
        <v>NC</v>
      </c>
      <c r="AG263" s="54" t="str">
        <f>IF(AND(AE263="C",AF263="C"),"UTILIZOU O PDA CORRETAMENTE",IF(AND(AE263="C",AF263="NC"),"UTILIZOU O PDA CORRETAMENTE. NÃO HÁ FOTOS DE TODAS AS ETAPAS",IF(AND(AE263="NC",AF263="NC"),"NÃO UTILIZOU O PDA",IF(AND(AE263="NA",AF263="NA"),"NÃO AVALIADO POR FALHA DE SINCRONISMO"))))</f>
        <v>UTILIZOU O PDA CORRETAMENTE. NÃO HÁ FOTOS DE TODAS AS ETAPAS</v>
      </c>
      <c r="AH263" s="211" t="s">
        <v>207</v>
      </c>
      <c r="AI263" s="190" t="s">
        <v>6</v>
      </c>
      <c r="AJ263" s="94" t="str">
        <f>E263</f>
        <v>SÃO PAULO</v>
      </c>
      <c r="AK263" s="192" t="s">
        <v>39</v>
      </c>
    </row>
    <row r="264" spans="1:37" ht="30" hidden="1" customHeight="1">
      <c r="A264" s="176" t="s">
        <v>201</v>
      </c>
      <c r="B264" s="176">
        <v>2692966642</v>
      </c>
      <c r="C264" s="176" t="s">
        <v>107</v>
      </c>
      <c r="D264" s="176" t="s">
        <v>81</v>
      </c>
      <c r="E264" s="176" t="s">
        <v>5</v>
      </c>
      <c r="F264" s="176" t="s">
        <v>639</v>
      </c>
      <c r="G264" s="176">
        <v>81</v>
      </c>
      <c r="H264" s="176" t="s">
        <v>217</v>
      </c>
      <c r="I264" s="176" t="s">
        <v>6</v>
      </c>
      <c r="J264" s="176" t="s">
        <v>219</v>
      </c>
      <c r="K264" s="176" t="s">
        <v>640</v>
      </c>
      <c r="L264" s="204">
        <v>46331.556250000001</v>
      </c>
      <c r="M264" s="204">
        <v>46331.612500000003</v>
      </c>
      <c r="N264" s="176" t="s">
        <v>221</v>
      </c>
      <c r="O264" s="144" t="s">
        <v>207</v>
      </c>
      <c r="P264" s="187"/>
      <c r="Q264" s="176" t="s">
        <v>207</v>
      </c>
      <c r="R264" s="187"/>
      <c r="S264" s="176" t="s">
        <v>207</v>
      </c>
      <c r="T264" s="187"/>
      <c r="U264" s="176" t="s">
        <v>207</v>
      </c>
      <c r="V264" s="187"/>
      <c r="W264" s="176" t="s">
        <v>207</v>
      </c>
      <c r="X264" s="187"/>
      <c r="Y264" s="176" t="s">
        <v>207</v>
      </c>
      <c r="Z264" s="187"/>
      <c r="AA264" s="176" t="s">
        <v>207</v>
      </c>
      <c r="AB264" s="187"/>
      <c r="AC264" s="176" t="s">
        <v>207</v>
      </c>
      <c r="AD264" s="187"/>
      <c r="AE264" s="176" t="s">
        <v>207</v>
      </c>
      <c r="AF264" s="178" t="str">
        <f>IF(AND(O264="",Q264="",S264="",U264="",W264="",Y264="",AA264="",AC264=""),"",IF(OR(AND(O264&lt;&gt;"NA",O264&lt;&gt;"C",O264&lt;&gt;"NC",O264&lt;&gt;"SF",O264&lt;&gt;""),AND(Q264&lt;&gt;"NA",Q264&lt;&gt;"C",Q264&lt;&gt;"NC",Q264&lt;&gt;"SF",Q264&lt;&gt;""),AND(S264&lt;&gt;"NA",S264&lt;&gt;"C",S264&lt;&gt;"NC",S264&lt;&gt;"SF",S264&lt;&gt;""),AND(U264&lt;&gt;"NA",U264&lt;&gt;"C",U264&lt;&gt;"NC",U264&lt;&gt;"SF",U264&lt;&gt;""),AND(W264&lt;&gt;"NA",W264&lt;&gt;"C",W264&lt;&gt;"NC",W264&lt;&gt;"SF",W264&lt;&gt;""),AND(Y264&lt;&gt;"NA",Y264&lt;&gt;"C",Y264&lt;&gt;"NC",Y264&lt;&gt;"SF",Y264&lt;&gt;""),AND(AA264&lt;&gt;"NA",AA264&lt;&gt;"C",AA264&lt;&gt;"NC",AA264&lt;&gt;"SF",AA264&lt;&gt;""),AND(AC264&lt;&gt;"NA",AC264&lt;&gt;"C",AC264&lt;&gt;"NC",AC264&lt;&gt;"SF",AC264&lt;&gt;"")),"FALSO",IF(AND(O264="NA",Q264="NA",S264="NA",U264="NA",W264="NA",Y264="NA",AA264="NA",AC264="NA"),"NA",IF(OR(O264="NC",Q264="NC",S264="NC",U264="NC",W264="NC",Y264="NC",AA264="NC",AC264="NC",O264="SF",Q264="SF",S264="SF",U264="SF",W264="SF",Y264="SF",AA264="SF",AC264="SF"),"NC",IF(OR(O264="C",Q264="C",S264="C",U264="C",W264="C",Y264="C",AA264="C",AC264="C"),"C","")))))</f>
        <v>C</v>
      </c>
      <c r="AG264" s="54" t="str">
        <f>IF(AND(AE264="C",AF264="C"),"UTILIZOU O PDA CORRETAMENTE",IF(AND(AE264="C",AF264="NC"),"UTILIZOU O PDA CORRETAMENTE. NÃO HÁ FOTOS DE TODAS AS ETAPAS",IF(AND(AE264="NC",AF264="NC"),"NÃO UTILIZOU O PDA",IF(AND(AE264="NA",AF264="NA"),"NÃO AVALIADO POR FALHA DE SINCRONISMO"))))</f>
        <v>UTILIZOU O PDA CORRETAMENTE</v>
      </c>
      <c r="AH264" s="144" t="s">
        <v>207</v>
      </c>
      <c r="AI264" s="190" t="s">
        <v>6</v>
      </c>
      <c r="AJ264" s="94" t="str">
        <f>E264</f>
        <v>SÃO PAULO</v>
      </c>
      <c r="AK264" s="192" t="s">
        <v>39</v>
      </c>
    </row>
    <row r="265" spans="1:37" ht="30" hidden="1" customHeight="1">
      <c r="A265" s="176" t="s">
        <v>201</v>
      </c>
      <c r="B265" s="176">
        <v>2619163743</v>
      </c>
      <c r="C265" s="176" t="s">
        <v>86</v>
      </c>
      <c r="D265" s="176" t="s">
        <v>77</v>
      </c>
      <c r="E265" s="176" t="s">
        <v>5</v>
      </c>
      <c r="F265" s="176" t="s">
        <v>641</v>
      </c>
      <c r="G265" s="176">
        <v>215</v>
      </c>
      <c r="H265" s="176" t="s">
        <v>260</v>
      </c>
      <c r="I265" s="176" t="s">
        <v>642</v>
      </c>
      <c r="J265" s="176" t="s">
        <v>86</v>
      </c>
      <c r="K265" s="176" t="s">
        <v>302</v>
      </c>
      <c r="L265" s="204">
        <v>46239.367361111108</v>
      </c>
      <c r="M265" s="204">
        <v>46239.477777777778</v>
      </c>
      <c r="N265" s="176" t="s">
        <v>221</v>
      </c>
      <c r="O265" s="144" t="s">
        <v>207</v>
      </c>
      <c r="P265" s="90"/>
      <c r="Q265" s="144" t="s">
        <v>207</v>
      </c>
      <c r="R265" s="90"/>
      <c r="S265" s="144" t="s">
        <v>207</v>
      </c>
      <c r="T265" s="90"/>
      <c r="U265" s="144" t="s">
        <v>207</v>
      </c>
      <c r="V265" s="90"/>
      <c r="W265" s="144" t="s">
        <v>207</v>
      </c>
      <c r="X265" s="90"/>
      <c r="Y265" s="144" t="s">
        <v>207</v>
      </c>
      <c r="Z265" s="90"/>
      <c r="AA265" s="144" t="s">
        <v>207</v>
      </c>
      <c r="AB265" s="90"/>
      <c r="AC265" s="144" t="s">
        <v>207</v>
      </c>
      <c r="AD265" s="90"/>
      <c r="AE265" s="144" t="s">
        <v>207</v>
      </c>
      <c r="AF265" s="178" t="str">
        <f>IF(AND(O265="",Q265="",S265="",U265="",W265="",Y265="",AA265="",AC265=""),"",IF(OR(AND(O265&lt;&gt;"NA",O265&lt;&gt;"C",O265&lt;&gt;"NC",O265&lt;&gt;"SF",O265&lt;&gt;""),AND(Q265&lt;&gt;"NA",Q265&lt;&gt;"C",Q265&lt;&gt;"NC",Q265&lt;&gt;"SF",Q265&lt;&gt;""),AND(S265&lt;&gt;"NA",S265&lt;&gt;"C",S265&lt;&gt;"NC",S265&lt;&gt;"SF",S265&lt;&gt;""),AND(U265&lt;&gt;"NA",U265&lt;&gt;"C",U265&lt;&gt;"NC",U265&lt;&gt;"SF",U265&lt;&gt;""),AND(W265&lt;&gt;"NA",W265&lt;&gt;"C",W265&lt;&gt;"NC",W265&lt;&gt;"SF",W265&lt;&gt;""),AND(Y265&lt;&gt;"NA",Y265&lt;&gt;"C",Y265&lt;&gt;"NC",Y265&lt;&gt;"SF",Y265&lt;&gt;""),AND(AA265&lt;&gt;"NA",AA265&lt;&gt;"C",AA265&lt;&gt;"NC",AA265&lt;&gt;"SF",AA265&lt;&gt;""),AND(AC265&lt;&gt;"NA",AC265&lt;&gt;"C",AC265&lt;&gt;"NC",AC265&lt;&gt;"SF",AC265&lt;&gt;"")),"FALSO",IF(AND(O265="NA",Q265="NA",S265="NA",U265="NA",W265="NA",Y265="NA",AA265="NA",AC265="NA"),"NA",IF(OR(O265="NC",Q265="NC",S265="NC",U265="NC",W265="NC",Y265="NC",AA265="NC",AC265="NC",O265="SF",Q265="SF",S265="SF",U265="SF",W265="SF",Y265="SF",AA265="SF",AC265="SF"),"NC",IF(OR(O265="C",Q265="C",S265="C",U265="C",W265="C",Y265="C",AA265="C",AC265="C"),"C","")))))</f>
        <v>C</v>
      </c>
      <c r="AG265" s="54" t="str">
        <f>IF(AND(AE265="C",AF265="C"),"UTILIZOU O PDA CORRETAMENTE",IF(AND(AE265="C",AF265="NC"),"UTILIZOU O PDA CORRETAMENTE. NÃO HÁ FOTOS DE TODAS AS ETAPAS",IF(AND(AE265="NC",AF265="NC"),"NÃO UTILIZOU O PDA",IF(AND(AE265="NA",AF265="NA"),"NÃO AVALIADO POR FALHA DE SINCRONISMO"))))</f>
        <v>UTILIZOU O PDA CORRETAMENTE</v>
      </c>
      <c r="AH265" s="144" t="s">
        <v>207</v>
      </c>
      <c r="AI265" s="190" t="s">
        <v>6</v>
      </c>
      <c r="AJ265" s="94" t="str">
        <f>E265</f>
        <v>SÃO PAULO</v>
      </c>
      <c r="AK265" s="192" t="s">
        <v>39</v>
      </c>
    </row>
    <row r="266" spans="1:37" ht="30" hidden="1" customHeight="1">
      <c r="A266" s="176" t="s">
        <v>201</v>
      </c>
      <c r="B266" s="176">
        <v>2618471890</v>
      </c>
      <c r="C266" s="176" t="s">
        <v>90</v>
      </c>
      <c r="D266" s="176" t="s">
        <v>78</v>
      </c>
      <c r="E266" s="176" t="s">
        <v>5</v>
      </c>
      <c r="F266" s="176" t="s">
        <v>643</v>
      </c>
      <c r="G266" s="176">
        <v>7</v>
      </c>
      <c r="H266" s="176"/>
      <c r="I266" s="176" t="s">
        <v>644</v>
      </c>
      <c r="J266" s="176" t="s">
        <v>275</v>
      </c>
      <c r="K266" s="176" t="s">
        <v>645</v>
      </c>
      <c r="L266" s="204">
        <v>46117.584027777775</v>
      </c>
      <c r="M266" s="204">
        <v>46117.584722222222</v>
      </c>
      <c r="N266" s="176" t="s">
        <v>323</v>
      </c>
      <c r="O266" s="144" t="s">
        <v>207</v>
      </c>
      <c r="P266" s="90"/>
      <c r="Q266" s="144" t="s">
        <v>207</v>
      </c>
      <c r="R266" s="90"/>
      <c r="S266" s="144" t="s">
        <v>207</v>
      </c>
      <c r="T266" s="90"/>
      <c r="U266" s="144" t="s">
        <v>207</v>
      </c>
      <c r="V266" s="90"/>
      <c r="W266" s="144" t="s">
        <v>207</v>
      </c>
      <c r="X266" s="90"/>
      <c r="Y266" s="144" t="s">
        <v>62</v>
      </c>
      <c r="Z266" s="90"/>
      <c r="AA266" s="144" t="s">
        <v>207</v>
      </c>
      <c r="AB266" s="90"/>
      <c r="AC266" s="144" t="s">
        <v>207</v>
      </c>
      <c r="AD266" s="90"/>
      <c r="AE266" s="144" t="s">
        <v>207</v>
      </c>
      <c r="AF266" s="178" t="str">
        <f>IF(AND(O266="",Q266="",S266="",U266="",W266="",Y266="",AA266="",AC266=""),"",IF(OR(AND(O266&lt;&gt;"NA",O266&lt;&gt;"C",O266&lt;&gt;"NC",O266&lt;&gt;"SF",O266&lt;&gt;""),AND(Q266&lt;&gt;"NA",Q266&lt;&gt;"C",Q266&lt;&gt;"NC",Q266&lt;&gt;"SF",Q266&lt;&gt;""),AND(S266&lt;&gt;"NA",S266&lt;&gt;"C",S266&lt;&gt;"NC",S266&lt;&gt;"SF",S266&lt;&gt;""),AND(U266&lt;&gt;"NA",U266&lt;&gt;"C",U266&lt;&gt;"NC",U266&lt;&gt;"SF",U266&lt;&gt;""),AND(W266&lt;&gt;"NA",W266&lt;&gt;"C",W266&lt;&gt;"NC",W266&lt;&gt;"SF",W266&lt;&gt;""),AND(Y266&lt;&gt;"NA",Y266&lt;&gt;"C",Y266&lt;&gt;"NC",Y266&lt;&gt;"SF",Y266&lt;&gt;""),AND(AA266&lt;&gt;"NA",AA266&lt;&gt;"C",AA266&lt;&gt;"NC",AA266&lt;&gt;"SF",AA266&lt;&gt;""),AND(AC266&lt;&gt;"NA",AC266&lt;&gt;"C",AC266&lt;&gt;"NC",AC266&lt;&gt;"SF",AC266&lt;&gt;"")),"FALSO",IF(AND(O266="NA",Q266="NA",S266="NA",U266="NA",W266="NA",Y266="NA",AA266="NA",AC266="NA"),"NA",IF(OR(O266="NC",Q266="NC",S266="NC",U266="NC",W266="NC",Y266="NC",AA266="NC",AC266="NC",O266="SF",Q266="SF",S266="SF",U266="SF",W266="SF",Y266="SF",AA266="SF",AC266="SF"),"NC",IF(OR(O266="C",Q266="C",S266="C",U266="C",W266="C",Y266="C",AA266="C",AC266="C"),"C","")))))</f>
        <v>C</v>
      </c>
      <c r="AG266" s="54" t="str">
        <f>IF(AND(AE266="C",AF266="C"),"UTILIZOU O PDA CORRETAMENTE",IF(AND(AE266="C",AF266="NC"),"UTILIZOU O PDA CORRETAMENTE. NÃO HÁ FOTOS DE TODAS AS ETAPAS",IF(AND(AE266="NC",AF266="NC"),"NÃO UTILIZOU O PDA",IF(AND(AE266="NA",AF266="NA"),"NÃO AVALIADO POR FALHA DE SINCRONISMO"))))</f>
        <v>UTILIZOU O PDA CORRETAMENTE</v>
      </c>
      <c r="AH266" s="144" t="s">
        <v>207</v>
      </c>
      <c r="AI266" s="190" t="s">
        <v>6</v>
      </c>
      <c r="AJ266" s="94" t="str">
        <f>E266</f>
        <v>SÃO PAULO</v>
      </c>
      <c r="AK266" s="192" t="s">
        <v>39</v>
      </c>
    </row>
    <row r="267" spans="1:37" ht="30" hidden="1" customHeight="1">
      <c r="A267" s="176" t="s">
        <v>201</v>
      </c>
      <c r="B267" s="176">
        <v>2618030686</v>
      </c>
      <c r="C267" s="176" t="s">
        <v>105</v>
      </c>
      <c r="D267" s="176" t="s">
        <v>81</v>
      </c>
      <c r="E267" s="176" t="s">
        <v>5</v>
      </c>
      <c r="F267" s="176" t="s">
        <v>646</v>
      </c>
      <c r="G267" s="176">
        <v>396</v>
      </c>
      <c r="H267" s="176"/>
      <c r="I267" s="176" t="s">
        <v>223</v>
      </c>
      <c r="J267" s="176" t="s">
        <v>420</v>
      </c>
      <c r="K267" s="176" t="s">
        <v>647</v>
      </c>
      <c r="L267" s="204">
        <v>46086.634027777778</v>
      </c>
      <c r="M267" s="204">
        <v>46086.686111111114</v>
      </c>
      <c r="N267" s="176" t="s">
        <v>206</v>
      </c>
      <c r="O267" s="144" t="s">
        <v>207</v>
      </c>
      <c r="P267" s="90"/>
      <c r="Q267" s="144" t="s">
        <v>207</v>
      </c>
      <c r="R267" s="90"/>
      <c r="S267" s="144" t="s">
        <v>207</v>
      </c>
      <c r="T267" s="90"/>
      <c r="U267" s="144" t="s">
        <v>207</v>
      </c>
      <c r="V267" s="90"/>
      <c r="W267" s="144" t="s">
        <v>230</v>
      </c>
      <c r="X267" s="90"/>
      <c r="Y267" s="144" t="s">
        <v>62</v>
      </c>
      <c r="Z267" s="90"/>
      <c r="AA267" s="144" t="s">
        <v>207</v>
      </c>
      <c r="AB267" s="90"/>
      <c r="AC267" s="144" t="s">
        <v>207</v>
      </c>
      <c r="AD267" s="90"/>
      <c r="AE267" s="144" t="s">
        <v>207</v>
      </c>
      <c r="AF267" s="178" t="str">
        <f>IF(AND(O267="",Q267="",S267="",U267="",W267="",Y267="",AA267="",AC267=""),"",IF(OR(AND(O267&lt;&gt;"NA",O267&lt;&gt;"C",O267&lt;&gt;"NC",O267&lt;&gt;"SF",O267&lt;&gt;""),AND(Q267&lt;&gt;"NA",Q267&lt;&gt;"C",Q267&lt;&gt;"NC",Q267&lt;&gt;"SF",Q267&lt;&gt;""),AND(S267&lt;&gt;"NA",S267&lt;&gt;"C",S267&lt;&gt;"NC",S267&lt;&gt;"SF",S267&lt;&gt;""),AND(U267&lt;&gt;"NA",U267&lt;&gt;"C",U267&lt;&gt;"NC",U267&lt;&gt;"SF",U267&lt;&gt;""),AND(W267&lt;&gt;"NA",W267&lt;&gt;"C",W267&lt;&gt;"NC",W267&lt;&gt;"SF",W267&lt;&gt;""),AND(Y267&lt;&gt;"NA",Y267&lt;&gt;"C",Y267&lt;&gt;"NC",Y267&lt;&gt;"SF",Y267&lt;&gt;""),AND(AA267&lt;&gt;"NA",AA267&lt;&gt;"C",AA267&lt;&gt;"NC",AA267&lt;&gt;"SF",AA267&lt;&gt;""),AND(AC267&lt;&gt;"NA",AC267&lt;&gt;"C",AC267&lt;&gt;"NC",AC267&lt;&gt;"SF",AC267&lt;&gt;"")),"FALSO",IF(AND(O267="NA",Q267="NA",S267="NA",U267="NA",W267="NA",Y267="NA",AA267="NA",AC267="NA"),"NA",IF(OR(O267="NC",Q267="NC",S267="NC",U267="NC",W267="NC",Y267="NC",AA267="NC",AC267="NC",O267="SF",Q267="SF",S267="SF",U267="SF",W267="SF",Y267="SF",AA267="SF",AC267="SF"),"NC",IF(OR(O267="C",Q267="C",S267="C",U267="C",W267="C",Y267="C",AA267="C",AC267="C"),"C","")))))</f>
        <v>NC</v>
      </c>
      <c r="AG267" s="54" t="str">
        <f>IF(AND(AE267="C",AF267="C"),"UTILIZOU O PDA CORRETAMENTE",IF(AND(AE267="C",AF267="NC"),"UTILIZOU O PDA CORRETAMENTE. NÃO HÁ FOTOS DE TODAS AS ETAPAS",IF(AND(AE267="NC",AF267="NC"),"NÃO UTILIZOU O PDA",IF(AND(AE267="NA",AF267="NA"),"NÃO AVALIADO POR FALHA DE SINCRONISMO"))))</f>
        <v>UTILIZOU O PDA CORRETAMENTE. NÃO HÁ FOTOS DE TODAS AS ETAPAS</v>
      </c>
      <c r="AH267" s="144" t="s">
        <v>207</v>
      </c>
      <c r="AI267" s="190" t="s">
        <v>6</v>
      </c>
      <c r="AJ267" s="94" t="str">
        <f>E267</f>
        <v>SÃO PAULO</v>
      </c>
      <c r="AK267" s="192" t="s">
        <v>39</v>
      </c>
    </row>
    <row r="268" spans="1:37" ht="30" hidden="1" customHeight="1">
      <c r="A268" s="176" t="s">
        <v>201</v>
      </c>
      <c r="B268" s="176">
        <v>2619944847</v>
      </c>
      <c r="C268" s="176" t="s">
        <v>100</v>
      </c>
      <c r="D268" s="176" t="s">
        <v>81</v>
      </c>
      <c r="E268" s="176" t="s">
        <v>5</v>
      </c>
      <c r="F268" s="176" t="s">
        <v>646</v>
      </c>
      <c r="G268" s="176">
        <v>396</v>
      </c>
      <c r="H268" s="176" t="s">
        <v>217</v>
      </c>
      <c r="I268" s="176" t="s">
        <v>223</v>
      </c>
      <c r="J268" s="176" t="s">
        <v>236</v>
      </c>
      <c r="K268" s="176" t="s">
        <v>217</v>
      </c>
      <c r="L268" s="204">
        <v>46157.931250000001</v>
      </c>
      <c r="M268" s="204">
        <v>46157.931944444441</v>
      </c>
      <c r="N268" s="176" t="s">
        <v>277</v>
      </c>
      <c r="O268" s="144" t="s">
        <v>207</v>
      </c>
      <c r="P268" s="90"/>
      <c r="Q268" s="144" t="s">
        <v>207</v>
      </c>
      <c r="R268" s="90"/>
      <c r="S268" s="144" t="s">
        <v>207</v>
      </c>
      <c r="T268" s="90"/>
      <c r="U268" s="144" t="s">
        <v>207</v>
      </c>
      <c r="V268" s="90"/>
      <c r="W268" s="144" t="s">
        <v>207</v>
      </c>
      <c r="X268" s="90"/>
      <c r="Y268" s="144" t="s">
        <v>230</v>
      </c>
      <c r="Z268" s="90"/>
      <c r="AA268" s="144" t="s">
        <v>207</v>
      </c>
      <c r="AB268" s="90"/>
      <c r="AC268" s="144" t="s">
        <v>207</v>
      </c>
      <c r="AD268" s="90"/>
      <c r="AE268" s="144" t="s">
        <v>207</v>
      </c>
      <c r="AF268" s="178" t="str">
        <f>IF(AND(O268="",Q268="",S268="",U268="",W268="",Y268="",AA268="",AC268=""),"",IF(OR(AND(O268&lt;&gt;"NA",O268&lt;&gt;"C",O268&lt;&gt;"NC",O268&lt;&gt;"SF",O268&lt;&gt;""),AND(Q268&lt;&gt;"NA",Q268&lt;&gt;"C",Q268&lt;&gt;"NC",Q268&lt;&gt;"SF",Q268&lt;&gt;""),AND(S268&lt;&gt;"NA",S268&lt;&gt;"C",S268&lt;&gt;"NC",S268&lt;&gt;"SF",S268&lt;&gt;""),AND(U268&lt;&gt;"NA",U268&lt;&gt;"C",U268&lt;&gt;"NC",U268&lt;&gt;"SF",U268&lt;&gt;""),AND(W268&lt;&gt;"NA",W268&lt;&gt;"C",W268&lt;&gt;"NC",W268&lt;&gt;"SF",W268&lt;&gt;""),AND(Y268&lt;&gt;"NA",Y268&lt;&gt;"C",Y268&lt;&gt;"NC",Y268&lt;&gt;"SF",Y268&lt;&gt;""),AND(AA268&lt;&gt;"NA",AA268&lt;&gt;"C",AA268&lt;&gt;"NC",AA268&lt;&gt;"SF",AA268&lt;&gt;""),AND(AC268&lt;&gt;"NA",AC268&lt;&gt;"C",AC268&lt;&gt;"NC",AC268&lt;&gt;"SF",AC268&lt;&gt;"")),"FALSO",IF(AND(O268="NA",Q268="NA",S268="NA",U268="NA",W268="NA",Y268="NA",AA268="NA",AC268="NA"),"NA",IF(OR(O268="NC",Q268="NC",S268="NC",U268="NC",W268="NC",Y268="NC",AA268="NC",AC268="NC",O268="SF",Q268="SF",S268="SF",U268="SF",W268="SF",Y268="SF",AA268="SF",AC268="SF"),"NC",IF(OR(O268="C",Q268="C",S268="C",U268="C",W268="C",Y268="C",AA268="C",AC268="C"),"C","")))))</f>
        <v>NC</v>
      </c>
      <c r="AG268" s="54" t="str">
        <f>IF(AND(AE268="C",AF268="C"),"UTILIZOU O PDA CORRETAMENTE",IF(AND(AE268="C",AF268="NC"),"UTILIZOU O PDA CORRETAMENTE. NÃO HÁ FOTOS DE TODAS AS ETAPAS",IF(AND(AE268="NC",AF268="NC"),"NÃO UTILIZOU O PDA",IF(AND(AE268="NA",AF268="NA"),"NÃO AVALIADO POR FALHA DE SINCRONISMO"))))</f>
        <v>UTILIZOU O PDA CORRETAMENTE. NÃO HÁ FOTOS DE TODAS AS ETAPAS</v>
      </c>
      <c r="AH268" s="144" t="s">
        <v>207</v>
      </c>
      <c r="AI268" s="190" t="s">
        <v>6</v>
      </c>
      <c r="AJ268" s="94" t="str">
        <f>E268</f>
        <v>SÃO PAULO</v>
      </c>
      <c r="AK268" s="192" t="s">
        <v>39</v>
      </c>
    </row>
    <row r="269" spans="1:37" ht="30" hidden="1" customHeight="1">
      <c r="A269" s="176" t="s">
        <v>201</v>
      </c>
      <c r="B269" s="176">
        <v>2620348701</v>
      </c>
      <c r="C269" s="176" t="s">
        <v>107</v>
      </c>
      <c r="D269" s="176" t="s">
        <v>81</v>
      </c>
      <c r="E269" s="176" t="s">
        <v>5</v>
      </c>
      <c r="F269" s="176" t="s">
        <v>648</v>
      </c>
      <c r="G269" s="176">
        <v>48</v>
      </c>
      <c r="H269" s="176" t="s">
        <v>285</v>
      </c>
      <c r="I269" s="176" t="s">
        <v>649</v>
      </c>
      <c r="J269" s="176" t="s">
        <v>224</v>
      </c>
      <c r="K269" s="176" t="s">
        <v>650</v>
      </c>
      <c r="L269" s="204">
        <v>46157.35833333333</v>
      </c>
      <c r="M269" s="204">
        <v>46157.368055555555</v>
      </c>
      <c r="N269" s="176" t="s">
        <v>229</v>
      </c>
      <c r="O269" s="144" t="s">
        <v>207</v>
      </c>
      <c r="P269" s="90"/>
      <c r="Q269" s="144" t="s">
        <v>230</v>
      </c>
      <c r="S269" s="144" t="s">
        <v>230</v>
      </c>
      <c r="T269" s="90"/>
      <c r="U269" s="144" t="s">
        <v>230</v>
      </c>
      <c r="V269" s="90"/>
      <c r="W269" s="144" t="s">
        <v>207</v>
      </c>
      <c r="X269" s="90"/>
      <c r="Y269" s="144" t="s">
        <v>62</v>
      </c>
      <c r="Z269" s="90"/>
      <c r="AA269" s="144" t="s">
        <v>230</v>
      </c>
      <c r="AB269" s="90"/>
      <c r="AC269" s="144" t="s">
        <v>230</v>
      </c>
      <c r="AD269" s="90"/>
      <c r="AE269" s="144" t="s">
        <v>207</v>
      </c>
      <c r="AF269" s="178" t="str">
        <f>IF(AND(O269="",Q269="",S269="",U269="",W269="",Y269="",AA269="",AC269=""),"",IF(OR(AND(O269&lt;&gt;"NA",O269&lt;&gt;"C",O269&lt;&gt;"NC",O269&lt;&gt;"SF",O269&lt;&gt;""),AND(Q269&lt;&gt;"NA",Q269&lt;&gt;"C",Q269&lt;&gt;"NC",Q269&lt;&gt;"SF",Q269&lt;&gt;""),AND(S269&lt;&gt;"NA",S269&lt;&gt;"C",S269&lt;&gt;"NC",S269&lt;&gt;"SF",S269&lt;&gt;""),AND(U269&lt;&gt;"NA",U269&lt;&gt;"C",U269&lt;&gt;"NC",U269&lt;&gt;"SF",U269&lt;&gt;""),AND(W269&lt;&gt;"NA",W269&lt;&gt;"C",W269&lt;&gt;"NC",W269&lt;&gt;"SF",W269&lt;&gt;""),AND(Y269&lt;&gt;"NA",Y269&lt;&gt;"C",Y269&lt;&gt;"NC",Y269&lt;&gt;"SF",Y269&lt;&gt;""),AND(AA269&lt;&gt;"NA",AA269&lt;&gt;"C",AA269&lt;&gt;"NC",AA269&lt;&gt;"SF",AA269&lt;&gt;""),AND(AC269&lt;&gt;"NA",AC269&lt;&gt;"C",AC269&lt;&gt;"NC",AC269&lt;&gt;"SF",AC269&lt;&gt;"")),"FALSO",IF(AND(O269="NA",Q269="NA",S269="NA",U269="NA",W269="NA",Y269="NA",AA269="NA",AC269="NA"),"NA",IF(OR(O269="NC",Q269="NC",S269="NC",U269="NC",W269="NC",Y269="NC",AA269="NC",AC269="NC",O269="SF",Q269="SF",S269="SF",U269="SF",W269="SF",Y269="SF",AA269="SF",AC269="SF"),"NC",IF(OR(O269="C",Q269="C",S269="C",U269="C",W269="C",Y269="C",AA269="C",AC269="C"),"C","")))))</f>
        <v>NC</v>
      </c>
      <c r="AG269" s="54" t="str">
        <f>IF(AND(AE269="C",AF269="C"),"UTILIZOU O PDA CORRETAMENTE",IF(AND(AE269="C",AF269="NC"),"UTILIZOU O PDA CORRETAMENTE. NÃO HÁ FOTOS DE TODAS AS ETAPAS",IF(AND(AE269="NC",AF269="NC"),"NÃO UTILIZOU O PDA",IF(AND(AE269="NA",AF269="NA"),"NÃO AVALIADO POR FALHA DE SINCRONISMO"))))</f>
        <v>UTILIZOU O PDA CORRETAMENTE. NÃO HÁ FOTOS DE TODAS AS ETAPAS</v>
      </c>
      <c r="AH269" s="144" t="s">
        <v>207</v>
      </c>
      <c r="AI269" s="190" t="s">
        <v>6</v>
      </c>
      <c r="AJ269" s="94" t="str">
        <f>E269</f>
        <v>SÃO PAULO</v>
      </c>
      <c r="AK269" s="192" t="s">
        <v>39</v>
      </c>
    </row>
    <row r="270" spans="1:37" ht="30" hidden="1" customHeight="1">
      <c r="A270" s="176" t="s">
        <v>201</v>
      </c>
      <c r="B270" s="176">
        <v>2693124026</v>
      </c>
      <c r="C270" s="176" t="s">
        <v>102</v>
      </c>
      <c r="D270" s="176" t="s">
        <v>81</v>
      </c>
      <c r="E270" s="176" t="s">
        <v>5</v>
      </c>
      <c r="F270" s="176" t="s">
        <v>651</v>
      </c>
      <c r="G270" s="176">
        <v>32</v>
      </c>
      <c r="H270" s="176"/>
      <c r="I270" s="176" t="s">
        <v>261</v>
      </c>
      <c r="J270" s="176" t="s">
        <v>219</v>
      </c>
      <c r="K270" s="176" t="s">
        <v>460</v>
      </c>
      <c r="L270" s="204">
        <v>46154.559027777781</v>
      </c>
      <c r="M270" s="204">
        <v>46154.625694444447</v>
      </c>
      <c r="N270" s="176" t="s">
        <v>235</v>
      </c>
      <c r="O270" s="144" t="s">
        <v>207</v>
      </c>
      <c r="P270" s="90"/>
      <c r="Q270" s="144" t="s">
        <v>207</v>
      </c>
      <c r="R270" s="90"/>
      <c r="S270" s="144" t="s">
        <v>207</v>
      </c>
      <c r="T270" s="90"/>
      <c r="U270" s="144" t="s">
        <v>207</v>
      </c>
      <c r="V270" s="90"/>
      <c r="W270" s="144" t="s">
        <v>207</v>
      </c>
      <c r="X270" s="90"/>
      <c r="Y270" s="144" t="s">
        <v>207</v>
      </c>
      <c r="Z270" s="90"/>
      <c r="AA270" s="144" t="s">
        <v>207</v>
      </c>
      <c r="AB270" s="90"/>
      <c r="AC270" s="144" t="s">
        <v>207</v>
      </c>
      <c r="AD270" s="90"/>
      <c r="AE270" s="144" t="s">
        <v>207</v>
      </c>
      <c r="AF270" s="178" t="str">
        <f>IF(AND(O270="",Q270="",S270="",U270="",W270="",Y270="",AA270="",AC270=""),"",IF(OR(AND(O270&lt;&gt;"NA",O270&lt;&gt;"C",O270&lt;&gt;"NC",O270&lt;&gt;"SF",O270&lt;&gt;""),AND(Q270&lt;&gt;"NA",Q270&lt;&gt;"C",Q270&lt;&gt;"NC",Q270&lt;&gt;"SF",Q270&lt;&gt;""),AND(S270&lt;&gt;"NA",S270&lt;&gt;"C",S270&lt;&gt;"NC",S270&lt;&gt;"SF",S270&lt;&gt;""),AND(U270&lt;&gt;"NA",U270&lt;&gt;"C",U270&lt;&gt;"NC",U270&lt;&gt;"SF",U270&lt;&gt;""),AND(W270&lt;&gt;"NA",W270&lt;&gt;"C",W270&lt;&gt;"NC",W270&lt;&gt;"SF",W270&lt;&gt;""),AND(Y270&lt;&gt;"NA",Y270&lt;&gt;"C",Y270&lt;&gt;"NC",Y270&lt;&gt;"SF",Y270&lt;&gt;""),AND(AA270&lt;&gt;"NA",AA270&lt;&gt;"C",AA270&lt;&gt;"NC",AA270&lt;&gt;"SF",AA270&lt;&gt;""),AND(AC270&lt;&gt;"NA",AC270&lt;&gt;"C",AC270&lt;&gt;"NC",AC270&lt;&gt;"SF",AC270&lt;&gt;"")),"FALSO",IF(AND(O270="NA",Q270="NA",S270="NA",U270="NA",W270="NA",Y270="NA",AA270="NA",AC270="NA"),"NA",IF(OR(O270="NC",Q270="NC",S270="NC",U270="NC",W270="NC",Y270="NC",AA270="NC",AC270="NC",O270="SF",Q270="SF",S270="SF",U270="SF",W270="SF",Y270="SF",AA270="SF",AC270="SF"),"NC",IF(OR(O270="C",Q270="C",S270="C",U270="C",W270="C",Y270="C",AA270="C",AC270="C"),"C","")))))</f>
        <v>C</v>
      </c>
      <c r="AG270" s="54" t="str">
        <f>IF(AND(AE270="C",AF270="C"),"UTILIZOU O PDA CORRETAMENTE",IF(AND(AE270="C",AF270="NC"),"UTILIZOU O PDA CORRETAMENTE. NÃO HÁ FOTOS DE TODAS AS ETAPAS",IF(AND(AE270="NC",AF270="NC"),"NÃO UTILIZOU O PDA",IF(AND(AE270="NA",AF270="NA"),"NÃO AVALIADO POR FALHA DE SINCRONISMO"))))</f>
        <v>UTILIZOU O PDA CORRETAMENTE</v>
      </c>
      <c r="AH270" s="144" t="s">
        <v>207</v>
      </c>
      <c r="AI270" s="190" t="s">
        <v>6</v>
      </c>
      <c r="AJ270" s="94" t="str">
        <f>E270</f>
        <v>SÃO PAULO</v>
      </c>
      <c r="AK270" s="192" t="s">
        <v>39</v>
      </c>
    </row>
    <row r="271" spans="1:37" ht="30" hidden="1" customHeight="1">
      <c r="A271" s="176" t="s">
        <v>201</v>
      </c>
      <c r="B271" s="176">
        <v>2620715160</v>
      </c>
      <c r="C271" s="176" t="s">
        <v>107</v>
      </c>
      <c r="D271" s="176" t="s">
        <v>81</v>
      </c>
      <c r="E271" s="176" t="s">
        <v>5</v>
      </c>
      <c r="F271" s="176" t="s">
        <v>651</v>
      </c>
      <c r="G271" s="176">
        <v>67</v>
      </c>
      <c r="H271" s="176" t="s">
        <v>217</v>
      </c>
      <c r="I271" s="176" t="s">
        <v>261</v>
      </c>
      <c r="J271" s="176" t="s">
        <v>219</v>
      </c>
      <c r="K271" s="176" t="s">
        <v>652</v>
      </c>
      <c r="L271" s="204">
        <v>46158.56527777778</v>
      </c>
      <c r="M271" s="204">
        <v>46158.624305555553</v>
      </c>
      <c r="N271" s="176" t="s">
        <v>235</v>
      </c>
      <c r="O271" s="144" t="s">
        <v>207</v>
      </c>
      <c r="P271" s="90"/>
      <c r="Q271" s="144" t="s">
        <v>207</v>
      </c>
      <c r="R271" s="90"/>
      <c r="S271" s="144" t="s">
        <v>207</v>
      </c>
      <c r="T271" s="90"/>
      <c r="U271" s="144" t="s">
        <v>207</v>
      </c>
      <c r="V271" s="90"/>
      <c r="W271" s="144" t="s">
        <v>207</v>
      </c>
      <c r="X271" s="90"/>
      <c r="Y271" s="144" t="s">
        <v>207</v>
      </c>
      <c r="Z271" s="90"/>
      <c r="AA271" s="144" t="s">
        <v>207</v>
      </c>
      <c r="AB271" s="90"/>
      <c r="AC271" s="144" t="s">
        <v>207</v>
      </c>
      <c r="AD271" s="90"/>
      <c r="AE271" s="144" t="s">
        <v>207</v>
      </c>
      <c r="AF271" s="178" t="str">
        <f>IF(AND(O271="",Q271="",S271="",U271="",W271="",Y271="",AA271="",AC271=""),"",IF(OR(AND(O271&lt;&gt;"NA",O271&lt;&gt;"C",O271&lt;&gt;"NC",O271&lt;&gt;"SF",O271&lt;&gt;""),AND(Q271&lt;&gt;"NA",Q271&lt;&gt;"C",Q271&lt;&gt;"NC",Q271&lt;&gt;"SF",Q271&lt;&gt;""),AND(S271&lt;&gt;"NA",S271&lt;&gt;"C",S271&lt;&gt;"NC",S271&lt;&gt;"SF",S271&lt;&gt;""),AND(U271&lt;&gt;"NA",U271&lt;&gt;"C",U271&lt;&gt;"NC",U271&lt;&gt;"SF",U271&lt;&gt;""),AND(W271&lt;&gt;"NA",W271&lt;&gt;"C",W271&lt;&gt;"NC",W271&lt;&gt;"SF",W271&lt;&gt;""),AND(Y271&lt;&gt;"NA",Y271&lt;&gt;"C",Y271&lt;&gt;"NC",Y271&lt;&gt;"SF",Y271&lt;&gt;""),AND(AA271&lt;&gt;"NA",AA271&lt;&gt;"C",AA271&lt;&gt;"NC",AA271&lt;&gt;"SF",AA271&lt;&gt;""),AND(AC271&lt;&gt;"NA",AC271&lt;&gt;"C",AC271&lt;&gt;"NC",AC271&lt;&gt;"SF",AC271&lt;&gt;"")),"FALSO",IF(AND(O271="NA",Q271="NA",S271="NA",U271="NA",W271="NA",Y271="NA",AA271="NA",AC271="NA"),"NA",IF(OR(O271="NC",Q271="NC",S271="NC",U271="NC",W271="NC",Y271="NC",AA271="NC",AC271="NC",O271="SF",Q271="SF",S271="SF",U271="SF",W271="SF",Y271="SF",AA271="SF",AC271="SF"),"NC",IF(OR(O271="C",Q271="C",S271="C",U271="C",W271="C",Y271="C",AA271="C",AC271="C"),"C","")))))</f>
        <v>C</v>
      </c>
      <c r="AG271" s="54" t="str">
        <f>IF(AND(AE271="C",AF271="C"),"UTILIZOU O PDA CORRETAMENTE",IF(AND(AE271="C",AF271="NC"),"UTILIZOU O PDA CORRETAMENTE. NÃO HÁ FOTOS DE TODAS AS ETAPAS",IF(AND(AE271="NC",AF271="NC"),"NÃO UTILIZOU O PDA",IF(AND(AE271="NA",AF271="NA"),"NÃO AVALIADO POR FALHA DE SINCRONISMO"))))</f>
        <v>UTILIZOU O PDA CORRETAMENTE</v>
      </c>
      <c r="AH271" s="144" t="s">
        <v>207</v>
      </c>
      <c r="AI271" s="190" t="s">
        <v>6</v>
      </c>
      <c r="AJ271" s="94" t="str">
        <f>E271</f>
        <v>SÃO PAULO</v>
      </c>
      <c r="AK271" s="192" t="s">
        <v>39</v>
      </c>
    </row>
    <row r="272" spans="1:37" ht="30" hidden="1" customHeight="1">
      <c r="A272" s="176" t="s">
        <v>201</v>
      </c>
      <c r="B272" s="176">
        <v>2620579166</v>
      </c>
      <c r="C272" s="176" t="s">
        <v>94</v>
      </c>
      <c r="D272" s="176" t="s">
        <v>77</v>
      </c>
      <c r="E272" s="176" t="s">
        <v>5</v>
      </c>
      <c r="F272" s="176" t="s">
        <v>653</v>
      </c>
      <c r="G272" s="176">
        <v>59</v>
      </c>
      <c r="H272" s="176" t="s">
        <v>203</v>
      </c>
      <c r="I272" s="176" t="s">
        <v>439</v>
      </c>
      <c r="J272" s="176" t="s">
        <v>94</v>
      </c>
      <c r="K272" s="176" t="s">
        <v>654</v>
      </c>
      <c r="L272" s="204">
        <v>46158.411805555559</v>
      </c>
      <c r="M272" s="204">
        <v>46158.467361111114</v>
      </c>
      <c r="N272" s="176" t="s">
        <v>226</v>
      </c>
      <c r="O272" s="211" t="s">
        <v>207</v>
      </c>
      <c r="P272" s="216"/>
      <c r="Q272" s="211" t="s">
        <v>62</v>
      </c>
      <c r="R272" s="216"/>
      <c r="S272" s="211" t="s">
        <v>62</v>
      </c>
      <c r="T272" s="216"/>
      <c r="U272" s="211" t="s">
        <v>62</v>
      </c>
      <c r="V272" s="216"/>
      <c r="W272" s="211" t="s">
        <v>62</v>
      </c>
      <c r="X272" s="216"/>
      <c r="Y272" s="211" t="s">
        <v>62</v>
      </c>
      <c r="Z272" s="216"/>
      <c r="AA272" s="211" t="s">
        <v>62</v>
      </c>
      <c r="AB272" s="216"/>
      <c r="AC272" s="211" t="s">
        <v>207</v>
      </c>
      <c r="AD272" s="90"/>
      <c r="AE272" s="211" t="s">
        <v>207</v>
      </c>
      <c r="AF272" s="178" t="str">
        <f>IF(AND(O272="",Q272="",S272="",U272="",W272="",Y272="",AA272="",AC272=""),"",IF(OR(AND(O272&lt;&gt;"NA",O272&lt;&gt;"C",O272&lt;&gt;"NC",O272&lt;&gt;"SF",O272&lt;&gt;""),AND(Q272&lt;&gt;"NA",Q272&lt;&gt;"C",Q272&lt;&gt;"NC",Q272&lt;&gt;"SF",Q272&lt;&gt;""),AND(S272&lt;&gt;"NA",S272&lt;&gt;"C",S272&lt;&gt;"NC",S272&lt;&gt;"SF",S272&lt;&gt;""),AND(U272&lt;&gt;"NA",U272&lt;&gt;"C",U272&lt;&gt;"NC",U272&lt;&gt;"SF",U272&lt;&gt;""),AND(W272&lt;&gt;"NA",W272&lt;&gt;"C",W272&lt;&gt;"NC",W272&lt;&gt;"SF",W272&lt;&gt;""),AND(Y272&lt;&gt;"NA",Y272&lt;&gt;"C",Y272&lt;&gt;"NC",Y272&lt;&gt;"SF",Y272&lt;&gt;""),AND(AA272&lt;&gt;"NA",AA272&lt;&gt;"C",AA272&lt;&gt;"NC",AA272&lt;&gt;"SF",AA272&lt;&gt;""),AND(AC272&lt;&gt;"NA",AC272&lt;&gt;"C",AC272&lt;&gt;"NC",AC272&lt;&gt;"SF",AC272&lt;&gt;"")),"FALSO",IF(AND(O272="NA",Q272="NA",S272="NA",U272="NA",W272="NA",Y272="NA",AA272="NA",AC272="NA"),"NA",IF(OR(O272="NC",Q272="NC",S272="NC",U272="NC",W272="NC",Y272="NC",AA272="NC",AC272="NC",O272="SF",Q272="SF",S272="SF",U272="SF",W272="SF",Y272="SF",AA272="SF",AC272="SF"),"NC",IF(OR(O272="C",Q272="C",S272="C",U272="C",W272="C",Y272="C",AA272="C",AC272="C"),"C","")))))</f>
        <v>C</v>
      </c>
      <c r="AG272" s="54" t="str">
        <f>IF(AND(AE272="C",AF272="C"),"UTILIZOU O PDA CORRETAMENTE",IF(AND(AE272="C",AF272="NC"),"UTILIZOU O PDA CORRETAMENTE. NÃO HÁ FOTOS DE TODAS AS ETAPAS",IF(AND(AE272="NC",AF272="NC"),"NÃO UTILIZOU O PDA",IF(AND(AE272="NA",AF272="NA"),"NÃO AVALIADO POR FALHA DE SINCRONISMO"))))</f>
        <v>UTILIZOU O PDA CORRETAMENTE</v>
      </c>
      <c r="AH272" s="211" t="s">
        <v>207</v>
      </c>
      <c r="AI272" s="190" t="s">
        <v>6</v>
      </c>
      <c r="AJ272" s="94" t="str">
        <f>E272</f>
        <v>SÃO PAULO</v>
      </c>
      <c r="AK272" s="192" t="s">
        <v>39</v>
      </c>
    </row>
    <row r="273" spans="1:37" ht="30" hidden="1" customHeight="1">
      <c r="A273" s="176" t="s">
        <v>201</v>
      </c>
      <c r="B273" s="176">
        <v>2620579349</v>
      </c>
      <c r="C273" s="176" t="s">
        <v>96</v>
      </c>
      <c r="D273" s="176" t="s">
        <v>77</v>
      </c>
      <c r="E273" s="176" t="s">
        <v>5</v>
      </c>
      <c r="F273" s="176" t="s">
        <v>653</v>
      </c>
      <c r="G273" s="176">
        <v>59</v>
      </c>
      <c r="H273" s="176" t="s">
        <v>208</v>
      </c>
      <c r="I273" s="176" t="s">
        <v>439</v>
      </c>
      <c r="J273" s="176" t="s">
        <v>96</v>
      </c>
      <c r="K273" s="176" t="s">
        <v>511</v>
      </c>
      <c r="L273" s="204">
        <v>46158.468055555553</v>
      </c>
      <c r="M273" s="204">
        <v>46158.474999999999</v>
      </c>
      <c r="N273" s="176" t="s">
        <v>226</v>
      </c>
      <c r="O273" s="144" t="s">
        <v>207</v>
      </c>
      <c r="P273" s="90"/>
      <c r="Q273" s="144" t="s">
        <v>62</v>
      </c>
      <c r="R273" s="90"/>
      <c r="S273" s="144" t="s">
        <v>62</v>
      </c>
      <c r="T273" s="90"/>
      <c r="U273" s="144" t="s">
        <v>62</v>
      </c>
      <c r="V273" s="90"/>
      <c r="W273" s="144" t="s">
        <v>62</v>
      </c>
      <c r="X273" s="90"/>
      <c r="Y273" s="144" t="s">
        <v>62</v>
      </c>
      <c r="Z273" s="90"/>
      <c r="AA273" s="144" t="s">
        <v>62</v>
      </c>
      <c r="AB273" s="90"/>
      <c r="AC273" s="144" t="s">
        <v>207</v>
      </c>
      <c r="AD273" s="90"/>
      <c r="AE273" s="144" t="s">
        <v>207</v>
      </c>
      <c r="AF273" s="178" t="str">
        <f>IF(AND(O273="",Q273="",S273="",U273="",W273="",Y273="",AA273="",AC273=""),"",IF(OR(AND(O273&lt;&gt;"NA",O273&lt;&gt;"C",O273&lt;&gt;"NC",O273&lt;&gt;"SF",O273&lt;&gt;""),AND(Q273&lt;&gt;"NA",Q273&lt;&gt;"C",Q273&lt;&gt;"NC",Q273&lt;&gt;"SF",Q273&lt;&gt;""),AND(S273&lt;&gt;"NA",S273&lt;&gt;"C",S273&lt;&gt;"NC",S273&lt;&gt;"SF",S273&lt;&gt;""),AND(U273&lt;&gt;"NA",U273&lt;&gt;"C",U273&lt;&gt;"NC",U273&lt;&gt;"SF",U273&lt;&gt;""),AND(W273&lt;&gt;"NA",W273&lt;&gt;"C",W273&lt;&gt;"NC",W273&lt;&gt;"SF",W273&lt;&gt;""),AND(Y273&lt;&gt;"NA",Y273&lt;&gt;"C",Y273&lt;&gt;"NC",Y273&lt;&gt;"SF",Y273&lt;&gt;""),AND(AA273&lt;&gt;"NA",AA273&lt;&gt;"C",AA273&lt;&gt;"NC",AA273&lt;&gt;"SF",AA273&lt;&gt;""),AND(AC273&lt;&gt;"NA",AC273&lt;&gt;"C",AC273&lt;&gt;"NC",AC273&lt;&gt;"SF",AC273&lt;&gt;"")),"FALSO",IF(AND(O273="NA",Q273="NA",S273="NA",U273="NA",W273="NA",Y273="NA",AA273="NA",AC273="NA"),"NA",IF(OR(O273="NC",Q273="NC",S273="NC",U273="NC",W273="NC",Y273="NC",AA273="NC",AC273="NC",O273="SF",Q273="SF",S273="SF",U273="SF",W273="SF",Y273="SF",AA273="SF",AC273="SF"),"NC",IF(OR(O273="C",Q273="C",S273="C",U273="C",W273="C",Y273="C",AA273="C",AC273="C"),"C","")))))</f>
        <v>C</v>
      </c>
      <c r="AG273" s="54" t="str">
        <f>IF(AND(AE273="C",AF273="C"),"UTILIZOU O PDA CORRETAMENTE",IF(AND(AE273="C",AF273="NC"),"UTILIZOU O PDA CORRETAMENTE. NÃO HÁ FOTOS DE TODAS AS ETAPAS",IF(AND(AE273="NC",AF273="NC"),"NÃO UTILIZOU O PDA",IF(AND(AE273="NA",AF273="NA"),"NÃO AVALIADO POR FALHA DE SINCRONISMO"))))</f>
        <v>UTILIZOU O PDA CORRETAMENTE</v>
      </c>
      <c r="AH273" s="144" t="s">
        <v>207</v>
      </c>
      <c r="AI273" s="190" t="s">
        <v>6</v>
      </c>
      <c r="AJ273" s="94" t="str">
        <f>E273</f>
        <v>SÃO PAULO</v>
      </c>
      <c r="AK273" s="192" t="s">
        <v>39</v>
      </c>
    </row>
    <row r="274" spans="1:37" ht="30" hidden="1" customHeight="1">
      <c r="A274" s="176" t="s">
        <v>201</v>
      </c>
      <c r="B274" s="176">
        <v>2618606522</v>
      </c>
      <c r="C274" s="176" t="s">
        <v>100</v>
      </c>
      <c r="D274" s="176" t="s">
        <v>81</v>
      </c>
      <c r="E274" s="176" t="s">
        <v>5</v>
      </c>
      <c r="F274" s="176" t="s">
        <v>655</v>
      </c>
      <c r="G274" s="176">
        <v>70</v>
      </c>
      <c r="H274" s="176"/>
      <c r="I274" s="176" t="s">
        <v>335</v>
      </c>
      <c r="J274" s="176" t="s">
        <v>236</v>
      </c>
      <c r="K274" s="176" t="s">
        <v>656</v>
      </c>
      <c r="L274" s="204">
        <v>46147.539583333331</v>
      </c>
      <c r="M274" s="204">
        <v>46147.542361111111</v>
      </c>
      <c r="N274" s="176" t="s">
        <v>248</v>
      </c>
      <c r="O274" s="144" t="s">
        <v>207</v>
      </c>
      <c r="P274" s="90"/>
      <c r="Q274" s="144" t="s">
        <v>207</v>
      </c>
      <c r="R274" s="90"/>
      <c r="S274" s="144" t="s">
        <v>207</v>
      </c>
      <c r="T274" s="90"/>
      <c r="U274" s="144" t="s">
        <v>207</v>
      </c>
      <c r="V274" s="90"/>
      <c r="W274" s="144" t="s">
        <v>207</v>
      </c>
      <c r="X274" s="90"/>
      <c r="Y274" s="144" t="s">
        <v>207</v>
      </c>
      <c r="Z274" s="90"/>
      <c r="AA274" s="144" t="s">
        <v>207</v>
      </c>
      <c r="AB274" s="90"/>
      <c r="AC274" s="144" t="s">
        <v>207</v>
      </c>
      <c r="AD274" s="90"/>
      <c r="AE274" s="144" t="s">
        <v>207</v>
      </c>
      <c r="AF274" s="178" t="str">
        <f>IF(AND(O274="",Q274="",S274="",U274="",W274="",Y274="",AA274="",AC274=""),"",IF(OR(AND(O274&lt;&gt;"NA",O274&lt;&gt;"C",O274&lt;&gt;"NC",O274&lt;&gt;"SF",O274&lt;&gt;""),AND(Q274&lt;&gt;"NA",Q274&lt;&gt;"C",Q274&lt;&gt;"NC",Q274&lt;&gt;"SF",Q274&lt;&gt;""),AND(S274&lt;&gt;"NA",S274&lt;&gt;"C",S274&lt;&gt;"NC",S274&lt;&gt;"SF",S274&lt;&gt;""),AND(U274&lt;&gt;"NA",U274&lt;&gt;"C",U274&lt;&gt;"NC",U274&lt;&gt;"SF",U274&lt;&gt;""),AND(W274&lt;&gt;"NA",W274&lt;&gt;"C",W274&lt;&gt;"NC",W274&lt;&gt;"SF",W274&lt;&gt;""),AND(Y274&lt;&gt;"NA",Y274&lt;&gt;"C",Y274&lt;&gt;"NC",Y274&lt;&gt;"SF",Y274&lt;&gt;""),AND(AA274&lt;&gt;"NA",AA274&lt;&gt;"C",AA274&lt;&gt;"NC",AA274&lt;&gt;"SF",AA274&lt;&gt;""),AND(AC274&lt;&gt;"NA",AC274&lt;&gt;"C",AC274&lt;&gt;"NC",AC274&lt;&gt;"SF",AC274&lt;&gt;"")),"FALSO",IF(AND(O274="NA",Q274="NA",S274="NA",U274="NA",W274="NA",Y274="NA",AA274="NA",AC274="NA"),"NA",IF(OR(O274="NC",Q274="NC",S274="NC",U274="NC",W274="NC",Y274="NC",AA274="NC",AC274="NC",O274="SF",Q274="SF",S274="SF",U274="SF",W274="SF",Y274="SF",AA274="SF",AC274="SF"),"NC",IF(OR(O274="C",Q274="C",S274="C",U274="C",W274="C",Y274="C",AA274="C",AC274="C"),"C","")))))</f>
        <v>C</v>
      </c>
      <c r="AG274" s="54" t="str">
        <f>IF(AND(AE274="C",AF274="C"),"UTILIZOU O PDA CORRETAMENTE",IF(AND(AE274="C",AF274="NC"),"UTILIZOU O PDA CORRETAMENTE. NÃO HÁ FOTOS DE TODAS AS ETAPAS",IF(AND(AE274="NC",AF274="NC"),"NÃO UTILIZOU O PDA",IF(AND(AE274="NA",AF274="NA"),"NÃO AVALIADO POR FALHA DE SINCRONISMO"))))</f>
        <v>UTILIZOU O PDA CORRETAMENTE</v>
      </c>
      <c r="AH274" s="144" t="s">
        <v>207</v>
      </c>
      <c r="AI274" s="190" t="s">
        <v>6</v>
      </c>
      <c r="AJ274" s="94" t="str">
        <f>E274</f>
        <v>SÃO PAULO</v>
      </c>
      <c r="AK274" s="192" t="s">
        <v>39</v>
      </c>
    </row>
    <row r="275" spans="1:37" ht="30" hidden="1" customHeight="1">
      <c r="A275" s="176" t="s">
        <v>201</v>
      </c>
      <c r="B275" s="176">
        <v>2617988570</v>
      </c>
      <c r="C275" s="176" t="s">
        <v>92</v>
      </c>
      <c r="D275" s="176" t="s">
        <v>77</v>
      </c>
      <c r="E275" s="176" t="s">
        <v>5</v>
      </c>
      <c r="F275" s="176" t="s">
        <v>657</v>
      </c>
      <c r="G275" s="176">
        <v>254</v>
      </c>
      <c r="H275" s="176"/>
      <c r="I275" s="176" t="s">
        <v>559</v>
      </c>
      <c r="J275" s="176" t="s">
        <v>343</v>
      </c>
      <c r="K275" s="176" t="s">
        <v>658</v>
      </c>
      <c r="L275" s="204">
        <v>46208.468055555553</v>
      </c>
      <c r="M275" s="204">
        <v>46208.536111111112</v>
      </c>
      <c r="N275" s="176" t="s">
        <v>221</v>
      </c>
      <c r="O275" s="144" t="s">
        <v>207</v>
      </c>
      <c r="P275" s="90"/>
      <c r="Q275" s="144" t="s">
        <v>207</v>
      </c>
      <c r="R275" s="90"/>
      <c r="S275" s="144" t="s">
        <v>207</v>
      </c>
      <c r="T275" s="90"/>
      <c r="U275" s="144" t="s">
        <v>207</v>
      </c>
      <c r="V275" s="90"/>
      <c r="W275" s="144" t="s">
        <v>207</v>
      </c>
      <c r="X275" s="90"/>
      <c r="Y275" s="144" t="s">
        <v>207</v>
      </c>
      <c r="Z275" s="90"/>
      <c r="AA275" s="144" t="s">
        <v>207</v>
      </c>
      <c r="AB275" s="90"/>
      <c r="AC275" s="144" t="s">
        <v>207</v>
      </c>
      <c r="AD275" s="90"/>
      <c r="AE275" s="144" t="s">
        <v>207</v>
      </c>
      <c r="AF275" s="178" t="str">
        <f>IF(AND(O275="",Q275="",S275="",U275="",W275="",Y275="",AA275="",AC275=""),"",IF(OR(AND(O275&lt;&gt;"NA",O275&lt;&gt;"C",O275&lt;&gt;"NC",O275&lt;&gt;"SF",O275&lt;&gt;""),AND(Q275&lt;&gt;"NA",Q275&lt;&gt;"C",Q275&lt;&gt;"NC",Q275&lt;&gt;"SF",Q275&lt;&gt;""),AND(S275&lt;&gt;"NA",S275&lt;&gt;"C",S275&lt;&gt;"NC",S275&lt;&gt;"SF",S275&lt;&gt;""),AND(U275&lt;&gt;"NA",U275&lt;&gt;"C",U275&lt;&gt;"NC",U275&lt;&gt;"SF",U275&lt;&gt;""),AND(W275&lt;&gt;"NA",W275&lt;&gt;"C",W275&lt;&gt;"NC",W275&lt;&gt;"SF",W275&lt;&gt;""),AND(Y275&lt;&gt;"NA",Y275&lt;&gt;"C",Y275&lt;&gt;"NC",Y275&lt;&gt;"SF",Y275&lt;&gt;""),AND(AA275&lt;&gt;"NA",AA275&lt;&gt;"C",AA275&lt;&gt;"NC",AA275&lt;&gt;"SF",AA275&lt;&gt;""),AND(AC275&lt;&gt;"NA",AC275&lt;&gt;"C",AC275&lt;&gt;"NC",AC275&lt;&gt;"SF",AC275&lt;&gt;"")),"FALSO",IF(AND(O275="NA",Q275="NA",S275="NA",U275="NA",W275="NA",Y275="NA",AA275="NA",AC275="NA"),"NA",IF(OR(O275="NC",Q275="NC",S275="NC",U275="NC",W275="NC",Y275="NC",AA275="NC",AC275="NC",O275="SF",Q275="SF",S275="SF",U275="SF",W275="SF",Y275="SF",AA275="SF",AC275="SF"),"NC",IF(OR(O275="C",Q275="C",S275="C",U275="C",W275="C",Y275="C",AA275="C",AC275="C"),"C","")))))</f>
        <v>C</v>
      </c>
      <c r="AG275" s="54" t="str">
        <f>IF(AND(AE275="C",AF275="C"),"UTILIZOU O PDA CORRETAMENTE",IF(AND(AE275="C",AF275="NC"),"UTILIZOU O PDA CORRETAMENTE. NÃO HÁ FOTOS DE TODAS AS ETAPAS",IF(AND(AE275="NC",AF275="NC"),"NÃO UTILIZOU O PDA",IF(AND(AE275="NA",AF275="NA"),"NÃO AVALIADO POR FALHA DE SINCRONISMO"))))</f>
        <v>UTILIZOU O PDA CORRETAMENTE</v>
      </c>
      <c r="AH275" s="144" t="s">
        <v>207</v>
      </c>
      <c r="AI275" s="190" t="s">
        <v>6</v>
      </c>
      <c r="AJ275" s="94" t="str">
        <f>E275</f>
        <v>SÃO PAULO</v>
      </c>
      <c r="AK275" s="192" t="s">
        <v>39</v>
      </c>
    </row>
    <row r="276" spans="1:37" ht="30" hidden="1" customHeight="1">
      <c r="A276" s="176" t="s">
        <v>201</v>
      </c>
      <c r="B276" s="176">
        <v>2619306333</v>
      </c>
      <c r="C276" s="176" t="s">
        <v>659</v>
      </c>
      <c r="D276" s="176" t="s">
        <v>80</v>
      </c>
      <c r="E276" s="176" t="s">
        <v>5</v>
      </c>
      <c r="F276" s="176" t="s">
        <v>660</v>
      </c>
      <c r="G276" s="176">
        <v>1810</v>
      </c>
      <c r="H276" s="176" t="s">
        <v>217</v>
      </c>
      <c r="I276" s="176" t="s">
        <v>245</v>
      </c>
      <c r="J276" s="176" t="s">
        <v>661</v>
      </c>
      <c r="K276" s="176" t="s">
        <v>217</v>
      </c>
      <c r="L276" s="204">
        <v>46157.591666666667</v>
      </c>
      <c r="M276" s="204">
        <v>46157.599305555559</v>
      </c>
      <c r="N276" s="176" t="s">
        <v>318</v>
      </c>
      <c r="O276" s="144" t="s">
        <v>207</v>
      </c>
      <c r="P276" s="90"/>
      <c r="Q276" s="144" t="s">
        <v>207</v>
      </c>
      <c r="R276" s="90"/>
      <c r="S276" s="144" t="s">
        <v>207</v>
      </c>
      <c r="T276" s="90"/>
      <c r="U276" s="144" t="s">
        <v>207</v>
      </c>
      <c r="V276" s="90"/>
      <c r="W276" s="144" t="s">
        <v>207</v>
      </c>
      <c r="X276" s="90"/>
      <c r="Y276" s="144" t="s">
        <v>62</v>
      </c>
      <c r="Z276" s="90"/>
      <c r="AA276" s="144" t="s">
        <v>207</v>
      </c>
      <c r="AB276" s="90"/>
      <c r="AC276" s="144" t="s">
        <v>207</v>
      </c>
      <c r="AD276" s="90"/>
      <c r="AE276" s="144" t="s">
        <v>207</v>
      </c>
      <c r="AF276" s="178" t="str">
        <f>IF(AND(O276="",Q276="",S276="",U276="",W276="",Y276="",AA276="",AC276=""),"",IF(OR(AND(O276&lt;&gt;"NA",O276&lt;&gt;"C",O276&lt;&gt;"NC",O276&lt;&gt;"SF",O276&lt;&gt;""),AND(Q276&lt;&gt;"NA",Q276&lt;&gt;"C",Q276&lt;&gt;"NC",Q276&lt;&gt;"SF",Q276&lt;&gt;""),AND(S276&lt;&gt;"NA",S276&lt;&gt;"C",S276&lt;&gt;"NC",S276&lt;&gt;"SF",S276&lt;&gt;""),AND(U276&lt;&gt;"NA",U276&lt;&gt;"C",U276&lt;&gt;"NC",U276&lt;&gt;"SF",U276&lt;&gt;""),AND(W276&lt;&gt;"NA",W276&lt;&gt;"C",W276&lt;&gt;"NC",W276&lt;&gt;"SF",W276&lt;&gt;""),AND(Y276&lt;&gt;"NA",Y276&lt;&gt;"C",Y276&lt;&gt;"NC",Y276&lt;&gt;"SF",Y276&lt;&gt;""),AND(AA276&lt;&gt;"NA",AA276&lt;&gt;"C",AA276&lt;&gt;"NC",AA276&lt;&gt;"SF",AA276&lt;&gt;""),AND(AC276&lt;&gt;"NA",AC276&lt;&gt;"C",AC276&lt;&gt;"NC",AC276&lt;&gt;"SF",AC276&lt;&gt;"")),"FALSO",IF(AND(O276="NA",Q276="NA",S276="NA",U276="NA",W276="NA",Y276="NA",AA276="NA",AC276="NA"),"NA",IF(OR(O276="NC",Q276="NC",S276="NC",U276="NC",W276="NC",Y276="NC",AA276="NC",AC276="NC",O276="SF",Q276="SF",S276="SF",U276="SF",W276="SF",Y276="SF",AA276="SF",AC276="SF"),"NC",IF(OR(O276="C",Q276="C",S276="C",U276="C",W276="C",Y276="C",AA276="C",AC276="C"),"C","")))))</f>
        <v>C</v>
      </c>
      <c r="AG276" s="54" t="str">
        <f>IF(AND(AE276="C",AF276="C"),"UTILIZOU O PDA CORRETAMENTE",IF(AND(AE276="C",AF276="NC"),"UTILIZOU O PDA CORRETAMENTE. NÃO HÁ FOTOS DE TODAS AS ETAPAS",IF(AND(AE276="NC",AF276="NC"),"NÃO UTILIZOU O PDA",IF(AND(AE276="NA",AF276="NA"),"NÃO AVALIADO POR FALHA DE SINCRONISMO"))))</f>
        <v>UTILIZOU O PDA CORRETAMENTE</v>
      </c>
      <c r="AH276" s="144" t="s">
        <v>207</v>
      </c>
      <c r="AI276" s="190" t="s">
        <v>6</v>
      </c>
      <c r="AJ276" s="94" t="str">
        <f>E276</f>
        <v>SÃO PAULO</v>
      </c>
      <c r="AK276" s="192" t="s">
        <v>39</v>
      </c>
    </row>
    <row r="277" spans="1:37" ht="30" hidden="1" customHeight="1">
      <c r="A277" s="225" t="s">
        <v>201</v>
      </c>
      <c r="B277" s="176">
        <v>2620204362</v>
      </c>
      <c r="C277" s="176" t="s">
        <v>85</v>
      </c>
      <c r="D277" s="176" t="s">
        <v>80</v>
      </c>
      <c r="E277" s="176" t="s">
        <v>5</v>
      </c>
      <c r="F277" s="176" t="s">
        <v>660</v>
      </c>
      <c r="G277" s="176">
        <v>1810</v>
      </c>
      <c r="H277" s="176" t="s">
        <v>217</v>
      </c>
      <c r="I277" s="176" t="s">
        <v>245</v>
      </c>
      <c r="J277" s="176" t="s">
        <v>662</v>
      </c>
      <c r="K277" s="176" t="s">
        <v>663</v>
      </c>
      <c r="L277" s="204">
        <v>46160.644444444442</v>
      </c>
      <c r="M277" s="204">
        <v>46160.677083333336</v>
      </c>
      <c r="N277" s="176" t="s">
        <v>318</v>
      </c>
      <c r="O277" s="144" t="s">
        <v>207</v>
      </c>
      <c r="P277" s="90"/>
      <c r="Q277" s="144" t="s">
        <v>207</v>
      </c>
      <c r="R277" s="90"/>
      <c r="S277" s="144" t="s">
        <v>207</v>
      </c>
      <c r="T277" s="90"/>
      <c r="U277" s="144" t="s">
        <v>207</v>
      </c>
      <c r="V277" s="90"/>
      <c r="W277" s="144" t="s">
        <v>207</v>
      </c>
      <c r="X277" s="90"/>
      <c r="Y277" s="144" t="s">
        <v>62</v>
      </c>
      <c r="Z277" s="90"/>
      <c r="AA277" s="144" t="s">
        <v>207</v>
      </c>
      <c r="AB277" s="90"/>
      <c r="AC277" s="144" t="s">
        <v>207</v>
      </c>
      <c r="AD277" s="90"/>
      <c r="AE277" s="144" t="s">
        <v>207</v>
      </c>
      <c r="AF277" s="178" t="str">
        <f>IF(AND(O277="",Q277="",S277="",U277="",W277="",Y277="",AA277="",AC277=""),"",IF(OR(AND(O277&lt;&gt;"NA",O277&lt;&gt;"C",O277&lt;&gt;"NC",O277&lt;&gt;"SF",O277&lt;&gt;""),AND(Q277&lt;&gt;"NA",Q277&lt;&gt;"C",Q277&lt;&gt;"NC",Q277&lt;&gt;"SF",Q277&lt;&gt;""),AND(S277&lt;&gt;"NA",S277&lt;&gt;"C",S277&lt;&gt;"NC",S277&lt;&gt;"SF",S277&lt;&gt;""),AND(U277&lt;&gt;"NA",U277&lt;&gt;"C",U277&lt;&gt;"NC",U277&lt;&gt;"SF",U277&lt;&gt;""),AND(W277&lt;&gt;"NA",W277&lt;&gt;"C",W277&lt;&gt;"NC",W277&lt;&gt;"SF",W277&lt;&gt;""),AND(Y277&lt;&gt;"NA",Y277&lt;&gt;"C",Y277&lt;&gt;"NC",Y277&lt;&gt;"SF",Y277&lt;&gt;""),AND(AA277&lt;&gt;"NA",AA277&lt;&gt;"C",AA277&lt;&gt;"NC",AA277&lt;&gt;"SF",AA277&lt;&gt;""),AND(AC277&lt;&gt;"NA",AC277&lt;&gt;"C",AC277&lt;&gt;"NC",AC277&lt;&gt;"SF",AC277&lt;&gt;"")),"FALSO",IF(AND(O277="NA",Q277="NA",S277="NA",U277="NA",W277="NA",Y277="NA",AA277="NA",AC277="NA"),"NA",IF(OR(O277="NC",Q277="NC",S277="NC",U277="NC",W277="NC",Y277="NC",AA277="NC",AC277="NC",O277="SF",Q277="SF",S277="SF",U277="SF",W277="SF",Y277="SF",AA277="SF",AC277="SF"),"NC",IF(OR(O277="C",Q277="C",S277="C",U277="C",W277="C",Y277="C",AA277="C",AC277="C"),"C","")))))</f>
        <v>C</v>
      </c>
      <c r="AG277" s="54" t="str">
        <f>IF(AND(AE277="C",AF277="C"),"UTILIZOU O PDA CORRETAMENTE",IF(AND(AE277="C",AF277="NC"),"UTILIZOU O PDA CORRETAMENTE. NÃO HÁ FOTOS DE TODAS AS ETAPAS",IF(AND(AE277="NC",AF277="NC"),"NÃO UTILIZOU O PDA",IF(AND(AE277="NA",AF277="NA"),"NÃO AVALIADO POR FALHA DE SINCRONISMO"))))</f>
        <v>UTILIZOU O PDA CORRETAMENTE</v>
      </c>
      <c r="AH277" s="144"/>
      <c r="AI277" s="190" t="s">
        <v>6</v>
      </c>
      <c r="AJ277" s="94" t="str">
        <f>E277</f>
        <v>SÃO PAULO</v>
      </c>
      <c r="AK277" s="192" t="s">
        <v>39</v>
      </c>
    </row>
    <row r="278" spans="1:37" ht="30" hidden="1" customHeight="1">
      <c r="A278" s="225" t="s">
        <v>201</v>
      </c>
      <c r="B278" s="176">
        <v>2620204240</v>
      </c>
      <c r="C278" s="176" t="s">
        <v>664</v>
      </c>
      <c r="D278" s="176" t="s">
        <v>79</v>
      </c>
      <c r="E278" s="176" t="s">
        <v>5</v>
      </c>
      <c r="F278" s="176" t="s">
        <v>660</v>
      </c>
      <c r="G278" s="176">
        <v>1810</v>
      </c>
      <c r="H278" s="176"/>
      <c r="I278" s="176" t="s">
        <v>245</v>
      </c>
      <c r="J278" s="176" t="s">
        <v>665</v>
      </c>
      <c r="K278" s="176" t="s">
        <v>663</v>
      </c>
      <c r="L278" s="204">
        <v>46160.677777777775</v>
      </c>
      <c r="M278" s="204">
        <v>46160.681944444441</v>
      </c>
      <c r="N278" s="176" t="s">
        <v>318</v>
      </c>
      <c r="O278" s="144" t="s">
        <v>207</v>
      </c>
      <c r="P278" s="90"/>
      <c r="Q278" s="144" t="s">
        <v>207</v>
      </c>
      <c r="R278" s="90"/>
      <c r="S278" s="144" t="s">
        <v>207</v>
      </c>
      <c r="T278" s="90"/>
      <c r="U278" s="144" t="s">
        <v>207</v>
      </c>
      <c r="V278" s="90"/>
      <c r="W278" s="144" t="s">
        <v>207</v>
      </c>
      <c r="X278" s="90"/>
      <c r="Y278" s="144" t="s">
        <v>62</v>
      </c>
      <c r="Z278" s="90"/>
      <c r="AA278" s="144" t="s">
        <v>207</v>
      </c>
      <c r="AB278" s="90"/>
      <c r="AC278" s="144" t="s">
        <v>207</v>
      </c>
      <c r="AD278" s="90"/>
      <c r="AE278" s="144" t="s">
        <v>207</v>
      </c>
      <c r="AF278" s="178" t="str">
        <f>IF(AND(O278="",Q278="",S278="",U278="",W278="",Y278="",AA278="",AC278=""),"",IF(OR(AND(O278&lt;&gt;"NA",O278&lt;&gt;"C",O278&lt;&gt;"NC",O278&lt;&gt;"SF",O278&lt;&gt;""),AND(Q278&lt;&gt;"NA",Q278&lt;&gt;"C",Q278&lt;&gt;"NC",Q278&lt;&gt;"SF",Q278&lt;&gt;""),AND(S278&lt;&gt;"NA",S278&lt;&gt;"C",S278&lt;&gt;"NC",S278&lt;&gt;"SF",S278&lt;&gt;""),AND(U278&lt;&gt;"NA",U278&lt;&gt;"C",U278&lt;&gt;"NC",U278&lt;&gt;"SF",U278&lt;&gt;""),AND(W278&lt;&gt;"NA",W278&lt;&gt;"C",W278&lt;&gt;"NC",W278&lt;&gt;"SF",W278&lt;&gt;""),AND(Y278&lt;&gt;"NA",Y278&lt;&gt;"C",Y278&lt;&gt;"NC",Y278&lt;&gt;"SF",Y278&lt;&gt;""),AND(AA278&lt;&gt;"NA",AA278&lt;&gt;"C",AA278&lt;&gt;"NC",AA278&lt;&gt;"SF",AA278&lt;&gt;""),AND(AC278&lt;&gt;"NA",AC278&lt;&gt;"C",AC278&lt;&gt;"NC",AC278&lt;&gt;"SF",AC278&lt;&gt;"")),"FALSO",IF(AND(O278="NA",Q278="NA",S278="NA",U278="NA",W278="NA",Y278="NA",AA278="NA",AC278="NA"),"NA",IF(OR(O278="NC",Q278="NC",S278="NC",U278="NC",W278="NC",Y278="NC",AA278="NC",AC278="NC",O278="SF",Q278="SF",S278="SF",U278="SF",W278="SF",Y278="SF",AA278="SF",AC278="SF"),"NC",IF(OR(O278="C",Q278="C",S278="C",U278="C",W278="C",Y278="C",AA278="C",AC278="C"),"C","")))))</f>
        <v>C</v>
      </c>
      <c r="AG278" s="54" t="str">
        <f>IF(AND(AE278="C",AF278="C"),"UTILIZOU O PDA CORRETAMENTE",IF(AND(AE278="C",AF278="NC"),"UTILIZOU O PDA CORRETAMENTE. NÃO HÁ FOTOS DE TODAS AS ETAPAS",IF(AND(AE278="NC",AF278="NC"),"NÃO UTILIZOU O PDA",IF(AND(AE278="NA",AF278="NA"),"NÃO AVALIADO POR FALHA DE SINCRONISMO"))))</f>
        <v>UTILIZOU O PDA CORRETAMENTE</v>
      </c>
      <c r="AH278" s="144"/>
      <c r="AI278" s="190" t="s">
        <v>6</v>
      </c>
      <c r="AJ278" s="94" t="str">
        <f>E278</f>
        <v>SÃO PAULO</v>
      </c>
      <c r="AK278" s="192" t="s">
        <v>39</v>
      </c>
    </row>
    <row r="279" spans="1:37" ht="30" hidden="1" customHeight="1">
      <c r="A279" s="225" t="s">
        <v>201</v>
      </c>
      <c r="B279" s="176">
        <v>2620204466</v>
      </c>
      <c r="C279" s="176" t="s">
        <v>664</v>
      </c>
      <c r="D279" s="176" t="s">
        <v>79</v>
      </c>
      <c r="E279" s="176" t="s">
        <v>5</v>
      </c>
      <c r="F279" s="176" t="s">
        <v>660</v>
      </c>
      <c r="G279" s="176">
        <v>1820</v>
      </c>
      <c r="H279" s="176" t="s">
        <v>285</v>
      </c>
      <c r="I279" s="176" t="s">
        <v>245</v>
      </c>
      <c r="J279" s="176" t="s">
        <v>665</v>
      </c>
      <c r="K279" s="176" t="s">
        <v>663</v>
      </c>
      <c r="L279" s="204">
        <v>46160.685416666667</v>
      </c>
      <c r="M279" s="204">
        <v>46160.689583333333</v>
      </c>
      <c r="N279" s="176" t="s">
        <v>318</v>
      </c>
      <c r="O279" s="144" t="s">
        <v>207</v>
      </c>
      <c r="P279" s="90"/>
      <c r="Q279" s="144" t="s">
        <v>207</v>
      </c>
      <c r="R279" s="90"/>
      <c r="S279" s="144" t="s">
        <v>207</v>
      </c>
      <c r="T279" s="90"/>
      <c r="U279" s="144" t="s">
        <v>207</v>
      </c>
      <c r="V279" s="90"/>
      <c r="W279" s="144" t="s">
        <v>207</v>
      </c>
      <c r="X279" s="90"/>
      <c r="Y279" s="144" t="s">
        <v>62</v>
      </c>
      <c r="Z279" s="90"/>
      <c r="AA279" s="144" t="s">
        <v>207</v>
      </c>
      <c r="AB279" s="90"/>
      <c r="AC279" s="144" t="s">
        <v>207</v>
      </c>
      <c r="AD279" s="90"/>
      <c r="AE279" s="144" t="s">
        <v>207</v>
      </c>
      <c r="AF279" s="178" t="str">
        <f>IF(AND(O279="",Q279="",S279="",U279="",W279="",Y279="",AA279="",AC279=""),"",IF(OR(AND(O279&lt;&gt;"NA",O279&lt;&gt;"C",O279&lt;&gt;"NC",O279&lt;&gt;"SF",O279&lt;&gt;""),AND(Q279&lt;&gt;"NA",Q279&lt;&gt;"C",Q279&lt;&gt;"NC",Q279&lt;&gt;"SF",Q279&lt;&gt;""),AND(S279&lt;&gt;"NA",S279&lt;&gt;"C",S279&lt;&gt;"NC",S279&lt;&gt;"SF",S279&lt;&gt;""),AND(U279&lt;&gt;"NA",U279&lt;&gt;"C",U279&lt;&gt;"NC",U279&lt;&gt;"SF",U279&lt;&gt;""),AND(W279&lt;&gt;"NA",W279&lt;&gt;"C",W279&lt;&gt;"NC",W279&lt;&gt;"SF",W279&lt;&gt;""),AND(Y279&lt;&gt;"NA",Y279&lt;&gt;"C",Y279&lt;&gt;"NC",Y279&lt;&gt;"SF",Y279&lt;&gt;""),AND(AA279&lt;&gt;"NA",AA279&lt;&gt;"C",AA279&lt;&gt;"NC",AA279&lt;&gt;"SF",AA279&lt;&gt;""),AND(AC279&lt;&gt;"NA",AC279&lt;&gt;"C",AC279&lt;&gt;"NC",AC279&lt;&gt;"SF",AC279&lt;&gt;"")),"FALSO",IF(AND(O279="NA",Q279="NA",S279="NA",U279="NA",W279="NA",Y279="NA",AA279="NA",AC279="NA"),"NA",IF(OR(O279="NC",Q279="NC",S279="NC",U279="NC",W279="NC",Y279="NC",AA279="NC",AC279="NC",O279="SF",Q279="SF",S279="SF",U279="SF",W279="SF",Y279="SF",AA279="SF",AC279="SF"),"NC",IF(OR(O279="C",Q279="C",S279="C",U279="C",W279="C",Y279="C",AA279="C",AC279="C"),"C","")))))</f>
        <v>C</v>
      </c>
      <c r="AG279" s="54" t="str">
        <f>IF(AND(AE279="C",AF279="C"),"UTILIZOU O PDA CORRETAMENTE",IF(AND(AE279="C",AF279="NC"),"UTILIZOU O PDA CORRETAMENTE. NÃO HÁ FOTOS DE TODAS AS ETAPAS",IF(AND(AE279="NC",AF279="NC"),"NÃO UTILIZOU O PDA",IF(AND(AE279="NA",AF279="NA"),"NÃO AVALIADO POR FALHA DE SINCRONISMO"))))</f>
        <v>UTILIZOU O PDA CORRETAMENTE</v>
      </c>
      <c r="AH279" s="144"/>
      <c r="AI279" s="190" t="s">
        <v>6</v>
      </c>
      <c r="AJ279" s="94" t="str">
        <f>E279</f>
        <v>SÃO PAULO</v>
      </c>
      <c r="AK279" s="192" t="s">
        <v>39</v>
      </c>
    </row>
    <row r="280" spans="1:37" ht="30" hidden="1" customHeight="1">
      <c r="A280" s="176" t="s">
        <v>201</v>
      </c>
      <c r="B280" s="176">
        <v>2620576406</v>
      </c>
      <c r="C280" s="176" t="s">
        <v>97</v>
      </c>
      <c r="D280" s="176" t="s">
        <v>77</v>
      </c>
      <c r="E280" s="176" t="s">
        <v>5</v>
      </c>
      <c r="F280" s="176" t="s">
        <v>666</v>
      </c>
      <c r="G280" s="176">
        <v>80</v>
      </c>
      <c r="H280" s="176" t="s">
        <v>208</v>
      </c>
      <c r="I280" s="176" t="s">
        <v>241</v>
      </c>
      <c r="J280" s="176" t="s">
        <v>97</v>
      </c>
      <c r="K280" s="176" t="s">
        <v>209</v>
      </c>
      <c r="L280" s="204">
        <v>46158.477083333331</v>
      </c>
      <c r="M280" s="204">
        <v>46158.484722222223</v>
      </c>
      <c r="N280" s="176" t="s">
        <v>206</v>
      </c>
      <c r="O280" s="144" t="s">
        <v>207</v>
      </c>
      <c r="P280" s="90"/>
      <c r="Q280" s="144" t="s">
        <v>62</v>
      </c>
      <c r="R280" s="90"/>
      <c r="S280" s="144" t="s">
        <v>62</v>
      </c>
      <c r="T280" s="90"/>
      <c r="U280" s="144" t="s">
        <v>62</v>
      </c>
      <c r="V280" s="90"/>
      <c r="W280" s="144" t="s">
        <v>62</v>
      </c>
      <c r="X280" s="90"/>
      <c r="Y280" s="144" t="s">
        <v>62</v>
      </c>
      <c r="Z280" s="90"/>
      <c r="AA280" s="144" t="s">
        <v>62</v>
      </c>
      <c r="AB280" s="90"/>
      <c r="AC280" s="144" t="s">
        <v>207</v>
      </c>
      <c r="AD280" s="90"/>
      <c r="AE280" s="144" t="s">
        <v>207</v>
      </c>
      <c r="AF280" s="178" t="str">
        <f>IF(AND(O280="",Q280="",S280="",U280="",W280="",Y280="",AA280="",AC280=""),"",IF(OR(AND(O280&lt;&gt;"NA",O280&lt;&gt;"C",O280&lt;&gt;"NC",O280&lt;&gt;"SF",O280&lt;&gt;""),AND(Q280&lt;&gt;"NA",Q280&lt;&gt;"C",Q280&lt;&gt;"NC",Q280&lt;&gt;"SF",Q280&lt;&gt;""),AND(S280&lt;&gt;"NA",S280&lt;&gt;"C",S280&lt;&gt;"NC",S280&lt;&gt;"SF",S280&lt;&gt;""),AND(U280&lt;&gt;"NA",U280&lt;&gt;"C",U280&lt;&gt;"NC",U280&lt;&gt;"SF",U280&lt;&gt;""),AND(W280&lt;&gt;"NA",W280&lt;&gt;"C",W280&lt;&gt;"NC",W280&lt;&gt;"SF",W280&lt;&gt;""),AND(Y280&lt;&gt;"NA",Y280&lt;&gt;"C",Y280&lt;&gt;"NC",Y280&lt;&gt;"SF",Y280&lt;&gt;""),AND(AA280&lt;&gt;"NA",AA280&lt;&gt;"C",AA280&lt;&gt;"NC",AA280&lt;&gt;"SF",AA280&lt;&gt;""),AND(AC280&lt;&gt;"NA",AC280&lt;&gt;"C",AC280&lt;&gt;"NC",AC280&lt;&gt;"SF",AC280&lt;&gt;"")),"FALSO",IF(AND(O280="NA",Q280="NA",S280="NA",U280="NA",W280="NA",Y280="NA",AA280="NA",AC280="NA"),"NA",IF(OR(O280="NC",Q280="NC",S280="NC",U280="NC",W280="NC",Y280="NC",AA280="NC",AC280="NC",O280="SF",Q280="SF",S280="SF",U280="SF",W280="SF",Y280="SF",AA280="SF",AC280="SF"),"NC",IF(OR(O280="C",Q280="C",S280="C",U280="C",W280="C",Y280="C",AA280="C",AC280="C"),"C","")))))</f>
        <v>C</v>
      </c>
      <c r="AG280" s="54" t="str">
        <f>IF(AND(AE280="C",AF280="C"),"UTILIZOU O PDA CORRETAMENTE",IF(AND(AE280="C",AF280="NC"),"UTILIZOU O PDA CORRETAMENTE. NÃO HÁ FOTOS DE TODAS AS ETAPAS",IF(AND(AE280="NC",AF280="NC"),"NÃO UTILIZOU O PDA",IF(AND(AE280="NA",AF280="NA"),"NÃO AVALIADO POR FALHA DE SINCRONISMO"))))</f>
        <v>UTILIZOU O PDA CORRETAMENTE</v>
      </c>
      <c r="AH280" s="144" t="s">
        <v>207</v>
      </c>
      <c r="AI280" s="190" t="s">
        <v>6</v>
      </c>
      <c r="AJ280" s="94" t="str">
        <f>E280</f>
        <v>SÃO PAULO</v>
      </c>
      <c r="AK280" s="192" t="s">
        <v>39</v>
      </c>
    </row>
    <row r="281" spans="1:37" ht="30" hidden="1" customHeight="1">
      <c r="A281" s="176" t="s">
        <v>201</v>
      </c>
      <c r="B281" s="176">
        <v>2620576389</v>
      </c>
      <c r="C281" s="176" t="s">
        <v>95</v>
      </c>
      <c r="D281" s="176" t="s">
        <v>77</v>
      </c>
      <c r="E281" s="176" t="s">
        <v>5</v>
      </c>
      <c r="F281" s="176" t="s">
        <v>666</v>
      </c>
      <c r="G281" s="176">
        <v>80</v>
      </c>
      <c r="H281" s="176" t="s">
        <v>203</v>
      </c>
      <c r="I281" s="176" t="s">
        <v>241</v>
      </c>
      <c r="J281" s="176" t="s">
        <v>95</v>
      </c>
      <c r="K281" s="176" t="s">
        <v>667</v>
      </c>
      <c r="L281" s="204">
        <v>46158.379166666666</v>
      </c>
      <c r="M281" s="204">
        <v>46158.475694444445</v>
      </c>
      <c r="N281" s="176" t="s">
        <v>206</v>
      </c>
      <c r="O281" s="144" t="s">
        <v>207</v>
      </c>
      <c r="P281" s="90"/>
      <c r="Q281" s="144" t="s">
        <v>62</v>
      </c>
      <c r="R281" s="90"/>
      <c r="S281" s="144" t="s">
        <v>62</v>
      </c>
      <c r="T281" s="90"/>
      <c r="U281" s="144" t="s">
        <v>62</v>
      </c>
      <c r="V281" s="90"/>
      <c r="W281" s="144" t="s">
        <v>62</v>
      </c>
      <c r="X281" s="90"/>
      <c r="Y281" s="144" t="s">
        <v>62</v>
      </c>
      <c r="Z281" s="90"/>
      <c r="AA281" s="144" t="s">
        <v>62</v>
      </c>
      <c r="AB281" s="90"/>
      <c r="AC281" s="144" t="s">
        <v>207</v>
      </c>
      <c r="AD281" s="90"/>
      <c r="AE281" s="144" t="s">
        <v>207</v>
      </c>
      <c r="AF281" s="178" t="str">
        <f>IF(AND(O281="",Q281="",S281="",U281="",W281="",Y281="",AA281="",AC281=""),"",IF(OR(AND(O281&lt;&gt;"NA",O281&lt;&gt;"C",O281&lt;&gt;"NC",O281&lt;&gt;"SF",O281&lt;&gt;""),AND(Q281&lt;&gt;"NA",Q281&lt;&gt;"C",Q281&lt;&gt;"NC",Q281&lt;&gt;"SF",Q281&lt;&gt;""),AND(S281&lt;&gt;"NA",S281&lt;&gt;"C",S281&lt;&gt;"NC",S281&lt;&gt;"SF",S281&lt;&gt;""),AND(U281&lt;&gt;"NA",U281&lt;&gt;"C",U281&lt;&gt;"NC",U281&lt;&gt;"SF",U281&lt;&gt;""),AND(W281&lt;&gt;"NA",W281&lt;&gt;"C",W281&lt;&gt;"NC",W281&lt;&gt;"SF",W281&lt;&gt;""),AND(Y281&lt;&gt;"NA",Y281&lt;&gt;"C",Y281&lt;&gt;"NC",Y281&lt;&gt;"SF",Y281&lt;&gt;""),AND(AA281&lt;&gt;"NA",AA281&lt;&gt;"C",AA281&lt;&gt;"NC",AA281&lt;&gt;"SF",AA281&lt;&gt;""),AND(AC281&lt;&gt;"NA",AC281&lt;&gt;"C",AC281&lt;&gt;"NC",AC281&lt;&gt;"SF",AC281&lt;&gt;"")),"FALSO",IF(AND(O281="NA",Q281="NA",S281="NA",U281="NA",W281="NA",Y281="NA",AA281="NA",AC281="NA"),"NA",IF(OR(O281="NC",Q281="NC",S281="NC",U281="NC",W281="NC",Y281="NC",AA281="NC",AC281="NC",O281="SF",Q281="SF",S281="SF",U281="SF",W281="SF",Y281="SF",AA281="SF",AC281="SF"),"NC",IF(OR(O281="C",Q281="C",S281="C",U281="C",W281="C",Y281="C",AA281="C",AC281="C"),"C","")))))</f>
        <v>C</v>
      </c>
      <c r="AG281" s="54" t="str">
        <f>IF(AND(AE281="C",AF281="C"),"UTILIZOU O PDA CORRETAMENTE",IF(AND(AE281="C",AF281="NC"),"UTILIZOU O PDA CORRETAMENTE. NÃO HÁ FOTOS DE TODAS AS ETAPAS",IF(AND(AE281="NC",AF281="NC"),"NÃO UTILIZOU O PDA",IF(AND(AE281="NA",AF281="NA"),"NÃO AVALIADO POR FALHA DE SINCRONISMO"))))</f>
        <v>UTILIZOU O PDA CORRETAMENTE</v>
      </c>
      <c r="AH281" s="144" t="s">
        <v>207</v>
      </c>
      <c r="AI281" s="190" t="s">
        <v>6</v>
      </c>
      <c r="AJ281" s="94" t="str">
        <f>E281</f>
        <v>SÃO PAULO</v>
      </c>
      <c r="AK281" s="192" t="s">
        <v>39</v>
      </c>
    </row>
    <row r="282" spans="1:37" ht="30" hidden="1" customHeight="1">
      <c r="A282" s="176" t="s">
        <v>201</v>
      </c>
      <c r="B282" s="176">
        <v>2619140243</v>
      </c>
      <c r="C282" s="176" t="s">
        <v>86</v>
      </c>
      <c r="D282" s="176" t="s">
        <v>77</v>
      </c>
      <c r="E282" s="176" t="s">
        <v>5</v>
      </c>
      <c r="F282" s="176" t="s">
        <v>668</v>
      </c>
      <c r="G282" s="176">
        <v>26</v>
      </c>
      <c r="H282" s="176"/>
      <c r="I282" s="176" t="s">
        <v>204</v>
      </c>
      <c r="J282" s="176" t="s">
        <v>86</v>
      </c>
      <c r="K282" s="176" t="s">
        <v>669</v>
      </c>
      <c r="L282" s="204">
        <v>46208.424305555556</v>
      </c>
      <c r="M282" s="204">
        <v>46208.54583333333</v>
      </c>
      <c r="N282" s="176" t="s">
        <v>226</v>
      </c>
      <c r="O282" s="144" t="s">
        <v>207</v>
      </c>
      <c r="P282" s="90"/>
      <c r="Q282" s="144" t="s">
        <v>207</v>
      </c>
      <c r="R282" s="90"/>
      <c r="S282" s="144" t="s">
        <v>207</v>
      </c>
      <c r="T282" s="90"/>
      <c r="U282" s="144" t="s">
        <v>207</v>
      </c>
      <c r="V282" s="90"/>
      <c r="W282" s="144" t="s">
        <v>207</v>
      </c>
      <c r="X282" s="90"/>
      <c r="Y282" s="144" t="s">
        <v>207</v>
      </c>
      <c r="Z282" s="90"/>
      <c r="AA282" s="144" t="s">
        <v>207</v>
      </c>
      <c r="AB282" s="90"/>
      <c r="AC282" s="144" t="s">
        <v>207</v>
      </c>
      <c r="AD282" s="90"/>
      <c r="AE282" s="144" t="s">
        <v>207</v>
      </c>
      <c r="AF282" s="178" t="str">
        <f>IF(AND(O282="",Q282="",S282="",U282="",W282="",Y282="",AA282="",AC282=""),"",IF(OR(AND(O282&lt;&gt;"NA",O282&lt;&gt;"C",O282&lt;&gt;"NC",O282&lt;&gt;"SF",O282&lt;&gt;""),AND(Q282&lt;&gt;"NA",Q282&lt;&gt;"C",Q282&lt;&gt;"NC",Q282&lt;&gt;"SF",Q282&lt;&gt;""),AND(S282&lt;&gt;"NA",S282&lt;&gt;"C",S282&lt;&gt;"NC",S282&lt;&gt;"SF",S282&lt;&gt;""),AND(U282&lt;&gt;"NA",U282&lt;&gt;"C",U282&lt;&gt;"NC",U282&lt;&gt;"SF",U282&lt;&gt;""),AND(W282&lt;&gt;"NA",W282&lt;&gt;"C",W282&lt;&gt;"NC",W282&lt;&gt;"SF",W282&lt;&gt;""),AND(Y282&lt;&gt;"NA",Y282&lt;&gt;"C",Y282&lt;&gt;"NC",Y282&lt;&gt;"SF",Y282&lt;&gt;""),AND(AA282&lt;&gt;"NA",AA282&lt;&gt;"C",AA282&lt;&gt;"NC",AA282&lt;&gt;"SF",AA282&lt;&gt;""),AND(AC282&lt;&gt;"NA",AC282&lt;&gt;"C",AC282&lt;&gt;"NC",AC282&lt;&gt;"SF",AC282&lt;&gt;"")),"FALSO",IF(AND(O282="NA",Q282="NA",S282="NA",U282="NA",W282="NA",Y282="NA",AA282="NA",AC282="NA"),"NA",IF(OR(O282="NC",Q282="NC",S282="NC",U282="NC",W282="NC",Y282="NC",AA282="NC",AC282="NC",O282="SF",Q282="SF",S282="SF",U282="SF",W282="SF",Y282="SF",AA282="SF",AC282="SF"),"NC",IF(OR(O282="C",Q282="C",S282="C",U282="C",W282="C",Y282="C",AA282="C",AC282="C"),"C","")))))</f>
        <v>C</v>
      </c>
      <c r="AG282" s="54" t="str">
        <f>IF(AND(AE282="C",AF282="C"),"UTILIZOU O PDA CORRETAMENTE",IF(AND(AE282="C",AF282="NC"),"UTILIZOU O PDA CORRETAMENTE. NÃO HÁ FOTOS DE TODAS AS ETAPAS",IF(AND(AE282="NC",AF282="NC"),"NÃO UTILIZOU O PDA",IF(AND(AE282="NA",AF282="NA"),"NÃO AVALIADO POR FALHA DE SINCRONISMO"))))</f>
        <v>UTILIZOU O PDA CORRETAMENTE</v>
      </c>
      <c r="AH282" s="144" t="s">
        <v>207</v>
      </c>
      <c r="AI282" s="190" t="s">
        <v>6</v>
      </c>
      <c r="AJ282" s="94" t="str">
        <f>E282</f>
        <v>SÃO PAULO</v>
      </c>
      <c r="AK282" s="192" t="s">
        <v>39</v>
      </c>
    </row>
    <row r="283" spans="1:37" ht="30" hidden="1" customHeight="1">
      <c r="A283" s="176" t="s">
        <v>201</v>
      </c>
      <c r="B283" s="176">
        <v>2692725929</v>
      </c>
      <c r="C283" s="176" t="s">
        <v>107</v>
      </c>
      <c r="D283" s="176" t="s">
        <v>81</v>
      </c>
      <c r="E283" s="176" t="s">
        <v>5</v>
      </c>
      <c r="F283" s="176" t="s">
        <v>670</v>
      </c>
      <c r="G283" s="176">
        <v>622</v>
      </c>
      <c r="H283" s="176"/>
      <c r="I283" s="176" t="s">
        <v>671</v>
      </c>
      <c r="J283" s="176" t="s">
        <v>219</v>
      </c>
      <c r="K283" s="176" t="s">
        <v>672</v>
      </c>
      <c r="L283" s="204">
        <v>46239.435416666667</v>
      </c>
      <c r="M283" s="204">
        <v>46239.581250000003</v>
      </c>
      <c r="N283" s="176" t="s">
        <v>345</v>
      </c>
      <c r="O283" s="144" t="s">
        <v>207</v>
      </c>
      <c r="P283" s="90"/>
      <c r="Q283" s="144" t="s">
        <v>207</v>
      </c>
      <c r="R283" s="90"/>
      <c r="S283" s="144" t="s">
        <v>207</v>
      </c>
      <c r="T283" s="90"/>
      <c r="U283" s="144" t="s">
        <v>207</v>
      </c>
      <c r="V283" s="90"/>
      <c r="W283" s="144" t="s">
        <v>207</v>
      </c>
      <c r="X283" s="90"/>
      <c r="Y283" s="144" t="s">
        <v>207</v>
      </c>
      <c r="Z283" s="90"/>
      <c r="AA283" s="144" t="s">
        <v>207</v>
      </c>
      <c r="AB283" s="90"/>
      <c r="AC283" s="144" t="s">
        <v>207</v>
      </c>
      <c r="AD283" s="90"/>
      <c r="AE283" s="144" t="s">
        <v>207</v>
      </c>
      <c r="AF283" s="178" t="str">
        <f>IF(AND(O283="",Q283="",S283="",U283="",W283="",Y283="",AA283="",AC283=""),"",IF(OR(AND(O283&lt;&gt;"NA",O283&lt;&gt;"C",O283&lt;&gt;"NC",O283&lt;&gt;"SF",O283&lt;&gt;""),AND(Q283&lt;&gt;"NA",Q283&lt;&gt;"C",Q283&lt;&gt;"NC",Q283&lt;&gt;"SF",Q283&lt;&gt;""),AND(S283&lt;&gt;"NA",S283&lt;&gt;"C",S283&lt;&gt;"NC",S283&lt;&gt;"SF",S283&lt;&gt;""),AND(U283&lt;&gt;"NA",U283&lt;&gt;"C",U283&lt;&gt;"NC",U283&lt;&gt;"SF",U283&lt;&gt;""),AND(W283&lt;&gt;"NA",W283&lt;&gt;"C",W283&lt;&gt;"NC",W283&lt;&gt;"SF",W283&lt;&gt;""),AND(Y283&lt;&gt;"NA",Y283&lt;&gt;"C",Y283&lt;&gt;"NC",Y283&lt;&gt;"SF",Y283&lt;&gt;""),AND(AA283&lt;&gt;"NA",AA283&lt;&gt;"C",AA283&lt;&gt;"NC",AA283&lt;&gt;"SF",AA283&lt;&gt;""),AND(AC283&lt;&gt;"NA",AC283&lt;&gt;"C",AC283&lt;&gt;"NC",AC283&lt;&gt;"SF",AC283&lt;&gt;"")),"FALSO",IF(AND(O283="NA",Q283="NA",S283="NA",U283="NA",W283="NA",Y283="NA",AA283="NA",AC283="NA"),"NA",IF(OR(O283="NC",Q283="NC",S283="NC",U283="NC",W283="NC",Y283="NC",AA283="NC",AC283="NC",O283="SF",Q283="SF",S283="SF",U283="SF",W283="SF",Y283="SF",AA283="SF",AC283="SF"),"NC",IF(OR(O283="C",Q283="C",S283="C",U283="C",W283="C",Y283="C",AA283="C",AC283="C"),"C","")))))</f>
        <v>C</v>
      </c>
      <c r="AG283" s="54" t="str">
        <f>IF(AND(AE283="C",AF283="C"),"UTILIZOU O PDA CORRETAMENTE",IF(AND(AE283="C",AF283="NC"),"UTILIZOU O PDA CORRETAMENTE. NÃO HÁ FOTOS DE TODAS AS ETAPAS",IF(AND(AE283="NC",AF283="NC"),"NÃO UTILIZOU O PDA",IF(AND(AE283="NA",AF283="NA"),"NÃO AVALIADO POR FALHA DE SINCRONISMO"))))</f>
        <v>UTILIZOU O PDA CORRETAMENTE</v>
      </c>
      <c r="AH283" s="144" t="s">
        <v>207</v>
      </c>
      <c r="AI283" s="190" t="s">
        <v>6</v>
      </c>
      <c r="AJ283" s="94" t="str">
        <f>E283</f>
        <v>SÃO PAULO</v>
      </c>
      <c r="AK283" s="192" t="s">
        <v>39</v>
      </c>
    </row>
    <row r="284" spans="1:37" ht="30" hidden="1" customHeight="1">
      <c r="A284" s="225" t="s">
        <v>201</v>
      </c>
      <c r="B284" s="176">
        <v>2619793153</v>
      </c>
      <c r="C284" s="176" t="s">
        <v>86</v>
      </c>
      <c r="D284" s="176" t="s">
        <v>77</v>
      </c>
      <c r="E284" s="176" t="s">
        <v>5</v>
      </c>
      <c r="F284" s="176" t="s">
        <v>673</v>
      </c>
      <c r="G284" s="176">
        <v>33</v>
      </c>
      <c r="H284" s="176" t="s">
        <v>217</v>
      </c>
      <c r="I284" s="176" t="s">
        <v>272</v>
      </c>
      <c r="J284" s="176" t="s">
        <v>86</v>
      </c>
      <c r="K284" s="176" t="s">
        <v>217</v>
      </c>
      <c r="L284" s="204">
        <v>46160.333333333336</v>
      </c>
      <c r="M284" s="204">
        <v>46160.336805555555</v>
      </c>
      <c r="N284" s="176" t="s">
        <v>221</v>
      </c>
      <c r="O284" s="144" t="s">
        <v>207</v>
      </c>
      <c r="P284" s="90"/>
      <c r="Q284" s="144" t="s">
        <v>207</v>
      </c>
      <c r="R284" s="90"/>
      <c r="S284" s="144" t="s">
        <v>207</v>
      </c>
      <c r="T284" s="90"/>
      <c r="U284" s="144" t="s">
        <v>207</v>
      </c>
      <c r="V284" s="90"/>
      <c r="W284" s="144" t="s">
        <v>207</v>
      </c>
      <c r="X284" s="90"/>
      <c r="Y284" s="144" t="s">
        <v>207</v>
      </c>
      <c r="Z284" s="90"/>
      <c r="AA284" s="144" t="s">
        <v>207</v>
      </c>
      <c r="AB284" s="90"/>
      <c r="AC284" s="144" t="s">
        <v>207</v>
      </c>
      <c r="AD284" s="90"/>
      <c r="AE284" s="144" t="s">
        <v>207</v>
      </c>
      <c r="AF284" s="178" t="str">
        <f>IF(AND(O284="",Q284="",S284="",U284="",W284="",Y284="",AA284="",AC284=""),"",IF(OR(AND(O284&lt;&gt;"NA",O284&lt;&gt;"C",O284&lt;&gt;"NC",O284&lt;&gt;"SF",O284&lt;&gt;""),AND(Q284&lt;&gt;"NA",Q284&lt;&gt;"C",Q284&lt;&gt;"NC",Q284&lt;&gt;"SF",Q284&lt;&gt;""),AND(S284&lt;&gt;"NA",S284&lt;&gt;"C",S284&lt;&gt;"NC",S284&lt;&gt;"SF",S284&lt;&gt;""),AND(U284&lt;&gt;"NA",U284&lt;&gt;"C",U284&lt;&gt;"NC",U284&lt;&gt;"SF",U284&lt;&gt;""),AND(W284&lt;&gt;"NA",W284&lt;&gt;"C",W284&lt;&gt;"NC",W284&lt;&gt;"SF",W284&lt;&gt;""),AND(Y284&lt;&gt;"NA",Y284&lt;&gt;"C",Y284&lt;&gt;"NC",Y284&lt;&gt;"SF",Y284&lt;&gt;""),AND(AA284&lt;&gt;"NA",AA284&lt;&gt;"C",AA284&lt;&gt;"NC",AA284&lt;&gt;"SF",AA284&lt;&gt;""),AND(AC284&lt;&gt;"NA",AC284&lt;&gt;"C",AC284&lt;&gt;"NC",AC284&lt;&gt;"SF",AC284&lt;&gt;"")),"FALSO",IF(AND(O284="NA",Q284="NA",S284="NA",U284="NA",W284="NA",Y284="NA",AA284="NA",AC284="NA"),"NA",IF(OR(O284="NC",Q284="NC",S284="NC",U284="NC",W284="NC",Y284="NC",AA284="NC",AC284="NC",O284="SF",Q284="SF",S284="SF",U284="SF",W284="SF",Y284="SF",AA284="SF",AC284="SF"),"NC",IF(OR(O284="C",Q284="C",S284="C",U284="C",W284="C",Y284="C",AA284="C",AC284="C"),"C","")))))</f>
        <v>C</v>
      </c>
      <c r="AG284" s="54" t="str">
        <f>IF(AND(AE284="C",AF284="C"),"UTILIZOU O PDA CORRETAMENTE",IF(AND(AE284="C",AF284="NC"),"UTILIZOU O PDA CORRETAMENTE. NÃO HÁ FOTOS DE TODAS AS ETAPAS",IF(AND(AE284="NC",AF284="NC"),"NÃO UTILIZOU O PDA",IF(AND(AE284="NA",AF284="NA"),"NÃO AVALIADO POR FALHA DE SINCRONISMO"))))</f>
        <v>UTILIZOU O PDA CORRETAMENTE</v>
      </c>
      <c r="AH284" s="144" t="s">
        <v>207</v>
      </c>
      <c r="AI284" s="190" t="s">
        <v>6</v>
      </c>
      <c r="AJ284" s="94" t="str">
        <f>E284</f>
        <v>SÃO PAULO</v>
      </c>
      <c r="AK284" s="192" t="s">
        <v>39</v>
      </c>
    </row>
    <row r="285" spans="1:37" ht="30" hidden="1" customHeight="1">
      <c r="A285" s="176" t="s">
        <v>201</v>
      </c>
      <c r="B285" s="176">
        <v>2692968127</v>
      </c>
      <c r="C285" s="176" t="s">
        <v>102</v>
      </c>
      <c r="D285" s="176" t="s">
        <v>81</v>
      </c>
      <c r="E285" s="176" t="s">
        <v>5</v>
      </c>
      <c r="F285" s="176" t="s">
        <v>674</v>
      </c>
      <c r="G285" s="176">
        <v>144</v>
      </c>
      <c r="H285" s="176"/>
      <c r="I285" s="176" t="s">
        <v>675</v>
      </c>
      <c r="J285" s="176" t="s">
        <v>219</v>
      </c>
      <c r="K285" s="176" t="s">
        <v>242</v>
      </c>
      <c r="L285" s="204">
        <v>46331.424305555556</v>
      </c>
      <c r="M285" s="204">
        <v>46331.54583333333</v>
      </c>
      <c r="N285" s="176" t="s">
        <v>243</v>
      </c>
      <c r="O285" s="144" t="s">
        <v>207</v>
      </c>
      <c r="P285" s="187"/>
      <c r="Q285" s="176" t="s">
        <v>207</v>
      </c>
      <c r="R285" s="176"/>
      <c r="S285" s="176" t="s">
        <v>207</v>
      </c>
      <c r="T285" s="187"/>
      <c r="U285" s="176" t="s">
        <v>207</v>
      </c>
      <c r="V285" s="176"/>
      <c r="W285" s="176" t="s">
        <v>207</v>
      </c>
      <c r="X285" s="187"/>
      <c r="Y285" s="176" t="s">
        <v>231</v>
      </c>
      <c r="Z285" s="187" t="s">
        <v>430</v>
      </c>
      <c r="AA285" s="176" t="s">
        <v>207</v>
      </c>
      <c r="AB285" s="187"/>
      <c r="AC285" s="187" t="s">
        <v>207</v>
      </c>
      <c r="AD285" s="187"/>
      <c r="AE285" s="187" t="s">
        <v>207</v>
      </c>
      <c r="AF285" s="178" t="str">
        <f>IF(AND(O285="",Q285="",S285="",U285="",W285="",Y285="",AA285="",AC285=""),"",IF(OR(AND(O285&lt;&gt;"NA",O285&lt;&gt;"C",O285&lt;&gt;"NC",O285&lt;&gt;"SF",O285&lt;&gt;""),AND(Q285&lt;&gt;"NA",Q285&lt;&gt;"C",Q285&lt;&gt;"NC",Q285&lt;&gt;"SF",Q285&lt;&gt;""),AND(S285&lt;&gt;"NA",S285&lt;&gt;"C",S285&lt;&gt;"NC",S285&lt;&gt;"SF",S285&lt;&gt;""),AND(U285&lt;&gt;"NA",U285&lt;&gt;"C",U285&lt;&gt;"NC",U285&lt;&gt;"SF",U285&lt;&gt;""),AND(W285&lt;&gt;"NA",W285&lt;&gt;"C",W285&lt;&gt;"NC",W285&lt;&gt;"SF",W285&lt;&gt;""),AND(Y285&lt;&gt;"NA",Y285&lt;&gt;"C",Y285&lt;&gt;"NC",Y285&lt;&gt;"SF",Y285&lt;&gt;""),AND(AA285&lt;&gt;"NA",AA285&lt;&gt;"C",AA285&lt;&gt;"NC",AA285&lt;&gt;"SF",AA285&lt;&gt;""),AND(AC285&lt;&gt;"NA",AC285&lt;&gt;"C",AC285&lt;&gt;"NC",AC285&lt;&gt;"SF",AC285&lt;&gt;"")),"FALSO",IF(AND(O285="NA",Q285="NA",S285="NA",U285="NA",W285="NA",Y285="NA",AA285="NA",AC285="NA"),"NA",IF(OR(O285="NC",Q285="NC",S285="NC",U285="NC",W285="NC",Y285="NC",AA285="NC",AC285="NC",O285="SF",Q285="SF",S285="SF",U285="SF",W285="SF",Y285="SF",AA285="SF",AC285="SF"),"NC",IF(OR(O285="C",Q285="C",S285="C",U285="C",W285="C",Y285="C",AA285="C",AC285="C"),"C","")))))</f>
        <v>NC</v>
      </c>
      <c r="AG285" s="54" t="str">
        <f>IF(AND(AE285="C",AF285="C"),"UTILIZOU O PDA CORRETAMENTE",IF(AND(AE285="C",AF285="NC"),"UTILIZOU O PDA CORRETAMENTE. NÃO HÁ FOTOS DE TODAS AS ETAPAS",IF(AND(AE285="NC",AF285="NC"),"NÃO UTILIZOU O PDA",IF(AND(AE285="NA",AF285="NA"),"NÃO AVALIADO POR FALHA DE SINCRONISMO"))))</f>
        <v>UTILIZOU O PDA CORRETAMENTE. NÃO HÁ FOTOS DE TODAS AS ETAPAS</v>
      </c>
      <c r="AH285" s="144" t="s">
        <v>207</v>
      </c>
      <c r="AI285" s="190" t="s">
        <v>6</v>
      </c>
      <c r="AJ285" s="94" t="str">
        <f>E285</f>
        <v>SÃO PAULO</v>
      </c>
      <c r="AK285" s="192" t="s">
        <v>39</v>
      </c>
    </row>
    <row r="286" spans="1:37" ht="30" hidden="1" customHeight="1">
      <c r="A286" s="225" t="s">
        <v>201</v>
      </c>
      <c r="B286" s="176">
        <v>2620379207</v>
      </c>
      <c r="C286" s="176" t="s">
        <v>94</v>
      </c>
      <c r="D286" s="176" t="s">
        <v>77</v>
      </c>
      <c r="E286" s="176" t="s">
        <v>5</v>
      </c>
      <c r="F286" s="176" t="s">
        <v>676</v>
      </c>
      <c r="G286" s="176">
        <v>900</v>
      </c>
      <c r="H286" s="176" t="s">
        <v>203</v>
      </c>
      <c r="I286" s="176" t="s">
        <v>397</v>
      </c>
      <c r="J286" s="176" t="s">
        <v>94</v>
      </c>
      <c r="K286" s="176" t="s">
        <v>677</v>
      </c>
      <c r="L286" s="204">
        <v>46160.378472222219</v>
      </c>
      <c r="M286" s="204">
        <v>46160.382638888892</v>
      </c>
      <c r="N286" s="176" t="s">
        <v>226</v>
      </c>
      <c r="O286" s="144" t="s">
        <v>207</v>
      </c>
      <c r="P286" s="90"/>
      <c r="Q286" s="144" t="s">
        <v>62</v>
      </c>
      <c r="R286" s="90"/>
      <c r="S286" s="144" t="s">
        <v>62</v>
      </c>
      <c r="T286" s="90"/>
      <c r="U286" s="144" t="s">
        <v>62</v>
      </c>
      <c r="V286" s="90"/>
      <c r="W286" s="144" t="s">
        <v>62</v>
      </c>
      <c r="X286" s="90"/>
      <c r="Y286" s="144" t="s">
        <v>62</v>
      </c>
      <c r="Z286" s="90"/>
      <c r="AA286" s="144" t="s">
        <v>62</v>
      </c>
      <c r="AB286" s="90"/>
      <c r="AC286" s="144" t="s">
        <v>207</v>
      </c>
      <c r="AD286" s="90"/>
      <c r="AE286" s="144" t="s">
        <v>207</v>
      </c>
      <c r="AF286" s="178" t="str">
        <f>IF(AND(O286="",Q286="",S286="",U286="",W286="",Y286="",AA286="",AC286=""),"",IF(OR(AND(O286&lt;&gt;"NA",O286&lt;&gt;"C",O286&lt;&gt;"NC",O286&lt;&gt;"SF",O286&lt;&gt;""),AND(Q286&lt;&gt;"NA",Q286&lt;&gt;"C",Q286&lt;&gt;"NC",Q286&lt;&gt;"SF",Q286&lt;&gt;""),AND(S286&lt;&gt;"NA",S286&lt;&gt;"C",S286&lt;&gt;"NC",S286&lt;&gt;"SF",S286&lt;&gt;""),AND(U286&lt;&gt;"NA",U286&lt;&gt;"C",U286&lt;&gt;"NC",U286&lt;&gt;"SF",U286&lt;&gt;""),AND(W286&lt;&gt;"NA",W286&lt;&gt;"C",W286&lt;&gt;"NC",W286&lt;&gt;"SF",W286&lt;&gt;""),AND(Y286&lt;&gt;"NA",Y286&lt;&gt;"C",Y286&lt;&gt;"NC",Y286&lt;&gt;"SF",Y286&lt;&gt;""),AND(AA286&lt;&gt;"NA",AA286&lt;&gt;"C",AA286&lt;&gt;"NC",AA286&lt;&gt;"SF",AA286&lt;&gt;""),AND(AC286&lt;&gt;"NA",AC286&lt;&gt;"C",AC286&lt;&gt;"NC",AC286&lt;&gt;"SF",AC286&lt;&gt;"")),"FALSO",IF(AND(O286="NA",Q286="NA",S286="NA",U286="NA",W286="NA",Y286="NA",AA286="NA",AC286="NA"),"NA",IF(OR(O286="NC",Q286="NC",S286="NC",U286="NC",W286="NC",Y286="NC",AA286="NC",AC286="NC",O286="SF",Q286="SF",S286="SF",U286="SF",W286="SF",Y286="SF",AA286="SF",AC286="SF"),"NC",IF(OR(O286="C",Q286="C",S286="C",U286="C",W286="C",Y286="C",AA286="C",AC286="C"),"C","")))))</f>
        <v>C</v>
      </c>
      <c r="AG286" s="54" t="str">
        <f>IF(AND(AE286="C",AF286="C"),"UTILIZOU O PDA CORRETAMENTE",IF(AND(AE286="C",AF286="NC"),"UTILIZOU O PDA CORRETAMENTE. NÃO HÁ FOTOS DE TODAS AS ETAPAS",IF(AND(AE286="NC",AF286="NC"),"NÃO UTILIZOU O PDA",IF(AND(AE286="NA",AF286="NA"),"NÃO AVALIADO POR FALHA DE SINCRONISMO"))))</f>
        <v>UTILIZOU O PDA CORRETAMENTE</v>
      </c>
      <c r="AH286" s="144" t="s">
        <v>207</v>
      </c>
      <c r="AI286" s="190" t="s">
        <v>6</v>
      </c>
      <c r="AJ286" s="94" t="str">
        <f>E286</f>
        <v>SÃO PAULO</v>
      </c>
      <c r="AK286" s="192" t="s">
        <v>39</v>
      </c>
    </row>
    <row r="287" spans="1:37" ht="30" hidden="1" customHeight="1">
      <c r="A287" s="225" t="s">
        <v>201</v>
      </c>
      <c r="B287" s="176">
        <v>2620379277</v>
      </c>
      <c r="C287" s="176" t="s">
        <v>96</v>
      </c>
      <c r="D287" s="176" t="s">
        <v>77</v>
      </c>
      <c r="E287" s="176" t="s">
        <v>5</v>
      </c>
      <c r="F287" s="176" t="s">
        <v>676</v>
      </c>
      <c r="G287" s="176">
        <v>900</v>
      </c>
      <c r="H287" s="176" t="s">
        <v>208</v>
      </c>
      <c r="I287" s="176" t="s">
        <v>397</v>
      </c>
      <c r="J287" s="176" t="s">
        <v>96</v>
      </c>
      <c r="K287" s="176" t="s">
        <v>511</v>
      </c>
      <c r="L287" s="204">
        <v>46160.375694444447</v>
      </c>
      <c r="M287" s="204">
        <v>46160.378472222219</v>
      </c>
      <c r="N287" s="176" t="s">
        <v>226</v>
      </c>
      <c r="O287" s="144" t="s">
        <v>207</v>
      </c>
      <c r="P287" s="90"/>
      <c r="Q287" s="144" t="s">
        <v>62</v>
      </c>
      <c r="R287" s="90"/>
      <c r="S287" s="144" t="s">
        <v>62</v>
      </c>
      <c r="T287" s="90"/>
      <c r="U287" s="144" t="s">
        <v>62</v>
      </c>
      <c r="V287" s="90"/>
      <c r="W287" s="144" t="s">
        <v>62</v>
      </c>
      <c r="X287" s="90"/>
      <c r="Y287" s="144" t="s">
        <v>62</v>
      </c>
      <c r="Z287" s="90"/>
      <c r="AA287" s="144" t="s">
        <v>62</v>
      </c>
      <c r="AB287" s="90"/>
      <c r="AC287" s="144" t="s">
        <v>207</v>
      </c>
      <c r="AD287" s="90"/>
      <c r="AE287" s="144" t="s">
        <v>207</v>
      </c>
      <c r="AF287" s="178" t="str">
        <f>IF(AND(O287="",Q287="",S287="",U287="",W287="",Y287="",AA287="",AC287=""),"",IF(OR(AND(O287&lt;&gt;"NA",O287&lt;&gt;"C",O287&lt;&gt;"NC",O287&lt;&gt;"SF",O287&lt;&gt;""),AND(Q287&lt;&gt;"NA",Q287&lt;&gt;"C",Q287&lt;&gt;"NC",Q287&lt;&gt;"SF",Q287&lt;&gt;""),AND(S287&lt;&gt;"NA",S287&lt;&gt;"C",S287&lt;&gt;"NC",S287&lt;&gt;"SF",S287&lt;&gt;""),AND(U287&lt;&gt;"NA",U287&lt;&gt;"C",U287&lt;&gt;"NC",U287&lt;&gt;"SF",U287&lt;&gt;""),AND(W287&lt;&gt;"NA",W287&lt;&gt;"C",W287&lt;&gt;"NC",W287&lt;&gt;"SF",W287&lt;&gt;""),AND(Y287&lt;&gt;"NA",Y287&lt;&gt;"C",Y287&lt;&gt;"NC",Y287&lt;&gt;"SF",Y287&lt;&gt;""),AND(AA287&lt;&gt;"NA",AA287&lt;&gt;"C",AA287&lt;&gt;"NC",AA287&lt;&gt;"SF",AA287&lt;&gt;""),AND(AC287&lt;&gt;"NA",AC287&lt;&gt;"C",AC287&lt;&gt;"NC",AC287&lt;&gt;"SF",AC287&lt;&gt;"")),"FALSO",IF(AND(O287="NA",Q287="NA",S287="NA",U287="NA",W287="NA",Y287="NA",AA287="NA",AC287="NA"),"NA",IF(OR(O287="NC",Q287="NC",S287="NC",U287="NC",W287="NC",Y287="NC",AA287="NC",AC287="NC",O287="SF",Q287="SF",S287="SF",U287="SF",W287="SF",Y287="SF",AA287="SF",AC287="SF"),"NC",IF(OR(O287="C",Q287="C",S287="C",U287="C",W287="C",Y287="C",AA287="C",AC287="C"),"C","")))))</f>
        <v>C</v>
      </c>
      <c r="AG287" s="54" t="str">
        <f>IF(AND(AE287="C",AF287="C"),"UTILIZOU O PDA CORRETAMENTE",IF(AND(AE287="C",AF287="NC"),"UTILIZOU O PDA CORRETAMENTE. NÃO HÁ FOTOS DE TODAS AS ETAPAS",IF(AND(AE287="NC",AF287="NC"),"NÃO UTILIZOU O PDA",IF(AND(AE287="NA",AF287="NA"),"NÃO AVALIADO POR FALHA DE SINCRONISMO"))))</f>
        <v>UTILIZOU O PDA CORRETAMENTE</v>
      </c>
      <c r="AH287" s="144"/>
      <c r="AI287" s="190" t="s">
        <v>6</v>
      </c>
      <c r="AJ287" s="94" t="str">
        <f>E287</f>
        <v>SÃO PAULO</v>
      </c>
      <c r="AK287" s="192" t="s">
        <v>39</v>
      </c>
    </row>
    <row r="288" spans="1:37" ht="30" hidden="1" customHeight="1">
      <c r="A288" s="225" t="s">
        <v>201</v>
      </c>
      <c r="B288" s="176">
        <v>2620539298</v>
      </c>
      <c r="C288" s="176" t="s">
        <v>106</v>
      </c>
      <c r="D288" s="176" t="s">
        <v>81</v>
      </c>
      <c r="E288" s="176" t="s">
        <v>5</v>
      </c>
      <c r="F288" s="176" t="s">
        <v>531</v>
      </c>
      <c r="G288" s="176">
        <v>1994</v>
      </c>
      <c r="H288" s="176"/>
      <c r="I288" s="176" t="s">
        <v>254</v>
      </c>
      <c r="J288" s="176" t="s">
        <v>420</v>
      </c>
      <c r="K288" s="176"/>
      <c r="L288" s="204">
        <v>46160.517361111109</v>
      </c>
      <c r="M288" s="204">
        <v>46160.526388888888</v>
      </c>
      <c r="N288" s="176" t="s">
        <v>277</v>
      </c>
      <c r="O288" s="144" t="s">
        <v>207</v>
      </c>
      <c r="P288" s="90"/>
      <c r="Q288" s="144" t="s">
        <v>207</v>
      </c>
      <c r="R288" s="90"/>
      <c r="S288" s="144" t="s">
        <v>207</v>
      </c>
      <c r="T288" s="90"/>
      <c r="U288" s="144" t="s">
        <v>207</v>
      </c>
      <c r="V288" s="90"/>
      <c r="W288" s="144" t="s">
        <v>207</v>
      </c>
      <c r="X288" s="90"/>
      <c r="Y288" s="144" t="s">
        <v>62</v>
      </c>
      <c r="Z288" s="90"/>
      <c r="AA288" s="144" t="s">
        <v>231</v>
      </c>
      <c r="AB288" s="90" t="s">
        <v>678</v>
      </c>
      <c r="AC288" s="144" t="s">
        <v>231</v>
      </c>
      <c r="AD288" s="90" t="s">
        <v>623</v>
      </c>
      <c r="AE288" s="144" t="s">
        <v>207</v>
      </c>
      <c r="AF288" s="178" t="str">
        <f>IF(AND(O288="",Q288="",S288="",U288="",W288="",Y288="",AA288="",AC288=""),"",IF(OR(AND(O288&lt;&gt;"NA",O288&lt;&gt;"C",O288&lt;&gt;"NC",O288&lt;&gt;"SF",O288&lt;&gt;""),AND(Q288&lt;&gt;"NA",Q288&lt;&gt;"C",Q288&lt;&gt;"NC",Q288&lt;&gt;"SF",Q288&lt;&gt;""),AND(S288&lt;&gt;"NA",S288&lt;&gt;"C",S288&lt;&gt;"NC",S288&lt;&gt;"SF",S288&lt;&gt;""),AND(U288&lt;&gt;"NA",U288&lt;&gt;"C",U288&lt;&gt;"NC",U288&lt;&gt;"SF",U288&lt;&gt;""),AND(W288&lt;&gt;"NA",W288&lt;&gt;"C",W288&lt;&gt;"NC",W288&lt;&gt;"SF",W288&lt;&gt;""),AND(Y288&lt;&gt;"NA",Y288&lt;&gt;"C",Y288&lt;&gt;"NC",Y288&lt;&gt;"SF",Y288&lt;&gt;""),AND(AA288&lt;&gt;"NA",AA288&lt;&gt;"C",AA288&lt;&gt;"NC",AA288&lt;&gt;"SF",AA288&lt;&gt;""),AND(AC288&lt;&gt;"NA",AC288&lt;&gt;"C",AC288&lt;&gt;"NC",AC288&lt;&gt;"SF",AC288&lt;&gt;"")),"FALSO",IF(AND(O288="NA",Q288="NA",S288="NA",U288="NA",W288="NA",Y288="NA",AA288="NA",AC288="NA"),"NA",IF(OR(O288="NC",Q288="NC",S288="NC",U288="NC",W288="NC",Y288="NC",AA288="NC",AC288="NC",O288="SF",Q288="SF",S288="SF",U288="SF",W288="SF",Y288="SF",AA288="SF",AC288="SF"),"NC",IF(OR(O288="C",Q288="C",S288="C",U288="C",W288="C",Y288="C",AA288="C",AC288="C"),"C","")))))</f>
        <v>NC</v>
      </c>
      <c r="AG288" s="54" t="str">
        <f>IF(AND(AE288="C",AF288="C"),"UTILIZOU O PDA CORRETAMENTE",IF(AND(AE288="C",AF288="NC"),"UTILIZOU O PDA CORRETAMENTE. NÃO HÁ FOTOS DE TODAS AS ETAPAS",IF(AND(AE288="NC",AF288="NC"),"NÃO UTILIZOU O PDA",IF(AND(AE288="NA",AF288="NA"),"NÃO AVALIADO POR FALHA DE SINCRONISMO"))))</f>
        <v>UTILIZOU O PDA CORRETAMENTE. NÃO HÁ FOTOS DE TODAS AS ETAPAS</v>
      </c>
      <c r="AH288" s="144" t="s">
        <v>207</v>
      </c>
      <c r="AI288" s="190" t="s">
        <v>6</v>
      </c>
      <c r="AJ288" s="94" t="str">
        <f>E288</f>
        <v>SÃO PAULO</v>
      </c>
      <c r="AK288" s="192" t="s">
        <v>39</v>
      </c>
    </row>
    <row r="289" spans="1:37" ht="30" hidden="1" customHeight="1">
      <c r="A289" s="176" t="s">
        <v>201</v>
      </c>
      <c r="B289" s="176">
        <v>2620325162</v>
      </c>
      <c r="C289" s="176" t="s">
        <v>679</v>
      </c>
      <c r="D289" s="176" t="s">
        <v>80</v>
      </c>
      <c r="E289" s="176" t="s">
        <v>5</v>
      </c>
      <c r="F289" s="176" t="s">
        <v>680</v>
      </c>
      <c r="G289" s="176">
        <v>1066</v>
      </c>
      <c r="H289" s="176" t="s">
        <v>203</v>
      </c>
      <c r="I289" s="176" t="s">
        <v>459</v>
      </c>
      <c r="J289" s="176" t="s">
        <v>681</v>
      </c>
      <c r="K289" s="176" t="s">
        <v>682</v>
      </c>
      <c r="L289" s="204">
        <v>46157.599999999999</v>
      </c>
      <c r="M289" s="204">
        <v>46157.61041666667</v>
      </c>
      <c r="N289" s="176" t="s">
        <v>318</v>
      </c>
      <c r="O289" s="144" t="s">
        <v>207</v>
      </c>
      <c r="P289" s="90"/>
      <c r="Q289" s="144" t="s">
        <v>207</v>
      </c>
      <c r="R289" s="90"/>
      <c r="S289" s="144" t="s">
        <v>207</v>
      </c>
      <c r="T289" s="90"/>
      <c r="U289" s="144" t="s">
        <v>207</v>
      </c>
      <c r="V289" s="90"/>
      <c r="W289" s="144" t="s">
        <v>62</v>
      </c>
      <c r="X289" s="90"/>
      <c r="Y289" s="144" t="s">
        <v>62</v>
      </c>
      <c r="Z289" s="90"/>
      <c r="AA289" s="144" t="s">
        <v>207</v>
      </c>
      <c r="AB289" s="90"/>
      <c r="AC289" s="144" t="s">
        <v>207</v>
      </c>
      <c r="AD289" s="90"/>
      <c r="AE289" s="144" t="s">
        <v>207</v>
      </c>
      <c r="AF289" s="178" t="str">
        <f>IF(AND(O289="",Q289="",S289="",U289="",W289="",Y289="",AA289="",AC289=""),"",IF(OR(AND(O289&lt;&gt;"NA",O289&lt;&gt;"C",O289&lt;&gt;"NC",O289&lt;&gt;"SF",O289&lt;&gt;""),AND(Q289&lt;&gt;"NA",Q289&lt;&gt;"C",Q289&lt;&gt;"NC",Q289&lt;&gt;"SF",Q289&lt;&gt;""),AND(S289&lt;&gt;"NA",S289&lt;&gt;"C",S289&lt;&gt;"NC",S289&lt;&gt;"SF",S289&lt;&gt;""),AND(U289&lt;&gt;"NA",U289&lt;&gt;"C",U289&lt;&gt;"NC",U289&lt;&gt;"SF",U289&lt;&gt;""),AND(W289&lt;&gt;"NA",W289&lt;&gt;"C",W289&lt;&gt;"NC",W289&lt;&gt;"SF",W289&lt;&gt;""),AND(Y289&lt;&gt;"NA",Y289&lt;&gt;"C",Y289&lt;&gt;"NC",Y289&lt;&gt;"SF",Y289&lt;&gt;""),AND(AA289&lt;&gt;"NA",AA289&lt;&gt;"C",AA289&lt;&gt;"NC",AA289&lt;&gt;"SF",AA289&lt;&gt;""),AND(AC289&lt;&gt;"NA",AC289&lt;&gt;"C",AC289&lt;&gt;"NC",AC289&lt;&gt;"SF",AC289&lt;&gt;"")),"FALSO",IF(AND(O289="NA",Q289="NA",S289="NA",U289="NA",W289="NA",Y289="NA",AA289="NA",AC289="NA"),"NA",IF(OR(O289="NC",Q289="NC",S289="NC",U289="NC",W289="NC",Y289="NC",AA289="NC",AC289="NC",O289="SF",Q289="SF",S289="SF",U289="SF",W289="SF",Y289="SF",AA289="SF",AC289="SF"),"NC",IF(OR(O289="C",Q289="C",S289="C",U289="C",W289="C",Y289="C",AA289="C",AC289="C"),"C","")))))</f>
        <v>C</v>
      </c>
      <c r="AG289" s="54" t="str">
        <f>IF(AND(AE289="C",AF289="C"),"UTILIZOU O PDA CORRETAMENTE",IF(AND(AE289="C",AF289="NC"),"UTILIZOU O PDA CORRETAMENTE. NÃO HÁ FOTOS DE TODAS AS ETAPAS",IF(AND(AE289="NC",AF289="NC"),"NÃO UTILIZOU O PDA",IF(AND(AE289="NA",AF289="NA"),"NÃO AVALIADO POR FALHA DE SINCRONISMO"))))</f>
        <v>UTILIZOU O PDA CORRETAMENTE</v>
      </c>
      <c r="AH289" s="144" t="s">
        <v>207</v>
      </c>
      <c r="AI289" s="190" t="s">
        <v>6</v>
      </c>
      <c r="AJ289" s="94" t="str">
        <f>E289</f>
        <v>SÃO PAULO</v>
      </c>
      <c r="AK289" s="192" t="s">
        <v>39</v>
      </c>
    </row>
    <row r="290" spans="1:37" ht="30" hidden="1" customHeight="1">
      <c r="A290" s="225" t="s">
        <v>201</v>
      </c>
      <c r="B290" s="176">
        <v>2619945285</v>
      </c>
      <c r="C290" s="176" t="s">
        <v>86</v>
      </c>
      <c r="D290" s="176" t="s">
        <v>77</v>
      </c>
      <c r="E290" s="176" t="s">
        <v>5</v>
      </c>
      <c r="F290" s="176" t="s">
        <v>683</v>
      </c>
      <c r="G290" s="176">
        <v>39</v>
      </c>
      <c r="H290" s="176" t="s">
        <v>217</v>
      </c>
      <c r="I290" s="176" t="s">
        <v>223</v>
      </c>
      <c r="J290" s="176" t="s">
        <v>86</v>
      </c>
      <c r="K290" s="176" t="s">
        <v>684</v>
      </c>
      <c r="L290" s="204">
        <v>46160.45416666667</v>
      </c>
      <c r="M290" s="204">
        <v>46160.532638888886</v>
      </c>
      <c r="N290" s="176" t="s">
        <v>226</v>
      </c>
      <c r="O290" s="144" t="s">
        <v>207</v>
      </c>
      <c r="P290" s="90"/>
      <c r="Q290" s="144" t="s">
        <v>207</v>
      </c>
      <c r="R290" s="90"/>
      <c r="S290" s="144" t="s">
        <v>207</v>
      </c>
      <c r="T290" s="90"/>
      <c r="U290" s="144" t="s">
        <v>207</v>
      </c>
      <c r="V290" s="90"/>
      <c r="W290" s="144" t="s">
        <v>207</v>
      </c>
      <c r="X290" s="90"/>
      <c r="Y290" s="144" t="s">
        <v>207</v>
      </c>
      <c r="Z290" s="90"/>
      <c r="AA290" s="144" t="s">
        <v>207</v>
      </c>
      <c r="AB290" s="90"/>
      <c r="AC290" s="144" t="s">
        <v>207</v>
      </c>
      <c r="AD290" s="90"/>
      <c r="AE290" s="144" t="s">
        <v>207</v>
      </c>
      <c r="AF290" s="178" t="str">
        <f>IF(AND(O290="",Q290="",S290="",U290="",W290="",Y290="",AA290="",AC290=""),"",IF(OR(AND(O290&lt;&gt;"NA",O290&lt;&gt;"C",O290&lt;&gt;"NC",O290&lt;&gt;"SF",O290&lt;&gt;""),AND(Q290&lt;&gt;"NA",Q290&lt;&gt;"C",Q290&lt;&gt;"NC",Q290&lt;&gt;"SF",Q290&lt;&gt;""),AND(S290&lt;&gt;"NA",S290&lt;&gt;"C",S290&lt;&gt;"NC",S290&lt;&gt;"SF",S290&lt;&gt;""),AND(U290&lt;&gt;"NA",U290&lt;&gt;"C",U290&lt;&gt;"NC",U290&lt;&gt;"SF",U290&lt;&gt;""),AND(W290&lt;&gt;"NA",W290&lt;&gt;"C",W290&lt;&gt;"NC",W290&lt;&gt;"SF",W290&lt;&gt;""),AND(Y290&lt;&gt;"NA",Y290&lt;&gt;"C",Y290&lt;&gt;"NC",Y290&lt;&gt;"SF",Y290&lt;&gt;""),AND(AA290&lt;&gt;"NA",AA290&lt;&gt;"C",AA290&lt;&gt;"NC",AA290&lt;&gt;"SF",AA290&lt;&gt;""),AND(AC290&lt;&gt;"NA",AC290&lt;&gt;"C",AC290&lt;&gt;"NC",AC290&lt;&gt;"SF",AC290&lt;&gt;"")),"FALSO",IF(AND(O290="NA",Q290="NA",S290="NA",U290="NA",W290="NA",Y290="NA",AA290="NA",AC290="NA"),"NA",IF(OR(O290="NC",Q290="NC",S290="NC",U290="NC",W290="NC",Y290="NC",AA290="NC",AC290="NC",O290="SF",Q290="SF",S290="SF",U290="SF",W290="SF",Y290="SF",AA290="SF",AC290="SF"),"NC",IF(OR(O290="C",Q290="C",S290="C",U290="C",W290="C",Y290="C",AA290="C",AC290="C"),"C","")))))</f>
        <v>C</v>
      </c>
      <c r="AG290" s="54" t="str">
        <f>IF(AND(AE290="C",AF290="C"),"UTILIZOU O PDA CORRETAMENTE",IF(AND(AE290="C",AF290="NC"),"UTILIZOU O PDA CORRETAMENTE. NÃO HÁ FOTOS DE TODAS AS ETAPAS",IF(AND(AE290="NC",AF290="NC"),"NÃO UTILIZOU O PDA",IF(AND(AE290="NA",AF290="NA"),"NÃO AVALIADO POR FALHA DE SINCRONISMO"))))</f>
        <v>UTILIZOU O PDA CORRETAMENTE</v>
      </c>
      <c r="AH290" s="144" t="s">
        <v>207</v>
      </c>
      <c r="AI290" s="190" t="s">
        <v>6</v>
      </c>
      <c r="AJ290" s="94" t="str">
        <f>E290</f>
        <v>SÃO PAULO</v>
      </c>
      <c r="AK290" s="192" t="s">
        <v>39</v>
      </c>
    </row>
    <row r="291" spans="1:37" ht="30" hidden="1" customHeight="1">
      <c r="A291" s="176" t="s">
        <v>201</v>
      </c>
      <c r="B291" s="176">
        <v>2620385381</v>
      </c>
      <c r="C291" s="176" t="s">
        <v>107</v>
      </c>
      <c r="D291" s="176" t="s">
        <v>81</v>
      </c>
      <c r="E291" s="176" t="s">
        <v>5</v>
      </c>
      <c r="F291" s="176" t="s">
        <v>685</v>
      </c>
      <c r="G291" s="176">
        <v>49</v>
      </c>
      <c r="H291" s="176"/>
      <c r="I291" s="176" t="s">
        <v>686</v>
      </c>
      <c r="J291" s="176" t="s">
        <v>224</v>
      </c>
      <c r="K291" s="176" t="s">
        <v>687</v>
      </c>
      <c r="L291" s="204">
        <v>46157.492361111108</v>
      </c>
      <c r="M291" s="204">
        <v>46157.493750000001</v>
      </c>
      <c r="N291" s="176" t="s">
        <v>229</v>
      </c>
      <c r="O291" s="144" t="s">
        <v>62</v>
      </c>
      <c r="P291" s="90" t="s">
        <v>633</v>
      </c>
      <c r="Q291" s="144" t="s">
        <v>62</v>
      </c>
      <c r="R291" s="90" t="s">
        <v>633</v>
      </c>
      <c r="S291" s="144" t="s">
        <v>62</v>
      </c>
      <c r="T291" s="90" t="s">
        <v>633</v>
      </c>
      <c r="U291" s="144" t="s">
        <v>62</v>
      </c>
      <c r="V291" s="90" t="s">
        <v>633</v>
      </c>
      <c r="W291" s="144" t="s">
        <v>62</v>
      </c>
      <c r="X291" s="90" t="s">
        <v>633</v>
      </c>
      <c r="Y291" s="144" t="s">
        <v>62</v>
      </c>
      <c r="Z291" s="90" t="s">
        <v>633</v>
      </c>
      <c r="AA291" s="144" t="s">
        <v>62</v>
      </c>
      <c r="AB291" s="90" t="s">
        <v>633</v>
      </c>
      <c r="AC291" s="144" t="s">
        <v>62</v>
      </c>
      <c r="AD291" s="90" t="s">
        <v>633</v>
      </c>
      <c r="AE291" s="144" t="s">
        <v>62</v>
      </c>
      <c r="AF291" s="178" t="str">
        <f>IF(AND(O291="",Q291="",S291="",U291="",W291="",Y291="",AA291="",AC291=""),"",IF(OR(AND(O291&lt;&gt;"NA",O291&lt;&gt;"C",O291&lt;&gt;"NC",O291&lt;&gt;"SF",O291&lt;&gt;""),AND(Q291&lt;&gt;"NA",Q291&lt;&gt;"C",Q291&lt;&gt;"NC",Q291&lt;&gt;"SF",Q291&lt;&gt;""),AND(S291&lt;&gt;"NA",S291&lt;&gt;"C",S291&lt;&gt;"NC",S291&lt;&gt;"SF",S291&lt;&gt;""),AND(U291&lt;&gt;"NA",U291&lt;&gt;"C",U291&lt;&gt;"NC",U291&lt;&gt;"SF",U291&lt;&gt;""),AND(W291&lt;&gt;"NA",W291&lt;&gt;"C",W291&lt;&gt;"NC",W291&lt;&gt;"SF",W291&lt;&gt;""),AND(Y291&lt;&gt;"NA",Y291&lt;&gt;"C",Y291&lt;&gt;"NC",Y291&lt;&gt;"SF",Y291&lt;&gt;""),AND(AA291&lt;&gt;"NA",AA291&lt;&gt;"C",AA291&lt;&gt;"NC",AA291&lt;&gt;"SF",AA291&lt;&gt;""),AND(AC291&lt;&gt;"NA",AC291&lt;&gt;"C",AC291&lt;&gt;"NC",AC291&lt;&gt;"SF",AC291&lt;&gt;"")),"FALSO",IF(AND(O291="NA",Q291="NA",S291="NA",U291="NA",W291="NA",Y291="NA",AA291="NA",AC291="NA"),"NA",IF(OR(O291="NC",Q291="NC",S291="NC",U291="NC",W291="NC",Y291="NC",AA291="NC",AC291="NC",O291="SF",Q291="SF",S291="SF",U291="SF",W291="SF",Y291="SF",AA291="SF",AC291="SF"),"NC",IF(OR(O291="C",Q291="C",S291="C",U291="C",W291="C",Y291="C",AA291="C",AC291="C"),"C","")))))</f>
        <v>NA</v>
      </c>
      <c r="AG291" s="54" t="str">
        <f>IF(AND(AE291="C",AF291="C"),"UTILIZOU O PDA CORRETAMENTE",IF(AND(AE291="C",AF291="NC"),"UTILIZOU O PDA CORRETAMENTE. NÃO HÁ FOTOS DE TODAS AS ETAPAS",IF(AND(AE291="NC",AF291="NC"),"NÃO UTILIZOU O PDA",IF(AND(AE291="NA",AF291="NA"),"NÃO AVALIADO POR FALHA DE SINCRONISMO"))))</f>
        <v>NÃO AVALIADO POR FALHA DE SINCRONISMO</v>
      </c>
      <c r="AH291" s="144" t="s">
        <v>207</v>
      </c>
      <c r="AI291" s="190" t="s">
        <v>6</v>
      </c>
      <c r="AJ291" s="94" t="str">
        <f>E291</f>
        <v>SÃO PAULO</v>
      </c>
      <c r="AK291" s="192" t="s">
        <v>39</v>
      </c>
    </row>
    <row r="292" spans="1:37" ht="30" hidden="1" customHeight="1">
      <c r="A292" s="176" t="s">
        <v>201</v>
      </c>
      <c r="B292" s="176">
        <v>2620204254</v>
      </c>
      <c r="C292" s="176" t="s">
        <v>105</v>
      </c>
      <c r="D292" s="176" t="s">
        <v>81</v>
      </c>
      <c r="E292" s="176" t="s">
        <v>5</v>
      </c>
      <c r="F292" s="176" t="s">
        <v>688</v>
      </c>
      <c r="G292" s="176">
        <v>1640</v>
      </c>
      <c r="H292" s="176"/>
      <c r="I292" s="176" t="s">
        <v>245</v>
      </c>
      <c r="J292" s="176" t="s">
        <v>251</v>
      </c>
      <c r="K292" s="176" t="s">
        <v>689</v>
      </c>
      <c r="L292" s="204">
        <v>46156.522916666669</v>
      </c>
      <c r="M292" s="204">
        <v>46156.57916666667</v>
      </c>
      <c r="N292" s="176" t="s">
        <v>248</v>
      </c>
      <c r="O292" s="144" t="s">
        <v>207</v>
      </c>
      <c r="P292" s="144"/>
      <c r="Q292" s="144" t="s">
        <v>207</v>
      </c>
      <c r="R292" s="144"/>
      <c r="S292" s="144" t="s">
        <v>207</v>
      </c>
      <c r="T292" s="144"/>
      <c r="U292" s="144" t="s">
        <v>62</v>
      </c>
      <c r="V292" s="144"/>
      <c r="W292" s="144" t="s">
        <v>207</v>
      </c>
      <c r="X292" s="144"/>
      <c r="Y292" s="144" t="s">
        <v>62</v>
      </c>
      <c r="Z292" s="144"/>
      <c r="AA292" s="144" t="s">
        <v>207</v>
      </c>
      <c r="AB292" s="144"/>
      <c r="AC292" s="144" t="s">
        <v>207</v>
      </c>
      <c r="AD292" s="144"/>
      <c r="AE292" s="144" t="s">
        <v>207</v>
      </c>
      <c r="AF292" s="178" t="str">
        <f>IF(AND(O292="",Q292="",S292="",U292="",W292="",Y292="",AA292="",AC292=""),"",IF(OR(AND(O292&lt;&gt;"NA",O292&lt;&gt;"C",O292&lt;&gt;"NC",O292&lt;&gt;"SF",O292&lt;&gt;""),AND(Q292&lt;&gt;"NA",Q292&lt;&gt;"C",Q292&lt;&gt;"NC",Q292&lt;&gt;"SF",Q292&lt;&gt;""),AND(S292&lt;&gt;"NA",S292&lt;&gt;"C",S292&lt;&gt;"NC",S292&lt;&gt;"SF",S292&lt;&gt;""),AND(U292&lt;&gt;"NA",U292&lt;&gt;"C",U292&lt;&gt;"NC",U292&lt;&gt;"SF",U292&lt;&gt;""),AND(W292&lt;&gt;"NA",W292&lt;&gt;"C",W292&lt;&gt;"NC",W292&lt;&gt;"SF",W292&lt;&gt;""),AND(Y292&lt;&gt;"NA",Y292&lt;&gt;"C",Y292&lt;&gt;"NC",Y292&lt;&gt;"SF",Y292&lt;&gt;""),AND(AA292&lt;&gt;"NA",AA292&lt;&gt;"C",AA292&lt;&gt;"NC",AA292&lt;&gt;"SF",AA292&lt;&gt;""),AND(AC292&lt;&gt;"NA",AC292&lt;&gt;"C",AC292&lt;&gt;"NC",AC292&lt;&gt;"SF",AC292&lt;&gt;"")),"FALSO",IF(AND(O292="NA",Q292="NA",S292="NA",U292="NA",W292="NA",Y292="NA",AA292="NA",AC292="NA"),"NA",IF(OR(O292="NC",Q292="NC",S292="NC",U292="NC",W292="NC",Y292="NC",AA292="NC",AC292="NC",O292="SF",Q292="SF",S292="SF",U292="SF",W292="SF",Y292="SF",AA292="SF",AC292="SF"),"NC",IF(OR(O292="C",Q292="C",S292="C",U292="C",W292="C",Y292="C",AA292="C",AC292="C"),"C","")))))</f>
        <v>C</v>
      </c>
      <c r="AG292" s="54" t="str">
        <f>IF(AND(AE292="C",AF292="C"),"UTILIZOU O PDA CORRETAMENTE",IF(AND(AE292="C",AF292="NC"),"UTILIZOU O PDA CORRETAMENTE. NÃO HÁ FOTOS DE TODAS AS ETAPAS",IF(AND(AE292="NC",AF292="NC"),"NÃO UTILIZOU O PDA",IF(AND(AE292="NA",AF292="NA"),"NÃO AVALIADO POR FALHA DE SINCRONISMO"))))</f>
        <v>UTILIZOU O PDA CORRETAMENTE</v>
      </c>
      <c r="AH292" s="161" t="s">
        <v>207</v>
      </c>
      <c r="AI292" s="190" t="s">
        <v>6</v>
      </c>
      <c r="AJ292" s="94" t="str">
        <f>E292</f>
        <v>SÃO PAULO</v>
      </c>
      <c r="AK292" s="192" t="s">
        <v>39</v>
      </c>
    </row>
    <row r="293" spans="1:37" ht="30" hidden="1" customHeight="1">
      <c r="A293" s="225" t="s">
        <v>201</v>
      </c>
      <c r="B293" s="176">
        <v>2620855451</v>
      </c>
      <c r="C293" s="176" t="s">
        <v>472</v>
      </c>
      <c r="D293" s="176" t="s">
        <v>80</v>
      </c>
      <c r="E293" s="176" t="s">
        <v>5</v>
      </c>
      <c r="F293" s="176" t="s">
        <v>690</v>
      </c>
      <c r="G293" s="176">
        <v>416</v>
      </c>
      <c r="H293" s="176"/>
      <c r="I293" s="176" t="s">
        <v>223</v>
      </c>
      <c r="J293" s="176" t="s">
        <v>473</v>
      </c>
      <c r="K293" s="176"/>
      <c r="L293" s="204">
        <v>46160.94027777778</v>
      </c>
      <c r="M293" s="204">
        <v>46160.943055555559</v>
      </c>
      <c r="N293" s="176" t="s">
        <v>503</v>
      </c>
      <c r="O293" s="144" t="s">
        <v>207</v>
      </c>
      <c r="P293" s="90"/>
      <c r="Q293" s="144" t="s">
        <v>207</v>
      </c>
      <c r="R293" s="90"/>
      <c r="S293" s="144" t="s">
        <v>230</v>
      </c>
      <c r="T293" s="90"/>
      <c r="U293" s="144" t="s">
        <v>230</v>
      </c>
      <c r="V293" s="90"/>
      <c r="W293" s="144" t="s">
        <v>230</v>
      </c>
      <c r="X293" s="90"/>
      <c r="Y293" s="144" t="s">
        <v>62</v>
      </c>
      <c r="Z293" s="90"/>
      <c r="AA293" s="144" t="s">
        <v>230</v>
      </c>
      <c r="AB293" s="90"/>
      <c r="AC293" s="144" t="s">
        <v>207</v>
      </c>
      <c r="AD293" s="90"/>
      <c r="AE293" s="144" t="s">
        <v>207</v>
      </c>
      <c r="AF293" s="178" t="str">
        <f>IF(AND(O293="",Q293="",S293="",U293="",W293="",Y293="",AA293="",AC293=""),"",IF(OR(AND(O293&lt;&gt;"NA",O293&lt;&gt;"C",O293&lt;&gt;"NC",O293&lt;&gt;"SF",O293&lt;&gt;""),AND(Q293&lt;&gt;"NA",Q293&lt;&gt;"C",Q293&lt;&gt;"NC",Q293&lt;&gt;"SF",Q293&lt;&gt;""),AND(S293&lt;&gt;"NA",S293&lt;&gt;"C",S293&lt;&gt;"NC",S293&lt;&gt;"SF",S293&lt;&gt;""),AND(U293&lt;&gt;"NA",U293&lt;&gt;"C",U293&lt;&gt;"NC",U293&lt;&gt;"SF",U293&lt;&gt;""),AND(W293&lt;&gt;"NA",W293&lt;&gt;"C",W293&lt;&gt;"NC",W293&lt;&gt;"SF",W293&lt;&gt;""),AND(Y293&lt;&gt;"NA",Y293&lt;&gt;"C",Y293&lt;&gt;"NC",Y293&lt;&gt;"SF",Y293&lt;&gt;""),AND(AA293&lt;&gt;"NA",AA293&lt;&gt;"C",AA293&lt;&gt;"NC",AA293&lt;&gt;"SF",AA293&lt;&gt;""),AND(AC293&lt;&gt;"NA",AC293&lt;&gt;"C",AC293&lt;&gt;"NC",AC293&lt;&gt;"SF",AC293&lt;&gt;"")),"FALSO",IF(AND(O293="NA",Q293="NA",S293="NA",U293="NA",W293="NA",Y293="NA",AA293="NA",AC293="NA"),"NA",IF(OR(O293="NC",Q293="NC",S293="NC",U293="NC",W293="NC",Y293="NC",AA293="NC",AC293="NC",O293="SF",Q293="SF",S293="SF",U293="SF",W293="SF",Y293="SF",AA293="SF",AC293="SF"),"NC",IF(OR(O293="C",Q293="C",S293="C",U293="C",W293="C",Y293="C",AA293="C",AC293="C"),"C","")))))</f>
        <v>NC</v>
      </c>
      <c r="AG293" s="54" t="str">
        <f>IF(AND(AE293="C",AF293="C"),"UTILIZOU O PDA CORRETAMENTE",IF(AND(AE293="C",AF293="NC"),"UTILIZOU O PDA CORRETAMENTE. NÃO HÁ FOTOS DE TODAS AS ETAPAS",IF(AND(AE293="NC",AF293="NC"),"NÃO UTILIZOU O PDA",IF(AND(AE293="NA",AF293="NA"),"NÃO AVALIADO POR FALHA DE SINCRONISMO"))))</f>
        <v>UTILIZOU O PDA CORRETAMENTE. NÃO HÁ FOTOS DE TODAS AS ETAPAS</v>
      </c>
      <c r="AH293" s="144" t="s">
        <v>207</v>
      </c>
      <c r="AI293" s="190" t="s">
        <v>6</v>
      </c>
      <c r="AJ293" s="94" t="str">
        <f>E293</f>
        <v>SÃO PAULO</v>
      </c>
      <c r="AK293" s="192" t="s">
        <v>39</v>
      </c>
    </row>
    <row r="294" spans="1:37" ht="30" hidden="1" customHeight="1">
      <c r="A294" s="225" t="s">
        <v>201</v>
      </c>
      <c r="B294" s="176">
        <v>2620852721</v>
      </c>
      <c r="C294" s="176" t="s">
        <v>472</v>
      </c>
      <c r="D294" s="176" t="s">
        <v>80</v>
      </c>
      <c r="E294" s="176" t="s">
        <v>5</v>
      </c>
      <c r="F294" s="176" t="s">
        <v>690</v>
      </c>
      <c r="G294" s="176">
        <v>437</v>
      </c>
      <c r="H294" s="176" t="s">
        <v>217</v>
      </c>
      <c r="I294" s="176" t="s">
        <v>241</v>
      </c>
      <c r="J294" s="176" t="s">
        <v>473</v>
      </c>
      <c r="K294" s="176" t="s">
        <v>217</v>
      </c>
      <c r="L294" s="204">
        <v>46160.931944444441</v>
      </c>
      <c r="M294" s="204">
        <v>46160.935416666667</v>
      </c>
      <c r="N294" s="176" t="s">
        <v>503</v>
      </c>
      <c r="O294" s="144" t="s">
        <v>207</v>
      </c>
      <c r="P294" s="90"/>
      <c r="Q294" s="144" t="s">
        <v>207</v>
      </c>
      <c r="R294" s="90"/>
      <c r="S294" s="144" t="s">
        <v>230</v>
      </c>
      <c r="T294" s="90"/>
      <c r="U294" s="144" t="s">
        <v>230</v>
      </c>
      <c r="V294" s="90"/>
      <c r="W294" s="144" t="s">
        <v>230</v>
      </c>
      <c r="X294" s="90"/>
      <c r="Y294" s="144" t="s">
        <v>62</v>
      </c>
      <c r="Z294" s="90"/>
      <c r="AA294" s="144" t="s">
        <v>230</v>
      </c>
      <c r="AB294" s="90"/>
      <c r="AC294" s="144" t="s">
        <v>207</v>
      </c>
      <c r="AD294" s="90"/>
      <c r="AE294" s="144" t="s">
        <v>207</v>
      </c>
      <c r="AF294" s="178" t="str">
        <f>IF(AND(O294="",Q294="",S294="",U294="",W294="",Y294="",AA294="",AC294=""),"",IF(OR(AND(O294&lt;&gt;"NA",O294&lt;&gt;"C",O294&lt;&gt;"NC",O294&lt;&gt;"SF",O294&lt;&gt;""),AND(Q294&lt;&gt;"NA",Q294&lt;&gt;"C",Q294&lt;&gt;"NC",Q294&lt;&gt;"SF",Q294&lt;&gt;""),AND(S294&lt;&gt;"NA",S294&lt;&gt;"C",S294&lt;&gt;"NC",S294&lt;&gt;"SF",S294&lt;&gt;""),AND(U294&lt;&gt;"NA",U294&lt;&gt;"C",U294&lt;&gt;"NC",U294&lt;&gt;"SF",U294&lt;&gt;""),AND(W294&lt;&gt;"NA",W294&lt;&gt;"C",W294&lt;&gt;"NC",W294&lt;&gt;"SF",W294&lt;&gt;""),AND(Y294&lt;&gt;"NA",Y294&lt;&gt;"C",Y294&lt;&gt;"NC",Y294&lt;&gt;"SF",Y294&lt;&gt;""),AND(AA294&lt;&gt;"NA",AA294&lt;&gt;"C",AA294&lt;&gt;"NC",AA294&lt;&gt;"SF",AA294&lt;&gt;""),AND(AC294&lt;&gt;"NA",AC294&lt;&gt;"C",AC294&lt;&gt;"NC",AC294&lt;&gt;"SF",AC294&lt;&gt;"")),"FALSO",IF(AND(O294="NA",Q294="NA",S294="NA",U294="NA",W294="NA",Y294="NA",AA294="NA",AC294="NA"),"NA",IF(OR(O294="NC",Q294="NC",S294="NC",U294="NC",W294="NC",Y294="NC",AA294="NC",AC294="NC",O294="SF",Q294="SF",S294="SF",U294="SF",W294="SF",Y294="SF",AA294="SF",AC294="SF"),"NC",IF(OR(O294="C",Q294="C",S294="C",U294="C",W294="C",Y294="C",AA294="C",AC294="C"),"C","")))))</f>
        <v>NC</v>
      </c>
      <c r="AG294" s="54" t="str">
        <f>IF(AND(AE294="C",AF294="C"),"UTILIZOU O PDA CORRETAMENTE",IF(AND(AE294="C",AF294="NC"),"UTILIZOU O PDA CORRETAMENTE. NÃO HÁ FOTOS DE TODAS AS ETAPAS",IF(AND(AE294="NC",AF294="NC"),"NÃO UTILIZOU O PDA",IF(AND(AE294="NA",AF294="NA"),"NÃO AVALIADO POR FALHA DE SINCRONISMO"))))</f>
        <v>UTILIZOU O PDA CORRETAMENTE. NÃO HÁ FOTOS DE TODAS AS ETAPAS</v>
      </c>
      <c r="AH294" s="144"/>
      <c r="AI294" s="190" t="s">
        <v>6</v>
      </c>
      <c r="AJ294" s="94" t="str">
        <f>E294</f>
        <v>SÃO PAULO</v>
      </c>
      <c r="AK294" s="192" t="s">
        <v>39</v>
      </c>
    </row>
    <row r="295" spans="1:37" ht="30" hidden="1" customHeight="1">
      <c r="A295" s="176" t="s">
        <v>201</v>
      </c>
      <c r="B295" s="176">
        <v>2618389333</v>
      </c>
      <c r="C295" s="176" t="s">
        <v>99</v>
      </c>
      <c r="D295" s="176" t="s">
        <v>81</v>
      </c>
      <c r="E295" s="176" t="s">
        <v>5</v>
      </c>
      <c r="F295" s="176" t="s">
        <v>691</v>
      </c>
      <c r="G295" s="176">
        <v>11</v>
      </c>
      <c r="H295" s="176"/>
      <c r="I295" s="176" t="s">
        <v>261</v>
      </c>
      <c r="J295" s="176" t="s">
        <v>219</v>
      </c>
      <c r="K295" s="176" t="s">
        <v>692</v>
      </c>
      <c r="L295" s="204">
        <v>46086.458333333336</v>
      </c>
      <c r="M295" s="204">
        <v>46086.465277777781</v>
      </c>
      <c r="N295" s="176" t="s">
        <v>323</v>
      </c>
      <c r="O295" s="144" t="s">
        <v>62</v>
      </c>
      <c r="P295" s="90" t="s">
        <v>633</v>
      </c>
      <c r="Q295" s="144" t="s">
        <v>62</v>
      </c>
      <c r="R295" s="90" t="s">
        <v>633</v>
      </c>
      <c r="S295" s="144" t="s">
        <v>62</v>
      </c>
      <c r="T295" s="90" t="s">
        <v>633</v>
      </c>
      <c r="U295" s="144" t="s">
        <v>62</v>
      </c>
      <c r="V295" s="90" t="s">
        <v>633</v>
      </c>
      <c r="W295" s="144" t="s">
        <v>62</v>
      </c>
      <c r="X295" s="90" t="s">
        <v>633</v>
      </c>
      <c r="Y295" s="144" t="s">
        <v>62</v>
      </c>
      <c r="Z295" s="90" t="s">
        <v>633</v>
      </c>
      <c r="AA295" s="144" t="s">
        <v>62</v>
      </c>
      <c r="AB295" s="90" t="s">
        <v>633</v>
      </c>
      <c r="AC295" s="144" t="s">
        <v>62</v>
      </c>
      <c r="AD295" s="90" t="s">
        <v>633</v>
      </c>
      <c r="AE295" s="144" t="s">
        <v>62</v>
      </c>
      <c r="AF295" s="178" t="str">
        <f>IF(AND(O295="",Q295="",S295="",U295="",W295="",Y295="",AA295="",AC295=""),"",IF(OR(AND(O295&lt;&gt;"NA",O295&lt;&gt;"C",O295&lt;&gt;"NC",O295&lt;&gt;"SF",O295&lt;&gt;""),AND(Q295&lt;&gt;"NA",Q295&lt;&gt;"C",Q295&lt;&gt;"NC",Q295&lt;&gt;"SF",Q295&lt;&gt;""),AND(S295&lt;&gt;"NA",S295&lt;&gt;"C",S295&lt;&gt;"NC",S295&lt;&gt;"SF",S295&lt;&gt;""),AND(U295&lt;&gt;"NA",U295&lt;&gt;"C",U295&lt;&gt;"NC",U295&lt;&gt;"SF",U295&lt;&gt;""),AND(W295&lt;&gt;"NA",W295&lt;&gt;"C",W295&lt;&gt;"NC",W295&lt;&gt;"SF",W295&lt;&gt;""),AND(Y295&lt;&gt;"NA",Y295&lt;&gt;"C",Y295&lt;&gt;"NC",Y295&lt;&gt;"SF",Y295&lt;&gt;""),AND(AA295&lt;&gt;"NA",AA295&lt;&gt;"C",AA295&lt;&gt;"NC",AA295&lt;&gt;"SF",AA295&lt;&gt;""),AND(AC295&lt;&gt;"NA",AC295&lt;&gt;"C",AC295&lt;&gt;"NC",AC295&lt;&gt;"SF",AC295&lt;&gt;"")),"FALSO",IF(AND(O295="NA",Q295="NA",S295="NA",U295="NA",W295="NA",Y295="NA",AA295="NA",AC295="NA"),"NA",IF(OR(O295="NC",Q295="NC",S295="NC",U295="NC",W295="NC",Y295="NC",AA295="NC",AC295="NC",O295="SF",Q295="SF",S295="SF",U295="SF",W295="SF",Y295="SF",AA295="SF",AC295="SF"),"NC",IF(OR(O295="C",Q295="C",S295="C",U295="C",W295="C",Y295="C",AA295="C",AC295="C"),"C","")))))</f>
        <v>NA</v>
      </c>
      <c r="AG295" s="54" t="str">
        <f>IF(AND(AE295="C",AF295="C"),"UTILIZOU O PDA CORRETAMENTE",IF(AND(AE295="C",AF295="NC"),"UTILIZOU O PDA CORRETAMENTE. NÃO HÁ FOTOS DE TODAS AS ETAPAS",IF(AND(AE295="NC",AF295="NC"),"NÃO UTILIZOU O PDA",IF(AND(AE295="NA",AF295="NA"),"NÃO AVALIADO POR FALHA DE SINCRONISMO"))))</f>
        <v>NÃO AVALIADO POR FALHA DE SINCRONISMO</v>
      </c>
      <c r="AH295" s="144" t="s">
        <v>207</v>
      </c>
      <c r="AI295" s="190" t="s">
        <v>6</v>
      </c>
      <c r="AJ295" s="94" t="str">
        <f>E295</f>
        <v>SÃO PAULO</v>
      </c>
      <c r="AK295" s="192" t="s">
        <v>39</v>
      </c>
    </row>
    <row r="296" spans="1:37" ht="30" hidden="1" customHeight="1">
      <c r="A296" s="176" t="s">
        <v>201</v>
      </c>
      <c r="B296" s="176">
        <v>2619780212</v>
      </c>
      <c r="C296" s="176" t="s">
        <v>107</v>
      </c>
      <c r="D296" s="176" t="s">
        <v>81</v>
      </c>
      <c r="E296" s="176" t="s">
        <v>5</v>
      </c>
      <c r="F296" s="176" t="s">
        <v>693</v>
      </c>
      <c r="G296" s="176">
        <v>73</v>
      </c>
      <c r="H296" s="176" t="s">
        <v>203</v>
      </c>
      <c r="I296" s="176" t="s">
        <v>439</v>
      </c>
      <c r="J296" s="176" t="s">
        <v>219</v>
      </c>
      <c r="K296" s="176" t="s">
        <v>694</v>
      </c>
      <c r="L296" s="204">
        <v>46331.352777777778</v>
      </c>
      <c r="M296" s="204">
        <v>46331.356944444444</v>
      </c>
      <c r="N296" s="176" t="s">
        <v>243</v>
      </c>
      <c r="O296" s="144" t="s">
        <v>207</v>
      </c>
      <c r="P296" s="187"/>
      <c r="Q296" s="176" t="s">
        <v>207</v>
      </c>
      <c r="R296" s="187"/>
      <c r="S296" s="176" t="s">
        <v>207</v>
      </c>
      <c r="T296" s="187"/>
      <c r="U296" s="176" t="s">
        <v>207</v>
      </c>
      <c r="V296" s="187"/>
      <c r="W296" s="176" t="s">
        <v>207</v>
      </c>
      <c r="X296" s="187"/>
      <c r="Y296" s="176" t="s">
        <v>231</v>
      </c>
      <c r="Z296" s="187" t="s">
        <v>430</v>
      </c>
      <c r="AA296" s="176" t="s">
        <v>207</v>
      </c>
      <c r="AB296" s="187"/>
      <c r="AC296" s="176" t="s">
        <v>207</v>
      </c>
      <c r="AD296" s="187"/>
      <c r="AE296" s="176" t="s">
        <v>207</v>
      </c>
      <c r="AF296" s="178" t="str">
        <f>IF(AND(O296="",Q296="",S296="",U296="",W296="",Y296="",AA296="",AC296=""),"",IF(OR(AND(O296&lt;&gt;"NA",O296&lt;&gt;"C",O296&lt;&gt;"NC",O296&lt;&gt;"SF",O296&lt;&gt;""),AND(Q296&lt;&gt;"NA",Q296&lt;&gt;"C",Q296&lt;&gt;"NC",Q296&lt;&gt;"SF",Q296&lt;&gt;""),AND(S296&lt;&gt;"NA",S296&lt;&gt;"C",S296&lt;&gt;"NC",S296&lt;&gt;"SF",S296&lt;&gt;""),AND(U296&lt;&gt;"NA",U296&lt;&gt;"C",U296&lt;&gt;"NC",U296&lt;&gt;"SF",U296&lt;&gt;""),AND(W296&lt;&gt;"NA",W296&lt;&gt;"C",W296&lt;&gt;"NC",W296&lt;&gt;"SF",W296&lt;&gt;""),AND(Y296&lt;&gt;"NA",Y296&lt;&gt;"C",Y296&lt;&gt;"NC",Y296&lt;&gt;"SF",Y296&lt;&gt;""),AND(AA296&lt;&gt;"NA",AA296&lt;&gt;"C",AA296&lt;&gt;"NC",AA296&lt;&gt;"SF",AA296&lt;&gt;""),AND(AC296&lt;&gt;"NA",AC296&lt;&gt;"C",AC296&lt;&gt;"NC",AC296&lt;&gt;"SF",AC296&lt;&gt;"")),"FALSO",IF(AND(O296="NA",Q296="NA",S296="NA",U296="NA",W296="NA",Y296="NA",AA296="NA",AC296="NA"),"NA",IF(OR(O296="NC",Q296="NC",S296="NC",U296="NC",W296="NC",Y296="NC",AA296="NC",AC296="NC",O296="SF",Q296="SF",S296="SF",U296="SF",W296="SF",Y296="SF",AA296="SF",AC296="SF"),"NC",IF(OR(O296="C",Q296="C",S296="C",U296="C",W296="C",Y296="C",AA296="C",AC296="C"),"C","")))))</f>
        <v>NC</v>
      </c>
      <c r="AG296" s="54" t="str">
        <f>IF(AND(AE296="C",AF296="C"),"UTILIZOU O PDA CORRETAMENTE",IF(AND(AE296="C",AF296="NC"),"UTILIZOU O PDA CORRETAMENTE. NÃO HÁ FOTOS DE TODAS AS ETAPAS",IF(AND(AE296="NC",AF296="NC"),"NÃO UTILIZOU O PDA",IF(AND(AE296="NA",AF296="NA"),"NÃO AVALIADO POR FALHA DE SINCRONISMO"))))</f>
        <v>UTILIZOU O PDA CORRETAMENTE. NÃO HÁ FOTOS DE TODAS AS ETAPAS</v>
      </c>
      <c r="AH296" s="144" t="s">
        <v>207</v>
      </c>
      <c r="AI296" s="190" t="s">
        <v>6</v>
      </c>
      <c r="AJ296" s="94" t="str">
        <f>E296</f>
        <v>SÃO PAULO</v>
      </c>
      <c r="AK296" s="192" t="s">
        <v>39</v>
      </c>
    </row>
    <row r="297" spans="1:37" ht="30" hidden="1" customHeight="1">
      <c r="A297" s="176" t="s">
        <v>201</v>
      </c>
      <c r="B297" s="176">
        <v>2619851452</v>
      </c>
      <c r="C297" s="176" t="s">
        <v>105</v>
      </c>
      <c r="D297" s="176" t="s">
        <v>81</v>
      </c>
      <c r="E297" s="176" t="s">
        <v>5</v>
      </c>
      <c r="F297" s="176" t="s">
        <v>695</v>
      </c>
      <c r="G297" s="176">
        <v>4</v>
      </c>
      <c r="H297" s="176" t="s">
        <v>208</v>
      </c>
      <c r="I297" s="176" t="s">
        <v>696</v>
      </c>
      <c r="J297" s="176" t="s">
        <v>279</v>
      </c>
      <c r="K297" s="176" t="s">
        <v>217</v>
      </c>
      <c r="L297" s="204">
        <v>46157.291666666664</v>
      </c>
      <c r="M297" s="204">
        <v>46157.295138888891</v>
      </c>
      <c r="N297" s="176" t="s">
        <v>323</v>
      </c>
      <c r="O297" s="144" t="s">
        <v>207</v>
      </c>
      <c r="P297" s="90"/>
      <c r="Q297" s="144" t="s">
        <v>207</v>
      </c>
      <c r="R297" s="90"/>
      <c r="S297" s="144" t="s">
        <v>207</v>
      </c>
      <c r="T297" s="90"/>
      <c r="U297" s="144" t="s">
        <v>207</v>
      </c>
      <c r="V297" s="90"/>
      <c r="W297" s="144" t="s">
        <v>207</v>
      </c>
      <c r="X297" s="90"/>
      <c r="Y297" s="144" t="s">
        <v>62</v>
      </c>
      <c r="Z297" s="90"/>
      <c r="AA297" s="144" t="s">
        <v>207</v>
      </c>
      <c r="AB297" s="90"/>
      <c r="AC297" s="144" t="s">
        <v>207</v>
      </c>
      <c r="AD297" s="90"/>
      <c r="AE297" s="144" t="s">
        <v>207</v>
      </c>
      <c r="AF297" s="178" t="str">
        <f>IF(AND(O297="",Q297="",S297="",U297="",W297="",Y297="",AA297="",AC297=""),"",IF(OR(AND(O297&lt;&gt;"NA",O297&lt;&gt;"C",O297&lt;&gt;"NC",O297&lt;&gt;"SF",O297&lt;&gt;""),AND(Q297&lt;&gt;"NA",Q297&lt;&gt;"C",Q297&lt;&gt;"NC",Q297&lt;&gt;"SF",Q297&lt;&gt;""),AND(S297&lt;&gt;"NA",S297&lt;&gt;"C",S297&lt;&gt;"NC",S297&lt;&gt;"SF",S297&lt;&gt;""),AND(U297&lt;&gt;"NA",U297&lt;&gt;"C",U297&lt;&gt;"NC",U297&lt;&gt;"SF",U297&lt;&gt;""),AND(W297&lt;&gt;"NA",W297&lt;&gt;"C",W297&lt;&gt;"NC",W297&lt;&gt;"SF",W297&lt;&gt;""),AND(Y297&lt;&gt;"NA",Y297&lt;&gt;"C",Y297&lt;&gt;"NC",Y297&lt;&gt;"SF",Y297&lt;&gt;""),AND(AA297&lt;&gt;"NA",AA297&lt;&gt;"C",AA297&lt;&gt;"NC",AA297&lt;&gt;"SF",AA297&lt;&gt;""),AND(AC297&lt;&gt;"NA",AC297&lt;&gt;"C",AC297&lt;&gt;"NC",AC297&lt;&gt;"SF",AC297&lt;&gt;"")),"FALSO",IF(AND(O297="NA",Q297="NA",S297="NA",U297="NA",W297="NA",Y297="NA",AA297="NA",AC297="NA"),"NA",IF(OR(O297="NC",Q297="NC",S297="NC",U297="NC",W297="NC",Y297="NC",AA297="NC",AC297="NC",O297="SF",Q297="SF",S297="SF",U297="SF",W297="SF",Y297="SF",AA297="SF",AC297="SF"),"NC",IF(OR(O297="C",Q297="C",S297="C",U297="C",W297="C",Y297="C",AA297="C",AC297="C"),"C","")))))</f>
        <v>C</v>
      </c>
      <c r="AG297" s="54" t="str">
        <f>IF(AND(AE297="C",AF297="C"),"UTILIZOU O PDA CORRETAMENTE",IF(AND(AE297="C",AF297="NC"),"UTILIZOU O PDA CORRETAMENTE. NÃO HÁ FOTOS DE TODAS AS ETAPAS",IF(AND(AE297="NC",AF297="NC"),"NÃO UTILIZOU O PDA",IF(AND(AE297="NA",AF297="NA"),"NÃO AVALIADO POR FALHA DE SINCRONISMO"))))</f>
        <v>UTILIZOU O PDA CORRETAMENTE</v>
      </c>
      <c r="AH297" s="144" t="s">
        <v>207</v>
      </c>
      <c r="AI297" s="190" t="s">
        <v>6</v>
      </c>
      <c r="AJ297" s="94" t="str">
        <f>E297</f>
        <v>SÃO PAULO</v>
      </c>
      <c r="AK297" s="192" t="s">
        <v>39</v>
      </c>
    </row>
    <row r="298" spans="1:37" ht="30" hidden="1" customHeight="1">
      <c r="A298" s="176" t="s">
        <v>201</v>
      </c>
      <c r="B298" s="176">
        <v>2619485602</v>
      </c>
      <c r="C298" s="176" t="s">
        <v>101</v>
      </c>
      <c r="D298" s="176" t="s">
        <v>79</v>
      </c>
      <c r="E298" s="176" t="s">
        <v>5</v>
      </c>
      <c r="F298" s="176" t="s">
        <v>697</v>
      </c>
      <c r="G298" s="176">
        <v>15</v>
      </c>
      <c r="H298" s="176" t="s">
        <v>217</v>
      </c>
      <c r="I298" s="176" t="s">
        <v>698</v>
      </c>
      <c r="J298" s="176" t="s">
        <v>309</v>
      </c>
      <c r="K298" s="176" t="s">
        <v>699</v>
      </c>
      <c r="L298" s="204">
        <v>46300.354166666664</v>
      </c>
      <c r="M298" s="204">
        <v>46300.356944444444</v>
      </c>
      <c r="N298" s="176" t="s">
        <v>248</v>
      </c>
      <c r="O298" s="144" t="s">
        <v>230</v>
      </c>
      <c r="P298" s="90"/>
      <c r="Q298" s="144" t="s">
        <v>230</v>
      </c>
      <c r="R298" s="90"/>
      <c r="S298" s="144" t="s">
        <v>230</v>
      </c>
      <c r="T298" s="90"/>
      <c r="U298" s="144" t="s">
        <v>230</v>
      </c>
      <c r="V298" s="90"/>
      <c r="W298" s="144" t="s">
        <v>230</v>
      </c>
      <c r="X298" s="90"/>
      <c r="Y298" s="144" t="s">
        <v>230</v>
      </c>
      <c r="Z298" s="90"/>
      <c r="AA298" s="144" t="s">
        <v>230</v>
      </c>
      <c r="AB298" s="90"/>
      <c r="AC298" s="144" t="s">
        <v>230</v>
      </c>
      <c r="AD298" s="90"/>
      <c r="AE298" s="144" t="s">
        <v>231</v>
      </c>
      <c r="AF298" s="178" t="str">
        <f>IF(AND(O298="",Q298="",S298="",U298="",W298="",Y298="",AA298="",AC298=""),"",IF(OR(AND(O298&lt;&gt;"NA",O298&lt;&gt;"C",O298&lt;&gt;"NC",O298&lt;&gt;"SF",O298&lt;&gt;""),AND(Q298&lt;&gt;"NA",Q298&lt;&gt;"C",Q298&lt;&gt;"NC",Q298&lt;&gt;"SF",Q298&lt;&gt;""),AND(S298&lt;&gt;"NA",S298&lt;&gt;"C",S298&lt;&gt;"NC",S298&lt;&gt;"SF",S298&lt;&gt;""),AND(U298&lt;&gt;"NA",U298&lt;&gt;"C",U298&lt;&gt;"NC",U298&lt;&gt;"SF",U298&lt;&gt;""),AND(W298&lt;&gt;"NA",W298&lt;&gt;"C",W298&lt;&gt;"NC",W298&lt;&gt;"SF",W298&lt;&gt;""),AND(Y298&lt;&gt;"NA",Y298&lt;&gt;"C",Y298&lt;&gt;"NC",Y298&lt;&gt;"SF",Y298&lt;&gt;""),AND(AA298&lt;&gt;"NA",AA298&lt;&gt;"C",AA298&lt;&gt;"NC",AA298&lt;&gt;"SF",AA298&lt;&gt;""),AND(AC298&lt;&gt;"NA",AC298&lt;&gt;"C",AC298&lt;&gt;"NC",AC298&lt;&gt;"SF",AC298&lt;&gt;"")),"FALSO",IF(AND(O298="NA",Q298="NA",S298="NA",U298="NA",W298="NA",Y298="NA",AA298="NA",AC298="NA"),"NA",IF(OR(O298="NC",Q298="NC",S298="NC",U298="NC",W298="NC",Y298="NC",AA298="NC",AC298="NC",O298="SF",Q298="SF",S298="SF",U298="SF",W298="SF",Y298="SF",AA298="SF",AC298="SF"),"NC",IF(OR(O298="C",Q298="C",S298="C",U298="C",W298="C",Y298="C",AA298="C",AC298="C"),"C","")))))</f>
        <v>NC</v>
      </c>
      <c r="AG298" s="54" t="str">
        <f>IF(AND(AE298="C",AF298="C"),"UTILIZOU O PDA CORRETAMENTE",IF(AND(AE298="C",AF298="NC"),"UTILIZOU O PDA CORRETAMENTE. NÃO HÁ FOTOS DE TODAS AS ETAPAS",IF(AND(AE298="NC",AF298="NC"),"NÃO UTILIZOU O PDA",IF(AND(AE298="NA",AF298="NA"),"NÃO AVALIADO POR FALHA DE SINCRONISMO"))))</f>
        <v>NÃO UTILIZOU O PDA</v>
      </c>
      <c r="AH298" s="144" t="s">
        <v>207</v>
      </c>
      <c r="AI298" s="190" t="s">
        <v>6</v>
      </c>
      <c r="AJ298" s="94" t="str">
        <f>E298</f>
        <v>SÃO PAULO</v>
      </c>
      <c r="AK298" s="192" t="s">
        <v>39</v>
      </c>
    </row>
    <row r="299" spans="1:37" ht="30" hidden="1" customHeight="1">
      <c r="A299" s="176" t="s">
        <v>201</v>
      </c>
      <c r="B299" s="176">
        <v>2692260598</v>
      </c>
      <c r="C299" s="176" t="s">
        <v>103</v>
      </c>
      <c r="D299" s="176" t="s">
        <v>81</v>
      </c>
      <c r="E299" s="176" t="s">
        <v>5</v>
      </c>
      <c r="F299" s="176" t="s">
        <v>700</v>
      </c>
      <c r="G299" s="176">
        <v>94</v>
      </c>
      <c r="H299" s="176" t="s">
        <v>208</v>
      </c>
      <c r="I299" s="176" t="s">
        <v>439</v>
      </c>
      <c r="J299" s="176" t="s">
        <v>246</v>
      </c>
      <c r="K299" s="176" t="s">
        <v>701</v>
      </c>
      <c r="L299" s="204">
        <v>46117.644444444442</v>
      </c>
      <c r="M299" s="204">
        <v>46117.645833333336</v>
      </c>
      <c r="N299" s="176" t="s">
        <v>243</v>
      </c>
      <c r="O299" s="144" t="s">
        <v>207</v>
      </c>
      <c r="P299" s="90"/>
      <c r="Q299" s="144" t="s">
        <v>207</v>
      </c>
      <c r="R299" s="90"/>
      <c r="S299" s="144" t="s">
        <v>207</v>
      </c>
      <c r="T299" s="90"/>
      <c r="U299" s="144" t="s">
        <v>207</v>
      </c>
      <c r="V299" s="90"/>
      <c r="W299" s="144" t="s">
        <v>207</v>
      </c>
      <c r="X299" s="90"/>
      <c r="Y299" s="144" t="s">
        <v>62</v>
      </c>
      <c r="Z299" s="90"/>
      <c r="AA299" s="144" t="s">
        <v>207</v>
      </c>
      <c r="AB299" s="90"/>
      <c r="AC299" s="144" t="s">
        <v>207</v>
      </c>
      <c r="AD299" s="90"/>
      <c r="AE299" s="144" t="s">
        <v>207</v>
      </c>
      <c r="AF299" s="178" t="str">
        <f>IF(AND(O299="",Q299="",S299="",U299="",W299="",Y299="",AA299="",AC299=""),"",IF(OR(AND(O299&lt;&gt;"NA",O299&lt;&gt;"C",O299&lt;&gt;"NC",O299&lt;&gt;"SF",O299&lt;&gt;""),AND(Q299&lt;&gt;"NA",Q299&lt;&gt;"C",Q299&lt;&gt;"NC",Q299&lt;&gt;"SF",Q299&lt;&gt;""),AND(S299&lt;&gt;"NA",S299&lt;&gt;"C",S299&lt;&gt;"NC",S299&lt;&gt;"SF",S299&lt;&gt;""),AND(U299&lt;&gt;"NA",U299&lt;&gt;"C",U299&lt;&gt;"NC",U299&lt;&gt;"SF",U299&lt;&gt;""),AND(W299&lt;&gt;"NA",W299&lt;&gt;"C",W299&lt;&gt;"NC",W299&lt;&gt;"SF",W299&lt;&gt;""),AND(Y299&lt;&gt;"NA",Y299&lt;&gt;"C",Y299&lt;&gt;"NC",Y299&lt;&gt;"SF",Y299&lt;&gt;""),AND(AA299&lt;&gt;"NA",AA299&lt;&gt;"C",AA299&lt;&gt;"NC",AA299&lt;&gt;"SF",AA299&lt;&gt;""),AND(AC299&lt;&gt;"NA",AC299&lt;&gt;"C",AC299&lt;&gt;"NC",AC299&lt;&gt;"SF",AC299&lt;&gt;"")),"FALSO",IF(AND(O299="NA",Q299="NA",S299="NA",U299="NA",W299="NA",Y299="NA",AA299="NA",AC299="NA"),"NA",IF(OR(O299="NC",Q299="NC",S299="NC",U299="NC",W299="NC",Y299="NC",AA299="NC",AC299="NC",O299="SF",Q299="SF",S299="SF",U299="SF",W299="SF",Y299="SF",AA299="SF",AC299="SF"),"NC",IF(OR(O299="C",Q299="C",S299="C",U299="C",W299="C",Y299="C",AA299="C",AC299="C"),"C","")))))</f>
        <v>C</v>
      </c>
      <c r="AG299" s="54" t="str">
        <f>IF(AND(AE299="C",AF299="C"),"UTILIZOU O PDA CORRETAMENTE",IF(AND(AE299="C",AF299="NC"),"UTILIZOU O PDA CORRETAMENTE. NÃO HÁ FOTOS DE TODAS AS ETAPAS",IF(AND(AE299="NC",AF299="NC"),"NÃO UTILIZOU O PDA",IF(AND(AE299="NA",AF299="NA"),"NÃO AVALIADO POR FALHA DE SINCRONISMO"))))</f>
        <v>UTILIZOU O PDA CORRETAMENTE</v>
      </c>
      <c r="AH299" s="144" t="s">
        <v>207</v>
      </c>
      <c r="AI299" s="190" t="s">
        <v>6</v>
      </c>
      <c r="AJ299" s="94" t="str">
        <f>E299</f>
        <v>SÃO PAULO</v>
      </c>
      <c r="AK299" s="192" t="s">
        <v>39</v>
      </c>
    </row>
    <row r="300" spans="1:37" ht="30" hidden="1" customHeight="1">
      <c r="A300" s="176" t="s">
        <v>201</v>
      </c>
      <c r="B300" s="176">
        <v>2619197372</v>
      </c>
      <c r="C300" s="176" t="s">
        <v>100</v>
      </c>
      <c r="D300" s="176" t="s">
        <v>81</v>
      </c>
      <c r="E300" s="176" t="s">
        <v>5</v>
      </c>
      <c r="F300" s="176" t="s">
        <v>702</v>
      </c>
      <c r="G300" s="176">
        <v>133</v>
      </c>
      <c r="H300" s="176" t="s">
        <v>217</v>
      </c>
      <c r="I300" s="176" t="s">
        <v>601</v>
      </c>
      <c r="J300" s="176" t="s">
        <v>236</v>
      </c>
      <c r="K300" s="176" t="s">
        <v>703</v>
      </c>
      <c r="L300" s="204">
        <v>46239.507638888892</v>
      </c>
      <c r="M300" s="204">
        <v>46239.509722222225</v>
      </c>
      <c r="N300" s="176" t="s">
        <v>258</v>
      </c>
      <c r="O300" s="144" t="s">
        <v>207</v>
      </c>
      <c r="P300" s="90"/>
      <c r="Q300" s="144" t="s">
        <v>207</v>
      </c>
      <c r="R300" s="90"/>
      <c r="S300" s="144" t="s">
        <v>207</v>
      </c>
      <c r="T300" s="90"/>
      <c r="U300" s="144" t="s">
        <v>207</v>
      </c>
      <c r="V300" s="90"/>
      <c r="W300" s="144" t="s">
        <v>207</v>
      </c>
      <c r="X300" s="90"/>
      <c r="Y300" s="144" t="s">
        <v>207</v>
      </c>
      <c r="Z300" s="90"/>
      <c r="AA300" s="144" t="s">
        <v>207</v>
      </c>
      <c r="AB300" s="90"/>
      <c r="AC300" s="144" t="s">
        <v>207</v>
      </c>
      <c r="AD300" s="90"/>
      <c r="AE300" s="144" t="s">
        <v>207</v>
      </c>
      <c r="AF300" s="178" t="str">
        <f>IF(AND(O300="",Q300="",S300="",U300="",W300="",Y300="",AA300="",AC300=""),"",IF(OR(AND(O300&lt;&gt;"NA",O300&lt;&gt;"C",O300&lt;&gt;"NC",O300&lt;&gt;"SF",O300&lt;&gt;""),AND(Q300&lt;&gt;"NA",Q300&lt;&gt;"C",Q300&lt;&gt;"NC",Q300&lt;&gt;"SF",Q300&lt;&gt;""),AND(S300&lt;&gt;"NA",S300&lt;&gt;"C",S300&lt;&gt;"NC",S300&lt;&gt;"SF",S300&lt;&gt;""),AND(U300&lt;&gt;"NA",U300&lt;&gt;"C",U300&lt;&gt;"NC",U300&lt;&gt;"SF",U300&lt;&gt;""),AND(W300&lt;&gt;"NA",W300&lt;&gt;"C",W300&lt;&gt;"NC",W300&lt;&gt;"SF",W300&lt;&gt;""),AND(Y300&lt;&gt;"NA",Y300&lt;&gt;"C",Y300&lt;&gt;"NC",Y300&lt;&gt;"SF",Y300&lt;&gt;""),AND(AA300&lt;&gt;"NA",AA300&lt;&gt;"C",AA300&lt;&gt;"NC",AA300&lt;&gt;"SF",AA300&lt;&gt;""),AND(AC300&lt;&gt;"NA",AC300&lt;&gt;"C",AC300&lt;&gt;"NC",AC300&lt;&gt;"SF",AC300&lt;&gt;"")),"FALSO",IF(AND(O300="NA",Q300="NA",S300="NA",U300="NA",W300="NA",Y300="NA",AA300="NA",AC300="NA"),"NA",IF(OR(O300="NC",Q300="NC",S300="NC",U300="NC",W300="NC",Y300="NC",AA300="NC",AC300="NC",O300="SF",Q300="SF",S300="SF",U300="SF",W300="SF",Y300="SF",AA300="SF",AC300="SF"),"NC",IF(OR(O300="C",Q300="C",S300="C",U300="C",W300="C",Y300="C",AA300="C",AC300="C"),"C","")))))</f>
        <v>C</v>
      </c>
      <c r="AG300" s="54" t="str">
        <f>IF(AND(AE300="C",AF300="C"),"UTILIZOU O PDA CORRETAMENTE",IF(AND(AE300="C",AF300="NC"),"UTILIZOU O PDA CORRETAMENTE. NÃO HÁ FOTOS DE TODAS AS ETAPAS",IF(AND(AE300="NC",AF300="NC"),"NÃO UTILIZOU O PDA",IF(AND(AE300="NA",AF300="NA"),"NÃO AVALIADO POR FALHA DE SINCRONISMO"))))</f>
        <v>UTILIZOU O PDA CORRETAMENTE</v>
      </c>
      <c r="AH300" s="144" t="s">
        <v>207</v>
      </c>
      <c r="AI300" s="190" t="s">
        <v>6</v>
      </c>
      <c r="AJ300" s="94" t="str">
        <f>E300</f>
        <v>SÃO PAULO</v>
      </c>
      <c r="AK300" s="192" t="s">
        <v>39</v>
      </c>
    </row>
    <row r="301" spans="1:37" ht="30" hidden="1" customHeight="1">
      <c r="A301" s="176" t="s">
        <v>201</v>
      </c>
      <c r="B301" s="176">
        <v>2693504554</v>
      </c>
      <c r="C301" s="176" t="s">
        <v>107</v>
      </c>
      <c r="D301" s="176" t="s">
        <v>81</v>
      </c>
      <c r="E301" s="176" t="s">
        <v>5</v>
      </c>
      <c r="F301" s="176" t="s">
        <v>704</v>
      </c>
      <c r="G301" s="176">
        <v>522</v>
      </c>
      <c r="H301" s="176" t="s">
        <v>207</v>
      </c>
      <c r="I301" s="176" t="s">
        <v>427</v>
      </c>
      <c r="J301" s="176" t="s">
        <v>246</v>
      </c>
      <c r="K301" s="176" t="s">
        <v>705</v>
      </c>
      <c r="L301" s="204">
        <v>46159.365277777775</v>
      </c>
      <c r="M301" s="204">
        <v>46159.430555555555</v>
      </c>
      <c r="N301" s="176" t="s">
        <v>206</v>
      </c>
      <c r="O301" s="144" t="s">
        <v>207</v>
      </c>
      <c r="P301" s="90"/>
      <c r="Q301" s="144" t="s">
        <v>207</v>
      </c>
      <c r="R301" s="90"/>
      <c r="S301" s="144" t="s">
        <v>207</v>
      </c>
      <c r="T301" s="90"/>
      <c r="U301" s="144" t="s">
        <v>62</v>
      </c>
      <c r="V301" s="90"/>
      <c r="W301" s="144" t="s">
        <v>207</v>
      </c>
      <c r="X301" s="90"/>
      <c r="Y301" s="144" t="s">
        <v>62</v>
      </c>
      <c r="Z301" s="90"/>
      <c r="AA301" s="144" t="s">
        <v>207</v>
      </c>
      <c r="AB301" s="90"/>
      <c r="AC301" s="144" t="s">
        <v>207</v>
      </c>
      <c r="AD301" s="90"/>
      <c r="AE301" s="144" t="s">
        <v>207</v>
      </c>
      <c r="AF301" s="178" t="str">
        <f>IF(AND(O301="",Q301="",S301="",U301="",W301="",Y301="",AA301="",AC301=""),"",IF(OR(AND(O301&lt;&gt;"NA",O301&lt;&gt;"C",O301&lt;&gt;"NC",O301&lt;&gt;"SF",O301&lt;&gt;""),AND(Q301&lt;&gt;"NA",Q301&lt;&gt;"C",Q301&lt;&gt;"NC",Q301&lt;&gt;"SF",Q301&lt;&gt;""),AND(S301&lt;&gt;"NA",S301&lt;&gt;"C",S301&lt;&gt;"NC",S301&lt;&gt;"SF",S301&lt;&gt;""),AND(U301&lt;&gt;"NA",U301&lt;&gt;"C",U301&lt;&gt;"NC",U301&lt;&gt;"SF",U301&lt;&gt;""),AND(W301&lt;&gt;"NA",W301&lt;&gt;"C",W301&lt;&gt;"NC",W301&lt;&gt;"SF",W301&lt;&gt;""),AND(Y301&lt;&gt;"NA",Y301&lt;&gt;"C",Y301&lt;&gt;"NC",Y301&lt;&gt;"SF",Y301&lt;&gt;""),AND(AA301&lt;&gt;"NA",AA301&lt;&gt;"C",AA301&lt;&gt;"NC",AA301&lt;&gt;"SF",AA301&lt;&gt;""),AND(AC301&lt;&gt;"NA",AC301&lt;&gt;"C",AC301&lt;&gt;"NC",AC301&lt;&gt;"SF",AC301&lt;&gt;"")),"FALSO",IF(AND(O301="NA",Q301="NA",S301="NA",U301="NA",W301="NA",Y301="NA",AA301="NA",AC301="NA"),"NA",IF(OR(O301="NC",Q301="NC",S301="NC",U301="NC",W301="NC",Y301="NC",AA301="NC",AC301="NC",O301="SF",Q301="SF",S301="SF",U301="SF",W301="SF",Y301="SF",AA301="SF",AC301="SF"),"NC",IF(OR(O301="C",Q301="C",S301="C",U301="C",W301="C",Y301="C",AA301="C",AC301="C"),"C","")))))</f>
        <v>C</v>
      </c>
      <c r="AG301" s="54" t="str">
        <f>IF(AND(AE301="C",AF301="C"),"UTILIZOU O PDA CORRETAMENTE",IF(AND(AE301="C",AF301="NC"),"UTILIZOU O PDA CORRETAMENTE. NÃO HÁ FOTOS DE TODAS AS ETAPAS",IF(AND(AE301="NC",AF301="NC"),"NÃO UTILIZOU O PDA",IF(AND(AE301="NA",AF301="NA"),"NÃO AVALIADO POR FALHA DE SINCRONISMO"))))</f>
        <v>UTILIZOU O PDA CORRETAMENTE</v>
      </c>
      <c r="AH301" s="144" t="s">
        <v>207</v>
      </c>
      <c r="AI301" s="190" t="s">
        <v>6</v>
      </c>
      <c r="AJ301" s="94" t="str">
        <f>E301</f>
        <v>SÃO PAULO</v>
      </c>
      <c r="AK301" s="192" t="s">
        <v>39</v>
      </c>
    </row>
    <row r="302" spans="1:37" ht="30" hidden="1" customHeight="1">
      <c r="A302" s="176" t="s">
        <v>201</v>
      </c>
      <c r="B302" s="176">
        <v>2618380886</v>
      </c>
      <c r="C302" s="176" t="s">
        <v>103</v>
      </c>
      <c r="D302" s="176" t="s">
        <v>81</v>
      </c>
      <c r="E302" s="176" t="s">
        <v>5</v>
      </c>
      <c r="F302" s="176" t="s">
        <v>706</v>
      </c>
      <c r="G302" s="176">
        <v>237</v>
      </c>
      <c r="H302" s="176"/>
      <c r="I302" s="176" t="s">
        <v>6</v>
      </c>
      <c r="J302" s="176" t="s">
        <v>246</v>
      </c>
      <c r="K302" s="176"/>
      <c r="L302" s="204">
        <v>46058.467361111114</v>
      </c>
      <c r="M302" s="204">
        <v>46058.648611111108</v>
      </c>
      <c r="N302" s="176" t="s">
        <v>351</v>
      </c>
      <c r="O302" s="144" t="s">
        <v>207</v>
      </c>
      <c r="P302" s="62"/>
      <c r="Q302" s="144" t="s">
        <v>207</v>
      </c>
      <c r="R302" s="62"/>
      <c r="S302" s="144" t="s">
        <v>207</v>
      </c>
      <c r="T302" s="62"/>
      <c r="U302" s="144" t="s">
        <v>207</v>
      </c>
      <c r="V302" s="62"/>
      <c r="W302" s="144" t="s">
        <v>207</v>
      </c>
      <c r="X302" s="62"/>
      <c r="Y302" s="144" t="s">
        <v>62</v>
      </c>
      <c r="Z302" s="62"/>
      <c r="AA302" s="144" t="s">
        <v>207</v>
      </c>
      <c r="AB302" s="62"/>
      <c r="AC302" s="144" t="s">
        <v>207</v>
      </c>
      <c r="AD302" s="90"/>
      <c r="AE302" s="144" t="s">
        <v>207</v>
      </c>
      <c r="AF302" s="178" t="str">
        <f>IF(AND(O302="",Q302="",S302="",U302="",W302="",Y302="",AA302="",AC302=""),"",IF(OR(AND(O302&lt;&gt;"NA",O302&lt;&gt;"C",O302&lt;&gt;"NC",O302&lt;&gt;"SF",O302&lt;&gt;""),AND(Q302&lt;&gt;"NA",Q302&lt;&gt;"C",Q302&lt;&gt;"NC",Q302&lt;&gt;"SF",Q302&lt;&gt;""),AND(S302&lt;&gt;"NA",S302&lt;&gt;"C",S302&lt;&gt;"NC",S302&lt;&gt;"SF",S302&lt;&gt;""),AND(U302&lt;&gt;"NA",U302&lt;&gt;"C",U302&lt;&gt;"NC",U302&lt;&gt;"SF",U302&lt;&gt;""),AND(W302&lt;&gt;"NA",W302&lt;&gt;"C",W302&lt;&gt;"NC",W302&lt;&gt;"SF",W302&lt;&gt;""),AND(Y302&lt;&gt;"NA",Y302&lt;&gt;"C",Y302&lt;&gt;"NC",Y302&lt;&gt;"SF",Y302&lt;&gt;""),AND(AA302&lt;&gt;"NA",AA302&lt;&gt;"C",AA302&lt;&gt;"NC",AA302&lt;&gt;"SF",AA302&lt;&gt;""),AND(AC302&lt;&gt;"NA",AC302&lt;&gt;"C",AC302&lt;&gt;"NC",AC302&lt;&gt;"SF",AC302&lt;&gt;"")),"FALSO",IF(AND(O302="NA",Q302="NA",S302="NA",U302="NA",W302="NA",Y302="NA",AA302="NA",AC302="NA"),"NA",IF(OR(O302="NC",Q302="NC",S302="NC",U302="NC",W302="NC",Y302="NC",AA302="NC",AC302="NC",O302="SF",Q302="SF",S302="SF",U302="SF",W302="SF",Y302="SF",AA302="SF",AC302="SF"),"NC",IF(OR(O302="C",Q302="C",S302="C",U302="C",W302="C",Y302="C",AA302="C",AC302="C"),"C","")))))</f>
        <v>C</v>
      </c>
      <c r="AG302" s="54" t="str">
        <f>IF(AND(AE302="C",AF302="C"),"UTILIZOU O PDA CORRETAMENTE",IF(AND(AE302="C",AF302="NC"),"UTILIZOU O PDA CORRETAMENTE. NÃO HÁ FOTOS DE TODAS AS ETAPAS",IF(AND(AE302="NC",AF302="NC"),"NÃO UTILIZOU O PDA",IF(AND(AE302="NA",AF302="NA"),"NÃO AVALIADO POR FALHA DE SINCRONISMO"))))</f>
        <v>UTILIZOU O PDA CORRETAMENTE</v>
      </c>
      <c r="AH302" s="144" t="s">
        <v>207</v>
      </c>
      <c r="AI302" s="190" t="s">
        <v>6</v>
      </c>
      <c r="AJ302" s="94" t="str">
        <f>E302</f>
        <v>SÃO PAULO</v>
      </c>
      <c r="AK302" s="192" t="s">
        <v>39</v>
      </c>
    </row>
    <row r="303" spans="1:37" ht="30" hidden="1" customHeight="1">
      <c r="A303" s="176" t="s">
        <v>201</v>
      </c>
      <c r="B303" s="176">
        <v>2620527224</v>
      </c>
      <c r="C303" s="176" t="s">
        <v>99</v>
      </c>
      <c r="D303" s="176" t="s">
        <v>81</v>
      </c>
      <c r="E303" s="176" t="s">
        <v>5</v>
      </c>
      <c r="F303" s="176" t="s">
        <v>707</v>
      </c>
      <c r="G303" s="176">
        <v>980</v>
      </c>
      <c r="H303" s="176" t="s">
        <v>203</v>
      </c>
      <c r="I303" s="176" t="s">
        <v>245</v>
      </c>
      <c r="J303" s="176" t="s">
        <v>219</v>
      </c>
      <c r="K303" s="176" t="s">
        <v>708</v>
      </c>
      <c r="L303" s="204">
        <v>46157.647916666669</v>
      </c>
      <c r="M303" s="204">
        <v>46157.650694444441</v>
      </c>
      <c r="N303" s="176" t="s">
        <v>221</v>
      </c>
      <c r="O303" s="144" t="s">
        <v>207</v>
      </c>
      <c r="P303" s="90"/>
      <c r="Q303" s="144" t="s">
        <v>207</v>
      </c>
      <c r="R303" s="90"/>
      <c r="S303" s="144" t="s">
        <v>207</v>
      </c>
      <c r="T303" s="90"/>
      <c r="U303" s="144" t="s">
        <v>207</v>
      </c>
      <c r="V303" s="90"/>
      <c r="W303" s="144" t="s">
        <v>207</v>
      </c>
      <c r="X303" s="90"/>
      <c r="Y303" s="144" t="s">
        <v>207</v>
      </c>
      <c r="Z303" s="90"/>
      <c r="AA303" s="144" t="s">
        <v>207</v>
      </c>
      <c r="AB303" s="90"/>
      <c r="AC303" s="144" t="s">
        <v>207</v>
      </c>
      <c r="AD303" s="90"/>
      <c r="AE303" s="144" t="s">
        <v>207</v>
      </c>
      <c r="AF303" s="178" t="str">
        <f>IF(AND(O303="",Q303="",S303="",U303="",W303="",Y303="",AA303="",AC303=""),"",IF(OR(AND(O303&lt;&gt;"NA",O303&lt;&gt;"C",O303&lt;&gt;"NC",O303&lt;&gt;"SF",O303&lt;&gt;""),AND(Q303&lt;&gt;"NA",Q303&lt;&gt;"C",Q303&lt;&gt;"NC",Q303&lt;&gt;"SF",Q303&lt;&gt;""),AND(S303&lt;&gt;"NA",S303&lt;&gt;"C",S303&lt;&gt;"NC",S303&lt;&gt;"SF",S303&lt;&gt;""),AND(U303&lt;&gt;"NA",U303&lt;&gt;"C",U303&lt;&gt;"NC",U303&lt;&gt;"SF",U303&lt;&gt;""),AND(W303&lt;&gt;"NA",W303&lt;&gt;"C",W303&lt;&gt;"NC",W303&lt;&gt;"SF",W303&lt;&gt;""),AND(Y303&lt;&gt;"NA",Y303&lt;&gt;"C",Y303&lt;&gt;"NC",Y303&lt;&gt;"SF",Y303&lt;&gt;""),AND(AA303&lt;&gt;"NA",AA303&lt;&gt;"C",AA303&lt;&gt;"NC",AA303&lt;&gt;"SF",AA303&lt;&gt;""),AND(AC303&lt;&gt;"NA",AC303&lt;&gt;"C",AC303&lt;&gt;"NC",AC303&lt;&gt;"SF",AC303&lt;&gt;"")),"FALSO",IF(AND(O303="NA",Q303="NA",S303="NA",U303="NA",W303="NA",Y303="NA",AA303="NA",AC303="NA"),"NA",IF(OR(O303="NC",Q303="NC",S303="NC",U303="NC",W303="NC",Y303="NC",AA303="NC",AC303="NC",O303="SF",Q303="SF",S303="SF",U303="SF",W303="SF",Y303="SF",AA303="SF",AC303="SF"),"NC",IF(OR(O303="C",Q303="C",S303="C",U303="C",W303="C",Y303="C",AA303="C",AC303="C"),"C","")))))</f>
        <v>C</v>
      </c>
      <c r="AG303" s="54" t="str">
        <f>IF(AND(AE303="C",AF303="C"),"UTILIZOU O PDA CORRETAMENTE",IF(AND(AE303="C",AF303="NC"),"UTILIZOU O PDA CORRETAMENTE. NÃO HÁ FOTOS DE TODAS AS ETAPAS",IF(AND(AE303="NC",AF303="NC"),"NÃO UTILIZOU O PDA",IF(AND(AE303="NA",AF303="NA"),"NÃO AVALIADO POR FALHA DE SINCRONISMO"))))</f>
        <v>UTILIZOU O PDA CORRETAMENTE</v>
      </c>
      <c r="AH303" s="144" t="s">
        <v>207</v>
      </c>
      <c r="AI303" s="190" t="s">
        <v>6</v>
      </c>
      <c r="AJ303" s="94" t="str">
        <f>E303</f>
        <v>SÃO PAULO</v>
      </c>
      <c r="AK303" s="192" t="s">
        <v>39</v>
      </c>
    </row>
    <row r="304" spans="1:37" ht="30" hidden="1" customHeight="1">
      <c r="A304" s="176" t="s">
        <v>201</v>
      </c>
      <c r="B304" s="176">
        <v>2619961679</v>
      </c>
      <c r="C304" s="176" t="s">
        <v>94</v>
      </c>
      <c r="D304" s="176" t="s">
        <v>77</v>
      </c>
      <c r="E304" s="176" t="s">
        <v>5</v>
      </c>
      <c r="F304" s="176" t="s">
        <v>709</v>
      </c>
      <c r="G304" s="176">
        <v>449</v>
      </c>
      <c r="H304" s="176" t="s">
        <v>203</v>
      </c>
      <c r="I304" s="176" t="s">
        <v>390</v>
      </c>
      <c r="J304" s="176" t="s">
        <v>94</v>
      </c>
      <c r="K304" s="176"/>
      <c r="L304" s="204">
        <v>46157.416666666664</v>
      </c>
      <c r="M304" s="204">
        <v>46157.430555555555</v>
      </c>
      <c r="N304" s="176" t="s">
        <v>270</v>
      </c>
      <c r="O304" s="144" t="s">
        <v>207</v>
      </c>
      <c r="P304" s="90"/>
      <c r="Q304" s="144" t="s">
        <v>62</v>
      </c>
      <c r="R304" s="90"/>
      <c r="S304" s="144" t="s">
        <v>62</v>
      </c>
      <c r="T304" s="90"/>
      <c r="U304" s="144" t="s">
        <v>62</v>
      </c>
      <c r="V304" s="90"/>
      <c r="W304" s="144" t="s">
        <v>62</v>
      </c>
      <c r="X304" s="90"/>
      <c r="Y304" s="144" t="s">
        <v>62</v>
      </c>
      <c r="Z304" s="90"/>
      <c r="AA304" s="144" t="s">
        <v>62</v>
      </c>
      <c r="AB304" s="90"/>
      <c r="AC304" s="144" t="s">
        <v>207</v>
      </c>
      <c r="AD304" s="90"/>
      <c r="AE304" s="144" t="s">
        <v>207</v>
      </c>
      <c r="AF304" s="178" t="str">
        <f>IF(AND(O304="",Q304="",S304="",U304="",W304="",Y304="",AA304="",AC304=""),"",IF(OR(AND(O304&lt;&gt;"NA",O304&lt;&gt;"C",O304&lt;&gt;"NC",O304&lt;&gt;"SF",O304&lt;&gt;""),AND(Q304&lt;&gt;"NA",Q304&lt;&gt;"C",Q304&lt;&gt;"NC",Q304&lt;&gt;"SF",Q304&lt;&gt;""),AND(S304&lt;&gt;"NA",S304&lt;&gt;"C",S304&lt;&gt;"NC",S304&lt;&gt;"SF",S304&lt;&gt;""),AND(U304&lt;&gt;"NA",U304&lt;&gt;"C",U304&lt;&gt;"NC",U304&lt;&gt;"SF",U304&lt;&gt;""),AND(W304&lt;&gt;"NA",W304&lt;&gt;"C",W304&lt;&gt;"NC",W304&lt;&gt;"SF",W304&lt;&gt;""),AND(Y304&lt;&gt;"NA",Y304&lt;&gt;"C",Y304&lt;&gt;"NC",Y304&lt;&gt;"SF",Y304&lt;&gt;""),AND(AA304&lt;&gt;"NA",AA304&lt;&gt;"C",AA304&lt;&gt;"NC",AA304&lt;&gt;"SF",AA304&lt;&gt;""),AND(AC304&lt;&gt;"NA",AC304&lt;&gt;"C",AC304&lt;&gt;"NC",AC304&lt;&gt;"SF",AC304&lt;&gt;"")),"FALSO",IF(AND(O304="NA",Q304="NA",S304="NA",U304="NA",W304="NA",Y304="NA",AA304="NA",AC304="NA"),"NA",IF(OR(O304="NC",Q304="NC",S304="NC",U304="NC",W304="NC",Y304="NC",AA304="NC",AC304="NC",O304="SF",Q304="SF",S304="SF",U304="SF",W304="SF",Y304="SF",AA304="SF",AC304="SF"),"NC",IF(OR(O304="C",Q304="C",S304="C",U304="C",W304="C",Y304="C",AA304="C",AC304="C"),"C","")))))</f>
        <v>C</v>
      </c>
      <c r="AG304" s="54" t="str">
        <f>IF(AND(AE304="C",AF304="C"),"UTILIZOU O PDA CORRETAMENTE",IF(AND(AE304="C",AF304="NC"),"UTILIZOU O PDA CORRETAMENTE. NÃO HÁ FOTOS DE TODAS AS ETAPAS",IF(AND(AE304="NC",AF304="NC"),"NÃO UTILIZOU O PDA",IF(AND(AE304="NA",AF304="NA"),"NÃO AVALIADO POR FALHA DE SINCRONISMO"))))</f>
        <v>UTILIZOU O PDA CORRETAMENTE</v>
      </c>
      <c r="AH304" s="144" t="s">
        <v>207</v>
      </c>
      <c r="AI304" s="190" t="s">
        <v>6</v>
      </c>
      <c r="AJ304" s="94" t="str">
        <f>E304</f>
        <v>SÃO PAULO</v>
      </c>
      <c r="AK304" s="192" t="s">
        <v>39</v>
      </c>
    </row>
    <row r="305" spans="1:37" ht="30" hidden="1" customHeight="1">
      <c r="A305" s="176" t="s">
        <v>201</v>
      </c>
      <c r="B305" s="176">
        <v>2619961703</v>
      </c>
      <c r="C305" s="176" t="s">
        <v>96</v>
      </c>
      <c r="D305" s="176" t="s">
        <v>77</v>
      </c>
      <c r="E305" s="176" t="s">
        <v>5</v>
      </c>
      <c r="F305" s="176" t="s">
        <v>709</v>
      </c>
      <c r="G305" s="176">
        <v>449</v>
      </c>
      <c r="H305" s="176" t="s">
        <v>208</v>
      </c>
      <c r="I305" s="176" t="s">
        <v>390</v>
      </c>
      <c r="J305" s="176" t="s">
        <v>96</v>
      </c>
      <c r="K305" s="176" t="s">
        <v>217</v>
      </c>
      <c r="L305" s="204">
        <v>46157.434027777781</v>
      </c>
      <c r="M305" s="204">
        <v>46157.4375</v>
      </c>
      <c r="N305" s="176" t="s">
        <v>270</v>
      </c>
      <c r="O305" s="144" t="s">
        <v>207</v>
      </c>
      <c r="P305" s="90"/>
      <c r="Q305" s="144" t="s">
        <v>62</v>
      </c>
      <c r="R305" s="90"/>
      <c r="S305" s="144" t="s">
        <v>62</v>
      </c>
      <c r="T305" s="90"/>
      <c r="U305" s="144" t="s">
        <v>62</v>
      </c>
      <c r="V305" s="90"/>
      <c r="W305" s="144" t="s">
        <v>62</v>
      </c>
      <c r="X305" s="90"/>
      <c r="Y305" s="144" t="s">
        <v>62</v>
      </c>
      <c r="Z305" s="90"/>
      <c r="AA305" s="144" t="s">
        <v>62</v>
      </c>
      <c r="AB305" s="90"/>
      <c r="AC305" s="144" t="s">
        <v>207</v>
      </c>
      <c r="AD305" s="90"/>
      <c r="AE305" s="144" t="s">
        <v>207</v>
      </c>
      <c r="AF305" s="178" t="str">
        <f>IF(AND(O305="",Q305="",S305="",U305="",W305="",Y305="",AA305="",AC305=""),"",IF(OR(AND(O305&lt;&gt;"NA",O305&lt;&gt;"C",O305&lt;&gt;"NC",O305&lt;&gt;"SF",O305&lt;&gt;""),AND(Q305&lt;&gt;"NA",Q305&lt;&gt;"C",Q305&lt;&gt;"NC",Q305&lt;&gt;"SF",Q305&lt;&gt;""),AND(S305&lt;&gt;"NA",S305&lt;&gt;"C",S305&lt;&gt;"NC",S305&lt;&gt;"SF",S305&lt;&gt;""),AND(U305&lt;&gt;"NA",U305&lt;&gt;"C",U305&lt;&gt;"NC",U305&lt;&gt;"SF",U305&lt;&gt;""),AND(W305&lt;&gt;"NA",W305&lt;&gt;"C",W305&lt;&gt;"NC",W305&lt;&gt;"SF",W305&lt;&gt;""),AND(Y305&lt;&gt;"NA",Y305&lt;&gt;"C",Y305&lt;&gt;"NC",Y305&lt;&gt;"SF",Y305&lt;&gt;""),AND(AA305&lt;&gt;"NA",AA305&lt;&gt;"C",AA305&lt;&gt;"NC",AA305&lt;&gt;"SF",AA305&lt;&gt;""),AND(AC305&lt;&gt;"NA",AC305&lt;&gt;"C",AC305&lt;&gt;"NC",AC305&lt;&gt;"SF",AC305&lt;&gt;"")),"FALSO",IF(AND(O305="NA",Q305="NA",S305="NA",U305="NA",W305="NA",Y305="NA",AA305="NA",AC305="NA"),"NA",IF(OR(O305="NC",Q305="NC",S305="NC",U305="NC",W305="NC",Y305="NC",AA305="NC",AC305="NC",O305="SF",Q305="SF",S305="SF",U305="SF",W305="SF",Y305="SF",AA305="SF",AC305="SF"),"NC",IF(OR(O305="C",Q305="C",S305="C",U305="C",W305="C",Y305="C",AA305="C",AC305="C"),"C","")))))</f>
        <v>C</v>
      </c>
      <c r="AG305" s="54" t="str">
        <f>IF(AND(AE305="C",AF305="C"),"UTILIZOU O PDA CORRETAMENTE",IF(AND(AE305="C",AF305="NC"),"UTILIZOU O PDA CORRETAMENTE. NÃO HÁ FOTOS DE TODAS AS ETAPAS",IF(AND(AE305="NC",AF305="NC"),"NÃO UTILIZOU O PDA",IF(AND(AE305="NA",AF305="NA"),"NÃO AVALIADO POR FALHA DE SINCRONISMO"))))</f>
        <v>UTILIZOU O PDA CORRETAMENTE</v>
      </c>
      <c r="AH305" s="144" t="s">
        <v>207</v>
      </c>
      <c r="AI305" s="190" t="s">
        <v>6</v>
      </c>
      <c r="AJ305" s="94" t="str">
        <f>E305</f>
        <v>SÃO PAULO</v>
      </c>
      <c r="AK305" s="192" t="s">
        <v>39</v>
      </c>
    </row>
    <row r="306" spans="1:37" ht="30" hidden="1" customHeight="1">
      <c r="A306" s="176" t="s">
        <v>201</v>
      </c>
      <c r="B306" s="176">
        <v>2692384850</v>
      </c>
      <c r="C306" s="176" t="s">
        <v>107</v>
      </c>
      <c r="D306" s="176" t="s">
        <v>81</v>
      </c>
      <c r="E306" s="176" t="s">
        <v>5</v>
      </c>
      <c r="F306" s="176" t="s">
        <v>710</v>
      </c>
      <c r="G306" s="176">
        <v>8</v>
      </c>
      <c r="H306" s="176" t="s">
        <v>260</v>
      </c>
      <c r="I306" s="176" t="s">
        <v>423</v>
      </c>
      <c r="J306" s="176" t="s">
        <v>246</v>
      </c>
      <c r="K306" s="176" t="s">
        <v>711</v>
      </c>
      <c r="L306" s="204">
        <v>46147.736111111109</v>
      </c>
      <c r="M306" s="204">
        <v>46147.757638888892</v>
      </c>
      <c r="N306" s="176" t="s">
        <v>258</v>
      </c>
      <c r="O306" s="144" t="s">
        <v>207</v>
      </c>
      <c r="P306" s="90"/>
      <c r="Q306" s="144" t="s">
        <v>207</v>
      </c>
      <c r="R306" s="90"/>
      <c r="S306" s="144" t="s">
        <v>207</v>
      </c>
      <c r="T306" s="90"/>
      <c r="U306" s="144" t="s">
        <v>62</v>
      </c>
      <c r="V306" s="90"/>
      <c r="W306" s="144" t="s">
        <v>207</v>
      </c>
      <c r="X306" s="90"/>
      <c r="Y306" s="144" t="s">
        <v>62</v>
      </c>
      <c r="Z306" s="90"/>
      <c r="AA306" s="144" t="s">
        <v>207</v>
      </c>
      <c r="AB306" s="90"/>
      <c r="AC306" s="144" t="s">
        <v>207</v>
      </c>
      <c r="AD306" s="90"/>
      <c r="AE306" s="144" t="s">
        <v>207</v>
      </c>
      <c r="AF306" s="178" t="str">
        <f>IF(AND(O306="",Q306="",S306="",U306="",W306="",Y306="",AA306="",AC306=""),"",IF(OR(AND(O306&lt;&gt;"NA",O306&lt;&gt;"C",O306&lt;&gt;"NC",O306&lt;&gt;"SF",O306&lt;&gt;""),AND(Q306&lt;&gt;"NA",Q306&lt;&gt;"C",Q306&lt;&gt;"NC",Q306&lt;&gt;"SF",Q306&lt;&gt;""),AND(S306&lt;&gt;"NA",S306&lt;&gt;"C",S306&lt;&gt;"NC",S306&lt;&gt;"SF",S306&lt;&gt;""),AND(U306&lt;&gt;"NA",U306&lt;&gt;"C",U306&lt;&gt;"NC",U306&lt;&gt;"SF",U306&lt;&gt;""),AND(W306&lt;&gt;"NA",W306&lt;&gt;"C",W306&lt;&gt;"NC",W306&lt;&gt;"SF",W306&lt;&gt;""),AND(Y306&lt;&gt;"NA",Y306&lt;&gt;"C",Y306&lt;&gt;"NC",Y306&lt;&gt;"SF",Y306&lt;&gt;""),AND(AA306&lt;&gt;"NA",AA306&lt;&gt;"C",AA306&lt;&gt;"NC",AA306&lt;&gt;"SF",AA306&lt;&gt;""),AND(AC306&lt;&gt;"NA",AC306&lt;&gt;"C",AC306&lt;&gt;"NC",AC306&lt;&gt;"SF",AC306&lt;&gt;"")),"FALSO",IF(AND(O306="NA",Q306="NA",S306="NA",U306="NA",W306="NA",Y306="NA",AA306="NA",AC306="NA"),"NA",IF(OR(O306="NC",Q306="NC",S306="NC",U306="NC",W306="NC",Y306="NC",AA306="NC",AC306="NC",O306="SF",Q306="SF",S306="SF",U306="SF",W306="SF",Y306="SF",AA306="SF",AC306="SF"),"NC",IF(OR(O306="C",Q306="C",S306="C",U306="C",W306="C",Y306="C",AA306="C",AC306="C"),"C","")))))</f>
        <v>C</v>
      </c>
      <c r="AG306" s="54" t="str">
        <f>IF(AND(AE306="C",AF306="C"),"UTILIZOU O PDA CORRETAMENTE",IF(AND(AE306="C",AF306="NC"),"UTILIZOU O PDA CORRETAMENTE. NÃO HÁ FOTOS DE TODAS AS ETAPAS",IF(AND(AE306="NC",AF306="NC"),"NÃO UTILIZOU O PDA",IF(AND(AE306="NA",AF306="NA"),"NÃO AVALIADO POR FALHA DE SINCRONISMO"))))</f>
        <v>UTILIZOU O PDA CORRETAMENTE</v>
      </c>
      <c r="AH306" s="144" t="s">
        <v>207</v>
      </c>
      <c r="AI306" s="190" t="s">
        <v>6</v>
      </c>
      <c r="AJ306" s="94" t="str">
        <f>E306</f>
        <v>SÃO PAULO</v>
      </c>
      <c r="AK306" s="192" t="s">
        <v>39</v>
      </c>
    </row>
    <row r="307" spans="1:37" ht="30" hidden="1" customHeight="1">
      <c r="A307" s="176" t="s">
        <v>201</v>
      </c>
      <c r="B307" s="176">
        <v>2619970181</v>
      </c>
      <c r="C307" s="176" t="s">
        <v>84</v>
      </c>
      <c r="D307" s="176" t="s">
        <v>77</v>
      </c>
      <c r="E307" s="176" t="s">
        <v>5</v>
      </c>
      <c r="F307" s="176" t="s">
        <v>712</v>
      </c>
      <c r="G307" s="176">
        <v>150</v>
      </c>
      <c r="H307" s="176" t="s">
        <v>211</v>
      </c>
      <c r="I307" s="176" t="s">
        <v>383</v>
      </c>
      <c r="J307" s="176" t="s">
        <v>424</v>
      </c>
      <c r="K307" s="176" t="s">
        <v>217</v>
      </c>
      <c r="L307" s="204">
        <v>46158.39166666667</v>
      </c>
      <c r="M307" s="204">
        <v>46158.408333333333</v>
      </c>
      <c r="N307" s="176" t="s">
        <v>270</v>
      </c>
      <c r="O307" s="144" t="s">
        <v>207</v>
      </c>
      <c r="P307" s="90"/>
      <c r="Q307" s="144" t="s">
        <v>62</v>
      </c>
      <c r="R307" s="90"/>
      <c r="S307" s="144" t="s">
        <v>62</v>
      </c>
      <c r="T307" s="90"/>
      <c r="U307" s="144" t="s">
        <v>62</v>
      </c>
      <c r="V307" s="90"/>
      <c r="W307" s="144" t="s">
        <v>62</v>
      </c>
      <c r="X307" s="90"/>
      <c r="Y307" s="144" t="s">
        <v>62</v>
      </c>
      <c r="Z307" s="90"/>
      <c r="AA307" s="144" t="s">
        <v>62</v>
      </c>
      <c r="AB307" s="90"/>
      <c r="AC307" s="144" t="s">
        <v>207</v>
      </c>
      <c r="AD307" s="90"/>
      <c r="AE307" s="144" t="s">
        <v>207</v>
      </c>
      <c r="AF307" s="178" t="str">
        <f>IF(AND(O307="",Q307="",S307="",U307="",W307="",Y307="",AA307="",AC307=""),"",IF(OR(AND(O307&lt;&gt;"NA",O307&lt;&gt;"C",O307&lt;&gt;"NC",O307&lt;&gt;"SF",O307&lt;&gt;""),AND(Q307&lt;&gt;"NA",Q307&lt;&gt;"C",Q307&lt;&gt;"NC",Q307&lt;&gt;"SF",Q307&lt;&gt;""),AND(S307&lt;&gt;"NA",S307&lt;&gt;"C",S307&lt;&gt;"NC",S307&lt;&gt;"SF",S307&lt;&gt;""),AND(U307&lt;&gt;"NA",U307&lt;&gt;"C",U307&lt;&gt;"NC",U307&lt;&gt;"SF",U307&lt;&gt;""),AND(W307&lt;&gt;"NA",W307&lt;&gt;"C",W307&lt;&gt;"NC",W307&lt;&gt;"SF",W307&lt;&gt;""),AND(Y307&lt;&gt;"NA",Y307&lt;&gt;"C",Y307&lt;&gt;"NC",Y307&lt;&gt;"SF",Y307&lt;&gt;""),AND(AA307&lt;&gt;"NA",AA307&lt;&gt;"C",AA307&lt;&gt;"NC",AA307&lt;&gt;"SF",AA307&lt;&gt;""),AND(AC307&lt;&gt;"NA",AC307&lt;&gt;"C",AC307&lt;&gt;"NC",AC307&lt;&gt;"SF",AC307&lt;&gt;"")),"FALSO",IF(AND(O307="NA",Q307="NA",S307="NA",U307="NA",W307="NA",Y307="NA",AA307="NA",AC307="NA"),"NA",IF(OR(O307="NC",Q307="NC",S307="NC",U307="NC",W307="NC",Y307="NC",AA307="NC",AC307="NC",O307="SF",Q307="SF",S307="SF",U307="SF",W307="SF",Y307="SF",AA307="SF",AC307="SF"),"NC",IF(OR(O307="C",Q307="C",S307="C",U307="C",W307="C",Y307="C",AA307="C",AC307="C"),"C","")))))</f>
        <v>C</v>
      </c>
      <c r="AG307" s="54" t="str">
        <f>IF(AND(AE307="C",AF307="C"),"UTILIZOU O PDA CORRETAMENTE",IF(AND(AE307="C",AF307="NC"),"UTILIZOU O PDA CORRETAMENTE. NÃO HÁ FOTOS DE TODAS AS ETAPAS",IF(AND(AE307="NC",AF307="NC"),"NÃO UTILIZOU O PDA",IF(AND(AE307="NA",AF307="NA"),"NÃO AVALIADO POR FALHA DE SINCRONISMO"))))</f>
        <v>UTILIZOU O PDA CORRETAMENTE</v>
      </c>
      <c r="AH307" s="144" t="s">
        <v>207</v>
      </c>
      <c r="AI307" s="190" t="s">
        <v>6</v>
      </c>
      <c r="AJ307" s="94" t="str">
        <f>E307</f>
        <v>SÃO PAULO</v>
      </c>
      <c r="AK307" s="192" t="s">
        <v>39</v>
      </c>
    </row>
    <row r="308" spans="1:37" ht="30" hidden="1" customHeight="1">
      <c r="A308" s="176" t="s">
        <v>201</v>
      </c>
      <c r="B308" s="176">
        <v>2620201604</v>
      </c>
      <c r="C308" s="176" t="s">
        <v>84</v>
      </c>
      <c r="D308" s="176" t="s">
        <v>77</v>
      </c>
      <c r="E308" s="176" t="s">
        <v>5</v>
      </c>
      <c r="F308" s="176" t="s">
        <v>713</v>
      </c>
      <c r="G308" s="176">
        <v>29</v>
      </c>
      <c r="H308" s="176" t="s">
        <v>211</v>
      </c>
      <c r="I308" s="176" t="s">
        <v>332</v>
      </c>
      <c r="J308" s="176" t="s">
        <v>424</v>
      </c>
      <c r="K308" s="176"/>
      <c r="L308" s="204">
        <v>46159.46875</v>
      </c>
      <c r="M308" s="204">
        <v>46159.477777777778</v>
      </c>
      <c r="N308" s="176" t="s">
        <v>270</v>
      </c>
      <c r="O308" s="144" t="s">
        <v>207</v>
      </c>
      <c r="P308" s="90"/>
      <c r="Q308" s="144" t="s">
        <v>62</v>
      </c>
      <c r="R308" s="90"/>
      <c r="S308" s="144" t="s">
        <v>62</v>
      </c>
      <c r="T308" s="90"/>
      <c r="U308" s="144" t="s">
        <v>62</v>
      </c>
      <c r="V308" s="90"/>
      <c r="W308" s="144" t="s">
        <v>62</v>
      </c>
      <c r="X308" s="90"/>
      <c r="Y308" s="144" t="s">
        <v>62</v>
      </c>
      <c r="Z308" s="90"/>
      <c r="AA308" s="144" t="s">
        <v>62</v>
      </c>
      <c r="AB308" s="90"/>
      <c r="AC308" s="144" t="s">
        <v>231</v>
      </c>
      <c r="AD308" s="90" t="s">
        <v>714</v>
      </c>
      <c r="AE308" s="144" t="s">
        <v>207</v>
      </c>
      <c r="AF308" s="178" t="str">
        <f>IF(AND(O308="",Q308="",S308="",U308="",W308="",Y308="",AA308="",AC308=""),"",IF(OR(AND(O308&lt;&gt;"NA",O308&lt;&gt;"C",O308&lt;&gt;"NC",O308&lt;&gt;"SF",O308&lt;&gt;""),AND(Q308&lt;&gt;"NA",Q308&lt;&gt;"C",Q308&lt;&gt;"NC",Q308&lt;&gt;"SF",Q308&lt;&gt;""),AND(S308&lt;&gt;"NA",S308&lt;&gt;"C",S308&lt;&gt;"NC",S308&lt;&gt;"SF",S308&lt;&gt;""),AND(U308&lt;&gt;"NA",U308&lt;&gt;"C",U308&lt;&gt;"NC",U308&lt;&gt;"SF",U308&lt;&gt;""),AND(W308&lt;&gt;"NA",W308&lt;&gt;"C",W308&lt;&gt;"NC",W308&lt;&gt;"SF",W308&lt;&gt;""),AND(Y308&lt;&gt;"NA",Y308&lt;&gt;"C",Y308&lt;&gt;"NC",Y308&lt;&gt;"SF",Y308&lt;&gt;""),AND(AA308&lt;&gt;"NA",AA308&lt;&gt;"C",AA308&lt;&gt;"NC",AA308&lt;&gt;"SF",AA308&lt;&gt;""),AND(AC308&lt;&gt;"NA",AC308&lt;&gt;"C",AC308&lt;&gt;"NC",AC308&lt;&gt;"SF",AC308&lt;&gt;"")),"FALSO",IF(AND(O308="NA",Q308="NA",S308="NA",U308="NA",W308="NA",Y308="NA",AA308="NA",AC308="NA"),"NA",IF(OR(O308="NC",Q308="NC",S308="NC",U308="NC",W308="NC",Y308="NC",AA308="NC",AC308="NC",O308="SF",Q308="SF",S308="SF",U308="SF",W308="SF",Y308="SF",AA308="SF",AC308="SF"),"NC",IF(OR(O308="C",Q308="C",S308="C",U308="C",W308="C",Y308="C",AA308="C",AC308="C"),"C","")))))</f>
        <v>NC</v>
      </c>
      <c r="AG308" s="54" t="str">
        <f>IF(AND(AE308="C",AF308="C"),"UTILIZOU O PDA CORRETAMENTE",IF(AND(AE308="C",AF308="NC"),"UTILIZOU O PDA CORRETAMENTE. NÃO HÁ FOTOS DE TODAS AS ETAPAS",IF(AND(AE308="NC",AF308="NC"),"NÃO UTILIZOU O PDA",IF(AND(AE308="NA",AF308="NA"),"NÃO AVALIADO POR FALHA DE SINCRONISMO"))))</f>
        <v>UTILIZOU O PDA CORRETAMENTE. NÃO HÁ FOTOS DE TODAS AS ETAPAS</v>
      </c>
      <c r="AH308" s="144" t="s">
        <v>207</v>
      </c>
      <c r="AI308" s="190" t="s">
        <v>6</v>
      </c>
      <c r="AJ308" s="94" t="str">
        <f>E308</f>
        <v>SÃO PAULO</v>
      </c>
      <c r="AK308" s="192" t="s">
        <v>39</v>
      </c>
    </row>
    <row r="309" spans="1:37" ht="30" hidden="1" customHeight="1">
      <c r="A309" s="176" t="s">
        <v>201</v>
      </c>
      <c r="B309" s="176">
        <v>2692571333</v>
      </c>
      <c r="C309" s="176" t="s">
        <v>89</v>
      </c>
      <c r="D309" s="176" t="s">
        <v>78</v>
      </c>
      <c r="E309" s="176" t="s">
        <v>5</v>
      </c>
      <c r="F309" s="176" t="s">
        <v>715</v>
      </c>
      <c r="G309" s="176">
        <v>158</v>
      </c>
      <c r="H309" s="176" t="s">
        <v>203</v>
      </c>
      <c r="I309" s="176" t="s">
        <v>604</v>
      </c>
      <c r="J309" s="176" t="s">
        <v>228</v>
      </c>
      <c r="K309" s="176" t="s">
        <v>716</v>
      </c>
      <c r="L309" s="204">
        <v>46208.507638888892</v>
      </c>
      <c r="M309" s="204">
        <v>46208.510416666664</v>
      </c>
      <c r="N309" s="176" t="s">
        <v>243</v>
      </c>
      <c r="O309" s="144" t="s">
        <v>207</v>
      </c>
      <c r="P309" s="90"/>
      <c r="Q309" s="144" t="s">
        <v>207</v>
      </c>
      <c r="R309" s="90"/>
      <c r="S309" s="144" t="s">
        <v>207</v>
      </c>
      <c r="T309" s="90"/>
      <c r="U309" s="144" t="s">
        <v>62</v>
      </c>
      <c r="V309" s="90"/>
      <c r="W309" s="144" t="s">
        <v>230</v>
      </c>
      <c r="X309" s="90"/>
      <c r="Y309" s="144" t="s">
        <v>62</v>
      </c>
      <c r="Z309" s="90"/>
      <c r="AA309" s="144" t="s">
        <v>230</v>
      </c>
      <c r="AB309" s="90"/>
      <c r="AC309" s="144" t="s">
        <v>207</v>
      </c>
      <c r="AD309" s="90"/>
      <c r="AE309" s="144" t="s">
        <v>207</v>
      </c>
      <c r="AF309" s="178" t="str">
        <f>IF(AND(O309="",Q309="",S309="",U309="",W309="",Y309="",AA309="",AC309=""),"",IF(OR(AND(O309&lt;&gt;"NA",O309&lt;&gt;"C",O309&lt;&gt;"NC",O309&lt;&gt;"SF",O309&lt;&gt;""),AND(Q309&lt;&gt;"NA",Q309&lt;&gt;"C",Q309&lt;&gt;"NC",Q309&lt;&gt;"SF",Q309&lt;&gt;""),AND(S309&lt;&gt;"NA",S309&lt;&gt;"C",S309&lt;&gt;"NC",S309&lt;&gt;"SF",S309&lt;&gt;""),AND(U309&lt;&gt;"NA",U309&lt;&gt;"C",U309&lt;&gt;"NC",U309&lt;&gt;"SF",U309&lt;&gt;""),AND(W309&lt;&gt;"NA",W309&lt;&gt;"C",W309&lt;&gt;"NC",W309&lt;&gt;"SF",W309&lt;&gt;""),AND(Y309&lt;&gt;"NA",Y309&lt;&gt;"C",Y309&lt;&gt;"NC",Y309&lt;&gt;"SF",Y309&lt;&gt;""),AND(AA309&lt;&gt;"NA",AA309&lt;&gt;"C",AA309&lt;&gt;"NC",AA309&lt;&gt;"SF",AA309&lt;&gt;""),AND(AC309&lt;&gt;"NA",AC309&lt;&gt;"C",AC309&lt;&gt;"NC",AC309&lt;&gt;"SF",AC309&lt;&gt;"")),"FALSO",IF(AND(O309="NA",Q309="NA",S309="NA",U309="NA",W309="NA",Y309="NA",AA309="NA",AC309="NA"),"NA",IF(OR(O309="NC",Q309="NC",S309="NC",U309="NC",W309="NC",Y309="NC",AA309="NC",AC309="NC",O309="SF",Q309="SF",S309="SF",U309="SF",W309="SF",Y309="SF",AA309="SF",AC309="SF"),"NC",IF(OR(O309="C",Q309="C",S309="C",U309="C",W309="C",Y309="C",AA309="C",AC309="C"),"C","")))))</f>
        <v>NC</v>
      </c>
      <c r="AG309" s="54" t="str">
        <f>IF(AND(AE309="C",AF309="C"),"UTILIZOU O PDA CORRETAMENTE",IF(AND(AE309="C",AF309="NC"),"UTILIZOU O PDA CORRETAMENTE. NÃO HÁ FOTOS DE TODAS AS ETAPAS",IF(AND(AE309="NC",AF309="NC"),"NÃO UTILIZOU O PDA",IF(AND(AE309="NA",AF309="NA"),"NÃO AVALIADO POR FALHA DE SINCRONISMO"))))</f>
        <v>UTILIZOU O PDA CORRETAMENTE. NÃO HÁ FOTOS DE TODAS AS ETAPAS</v>
      </c>
      <c r="AH309" s="144" t="s">
        <v>207</v>
      </c>
      <c r="AI309" s="190" t="s">
        <v>6</v>
      </c>
      <c r="AJ309" s="94" t="str">
        <f>E309</f>
        <v>SÃO PAULO</v>
      </c>
      <c r="AK309" s="192" t="s">
        <v>39</v>
      </c>
    </row>
    <row r="310" spans="1:37" ht="30" hidden="1" customHeight="1">
      <c r="A310" s="176" t="s">
        <v>201</v>
      </c>
      <c r="B310" s="176">
        <v>2620551490</v>
      </c>
      <c r="C310" s="176" t="s">
        <v>100</v>
      </c>
      <c r="D310" s="176" t="s">
        <v>81</v>
      </c>
      <c r="E310" s="176" t="s">
        <v>5</v>
      </c>
      <c r="F310" s="176" t="s">
        <v>717</v>
      </c>
      <c r="G310" s="176">
        <v>378</v>
      </c>
      <c r="H310" s="176" t="s">
        <v>203</v>
      </c>
      <c r="I310" s="176" t="s">
        <v>6</v>
      </c>
      <c r="J310" s="176" t="s">
        <v>236</v>
      </c>
      <c r="K310" s="176" t="s">
        <v>718</v>
      </c>
      <c r="L310" s="204">
        <v>46157.515972222223</v>
      </c>
      <c r="M310" s="204">
        <v>46157.518055555556</v>
      </c>
      <c r="N310" s="176" t="s">
        <v>351</v>
      </c>
      <c r="O310" s="144" t="s">
        <v>207</v>
      </c>
      <c r="P310" s="90"/>
      <c r="Q310" s="144" t="s">
        <v>207</v>
      </c>
      <c r="R310" s="90"/>
      <c r="S310" s="144" t="s">
        <v>207</v>
      </c>
      <c r="T310" s="90"/>
      <c r="U310" s="144" t="s">
        <v>207</v>
      </c>
      <c r="V310" s="90"/>
      <c r="W310" s="144" t="s">
        <v>207</v>
      </c>
      <c r="X310" s="90"/>
      <c r="Y310" s="144" t="s">
        <v>207</v>
      </c>
      <c r="Z310" s="90"/>
      <c r="AA310" s="144" t="s">
        <v>207</v>
      </c>
      <c r="AB310" s="90"/>
      <c r="AC310" s="144" t="s">
        <v>207</v>
      </c>
      <c r="AD310" s="90"/>
      <c r="AE310" s="144" t="s">
        <v>207</v>
      </c>
      <c r="AF310" s="178" t="str">
        <f>IF(AND(O310="",Q310="",S310="",U310="",W310="",Y310="",AA310="",AC310=""),"",IF(OR(AND(O310&lt;&gt;"NA",O310&lt;&gt;"C",O310&lt;&gt;"NC",O310&lt;&gt;"SF",O310&lt;&gt;""),AND(Q310&lt;&gt;"NA",Q310&lt;&gt;"C",Q310&lt;&gt;"NC",Q310&lt;&gt;"SF",Q310&lt;&gt;""),AND(S310&lt;&gt;"NA",S310&lt;&gt;"C",S310&lt;&gt;"NC",S310&lt;&gt;"SF",S310&lt;&gt;""),AND(U310&lt;&gt;"NA",U310&lt;&gt;"C",U310&lt;&gt;"NC",U310&lt;&gt;"SF",U310&lt;&gt;""),AND(W310&lt;&gt;"NA",W310&lt;&gt;"C",W310&lt;&gt;"NC",W310&lt;&gt;"SF",W310&lt;&gt;""),AND(Y310&lt;&gt;"NA",Y310&lt;&gt;"C",Y310&lt;&gt;"NC",Y310&lt;&gt;"SF",Y310&lt;&gt;""),AND(AA310&lt;&gt;"NA",AA310&lt;&gt;"C",AA310&lt;&gt;"NC",AA310&lt;&gt;"SF",AA310&lt;&gt;""),AND(AC310&lt;&gt;"NA",AC310&lt;&gt;"C",AC310&lt;&gt;"NC",AC310&lt;&gt;"SF",AC310&lt;&gt;"")),"FALSO",IF(AND(O310="NA",Q310="NA",S310="NA",U310="NA",W310="NA",Y310="NA",AA310="NA",AC310="NA"),"NA",IF(OR(O310="NC",Q310="NC",S310="NC",U310="NC",W310="NC",Y310="NC",AA310="NC",AC310="NC",O310="SF",Q310="SF",S310="SF",U310="SF",W310="SF",Y310="SF",AA310="SF",AC310="SF"),"NC",IF(OR(O310="C",Q310="C",S310="C",U310="C",W310="C",Y310="C",AA310="C",AC310="C"),"C","")))))</f>
        <v>C</v>
      </c>
      <c r="AG310" s="54" t="str">
        <f>IF(AND(AE310="C",AF310="C"),"UTILIZOU O PDA CORRETAMENTE",IF(AND(AE310="C",AF310="NC"),"UTILIZOU O PDA CORRETAMENTE. NÃO HÁ FOTOS DE TODAS AS ETAPAS",IF(AND(AE310="NC",AF310="NC"),"NÃO UTILIZOU O PDA",IF(AND(AE310="NA",AF310="NA"),"NÃO AVALIADO POR FALHA DE SINCRONISMO"))))</f>
        <v>UTILIZOU O PDA CORRETAMENTE</v>
      </c>
      <c r="AH310" s="144" t="s">
        <v>207</v>
      </c>
      <c r="AI310" s="190" t="s">
        <v>6</v>
      </c>
      <c r="AJ310" s="94" t="str">
        <f>E310</f>
        <v>SÃO PAULO</v>
      </c>
      <c r="AK310" s="192" t="s">
        <v>39</v>
      </c>
    </row>
    <row r="311" spans="1:37" ht="30" hidden="1" customHeight="1">
      <c r="A311" s="176" t="s">
        <v>201</v>
      </c>
      <c r="B311" s="176">
        <v>2619344432</v>
      </c>
      <c r="C311" s="176" t="s">
        <v>89</v>
      </c>
      <c r="D311" s="176" t="s">
        <v>78</v>
      </c>
      <c r="E311" s="176" t="s">
        <v>5</v>
      </c>
      <c r="F311" s="176" t="s">
        <v>719</v>
      </c>
      <c r="G311" s="176">
        <v>112</v>
      </c>
      <c r="H311" s="176" t="s">
        <v>217</v>
      </c>
      <c r="I311" s="176" t="s">
        <v>427</v>
      </c>
      <c r="J311" s="176" t="s">
        <v>228</v>
      </c>
      <c r="K311" s="176" t="s">
        <v>217</v>
      </c>
      <c r="L311" s="204">
        <v>46270.35</v>
      </c>
      <c r="M311" s="204">
        <v>46270.373611111114</v>
      </c>
      <c r="N311" s="176" t="s">
        <v>229</v>
      </c>
      <c r="O311" s="144" t="s">
        <v>207</v>
      </c>
      <c r="P311" s="90"/>
      <c r="Q311" s="144" t="s">
        <v>207</v>
      </c>
      <c r="R311" s="90"/>
      <c r="S311" s="144" t="s">
        <v>207</v>
      </c>
      <c r="T311" s="90"/>
      <c r="U311" s="144" t="s">
        <v>62</v>
      </c>
      <c r="V311" s="90"/>
      <c r="W311" s="144" t="s">
        <v>207</v>
      </c>
      <c r="X311" s="90"/>
      <c r="Y311" s="144" t="s">
        <v>62</v>
      </c>
      <c r="Z311" s="90"/>
      <c r="AA311" s="144" t="s">
        <v>207</v>
      </c>
      <c r="AB311" s="90"/>
      <c r="AC311" s="144" t="s">
        <v>207</v>
      </c>
      <c r="AD311" s="90"/>
      <c r="AE311" s="144" t="s">
        <v>207</v>
      </c>
      <c r="AF311" s="178" t="str">
        <f>IF(AND(O311="",Q311="",S311="",U311="",W311="",Y311="",AA311="",AC311=""),"",IF(OR(AND(O311&lt;&gt;"NA",O311&lt;&gt;"C",O311&lt;&gt;"NC",O311&lt;&gt;"SF",O311&lt;&gt;""),AND(Q311&lt;&gt;"NA",Q311&lt;&gt;"C",Q311&lt;&gt;"NC",Q311&lt;&gt;"SF",Q311&lt;&gt;""),AND(S311&lt;&gt;"NA",S311&lt;&gt;"C",S311&lt;&gt;"NC",S311&lt;&gt;"SF",S311&lt;&gt;""),AND(U311&lt;&gt;"NA",U311&lt;&gt;"C",U311&lt;&gt;"NC",U311&lt;&gt;"SF",U311&lt;&gt;""),AND(W311&lt;&gt;"NA",W311&lt;&gt;"C",W311&lt;&gt;"NC",W311&lt;&gt;"SF",W311&lt;&gt;""),AND(Y311&lt;&gt;"NA",Y311&lt;&gt;"C",Y311&lt;&gt;"NC",Y311&lt;&gt;"SF",Y311&lt;&gt;""),AND(AA311&lt;&gt;"NA",AA311&lt;&gt;"C",AA311&lt;&gt;"NC",AA311&lt;&gt;"SF",AA311&lt;&gt;""),AND(AC311&lt;&gt;"NA",AC311&lt;&gt;"C",AC311&lt;&gt;"NC",AC311&lt;&gt;"SF",AC311&lt;&gt;"")),"FALSO",IF(AND(O311="NA",Q311="NA",S311="NA",U311="NA",W311="NA",Y311="NA",AA311="NA",AC311="NA"),"NA",IF(OR(O311="NC",Q311="NC",S311="NC",U311="NC",W311="NC",Y311="NC",AA311="NC",AC311="NC",O311="SF",Q311="SF",S311="SF",U311="SF",W311="SF",Y311="SF",AA311="SF",AC311="SF"),"NC",IF(OR(O311="C",Q311="C",S311="C",U311="C",W311="C",Y311="C",AA311="C",AC311="C"),"C","")))))</f>
        <v>C</v>
      </c>
      <c r="AG311" s="54" t="str">
        <f>IF(AND(AE311="C",AF311="C"),"UTILIZOU O PDA CORRETAMENTE",IF(AND(AE311="C",AF311="NC"),"UTILIZOU O PDA CORRETAMENTE. NÃO HÁ FOTOS DE TODAS AS ETAPAS",IF(AND(AE311="NC",AF311="NC"),"NÃO UTILIZOU O PDA",IF(AND(AE311="NA",AF311="NA"),"NÃO AVALIADO POR FALHA DE SINCRONISMO"))))</f>
        <v>UTILIZOU O PDA CORRETAMENTE</v>
      </c>
      <c r="AH311" s="144" t="s">
        <v>207</v>
      </c>
      <c r="AI311" s="190" t="s">
        <v>6</v>
      </c>
      <c r="AJ311" s="94" t="str">
        <f>E311</f>
        <v>SÃO PAULO</v>
      </c>
      <c r="AK311" s="192" t="s">
        <v>39</v>
      </c>
    </row>
    <row r="312" spans="1:37" ht="30" hidden="1" customHeight="1">
      <c r="A312" s="225" t="s">
        <v>201</v>
      </c>
      <c r="B312" s="176">
        <v>2620807803</v>
      </c>
      <c r="C312" s="176" t="s">
        <v>102</v>
      </c>
      <c r="D312" s="176" t="s">
        <v>81</v>
      </c>
      <c r="E312" s="176" t="s">
        <v>5</v>
      </c>
      <c r="F312" s="176" t="s">
        <v>493</v>
      </c>
      <c r="G312" s="176">
        <v>443</v>
      </c>
      <c r="H312" s="176" t="s">
        <v>208</v>
      </c>
      <c r="I312" s="176" t="s">
        <v>356</v>
      </c>
      <c r="J312" s="176" t="s">
        <v>720</v>
      </c>
      <c r="K312" s="176" t="s">
        <v>721</v>
      </c>
      <c r="L312" s="204">
        <v>46160.602083333331</v>
      </c>
      <c r="M312" s="204">
        <v>46160.672222222223</v>
      </c>
      <c r="N312" s="176" t="s">
        <v>243</v>
      </c>
      <c r="O312" s="144" t="s">
        <v>207</v>
      </c>
      <c r="P312" s="90"/>
      <c r="Q312" s="144" t="s">
        <v>207</v>
      </c>
      <c r="R312" s="90"/>
      <c r="S312" s="144" t="s">
        <v>207</v>
      </c>
      <c r="T312" s="90"/>
      <c r="U312" s="144" t="s">
        <v>230</v>
      </c>
      <c r="V312" s="90"/>
      <c r="W312" s="144" t="s">
        <v>230</v>
      </c>
      <c r="X312" s="90"/>
      <c r="Y312" s="144" t="s">
        <v>230</v>
      </c>
      <c r="Z312" s="90"/>
      <c r="AA312" s="144" t="s">
        <v>230</v>
      </c>
      <c r="AB312" s="90"/>
      <c r="AC312" s="144" t="s">
        <v>230</v>
      </c>
      <c r="AD312" s="90"/>
      <c r="AE312" s="144" t="s">
        <v>207</v>
      </c>
      <c r="AF312" s="178" t="str">
        <f>IF(AND(O312="",Q312="",S312="",U312="",W312="",Y312="",AA312="",AC312=""),"",IF(OR(AND(O312&lt;&gt;"NA",O312&lt;&gt;"C",O312&lt;&gt;"NC",O312&lt;&gt;"SF",O312&lt;&gt;""),AND(Q312&lt;&gt;"NA",Q312&lt;&gt;"C",Q312&lt;&gt;"NC",Q312&lt;&gt;"SF",Q312&lt;&gt;""),AND(S312&lt;&gt;"NA",S312&lt;&gt;"C",S312&lt;&gt;"NC",S312&lt;&gt;"SF",S312&lt;&gt;""),AND(U312&lt;&gt;"NA",U312&lt;&gt;"C",U312&lt;&gt;"NC",U312&lt;&gt;"SF",U312&lt;&gt;""),AND(W312&lt;&gt;"NA",W312&lt;&gt;"C",W312&lt;&gt;"NC",W312&lt;&gt;"SF",W312&lt;&gt;""),AND(Y312&lt;&gt;"NA",Y312&lt;&gt;"C",Y312&lt;&gt;"NC",Y312&lt;&gt;"SF",Y312&lt;&gt;""),AND(AA312&lt;&gt;"NA",AA312&lt;&gt;"C",AA312&lt;&gt;"NC",AA312&lt;&gt;"SF",AA312&lt;&gt;""),AND(AC312&lt;&gt;"NA",AC312&lt;&gt;"C",AC312&lt;&gt;"NC",AC312&lt;&gt;"SF",AC312&lt;&gt;"")),"FALSO",IF(AND(O312="NA",Q312="NA",S312="NA",U312="NA",W312="NA",Y312="NA",AA312="NA",AC312="NA"),"NA",IF(OR(O312="NC",Q312="NC",S312="NC",U312="NC",W312="NC",Y312="NC",AA312="NC",AC312="NC",O312="SF",Q312="SF",S312="SF",U312="SF",W312="SF",Y312="SF",AA312="SF",AC312="SF"),"NC",IF(OR(O312="C",Q312="C",S312="C",U312="C",W312="C",Y312="C",AA312="C",AC312="C"),"C","")))))</f>
        <v>NC</v>
      </c>
      <c r="AG312" s="54" t="str">
        <f>IF(AND(AE312="C",AF312="C"),"UTILIZOU O PDA CORRETAMENTE",IF(AND(AE312="C",AF312="NC"),"UTILIZOU O PDA CORRETAMENTE. NÃO HÁ FOTOS DE TODAS AS ETAPAS",IF(AND(AE312="NC",AF312="NC"),"NÃO UTILIZOU O PDA",IF(AND(AE312="NA",AF312="NA"),"NÃO AVALIADO POR FALHA DE SINCRONISMO"))))</f>
        <v>UTILIZOU O PDA CORRETAMENTE. NÃO HÁ FOTOS DE TODAS AS ETAPAS</v>
      </c>
      <c r="AH312" s="144" t="s">
        <v>207</v>
      </c>
      <c r="AI312" s="190" t="s">
        <v>6</v>
      </c>
      <c r="AJ312" s="94" t="str">
        <f>E312</f>
        <v>SÃO PAULO</v>
      </c>
      <c r="AK312" s="192" t="s">
        <v>39</v>
      </c>
    </row>
    <row r="313" spans="1:37" ht="30" hidden="1" customHeight="1">
      <c r="A313" s="225" t="s">
        <v>201</v>
      </c>
      <c r="B313" s="176">
        <v>2620778512</v>
      </c>
      <c r="C313" s="176" t="s">
        <v>99</v>
      </c>
      <c r="D313" s="176" t="s">
        <v>81</v>
      </c>
      <c r="E313" s="176" t="s">
        <v>5</v>
      </c>
      <c r="F313" s="176" t="s">
        <v>722</v>
      </c>
      <c r="G313" s="176">
        <v>274</v>
      </c>
      <c r="H313" s="176"/>
      <c r="I313" s="176" t="s">
        <v>390</v>
      </c>
      <c r="J313" s="176" t="s">
        <v>371</v>
      </c>
      <c r="K313" s="176" t="s">
        <v>723</v>
      </c>
      <c r="L313" s="204">
        <v>46160.333333333336</v>
      </c>
      <c r="M313" s="204">
        <v>46160.334027777775</v>
      </c>
      <c r="N313" s="176" t="s">
        <v>235</v>
      </c>
      <c r="O313" s="144" t="s">
        <v>62</v>
      </c>
      <c r="P313" s="90"/>
      <c r="Q313" s="144" t="s">
        <v>62</v>
      </c>
      <c r="R313" s="90"/>
      <c r="S313" s="144" t="s">
        <v>62</v>
      </c>
      <c r="T313" s="90"/>
      <c r="U313" s="144" t="s">
        <v>62</v>
      </c>
      <c r="V313" s="90"/>
      <c r="W313" s="144" t="s">
        <v>62</v>
      </c>
      <c r="X313" s="90"/>
      <c r="Y313" s="144" t="s">
        <v>62</v>
      </c>
      <c r="Z313" s="90"/>
      <c r="AA313" s="144" t="s">
        <v>62</v>
      </c>
      <c r="AB313" s="90"/>
      <c r="AC313" s="144" t="s">
        <v>62</v>
      </c>
      <c r="AD313" s="90"/>
      <c r="AE313" s="144" t="s">
        <v>62</v>
      </c>
      <c r="AF313" s="178" t="str">
        <f>IF(AND(O313="",Q313="",S313="",U313="",W313="",Y313="",AA313="",AC313=""),"",IF(OR(AND(O313&lt;&gt;"NA",O313&lt;&gt;"C",O313&lt;&gt;"NC",O313&lt;&gt;"SF",O313&lt;&gt;""),AND(Q313&lt;&gt;"NA",Q313&lt;&gt;"C",Q313&lt;&gt;"NC",Q313&lt;&gt;"SF",Q313&lt;&gt;""),AND(S313&lt;&gt;"NA",S313&lt;&gt;"C",S313&lt;&gt;"NC",S313&lt;&gt;"SF",S313&lt;&gt;""),AND(U313&lt;&gt;"NA",U313&lt;&gt;"C",U313&lt;&gt;"NC",U313&lt;&gt;"SF",U313&lt;&gt;""),AND(W313&lt;&gt;"NA",W313&lt;&gt;"C",W313&lt;&gt;"NC",W313&lt;&gt;"SF",W313&lt;&gt;""),AND(Y313&lt;&gt;"NA",Y313&lt;&gt;"C",Y313&lt;&gt;"NC",Y313&lt;&gt;"SF",Y313&lt;&gt;""),AND(AA313&lt;&gt;"NA",AA313&lt;&gt;"C",AA313&lt;&gt;"NC",AA313&lt;&gt;"SF",AA313&lt;&gt;""),AND(AC313&lt;&gt;"NA",AC313&lt;&gt;"C",AC313&lt;&gt;"NC",AC313&lt;&gt;"SF",AC313&lt;&gt;"")),"FALSO",IF(AND(O313="NA",Q313="NA",S313="NA",U313="NA",W313="NA",Y313="NA",AA313="NA",AC313="NA"),"NA",IF(OR(O313="NC",Q313="NC",S313="NC",U313="NC",W313="NC",Y313="NC",AA313="NC",AC313="NC",O313="SF",Q313="SF",S313="SF",U313="SF",W313="SF",Y313="SF",AA313="SF",AC313="SF"),"NC",IF(OR(O313="C",Q313="C",S313="C",U313="C",W313="C",Y313="C",AA313="C",AC313="C"),"C","")))))</f>
        <v>NA</v>
      </c>
      <c r="AG313" s="54" t="str">
        <f>IF(AND(AE313="C",AF313="C"),"UTILIZOU O PDA CORRETAMENTE",IF(AND(AE313="C",AF313="NC"),"UTILIZOU O PDA CORRETAMENTE. NÃO HÁ FOTOS DE TODAS AS ETAPAS",IF(AND(AE313="NC",AF313="NC"),"NÃO UTILIZOU O PDA",IF(AND(AE313="NA",AF313="NA"),"NÃO AVALIADO POR FALHA DE SINCRONISMO"))))</f>
        <v>NÃO AVALIADO POR FALHA DE SINCRONISMO</v>
      </c>
      <c r="AH313" s="144" t="s">
        <v>207</v>
      </c>
      <c r="AI313" s="190" t="s">
        <v>6</v>
      </c>
      <c r="AJ313" s="94" t="str">
        <f>E313</f>
        <v>SÃO PAULO</v>
      </c>
      <c r="AK313" s="192" t="s">
        <v>39</v>
      </c>
    </row>
    <row r="314" spans="1:37" ht="30" hidden="1" customHeight="1">
      <c r="A314" s="176" t="s">
        <v>201</v>
      </c>
      <c r="B314" s="176">
        <v>2618735648</v>
      </c>
      <c r="C314" s="176" t="s">
        <v>107</v>
      </c>
      <c r="D314" s="176" t="s">
        <v>81</v>
      </c>
      <c r="E314" s="176" t="s">
        <v>5</v>
      </c>
      <c r="F314" s="176" t="s">
        <v>724</v>
      </c>
      <c r="G314" s="176">
        <v>1267</v>
      </c>
      <c r="H314" s="176" t="s">
        <v>203</v>
      </c>
      <c r="I314" s="176" t="s">
        <v>254</v>
      </c>
      <c r="J314" s="176" t="s">
        <v>246</v>
      </c>
      <c r="K314" s="176" t="s">
        <v>725</v>
      </c>
      <c r="L314" s="204">
        <v>46178.461111111108</v>
      </c>
      <c r="M314" s="204">
        <v>46178.520138888889</v>
      </c>
      <c r="N314" s="176" t="s">
        <v>206</v>
      </c>
      <c r="O314" s="144" t="s">
        <v>207</v>
      </c>
      <c r="P314" s="90"/>
      <c r="Q314" s="144" t="s">
        <v>207</v>
      </c>
      <c r="R314" s="90"/>
      <c r="S314" s="144" t="s">
        <v>207</v>
      </c>
      <c r="T314" s="90"/>
      <c r="U314" s="144" t="s">
        <v>207</v>
      </c>
      <c r="V314" s="90"/>
      <c r="W314" s="144" t="s">
        <v>207</v>
      </c>
      <c r="X314" s="90"/>
      <c r="Y314" s="144" t="s">
        <v>230</v>
      </c>
      <c r="Z314" s="90"/>
      <c r="AA314" s="144" t="s">
        <v>207</v>
      </c>
      <c r="AB314" s="90"/>
      <c r="AC314" s="144" t="s">
        <v>207</v>
      </c>
      <c r="AD314" s="90"/>
      <c r="AE314" s="144" t="s">
        <v>207</v>
      </c>
      <c r="AF314" s="178" t="str">
        <f>IF(AND(O314="",Q314="",S314="",U314="",W314="",Y314="",AA314="",AC314=""),"",IF(OR(AND(O314&lt;&gt;"NA",O314&lt;&gt;"C",O314&lt;&gt;"NC",O314&lt;&gt;"SF",O314&lt;&gt;""),AND(Q314&lt;&gt;"NA",Q314&lt;&gt;"C",Q314&lt;&gt;"NC",Q314&lt;&gt;"SF",Q314&lt;&gt;""),AND(S314&lt;&gt;"NA",S314&lt;&gt;"C",S314&lt;&gt;"NC",S314&lt;&gt;"SF",S314&lt;&gt;""),AND(U314&lt;&gt;"NA",U314&lt;&gt;"C",U314&lt;&gt;"NC",U314&lt;&gt;"SF",U314&lt;&gt;""),AND(W314&lt;&gt;"NA",W314&lt;&gt;"C",W314&lt;&gt;"NC",W314&lt;&gt;"SF",W314&lt;&gt;""),AND(Y314&lt;&gt;"NA",Y314&lt;&gt;"C",Y314&lt;&gt;"NC",Y314&lt;&gt;"SF",Y314&lt;&gt;""),AND(AA314&lt;&gt;"NA",AA314&lt;&gt;"C",AA314&lt;&gt;"NC",AA314&lt;&gt;"SF",AA314&lt;&gt;""),AND(AC314&lt;&gt;"NA",AC314&lt;&gt;"C",AC314&lt;&gt;"NC",AC314&lt;&gt;"SF",AC314&lt;&gt;"")),"FALSO",IF(AND(O314="NA",Q314="NA",S314="NA",U314="NA",W314="NA",Y314="NA",AA314="NA",AC314="NA"),"NA",IF(OR(O314="NC",Q314="NC",S314="NC",U314="NC",W314="NC",Y314="NC",AA314="NC",AC314="NC",O314="SF",Q314="SF",S314="SF",U314="SF",W314="SF",Y314="SF",AA314="SF",AC314="SF"),"NC",IF(OR(O314="C",Q314="C",S314="C",U314="C",W314="C",Y314="C",AA314="C",AC314="C"),"C","")))))</f>
        <v>NC</v>
      </c>
      <c r="AG314" s="54" t="str">
        <f>IF(AND(AE314="C",AF314="C"),"UTILIZOU O PDA CORRETAMENTE",IF(AND(AE314="C",AF314="NC"),"UTILIZOU O PDA CORRETAMENTE. NÃO HÁ FOTOS DE TODAS AS ETAPAS",IF(AND(AE314="NC",AF314="NC"),"NÃO UTILIZOU O PDA",IF(AND(AE314="NA",AF314="NA"),"NÃO AVALIADO POR FALHA DE SINCRONISMO"))))</f>
        <v>UTILIZOU O PDA CORRETAMENTE. NÃO HÁ FOTOS DE TODAS AS ETAPAS</v>
      </c>
      <c r="AH314" s="144" t="s">
        <v>207</v>
      </c>
      <c r="AI314" s="190" t="s">
        <v>6</v>
      </c>
      <c r="AJ314" s="94" t="str">
        <f>E314</f>
        <v>SÃO PAULO</v>
      </c>
      <c r="AK314" s="192" t="s">
        <v>39</v>
      </c>
    </row>
    <row r="315" spans="1:37" ht="30" hidden="1" customHeight="1">
      <c r="A315" s="176" t="s">
        <v>201</v>
      </c>
      <c r="B315" s="176">
        <v>2692341429</v>
      </c>
      <c r="C315" s="176" t="s">
        <v>102</v>
      </c>
      <c r="D315" s="176" t="s">
        <v>81</v>
      </c>
      <c r="E315" s="176" t="s">
        <v>5</v>
      </c>
      <c r="F315" s="176" t="s">
        <v>726</v>
      </c>
      <c r="G315" s="176">
        <v>26</v>
      </c>
      <c r="H315" s="176" t="s">
        <v>217</v>
      </c>
      <c r="I315" s="176" t="s">
        <v>332</v>
      </c>
      <c r="J315" s="176" t="s">
        <v>219</v>
      </c>
      <c r="K315" s="176" t="s">
        <v>217</v>
      </c>
      <c r="L315" s="204">
        <v>46147.427777777775</v>
      </c>
      <c r="M315" s="204">
        <v>46147.590277777781</v>
      </c>
      <c r="N315" s="176" t="s">
        <v>323</v>
      </c>
      <c r="O315" s="144" t="s">
        <v>207</v>
      </c>
      <c r="P315" s="90"/>
      <c r="Q315" s="144" t="s">
        <v>207</v>
      </c>
      <c r="R315" s="90"/>
      <c r="S315" s="144" t="s">
        <v>207</v>
      </c>
      <c r="T315" s="90"/>
      <c r="U315" s="144" t="s">
        <v>207</v>
      </c>
      <c r="V315" s="90"/>
      <c r="W315" s="144" t="s">
        <v>207</v>
      </c>
      <c r="X315" s="90"/>
      <c r="Y315" s="144" t="s">
        <v>207</v>
      </c>
      <c r="Z315" s="90"/>
      <c r="AA315" s="144" t="s">
        <v>207</v>
      </c>
      <c r="AB315" s="90"/>
      <c r="AC315" s="144" t="s">
        <v>207</v>
      </c>
      <c r="AD315" s="90"/>
      <c r="AE315" s="144" t="s">
        <v>207</v>
      </c>
      <c r="AF315" s="178" t="str">
        <f>IF(AND(O315="",Q315="",S315="",U315="",W315="",Y315="",AA315="",AC315=""),"",IF(OR(AND(O315&lt;&gt;"NA",O315&lt;&gt;"C",O315&lt;&gt;"NC",O315&lt;&gt;"SF",O315&lt;&gt;""),AND(Q315&lt;&gt;"NA",Q315&lt;&gt;"C",Q315&lt;&gt;"NC",Q315&lt;&gt;"SF",Q315&lt;&gt;""),AND(S315&lt;&gt;"NA",S315&lt;&gt;"C",S315&lt;&gt;"NC",S315&lt;&gt;"SF",S315&lt;&gt;""),AND(U315&lt;&gt;"NA",U315&lt;&gt;"C",U315&lt;&gt;"NC",U315&lt;&gt;"SF",U315&lt;&gt;""),AND(W315&lt;&gt;"NA",W315&lt;&gt;"C",W315&lt;&gt;"NC",W315&lt;&gt;"SF",W315&lt;&gt;""),AND(Y315&lt;&gt;"NA",Y315&lt;&gt;"C",Y315&lt;&gt;"NC",Y315&lt;&gt;"SF",Y315&lt;&gt;""),AND(AA315&lt;&gt;"NA",AA315&lt;&gt;"C",AA315&lt;&gt;"NC",AA315&lt;&gt;"SF",AA315&lt;&gt;""),AND(AC315&lt;&gt;"NA",AC315&lt;&gt;"C",AC315&lt;&gt;"NC",AC315&lt;&gt;"SF",AC315&lt;&gt;"")),"FALSO",IF(AND(O315="NA",Q315="NA",S315="NA",U315="NA",W315="NA",Y315="NA",AA315="NA",AC315="NA"),"NA",IF(OR(O315="NC",Q315="NC",S315="NC",U315="NC",W315="NC",Y315="NC",AA315="NC",AC315="NC",O315="SF",Q315="SF",S315="SF",U315="SF",W315="SF",Y315="SF",AA315="SF",AC315="SF"),"NC",IF(OR(O315="C",Q315="C",S315="C",U315="C",W315="C",Y315="C",AA315="C",AC315="C"),"C","")))))</f>
        <v>C</v>
      </c>
      <c r="AG315" s="54" t="str">
        <f>IF(AND(AE315="C",AF315="C"),"UTILIZOU O PDA CORRETAMENTE",IF(AND(AE315="C",AF315="NC"),"UTILIZOU O PDA CORRETAMENTE. NÃO HÁ FOTOS DE TODAS AS ETAPAS",IF(AND(AE315="NC",AF315="NC"),"NÃO UTILIZOU O PDA",IF(AND(AE315="NA",AF315="NA"),"NÃO AVALIADO POR FALHA DE SINCRONISMO"))))</f>
        <v>UTILIZOU O PDA CORRETAMENTE</v>
      </c>
      <c r="AH315" s="144" t="s">
        <v>207</v>
      </c>
      <c r="AI315" s="190" t="s">
        <v>6</v>
      </c>
      <c r="AJ315" s="94" t="str">
        <f>E315</f>
        <v>SÃO PAULO</v>
      </c>
      <c r="AK315" s="192" t="s">
        <v>39</v>
      </c>
    </row>
    <row r="316" spans="1:37" ht="30" hidden="1" customHeight="1">
      <c r="A316" s="176" t="s">
        <v>201</v>
      </c>
      <c r="B316" s="176">
        <v>2692876102</v>
      </c>
      <c r="C316" s="176" t="s">
        <v>89</v>
      </c>
      <c r="D316" s="176" t="s">
        <v>78</v>
      </c>
      <c r="E316" s="176" t="s">
        <v>5</v>
      </c>
      <c r="F316" s="176" t="s">
        <v>727</v>
      </c>
      <c r="G316" s="176">
        <v>439</v>
      </c>
      <c r="H316" s="176"/>
      <c r="I316" s="176" t="s">
        <v>316</v>
      </c>
      <c r="J316" s="176" t="s">
        <v>228</v>
      </c>
      <c r="K316" s="176"/>
      <c r="L316" s="204">
        <v>46270.475694444445</v>
      </c>
      <c r="M316" s="204">
        <v>46270.476388888892</v>
      </c>
      <c r="N316" s="176" t="s">
        <v>229</v>
      </c>
      <c r="O316" s="144" t="s">
        <v>207</v>
      </c>
      <c r="P316" s="90"/>
      <c r="Q316" s="144" t="s">
        <v>207</v>
      </c>
      <c r="R316" s="90"/>
      <c r="S316" s="144" t="s">
        <v>207</v>
      </c>
      <c r="T316" s="90"/>
      <c r="U316" s="144" t="s">
        <v>207</v>
      </c>
      <c r="V316" s="90"/>
      <c r="W316" s="144" t="s">
        <v>207</v>
      </c>
      <c r="X316" s="90"/>
      <c r="Y316" s="144" t="s">
        <v>62</v>
      </c>
      <c r="Z316" s="90"/>
      <c r="AA316" s="144" t="s">
        <v>207</v>
      </c>
      <c r="AB316" s="90"/>
      <c r="AC316" s="144" t="s">
        <v>207</v>
      </c>
      <c r="AD316" s="90"/>
      <c r="AE316" s="144" t="s">
        <v>207</v>
      </c>
      <c r="AF316" s="178" t="str">
        <f>IF(AND(O316="",Q316="",S316="",U316="",W316="",Y316="",AA316="",AC316=""),"",IF(OR(AND(O316&lt;&gt;"NA",O316&lt;&gt;"C",O316&lt;&gt;"NC",O316&lt;&gt;"SF",O316&lt;&gt;""),AND(Q316&lt;&gt;"NA",Q316&lt;&gt;"C",Q316&lt;&gt;"NC",Q316&lt;&gt;"SF",Q316&lt;&gt;""),AND(S316&lt;&gt;"NA",S316&lt;&gt;"C",S316&lt;&gt;"NC",S316&lt;&gt;"SF",S316&lt;&gt;""),AND(U316&lt;&gt;"NA",U316&lt;&gt;"C",U316&lt;&gt;"NC",U316&lt;&gt;"SF",U316&lt;&gt;""),AND(W316&lt;&gt;"NA",W316&lt;&gt;"C",W316&lt;&gt;"NC",W316&lt;&gt;"SF",W316&lt;&gt;""),AND(Y316&lt;&gt;"NA",Y316&lt;&gt;"C",Y316&lt;&gt;"NC",Y316&lt;&gt;"SF",Y316&lt;&gt;""),AND(AA316&lt;&gt;"NA",AA316&lt;&gt;"C",AA316&lt;&gt;"NC",AA316&lt;&gt;"SF",AA316&lt;&gt;""),AND(AC316&lt;&gt;"NA",AC316&lt;&gt;"C",AC316&lt;&gt;"NC",AC316&lt;&gt;"SF",AC316&lt;&gt;"")),"FALSO",IF(AND(O316="NA",Q316="NA",S316="NA",U316="NA",W316="NA",Y316="NA",AA316="NA",AC316="NA"),"NA",IF(OR(O316="NC",Q316="NC",S316="NC",U316="NC",W316="NC",Y316="NC",AA316="NC",AC316="NC",O316="SF",Q316="SF",S316="SF",U316="SF",W316="SF",Y316="SF",AA316="SF",AC316="SF"),"NC",IF(OR(O316="C",Q316="C",S316="C",U316="C",W316="C",Y316="C",AA316="C",AC316="C"),"C","")))))</f>
        <v>C</v>
      </c>
      <c r="AG316" s="54" t="str">
        <f>IF(AND(AE316="C",AF316="C"),"UTILIZOU O PDA CORRETAMENTE",IF(AND(AE316="C",AF316="NC"),"UTILIZOU O PDA CORRETAMENTE. NÃO HÁ FOTOS DE TODAS AS ETAPAS",IF(AND(AE316="NC",AF316="NC"),"NÃO UTILIZOU O PDA",IF(AND(AE316="NA",AF316="NA"),"NÃO AVALIADO POR FALHA DE SINCRONISMO"))))</f>
        <v>UTILIZOU O PDA CORRETAMENTE</v>
      </c>
      <c r="AH316" s="144" t="s">
        <v>207</v>
      </c>
      <c r="AI316" s="190" t="s">
        <v>6</v>
      </c>
      <c r="AJ316" s="94" t="str">
        <f>E316</f>
        <v>SÃO PAULO</v>
      </c>
      <c r="AK316" s="192" t="s">
        <v>39</v>
      </c>
    </row>
    <row r="317" spans="1:37" ht="30" hidden="1" customHeight="1">
      <c r="A317" s="176" t="s">
        <v>201</v>
      </c>
      <c r="B317" s="176">
        <v>2618862234</v>
      </c>
      <c r="C317" s="176" t="s">
        <v>103</v>
      </c>
      <c r="D317" s="176" t="s">
        <v>81</v>
      </c>
      <c r="E317" s="176" t="s">
        <v>5</v>
      </c>
      <c r="F317" s="176" t="s">
        <v>728</v>
      </c>
      <c r="G317" s="176">
        <v>99</v>
      </c>
      <c r="H317" s="176" t="s">
        <v>217</v>
      </c>
      <c r="I317" s="176" t="s">
        <v>390</v>
      </c>
      <c r="J317" s="176" t="s">
        <v>219</v>
      </c>
      <c r="K317" s="176" t="s">
        <v>729</v>
      </c>
      <c r="L317" s="204">
        <v>46178.588888888888</v>
      </c>
      <c r="M317" s="204">
        <v>46178.661111111112</v>
      </c>
      <c r="N317" s="176" t="s">
        <v>243</v>
      </c>
      <c r="O317" s="144" t="s">
        <v>207</v>
      </c>
      <c r="P317" s="90"/>
      <c r="Q317" s="144" t="s">
        <v>207</v>
      </c>
      <c r="R317" s="90"/>
      <c r="S317" s="144" t="s">
        <v>207</v>
      </c>
      <c r="T317" s="90"/>
      <c r="U317" s="144" t="s">
        <v>207</v>
      </c>
      <c r="V317" s="90"/>
      <c r="W317" s="144" t="s">
        <v>207</v>
      </c>
      <c r="X317" s="90"/>
      <c r="Y317" s="144" t="s">
        <v>231</v>
      </c>
      <c r="Z317" s="90" t="s">
        <v>730</v>
      </c>
      <c r="AA317" s="144" t="s">
        <v>207</v>
      </c>
      <c r="AB317" s="90"/>
      <c r="AC317" s="144" t="s">
        <v>207</v>
      </c>
      <c r="AD317" s="90"/>
      <c r="AE317" s="144" t="s">
        <v>207</v>
      </c>
      <c r="AF317" s="178" t="str">
        <f>IF(AND(O317="",Q317="",S317="",U317="",W317="",Y317="",AA317="",AC317=""),"",IF(OR(AND(O317&lt;&gt;"NA",O317&lt;&gt;"C",O317&lt;&gt;"NC",O317&lt;&gt;"SF",O317&lt;&gt;""),AND(Q317&lt;&gt;"NA",Q317&lt;&gt;"C",Q317&lt;&gt;"NC",Q317&lt;&gt;"SF",Q317&lt;&gt;""),AND(S317&lt;&gt;"NA",S317&lt;&gt;"C",S317&lt;&gt;"NC",S317&lt;&gt;"SF",S317&lt;&gt;""),AND(U317&lt;&gt;"NA",U317&lt;&gt;"C",U317&lt;&gt;"NC",U317&lt;&gt;"SF",U317&lt;&gt;""),AND(W317&lt;&gt;"NA",W317&lt;&gt;"C",W317&lt;&gt;"NC",W317&lt;&gt;"SF",W317&lt;&gt;""),AND(Y317&lt;&gt;"NA",Y317&lt;&gt;"C",Y317&lt;&gt;"NC",Y317&lt;&gt;"SF",Y317&lt;&gt;""),AND(AA317&lt;&gt;"NA",AA317&lt;&gt;"C",AA317&lt;&gt;"NC",AA317&lt;&gt;"SF",AA317&lt;&gt;""),AND(AC317&lt;&gt;"NA",AC317&lt;&gt;"C",AC317&lt;&gt;"NC",AC317&lt;&gt;"SF",AC317&lt;&gt;"")),"FALSO",IF(AND(O317="NA",Q317="NA",S317="NA",U317="NA",W317="NA",Y317="NA",AA317="NA",AC317="NA"),"NA",IF(OR(O317="NC",Q317="NC",S317="NC",U317="NC",W317="NC",Y317="NC",AA317="NC",AC317="NC",O317="SF",Q317="SF",S317="SF",U317="SF",W317="SF",Y317="SF",AA317="SF",AC317="SF"),"NC",IF(OR(O317="C",Q317="C",S317="C",U317="C",W317="C",Y317="C",AA317="C",AC317="C"),"C","")))))</f>
        <v>NC</v>
      </c>
      <c r="AG317" s="54" t="str">
        <f>IF(AND(AE317="C",AF317="C"),"UTILIZOU O PDA CORRETAMENTE",IF(AND(AE317="C",AF317="NC"),"UTILIZOU O PDA CORRETAMENTE. NÃO HÁ FOTOS DE TODAS AS ETAPAS",IF(AND(AE317="NC",AF317="NC"),"NÃO UTILIZOU O PDA",IF(AND(AE317="NA",AF317="NA"),"NÃO AVALIADO POR FALHA DE SINCRONISMO"))))</f>
        <v>UTILIZOU O PDA CORRETAMENTE. NÃO HÁ FOTOS DE TODAS AS ETAPAS</v>
      </c>
      <c r="AH317" s="144" t="s">
        <v>207</v>
      </c>
      <c r="AI317" s="190" t="s">
        <v>6</v>
      </c>
      <c r="AJ317" s="94" t="str">
        <f>E317</f>
        <v>SÃO PAULO</v>
      </c>
      <c r="AK317" s="192" t="s">
        <v>39</v>
      </c>
    </row>
    <row r="318" spans="1:37" ht="30" hidden="1" customHeight="1">
      <c r="A318" s="176" t="s">
        <v>201</v>
      </c>
      <c r="B318" s="176">
        <v>2619870491</v>
      </c>
      <c r="C318" s="176" t="s">
        <v>104</v>
      </c>
      <c r="D318" s="176" t="s">
        <v>81</v>
      </c>
      <c r="E318" s="176" t="s">
        <v>5</v>
      </c>
      <c r="F318" s="176" t="s">
        <v>728</v>
      </c>
      <c r="G318" s="176">
        <v>235</v>
      </c>
      <c r="H318" s="176"/>
      <c r="I318" s="176" t="s">
        <v>390</v>
      </c>
      <c r="J318" s="176" t="s">
        <v>219</v>
      </c>
      <c r="K318" s="176" t="s">
        <v>242</v>
      </c>
      <c r="L318" s="204">
        <v>46154.642361111109</v>
      </c>
      <c r="M318" s="204">
        <v>46154.643750000003</v>
      </c>
      <c r="N318" s="176" t="s">
        <v>243</v>
      </c>
      <c r="O318" s="144" t="s">
        <v>207</v>
      </c>
      <c r="P318" s="90"/>
      <c r="Q318" s="144" t="s">
        <v>207</v>
      </c>
      <c r="R318" s="90"/>
      <c r="S318" s="144" t="s">
        <v>207</v>
      </c>
      <c r="T318" s="90"/>
      <c r="U318" s="144" t="s">
        <v>207</v>
      </c>
      <c r="V318" s="90"/>
      <c r="W318" s="144" t="s">
        <v>207</v>
      </c>
      <c r="X318" s="90"/>
      <c r="Y318" s="144" t="s">
        <v>207</v>
      </c>
      <c r="Z318" s="90"/>
      <c r="AA318" s="144" t="s">
        <v>207</v>
      </c>
      <c r="AB318" s="90"/>
      <c r="AC318" s="144" t="s">
        <v>207</v>
      </c>
      <c r="AD318" s="90"/>
      <c r="AE318" s="144" t="s">
        <v>207</v>
      </c>
      <c r="AF318" s="178" t="str">
        <f>IF(AND(O318="",Q318="",S318="",U318="",W318="",Y318="",AA318="",AC318=""),"",IF(OR(AND(O318&lt;&gt;"NA",O318&lt;&gt;"C",O318&lt;&gt;"NC",O318&lt;&gt;"SF",O318&lt;&gt;""),AND(Q318&lt;&gt;"NA",Q318&lt;&gt;"C",Q318&lt;&gt;"NC",Q318&lt;&gt;"SF",Q318&lt;&gt;""),AND(S318&lt;&gt;"NA",S318&lt;&gt;"C",S318&lt;&gt;"NC",S318&lt;&gt;"SF",S318&lt;&gt;""),AND(U318&lt;&gt;"NA",U318&lt;&gt;"C",U318&lt;&gt;"NC",U318&lt;&gt;"SF",U318&lt;&gt;""),AND(W318&lt;&gt;"NA",W318&lt;&gt;"C",W318&lt;&gt;"NC",W318&lt;&gt;"SF",W318&lt;&gt;""),AND(Y318&lt;&gt;"NA",Y318&lt;&gt;"C",Y318&lt;&gt;"NC",Y318&lt;&gt;"SF",Y318&lt;&gt;""),AND(AA318&lt;&gt;"NA",AA318&lt;&gt;"C",AA318&lt;&gt;"NC",AA318&lt;&gt;"SF",AA318&lt;&gt;""),AND(AC318&lt;&gt;"NA",AC318&lt;&gt;"C",AC318&lt;&gt;"NC",AC318&lt;&gt;"SF",AC318&lt;&gt;"")),"FALSO",IF(AND(O318="NA",Q318="NA",S318="NA",U318="NA",W318="NA",Y318="NA",AA318="NA",AC318="NA"),"NA",IF(OR(O318="NC",Q318="NC",S318="NC",U318="NC",W318="NC",Y318="NC",AA318="NC",AC318="NC",O318="SF",Q318="SF",S318="SF",U318="SF",W318="SF",Y318="SF",AA318="SF",AC318="SF"),"NC",IF(OR(O318="C",Q318="C",S318="C",U318="C",W318="C",Y318="C",AA318="C",AC318="C"),"C","")))))</f>
        <v>C</v>
      </c>
      <c r="AG318" s="54" t="str">
        <f>IF(AND(AE318="C",AF318="C"),"UTILIZOU O PDA CORRETAMENTE",IF(AND(AE318="C",AF318="NC"),"UTILIZOU O PDA CORRETAMENTE. NÃO HÁ FOTOS DE TODAS AS ETAPAS",IF(AND(AE318="NC",AF318="NC"),"NÃO UTILIZOU O PDA",IF(AND(AE318="NA",AF318="NA"),"NÃO AVALIADO POR FALHA DE SINCRONISMO"))))</f>
        <v>UTILIZOU O PDA CORRETAMENTE</v>
      </c>
      <c r="AH318" s="144" t="s">
        <v>207</v>
      </c>
      <c r="AI318" s="190" t="s">
        <v>6</v>
      </c>
      <c r="AJ318" s="94" t="str">
        <f>E318</f>
        <v>SÃO PAULO</v>
      </c>
      <c r="AK318" s="192" t="s">
        <v>39</v>
      </c>
    </row>
    <row r="319" spans="1:37" ht="30" hidden="1" customHeight="1">
      <c r="A319" s="176" t="s">
        <v>201</v>
      </c>
      <c r="B319" s="176">
        <v>2618900285</v>
      </c>
      <c r="C319" s="176" t="s">
        <v>90</v>
      </c>
      <c r="D319" s="176" t="s">
        <v>78</v>
      </c>
      <c r="E319" s="176" t="s">
        <v>5</v>
      </c>
      <c r="F319" s="176" t="s">
        <v>731</v>
      </c>
      <c r="G319" s="176">
        <v>451</v>
      </c>
      <c r="H319" s="176" t="s">
        <v>217</v>
      </c>
      <c r="I319" s="176" t="s">
        <v>283</v>
      </c>
      <c r="J319" s="176" t="s">
        <v>275</v>
      </c>
      <c r="K319" s="176" t="s">
        <v>732</v>
      </c>
      <c r="L319" s="204">
        <v>46300.46597222222</v>
      </c>
      <c r="M319" s="204">
        <v>46300.466666666667</v>
      </c>
      <c r="N319" s="176" t="s">
        <v>229</v>
      </c>
      <c r="O319" s="144" t="s">
        <v>207</v>
      </c>
      <c r="P319" s="187"/>
      <c r="Q319" s="176" t="s">
        <v>207</v>
      </c>
      <c r="R319" s="187"/>
      <c r="S319" s="176" t="s">
        <v>207</v>
      </c>
      <c r="T319" s="187"/>
      <c r="U319" s="176" t="s">
        <v>207</v>
      </c>
      <c r="V319" s="187"/>
      <c r="W319" s="176" t="s">
        <v>207</v>
      </c>
      <c r="X319" s="187"/>
      <c r="Y319" s="176" t="s">
        <v>230</v>
      </c>
      <c r="Z319" s="187"/>
      <c r="AA319" s="176" t="s">
        <v>207</v>
      </c>
      <c r="AB319" s="187"/>
      <c r="AC319" s="176" t="s">
        <v>207</v>
      </c>
      <c r="AD319" s="187"/>
      <c r="AE319" s="176" t="s">
        <v>207</v>
      </c>
      <c r="AF319" s="178" t="str">
        <f>IF(AND(O319="",Q319="",S319="",U319="",W319="",Y319="",AA319="",AC319=""),"",IF(OR(AND(O319&lt;&gt;"NA",O319&lt;&gt;"C",O319&lt;&gt;"NC",O319&lt;&gt;"SF",O319&lt;&gt;""),AND(Q319&lt;&gt;"NA",Q319&lt;&gt;"C",Q319&lt;&gt;"NC",Q319&lt;&gt;"SF",Q319&lt;&gt;""),AND(S319&lt;&gt;"NA",S319&lt;&gt;"C",S319&lt;&gt;"NC",S319&lt;&gt;"SF",S319&lt;&gt;""),AND(U319&lt;&gt;"NA",U319&lt;&gt;"C",U319&lt;&gt;"NC",U319&lt;&gt;"SF",U319&lt;&gt;""),AND(W319&lt;&gt;"NA",W319&lt;&gt;"C",W319&lt;&gt;"NC",W319&lt;&gt;"SF",W319&lt;&gt;""),AND(Y319&lt;&gt;"NA",Y319&lt;&gt;"C",Y319&lt;&gt;"NC",Y319&lt;&gt;"SF",Y319&lt;&gt;""),AND(AA319&lt;&gt;"NA",AA319&lt;&gt;"C",AA319&lt;&gt;"NC",AA319&lt;&gt;"SF",AA319&lt;&gt;""),AND(AC319&lt;&gt;"NA",AC319&lt;&gt;"C",AC319&lt;&gt;"NC",AC319&lt;&gt;"SF",AC319&lt;&gt;"")),"FALSO",IF(AND(O319="NA",Q319="NA",S319="NA",U319="NA",W319="NA",Y319="NA",AA319="NA",AC319="NA"),"NA",IF(OR(O319="NC",Q319="NC",S319="NC",U319="NC",W319="NC",Y319="NC",AA319="NC",AC319="NC",O319="SF",Q319="SF",S319="SF",U319="SF",W319="SF",Y319="SF",AA319="SF",AC319="SF"),"NC",IF(OR(O319="C",Q319="C",S319="C",U319="C",W319="C",Y319="C",AA319="C",AC319="C"),"C","")))))</f>
        <v>NC</v>
      </c>
      <c r="AG319" s="54" t="str">
        <f>IF(AND(AE319="C",AF319="C"),"UTILIZOU O PDA CORRETAMENTE",IF(AND(AE319="C",AF319="NC"),"UTILIZOU O PDA CORRETAMENTE. NÃO HÁ FOTOS DE TODAS AS ETAPAS",IF(AND(AE319="NC",AF319="NC"),"NÃO UTILIZOU O PDA",IF(AND(AE319="NA",AF319="NA"),"NÃO AVALIADO POR FALHA DE SINCRONISMO"))))</f>
        <v>UTILIZOU O PDA CORRETAMENTE. NÃO HÁ FOTOS DE TODAS AS ETAPAS</v>
      </c>
      <c r="AH319" s="144" t="s">
        <v>207</v>
      </c>
      <c r="AI319" s="190" t="s">
        <v>6</v>
      </c>
      <c r="AJ319" s="94" t="str">
        <f>E319</f>
        <v>SÃO PAULO</v>
      </c>
      <c r="AK319" s="192" t="s">
        <v>39</v>
      </c>
    </row>
    <row r="320" spans="1:37" ht="30" hidden="1" customHeight="1">
      <c r="A320" s="176" t="s">
        <v>201</v>
      </c>
      <c r="B320" s="176">
        <v>2620321479</v>
      </c>
      <c r="C320" s="176" t="s">
        <v>103</v>
      </c>
      <c r="D320" s="176" t="s">
        <v>81</v>
      </c>
      <c r="E320" s="176" t="s">
        <v>5</v>
      </c>
      <c r="F320" s="176" t="s">
        <v>733</v>
      </c>
      <c r="G320" s="176">
        <v>25</v>
      </c>
      <c r="H320" s="176"/>
      <c r="I320" s="176" t="s">
        <v>734</v>
      </c>
      <c r="J320" s="176" t="s">
        <v>246</v>
      </c>
      <c r="K320" s="176" t="s">
        <v>735</v>
      </c>
      <c r="L320" s="204">
        <v>46156.37777777778</v>
      </c>
      <c r="M320" s="204">
        <v>46156.518750000003</v>
      </c>
      <c r="N320" s="176" t="s">
        <v>258</v>
      </c>
      <c r="O320" s="144" t="s">
        <v>207</v>
      </c>
      <c r="P320" s="144"/>
      <c r="Q320" s="144" t="s">
        <v>207</v>
      </c>
      <c r="R320" s="144"/>
      <c r="S320" s="144" t="s">
        <v>207</v>
      </c>
      <c r="T320" s="144"/>
      <c r="U320" s="144" t="s">
        <v>207</v>
      </c>
      <c r="V320" s="144"/>
      <c r="W320" s="144" t="s">
        <v>207</v>
      </c>
      <c r="X320" s="144"/>
      <c r="Y320" s="144" t="s">
        <v>230</v>
      </c>
      <c r="Z320" s="144"/>
      <c r="AA320" s="144" t="s">
        <v>207</v>
      </c>
      <c r="AB320" s="144"/>
      <c r="AC320" s="144" t="s">
        <v>207</v>
      </c>
      <c r="AD320" s="144"/>
      <c r="AE320" s="144" t="s">
        <v>207</v>
      </c>
      <c r="AF320" s="178" t="str">
        <f>IF(AND(O320="",Q320="",S320="",U320="",W320="",Y320="",AA320="",AC320=""),"",IF(OR(AND(O320&lt;&gt;"NA",O320&lt;&gt;"C",O320&lt;&gt;"NC",O320&lt;&gt;"SF",O320&lt;&gt;""),AND(Q320&lt;&gt;"NA",Q320&lt;&gt;"C",Q320&lt;&gt;"NC",Q320&lt;&gt;"SF",Q320&lt;&gt;""),AND(S320&lt;&gt;"NA",S320&lt;&gt;"C",S320&lt;&gt;"NC",S320&lt;&gt;"SF",S320&lt;&gt;""),AND(U320&lt;&gt;"NA",U320&lt;&gt;"C",U320&lt;&gt;"NC",U320&lt;&gt;"SF",U320&lt;&gt;""),AND(W320&lt;&gt;"NA",W320&lt;&gt;"C",W320&lt;&gt;"NC",W320&lt;&gt;"SF",W320&lt;&gt;""),AND(Y320&lt;&gt;"NA",Y320&lt;&gt;"C",Y320&lt;&gt;"NC",Y320&lt;&gt;"SF",Y320&lt;&gt;""),AND(AA320&lt;&gt;"NA",AA320&lt;&gt;"C",AA320&lt;&gt;"NC",AA320&lt;&gt;"SF",AA320&lt;&gt;""),AND(AC320&lt;&gt;"NA",AC320&lt;&gt;"C",AC320&lt;&gt;"NC",AC320&lt;&gt;"SF",AC320&lt;&gt;"")),"FALSO",IF(AND(O320="NA",Q320="NA",S320="NA",U320="NA",W320="NA",Y320="NA",AA320="NA",AC320="NA"),"NA",IF(OR(O320="NC",Q320="NC",S320="NC",U320="NC",W320="NC",Y320="NC",AA320="NC",AC320="NC",O320="SF",Q320="SF",S320="SF",U320="SF",W320="SF",Y320="SF",AA320="SF",AC320="SF"),"NC",IF(OR(O320="C",Q320="C",S320="C",U320="C",W320="C",Y320="C",AA320="C",AC320="C"),"C","")))))</f>
        <v>NC</v>
      </c>
      <c r="AG320" s="54" t="str">
        <f>IF(AND(AE320="C",AF320="C"),"UTILIZOU O PDA CORRETAMENTE",IF(AND(AE320="C",AF320="NC"),"UTILIZOU O PDA CORRETAMENTE. NÃO HÁ FOTOS DE TODAS AS ETAPAS",IF(AND(AE320="NC",AF320="NC"),"NÃO UTILIZOU O PDA",IF(AND(AE320="NA",AF320="NA"),"NÃO AVALIADO POR FALHA DE SINCRONISMO"))))</f>
        <v>UTILIZOU O PDA CORRETAMENTE. NÃO HÁ FOTOS DE TODAS AS ETAPAS</v>
      </c>
      <c r="AH320" s="159" t="s">
        <v>207</v>
      </c>
      <c r="AI320" s="190" t="s">
        <v>6</v>
      </c>
      <c r="AJ320" s="94" t="str">
        <f>E320</f>
        <v>SÃO PAULO</v>
      </c>
      <c r="AK320" s="192" t="s">
        <v>39</v>
      </c>
    </row>
    <row r="321" spans="1:37" ht="30" hidden="1" customHeight="1">
      <c r="A321" s="176" t="s">
        <v>201</v>
      </c>
      <c r="B321" s="176">
        <v>2620714893</v>
      </c>
      <c r="C321" s="176" t="s">
        <v>472</v>
      </c>
      <c r="D321" s="176" t="s">
        <v>80</v>
      </c>
      <c r="E321" s="176" t="s">
        <v>5</v>
      </c>
      <c r="F321" s="176" t="s">
        <v>736</v>
      </c>
      <c r="G321" s="176">
        <v>332</v>
      </c>
      <c r="H321" s="176"/>
      <c r="I321" s="176" t="s">
        <v>245</v>
      </c>
      <c r="J321" s="176" t="s">
        <v>473</v>
      </c>
      <c r="K321" s="176" t="s">
        <v>737</v>
      </c>
      <c r="L321" s="204">
        <v>46158.931944444441</v>
      </c>
      <c r="M321" s="204">
        <v>46158.986805555556</v>
      </c>
      <c r="N321" s="176" t="s">
        <v>503</v>
      </c>
      <c r="O321" s="144" t="s">
        <v>207</v>
      </c>
      <c r="P321" s="90"/>
      <c r="Q321" s="144" t="s">
        <v>207</v>
      </c>
      <c r="R321" s="90"/>
      <c r="S321" s="144" t="s">
        <v>62</v>
      </c>
      <c r="T321" s="90"/>
      <c r="U321" s="144" t="s">
        <v>62</v>
      </c>
      <c r="V321" s="90"/>
      <c r="W321" s="144" t="s">
        <v>62</v>
      </c>
      <c r="X321" s="90"/>
      <c r="Y321" s="144" t="s">
        <v>62</v>
      </c>
      <c r="Z321" s="90"/>
      <c r="AA321" s="144" t="s">
        <v>62</v>
      </c>
      <c r="AB321" s="90"/>
      <c r="AC321" s="144" t="s">
        <v>207</v>
      </c>
      <c r="AD321" s="90"/>
      <c r="AE321" s="144" t="s">
        <v>207</v>
      </c>
      <c r="AF321" s="178" t="str">
        <f>IF(AND(O321="",Q321="",S321="",U321="",W321="",Y321="",AA321="",AC321=""),"",IF(OR(AND(O321&lt;&gt;"NA",O321&lt;&gt;"C",O321&lt;&gt;"NC",O321&lt;&gt;"SF",O321&lt;&gt;""),AND(Q321&lt;&gt;"NA",Q321&lt;&gt;"C",Q321&lt;&gt;"NC",Q321&lt;&gt;"SF",Q321&lt;&gt;""),AND(S321&lt;&gt;"NA",S321&lt;&gt;"C",S321&lt;&gt;"NC",S321&lt;&gt;"SF",S321&lt;&gt;""),AND(U321&lt;&gt;"NA",U321&lt;&gt;"C",U321&lt;&gt;"NC",U321&lt;&gt;"SF",U321&lt;&gt;""),AND(W321&lt;&gt;"NA",W321&lt;&gt;"C",W321&lt;&gt;"NC",W321&lt;&gt;"SF",W321&lt;&gt;""),AND(Y321&lt;&gt;"NA",Y321&lt;&gt;"C",Y321&lt;&gt;"NC",Y321&lt;&gt;"SF",Y321&lt;&gt;""),AND(AA321&lt;&gt;"NA",AA321&lt;&gt;"C",AA321&lt;&gt;"NC",AA321&lt;&gt;"SF",AA321&lt;&gt;""),AND(AC321&lt;&gt;"NA",AC321&lt;&gt;"C",AC321&lt;&gt;"NC",AC321&lt;&gt;"SF",AC321&lt;&gt;"")),"FALSO",IF(AND(O321="NA",Q321="NA",S321="NA",U321="NA",W321="NA",Y321="NA",AA321="NA",AC321="NA"),"NA",IF(OR(O321="NC",Q321="NC",S321="NC",U321="NC",W321="NC",Y321="NC",AA321="NC",AC321="NC",O321="SF",Q321="SF",S321="SF",U321="SF",W321="SF",Y321="SF",AA321="SF",AC321="SF"),"NC",IF(OR(O321="C",Q321="C",S321="C",U321="C",W321="C",Y321="C",AA321="C",AC321="C"),"C","")))))</f>
        <v>C</v>
      </c>
      <c r="AG321" s="54" t="str">
        <f>IF(AND(AE321="C",AF321="C"),"UTILIZOU O PDA CORRETAMENTE",IF(AND(AE321="C",AF321="NC"),"UTILIZOU O PDA CORRETAMENTE. NÃO HÁ FOTOS DE TODAS AS ETAPAS",IF(AND(AE321="NC",AF321="NC"),"NÃO UTILIZOU O PDA",IF(AND(AE321="NA",AF321="NA"),"NÃO AVALIADO POR FALHA DE SINCRONISMO"))))</f>
        <v>UTILIZOU O PDA CORRETAMENTE</v>
      </c>
      <c r="AH321" s="144" t="s">
        <v>207</v>
      </c>
      <c r="AI321" s="190" t="s">
        <v>6</v>
      </c>
      <c r="AJ321" s="94" t="str">
        <f>E321</f>
        <v>SÃO PAULO</v>
      </c>
      <c r="AK321" s="192" t="s">
        <v>39</v>
      </c>
    </row>
    <row r="322" spans="1:37" ht="30" hidden="1" customHeight="1">
      <c r="A322" s="176" t="s">
        <v>201</v>
      </c>
      <c r="B322" s="176">
        <v>2620322776</v>
      </c>
      <c r="C322" s="176" t="s">
        <v>107</v>
      </c>
      <c r="D322" s="176" t="s">
        <v>81</v>
      </c>
      <c r="E322" s="176" t="s">
        <v>5</v>
      </c>
      <c r="F322" s="176" t="s">
        <v>738</v>
      </c>
      <c r="G322" s="176">
        <v>48</v>
      </c>
      <c r="H322" s="176" t="s">
        <v>217</v>
      </c>
      <c r="I322" s="176" t="s">
        <v>414</v>
      </c>
      <c r="J322" s="176" t="s">
        <v>246</v>
      </c>
      <c r="K322" s="176" t="s">
        <v>739</v>
      </c>
      <c r="L322" s="204">
        <v>46156.49722222222</v>
      </c>
      <c r="M322" s="204">
        <v>46156.502083333333</v>
      </c>
      <c r="N322" s="176" t="s">
        <v>243</v>
      </c>
      <c r="O322" s="144" t="s">
        <v>207</v>
      </c>
      <c r="P322" s="144"/>
      <c r="Q322" s="144" t="s">
        <v>207</v>
      </c>
      <c r="R322" s="144"/>
      <c r="S322" s="144" t="s">
        <v>207</v>
      </c>
      <c r="T322" s="144"/>
      <c r="U322" s="144" t="s">
        <v>62</v>
      </c>
      <c r="V322" s="144"/>
      <c r="W322" s="144" t="s">
        <v>207</v>
      </c>
      <c r="X322" s="144"/>
      <c r="Y322" s="144" t="s">
        <v>62</v>
      </c>
      <c r="Z322" s="144"/>
      <c r="AA322" s="144" t="s">
        <v>207</v>
      </c>
      <c r="AB322" s="144"/>
      <c r="AC322" s="144" t="s">
        <v>207</v>
      </c>
      <c r="AD322" s="144"/>
      <c r="AE322" s="144" t="s">
        <v>207</v>
      </c>
      <c r="AF322" s="178" t="str">
        <f>IF(AND(O322="",Q322="",S322="",U322="",W322="",Y322="",AA322="",AC322=""),"",IF(OR(AND(O322&lt;&gt;"NA",O322&lt;&gt;"C",O322&lt;&gt;"NC",O322&lt;&gt;"SF",O322&lt;&gt;""),AND(Q322&lt;&gt;"NA",Q322&lt;&gt;"C",Q322&lt;&gt;"NC",Q322&lt;&gt;"SF",Q322&lt;&gt;""),AND(S322&lt;&gt;"NA",S322&lt;&gt;"C",S322&lt;&gt;"NC",S322&lt;&gt;"SF",S322&lt;&gt;""),AND(U322&lt;&gt;"NA",U322&lt;&gt;"C",U322&lt;&gt;"NC",U322&lt;&gt;"SF",U322&lt;&gt;""),AND(W322&lt;&gt;"NA",W322&lt;&gt;"C",W322&lt;&gt;"NC",W322&lt;&gt;"SF",W322&lt;&gt;""),AND(Y322&lt;&gt;"NA",Y322&lt;&gt;"C",Y322&lt;&gt;"NC",Y322&lt;&gt;"SF",Y322&lt;&gt;""),AND(AA322&lt;&gt;"NA",AA322&lt;&gt;"C",AA322&lt;&gt;"NC",AA322&lt;&gt;"SF",AA322&lt;&gt;""),AND(AC322&lt;&gt;"NA",AC322&lt;&gt;"C",AC322&lt;&gt;"NC",AC322&lt;&gt;"SF",AC322&lt;&gt;"")),"FALSO",IF(AND(O322="NA",Q322="NA",S322="NA",U322="NA",W322="NA",Y322="NA",AA322="NA",AC322="NA"),"NA",IF(OR(O322="NC",Q322="NC",S322="NC",U322="NC",W322="NC",Y322="NC",AA322="NC",AC322="NC",O322="SF",Q322="SF",S322="SF",U322="SF",W322="SF",Y322="SF",AA322="SF",AC322="SF"),"NC",IF(OR(O322="C",Q322="C",S322="C",U322="C",W322="C",Y322="C",AA322="C",AC322="C"),"C","")))))</f>
        <v>C</v>
      </c>
      <c r="AG322" s="54" t="str">
        <f>IF(AND(AE322="C",AF322="C"),"UTILIZOU O PDA CORRETAMENTE",IF(AND(AE322="C",AF322="NC"),"UTILIZOU O PDA CORRETAMENTE. NÃO HÁ FOTOS DE TODAS AS ETAPAS",IF(AND(AE322="NC",AF322="NC"),"NÃO UTILIZOU O PDA",IF(AND(AE322="NA",AF322="NA"),"NÃO AVALIADO POR FALHA DE SINCRONISMO"))))</f>
        <v>UTILIZOU O PDA CORRETAMENTE</v>
      </c>
      <c r="AH322" s="159" t="s">
        <v>207</v>
      </c>
      <c r="AI322" s="190" t="s">
        <v>6</v>
      </c>
      <c r="AJ322" s="94" t="str">
        <f>E322</f>
        <v>SÃO PAULO</v>
      </c>
      <c r="AK322" s="192" t="s">
        <v>39</v>
      </c>
    </row>
    <row r="323" spans="1:37" ht="30" hidden="1" customHeight="1">
      <c r="A323" s="176" t="s">
        <v>201</v>
      </c>
      <c r="B323" s="176">
        <v>2620527347</v>
      </c>
      <c r="C323" s="176" t="s">
        <v>103</v>
      </c>
      <c r="D323" s="176" t="s">
        <v>81</v>
      </c>
      <c r="E323" s="176" t="s">
        <v>5</v>
      </c>
      <c r="F323" s="176" t="s">
        <v>740</v>
      </c>
      <c r="G323" s="176">
        <v>1094</v>
      </c>
      <c r="H323" s="176" t="s">
        <v>741</v>
      </c>
      <c r="I323" s="176" t="s">
        <v>439</v>
      </c>
      <c r="J323" s="176" t="s">
        <v>219</v>
      </c>
      <c r="K323" s="176" t="s">
        <v>742</v>
      </c>
      <c r="L323" s="204">
        <v>46157.621527777781</v>
      </c>
      <c r="M323" s="204">
        <v>46157.632638888892</v>
      </c>
      <c r="N323" s="176" t="s">
        <v>248</v>
      </c>
      <c r="O323" s="144" t="s">
        <v>207</v>
      </c>
      <c r="P323" s="90"/>
      <c r="Q323" s="144" t="s">
        <v>207</v>
      </c>
      <c r="R323" s="90"/>
      <c r="S323" s="144" t="s">
        <v>207</v>
      </c>
      <c r="T323" s="90"/>
      <c r="U323" s="144" t="s">
        <v>62</v>
      </c>
      <c r="V323" s="90"/>
      <c r="W323" s="144" t="s">
        <v>207</v>
      </c>
      <c r="X323" s="90"/>
      <c r="Y323" s="144" t="s">
        <v>230</v>
      </c>
      <c r="Z323" s="90"/>
      <c r="AA323" s="144" t="s">
        <v>207</v>
      </c>
      <c r="AB323" s="90"/>
      <c r="AC323" s="144" t="s">
        <v>231</v>
      </c>
      <c r="AD323" s="90" t="s">
        <v>602</v>
      </c>
      <c r="AE323" s="144" t="s">
        <v>207</v>
      </c>
      <c r="AF323" s="178" t="str">
        <f>IF(AND(O323="",Q323="",S323="",U323="",W323="",Y323="",AA323="",AC323=""),"",IF(OR(AND(O323&lt;&gt;"NA",O323&lt;&gt;"C",O323&lt;&gt;"NC",O323&lt;&gt;"SF",O323&lt;&gt;""),AND(Q323&lt;&gt;"NA",Q323&lt;&gt;"C",Q323&lt;&gt;"NC",Q323&lt;&gt;"SF",Q323&lt;&gt;""),AND(S323&lt;&gt;"NA",S323&lt;&gt;"C",S323&lt;&gt;"NC",S323&lt;&gt;"SF",S323&lt;&gt;""),AND(U323&lt;&gt;"NA",U323&lt;&gt;"C",U323&lt;&gt;"NC",U323&lt;&gt;"SF",U323&lt;&gt;""),AND(W323&lt;&gt;"NA",W323&lt;&gt;"C",W323&lt;&gt;"NC",W323&lt;&gt;"SF",W323&lt;&gt;""),AND(Y323&lt;&gt;"NA",Y323&lt;&gt;"C",Y323&lt;&gt;"NC",Y323&lt;&gt;"SF",Y323&lt;&gt;""),AND(AA323&lt;&gt;"NA",AA323&lt;&gt;"C",AA323&lt;&gt;"NC",AA323&lt;&gt;"SF",AA323&lt;&gt;""),AND(AC323&lt;&gt;"NA",AC323&lt;&gt;"C",AC323&lt;&gt;"NC",AC323&lt;&gt;"SF",AC323&lt;&gt;"")),"FALSO",IF(AND(O323="NA",Q323="NA",S323="NA",U323="NA",W323="NA",Y323="NA",AA323="NA",AC323="NA"),"NA",IF(OR(O323="NC",Q323="NC",S323="NC",U323="NC",W323="NC",Y323="NC",AA323="NC",AC323="NC",O323="SF",Q323="SF",S323="SF",U323="SF",W323="SF",Y323="SF",AA323="SF",AC323="SF"),"NC",IF(OR(O323="C",Q323="C",S323="C",U323="C",W323="C",Y323="C",AA323="C",AC323="C"),"C","")))))</f>
        <v>NC</v>
      </c>
      <c r="AG323" s="54" t="str">
        <f>IF(AND(AE323="C",AF323="C"),"UTILIZOU O PDA CORRETAMENTE",IF(AND(AE323="C",AF323="NC"),"UTILIZOU O PDA CORRETAMENTE. NÃO HÁ FOTOS DE TODAS AS ETAPAS",IF(AND(AE323="NC",AF323="NC"),"NÃO UTILIZOU O PDA",IF(AND(AE323="NA",AF323="NA"),"NÃO AVALIADO POR FALHA DE SINCRONISMO"))))</f>
        <v>UTILIZOU O PDA CORRETAMENTE. NÃO HÁ FOTOS DE TODAS AS ETAPAS</v>
      </c>
      <c r="AH323" s="144" t="s">
        <v>207</v>
      </c>
      <c r="AI323" s="190" t="s">
        <v>6</v>
      </c>
      <c r="AJ323" s="94" t="str">
        <f>E323</f>
        <v>SÃO PAULO</v>
      </c>
      <c r="AK323" s="192" t="s">
        <v>39</v>
      </c>
    </row>
    <row r="324" spans="1:37" ht="30" hidden="1" customHeight="1">
      <c r="A324" s="176" t="s">
        <v>201</v>
      </c>
      <c r="B324" s="176">
        <v>2620221613</v>
      </c>
      <c r="C324" s="176" t="s">
        <v>99</v>
      </c>
      <c r="D324" s="176" t="s">
        <v>79</v>
      </c>
      <c r="E324" s="176" t="s">
        <v>5</v>
      </c>
      <c r="F324" s="176" t="s">
        <v>743</v>
      </c>
      <c r="G324" s="176">
        <v>10</v>
      </c>
      <c r="H324" s="176"/>
      <c r="I324" s="176" t="s">
        <v>325</v>
      </c>
      <c r="J324" s="176" t="s">
        <v>219</v>
      </c>
      <c r="K324" s="176" t="s">
        <v>744</v>
      </c>
      <c r="L324" s="204">
        <v>46156.486111111109</v>
      </c>
      <c r="M324" s="204">
        <v>46156.488194444442</v>
      </c>
      <c r="N324" s="176" t="s">
        <v>243</v>
      </c>
      <c r="O324" s="144" t="s">
        <v>230</v>
      </c>
      <c r="P324" s="144"/>
      <c r="Q324" s="144" t="s">
        <v>230</v>
      </c>
      <c r="R324" s="144"/>
      <c r="S324" s="144" t="s">
        <v>230</v>
      </c>
      <c r="T324" s="144"/>
      <c r="U324" s="144" t="s">
        <v>230</v>
      </c>
      <c r="V324" s="144"/>
      <c r="W324" s="144" t="s">
        <v>230</v>
      </c>
      <c r="X324" s="144"/>
      <c r="Y324" s="144" t="s">
        <v>230</v>
      </c>
      <c r="Z324" s="144"/>
      <c r="AA324" s="144" t="s">
        <v>230</v>
      </c>
      <c r="AB324" s="144"/>
      <c r="AC324" s="144" t="s">
        <v>230</v>
      </c>
      <c r="AD324" s="144"/>
      <c r="AE324" s="144" t="s">
        <v>231</v>
      </c>
      <c r="AF324" s="178" t="str">
        <f>IF(AND(O324="",Q324="",S324="",U324="",W324="",Y324="",AA324="",AC324=""),"",IF(OR(AND(O324&lt;&gt;"NA",O324&lt;&gt;"C",O324&lt;&gt;"NC",O324&lt;&gt;"SF",O324&lt;&gt;""),AND(Q324&lt;&gt;"NA",Q324&lt;&gt;"C",Q324&lt;&gt;"NC",Q324&lt;&gt;"SF",Q324&lt;&gt;""),AND(S324&lt;&gt;"NA",S324&lt;&gt;"C",S324&lt;&gt;"NC",S324&lt;&gt;"SF",S324&lt;&gt;""),AND(U324&lt;&gt;"NA",U324&lt;&gt;"C",U324&lt;&gt;"NC",U324&lt;&gt;"SF",U324&lt;&gt;""),AND(W324&lt;&gt;"NA",W324&lt;&gt;"C",W324&lt;&gt;"NC",W324&lt;&gt;"SF",W324&lt;&gt;""),AND(Y324&lt;&gt;"NA",Y324&lt;&gt;"C",Y324&lt;&gt;"NC",Y324&lt;&gt;"SF",Y324&lt;&gt;""),AND(AA324&lt;&gt;"NA",AA324&lt;&gt;"C",AA324&lt;&gt;"NC",AA324&lt;&gt;"SF",AA324&lt;&gt;""),AND(AC324&lt;&gt;"NA",AC324&lt;&gt;"C",AC324&lt;&gt;"NC",AC324&lt;&gt;"SF",AC324&lt;&gt;"")),"FALSO",IF(AND(O324="NA",Q324="NA",S324="NA",U324="NA",W324="NA",Y324="NA",AA324="NA",AC324="NA"),"NA",IF(OR(O324="NC",Q324="NC",S324="NC",U324="NC",W324="NC",Y324="NC",AA324="NC",AC324="NC",O324="SF",Q324="SF",S324="SF",U324="SF",W324="SF",Y324="SF",AA324="SF",AC324="SF"),"NC",IF(OR(O324="C",Q324="C",S324="C",U324="C",W324="C",Y324="C",AA324="C",AC324="C"),"C","")))))</f>
        <v>NC</v>
      </c>
      <c r="AG324" s="54" t="str">
        <f>IF(AND(AE324="C",AF324="C"),"UTILIZOU O PDA CORRETAMENTE",IF(AND(AE324="C",AF324="NC"),"UTILIZOU O PDA CORRETAMENTE. NÃO HÁ FOTOS DE TODAS AS ETAPAS",IF(AND(AE324="NC",AF324="NC"),"NÃO UTILIZOU O PDA",IF(AND(AE324="NA",AF324="NA"),"NÃO AVALIADO POR FALHA DE SINCRONISMO"))))</f>
        <v>NÃO UTILIZOU O PDA</v>
      </c>
      <c r="AH324" s="161" t="s">
        <v>207</v>
      </c>
      <c r="AI324" s="190" t="s">
        <v>6</v>
      </c>
      <c r="AJ324" s="94" t="str">
        <f>E324</f>
        <v>SÃO PAULO</v>
      </c>
      <c r="AK324" s="192" t="s">
        <v>39</v>
      </c>
    </row>
    <row r="325" spans="1:37" ht="30" hidden="1" customHeight="1">
      <c r="A325" s="176" t="s">
        <v>201</v>
      </c>
      <c r="B325" s="176">
        <v>2620380352</v>
      </c>
      <c r="C325" s="176" t="s">
        <v>86</v>
      </c>
      <c r="D325" s="176" t="s">
        <v>77</v>
      </c>
      <c r="E325" s="176" t="s">
        <v>5</v>
      </c>
      <c r="F325" s="176" t="s">
        <v>745</v>
      </c>
      <c r="G325" s="176">
        <v>665</v>
      </c>
      <c r="H325" s="176" t="s">
        <v>217</v>
      </c>
      <c r="I325" s="176" t="s">
        <v>502</v>
      </c>
      <c r="J325" s="176" t="s">
        <v>86</v>
      </c>
      <c r="K325" s="176" t="s">
        <v>658</v>
      </c>
      <c r="L325" s="204">
        <v>46157.363888888889</v>
      </c>
      <c r="M325" s="204">
        <v>46157.400694444441</v>
      </c>
      <c r="N325" s="176" t="s">
        <v>221</v>
      </c>
      <c r="O325" s="144" t="s">
        <v>207</v>
      </c>
      <c r="P325" s="90"/>
      <c r="Q325" s="144" t="s">
        <v>207</v>
      </c>
      <c r="R325" s="90"/>
      <c r="S325" s="144" t="s">
        <v>207</v>
      </c>
      <c r="T325" s="90"/>
      <c r="U325" s="144" t="s">
        <v>207</v>
      </c>
      <c r="V325" s="90"/>
      <c r="W325" s="144" t="s">
        <v>207</v>
      </c>
      <c r="X325" s="90"/>
      <c r="Y325" s="144" t="s">
        <v>207</v>
      </c>
      <c r="Z325" s="90"/>
      <c r="AA325" s="144" t="s">
        <v>207</v>
      </c>
      <c r="AB325" s="90"/>
      <c r="AC325" s="144" t="s">
        <v>207</v>
      </c>
      <c r="AD325" s="90"/>
      <c r="AE325" s="144" t="s">
        <v>207</v>
      </c>
      <c r="AF325" s="178" t="str">
        <f>IF(AND(O325="",Q325="",S325="",U325="",W325="",Y325="",AA325="",AC325=""),"",IF(OR(AND(O325&lt;&gt;"NA",O325&lt;&gt;"C",O325&lt;&gt;"NC",O325&lt;&gt;"SF",O325&lt;&gt;""),AND(Q325&lt;&gt;"NA",Q325&lt;&gt;"C",Q325&lt;&gt;"NC",Q325&lt;&gt;"SF",Q325&lt;&gt;""),AND(S325&lt;&gt;"NA",S325&lt;&gt;"C",S325&lt;&gt;"NC",S325&lt;&gt;"SF",S325&lt;&gt;""),AND(U325&lt;&gt;"NA",U325&lt;&gt;"C",U325&lt;&gt;"NC",U325&lt;&gt;"SF",U325&lt;&gt;""),AND(W325&lt;&gt;"NA",W325&lt;&gt;"C",W325&lt;&gt;"NC",W325&lt;&gt;"SF",W325&lt;&gt;""),AND(Y325&lt;&gt;"NA",Y325&lt;&gt;"C",Y325&lt;&gt;"NC",Y325&lt;&gt;"SF",Y325&lt;&gt;""),AND(AA325&lt;&gt;"NA",AA325&lt;&gt;"C",AA325&lt;&gt;"NC",AA325&lt;&gt;"SF",AA325&lt;&gt;""),AND(AC325&lt;&gt;"NA",AC325&lt;&gt;"C",AC325&lt;&gt;"NC",AC325&lt;&gt;"SF",AC325&lt;&gt;"")),"FALSO",IF(AND(O325="NA",Q325="NA",S325="NA",U325="NA",W325="NA",Y325="NA",AA325="NA",AC325="NA"),"NA",IF(OR(O325="NC",Q325="NC",S325="NC",U325="NC",W325="NC",Y325="NC",AA325="NC",AC325="NC",O325="SF",Q325="SF",S325="SF",U325="SF",W325="SF",Y325="SF",AA325="SF",AC325="SF"),"NC",IF(OR(O325="C",Q325="C",S325="C",U325="C",W325="C",Y325="C",AA325="C",AC325="C"),"C","")))))</f>
        <v>C</v>
      </c>
      <c r="AG325" s="54" t="str">
        <f>IF(AND(AE325="C",AF325="C"),"UTILIZOU O PDA CORRETAMENTE",IF(AND(AE325="C",AF325="NC"),"UTILIZOU O PDA CORRETAMENTE. NÃO HÁ FOTOS DE TODAS AS ETAPAS",IF(AND(AE325="NC",AF325="NC"),"NÃO UTILIZOU O PDA",IF(AND(AE325="NA",AF325="NA"),"NÃO AVALIADO POR FALHA DE SINCRONISMO"))))</f>
        <v>UTILIZOU O PDA CORRETAMENTE</v>
      </c>
      <c r="AH325" s="144" t="s">
        <v>207</v>
      </c>
      <c r="AI325" s="190" t="s">
        <v>6</v>
      </c>
      <c r="AJ325" s="94" t="str">
        <f>E325</f>
        <v>SÃO PAULO</v>
      </c>
      <c r="AK325" s="192" t="s">
        <v>39</v>
      </c>
    </row>
    <row r="326" spans="1:37" ht="30" hidden="1" customHeight="1">
      <c r="A326" s="176" t="s">
        <v>201</v>
      </c>
      <c r="B326" s="176">
        <v>2692746583</v>
      </c>
      <c r="C326" s="176" t="s">
        <v>98</v>
      </c>
      <c r="D326" s="176" t="s">
        <v>81</v>
      </c>
      <c r="E326" s="176" t="s">
        <v>5</v>
      </c>
      <c r="F326" s="176" t="s">
        <v>394</v>
      </c>
      <c r="G326" s="176">
        <v>2660</v>
      </c>
      <c r="H326" s="176"/>
      <c r="I326" s="176" t="s">
        <v>254</v>
      </c>
      <c r="J326" s="176" t="s">
        <v>746</v>
      </c>
      <c r="K326" s="176"/>
      <c r="L326" s="204">
        <v>46239.666666666664</v>
      </c>
      <c r="M326" s="204">
        <v>46239.667361111111</v>
      </c>
      <c r="N326" s="176" t="s">
        <v>277</v>
      </c>
      <c r="O326" s="144" t="s">
        <v>230</v>
      </c>
      <c r="P326" s="90"/>
      <c r="Q326" s="144" t="s">
        <v>230</v>
      </c>
      <c r="R326" s="90"/>
      <c r="S326" s="144" t="s">
        <v>230</v>
      </c>
      <c r="T326" s="90"/>
      <c r="U326" s="144" t="s">
        <v>230</v>
      </c>
      <c r="V326" s="90"/>
      <c r="W326" s="144" t="s">
        <v>230</v>
      </c>
      <c r="X326" s="90"/>
      <c r="Y326" s="144" t="s">
        <v>230</v>
      </c>
      <c r="Z326" s="90"/>
      <c r="AA326" s="144" t="s">
        <v>230</v>
      </c>
      <c r="AB326" s="90"/>
      <c r="AC326" s="144" t="s">
        <v>230</v>
      </c>
      <c r="AD326" s="90"/>
      <c r="AE326" s="144" t="s">
        <v>231</v>
      </c>
      <c r="AF326" s="178" t="str">
        <f>IF(AND(O326="",Q326="",S326="",U326="",W326="",Y326="",AA326="",AC326=""),"",IF(OR(AND(O326&lt;&gt;"NA",O326&lt;&gt;"C",O326&lt;&gt;"NC",O326&lt;&gt;"SF",O326&lt;&gt;""),AND(Q326&lt;&gt;"NA",Q326&lt;&gt;"C",Q326&lt;&gt;"NC",Q326&lt;&gt;"SF",Q326&lt;&gt;""),AND(S326&lt;&gt;"NA",S326&lt;&gt;"C",S326&lt;&gt;"NC",S326&lt;&gt;"SF",S326&lt;&gt;""),AND(U326&lt;&gt;"NA",U326&lt;&gt;"C",U326&lt;&gt;"NC",U326&lt;&gt;"SF",U326&lt;&gt;""),AND(W326&lt;&gt;"NA",W326&lt;&gt;"C",W326&lt;&gt;"NC",W326&lt;&gt;"SF",W326&lt;&gt;""),AND(Y326&lt;&gt;"NA",Y326&lt;&gt;"C",Y326&lt;&gt;"NC",Y326&lt;&gt;"SF",Y326&lt;&gt;""),AND(AA326&lt;&gt;"NA",AA326&lt;&gt;"C",AA326&lt;&gt;"NC",AA326&lt;&gt;"SF",AA326&lt;&gt;""),AND(AC326&lt;&gt;"NA",AC326&lt;&gt;"C",AC326&lt;&gt;"NC",AC326&lt;&gt;"SF",AC326&lt;&gt;"")),"FALSO",IF(AND(O326="NA",Q326="NA",S326="NA",U326="NA",W326="NA",Y326="NA",AA326="NA",AC326="NA"),"NA",IF(OR(O326="NC",Q326="NC",S326="NC",U326="NC",W326="NC",Y326="NC",AA326="NC",AC326="NC",O326="SF",Q326="SF",S326="SF",U326="SF",W326="SF",Y326="SF",AA326="SF",AC326="SF"),"NC",IF(OR(O326="C",Q326="C",S326="C",U326="C",W326="C",Y326="C",AA326="C",AC326="C"),"C","")))))</f>
        <v>NC</v>
      </c>
      <c r="AG326" s="54" t="str">
        <f>IF(AND(AE326="C",AF326="C"),"UTILIZOU O PDA CORRETAMENTE",IF(AND(AE326="C",AF326="NC"),"UTILIZOU O PDA CORRETAMENTE. NÃO HÁ FOTOS DE TODAS AS ETAPAS",IF(AND(AE326="NC",AF326="NC"),"NÃO UTILIZOU O PDA",IF(AND(AE326="NA",AF326="NA"),"NÃO AVALIADO POR FALHA DE SINCRONISMO"))))</f>
        <v>NÃO UTILIZOU O PDA</v>
      </c>
      <c r="AH326" s="144" t="s">
        <v>207</v>
      </c>
      <c r="AI326" s="190" t="s">
        <v>6</v>
      </c>
      <c r="AJ326" s="94" t="str">
        <f>E326</f>
        <v>SÃO PAULO</v>
      </c>
      <c r="AK326" s="192" t="s">
        <v>39</v>
      </c>
    </row>
    <row r="327" spans="1:37" ht="30" hidden="1" customHeight="1">
      <c r="A327" s="176" t="s">
        <v>201</v>
      </c>
      <c r="B327" s="176">
        <v>2620219998</v>
      </c>
      <c r="C327" s="176" t="s">
        <v>103</v>
      </c>
      <c r="D327" s="176" t="s">
        <v>81</v>
      </c>
      <c r="E327" s="176" t="s">
        <v>5</v>
      </c>
      <c r="F327" s="176" t="s">
        <v>747</v>
      </c>
      <c r="G327" s="176">
        <v>3</v>
      </c>
      <c r="H327" s="176" t="s">
        <v>217</v>
      </c>
      <c r="I327" s="176" t="s">
        <v>316</v>
      </c>
      <c r="J327" s="176" t="s">
        <v>246</v>
      </c>
      <c r="K327" s="176" t="s">
        <v>217</v>
      </c>
      <c r="L327" s="204">
        <v>46156.361805555556</v>
      </c>
      <c r="M327" s="204">
        <v>46156.397916666669</v>
      </c>
      <c r="N327" s="176" t="s">
        <v>229</v>
      </c>
      <c r="O327" s="144" t="s">
        <v>207</v>
      </c>
      <c r="P327" s="90"/>
      <c r="Q327" s="144" t="s">
        <v>207</v>
      </c>
      <c r="R327" s="90"/>
      <c r="S327" s="144" t="s">
        <v>207</v>
      </c>
      <c r="T327" s="90"/>
      <c r="U327" s="144" t="s">
        <v>207</v>
      </c>
      <c r="V327" s="90"/>
      <c r="W327" s="144" t="s">
        <v>207</v>
      </c>
      <c r="X327" s="90"/>
      <c r="Y327" s="144" t="s">
        <v>230</v>
      </c>
      <c r="Z327" s="90"/>
      <c r="AA327" s="144" t="s">
        <v>207</v>
      </c>
      <c r="AB327" s="90"/>
      <c r="AC327" s="144" t="s">
        <v>207</v>
      </c>
      <c r="AD327" s="90"/>
      <c r="AE327" s="144" t="s">
        <v>207</v>
      </c>
      <c r="AF327" s="178" t="str">
        <f>IF(AND(O327="",Q327="",S327="",U327="",W327="",Y327="",AA327="",AC327=""),"",IF(OR(AND(O327&lt;&gt;"NA",O327&lt;&gt;"C",O327&lt;&gt;"NC",O327&lt;&gt;"SF",O327&lt;&gt;""),AND(Q327&lt;&gt;"NA",Q327&lt;&gt;"C",Q327&lt;&gt;"NC",Q327&lt;&gt;"SF",Q327&lt;&gt;""),AND(S327&lt;&gt;"NA",S327&lt;&gt;"C",S327&lt;&gt;"NC",S327&lt;&gt;"SF",S327&lt;&gt;""),AND(U327&lt;&gt;"NA",U327&lt;&gt;"C",U327&lt;&gt;"NC",U327&lt;&gt;"SF",U327&lt;&gt;""),AND(W327&lt;&gt;"NA",W327&lt;&gt;"C",W327&lt;&gt;"NC",W327&lt;&gt;"SF",W327&lt;&gt;""),AND(Y327&lt;&gt;"NA",Y327&lt;&gt;"C",Y327&lt;&gt;"NC",Y327&lt;&gt;"SF",Y327&lt;&gt;""),AND(AA327&lt;&gt;"NA",AA327&lt;&gt;"C",AA327&lt;&gt;"NC",AA327&lt;&gt;"SF",AA327&lt;&gt;""),AND(AC327&lt;&gt;"NA",AC327&lt;&gt;"C",AC327&lt;&gt;"NC",AC327&lt;&gt;"SF",AC327&lt;&gt;"")),"FALSO",IF(AND(O327="NA",Q327="NA",S327="NA",U327="NA",W327="NA",Y327="NA",AA327="NA",AC327="NA"),"NA",IF(OR(O327="NC",Q327="NC",S327="NC",U327="NC",W327="NC",Y327="NC",AA327="NC",AC327="NC",O327="SF",Q327="SF",S327="SF",U327="SF",W327="SF",Y327="SF",AA327="SF",AC327="SF"),"NC",IF(OR(O327="C",Q327="C",S327="C",U327="C",W327="C",Y327="C",AA327="C",AC327="C"),"C","")))))</f>
        <v>NC</v>
      </c>
      <c r="AG327" s="54" t="str">
        <f>IF(AND(AE327="C",AF327="C"),"UTILIZOU O PDA CORRETAMENTE",IF(AND(AE327="C",AF327="NC"),"UTILIZOU O PDA CORRETAMENTE. NÃO HÁ FOTOS DE TODAS AS ETAPAS",IF(AND(AE327="NC",AF327="NC"),"NÃO UTILIZOU O PDA",IF(AND(AE327="NA",AF327="NA"),"NÃO AVALIADO POR FALHA DE SINCRONISMO"))))</f>
        <v>UTILIZOU O PDA CORRETAMENTE. NÃO HÁ FOTOS DE TODAS AS ETAPAS</v>
      </c>
      <c r="AH327" s="144" t="s">
        <v>207</v>
      </c>
      <c r="AI327" s="190" t="s">
        <v>6</v>
      </c>
      <c r="AJ327" s="94" t="str">
        <f>E327</f>
        <v>SÃO PAULO</v>
      </c>
      <c r="AK327" s="192" t="s">
        <v>39</v>
      </c>
    </row>
    <row r="328" spans="1:37" ht="30" hidden="1" customHeight="1">
      <c r="A328" s="176" t="s">
        <v>201</v>
      </c>
      <c r="B328" s="176">
        <v>2618894905</v>
      </c>
      <c r="C328" s="176" t="s">
        <v>92</v>
      </c>
      <c r="D328" s="176" t="s">
        <v>77</v>
      </c>
      <c r="E328" s="176" t="s">
        <v>5</v>
      </c>
      <c r="F328" s="176" t="s">
        <v>748</v>
      </c>
      <c r="G328" s="176">
        <v>88</v>
      </c>
      <c r="H328" s="176" t="s">
        <v>217</v>
      </c>
      <c r="I328" s="176" t="s">
        <v>272</v>
      </c>
      <c r="J328" s="176" t="s">
        <v>343</v>
      </c>
      <c r="K328" s="176" t="s">
        <v>749</v>
      </c>
      <c r="L328" s="204">
        <v>46208.40625</v>
      </c>
      <c r="M328" s="204">
        <v>46208.445138888892</v>
      </c>
      <c r="N328" s="176" t="s">
        <v>221</v>
      </c>
      <c r="O328" s="144" t="s">
        <v>207</v>
      </c>
      <c r="P328" s="90"/>
      <c r="Q328" s="144" t="s">
        <v>207</v>
      </c>
      <c r="R328" s="90"/>
      <c r="S328" s="144" t="s">
        <v>207</v>
      </c>
      <c r="T328" s="90"/>
      <c r="U328" s="144" t="s">
        <v>207</v>
      </c>
      <c r="V328" s="90"/>
      <c r="W328" s="144" t="s">
        <v>207</v>
      </c>
      <c r="X328" s="90"/>
      <c r="Y328" s="144" t="s">
        <v>207</v>
      </c>
      <c r="Z328" s="90"/>
      <c r="AA328" s="144" t="s">
        <v>207</v>
      </c>
      <c r="AB328" s="90"/>
      <c r="AC328" s="144" t="s">
        <v>207</v>
      </c>
      <c r="AD328" s="90"/>
      <c r="AE328" s="144" t="s">
        <v>207</v>
      </c>
      <c r="AF328" s="178" t="str">
        <f>IF(AND(O328="",Q328="",S328="",U328="",W328="",Y328="",AA328="",AC328=""),"",IF(OR(AND(O328&lt;&gt;"NA",O328&lt;&gt;"C",O328&lt;&gt;"NC",O328&lt;&gt;"SF",O328&lt;&gt;""),AND(Q328&lt;&gt;"NA",Q328&lt;&gt;"C",Q328&lt;&gt;"NC",Q328&lt;&gt;"SF",Q328&lt;&gt;""),AND(S328&lt;&gt;"NA",S328&lt;&gt;"C",S328&lt;&gt;"NC",S328&lt;&gt;"SF",S328&lt;&gt;""),AND(U328&lt;&gt;"NA",U328&lt;&gt;"C",U328&lt;&gt;"NC",U328&lt;&gt;"SF",U328&lt;&gt;""),AND(W328&lt;&gt;"NA",W328&lt;&gt;"C",W328&lt;&gt;"NC",W328&lt;&gt;"SF",W328&lt;&gt;""),AND(Y328&lt;&gt;"NA",Y328&lt;&gt;"C",Y328&lt;&gt;"NC",Y328&lt;&gt;"SF",Y328&lt;&gt;""),AND(AA328&lt;&gt;"NA",AA328&lt;&gt;"C",AA328&lt;&gt;"NC",AA328&lt;&gt;"SF",AA328&lt;&gt;""),AND(AC328&lt;&gt;"NA",AC328&lt;&gt;"C",AC328&lt;&gt;"NC",AC328&lt;&gt;"SF",AC328&lt;&gt;"")),"FALSO",IF(AND(O328="NA",Q328="NA",S328="NA",U328="NA",W328="NA",Y328="NA",AA328="NA",AC328="NA"),"NA",IF(OR(O328="NC",Q328="NC",S328="NC",U328="NC",W328="NC",Y328="NC",AA328="NC",AC328="NC",O328="SF",Q328="SF",S328="SF",U328="SF",W328="SF",Y328="SF",AA328="SF",AC328="SF"),"NC",IF(OR(O328="C",Q328="C",S328="C",U328="C",W328="C",Y328="C",AA328="C",AC328="C"),"C","")))))</f>
        <v>C</v>
      </c>
      <c r="AG328" s="54" t="str">
        <f>IF(AND(AE328="C",AF328="C"),"UTILIZOU O PDA CORRETAMENTE",IF(AND(AE328="C",AF328="NC"),"UTILIZOU O PDA CORRETAMENTE. NÃO HÁ FOTOS DE TODAS AS ETAPAS",IF(AND(AE328="NC",AF328="NC"),"NÃO UTILIZOU O PDA",IF(AND(AE328="NA",AF328="NA"),"NÃO AVALIADO POR FALHA DE SINCRONISMO"))))</f>
        <v>UTILIZOU O PDA CORRETAMENTE</v>
      </c>
      <c r="AH328" s="144" t="s">
        <v>207</v>
      </c>
      <c r="AI328" s="190" t="s">
        <v>6</v>
      </c>
      <c r="AJ328" s="94" t="str">
        <f>E328</f>
        <v>SÃO PAULO</v>
      </c>
      <c r="AK328" s="192" t="s">
        <v>39</v>
      </c>
    </row>
    <row r="329" spans="1:37" ht="30" hidden="1" customHeight="1">
      <c r="A329" s="176" t="s">
        <v>201</v>
      </c>
      <c r="B329" s="176">
        <v>2618693792</v>
      </c>
      <c r="C329" s="176" t="s">
        <v>86</v>
      </c>
      <c r="D329" s="176" t="s">
        <v>77</v>
      </c>
      <c r="E329" s="176" t="s">
        <v>5</v>
      </c>
      <c r="F329" s="176" t="s">
        <v>750</v>
      </c>
      <c r="G329" s="176">
        <v>1400</v>
      </c>
      <c r="H329" s="176" t="s">
        <v>217</v>
      </c>
      <c r="I329" s="176" t="s">
        <v>245</v>
      </c>
      <c r="J329" s="176" t="s">
        <v>86</v>
      </c>
      <c r="K329" s="176" t="s">
        <v>669</v>
      </c>
      <c r="L329" s="204">
        <v>46331.369444444441</v>
      </c>
      <c r="M329" s="204">
        <v>46331.688194444447</v>
      </c>
      <c r="N329" s="176" t="s">
        <v>226</v>
      </c>
      <c r="O329" s="144" t="s">
        <v>207</v>
      </c>
      <c r="P329" s="90"/>
      <c r="Q329" s="144" t="s">
        <v>207</v>
      </c>
      <c r="R329" s="90"/>
      <c r="S329" s="144" t="s">
        <v>207</v>
      </c>
      <c r="T329" s="90"/>
      <c r="U329" s="144" t="s">
        <v>207</v>
      </c>
      <c r="V329" s="90"/>
      <c r="W329" s="144" t="s">
        <v>207</v>
      </c>
      <c r="X329" s="90"/>
      <c r="Y329" s="144" t="s">
        <v>207</v>
      </c>
      <c r="Z329" s="90"/>
      <c r="AA329" s="144" t="s">
        <v>207</v>
      </c>
      <c r="AB329" s="90"/>
      <c r="AC329" s="144" t="s">
        <v>207</v>
      </c>
      <c r="AD329" s="90"/>
      <c r="AE329" s="144" t="s">
        <v>207</v>
      </c>
      <c r="AF329" s="178" t="str">
        <f>IF(AND(O329="",Q329="",S329="",U329="",W329="",Y329="",AA329="",AC329=""),"",IF(OR(AND(O329&lt;&gt;"NA",O329&lt;&gt;"C",O329&lt;&gt;"NC",O329&lt;&gt;"SF",O329&lt;&gt;""),AND(Q329&lt;&gt;"NA",Q329&lt;&gt;"C",Q329&lt;&gt;"NC",Q329&lt;&gt;"SF",Q329&lt;&gt;""),AND(S329&lt;&gt;"NA",S329&lt;&gt;"C",S329&lt;&gt;"NC",S329&lt;&gt;"SF",S329&lt;&gt;""),AND(U329&lt;&gt;"NA",U329&lt;&gt;"C",U329&lt;&gt;"NC",U329&lt;&gt;"SF",U329&lt;&gt;""),AND(W329&lt;&gt;"NA",W329&lt;&gt;"C",W329&lt;&gt;"NC",W329&lt;&gt;"SF",W329&lt;&gt;""),AND(Y329&lt;&gt;"NA",Y329&lt;&gt;"C",Y329&lt;&gt;"NC",Y329&lt;&gt;"SF",Y329&lt;&gt;""),AND(AA329&lt;&gt;"NA",AA329&lt;&gt;"C",AA329&lt;&gt;"NC",AA329&lt;&gt;"SF",AA329&lt;&gt;""),AND(AC329&lt;&gt;"NA",AC329&lt;&gt;"C",AC329&lt;&gt;"NC",AC329&lt;&gt;"SF",AC329&lt;&gt;"")),"FALSO",IF(AND(O329="NA",Q329="NA",S329="NA",U329="NA",W329="NA",Y329="NA",AA329="NA",AC329="NA"),"NA",IF(OR(O329="NC",Q329="NC",S329="NC",U329="NC",W329="NC",Y329="NC",AA329="NC",AC329="NC",O329="SF",Q329="SF",S329="SF",U329="SF",W329="SF",Y329="SF",AA329="SF",AC329="SF"),"NC",IF(OR(O329="C",Q329="C",S329="C",U329="C",W329="C",Y329="C",AA329="C",AC329="C"),"C","")))))</f>
        <v>C</v>
      </c>
      <c r="AG329" s="54" t="str">
        <f>IF(AND(AE329="C",AF329="C"),"UTILIZOU O PDA CORRETAMENTE",IF(AND(AE329="C",AF329="NC"),"UTILIZOU O PDA CORRETAMENTE. NÃO HÁ FOTOS DE TODAS AS ETAPAS",IF(AND(AE329="NC",AF329="NC"),"NÃO UTILIZOU O PDA",IF(AND(AE329="NA",AF329="NA"),"NÃO AVALIADO POR FALHA DE SINCRONISMO"))))</f>
        <v>UTILIZOU O PDA CORRETAMENTE</v>
      </c>
      <c r="AH329" s="144" t="s">
        <v>207</v>
      </c>
      <c r="AI329" s="190" t="s">
        <v>6</v>
      </c>
      <c r="AJ329" s="94" t="str">
        <f>E329</f>
        <v>SÃO PAULO</v>
      </c>
      <c r="AK329" s="192" t="s">
        <v>39</v>
      </c>
    </row>
    <row r="330" spans="1:37" ht="30" hidden="1" customHeight="1">
      <c r="A330" s="225" t="s">
        <v>201</v>
      </c>
      <c r="B330" s="176">
        <v>2620816732</v>
      </c>
      <c r="C330" s="176" t="s">
        <v>100</v>
      </c>
      <c r="D330" s="176" t="s">
        <v>81</v>
      </c>
      <c r="E330" s="176" t="s">
        <v>5</v>
      </c>
      <c r="F330" s="176" t="s">
        <v>751</v>
      </c>
      <c r="G330" s="176">
        <v>135</v>
      </c>
      <c r="H330" s="176" t="s">
        <v>217</v>
      </c>
      <c r="I330" s="176" t="s">
        <v>245</v>
      </c>
      <c r="J330" s="176" t="s">
        <v>236</v>
      </c>
      <c r="K330" s="176" t="s">
        <v>752</v>
      </c>
      <c r="L330" s="204">
        <v>46160.758333333331</v>
      </c>
      <c r="M330" s="204">
        <v>46160.759722222225</v>
      </c>
      <c r="N330" s="176" t="s">
        <v>277</v>
      </c>
      <c r="O330" s="144" t="s">
        <v>207</v>
      </c>
      <c r="P330" s="90"/>
      <c r="Q330" s="144" t="s">
        <v>207</v>
      </c>
      <c r="R330" s="90"/>
      <c r="S330" s="144" t="s">
        <v>207</v>
      </c>
      <c r="T330" s="90"/>
      <c r="U330" s="144" t="s">
        <v>207</v>
      </c>
      <c r="V330" s="90"/>
      <c r="W330" s="144" t="s">
        <v>207</v>
      </c>
      <c r="X330" s="90"/>
      <c r="Y330" s="144" t="s">
        <v>207</v>
      </c>
      <c r="Z330" s="90"/>
      <c r="AA330" s="144" t="s">
        <v>207</v>
      </c>
      <c r="AB330" s="90"/>
      <c r="AC330" s="144" t="s">
        <v>207</v>
      </c>
      <c r="AD330" s="90"/>
      <c r="AE330" s="144" t="s">
        <v>207</v>
      </c>
      <c r="AF330" s="178" t="str">
        <f>IF(AND(O330="",Q330="",S330="",U330="",W330="",Y330="",AA330="",AC330=""),"",IF(OR(AND(O330&lt;&gt;"NA",O330&lt;&gt;"C",O330&lt;&gt;"NC",O330&lt;&gt;"SF",O330&lt;&gt;""),AND(Q330&lt;&gt;"NA",Q330&lt;&gt;"C",Q330&lt;&gt;"NC",Q330&lt;&gt;"SF",Q330&lt;&gt;""),AND(S330&lt;&gt;"NA",S330&lt;&gt;"C",S330&lt;&gt;"NC",S330&lt;&gt;"SF",S330&lt;&gt;""),AND(U330&lt;&gt;"NA",U330&lt;&gt;"C",U330&lt;&gt;"NC",U330&lt;&gt;"SF",U330&lt;&gt;""),AND(W330&lt;&gt;"NA",W330&lt;&gt;"C",W330&lt;&gt;"NC",W330&lt;&gt;"SF",W330&lt;&gt;""),AND(Y330&lt;&gt;"NA",Y330&lt;&gt;"C",Y330&lt;&gt;"NC",Y330&lt;&gt;"SF",Y330&lt;&gt;""),AND(AA330&lt;&gt;"NA",AA330&lt;&gt;"C",AA330&lt;&gt;"NC",AA330&lt;&gt;"SF",AA330&lt;&gt;""),AND(AC330&lt;&gt;"NA",AC330&lt;&gt;"C",AC330&lt;&gt;"NC",AC330&lt;&gt;"SF",AC330&lt;&gt;"")),"FALSO",IF(AND(O330="NA",Q330="NA",S330="NA",U330="NA",W330="NA",Y330="NA",AA330="NA",AC330="NA"),"NA",IF(OR(O330="NC",Q330="NC",S330="NC",U330="NC",W330="NC",Y330="NC",AA330="NC",AC330="NC",O330="SF",Q330="SF",S330="SF",U330="SF",W330="SF",Y330="SF",AA330="SF",AC330="SF"),"NC",IF(OR(O330="C",Q330="C",S330="C",U330="C",W330="C",Y330="C",AA330="C",AC330="C"),"C","")))))</f>
        <v>C</v>
      </c>
      <c r="AG330" s="54" t="str">
        <f>IF(AND(AE330="C",AF330="C"),"UTILIZOU O PDA CORRETAMENTE",IF(AND(AE330="C",AF330="NC"),"UTILIZOU O PDA CORRETAMENTE. NÃO HÁ FOTOS DE TODAS AS ETAPAS",IF(AND(AE330="NC",AF330="NC"),"NÃO UTILIZOU O PDA",IF(AND(AE330="NA",AF330="NA"),"NÃO AVALIADO POR FALHA DE SINCRONISMO"))))</f>
        <v>UTILIZOU O PDA CORRETAMENTE</v>
      </c>
      <c r="AH330" s="144"/>
      <c r="AI330" s="190" t="s">
        <v>6</v>
      </c>
      <c r="AJ330" s="94" t="str">
        <f>E330</f>
        <v>SÃO PAULO</v>
      </c>
      <c r="AK330" s="192" t="s">
        <v>39</v>
      </c>
    </row>
    <row r="331" spans="1:37" ht="30" hidden="1" customHeight="1">
      <c r="A331" s="176" t="s">
        <v>201</v>
      </c>
      <c r="B331" s="176">
        <v>2620325624</v>
      </c>
      <c r="C331" s="176" t="s">
        <v>103</v>
      </c>
      <c r="D331" s="176" t="s">
        <v>81</v>
      </c>
      <c r="E331" s="176" t="s">
        <v>5</v>
      </c>
      <c r="F331" s="176" t="s">
        <v>456</v>
      </c>
      <c r="G331" s="176">
        <v>528</v>
      </c>
      <c r="H331" s="176" t="s">
        <v>208</v>
      </c>
      <c r="I331" s="176" t="s">
        <v>414</v>
      </c>
      <c r="J331" s="176" t="s">
        <v>224</v>
      </c>
      <c r="K331" s="176"/>
      <c r="L331" s="204">
        <v>46156.382638888892</v>
      </c>
      <c r="M331" s="204">
        <v>46156.518750000003</v>
      </c>
      <c r="N331" s="176" t="s">
        <v>323</v>
      </c>
      <c r="O331" s="144" t="s">
        <v>207</v>
      </c>
      <c r="P331" s="90"/>
      <c r="Q331" s="144" t="s">
        <v>207</v>
      </c>
      <c r="R331" s="90"/>
      <c r="S331" s="144" t="s">
        <v>207</v>
      </c>
      <c r="T331" s="90"/>
      <c r="U331" s="144" t="s">
        <v>207</v>
      </c>
      <c r="V331" s="90"/>
      <c r="W331" s="144" t="s">
        <v>207</v>
      </c>
      <c r="X331" s="90"/>
      <c r="Y331" s="144" t="s">
        <v>62</v>
      </c>
      <c r="Z331" s="90"/>
      <c r="AA331" s="144" t="s">
        <v>207</v>
      </c>
      <c r="AB331" s="90"/>
      <c r="AC331" s="144" t="s">
        <v>207</v>
      </c>
      <c r="AD331" s="90"/>
      <c r="AE331" s="144" t="s">
        <v>207</v>
      </c>
      <c r="AF331" s="178" t="str">
        <f>IF(AND(O331="",Q331="",S331="",U331="",W331="",Y331="",AA331="",AC331=""),"",IF(OR(AND(O331&lt;&gt;"NA",O331&lt;&gt;"C",O331&lt;&gt;"NC",O331&lt;&gt;"SF",O331&lt;&gt;""),AND(Q331&lt;&gt;"NA",Q331&lt;&gt;"C",Q331&lt;&gt;"NC",Q331&lt;&gt;"SF",Q331&lt;&gt;""),AND(S331&lt;&gt;"NA",S331&lt;&gt;"C",S331&lt;&gt;"NC",S331&lt;&gt;"SF",S331&lt;&gt;""),AND(U331&lt;&gt;"NA",U331&lt;&gt;"C",U331&lt;&gt;"NC",U331&lt;&gt;"SF",U331&lt;&gt;""),AND(W331&lt;&gt;"NA",W331&lt;&gt;"C",W331&lt;&gt;"NC",W331&lt;&gt;"SF",W331&lt;&gt;""),AND(Y331&lt;&gt;"NA",Y331&lt;&gt;"C",Y331&lt;&gt;"NC",Y331&lt;&gt;"SF",Y331&lt;&gt;""),AND(AA331&lt;&gt;"NA",AA331&lt;&gt;"C",AA331&lt;&gt;"NC",AA331&lt;&gt;"SF",AA331&lt;&gt;""),AND(AC331&lt;&gt;"NA",AC331&lt;&gt;"C",AC331&lt;&gt;"NC",AC331&lt;&gt;"SF",AC331&lt;&gt;"")),"FALSO",IF(AND(O331="NA",Q331="NA",S331="NA",U331="NA",W331="NA",Y331="NA",AA331="NA",AC331="NA"),"NA",IF(OR(O331="NC",Q331="NC",S331="NC",U331="NC",W331="NC",Y331="NC",AA331="NC",AC331="NC",O331="SF",Q331="SF",S331="SF",U331="SF",W331="SF",Y331="SF",AA331="SF",AC331="SF"),"NC",IF(OR(O331="C",Q331="C",S331="C",U331="C",W331="C",Y331="C",AA331="C",AC331="C"),"C","")))))</f>
        <v>C</v>
      </c>
      <c r="AG331" s="54" t="str">
        <f>IF(AND(AE331="C",AF331="C"),"UTILIZOU O PDA CORRETAMENTE",IF(AND(AE331="C",AF331="NC"),"UTILIZOU O PDA CORRETAMENTE. NÃO HÁ FOTOS DE TODAS AS ETAPAS",IF(AND(AE331="NC",AF331="NC"),"NÃO UTILIZOU O PDA",IF(AND(AE331="NA",AF331="NA"),"NÃO AVALIADO POR FALHA DE SINCRONISMO"))))</f>
        <v>UTILIZOU O PDA CORRETAMENTE</v>
      </c>
      <c r="AH331" s="144" t="s">
        <v>207</v>
      </c>
      <c r="AI331" s="190" t="s">
        <v>6</v>
      </c>
      <c r="AJ331" s="94" t="str">
        <f>E331</f>
        <v>SÃO PAULO</v>
      </c>
      <c r="AK331" s="192" t="s">
        <v>39</v>
      </c>
    </row>
    <row r="332" spans="1:37" ht="30" hidden="1" customHeight="1">
      <c r="A332" s="176" t="s">
        <v>201</v>
      </c>
      <c r="B332" s="176">
        <v>2619824728</v>
      </c>
      <c r="C332" s="176" t="s">
        <v>107</v>
      </c>
      <c r="D332" s="176" t="s">
        <v>81</v>
      </c>
      <c r="E332" s="176" t="s">
        <v>5</v>
      </c>
      <c r="F332" s="176" t="s">
        <v>753</v>
      </c>
      <c r="G332" s="176">
        <v>488</v>
      </c>
      <c r="H332" s="176"/>
      <c r="I332" s="176" t="s">
        <v>432</v>
      </c>
      <c r="J332" s="176" t="s">
        <v>219</v>
      </c>
      <c r="K332" s="176"/>
      <c r="L332" s="204">
        <v>46154.458333333336</v>
      </c>
      <c r="M332" s="204">
        <v>46154.465277777781</v>
      </c>
      <c r="N332" s="176" t="s">
        <v>248</v>
      </c>
      <c r="O332" s="144" t="s">
        <v>207</v>
      </c>
      <c r="P332" s="90"/>
      <c r="Q332" s="144" t="s">
        <v>207</v>
      </c>
      <c r="R332" s="90"/>
      <c r="S332" s="144" t="s">
        <v>207</v>
      </c>
      <c r="T332" s="90"/>
      <c r="U332" s="144" t="s">
        <v>62</v>
      </c>
      <c r="V332" s="90"/>
      <c r="W332" s="144" t="s">
        <v>230</v>
      </c>
      <c r="X332" s="90"/>
      <c r="Y332" s="144" t="s">
        <v>230</v>
      </c>
      <c r="Z332" s="90"/>
      <c r="AA332" s="144" t="s">
        <v>207</v>
      </c>
      <c r="AB332" s="90"/>
      <c r="AC332" s="144" t="s">
        <v>230</v>
      </c>
      <c r="AD332" s="90"/>
      <c r="AE332" s="144" t="s">
        <v>207</v>
      </c>
      <c r="AF332" s="178" t="str">
        <f>IF(AND(O332="",Q332="",S332="",U332="",W332="",Y332="",AA332="",AC332=""),"",IF(OR(AND(O332&lt;&gt;"NA",O332&lt;&gt;"C",O332&lt;&gt;"NC",O332&lt;&gt;"SF",O332&lt;&gt;""),AND(Q332&lt;&gt;"NA",Q332&lt;&gt;"C",Q332&lt;&gt;"NC",Q332&lt;&gt;"SF",Q332&lt;&gt;""),AND(S332&lt;&gt;"NA",S332&lt;&gt;"C",S332&lt;&gt;"NC",S332&lt;&gt;"SF",S332&lt;&gt;""),AND(U332&lt;&gt;"NA",U332&lt;&gt;"C",U332&lt;&gt;"NC",U332&lt;&gt;"SF",U332&lt;&gt;""),AND(W332&lt;&gt;"NA",W332&lt;&gt;"C",W332&lt;&gt;"NC",W332&lt;&gt;"SF",W332&lt;&gt;""),AND(Y332&lt;&gt;"NA",Y332&lt;&gt;"C",Y332&lt;&gt;"NC",Y332&lt;&gt;"SF",Y332&lt;&gt;""),AND(AA332&lt;&gt;"NA",AA332&lt;&gt;"C",AA332&lt;&gt;"NC",AA332&lt;&gt;"SF",AA332&lt;&gt;""),AND(AC332&lt;&gt;"NA",AC332&lt;&gt;"C",AC332&lt;&gt;"NC",AC332&lt;&gt;"SF",AC332&lt;&gt;"")),"FALSO",IF(AND(O332="NA",Q332="NA",S332="NA",U332="NA",W332="NA",Y332="NA",AA332="NA",AC332="NA"),"NA",IF(OR(O332="NC",Q332="NC",S332="NC",U332="NC",W332="NC",Y332="NC",AA332="NC",AC332="NC",O332="SF",Q332="SF",S332="SF",U332="SF",W332="SF",Y332="SF",AA332="SF",AC332="SF"),"NC",IF(OR(O332="C",Q332="C",S332="C",U332="C",W332="C",Y332="C",AA332="C",AC332="C"),"C","")))))</f>
        <v>NC</v>
      </c>
      <c r="AG332" s="54" t="str">
        <f>IF(AND(AE332="C",AF332="C"),"UTILIZOU O PDA CORRETAMENTE",IF(AND(AE332="C",AF332="NC"),"UTILIZOU O PDA CORRETAMENTE. NÃO HÁ FOTOS DE TODAS AS ETAPAS",IF(AND(AE332="NC",AF332="NC"),"NÃO UTILIZOU O PDA",IF(AND(AE332="NA",AF332="NA"),"NÃO AVALIADO POR FALHA DE SINCRONISMO"))))</f>
        <v>UTILIZOU O PDA CORRETAMENTE. NÃO HÁ FOTOS DE TODAS AS ETAPAS</v>
      </c>
      <c r="AH332" s="144" t="s">
        <v>207</v>
      </c>
      <c r="AI332" s="190"/>
      <c r="AJ332" s="94" t="str">
        <f>E332</f>
        <v>SÃO PAULO</v>
      </c>
      <c r="AK332" s="192" t="s">
        <v>39</v>
      </c>
    </row>
    <row r="333" spans="1:37" ht="30" hidden="1" customHeight="1">
      <c r="A333" s="176" t="s">
        <v>201</v>
      </c>
      <c r="B333" s="176">
        <v>2693493280</v>
      </c>
      <c r="C333" s="176" t="s">
        <v>90</v>
      </c>
      <c r="D333" s="176" t="s">
        <v>78</v>
      </c>
      <c r="E333" s="176" t="s">
        <v>5</v>
      </c>
      <c r="F333" s="176" t="s">
        <v>754</v>
      </c>
      <c r="G333" s="176">
        <v>280</v>
      </c>
      <c r="H333" s="176"/>
      <c r="I333" s="176" t="s">
        <v>432</v>
      </c>
      <c r="J333" s="176" t="s">
        <v>275</v>
      </c>
      <c r="K333" s="176" t="s">
        <v>755</v>
      </c>
      <c r="L333" s="204">
        <v>46159.404861111114</v>
      </c>
      <c r="M333" s="204">
        <v>46159.411805555559</v>
      </c>
      <c r="N333" s="176" t="s">
        <v>351</v>
      </c>
      <c r="O333" s="144" t="s">
        <v>207</v>
      </c>
      <c r="P333" s="90"/>
      <c r="Q333" s="144" t="s">
        <v>230</v>
      </c>
      <c r="R333" s="90"/>
      <c r="S333" s="144" t="s">
        <v>207</v>
      </c>
      <c r="T333" s="90"/>
      <c r="U333" s="144" t="s">
        <v>207</v>
      </c>
      <c r="V333" s="90"/>
      <c r="W333" s="144" t="s">
        <v>62</v>
      </c>
      <c r="X333" s="90"/>
      <c r="Y333" s="144" t="s">
        <v>62</v>
      </c>
      <c r="Z333" s="90"/>
      <c r="AA333" s="144" t="s">
        <v>207</v>
      </c>
      <c r="AB333" s="90"/>
      <c r="AC333" s="144" t="s">
        <v>207</v>
      </c>
      <c r="AD333" s="90"/>
      <c r="AE333" s="144" t="s">
        <v>207</v>
      </c>
      <c r="AF333" s="178" t="str">
        <f>IF(AND(O333="",Q333="",S333="",U333="",W333="",Y333="",AA333="",AC333=""),"",IF(OR(AND(O333&lt;&gt;"NA",O333&lt;&gt;"C",O333&lt;&gt;"NC",O333&lt;&gt;"SF",O333&lt;&gt;""),AND(Q333&lt;&gt;"NA",Q333&lt;&gt;"C",Q333&lt;&gt;"NC",Q333&lt;&gt;"SF",Q333&lt;&gt;""),AND(S333&lt;&gt;"NA",S333&lt;&gt;"C",S333&lt;&gt;"NC",S333&lt;&gt;"SF",S333&lt;&gt;""),AND(U333&lt;&gt;"NA",U333&lt;&gt;"C",U333&lt;&gt;"NC",U333&lt;&gt;"SF",U333&lt;&gt;""),AND(W333&lt;&gt;"NA",W333&lt;&gt;"C",W333&lt;&gt;"NC",W333&lt;&gt;"SF",W333&lt;&gt;""),AND(Y333&lt;&gt;"NA",Y333&lt;&gt;"C",Y333&lt;&gt;"NC",Y333&lt;&gt;"SF",Y333&lt;&gt;""),AND(AA333&lt;&gt;"NA",AA333&lt;&gt;"C",AA333&lt;&gt;"NC",AA333&lt;&gt;"SF",AA333&lt;&gt;""),AND(AC333&lt;&gt;"NA",AC333&lt;&gt;"C",AC333&lt;&gt;"NC",AC333&lt;&gt;"SF",AC333&lt;&gt;"")),"FALSO",IF(AND(O333="NA",Q333="NA",S333="NA",U333="NA",W333="NA",Y333="NA",AA333="NA",AC333="NA"),"NA",IF(OR(O333="NC",Q333="NC",S333="NC",U333="NC",W333="NC",Y333="NC",AA333="NC",AC333="NC",O333="SF",Q333="SF",S333="SF",U333="SF",W333="SF",Y333="SF",AA333="SF",AC333="SF"),"NC",IF(OR(O333="C",Q333="C",S333="C",U333="C",W333="C",Y333="C",AA333="C",AC333="C"),"C","")))))</f>
        <v>NC</v>
      </c>
      <c r="AG333" s="54" t="str">
        <f>IF(AND(AE333="C",AF333="C"),"UTILIZOU O PDA CORRETAMENTE",IF(AND(AE333="C",AF333="NC"),"UTILIZOU O PDA CORRETAMENTE. NÃO HÁ FOTOS DE TODAS AS ETAPAS",IF(AND(AE333="NC",AF333="NC"),"NÃO UTILIZOU O PDA",IF(AND(AE333="NA",AF333="NA"),"NÃO AVALIADO POR FALHA DE SINCRONISMO"))))</f>
        <v>UTILIZOU O PDA CORRETAMENTE. NÃO HÁ FOTOS DE TODAS AS ETAPAS</v>
      </c>
      <c r="AH333" s="144" t="s">
        <v>207</v>
      </c>
      <c r="AI333" s="190" t="s">
        <v>6</v>
      </c>
      <c r="AJ333" s="94" t="str">
        <f>E333</f>
        <v>SÃO PAULO</v>
      </c>
      <c r="AK333" s="192" t="s">
        <v>39</v>
      </c>
    </row>
    <row r="334" spans="1:37" ht="30" hidden="1" customHeight="1">
      <c r="A334" s="176" t="s">
        <v>201</v>
      </c>
      <c r="B334" s="176">
        <v>2618417825</v>
      </c>
      <c r="C334" s="176" t="s">
        <v>100</v>
      </c>
      <c r="D334" s="176" t="s">
        <v>81</v>
      </c>
      <c r="E334" s="176" t="s">
        <v>5</v>
      </c>
      <c r="F334" s="176" t="s">
        <v>756</v>
      </c>
      <c r="G334" s="176">
        <v>201</v>
      </c>
      <c r="H334" s="176" t="s">
        <v>757</v>
      </c>
      <c r="I334" s="176" t="s">
        <v>261</v>
      </c>
      <c r="J334" s="176" t="s">
        <v>236</v>
      </c>
      <c r="K334" s="176" t="s">
        <v>460</v>
      </c>
      <c r="L334" s="204">
        <v>46117.435416666667</v>
      </c>
      <c r="M334" s="204">
        <v>46117.4375</v>
      </c>
      <c r="N334" s="176" t="s">
        <v>235</v>
      </c>
      <c r="O334" s="144" t="s">
        <v>207</v>
      </c>
      <c r="P334" s="90"/>
      <c r="Q334" s="144" t="s">
        <v>207</v>
      </c>
      <c r="R334" s="90"/>
      <c r="S334" s="144" t="s">
        <v>207</v>
      </c>
      <c r="T334" s="90"/>
      <c r="U334" s="144" t="s">
        <v>207</v>
      </c>
      <c r="V334" s="90"/>
      <c r="W334" s="144" t="s">
        <v>207</v>
      </c>
      <c r="X334" s="90"/>
      <c r="Y334" s="144" t="s">
        <v>207</v>
      </c>
      <c r="Z334" s="90"/>
      <c r="AA334" s="144" t="s">
        <v>207</v>
      </c>
      <c r="AB334" s="90"/>
      <c r="AC334" s="144" t="s">
        <v>207</v>
      </c>
      <c r="AD334" s="90"/>
      <c r="AE334" s="144" t="s">
        <v>207</v>
      </c>
      <c r="AF334" s="178" t="str">
        <f>IF(AND(O334="",Q334="",S334="",U334="",W334="",Y334="",AA334="",AC334=""),"",IF(OR(AND(O334&lt;&gt;"NA",O334&lt;&gt;"C",O334&lt;&gt;"NC",O334&lt;&gt;"SF",O334&lt;&gt;""),AND(Q334&lt;&gt;"NA",Q334&lt;&gt;"C",Q334&lt;&gt;"NC",Q334&lt;&gt;"SF",Q334&lt;&gt;""),AND(S334&lt;&gt;"NA",S334&lt;&gt;"C",S334&lt;&gt;"NC",S334&lt;&gt;"SF",S334&lt;&gt;""),AND(U334&lt;&gt;"NA",U334&lt;&gt;"C",U334&lt;&gt;"NC",U334&lt;&gt;"SF",U334&lt;&gt;""),AND(W334&lt;&gt;"NA",W334&lt;&gt;"C",W334&lt;&gt;"NC",W334&lt;&gt;"SF",W334&lt;&gt;""),AND(Y334&lt;&gt;"NA",Y334&lt;&gt;"C",Y334&lt;&gt;"NC",Y334&lt;&gt;"SF",Y334&lt;&gt;""),AND(AA334&lt;&gt;"NA",AA334&lt;&gt;"C",AA334&lt;&gt;"NC",AA334&lt;&gt;"SF",AA334&lt;&gt;""),AND(AC334&lt;&gt;"NA",AC334&lt;&gt;"C",AC334&lt;&gt;"NC",AC334&lt;&gt;"SF",AC334&lt;&gt;"")),"FALSO",IF(AND(O334="NA",Q334="NA",S334="NA",U334="NA",W334="NA",Y334="NA",AA334="NA",AC334="NA"),"NA",IF(OR(O334="NC",Q334="NC",S334="NC",U334="NC",W334="NC",Y334="NC",AA334="NC",AC334="NC",O334="SF",Q334="SF",S334="SF",U334="SF",W334="SF",Y334="SF",AA334="SF",AC334="SF"),"NC",IF(OR(O334="C",Q334="C",S334="C",U334="C",W334="C",Y334="C",AA334="C",AC334="C"),"C","")))))</f>
        <v>C</v>
      </c>
      <c r="AG334" s="54" t="str">
        <f>IF(AND(AE334="C",AF334="C"),"UTILIZOU O PDA CORRETAMENTE",IF(AND(AE334="C",AF334="NC"),"UTILIZOU O PDA CORRETAMENTE. NÃO HÁ FOTOS DE TODAS AS ETAPAS",IF(AND(AE334="NC",AF334="NC"),"NÃO UTILIZOU O PDA",IF(AND(AE334="NA",AF334="NA"),"NÃO AVALIADO POR FALHA DE SINCRONISMO"))))</f>
        <v>UTILIZOU O PDA CORRETAMENTE</v>
      </c>
      <c r="AH334" s="144" t="s">
        <v>207</v>
      </c>
      <c r="AI334" s="190" t="s">
        <v>6</v>
      </c>
      <c r="AJ334" s="94" t="str">
        <f>E334</f>
        <v>SÃO PAULO</v>
      </c>
      <c r="AK334" s="192" t="s">
        <v>39</v>
      </c>
    </row>
    <row r="335" spans="1:37" ht="30" hidden="1" customHeight="1">
      <c r="A335" s="176" t="s">
        <v>201</v>
      </c>
      <c r="B335" s="176">
        <v>2620543052</v>
      </c>
      <c r="C335" s="176" t="s">
        <v>84</v>
      </c>
      <c r="D335" s="176" t="s">
        <v>77</v>
      </c>
      <c r="E335" s="176" t="s">
        <v>5</v>
      </c>
      <c r="F335" s="176" t="s">
        <v>385</v>
      </c>
      <c r="G335" s="176">
        <v>435</v>
      </c>
      <c r="H335" s="176" t="s">
        <v>211</v>
      </c>
      <c r="I335" s="176" t="s">
        <v>329</v>
      </c>
      <c r="J335" s="176" t="s">
        <v>424</v>
      </c>
      <c r="K335" s="176"/>
      <c r="L335" s="204">
        <v>46159.529861111114</v>
      </c>
      <c r="M335" s="204">
        <v>46159.538194444445</v>
      </c>
      <c r="N335" s="176" t="s">
        <v>270</v>
      </c>
      <c r="O335" s="144" t="s">
        <v>207</v>
      </c>
      <c r="P335" s="90"/>
      <c r="Q335" s="144" t="s">
        <v>62</v>
      </c>
      <c r="R335" s="90"/>
      <c r="S335" s="144" t="s">
        <v>62</v>
      </c>
      <c r="T335" s="90"/>
      <c r="U335" s="144" t="s">
        <v>62</v>
      </c>
      <c r="V335" s="90"/>
      <c r="W335" s="144" t="s">
        <v>62</v>
      </c>
      <c r="X335" s="90"/>
      <c r="Y335" s="144" t="s">
        <v>62</v>
      </c>
      <c r="Z335" s="90"/>
      <c r="AA335" s="144" t="s">
        <v>62</v>
      </c>
      <c r="AB335" s="90"/>
      <c r="AC335" s="144" t="s">
        <v>207</v>
      </c>
      <c r="AD335" s="90"/>
      <c r="AE335" s="144" t="s">
        <v>207</v>
      </c>
      <c r="AF335" s="178" t="str">
        <f>IF(AND(O335="",Q335="",S335="",U335="",W335="",Y335="",AA335="",AC335=""),"",IF(OR(AND(O335&lt;&gt;"NA",O335&lt;&gt;"C",O335&lt;&gt;"NC",O335&lt;&gt;"SF",O335&lt;&gt;""),AND(Q335&lt;&gt;"NA",Q335&lt;&gt;"C",Q335&lt;&gt;"NC",Q335&lt;&gt;"SF",Q335&lt;&gt;""),AND(S335&lt;&gt;"NA",S335&lt;&gt;"C",S335&lt;&gt;"NC",S335&lt;&gt;"SF",S335&lt;&gt;""),AND(U335&lt;&gt;"NA",U335&lt;&gt;"C",U335&lt;&gt;"NC",U335&lt;&gt;"SF",U335&lt;&gt;""),AND(W335&lt;&gt;"NA",W335&lt;&gt;"C",W335&lt;&gt;"NC",W335&lt;&gt;"SF",W335&lt;&gt;""),AND(Y335&lt;&gt;"NA",Y335&lt;&gt;"C",Y335&lt;&gt;"NC",Y335&lt;&gt;"SF",Y335&lt;&gt;""),AND(AA335&lt;&gt;"NA",AA335&lt;&gt;"C",AA335&lt;&gt;"NC",AA335&lt;&gt;"SF",AA335&lt;&gt;""),AND(AC335&lt;&gt;"NA",AC335&lt;&gt;"C",AC335&lt;&gt;"NC",AC335&lt;&gt;"SF",AC335&lt;&gt;"")),"FALSO",IF(AND(O335="NA",Q335="NA",S335="NA",U335="NA",W335="NA",Y335="NA",AA335="NA",AC335="NA"),"NA",IF(OR(O335="NC",Q335="NC",S335="NC",U335="NC",W335="NC",Y335="NC",AA335="NC",AC335="NC",O335="SF",Q335="SF",S335="SF",U335="SF",W335="SF",Y335="SF",AA335="SF",AC335="SF"),"NC",IF(OR(O335="C",Q335="C",S335="C",U335="C",W335="C",Y335="C",AA335="C",AC335="C"),"C","")))))</f>
        <v>C</v>
      </c>
      <c r="AG335" s="54" t="str">
        <f>IF(AND(AE335="C",AF335="C"),"UTILIZOU O PDA CORRETAMENTE",IF(AND(AE335="C",AF335="NC"),"UTILIZOU O PDA CORRETAMENTE. NÃO HÁ FOTOS DE TODAS AS ETAPAS",IF(AND(AE335="NC",AF335="NC"),"NÃO UTILIZOU O PDA",IF(AND(AE335="NA",AF335="NA"),"NÃO AVALIADO POR FALHA DE SINCRONISMO"))))</f>
        <v>UTILIZOU O PDA CORRETAMENTE</v>
      </c>
      <c r="AH335" s="144" t="s">
        <v>207</v>
      </c>
      <c r="AI335" s="190" t="s">
        <v>6</v>
      </c>
      <c r="AJ335" s="94" t="str">
        <f>E335</f>
        <v>SÃO PAULO</v>
      </c>
      <c r="AK335" s="192" t="s">
        <v>39</v>
      </c>
    </row>
    <row r="336" spans="1:37" ht="30" hidden="1" customHeight="1">
      <c r="A336" s="176" t="s">
        <v>201</v>
      </c>
      <c r="B336" s="176">
        <v>2618380709</v>
      </c>
      <c r="C336" s="176" t="s">
        <v>99</v>
      </c>
      <c r="D336" s="176" t="s">
        <v>81</v>
      </c>
      <c r="E336" s="176" t="s">
        <v>5</v>
      </c>
      <c r="F336" s="176" t="s">
        <v>758</v>
      </c>
      <c r="G336" s="176">
        <v>76</v>
      </c>
      <c r="H336" s="176" t="s">
        <v>217</v>
      </c>
      <c r="I336" s="176" t="s">
        <v>272</v>
      </c>
      <c r="J336" s="176" t="s">
        <v>219</v>
      </c>
      <c r="K336" s="176" t="s">
        <v>759</v>
      </c>
      <c r="L336" s="204">
        <v>46058.668055555558</v>
      </c>
      <c r="M336" s="204">
        <v>46058.671527777777</v>
      </c>
      <c r="N336" s="176" t="s">
        <v>221</v>
      </c>
      <c r="O336" s="144" t="s">
        <v>207</v>
      </c>
      <c r="P336" s="62"/>
      <c r="Q336" s="144" t="s">
        <v>207</v>
      </c>
      <c r="R336" s="62"/>
      <c r="S336" s="144" t="s">
        <v>207</v>
      </c>
      <c r="T336" s="62"/>
      <c r="U336" s="144" t="s">
        <v>62</v>
      </c>
      <c r="V336" s="62"/>
      <c r="W336" s="144" t="s">
        <v>207</v>
      </c>
      <c r="X336" s="62"/>
      <c r="Y336" s="144" t="s">
        <v>207</v>
      </c>
      <c r="Z336" s="62"/>
      <c r="AA336" s="144" t="s">
        <v>207</v>
      </c>
      <c r="AB336" s="62"/>
      <c r="AC336" s="144" t="s">
        <v>207</v>
      </c>
      <c r="AD336" s="90"/>
      <c r="AE336" s="144" t="s">
        <v>207</v>
      </c>
      <c r="AF336" s="178" t="str">
        <f>IF(AND(O336="",Q336="",S336="",U336="",W336="",Y336="",AA336="",AC336=""),"",IF(OR(AND(O336&lt;&gt;"NA",O336&lt;&gt;"C",O336&lt;&gt;"NC",O336&lt;&gt;"SF",O336&lt;&gt;""),AND(Q336&lt;&gt;"NA",Q336&lt;&gt;"C",Q336&lt;&gt;"NC",Q336&lt;&gt;"SF",Q336&lt;&gt;""),AND(S336&lt;&gt;"NA",S336&lt;&gt;"C",S336&lt;&gt;"NC",S336&lt;&gt;"SF",S336&lt;&gt;""),AND(U336&lt;&gt;"NA",U336&lt;&gt;"C",U336&lt;&gt;"NC",U336&lt;&gt;"SF",U336&lt;&gt;""),AND(W336&lt;&gt;"NA",W336&lt;&gt;"C",W336&lt;&gt;"NC",W336&lt;&gt;"SF",W336&lt;&gt;""),AND(Y336&lt;&gt;"NA",Y336&lt;&gt;"C",Y336&lt;&gt;"NC",Y336&lt;&gt;"SF",Y336&lt;&gt;""),AND(AA336&lt;&gt;"NA",AA336&lt;&gt;"C",AA336&lt;&gt;"NC",AA336&lt;&gt;"SF",AA336&lt;&gt;""),AND(AC336&lt;&gt;"NA",AC336&lt;&gt;"C",AC336&lt;&gt;"NC",AC336&lt;&gt;"SF",AC336&lt;&gt;"")),"FALSO",IF(AND(O336="NA",Q336="NA",S336="NA",U336="NA",W336="NA",Y336="NA",AA336="NA",AC336="NA"),"NA",IF(OR(O336="NC",Q336="NC",S336="NC",U336="NC",W336="NC",Y336="NC",AA336="NC",AC336="NC",O336="SF",Q336="SF",S336="SF",U336="SF",W336="SF",Y336="SF",AA336="SF",AC336="SF"),"NC",IF(OR(O336="C",Q336="C",S336="C",U336="C",W336="C",Y336="C",AA336="C",AC336="C"),"C","")))))</f>
        <v>C</v>
      </c>
      <c r="AG336" s="54" t="str">
        <f>IF(AND(AE336="C",AF336="C"),"UTILIZOU O PDA CORRETAMENTE",IF(AND(AE336="C",AF336="NC"),"UTILIZOU O PDA CORRETAMENTE. NÃO HÁ FOTOS DE TODAS AS ETAPAS",IF(AND(AE336="NC",AF336="NC"),"NÃO UTILIZOU O PDA",IF(AND(AE336="NA",AF336="NA"),"NÃO AVALIADO POR FALHA DE SINCRONISMO"))))</f>
        <v>UTILIZOU O PDA CORRETAMENTE</v>
      </c>
      <c r="AH336" s="144" t="s">
        <v>207</v>
      </c>
      <c r="AI336" s="190" t="s">
        <v>6</v>
      </c>
      <c r="AJ336" s="94" t="str">
        <f>E336</f>
        <v>SÃO PAULO</v>
      </c>
      <c r="AK336" s="192" t="s">
        <v>39</v>
      </c>
    </row>
    <row r="337" spans="1:37" ht="30" hidden="1" customHeight="1">
      <c r="A337" s="176" t="s">
        <v>201</v>
      </c>
      <c r="B337" s="176">
        <v>2692708203</v>
      </c>
      <c r="C337" s="176" t="s">
        <v>102</v>
      </c>
      <c r="D337" s="176" t="s">
        <v>81</v>
      </c>
      <c r="E337" s="176" t="s">
        <v>5</v>
      </c>
      <c r="F337" s="176" t="s">
        <v>760</v>
      </c>
      <c r="G337" s="176">
        <v>64</v>
      </c>
      <c r="H337" s="176"/>
      <c r="I337" s="176" t="s">
        <v>761</v>
      </c>
      <c r="J337" s="176" t="s">
        <v>246</v>
      </c>
      <c r="K337" s="176" t="s">
        <v>762</v>
      </c>
      <c r="L337" s="204">
        <v>46239.379166666666</v>
      </c>
      <c r="M337" s="204">
        <v>46239.380555555559</v>
      </c>
      <c r="N337" s="176" t="s">
        <v>248</v>
      </c>
      <c r="O337" s="144" t="s">
        <v>207</v>
      </c>
      <c r="P337" s="90"/>
      <c r="Q337" s="144" t="s">
        <v>207</v>
      </c>
      <c r="R337" s="90"/>
      <c r="S337" s="144" t="s">
        <v>207</v>
      </c>
      <c r="T337" s="90"/>
      <c r="U337" s="144" t="s">
        <v>62</v>
      </c>
      <c r="V337" s="90"/>
      <c r="W337" s="144" t="s">
        <v>207</v>
      </c>
      <c r="X337" s="90"/>
      <c r="Y337" s="144" t="s">
        <v>62</v>
      </c>
      <c r="Z337" s="90"/>
      <c r="AA337" s="144" t="s">
        <v>207</v>
      </c>
      <c r="AB337" s="90"/>
      <c r="AC337" s="144" t="s">
        <v>207</v>
      </c>
      <c r="AD337" s="90"/>
      <c r="AE337" s="144" t="s">
        <v>207</v>
      </c>
      <c r="AF337" s="178" t="str">
        <f>IF(AND(O337="",Q337="",S337="",U337="",W337="",Y337="",AA337="",AC337=""),"",IF(OR(AND(O337&lt;&gt;"NA",O337&lt;&gt;"C",O337&lt;&gt;"NC",O337&lt;&gt;"SF",O337&lt;&gt;""),AND(Q337&lt;&gt;"NA",Q337&lt;&gt;"C",Q337&lt;&gt;"NC",Q337&lt;&gt;"SF",Q337&lt;&gt;""),AND(S337&lt;&gt;"NA",S337&lt;&gt;"C",S337&lt;&gt;"NC",S337&lt;&gt;"SF",S337&lt;&gt;""),AND(U337&lt;&gt;"NA",U337&lt;&gt;"C",U337&lt;&gt;"NC",U337&lt;&gt;"SF",U337&lt;&gt;""),AND(W337&lt;&gt;"NA",W337&lt;&gt;"C",W337&lt;&gt;"NC",W337&lt;&gt;"SF",W337&lt;&gt;""),AND(Y337&lt;&gt;"NA",Y337&lt;&gt;"C",Y337&lt;&gt;"NC",Y337&lt;&gt;"SF",Y337&lt;&gt;""),AND(AA337&lt;&gt;"NA",AA337&lt;&gt;"C",AA337&lt;&gt;"NC",AA337&lt;&gt;"SF",AA337&lt;&gt;""),AND(AC337&lt;&gt;"NA",AC337&lt;&gt;"C",AC337&lt;&gt;"NC",AC337&lt;&gt;"SF",AC337&lt;&gt;"")),"FALSO",IF(AND(O337="NA",Q337="NA",S337="NA",U337="NA",W337="NA",Y337="NA",AA337="NA",AC337="NA"),"NA",IF(OR(O337="NC",Q337="NC",S337="NC",U337="NC",W337="NC",Y337="NC",AA337="NC",AC337="NC",O337="SF",Q337="SF",S337="SF",U337="SF",W337="SF",Y337="SF",AA337="SF",AC337="SF"),"NC",IF(OR(O337="C",Q337="C",S337="C",U337="C",W337="C",Y337="C",AA337="C",AC337="C"),"C","")))))</f>
        <v>C</v>
      </c>
      <c r="AG337" s="54" t="str">
        <f>IF(AND(AE337="C",AF337="C"),"UTILIZOU O PDA CORRETAMENTE",IF(AND(AE337="C",AF337="NC"),"UTILIZOU O PDA CORRETAMENTE. NÃO HÁ FOTOS DE TODAS AS ETAPAS",IF(AND(AE337="NC",AF337="NC"),"NÃO UTILIZOU O PDA",IF(AND(AE337="NA",AF337="NA"),"NÃO AVALIADO POR FALHA DE SINCRONISMO"))))</f>
        <v>UTILIZOU O PDA CORRETAMENTE</v>
      </c>
      <c r="AH337" s="144" t="s">
        <v>207</v>
      </c>
      <c r="AI337" s="190" t="s">
        <v>6</v>
      </c>
      <c r="AJ337" s="94" t="str">
        <f>E337</f>
        <v>SÃO PAULO</v>
      </c>
      <c r="AK337" s="192" t="s">
        <v>39</v>
      </c>
    </row>
    <row r="338" spans="1:37" ht="30" hidden="1" customHeight="1">
      <c r="A338" s="176" t="s">
        <v>201</v>
      </c>
      <c r="B338" s="176">
        <v>2619368138</v>
      </c>
      <c r="C338" s="176" t="s">
        <v>100</v>
      </c>
      <c r="D338" s="176" t="s">
        <v>81</v>
      </c>
      <c r="E338" s="176" t="s">
        <v>5</v>
      </c>
      <c r="F338" s="176" t="s">
        <v>763</v>
      </c>
      <c r="G338" s="176">
        <v>573</v>
      </c>
      <c r="H338" s="176"/>
      <c r="I338" s="176" t="s">
        <v>245</v>
      </c>
      <c r="J338" s="176" t="s">
        <v>236</v>
      </c>
      <c r="K338" s="176"/>
      <c r="L338" s="204">
        <v>46154.334722222222</v>
      </c>
      <c r="M338" s="204">
        <v>46154.335416666669</v>
      </c>
      <c r="N338" s="176" t="s">
        <v>206</v>
      </c>
      <c r="O338" s="144" t="s">
        <v>207</v>
      </c>
      <c r="P338" s="90"/>
      <c r="Q338" s="144" t="s">
        <v>207</v>
      </c>
      <c r="R338" s="90"/>
      <c r="S338" s="144" t="s">
        <v>207</v>
      </c>
      <c r="T338" s="90"/>
      <c r="U338" s="144" t="s">
        <v>207</v>
      </c>
      <c r="V338" s="90"/>
      <c r="W338" s="144" t="s">
        <v>207</v>
      </c>
      <c r="X338" s="90"/>
      <c r="Y338" s="144" t="s">
        <v>207</v>
      </c>
      <c r="Z338" s="90"/>
      <c r="AA338" s="144" t="s">
        <v>207</v>
      </c>
      <c r="AB338" s="90"/>
      <c r="AC338" s="144" t="s">
        <v>207</v>
      </c>
      <c r="AD338" s="90"/>
      <c r="AE338" s="144" t="s">
        <v>207</v>
      </c>
      <c r="AF338" s="178" t="str">
        <f>IF(AND(O338="",Q338="",S338="",U338="",W338="",Y338="",AA338="",AC338=""),"",IF(OR(AND(O338&lt;&gt;"NA",O338&lt;&gt;"C",O338&lt;&gt;"NC",O338&lt;&gt;"SF",O338&lt;&gt;""),AND(Q338&lt;&gt;"NA",Q338&lt;&gt;"C",Q338&lt;&gt;"NC",Q338&lt;&gt;"SF",Q338&lt;&gt;""),AND(S338&lt;&gt;"NA",S338&lt;&gt;"C",S338&lt;&gt;"NC",S338&lt;&gt;"SF",S338&lt;&gt;""),AND(U338&lt;&gt;"NA",U338&lt;&gt;"C",U338&lt;&gt;"NC",U338&lt;&gt;"SF",U338&lt;&gt;""),AND(W338&lt;&gt;"NA",W338&lt;&gt;"C",W338&lt;&gt;"NC",W338&lt;&gt;"SF",W338&lt;&gt;""),AND(Y338&lt;&gt;"NA",Y338&lt;&gt;"C",Y338&lt;&gt;"NC",Y338&lt;&gt;"SF",Y338&lt;&gt;""),AND(AA338&lt;&gt;"NA",AA338&lt;&gt;"C",AA338&lt;&gt;"NC",AA338&lt;&gt;"SF",AA338&lt;&gt;""),AND(AC338&lt;&gt;"NA",AC338&lt;&gt;"C",AC338&lt;&gt;"NC",AC338&lt;&gt;"SF",AC338&lt;&gt;"")),"FALSO",IF(AND(O338="NA",Q338="NA",S338="NA",U338="NA",W338="NA",Y338="NA",AA338="NA",AC338="NA"),"NA",IF(OR(O338="NC",Q338="NC",S338="NC",U338="NC",W338="NC",Y338="NC",AA338="NC",AC338="NC",O338="SF",Q338="SF",S338="SF",U338="SF",W338="SF",Y338="SF",AA338="SF",AC338="SF"),"NC",IF(OR(O338="C",Q338="C",S338="C",U338="C",W338="C",Y338="C",AA338="C",AC338="C"),"C","")))))</f>
        <v>C</v>
      </c>
      <c r="AG338" s="54" t="str">
        <f>IF(AND(AE338="C",AF338="C"),"UTILIZOU O PDA CORRETAMENTE",IF(AND(AE338="C",AF338="NC"),"UTILIZOU O PDA CORRETAMENTE. NÃO HÁ FOTOS DE TODAS AS ETAPAS",IF(AND(AE338="NC",AF338="NC"),"NÃO UTILIZOU O PDA",IF(AND(AE338="NA",AF338="NA"),"NÃO AVALIADO POR FALHA DE SINCRONISMO"))))</f>
        <v>UTILIZOU O PDA CORRETAMENTE</v>
      </c>
      <c r="AH338" s="144" t="s">
        <v>207</v>
      </c>
      <c r="AI338" s="190" t="s">
        <v>6</v>
      </c>
      <c r="AJ338" s="94" t="str">
        <f>E338</f>
        <v>SÃO PAULO</v>
      </c>
      <c r="AK338" s="192" t="s">
        <v>39</v>
      </c>
    </row>
    <row r="339" spans="1:37" ht="30" hidden="1" customHeight="1">
      <c r="A339" s="176" t="s">
        <v>201</v>
      </c>
      <c r="B339" s="176">
        <v>2693371455</v>
      </c>
      <c r="C339" s="176" t="s">
        <v>102</v>
      </c>
      <c r="D339" s="176" t="s">
        <v>81</v>
      </c>
      <c r="E339" s="176" t="s">
        <v>5</v>
      </c>
      <c r="F339" s="176" t="s">
        <v>409</v>
      </c>
      <c r="G339" s="176">
        <v>12</v>
      </c>
      <c r="H339" s="176"/>
      <c r="I339" s="176" t="s">
        <v>332</v>
      </c>
      <c r="J339" s="176" t="s">
        <v>219</v>
      </c>
      <c r="K339" s="176" t="s">
        <v>764</v>
      </c>
      <c r="L339" s="204">
        <v>46157.594444444447</v>
      </c>
      <c r="M339" s="204">
        <v>46157.597916666666</v>
      </c>
      <c r="N339" s="176" t="s">
        <v>235</v>
      </c>
      <c r="O339" s="144" t="s">
        <v>62</v>
      </c>
      <c r="P339" s="90"/>
      <c r="Q339" s="144" t="s">
        <v>62</v>
      </c>
      <c r="R339" s="90"/>
      <c r="S339" s="144" t="s">
        <v>62</v>
      </c>
      <c r="T339" s="90"/>
      <c r="U339" s="144" t="s">
        <v>62</v>
      </c>
      <c r="V339" s="90"/>
      <c r="W339" s="144" t="s">
        <v>62</v>
      </c>
      <c r="X339" s="90"/>
      <c r="Y339" s="144" t="s">
        <v>62</v>
      </c>
      <c r="Z339" s="90"/>
      <c r="AA339" s="144" t="s">
        <v>62</v>
      </c>
      <c r="AB339" s="90"/>
      <c r="AC339" s="144" t="s">
        <v>62</v>
      </c>
      <c r="AD339" s="90"/>
      <c r="AE339" s="144" t="s">
        <v>62</v>
      </c>
      <c r="AF339" s="178" t="str">
        <f>IF(AND(O339="",Q339="",S339="",U339="",W339="",Y339="",AA339="",AC339=""),"",IF(OR(AND(O339&lt;&gt;"NA",O339&lt;&gt;"C",O339&lt;&gt;"NC",O339&lt;&gt;"SF",O339&lt;&gt;""),AND(Q339&lt;&gt;"NA",Q339&lt;&gt;"C",Q339&lt;&gt;"NC",Q339&lt;&gt;"SF",Q339&lt;&gt;""),AND(S339&lt;&gt;"NA",S339&lt;&gt;"C",S339&lt;&gt;"NC",S339&lt;&gt;"SF",S339&lt;&gt;""),AND(U339&lt;&gt;"NA",U339&lt;&gt;"C",U339&lt;&gt;"NC",U339&lt;&gt;"SF",U339&lt;&gt;""),AND(W339&lt;&gt;"NA",W339&lt;&gt;"C",W339&lt;&gt;"NC",W339&lt;&gt;"SF",W339&lt;&gt;""),AND(Y339&lt;&gt;"NA",Y339&lt;&gt;"C",Y339&lt;&gt;"NC",Y339&lt;&gt;"SF",Y339&lt;&gt;""),AND(AA339&lt;&gt;"NA",AA339&lt;&gt;"C",AA339&lt;&gt;"NC",AA339&lt;&gt;"SF",AA339&lt;&gt;""),AND(AC339&lt;&gt;"NA",AC339&lt;&gt;"C",AC339&lt;&gt;"NC",AC339&lt;&gt;"SF",AC339&lt;&gt;"")),"FALSO",IF(AND(O339="NA",Q339="NA",S339="NA",U339="NA",W339="NA",Y339="NA",AA339="NA",AC339="NA"),"NA",IF(OR(O339="NC",Q339="NC",S339="NC",U339="NC",W339="NC",Y339="NC",AA339="NC",AC339="NC",O339="SF",Q339="SF",S339="SF",U339="SF",W339="SF",Y339="SF",AA339="SF",AC339="SF"),"NC",IF(OR(O339="C",Q339="C",S339="C",U339="C",W339="C",Y339="C",AA339="C",AC339="C"),"C","")))))</f>
        <v>NA</v>
      </c>
      <c r="AG339" s="54" t="str">
        <f>IF(AND(AE339="C",AF339="C"),"UTILIZOU O PDA CORRETAMENTE",IF(AND(AE339="C",AF339="NC"),"UTILIZOU O PDA CORRETAMENTE. NÃO HÁ FOTOS DE TODAS AS ETAPAS",IF(AND(AE339="NC",AF339="NC"),"NÃO UTILIZOU O PDA",IF(AND(AE339="NA",AF339="NA"),"NÃO AVALIADO POR FALHA DE SINCRONISMO"))))</f>
        <v>NÃO AVALIADO POR FALHA DE SINCRONISMO</v>
      </c>
      <c r="AH339" s="144" t="s">
        <v>207</v>
      </c>
      <c r="AI339" s="190" t="s">
        <v>6</v>
      </c>
      <c r="AJ339" s="94" t="str">
        <f>E339</f>
        <v>SÃO PAULO</v>
      </c>
      <c r="AK339" s="192" t="s">
        <v>39</v>
      </c>
    </row>
    <row r="340" spans="1:37" ht="30" hidden="1" customHeight="1">
      <c r="A340" s="176" t="s">
        <v>201</v>
      </c>
      <c r="B340" s="176">
        <v>2693420579</v>
      </c>
      <c r="C340" s="176" t="s">
        <v>107</v>
      </c>
      <c r="D340" s="176" t="s">
        <v>81</v>
      </c>
      <c r="E340" s="176" t="s">
        <v>5</v>
      </c>
      <c r="F340" s="176" t="s">
        <v>409</v>
      </c>
      <c r="G340" s="176">
        <v>9</v>
      </c>
      <c r="H340" s="176" t="s">
        <v>260</v>
      </c>
      <c r="I340" s="176" t="s">
        <v>332</v>
      </c>
      <c r="J340" s="176" t="s">
        <v>219</v>
      </c>
      <c r="K340" s="176" t="s">
        <v>764</v>
      </c>
      <c r="L340" s="204">
        <v>46158.395833333336</v>
      </c>
      <c r="M340" s="204">
        <v>46158.40625</v>
      </c>
      <c r="N340" s="176" t="s">
        <v>235</v>
      </c>
      <c r="O340" s="144" t="s">
        <v>62</v>
      </c>
      <c r="P340" s="90"/>
      <c r="Q340" s="144" t="s">
        <v>62</v>
      </c>
      <c r="R340" s="90"/>
      <c r="S340" s="144" t="s">
        <v>62</v>
      </c>
      <c r="T340" s="90"/>
      <c r="U340" s="144" t="s">
        <v>62</v>
      </c>
      <c r="V340" s="90"/>
      <c r="W340" s="144" t="s">
        <v>62</v>
      </c>
      <c r="X340" s="90"/>
      <c r="Y340" s="144" t="s">
        <v>62</v>
      </c>
      <c r="Z340" s="90"/>
      <c r="AA340" s="144" t="s">
        <v>62</v>
      </c>
      <c r="AB340" s="90"/>
      <c r="AC340" s="144" t="s">
        <v>62</v>
      </c>
      <c r="AD340" s="90"/>
      <c r="AE340" s="144" t="s">
        <v>62</v>
      </c>
      <c r="AF340" s="178" t="str">
        <f>IF(AND(O340="",Q340="",S340="",U340="",W340="",Y340="",AA340="",AC340=""),"",IF(OR(AND(O340&lt;&gt;"NA",O340&lt;&gt;"C",O340&lt;&gt;"NC",O340&lt;&gt;"SF",O340&lt;&gt;""),AND(Q340&lt;&gt;"NA",Q340&lt;&gt;"C",Q340&lt;&gt;"NC",Q340&lt;&gt;"SF",Q340&lt;&gt;""),AND(S340&lt;&gt;"NA",S340&lt;&gt;"C",S340&lt;&gt;"NC",S340&lt;&gt;"SF",S340&lt;&gt;""),AND(U340&lt;&gt;"NA",U340&lt;&gt;"C",U340&lt;&gt;"NC",U340&lt;&gt;"SF",U340&lt;&gt;""),AND(W340&lt;&gt;"NA",W340&lt;&gt;"C",W340&lt;&gt;"NC",W340&lt;&gt;"SF",W340&lt;&gt;""),AND(Y340&lt;&gt;"NA",Y340&lt;&gt;"C",Y340&lt;&gt;"NC",Y340&lt;&gt;"SF",Y340&lt;&gt;""),AND(AA340&lt;&gt;"NA",AA340&lt;&gt;"C",AA340&lt;&gt;"NC",AA340&lt;&gt;"SF",AA340&lt;&gt;""),AND(AC340&lt;&gt;"NA",AC340&lt;&gt;"C",AC340&lt;&gt;"NC",AC340&lt;&gt;"SF",AC340&lt;&gt;"")),"FALSO",IF(AND(O340="NA",Q340="NA",S340="NA",U340="NA",W340="NA",Y340="NA",AA340="NA",AC340="NA"),"NA",IF(OR(O340="NC",Q340="NC",S340="NC",U340="NC",W340="NC",Y340="NC",AA340="NC",AC340="NC",O340="SF",Q340="SF",S340="SF",U340="SF",W340="SF",Y340="SF",AA340="SF",AC340="SF"),"NC",IF(OR(O340="C",Q340="C",S340="C",U340="C",W340="C",Y340="C",AA340="C",AC340="C"),"C","")))))</f>
        <v>NA</v>
      </c>
      <c r="AG340" s="54" t="str">
        <f>IF(AND(AE340="C",AF340="C"),"UTILIZOU O PDA CORRETAMENTE",IF(AND(AE340="C",AF340="NC"),"UTILIZOU O PDA CORRETAMENTE. NÃO HÁ FOTOS DE TODAS AS ETAPAS",IF(AND(AE340="NC",AF340="NC"),"NÃO UTILIZOU O PDA",IF(AND(AE340="NA",AF340="NA"),"NÃO AVALIADO POR FALHA DE SINCRONISMO"))))</f>
        <v>NÃO AVALIADO POR FALHA DE SINCRONISMO</v>
      </c>
      <c r="AH340" s="144"/>
      <c r="AI340" s="190" t="s">
        <v>6</v>
      </c>
      <c r="AJ340" s="94" t="str">
        <f>E340</f>
        <v>SÃO PAULO</v>
      </c>
      <c r="AK340" s="192" t="s">
        <v>39</v>
      </c>
    </row>
    <row r="341" spans="1:37" ht="30" hidden="1" customHeight="1">
      <c r="A341" s="225" t="s">
        <v>201</v>
      </c>
      <c r="B341" s="176">
        <v>2619802201</v>
      </c>
      <c r="C341" s="176" t="s">
        <v>86</v>
      </c>
      <c r="D341" s="176" t="s">
        <v>77</v>
      </c>
      <c r="E341" s="176" t="s">
        <v>5</v>
      </c>
      <c r="F341" s="176" t="s">
        <v>765</v>
      </c>
      <c r="G341" s="176">
        <v>85</v>
      </c>
      <c r="H341" s="176" t="s">
        <v>217</v>
      </c>
      <c r="I341" s="176" t="s">
        <v>261</v>
      </c>
      <c r="J341" s="176" t="s">
        <v>86</v>
      </c>
      <c r="K341" s="176" t="s">
        <v>766</v>
      </c>
      <c r="L341" s="204">
        <v>46160.373611111114</v>
      </c>
      <c r="M341" s="204">
        <v>46160.378472222219</v>
      </c>
      <c r="N341" s="176" t="s">
        <v>323</v>
      </c>
      <c r="O341" s="144" t="s">
        <v>207</v>
      </c>
      <c r="P341" s="90"/>
      <c r="Q341" s="144" t="s">
        <v>207</v>
      </c>
      <c r="R341" s="90"/>
      <c r="S341" s="144" t="s">
        <v>207</v>
      </c>
      <c r="T341" s="90"/>
      <c r="U341" s="144" t="s">
        <v>207</v>
      </c>
      <c r="V341" s="90"/>
      <c r="W341" s="144" t="s">
        <v>207</v>
      </c>
      <c r="X341" s="90"/>
      <c r="Y341" s="144" t="s">
        <v>207</v>
      </c>
      <c r="Z341" s="90"/>
      <c r="AA341" s="144" t="s">
        <v>207</v>
      </c>
      <c r="AB341" s="90"/>
      <c r="AC341" s="144" t="s">
        <v>207</v>
      </c>
      <c r="AD341" s="90"/>
      <c r="AE341" s="144" t="s">
        <v>207</v>
      </c>
      <c r="AF341" s="178" t="str">
        <f>IF(AND(O341="",Q341="",S341="",U341="",W341="",Y341="",AA341="",AC341=""),"",IF(OR(AND(O341&lt;&gt;"NA",O341&lt;&gt;"C",O341&lt;&gt;"NC",O341&lt;&gt;"SF",O341&lt;&gt;""),AND(Q341&lt;&gt;"NA",Q341&lt;&gt;"C",Q341&lt;&gt;"NC",Q341&lt;&gt;"SF",Q341&lt;&gt;""),AND(S341&lt;&gt;"NA",S341&lt;&gt;"C",S341&lt;&gt;"NC",S341&lt;&gt;"SF",S341&lt;&gt;""),AND(U341&lt;&gt;"NA",U341&lt;&gt;"C",U341&lt;&gt;"NC",U341&lt;&gt;"SF",U341&lt;&gt;""),AND(W341&lt;&gt;"NA",W341&lt;&gt;"C",W341&lt;&gt;"NC",W341&lt;&gt;"SF",W341&lt;&gt;""),AND(Y341&lt;&gt;"NA",Y341&lt;&gt;"C",Y341&lt;&gt;"NC",Y341&lt;&gt;"SF",Y341&lt;&gt;""),AND(AA341&lt;&gt;"NA",AA341&lt;&gt;"C",AA341&lt;&gt;"NC",AA341&lt;&gt;"SF",AA341&lt;&gt;""),AND(AC341&lt;&gt;"NA",AC341&lt;&gt;"C",AC341&lt;&gt;"NC",AC341&lt;&gt;"SF",AC341&lt;&gt;"")),"FALSO",IF(AND(O341="NA",Q341="NA",S341="NA",U341="NA",W341="NA",Y341="NA",AA341="NA",AC341="NA"),"NA",IF(OR(O341="NC",Q341="NC",S341="NC",U341="NC",W341="NC",Y341="NC",AA341="NC",AC341="NC",O341="SF",Q341="SF",S341="SF",U341="SF",W341="SF",Y341="SF",AA341="SF",AC341="SF"),"NC",IF(OR(O341="C",Q341="C",S341="C",U341="C",W341="C",Y341="C",AA341="C",AC341="C"),"C","")))))</f>
        <v>C</v>
      </c>
      <c r="AG341" s="54" t="str">
        <f>IF(AND(AE341="C",AF341="C"),"UTILIZOU O PDA CORRETAMENTE",IF(AND(AE341="C",AF341="NC"),"UTILIZOU O PDA CORRETAMENTE. NÃO HÁ FOTOS DE TODAS AS ETAPAS",IF(AND(AE341="NC",AF341="NC"),"NÃO UTILIZOU O PDA",IF(AND(AE341="NA",AF341="NA"),"NÃO AVALIADO POR FALHA DE SINCRONISMO"))))</f>
        <v>UTILIZOU O PDA CORRETAMENTE</v>
      </c>
      <c r="AH341" s="144" t="s">
        <v>207</v>
      </c>
      <c r="AI341" s="190" t="s">
        <v>6</v>
      </c>
      <c r="AJ341" s="94" t="str">
        <f>E341</f>
        <v>SÃO PAULO</v>
      </c>
      <c r="AK341" s="192" t="s">
        <v>39</v>
      </c>
    </row>
    <row r="342" spans="1:37" ht="30" hidden="1" customHeight="1">
      <c r="A342" s="225" t="s">
        <v>201</v>
      </c>
      <c r="B342" s="176">
        <v>2620796997</v>
      </c>
      <c r="C342" s="176" t="s">
        <v>107</v>
      </c>
      <c r="D342" s="176" t="s">
        <v>81</v>
      </c>
      <c r="E342" s="176" t="s">
        <v>5</v>
      </c>
      <c r="F342" s="176" t="s">
        <v>767</v>
      </c>
      <c r="G342" s="176">
        <v>23</v>
      </c>
      <c r="H342" s="176" t="s">
        <v>217</v>
      </c>
      <c r="I342" s="176" t="s">
        <v>261</v>
      </c>
      <c r="J342" s="176" t="s">
        <v>246</v>
      </c>
      <c r="K342" s="176" t="s">
        <v>768</v>
      </c>
      <c r="L342" s="204">
        <v>46160.640277777777</v>
      </c>
      <c r="M342" s="204">
        <v>46160.64166666667</v>
      </c>
      <c r="N342" s="176" t="s">
        <v>318</v>
      </c>
      <c r="O342" s="144" t="s">
        <v>62</v>
      </c>
      <c r="P342" s="90" t="s">
        <v>633</v>
      </c>
      <c r="Q342" s="144" t="s">
        <v>62</v>
      </c>
      <c r="R342" s="90" t="s">
        <v>633</v>
      </c>
      <c r="S342" s="144" t="s">
        <v>62</v>
      </c>
      <c r="T342" s="90" t="s">
        <v>633</v>
      </c>
      <c r="U342" s="144" t="s">
        <v>62</v>
      </c>
      <c r="V342" s="90" t="s">
        <v>633</v>
      </c>
      <c r="W342" s="144" t="s">
        <v>62</v>
      </c>
      <c r="X342" s="90" t="s">
        <v>633</v>
      </c>
      <c r="Y342" s="144" t="s">
        <v>62</v>
      </c>
      <c r="Z342" s="90" t="s">
        <v>633</v>
      </c>
      <c r="AA342" s="144" t="s">
        <v>62</v>
      </c>
      <c r="AB342" s="90" t="s">
        <v>633</v>
      </c>
      <c r="AC342" s="144" t="s">
        <v>62</v>
      </c>
      <c r="AD342" s="90" t="s">
        <v>633</v>
      </c>
      <c r="AE342" s="144" t="s">
        <v>62</v>
      </c>
      <c r="AF342" s="178" t="str">
        <f>IF(AND(O342="",Q342="",S342="",U342="",W342="",Y342="",AA342="",AC342=""),"",IF(OR(AND(O342&lt;&gt;"NA",O342&lt;&gt;"C",O342&lt;&gt;"NC",O342&lt;&gt;"SF",O342&lt;&gt;""),AND(Q342&lt;&gt;"NA",Q342&lt;&gt;"C",Q342&lt;&gt;"NC",Q342&lt;&gt;"SF",Q342&lt;&gt;""),AND(S342&lt;&gt;"NA",S342&lt;&gt;"C",S342&lt;&gt;"NC",S342&lt;&gt;"SF",S342&lt;&gt;""),AND(U342&lt;&gt;"NA",U342&lt;&gt;"C",U342&lt;&gt;"NC",U342&lt;&gt;"SF",U342&lt;&gt;""),AND(W342&lt;&gt;"NA",W342&lt;&gt;"C",W342&lt;&gt;"NC",W342&lt;&gt;"SF",W342&lt;&gt;""),AND(Y342&lt;&gt;"NA",Y342&lt;&gt;"C",Y342&lt;&gt;"NC",Y342&lt;&gt;"SF",Y342&lt;&gt;""),AND(AA342&lt;&gt;"NA",AA342&lt;&gt;"C",AA342&lt;&gt;"NC",AA342&lt;&gt;"SF",AA342&lt;&gt;""),AND(AC342&lt;&gt;"NA",AC342&lt;&gt;"C",AC342&lt;&gt;"NC",AC342&lt;&gt;"SF",AC342&lt;&gt;"")),"FALSO",IF(AND(O342="NA",Q342="NA",S342="NA",U342="NA",W342="NA",Y342="NA",AA342="NA",AC342="NA"),"NA",IF(OR(O342="NC",Q342="NC",S342="NC",U342="NC",W342="NC",Y342="NC",AA342="NC",AC342="NC",O342="SF",Q342="SF",S342="SF",U342="SF",W342="SF",Y342="SF",AA342="SF",AC342="SF"),"NC",IF(OR(O342="C",Q342="C",S342="C",U342="C",W342="C",Y342="C",AA342="C",AC342="C"),"C","")))))</f>
        <v>NA</v>
      </c>
      <c r="AG342" s="54" t="str">
        <f>IF(AND(AE342="C",AF342="C"),"UTILIZOU O PDA CORRETAMENTE",IF(AND(AE342="C",AF342="NC"),"UTILIZOU O PDA CORRETAMENTE. NÃO HÁ FOTOS DE TODAS AS ETAPAS",IF(AND(AE342="NC",AF342="NC"),"NÃO UTILIZOU O PDA",IF(AND(AE342="NA",AF342="NA"),"NÃO AVALIADO POR FALHA DE SINCRONISMO"))))</f>
        <v>NÃO AVALIADO POR FALHA DE SINCRONISMO</v>
      </c>
      <c r="AH342" s="144" t="s">
        <v>207</v>
      </c>
      <c r="AI342" s="190" t="s">
        <v>6</v>
      </c>
      <c r="AJ342" s="94" t="str">
        <f>E342</f>
        <v>SÃO PAULO</v>
      </c>
      <c r="AK342" s="192" t="s">
        <v>39</v>
      </c>
    </row>
    <row r="343" spans="1:37" ht="30" hidden="1" customHeight="1">
      <c r="A343" s="176" t="s">
        <v>201</v>
      </c>
      <c r="B343" s="176">
        <v>2620212690</v>
      </c>
      <c r="C343" s="176" t="s">
        <v>83</v>
      </c>
      <c r="D343" s="176" t="s">
        <v>81</v>
      </c>
      <c r="E343" s="176" t="s">
        <v>5</v>
      </c>
      <c r="F343" s="176" t="s">
        <v>769</v>
      </c>
      <c r="G343" s="176">
        <v>135</v>
      </c>
      <c r="H343" s="176"/>
      <c r="I343" s="176" t="s">
        <v>245</v>
      </c>
      <c r="J343" s="176" t="s">
        <v>246</v>
      </c>
      <c r="K343" s="176" t="s">
        <v>770</v>
      </c>
      <c r="L343" s="204">
        <v>46156.447222222225</v>
      </c>
      <c r="M343" s="204">
        <v>46156.449305555558</v>
      </c>
      <c r="N343" s="176" t="s">
        <v>277</v>
      </c>
      <c r="O343" s="144" t="s">
        <v>62</v>
      </c>
      <c r="P343" s="90"/>
      <c r="Q343" s="144" t="s">
        <v>62</v>
      </c>
      <c r="R343" s="90"/>
      <c r="S343" s="144" t="s">
        <v>62</v>
      </c>
      <c r="T343" s="90"/>
      <c r="U343" s="144" t="s">
        <v>62</v>
      </c>
      <c r="V343" s="90"/>
      <c r="W343" s="144" t="s">
        <v>62</v>
      </c>
      <c r="X343" s="90"/>
      <c r="Y343" s="144" t="s">
        <v>62</v>
      </c>
      <c r="Z343" s="90"/>
      <c r="AA343" s="144" t="s">
        <v>62</v>
      </c>
      <c r="AB343" s="90"/>
      <c r="AC343" s="144" t="s">
        <v>62</v>
      </c>
      <c r="AD343" s="90"/>
      <c r="AE343" s="144" t="s">
        <v>62</v>
      </c>
      <c r="AF343" s="178" t="str">
        <f>IF(AND(O343="",Q343="",S343="",U343="",W343="",Y343="",AA343="",AC343=""),"",IF(OR(AND(O343&lt;&gt;"NA",O343&lt;&gt;"C",O343&lt;&gt;"NC",O343&lt;&gt;"SF",O343&lt;&gt;""),AND(Q343&lt;&gt;"NA",Q343&lt;&gt;"C",Q343&lt;&gt;"NC",Q343&lt;&gt;"SF",Q343&lt;&gt;""),AND(S343&lt;&gt;"NA",S343&lt;&gt;"C",S343&lt;&gt;"NC",S343&lt;&gt;"SF",S343&lt;&gt;""),AND(U343&lt;&gt;"NA",U343&lt;&gt;"C",U343&lt;&gt;"NC",U343&lt;&gt;"SF",U343&lt;&gt;""),AND(W343&lt;&gt;"NA",W343&lt;&gt;"C",W343&lt;&gt;"NC",W343&lt;&gt;"SF",W343&lt;&gt;""),AND(Y343&lt;&gt;"NA",Y343&lt;&gt;"C",Y343&lt;&gt;"NC",Y343&lt;&gt;"SF",Y343&lt;&gt;""),AND(AA343&lt;&gt;"NA",AA343&lt;&gt;"C",AA343&lt;&gt;"NC",AA343&lt;&gt;"SF",AA343&lt;&gt;""),AND(AC343&lt;&gt;"NA",AC343&lt;&gt;"C",AC343&lt;&gt;"NC",AC343&lt;&gt;"SF",AC343&lt;&gt;"")),"FALSO",IF(AND(O343="NA",Q343="NA",S343="NA",U343="NA",W343="NA",Y343="NA",AA343="NA",AC343="NA"),"NA",IF(OR(O343="NC",Q343="NC",S343="NC",U343="NC",W343="NC",Y343="NC",AA343="NC",AC343="NC",O343="SF",Q343="SF",S343="SF",U343="SF",W343="SF",Y343="SF",AA343="SF",AC343="SF"),"NC",IF(OR(O343="C",Q343="C",S343="C",U343="C",W343="C",Y343="C",AA343="C",AC343="C"),"C","")))))</f>
        <v>NA</v>
      </c>
      <c r="AG343" s="54" t="str">
        <f>IF(AND(AE343="C",AF343="C"),"UTILIZOU O PDA CORRETAMENTE",IF(AND(AE343="C",AF343="NC"),"UTILIZOU O PDA CORRETAMENTE. NÃO HÁ FOTOS DE TODAS AS ETAPAS",IF(AND(AE343="NC",AF343="NC"),"NÃO UTILIZOU O PDA",IF(AND(AE343="NA",AF343="NA"),"NÃO AVALIADO POR FALHA DE SINCRONISMO"))))</f>
        <v>NÃO AVALIADO POR FALHA DE SINCRONISMO</v>
      </c>
      <c r="AH343" s="144" t="s">
        <v>207</v>
      </c>
      <c r="AI343" s="190" t="s">
        <v>6</v>
      </c>
      <c r="AJ343" s="94" t="str">
        <f>E343</f>
        <v>SÃO PAULO</v>
      </c>
      <c r="AK343" s="192" t="s">
        <v>39</v>
      </c>
    </row>
    <row r="344" spans="1:37" ht="30" hidden="1" customHeight="1">
      <c r="A344" s="176" t="s">
        <v>201</v>
      </c>
      <c r="B344" s="176">
        <v>2620212856</v>
      </c>
      <c r="C344" s="176" t="s">
        <v>83</v>
      </c>
      <c r="D344" s="176" t="s">
        <v>81</v>
      </c>
      <c r="E344" s="176" t="s">
        <v>5</v>
      </c>
      <c r="F344" s="176" t="s">
        <v>769</v>
      </c>
      <c r="G344" s="176">
        <v>150</v>
      </c>
      <c r="H344" s="176" t="s">
        <v>217</v>
      </c>
      <c r="I344" s="176" t="s">
        <v>245</v>
      </c>
      <c r="J344" s="176" t="s">
        <v>246</v>
      </c>
      <c r="K344" s="176" t="s">
        <v>771</v>
      </c>
      <c r="L344" s="204">
        <v>46156.459027777775</v>
      </c>
      <c r="M344" s="204">
        <v>46156.47152777778</v>
      </c>
      <c r="N344" s="176" t="s">
        <v>206</v>
      </c>
      <c r="O344" s="144" t="s">
        <v>62</v>
      </c>
      <c r="P344" s="90"/>
      <c r="Q344" s="144" t="s">
        <v>62</v>
      </c>
      <c r="R344" s="90"/>
      <c r="S344" s="144" t="s">
        <v>62</v>
      </c>
      <c r="T344" s="90"/>
      <c r="U344" s="144" t="s">
        <v>62</v>
      </c>
      <c r="V344" s="90"/>
      <c r="W344" s="144" t="s">
        <v>62</v>
      </c>
      <c r="X344" s="90"/>
      <c r="Y344" s="144" t="s">
        <v>62</v>
      </c>
      <c r="Z344" s="90"/>
      <c r="AA344" s="144" t="s">
        <v>62</v>
      </c>
      <c r="AB344" s="90"/>
      <c r="AC344" s="144" t="s">
        <v>62</v>
      </c>
      <c r="AD344" s="90"/>
      <c r="AE344" s="144" t="s">
        <v>62</v>
      </c>
      <c r="AF344" s="178" t="str">
        <f>IF(AND(O344="",Q344="",S344="",U344="",W344="",Y344="",AA344="",AC344=""),"",IF(OR(AND(O344&lt;&gt;"NA",O344&lt;&gt;"C",O344&lt;&gt;"NC",O344&lt;&gt;"SF",O344&lt;&gt;""),AND(Q344&lt;&gt;"NA",Q344&lt;&gt;"C",Q344&lt;&gt;"NC",Q344&lt;&gt;"SF",Q344&lt;&gt;""),AND(S344&lt;&gt;"NA",S344&lt;&gt;"C",S344&lt;&gt;"NC",S344&lt;&gt;"SF",S344&lt;&gt;""),AND(U344&lt;&gt;"NA",U344&lt;&gt;"C",U344&lt;&gt;"NC",U344&lt;&gt;"SF",U344&lt;&gt;""),AND(W344&lt;&gt;"NA",W344&lt;&gt;"C",W344&lt;&gt;"NC",W344&lt;&gt;"SF",W344&lt;&gt;""),AND(Y344&lt;&gt;"NA",Y344&lt;&gt;"C",Y344&lt;&gt;"NC",Y344&lt;&gt;"SF",Y344&lt;&gt;""),AND(AA344&lt;&gt;"NA",AA344&lt;&gt;"C",AA344&lt;&gt;"NC",AA344&lt;&gt;"SF",AA344&lt;&gt;""),AND(AC344&lt;&gt;"NA",AC344&lt;&gt;"C",AC344&lt;&gt;"NC",AC344&lt;&gt;"SF",AC344&lt;&gt;"")),"FALSO",IF(AND(O344="NA",Q344="NA",S344="NA",U344="NA",W344="NA",Y344="NA",AA344="NA",AC344="NA"),"NA",IF(OR(O344="NC",Q344="NC",S344="NC",U344="NC",W344="NC",Y344="NC",AA344="NC",AC344="NC",O344="SF",Q344="SF",S344="SF",U344="SF",W344="SF",Y344="SF",AA344="SF",AC344="SF"),"NC",IF(OR(O344="C",Q344="C",S344="C",U344="C",W344="C",Y344="C",AA344="C",AC344="C"),"C","")))))</f>
        <v>NA</v>
      </c>
      <c r="AG344" s="54" t="str">
        <f>IF(AND(AE344="C",AF344="C"),"UTILIZOU O PDA CORRETAMENTE",IF(AND(AE344="C",AF344="NC"),"UTILIZOU O PDA CORRETAMENTE. NÃO HÁ FOTOS DE TODAS AS ETAPAS",IF(AND(AE344="NC",AF344="NC"),"NÃO UTILIZOU O PDA",IF(AND(AE344="NA",AF344="NA"),"NÃO AVALIADO POR FALHA DE SINCRONISMO"))))</f>
        <v>NÃO AVALIADO POR FALHA DE SINCRONISMO</v>
      </c>
      <c r="AH344" s="161" t="s">
        <v>207</v>
      </c>
      <c r="AI344" s="190" t="s">
        <v>6</v>
      </c>
      <c r="AJ344" s="94" t="str">
        <f>E344</f>
        <v>SÃO PAULO</v>
      </c>
      <c r="AK344" s="192" t="s">
        <v>39</v>
      </c>
    </row>
    <row r="345" spans="1:37" ht="30" hidden="1" customHeight="1">
      <c r="A345" s="176" t="s">
        <v>201</v>
      </c>
      <c r="B345" s="176">
        <v>265224262</v>
      </c>
      <c r="C345" s="176" t="s">
        <v>92</v>
      </c>
      <c r="D345" s="176" t="s">
        <v>77</v>
      </c>
      <c r="E345" s="176" t="s">
        <v>5</v>
      </c>
      <c r="F345" s="176" t="s">
        <v>772</v>
      </c>
      <c r="G345" s="176">
        <v>223</v>
      </c>
      <c r="H345" s="176" t="s">
        <v>203</v>
      </c>
      <c r="I345" s="176" t="s">
        <v>254</v>
      </c>
      <c r="J345" s="176" t="s">
        <v>343</v>
      </c>
      <c r="K345" s="176" t="s">
        <v>773</v>
      </c>
      <c r="L345" s="204">
        <v>46157.741666666669</v>
      </c>
      <c r="M345" s="204">
        <v>46157.745138888888</v>
      </c>
      <c r="N345" s="176" t="s">
        <v>226</v>
      </c>
      <c r="O345" s="144" t="s">
        <v>207</v>
      </c>
      <c r="P345" s="90"/>
      <c r="Q345" s="144" t="s">
        <v>207</v>
      </c>
      <c r="R345" s="90"/>
      <c r="S345" s="144" t="s">
        <v>207</v>
      </c>
      <c r="T345" s="90"/>
      <c r="U345" s="144" t="s">
        <v>62</v>
      </c>
      <c r="V345" s="90"/>
      <c r="W345" s="144" t="s">
        <v>207</v>
      </c>
      <c r="X345" s="90"/>
      <c r="Y345" s="144" t="s">
        <v>207</v>
      </c>
      <c r="Z345" s="90"/>
      <c r="AA345" s="144" t="s">
        <v>207</v>
      </c>
      <c r="AB345" s="90"/>
      <c r="AC345" s="144" t="s">
        <v>207</v>
      </c>
      <c r="AD345" s="90"/>
      <c r="AE345" s="144" t="s">
        <v>207</v>
      </c>
      <c r="AF345" s="178" t="str">
        <f>IF(AND(O345="",Q345="",S345="",U345="",W345="",Y345="",AA345="",AC345=""),"",IF(OR(AND(O345&lt;&gt;"NA",O345&lt;&gt;"C",O345&lt;&gt;"NC",O345&lt;&gt;"SF",O345&lt;&gt;""),AND(Q345&lt;&gt;"NA",Q345&lt;&gt;"C",Q345&lt;&gt;"NC",Q345&lt;&gt;"SF",Q345&lt;&gt;""),AND(S345&lt;&gt;"NA",S345&lt;&gt;"C",S345&lt;&gt;"NC",S345&lt;&gt;"SF",S345&lt;&gt;""),AND(U345&lt;&gt;"NA",U345&lt;&gt;"C",U345&lt;&gt;"NC",U345&lt;&gt;"SF",U345&lt;&gt;""),AND(W345&lt;&gt;"NA",W345&lt;&gt;"C",W345&lt;&gt;"NC",W345&lt;&gt;"SF",W345&lt;&gt;""),AND(Y345&lt;&gt;"NA",Y345&lt;&gt;"C",Y345&lt;&gt;"NC",Y345&lt;&gt;"SF",Y345&lt;&gt;""),AND(AA345&lt;&gt;"NA",AA345&lt;&gt;"C",AA345&lt;&gt;"NC",AA345&lt;&gt;"SF",AA345&lt;&gt;""),AND(AC345&lt;&gt;"NA",AC345&lt;&gt;"C",AC345&lt;&gt;"NC",AC345&lt;&gt;"SF",AC345&lt;&gt;"")),"FALSO",IF(AND(O345="NA",Q345="NA",S345="NA",U345="NA",W345="NA",Y345="NA",AA345="NA",AC345="NA"),"NA",IF(OR(O345="NC",Q345="NC",S345="NC",U345="NC",W345="NC",Y345="NC",AA345="NC",AC345="NC",O345="SF",Q345="SF",S345="SF",U345="SF",W345="SF",Y345="SF",AA345="SF",AC345="SF"),"NC",IF(OR(O345="C",Q345="C",S345="C",U345="C",W345="C",Y345="C",AA345="C",AC345="C"),"C","")))))</f>
        <v>C</v>
      </c>
      <c r="AG345" s="54" t="str">
        <f>IF(AND(AE345="C",AF345="C"),"UTILIZOU O PDA CORRETAMENTE",IF(AND(AE345="C",AF345="NC"),"UTILIZOU O PDA CORRETAMENTE. NÃO HÁ FOTOS DE TODAS AS ETAPAS",IF(AND(AE345="NC",AF345="NC"),"NÃO UTILIZOU O PDA",IF(AND(AE345="NA",AF345="NA"),"NÃO AVALIADO POR FALHA DE SINCRONISMO"))))</f>
        <v>UTILIZOU O PDA CORRETAMENTE</v>
      </c>
      <c r="AH345" s="144" t="s">
        <v>207</v>
      </c>
      <c r="AI345" s="190" t="s">
        <v>6</v>
      </c>
      <c r="AJ345" s="94" t="str">
        <f>E345</f>
        <v>SÃO PAULO</v>
      </c>
      <c r="AK345" s="192" t="s">
        <v>39</v>
      </c>
    </row>
    <row r="346" spans="1:37" ht="30" hidden="1" customHeight="1">
      <c r="A346" s="176" t="s">
        <v>201</v>
      </c>
      <c r="B346" s="176">
        <v>2619963822</v>
      </c>
      <c r="C346" s="176" t="s">
        <v>92</v>
      </c>
      <c r="D346" s="176" t="s">
        <v>77</v>
      </c>
      <c r="E346" s="176" t="s">
        <v>5</v>
      </c>
      <c r="F346" s="176" t="s">
        <v>772</v>
      </c>
      <c r="G346" s="176">
        <v>223</v>
      </c>
      <c r="H346" s="176" t="s">
        <v>212</v>
      </c>
      <c r="I346" s="176" t="s">
        <v>254</v>
      </c>
      <c r="J346" s="176" t="s">
        <v>343</v>
      </c>
      <c r="K346" s="176" t="s">
        <v>774</v>
      </c>
      <c r="L346" s="204">
        <v>46157.749305555553</v>
      </c>
      <c r="M346" s="204">
        <v>46157.753472222219</v>
      </c>
      <c r="N346" s="176" t="s">
        <v>226</v>
      </c>
      <c r="O346" s="144" t="s">
        <v>207</v>
      </c>
      <c r="P346" s="90"/>
      <c r="Q346" s="144" t="s">
        <v>207</v>
      </c>
      <c r="R346" s="90"/>
      <c r="S346" s="144" t="s">
        <v>207</v>
      </c>
      <c r="T346" s="90"/>
      <c r="U346" s="144" t="s">
        <v>62</v>
      </c>
      <c r="V346" s="90"/>
      <c r="W346" s="144" t="s">
        <v>207</v>
      </c>
      <c r="X346" s="90"/>
      <c r="Y346" s="144" t="s">
        <v>207</v>
      </c>
      <c r="Z346" s="90"/>
      <c r="AA346" s="144" t="s">
        <v>207</v>
      </c>
      <c r="AB346" s="90"/>
      <c r="AC346" s="144" t="s">
        <v>207</v>
      </c>
      <c r="AD346" s="90"/>
      <c r="AE346" s="144" t="s">
        <v>207</v>
      </c>
      <c r="AF346" s="178" t="str">
        <f>IF(AND(O346="",Q346="",S346="",U346="",W346="",Y346="",AA346="",AC346=""),"",IF(OR(AND(O346&lt;&gt;"NA",O346&lt;&gt;"C",O346&lt;&gt;"NC",O346&lt;&gt;"SF",O346&lt;&gt;""),AND(Q346&lt;&gt;"NA",Q346&lt;&gt;"C",Q346&lt;&gt;"NC",Q346&lt;&gt;"SF",Q346&lt;&gt;""),AND(S346&lt;&gt;"NA",S346&lt;&gt;"C",S346&lt;&gt;"NC",S346&lt;&gt;"SF",S346&lt;&gt;""),AND(U346&lt;&gt;"NA",U346&lt;&gt;"C",U346&lt;&gt;"NC",U346&lt;&gt;"SF",U346&lt;&gt;""),AND(W346&lt;&gt;"NA",W346&lt;&gt;"C",W346&lt;&gt;"NC",W346&lt;&gt;"SF",W346&lt;&gt;""),AND(Y346&lt;&gt;"NA",Y346&lt;&gt;"C",Y346&lt;&gt;"NC",Y346&lt;&gt;"SF",Y346&lt;&gt;""),AND(AA346&lt;&gt;"NA",AA346&lt;&gt;"C",AA346&lt;&gt;"NC",AA346&lt;&gt;"SF",AA346&lt;&gt;""),AND(AC346&lt;&gt;"NA",AC346&lt;&gt;"C",AC346&lt;&gt;"NC",AC346&lt;&gt;"SF",AC346&lt;&gt;"")),"FALSO",IF(AND(O346="NA",Q346="NA",S346="NA",U346="NA",W346="NA",Y346="NA",AA346="NA",AC346="NA"),"NA",IF(OR(O346="NC",Q346="NC",S346="NC",U346="NC",W346="NC",Y346="NC",AA346="NC",AC346="NC",O346="SF",Q346="SF",S346="SF",U346="SF",W346="SF",Y346="SF",AA346="SF",AC346="SF"),"NC",IF(OR(O346="C",Q346="C",S346="C",U346="C",W346="C",Y346="C",AA346="C",AC346="C"),"C","")))))</f>
        <v>C</v>
      </c>
      <c r="AG346" s="54" t="str">
        <f>IF(AND(AE346="C",AF346="C"),"UTILIZOU O PDA CORRETAMENTE",IF(AND(AE346="C",AF346="NC"),"UTILIZOU O PDA CORRETAMENTE. NÃO HÁ FOTOS DE TODAS AS ETAPAS",IF(AND(AE346="NC",AF346="NC"),"NÃO UTILIZOU O PDA",IF(AND(AE346="NA",AF346="NA"),"NÃO AVALIADO POR FALHA DE SINCRONISMO"))))</f>
        <v>UTILIZOU O PDA CORRETAMENTE</v>
      </c>
      <c r="AH346" s="144" t="s">
        <v>207</v>
      </c>
      <c r="AI346" s="190" t="s">
        <v>6</v>
      </c>
      <c r="AJ346" s="94" t="str">
        <f>E346</f>
        <v>SÃO PAULO</v>
      </c>
      <c r="AK346" s="192" t="s">
        <v>39</v>
      </c>
    </row>
    <row r="347" spans="1:37" ht="30" hidden="1" customHeight="1">
      <c r="A347" s="176" t="s">
        <v>201</v>
      </c>
      <c r="B347" s="176">
        <v>2619955182</v>
      </c>
      <c r="C347" s="176" t="s">
        <v>84</v>
      </c>
      <c r="D347" s="176" t="s">
        <v>77</v>
      </c>
      <c r="E347" s="176" t="s">
        <v>5</v>
      </c>
      <c r="F347" s="176" t="s">
        <v>772</v>
      </c>
      <c r="G347" s="176">
        <v>223</v>
      </c>
      <c r="H347" s="176" t="s">
        <v>214</v>
      </c>
      <c r="I347" s="176" t="s">
        <v>254</v>
      </c>
      <c r="J347" s="176" t="s">
        <v>424</v>
      </c>
      <c r="K347" s="176" t="s">
        <v>775</v>
      </c>
      <c r="L347" s="204">
        <v>46157.754166666666</v>
      </c>
      <c r="M347" s="204">
        <v>46157.755555555559</v>
      </c>
      <c r="N347" s="176" t="s">
        <v>226</v>
      </c>
      <c r="O347" s="144" t="s">
        <v>207</v>
      </c>
      <c r="P347" s="90"/>
      <c r="Q347" s="144" t="s">
        <v>207</v>
      </c>
      <c r="R347" s="90"/>
      <c r="S347" s="144" t="s">
        <v>207</v>
      </c>
      <c r="T347" s="90"/>
      <c r="U347" s="144" t="s">
        <v>62</v>
      </c>
      <c r="V347" s="90"/>
      <c r="W347" s="144" t="s">
        <v>207</v>
      </c>
      <c r="X347" s="90"/>
      <c r="Y347" s="144" t="s">
        <v>207</v>
      </c>
      <c r="Z347" s="90"/>
      <c r="AA347" s="144" t="s">
        <v>207</v>
      </c>
      <c r="AB347" s="90"/>
      <c r="AC347" s="144" t="s">
        <v>207</v>
      </c>
      <c r="AD347" s="90"/>
      <c r="AE347" s="144" t="s">
        <v>207</v>
      </c>
      <c r="AF347" s="178" t="str">
        <f>IF(AND(O347="",Q347="",S347="",U347="",W347="",Y347="",AA347="",AC347=""),"",IF(OR(AND(O347&lt;&gt;"NA",O347&lt;&gt;"C",O347&lt;&gt;"NC",O347&lt;&gt;"SF",O347&lt;&gt;""),AND(Q347&lt;&gt;"NA",Q347&lt;&gt;"C",Q347&lt;&gt;"NC",Q347&lt;&gt;"SF",Q347&lt;&gt;""),AND(S347&lt;&gt;"NA",S347&lt;&gt;"C",S347&lt;&gt;"NC",S347&lt;&gt;"SF",S347&lt;&gt;""),AND(U347&lt;&gt;"NA",U347&lt;&gt;"C",U347&lt;&gt;"NC",U347&lt;&gt;"SF",U347&lt;&gt;""),AND(W347&lt;&gt;"NA",W347&lt;&gt;"C",W347&lt;&gt;"NC",W347&lt;&gt;"SF",W347&lt;&gt;""),AND(Y347&lt;&gt;"NA",Y347&lt;&gt;"C",Y347&lt;&gt;"NC",Y347&lt;&gt;"SF",Y347&lt;&gt;""),AND(AA347&lt;&gt;"NA",AA347&lt;&gt;"C",AA347&lt;&gt;"NC",AA347&lt;&gt;"SF",AA347&lt;&gt;""),AND(AC347&lt;&gt;"NA",AC347&lt;&gt;"C",AC347&lt;&gt;"NC",AC347&lt;&gt;"SF",AC347&lt;&gt;"")),"FALSO",IF(AND(O347="NA",Q347="NA",S347="NA",U347="NA",W347="NA",Y347="NA",AA347="NA",AC347="NA"),"NA",IF(OR(O347="NC",Q347="NC",S347="NC",U347="NC",W347="NC",Y347="NC",AA347="NC",AC347="NC",O347="SF",Q347="SF",S347="SF",U347="SF",W347="SF",Y347="SF",AA347="SF",AC347="SF"),"NC",IF(OR(O347="C",Q347="C",S347="C",U347="C",W347="C",Y347="C",AA347="C",AC347="C"),"C","")))))</f>
        <v>C</v>
      </c>
      <c r="AG347" s="54" t="str">
        <f>IF(AND(AE347="C",AF347="C"),"UTILIZOU O PDA CORRETAMENTE",IF(AND(AE347="C",AF347="NC"),"UTILIZOU O PDA CORRETAMENTE. NÃO HÁ FOTOS DE TODAS AS ETAPAS",IF(AND(AE347="NC",AF347="NC"),"NÃO UTILIZOU O PDA",IF(AND(AE347="NA",AF347="NA"),"NÃO AVALIADO POR FALHA DE SINCRONISMO"))))</f>
        <v>UTILIZOU O PDA CORRETAMENTE</v>
      </c>
      <c r="AH347" s="144" t="s">
        <v>207</v>
      </c>
      <c r="AI347" s="190" t="s">
        <v>6</v>
      </c>
      <c r="AJ347" s="94" t="str">
        <f>E347</f>
        <v>SÃO PAULO</v>
      </c>
      <c r="AK347" s="192" t="s">
        <v>39</v>
      </c>
    </row>
    <row r="348" spans="1:37" ht="30" hidden="1" customHeight="1">
      <c r="A348" s="176" t="s">
        <v>201</v>
      </c>
      <c r="B348" s="176">
        <v>2620719950</v>
      </c>
      <c r="C348" s="176" t="s">
        <v>83</v>
      </c>
      <c r="D348" s="176" t="s">
        <v>81</v>
      </c>
      <c r="E348" s="176" t="s">
        <v>5</v>
      </c>
      <c r="F348" s="176" t="s">
        <v>772</v>
      </c>
      <c r="G348" s="176">
        <v>223</v>
      </c>
      <c r="H348" s="176" t="s">
        <v>203</v>
      </c>
      <c r="I348" s="176" t="s">
        <v>254</v>
      </c>
      <c r="J348" s="176" t="s">
        <v>246</v>
      </c>
      <c r="K348" s="176" t="s">
        <v>776</v>
      </c>
      <c r="L348" s="204">
        <v>46159.446527777778</v>
      </c>
      <c r="M348" s="204">
        <v>46159.45</v>
      </c>
      <c r="N348" s="176" t="s">
        <v>226</v>
      </c>
      <c r="O348" s="144" t="s">
        <v>207</v>
      </c>
      <c r="P348" s="90"/>
      <c r="Q348" s="144" t="s">
        <v>207</v>
      </c>
      <c r="R348" s="90"/>
      <c r="S348" s="144" t="s">
        <v>207</v>
      </c>
      <c r="T348" s="90"/>
      <c r="U348" s="144" t="s">
        <v>62</v>
      </c>
      <c r="V348" s="90"/>
      <c r="W348" s="144" t="s">
        <v>207</v>
      </c>
      <c r="X348" s="90"/>
      <c r="Y348" s="144" t="s">
        <v>207</v>
      </c>
      <c r="Z348" s="90"/>
      <c r="AA348" s="144" t="s">
        <v>207</v>
      </c>
      <c r="AB348" s="90"/>
      <c r="AC348" s="144" t="s">
        <v>207</v>
      </c>
      <c r="AD348" s="90"/>
      <c r="AE348" s="144" t="s">
        <v>207</v>
      </c>
      <c r="AF348" s="178" t="str">
        <f>IF(AND(O348="",Q348="",S348="",U348="",W348="",Y348="",AA348="",AC348=""),"",IF(OR(AND(O348&lt;&gt;"NA",O348&lt;&gt;"C",O348&lt;&gt;"NC",O348&lt;&gt;"SF",O348&lt;&gt;""),AND(Q348&lt;&gt;"NA",Q348&lt;&gt;"C",Q348&lt;&gt;"NC",Q348&lt;&gt;"SF",Q348&lt;&gt;""),AND(S348&lt;&gt;"NA",S348&lt;&gt;"C",S348&lt;&gt;"NC",S348&lt;&gt;"SF",S348&lt;&gt;""),AND(U348&lt;&gt;"NA",U348&lt;&gt;"C",U348&lt;&gt;"NC",U348&lt;&gt;"SF",U348&lt;&gt;""),AND(W348&lt;&gt;"NA",W348&lt;&gt;"C",W348&lt;&gt;"NC",W348&lt;&gt;"SF",W348&lt;&gt;""),AND(Y348&lt;&gt;"NA",Y348&lt;&gt;"C",Y348&lt;&gt;"NC",Y348&lt;&gt;"SF",Y348&lt;&gt;""),AND(AA348&lt;&gt;"NA",AA348&lt;&gt;"C",AA348&lt;&gt;"NC",AA348&lt;&gt;"SF",AA348&lt;&gt;""),AND(AC348&lt;&gt;"NA",AC348&lt;&gt;"C",AC348&lt;&gt;"NC",AC348&lt;&gt;"SF",AC348&lt;&gt;"")),"FALSO",IF(AND(O348="NA",Q348="NA",S348="NA",U348="NA",W348="NA",Y348="NA",AA348="NA",AC348="NA"),"NA",IF(OR(O348="NC",Q348="NC",S348="NC",U348="NC",W348="NC",Y348="NC",AA348="NC",AC348="NC",O348="SF",Q348="SF",S348="SF",U348="SF",W348="SF",Y348="SF",AA348="SF",AC348="SF"),"NC",IF(OR(O348="C",Q348="C",S348="C",U348="C",W348="C",Y348="C",AA348="C",AC348="C"),"C","")))))</f>
        <v>C</v>
      </c>
      <c r="AG348" s="54" t="str">
        <f>IF(AND(AE348="C",AF348="C"),"UTILIZOU O PDA CORRETAMENTE",IF(AND(AE348="C",AF348="NC"),"UTILIZOU O PDA CORRETAMENTE. NÃO HÁ FOTOS DE TODAS AS ETAPAS",IF(AND(AE348="NC",AF348="NC"),"NÃO UTILIZOU O PDA",IF(AND(AE348="NA",AF348="NA"),"NÃO AVALIADO POR FALHA DE SINCRONISMO"))))</f>
        <v>UTILIZOU O PDA CORRETAMENTE</v>
      </c>
      <c r="AH348" s="144" t="s">
        <v>207</v>
      </c>
      <c r="AI348" s="190" t="s">
        <v>6</v>
      </c>
      <c r="AJ348" s="94" t="str">
        <f>E348</f>
        <v>SÃO PAULO</v>
      </c>
      <c r="AK348" s="192" t="s">
        <v>39</v>
      </c>
    </row>
    <row r="349" spans="1:37" ht="30" hidden="1" customHeight="1">
      <c r="A349" s="176" t="s">
        <v>201</v>
      </c>
      <c r="B349" s="176">
        <v>2620540160</v>
      </c>
      <c r="C349" s="176" t="s">
        <v>94</v>
      </c>
      <c r="D349" s="176" t="s">
        <v>77</v>
      </c>
      <c r="E349" s="176" t="s">
        <v>5</v>
      </c>
      <c r="F349" s="176" t="s">
        <v>777</v>
      </c>
      <c r="G349" s="176">
        <v>43</v>
      </c>
      <c r="H349" s="176" t="s">
        <v>203</v>
      </c>
      <c r="I349" s="176" t="s">
        <v>778</v>
      </c>
      <c r="J349" s="176" t="s">
        <v>94</v>
      </c>
      <c r="K349" s="176"/>
      <c r="L349" s="204">
        <v>46158.515972222223</v>
      </c>
      <c r="M349" s="204">
        <v>46158.53402777778</v>
      </c>
      <c r="N349" s="176" t="s">
        <v>270</v>
      </c>
      <c r="O349" s="144" t="s">
        <v>207</v>
      </c>
      <c r="P349" s="90"/>
      <c r="Q349" s="144" t="s">
        <v>62</v>
      </c>
      <c r="R349" s="90"/>
      <c r="S349" s="144" t="s">
        <v>62</v>
      </c>
      <c r="T349" s="90"/>
      <c r="U349" s="144" t="s">
        <v>62</v>
      </c>
      <c r="V349" s="90"/>
      <c r="W349" s="144" t="s">
        <v>62</v>
      </c>
      <c r="X349" s="90"/>
      <c r="Y349" s="144" t="s">
        <v>62</v>
      </c>
      <c r="Z349" s="90"/>
      <c r="AA349" s="144" t="s">
        <v>62</v>
      </c>
      <c r="AB349" s="90"/>
      <c r="AC349" s="144" t="s">
        <v>207</v>
      </c>
      <c r="AD349" s="90"/>
      <c r="AE349" s="144" t="s">
        <v>207</v>
      </c>
      <c r="AF349" s="178" t="str">
        <f>IF(AND(O349="",Q349="",S349="",U349="",W349="",Y349="",AA349="",AC349=""),"",IF(OR(AND(O349&lt;&gt;"NA",O349&lt;&gt;"C",O349&lt;&gt;"NC",O349&lt;&gt;"SF",O349&lt;&gt;""),AND(Q349&lt;&gt;"NA",Q349&lt;&gt;"C",Q349&lt;&gt;"NC",Q349&lt;&gt;"SF",Q349&lt;&gt;""),AND(S349&lt;&gt;"NA",S349&lt;&gt;"C",S349&lt;&gt;"NC",S349&lt;&gt;"SF",S349&lt;&gt;""),AND(U349&lt;&gt;"NA",U349&lt;&gt;"C",U349&lt;&gt;"NC",U349&lt;&gt;"SF",U349&lt;&gt;""),AND(W349&lt;&gt;"NA",W349&lt;&gt;"C",W349&lt;&gt;"NC",W349&lt;&gt;"SF",W349&lt;&gt;""),AND(Y349&lt;&gt;"NA",Y349&lt;&gt;"C",Y349&lt;&gt;"NC",Y349&lt;&gt;"SF",Y349&lt;&gt;""),AND(AA349&lt;&gt;"NA",AA349&lt;&gt;"C",AA349&lt;&gt;"NC",AA349&lt;&gt;"SF",AA349&lt;&gt;""),AND(AC349&lt;&gt;"NA",AC349&lt;&gt;"C",AC349&lt;&gt;"NC",AC349&lt;&gt;"SF",AC349&lt;&gt;"")),"FALSO",IF(AND(O349="NA",Q349="NA",S349="NA",U349="NA",W349="NA",Y349="NA",AA349="NA",AC349="NA"),"NA",IF(OR(O349="NC",Q349="NC",S349="NC",U349="NC",W349="NC",Y349="NC",AA349="NC",AC349="NC",O349="SF",Q349="SF",S349="SF",U349="SF",W349="SF",Y349="SF",AA349="SF",AC349="SF"),"NC",IF(OR(O349="C",Q349="C",S349="C",U349="C",W349="C",Y349="C",AA349="C",AC349="C"),"C","")))))</f>
        <v>C</v>
      </c>
      <c r="AG349" s="54" t="str">
        <f>IF(AND(AE349="C",AF349="C"),"UTILIZOU O PDA CORRETAMENTE",IF(AND(AE349="C",AF349="NC"),"UTILIZOU O PDA CORRETAMENTE. NÃO HÁ FOTOS DE TODAS AS ETAPAS",IF(AND(AE349="NC",AF349="NC"),"NÃO UTILIZOU O PDA",IF(AND(AE349="NA",AF349="NA"),"NÃO AVALIADO POR FALHA DE SINCRONISMO"))))</f>
        <v>UTILIZOU O PDA CORRETAMENTE</v>
      </c>
      <c r="AH349" s="144" t="s">
        <v>207</v>
      </c>
      <c r="AI349" s="190" t="s">
        <v>6</v>
      </c>
      <c r="AJ349" s="94" t="str">
        <f>E349</f>
        <v>SÃO PAULO</v>
      </c>
      <c r="AK349" s="192" t="s">
        <v>39</v>
      </c>
    </row>
    <row r="350" spans="1:37" ht="30" hidden="1" customHeight="1">
      <c r="A350" s="176" t="s">
        <v>201</v>
      </c>
      <c r="B350" s="176">
        <v>2620540183</v>
      </c>
      <c r="C350" s="176" t="s">
        <v>96</v>
      </c>
      <c r="D350" s="176" t="s">
        <v>77</v>
      </c>
      <c r="E350" s="176" t="s">
        <v>5</v>
      </c>
      <c r="F350" s="176" t="s">
        <v>777</v>
      </c>
      <c r="G350" s="176">
        <v>43</v>
      </c>
      <c r="H350" s="176" t="s">
        <v>208</v>
      </c>
      <c r="I350" s="176" t="s">
        <v>778</v>
      </c>
      <c r="J350" s="176" t="s">
        <v>96</v>
      </c>
      <c r="K350" s="176" t="s">
        <v>217</v>
      </c>
      <c r="L350" s="204">
        <v>46158.53402777778</v>
      </c>
      <c r="M350" s="204">
        <v>46158.536805555559</v>
      </c>
      <c r="N350" s="176" t="s">
        <v>270</v>
      </c>
      <c r="O350" s="144" t="s">
        <v>207</v>
      </c>
      <c r="P350" s="90"/>
      <c r="Q350" s="144" t="s">
        <v>62</v>
      </c>
      <c r="R350" s="90"/>
      <c r="S350" s="144" t="s">
        <v>62</v>
      </c>
      <c r="T350" s="90"/>
      <c r="U350" s="144" t="s">
        <v>62</v>
      </c>
      <c r="V350" s="90"/>
      <c r="W350" s="144" t="s">
        <v>62</v>
      </c>
      <c r="X350" s="90"/>
      <c r="Y350" s="144" t="s">
        <v>62</v>
      </c>
      <c r="Z350" s="90"/>
      <c r="AA350" s="144" t="s">
        <v>62</v>
      </c>
      <c r="AB350" s="90"/>
      <c r="AC350" s="144" t="s">
        <v>207</v>
      </c>
      <c r="AD350" s="90"/>
      <c r="AE350" s="144" t="s">
        <v>207</v>
      </c>
      <c r="AF350" s="178" t="str">
        <f>IF(AND(O350="",Q350="",S350="",U350="",W350="",Y350="",AA350="",AC350=""),"",IF(OR(AND(O350&lt;&gt;"NA",O350&lt;&gt;"C",O350&lt;&gt;"NC",O350&lt;&gt;"SF",O350&lt;&gt;""),AND(Q350&lt;&gt;"NA",Q350&lt;&gt;"C",Q350&lt;&gt;"NC",Q350&lt;&gt;"SF",Q350&lt;&gt;""),AND(S350&lt;&gt;"NA",S350&lt;&gt;"C",S350&lt;&gt;"NC",S350&lt;&gt;"SF",S350&lt;&gt;""),AND(U350&lt;&gt;"NA",U350&lt;&gt;"C",U350&lt;&gt;"NC",U350&lt;&gt;"SF",U350&lt;&gt;""),AND(W350&lt;&gt;"NA",W350&lt;&gt;"C",W350&lt;&gt;"NC",W350&lt;&gt;"SF",W350&lt;&gt;""),AND(Y350&lt;&gt;"NA",Y350&lt;&gt;"C",Y350&lt;&gt;"NC",Y350&lt;&gt;"SF",Y350&lt;&gt;""),AND(AA350&lt;&gt;"NA",AA350&lt;&gt;"C",AA350&lt;&gt;"NC",AA350&lt;&gt;"SF",AA350&lt;&gt;""),AND(AC350&lt;&gt;"NA",AC350&lt;&gt;"C",AC350&lt;&gt;"NC",AC350&lt;&gt;"SF",AC350&lt;&gt;"")),"FALSO",IF(AND(O350="NA",Q350="NA",S350="NA",U350="NA",W350="NA",Y350="NA",AA350="NA",AC350="NA"),"NA",IF(OR(O350="NC",Q350="NC",S350="NC",U350="NC",W350="NC",Y350="NC",AA350="NC",AC350="NC",O350="SF",Q350="SF",S350="SF",U350="SF",W350="SF",Y350="SF",AA350="SF",AC350="SF"),"NC",IF(OR(O350="C",Q350="C",S350="C",U350="C",W350="C",Y350="C",AA350="C",AC350="C"),"C","")))))</f>
        <v>C</v>
      </c>
      <c r="AG350" s="54" t="str">
        <f>IF(AND(AE350="C",AF350="C"),"UTILIZOU O PDA CORRETAMENTE",IF(AND(AE350="C",AF350="NC"),"UTILIZOU O PDA CORRETAMENTE. NÃO HÁ FOTOS DE TODAS AS ETAPAS",IF(AND(AE350="NC",AF350="NC"),"NÃO UTILIZOU O PDA",IF(AND(AE350="NA",AF350="NA"),"NÃO AVALIADO POR FALHA DE SINCRONISMO"))))</f>
        <v>UTILIZOU O PDA CORRETAMENTE</v>
      </c>
      <c r="AH350" s="144" t="s">
        <v>207</v>
      </c>
      <c r="AI350" s="190" t="s">
        <v>6</v>
      </c>
      <c r="AJ350" s="94" t="str">
        <f>E350</f>
        <v>SÃO PAULO</v>
      </c>
      <c r="AK350" s="192" t="s">
        <v>39</v>
      </c>
    </row>
    <row r="351" spans="1:37" ht="30" hidden="1" customHeight="1">
      <c r="A351" s="176" t="s">
        <v>201</v>
      </c>
      <c r="B351" s="176">
        <v>2619327563</v>
      </c>
      <c r="C351" s="176" t="s">
        <v>86</v>
      </c>
      <c r="D351" s="176" t="s">
        <v>77</v>
      </c>
      <c r="E351" s="176" t="s">
        <v>5</v>
      </c>
      <c r="F351" s="176" t="s">
        <v>779</v>
      </c>
      <c r="G351" s="176">
        <v>447</v>
      </c>
      <c r="H351" s="176" t="s">
        <v>217</v>
      </c>
      <c r="I351" s="176" t="s">
        <v>245</v>
      </c>
      <c r="J351" s="176" t="s">
        <v>86</v>
      </c>
      <c r="K351" s="176" t="s">
        <v>217</v>
      </c>
      <c r="L351" s="204">
        <v>46157.333333333336</v>
      </c>
      <c r="M351" s="204">
        <v>46157.334027777775</v>
      </c>
      <c r="N351" s="176" t="s">
        <v>226</v>
      </c>
      <c r="O351" s="144" t="s">
        <v>207</v>
      </c>
      <c r="P351" s="90"/>
      <c r="Q351" s="144" t="s">
        <v>207</v>
      </c>
      <c r="R351" s="90"/>
      <c r="S351" s="144" t="s">
        <v>207</v>
      </c>
      <c r="T351" s="90"/>
      <c r="U351" s="144" t="s">
        <v>207</v>
      </c>
      <c r="V351" s="90"/>
      <c r="W351" s="144" t="s">
        <v>207</v>
      </c>
      <c r="X351" s="90"/>
      <c r="Y351" s="144" t="s">
        <v>207</v>
      </c>
      <c r="Z351" s="90"/>
      <c r="AA351" s="144" t="s">
        <v>207</v>
      </c>
      <c r="AB351" s="90"/>
      <c r="AC351" s="144" t="s">
        <v>207</v>
      </c>
      <c r="AD351" s="90"/>
      <c r="AE351" s="144" t="s">
        <v>207</v>
      </c>
      <c r="AF351" s="178" t="str">
        <f>IF(AND(O351="",Q351="",S351="",U351="",W351="",Y351="",AA351="",AC351=""),"",IF(OR(AND(O351&lt;&gt;"NA",O351&lt;&gt;"C",O351&lt;&gt;"NC",O351&lt;&gt;"SF",O351&lt;&gt;""),AND(Q351&lt;&gt;"NA",Q351&lt;&gt;"C",Q351&lt;&gt;"NC",Q351&lt;&gt;"SF",Q351&lt;&gt;""),AND(S351&lt;&gt;"NA",S351&lt;&gt;"C",S351&lt;&gt;"NC",S351&lt;&gt;"SF",S351&lt;&gt;""),AND(U351&lt;&gt;"NA",U351&lt;&gt;"C",U351&lt;&gt;"NC",U351&lt;&gt;"SF",U351&lt;&gt;""),AND(W351&lt;&gt;"NA",W351&lt;&gt;"C",W351&lt;&gt;"NC",W351&lt;&gt;"SF",W351&lt;&gt;""),AND(Y351&lt;&gt;"NA",Y351&lt;&gt;"C",Y351&lt;&gt;"NC",Y351&lt;&gt;"SF",Y351&lt;&gt;""),AND(AA351&lt;&gt;"NA",AA351&lt;&gt;"C",AA351&lt;&gt;"NC",AA351&lt;&gt;"SF",AA351&lt;&gt;""),AND(AC351&lt;&gt;"NA",AC351&lt;&gt;"C",AC351&lt;&gt;"NC",AC351&lt;&gt;"SF",AC351&lt;&gt;"")),"FALSO",IF(AND(O351="NA",Q351="NA",S351="NA",U351="NA",W351="NA",Y351="NA",AA351="NA",AC351="NA"),"NA",IF(OR(O351="NC",Q351="NC",S351="NC",U351="NC",W351="NC",Y351="NC",AA351="NC",AC351="NC",O351="SF",Q351="SF",S351="SF",U351="SF",W351="SF",Y351="SF",AA351="SF",AC351="SF"),"NC",IF(OR(O351="C",Q351="C",S351="C",U351="C",W351="C",Y351="C",AA351="C",AC351="C"),"C","")))))</f>
        <v>C</v>
      </c>
      <c r="AG351" s="54" t="str">
        <f>IF(AND(AE351="C",AF351="C"),"UTILIZOU O PDA CORRETAMENTE",IF(AND(AE351="C",AF351="NC"),"UTILIZOU O PDA CORRETAMENTE. NÃO HÁ FOTOS DE TODAS AS ETAPAS",IF(AND(AE351="NC",AF351="NC"),"NÃO UTILIZOU O PDA",IF(AND(AE351="NA",AF351="NA"),"NÃO AVALIADO POR FALHA DE SINCRONISMO"))))</f>
        <v>UTILIZOU O PDA CORRETAMENTE</v>
      </c>
      <c r="AH351" s="144" t="s">
        <v>207</v>
      </c>
      <c r="AI351" s="190" t="s">
        <v>6</v>
      </c>
      <c r="AJ351" s="94" t="str">
        <f>E351</f>
        <v>SÃO PAULO</v>
      </c>
      <c r="AK351" s="192" t="s">
        <v>39</v>
      </c>
    </row>
    <row r="352" spans="1:37" ht="30" hidden="1" customHeight="1">
      <c r="A352" s="176" t="s">
        <v>201</v>
      </c>
      <c r="B352" s="176">
        <v>2620527326</v>
      </c>
      <c r="C352" s="176" t="s">
        <v>107</v>
      </c>
      <c r="D352" s="176" t="s">
        <v>81</v>
      </c>
      <c r="E352" s="176" t="s">
        <v>5</v>
      </c>
      <c r="F352" s="176" t="s">
        <v>378</v>
      </c>
      <c r="G352" s="176">
        <v>8</v>
      </c>
      <c r="H352" s="176" t="s">
        <v>203</v>
      </c>
      <c r="I352" s="176" t="s">
        <v>261</v>
      </c>
      <c r="J352" s="176" t="s">
        <v>224</v>
      </c>
      <c r="K352" s="176" t="s">
        <v>780</v>
      </c>
      <c r="L352" s="204">
        <v>46158.25</v>
      </c>
      <c r="M352" s="204">
        <v>46158.263888888891</v>
      </c>
      <c r="N352" s="176" t="s">
        <v>235</v>
      </c>
      <c r="O352" s="144" t="s">
        <v>207</v>
      </c>
      <c r="P352" s="90"/>
      <c r="Q352" s="144" t="s">
        <v>207</v>
      </c>
      <c r="R352" s="90"/>
      <c r="S352" s="144" t="s">
        <v>207</v>
      </c>
      <c r="T352" s="90"/>
      <c r="U352" s="144" t="s">
        <v>62</v>
      </c>
      <c r="V352" s="90"/>
      <c r="W352" s="144" t="s">
        <v>207</v>
      </c>
      <c r="X352" s="90"/>
      <c r="Y352" s="144" t="s">
        <v>62</v>
      </c>
      <c r="Z352" s="90"/>
      <c r="AA352" s="144" t="s">
        <v>207</v>
      </c>
      <c r="AB352" s="90"/>
      <c r="AC352" s="144" t="s">
        <v>207</v>
      </c>
      <c r="AD352" s="90"/>
      <c r="AE352" s="144" t="s">
        <v>207</v>
      </c>
      <c r="AF352" s="178" t="str">
        <f>IF(AND(O352="",Q352="",S352="",U352="",W352="",Y352="",AA352="",AC352=""),"",IF(OR(AND(O352&lt;&gt;"NA",O352&lt;&gt;"C",O352&lt;&gt;"NC",O352&lt;&gt;"SF",O352&lt;&gt;""),AND(Q352&lt;&gt;"NA",Q352&lt;&gt;"C",Q352&lt;&gt;"NC",Q352&lt;&gt;"SF",Q352&lt;&gt;""),AND(S352&lt;&gt;"NA",S352&lt;&gt;"C",S352&lt;&gt;"NC",S352&lt;&gt;"SF",S352&lt;&gt;""),AND(U352&lt;&gt;"NA",U352&lt;&gt;"C",U352&lt;&gt;"NC",U352&lt;&gt;"SF",U352&lt;&gt;""),AND(W352&lt;&gt;"NA",W352&lt;&gt;"C",W352&lt;&gt;"NC",W352&lt;&gt;"SF",W352&lt;&gt;""),AND(Y352&lt;&gt;"NA",Y352&lt;&gt;"C",Y352&lt;&gt;"NC",Y352&lt;&gt;"SF",Y352&lt;&gt;""),AND(AA352&lt;&gt;"NA",AA352&lt;&gt;"C",AA352&lt;&gt;"NC",AA352&lt;&gt;"SF",AA352&lt;&gt;""),AND(AC352&lt;&gt;"NA",AC352&lt;&gt;"C",AC352&lt;&gt;"NC",AC352&lt;&gt;"SF",AC352&lt;&gt;"")),"FALSO",IF(AND(O352="NA",Q352="NA",S352="NA",U352="NA",W352="NA",Y352="NA",AA352="NA",AC352="NA"),"NA",IF(OR(O352="NC",Q352="NC",S352="NC",U352="NC",W352="NC",Y352="NC",AA352="NC",AC352="NC",O352="SF",Q352="SF",S352="SF",U352="SF",W352="SF",Y352="SF",AA352="SF",AC352="SF"),"NC",IF(OR(O352="C",Q352="C",S352="C",U352="C",W352="C",Y352="C",AA352="C",AC352="C"),"C","")))))</f>
        <v>C</v>
      </c>
      <c r="AG352" s="54" t="str">
        <f>IF(AND(AE352="C",AF352="C"),"UTILIZOU O PDA CORRETAMENTE",IF(AND(AE352="C",AF352="NC"),"UTILIZOU O PDA CORRETAMENTE. NÃO HÁ FOTOS DE TODAS AS ETAPAS",IF(AND(AE352="NC",AF352="NC"),"NÃO UTILIZOU O PDA",IF(AND(AE352="NA",AF352="NA"),"NÃO AVALIADO POR FALHA DE SINCRONISMO"))))</f>
        <v>UTILIZOU O PDA CORRETAMENTE</v>
      </c>
      <c r="AH352" s="144" t="s">
        <v>207</v>
      </c>
      <c r="AI352" s="190" t="s">
        <v>6</v>
      </c>
      <c r="AJ352" s="94" t="str">
        <f>E352</f>
        <v>SÃO PAULO</v>
      </c>
      <c r="AK352" s="192" t="s">
        <v>39</v>
      </c>
    </row>
    <row r="353" spans="1:37" ht="30" hidden="1" customHeight="1">
      <c r="A353" s="176" t="s">
        <v>201</v>
      </c>
      <c r="B353" s="176">
        <v>2693316771</v>
      </c>
      <c r="C353" s="176" t="s">
        <v>103</v>
      </c>
      <c r="D353" s="176" t="s">
        <v>81</v>
      </c>
      <c r="E353" s="176" t="s">
        <v>5</v>
      </c>
      <c r="F353" s="176" t="s">
        <v>781</v>
      </c>
      <c r="G353" s="176">
        <v>128</v>
      </c>
      <c r="H353" s="176"/>
      <c r="I353" s="176" t="s">
        <v>283</v>
      </c>
      <c r="J353" s="176" t="s">
        <v>246</v>
      </c>
      <c r="K353" s="176"/>
      <c r="L353" s="204">
        <v>46156.581250000003</v>
      </c>
      <c r="M353" s="204">
        <v>46156.704861111109</v>
      </c>
      <c r="N353" s="176" t="s">
        <v>229</v>
      </c>
      <c r="O353" s="144" t="s">
        <v>207</v>
      </c>
      <c r="P353" s="90"/>
      <c r="Q353" s="144" t="s">
        <v>207</v>
      </c>
      <c r="R353" s="90"/>
      <c r="S353" s="144" t="s">
        <v>207</v>
      </c>
      <c r="T353" s="90"/>
      <c r="U353" s="144" t="s">
        <v>207</v>
      </c>
      <c r="V353" s="90"/>
      <c r="W353" s="144" t="s">
        <v>207</v>
      </c>
      <c r="X353" s="90"/>
      <c r="Y353" s="144" t="s">
        <v>62</v>
      </c>
      <c r="Z353" s="90"/>
      <c r="AA353" s="144" t="s">
        <v>207</v>
      </c>
      <c r="AB353" s="90"/>
      <c r="AC353" s="144" t="s">
        <v>207</v>
      </c>
      <c r="AD353" s="90"/>
      <c r="AE353" s="144" t="s">
        <v>207</v>
      </c>
      <c r="AF353" s="178" t="str">
        <f>IF(AND(O353="",Q353="",S353="",U353="",W353="",Y353="",AA353="",AC353=""),"",IF(OR(AND(O353&lt;&gt;"NA",O353&lt;&gt;"C",O353&lt;&gt;"NC",O353&lt;&gt;"SF",O353&lt;&gt;""),AND(Q353&lt;&gt;"NA",Q353&lt;&gt;"C",Q353&lt;&gt;"NC",Q353&lt;&gt;"SF",Q353&lt;&gt;""),AND(S353&lt;&gt;"NA",S353&lt;&gt;"C",S353&lt;&gt;"NC",S353&lt;&gt;"SF",S353&lt;&gt;""),AND(U353&lt;&gt;"NA",U353&lt;&gt;"C",U353&lt;&gt;"NC",U353&lt;&gt;"SF",U353&lt;&gt;""),AND(W353&lt;&gt;"NA",W353&lt;&gt;"C",W353&lt;&gt;"NC",W353&lt;&gt;"SF",W353&lt;&gt;""),AND(Y353&lt;&gt;"NA",Y353&lt;&gt;"C",Y353&lt;&gt;"NC",Y353&lt;&gt;"SF",Y353&lt;&gt;""),AND(AA353&lt;&gt;"NA",AA353&lt;&gt;"C",AA353&lt;&gt;"NC",AA353&lt;&gt;"SF",AA353&lt;&gt;""),AND(AC353&lt;&gt;"NA",AC353&lt;&gt;"C",AC353&lt;&gt;"NC",AC353&lt;&gt;"SF",AC353&lt;&gt;"")),"FALSO",IF(AND(O353="NA",Q353="NA",S353="NA",U353="NA",W353="NA",Y353="NA",AA353="NA",AC353="NA"),"NA",IF(OR(O353="NC",Q353="NC",S353="NC",U353="NC",W353="NC",Y353="NC",AA353="NC",AC353="NC",O353="SF",Q353="SF",S353="SF",U353="SF",W353="SF",Y353="SF",AA353="SF",AC353="SF"),"NC",IF(OR(O353="C",Q353="C",S353="C",U353="C",W353="C",Y353="C",AA353="C",AC353="C"),"C","")))))</f>
        <v>C</v>
      </c>
      <c r="AG353" s="54" t="str">
        <f>IF(AND(AE353="C",AF353="C"),"UTILIZOU O PDA CORRETAMENTE",IF(AND(AE353="C",AF353="NC"),"UTILIZOU O PDA CORRETAMENTE. NÃO HÁ FOTOS DE TODAS AS ETAPAS",IF(AND(AE353="NC",AF353="NC"),"NÃO UTILIZOU O PDA",IF(AND(AE353="NA",AF353="NA"),"NÃO AVALIADO POR FALHA DE SINCRONISMO"))))</f>
        <v>UTILIZOU O PDA CORRETAMENTE</v>
      </c>
      <c r="AH353" s="144" t="s">
        <v>207</v>
      </c>
      <c r="AI353" s="190" t="s">
        <v>6</v>
      </c>
      <c r="AJ353" s="94" t="str">
        <f>E353</f>
        <v>SÃO PAULO</v>
      </c>
      <c r="AK353" s="192" t="s">
        <v>39</v>
      </c>
    </row>
    <row r="354" spans="1:37" ht="30" hidden="1" customHeight="1">
      <c r="A354" s="225" t="s">
        <v>201</v>
      </c>
      <c r="B354" s="176">
        <v>2619140931</v>
      </c>
      <c r="C354" s="176" t="s">
        <v>659</v>
      </c>
      <c r="D354" s="176" t="s">
        <v>80</v>
      </c>
      <c r="E354" s="176" t="s">
        <v>5</v>
      </c>
      <c r="F354" s="176" t="s">
        <v>782</v>
      </c>
      <c r="G354" s="176">
        <v>138</v>
      </c>
      <c r="H354" s="176"/>
      <c r="I354" s="176" t="s">
        <v>316</v>
      </c>
      <c r="J354" s="176" t="s">
        <v>661</v>
      </c>
      <c r="K354" s="176" t="s">
        <v>783</v>
      </c>
      <c r="L354" s="204">
        <v>46160.69027777778</v>
      </c>
      <c r="M354" s="204">
        <v>46160.695138888892</v>
      </c>
      <c r="N354" s="176" t="s">
        <v>318</v>
      </c>
      <c r="O354" s="144" t="s">
        <v>207</v>
      </c>
      <c r="P354" s="90"/>
      <c r="Q354" s="144" t="s">
        <v>207</v>
      </c>
      <c r="R354" s="90"/>
      <c r="S354" s="144" t="s">
        <v>207</v>
      </c>
      <c r="T354" s="90"/>
      <c r="U354" s="144" t="s">
        <v>207</v>
      </c>
      <c r="V354" s="90"/>
      <c r="W354" s="144" t="s">
        <v>207</v>
      </c>
      <c r="X354" s="90"/>
      <c r="Y354" s="144" t="s">
        <v>230</v>
      </c>
      <c r="Z354" s="90"/>
      <c r="AA354" s="144" t="s">
        <v>207</v>
      </c>
      <c r="AB354" s="90"/>
      <c r="AC354" s="144" t="s">
        <v>207</v>
      </c>
      <c r="AD354" s="90"/>
      <c r="AE354" s="144" t="s">
        <v>207</v>
      </c>
      <c r="AF354" s="178" t="str">
        <f>IF(AND(O354="",Q354="",S354="",U354="",W354="",Y354="",AA354="",AC354=""),"",IF(OR(AND(O354&lt;&gt;"NA",O354&lt;&gt;"C",O354&lt;&gt;"NC",O354&lt;&gt;"SF",O354&lt;&gt;""),AND(Q354&lt;&gt;"NA",Q354&lt;&gt;"C",Q354&lt;&gt;"NC",Q354&lt;&gt;"SF",Q354&lt;&gt;""),AND(S354&lt;&gt;"NA",S354&lt;&gt;"C",S354&lt;&gt;"NC",S354&lt;&gt;"SF",S354&lt;&gt;""),AND(U354&lt;&gt;"NA",U354&lt;&gt;"C",U354&lt;&gt;"NC",U354&lt;&gt;"SF",U354&lt;&gt;""),AND(W354&lt;&gt;"NA",W354&lt;&gt;"C",W354&lt;&gt;"NC",W354&lt;&gt;"SF",W354&lt;&gt;""),AND(Y354&lt;&gt;"NA",Y354&lt;&gt;"C",Y354&lt;&gt;"NC",Y354&lt;&gt;"SF",Y354&lt;&gt;""),AND(AA354&lt;&gt;"NA",AA354&lt;&gt;"C",AA354&lt;&gt;"NC",AA354&lt;&gt;"SF",AA354&lt;&gt;""),AND(AC354&lt;&gt;"NA",AC354&lt;&gt;"C",AC354&lt;&gt;"NC",AC354&lt;&gt;"SF",AC354&lt;&gt;"")),"FALSO",IF(AND(O354="NA",Q354="NA",S354="NA",U354="NA",W354="NA",Y354="NA",AA354="NA",AC354="NA"),"NA",IF(OR(O354="NC",Q354="NC",S354="NC",U354="NC",W354="NC",Y354="NC",AA354="NC",AC354="NC",O354="SF",Q354="SF",S354="SF",U354="SF",W354="SF",Y354="SF",AA354="SF",AC354="SF"),"NC",IF(OR(O354="C",Q354="C",S354="C",U354="C",W354="C",Y354="C",AA354="C",AC354="C"),"C","")))))</f>
        <v>NC</v>
      </c>
      <c r="AG354" s="54" t="str">
        <f>IF(AND(AE354="C",AF354="C"),"UTILIZOU O PDA CORRETAMENTE",IF(AND(AE354="C",AF354="NC"),"UTILIZOU O PDA CORRETAMENTE. NÃO HÁ FOTOS DE TODAS AS ETAPAS",IF(AND(AE354="NC",AF354="NC"),"NÃO UTILIZOU O PDA",IF(AND(AE354="NA",AF354="NA"),"NÃO AVALIADO POR FALHA DE SINCRONISMO"))))</f>
        <v>UTILIZOU O PDA CORRETAMENTE. NÃO HÁ FOTOS DE TODAS AS ETAPAS</v>
      </c>
      <c r="AH354" s="144" t="s">
        <v>207</v>
      </c>
      <c r="AI354" s="190" t="s">
        <v>6</v>
      </c>
      <c r="AJ354" s="94" t="str">
        <f>E354</f>
        <v>SÃO PAULO</v>
      </c>
      <c r="AK354" s="192" t="s">
        <v>39</v>
      </c>
    </row>
    <row r="355" spans="1:37" ht="30" hidden="1" customHeight="1">
      <c r="A355" s="225" t="s">
        <v>201</v>
      </c>
      <c r="B355" s="176">
        <v>2620211907</v>
      </c>
      <c r="C355" s="176" t="s">
        <v>86</v>
      </c>
      <c r="D355" s="176" t="s">
        <v>77</v>
      </c>
      <c r="E355" s="176" t="s">
        <v>5</v>
      </c>
      <c r="F355" s="176" t="s">
        <v>784</v>
      </c>
      <c r="G355" s="176">
        <v>14</v>
      </c>
      <c r="H355" s="176" t="s">
        <v>260</v>
      </c>
      <c r="I355" s="176" t="s">
        <v>696</v>
      </c>
      <c r="J355" s="176" t="s">
        <v>86</v>
      </c>
      <c r="K355" s="176" t="s">
        <v>785</v>
      </c>
      <c r="L355" s="204">
        <v>46160.611111111109</v>
      </c>
      <c r="M355" s="204">
        <v>46160.803472222222</v>
      </c>
      <c r="N355" s="176" t="s">
        <v>323</v>
      </c>
      <c r="O355" s="144" t="s">
        <v>207</v>
      </c>
      <c r="P355" s="90"/>
      <c r="Q355" s="144" t="s">
        <v>207</v>
      </c>
      <c r="R355" s="90"/>
      <c r="S355" s="144" t="s">
        <v>207</v>
      </c>
      <c r="T355" s="90"/>
      <c r="U355" s="144" t="s">
        <v>207</v>
      </c>
      <c r="V355" s="90"/>
      <c r="W355" s="144" t="s">
        <v>207</v>
      </c>
      <c r="X355" s="90"/>
      <c r="Y355" s="144" t="s">
        <v>207</v>
      </c>
      <c r="Z355" s="90"/>
      <c r="AA355" s="144" t="s">
        <v>207</v>
      </c>
      <c r="AB355" s="90"/>
      <c r="AC355" s="144" t="s">
        <v>207</v>
      </c>
      <c r="AD355" s="90"/>
      <c r="AE355" s="144" t="s">
        <v>207</v>
      </c>
      <c r="AF355" s="178" t="str">
        <f>IF(AND(O355="",Q355="",S355="",U355="",W355="",Y355="",AA355="",AC355=""),"",IF(OR(AND(O355&lt;&gt;"NA",O355&lt;&gt;"C",O355&lt;&gt;"NC",O355&lt;&gt;"SF",O355&lt;&gt;""),AND(Q355&lt;&gt;"NA",Q355&lt;&gt;"C",Q355&lt;&gt;"NC",Q355&lt;&gt;"SF",Q355&lt;&gt;""),AND(S355&lt;&gt;"NA",S355&lt;&gt;"C",S355&lt;&gt;"NC",S355&lt;&gt;"SF",S355&lt;&gt;""),AND(U355&lt;&gt;"NA",U355&lt;&gt;"C",U355&lt;&gt;"NC",U355&lt;&gt;"SF",U355&lt;&gt;""),AND(W355&lt;&gt;"NA",W355&lt;&gt;"C",W355&lt;&gt;"NC",W355&lt;&gt;"SF",W355&lt;&gt;""),AND(Y355&lt;&gt;"NA",Y355&lt;&gt;"C",Y355&lt;&gt;"NC",Y355&lt;&gt;"SF",Y355&lt;&gt;""),AND(AA355&lt;&gt;"NA",AA355&lt;&gt;"C",AA355&lt;&gt;"NC",AA355&lt;&gt;"SF",AA355&lt;&gt;""),AND(AC355&lt;&gt;"NA",AC355&lt;&gt;"C",AC355&lt;&gt;"NC",AC355&lt;&gt;"SF",AC355&lt;&gt;"")),"FALSO",IF(AND(O355="NA",Q355="NA",S355="NA",U355="NA",W355="NA",Y355="NA",AA355="NA",AC355="NA"),"NA",IF(OR(O355="NC",Q355="NC",S355="NC",U355="NC",W355="NC",Y355="NC",AA355="NC",AC355="NC",O355="SF",Q355="SF",S355="SF",U355="SF",W355="SF",Y355="SF",AA355="SF",AC355="SF"),"NC",IF(OR(O355="C",Q355="C",S355="C",U355="C",W355="C",Y355="C",AA355="C",AC355="C"),"C","")))))</f>
        <v>C</v>
      </c>
      <c r="AG355" s="54" t="str">
        <f>IF(AND(AE355="C",AF355="C"),"UTILIZOU O PDA CORRETAMENTE",IF(AND(AE355="C",AF355="NC"),"UTILIZOU O PDA CORRETAMENTE. NÃO HÁ FOTOS DE TODAS AS ETAPAS",IF(AND(AE355="NC",AF355="NC"),"NÃO UTILIZOU O PDA",IF(AND(AE355="NA",AF355="NA"),"NÃO AVALIADO POR FALHA DE SINCRONISMO"))))</f>
        <v>UTILIZOU O PDA CORRETAMENTE</v>
      </c>
      <c r="AH355" s="144" t="s">
        <v>207</v>
      </c>
      <c r="AI355" s="190" t="s">
        <v>6</v>
      </c>
      <c r="AJ355" s="94" t="str">
        <f>E355</f>
        <v>SÃO PAULO</v>
      </c>
      <c r="AK355" s="192" t="s">
        <v>39</v>
      </c>
    </row>
    <row r="356" spans="1:37" ht="30" hidden="1" customHeight="1">
      <c r="A356" s="176" t="s">
        <v>201</v>
      </c>
      <c r="B356" s="176">
        <v>2620340517</v>
      </c>
      <c r="C356" s="176" t="s">
        <v>84</v>
      </c>
      <c r="D356" s="176" t="s">
        <v>77</v>
      </c>
      <c r="E356" s="176" t="s">
        <v>5</v>
      </c>
      <c r="F356" s="176" t="s">
        <v>786</v>
      </c>
      <c r="G356" s="176">
        <v>31</v>
      </c>
      <c r="H356" s="176" t="s">
        <v>211</v>
      </c>
      <c r="I356" s="176" t="s">
        <v>787</v>
      </c>
      <c r="J356" s="176" t="s">
        <v>424</v>
      </c>
      <c r="K356" s="176" t="s">
        <v>217</v>
      </c>
      <c r="L356" s="204">
        <v>46159.493750000001</v>
      </c>
      <c r="M356" s="204">
        <v>46159.50277777778</v>
      </c>
      <c r="N356" s="176" t="s">
        <v>270</v>
      </c>
      <c r="O356" s="144" t="s">
        <v>207</v>
      </c>
      <c r="P356" s="90"/>
      <c r="Q356" s="144" t="s">
        <v>62</v>
      </c>
      <c r="R356" s="90"/>
      <c r="S356" s="144" t="s">
        <v>62</v>
      </c>
      <c r="T356" s="90"/>
      <c r="U356" s="144" t="s">
        <v>62</v>
      </c>
      <c r="V356" s="90"/>
      <c r="W356" s="144" t="s">
        <v>62</v>
      </c>
      <c r="X356" s="90"/>
      <c r="Y356" s="144" t="s">
        <v>62</v>
      </c>
      <c r="Z356" s="90"/>
      <c r="AA356" s="144" t="s">
        <v>62</v>
      </c>
      <c r="AB356" s="90"/>
      <c r="AC356" s="144" t="s">
        <v>207</v>
      </c>
      <c r="AD356" s="90"/>
      <c r="AE356" s="144" t="s">
        <v>207</v>
      </c>
      <c r="AF356" s="178" t="str">
        <f>IF(AND(O356="",Q356="",S356="",U356="",W356="",Y356="",AA356="",AC356=""),"",IF(OR(AND(O356&lt;&gt;"NA",O356&lt;&gt;"C",O356&lt;&gt;"NC",O356&lt;&gt;"SF",O356&lt;&gt;""),AND(Q356&lt;&gt;"NA",Q356&lt;&gt;"C",Q356&lt;&gt;"NC",Q356&lt;&gt;"SF",Q356&lt;&gt;""),AND(S356&lt;&gt;"NA",S356&lt;&gt;"C",S356&lt;&gt;"NC",S356&lt;&gt;"SF",S356&lt;&gt;""),AND(U356&lt;&gt;"NA",U356&lt;&gt;"C",U356&lt;&gt;"NC",U356&lt;&gt;"SF",U356&lt;&gt;""),AND(W356&lt;&gt;"NA",W356&lt;&gt;"C",W356&lt;&gt;"NC",W356&lt;&gt;"SF",W356&lt;&gt;""),AND(Y356&lt;&gt;"NA",Y356&lt;&gt;"C",Y356&lt;&gt;"NC",Y356&lt;&gt;"SF",Y356&lt;&gt;""),AND(AA356&lt;&gt;"NA",AA356&lt;&gt;"C",AA356&lt;&gt;"NC",AA356&lt;&gt;"SF",AA356&lt;&gt;""),AND(AC356&lt;&gt;"NA",AC356&lt;&gt;"C",AC356&lt;&gt;"NC",AC356&lt;&gt;"SF",AC356&lt;&gt;"")),"FALSO",IF(AND(O356="NA",Q356="NA",S356="NA",U356="NA",W356="NA",Y356="NA",AA356="NA",AC356="NA"),"NA",IF(OR(O356="NC",Q356="NC",S356="NC",U356="NC",W356="NC",Y356="NC",AA356="NC",AC356="NC",O356="SF",Q356="SF",S356="SF",U356="SF",W356="SF",Y356="SF",AA356="SF",AC356="SF"),"NC",IF(OR(O356="C",Q356="C",S356="C",U356="C",W356="C",Y356="C",AA356="C",AC356="C"),"C","")))))</f>
        <v>C</v>
      </c>
      <c r="AG356" s="54" t="str">
        <f>IF(AND(AE356="C",AF356="C"),"UTILIZOU O PDA CORRETAMENTE",IF(AND(AE356="C",AF356="NC"),"UTILIZOU O PDA CORRETAMENTE. NÃO HÁ FOTOS DE TODAS AS ETAPAS",IF(AND(AE356="NC",AF356="NC"),"NÃO UTILIZOU O PDA",IF(AND(AE356="NA",AF356="NA"),"NÃO AVALIADO POR FALHA DE SINCRONISMO"))))</f>
        <v>UTILIZOU O PDA CORRETAMENTE</v>
      </c>
      <c r="AH356" s="144" t="s">
        <v>207</v>
      </c>
      <c r="AI356" s="190" t="s">
        <v>6</v>
      </c>
      <c r="AJ356" s="94" t="str">
        <f>E356</f>
        <v>SÃO PAULO</v>
      </c>
      <c r="AK356" s="192" t="s">
        <v>39</v>
      </c>
    </row>
    <row r="357" spans="1:37" ht="30" hidden="1" customHeight="1">
      <c r="A357" s="176" t="s">
        <v>201</v>
      </c>
      <c r="B357" s="176">
        <v>2619824742</v>
      </c>
      <c r="C357" s="176" t="s">
        <v>106</v>
      </c>
      <c r="D357" s="176" t="s">
        <v>81</v>
      </c>
      <c r="E357" s="176" t="s">
        <v>5</v>
      </c>
      <c r="F357" s="176" t="s">
        <v>788</v>
      </c>
      <c r="G357" s="176">
        <v>176</v>
      </c>
      <c r="H357" s="176" t="s">
        <v>217</v>
      </c>
      <c r="I357" s="176" t="s">
        <v>283</v>
      </c>
      <c r="J357" s="176" t="s">
        <v>279</v>
      </c>
      <c r="K357" s="176" t="s">
        <v>789</v>
      </c>
      <c r="L357" s="204">
        <v>46156.704861111109</v>
      </c>
      <c r="M357" s="204">
        <v>46156.734027777777</v>
      </c>
      <c r="N357" s="176" t="s">
        <v>277</v>
      </c>
      <c r="O357" s="144" t="s">
        <v>207</v>
      </c>
      <c r="P357" s="90"/>
      <c r="Q357" s="144" t="s">
        <v>207</v>
      </c>
      <c r="R357" s="90"/>
      <c r="S357" s="144" t="s">
        <v>207</v>
      </c>
      <c r="T357" s="90"/>
      <c r="U357" s="144" t="s">
        <v>207</v>
      </c>
      <c r="V357" s="90"/>
      <c r="W357" s="144" t="s">
        <v>207</v>
      </c>
      <c r="X357" s="90"/>
      <c r="Y357" s="144" t="s">
        <v>62</v>
      </c>
      <c r="Z357" s="90"/>
      <c r="AA357" s="144" t="s">
        <v>207</v>
      </c>
      <c r="AB357" s="90"/>
      <c r="AC357" s="144" t="s">
        <v>207</v>
      </c>
      <c r="AD357" s="90"/>
      <c r="AE357" s="144" t="s">
        <v>207</v>
      </c>
      <c r="AF357" s="178" t="str">
        <f>IF(AND(O357="",Q357="",S357="",U357="",W357="",Y357="",AA357="",AC357=""),"",IF(OR(AND(O357&lt;&gt;"NA",O357&lt;&gt;"C",O357&lt;&gt;"NC",O357&lt;&gt;"SF",O357&lt;&gt;""),AND(Q357&lt;&gt;"NA",Q357&lt;&gt;"C",Q357&lt;&gt;"NC",Q357&lt;&gt;"SF",Q357&lt;&gt;""),AND(S357&lt;&gt;"NA",S357&lt;&gt;"C",S357&lt;&gt;"NC",S357&lt;&gt;"SF",S357&lt;&gt;""),AND(U357&lt;&gt;"NA",U357&lt;&gt;"C",U357&lt;&gt;"NC",U357&lt;&gt;"SF",U357&lt;&gt;""),AND(W357&lt;&gt;"NA",W357&lt;&gt;"C",W357&lt;&gt;"NC",W357&lt;&gt;"SF",W357&lt;&gt;""),AND(Y357&lt;&gt;"NA",Y357&lt;&gt;"C",Y357&lt;&gt;"NC",Y357&lt;&gt;"SF",Y357&lt;&gt;""),AND(AA357&lt;&gt;"NA",AA357&lt;&gt;"C",AA357&lt;&gt;"NC",AA357&lt;&gt;"SF",AA357&lt;&gt;""),AND(AC357&lt;&gt;"NA",AC357&lt;&gt;"C",AC357&lt;&gt;"NC",AC357&lt;&gt;"SF",AC357&lt;&gt;"")),"FALSO",IF(AND(O357="NA",Q357="NA",S357="NA",U357="NA",W357="NA",Y357="NA",AA357="NA",AC357="NA"),"NA",IF(OR(O357="NC",Q357="NC",S357="NC",U357="NC",W357="NC",Y357="NC",AA357="NC",AC357="NC",O357="SF",Q357="SF",S357="SF",U357="SF",W357="SF",Y357="SF",AA357="SF",AC357="SF"),"NC",IF(OR(O357="C",Q357="C",S357="C",U357="C",W357="C",Y357="C",AA357="C",AC357="C"),"C","")))))</f>
        <v>C</v>
      </c>
      <c r="AG357" s="54" t="str">
        <f>IF(AND(AE357="C",AF357="C"),"UTILIZOU O PDA CORRETAMENTE",IF(AND(AE357="C",AF357="NC"),"UTILIZOU O PDA CORRETAMENTE. NÃO HÁ FOTOS DE TODAS AS ETAPAS",IF(AND(AE357="NC",AF357="NC"),"NÃO UTILIZOU O PDA",IF(AND(AE357="NA",AF357="NA"),"NÃO AVALIADO POR FALHA DE SINCRONISMO"))))</f>
        <v>UTILIZOU O PDA CORRETAMENTE</v>
      </c>
      <c r="AH357" s="144" t="s">
        <v>207</v>
      </c>
      <c r="AI357" s="190" t="s">
        <v>6</v>
      </c>
      <c r="AJ357" s="94" t="str">
        <f>E357</f>
        <v>SÃO PAULO</v>
      </c>
      <c r="AK357" s="192" t="s">
        <v>39</v>
      </c>
    </row>
    <row r="358" spans="1:37" ht="30" hidden="1" customHeight="1">
      <c r="A358" s="176" t="s">
        <v>201</v>
      </c>
      <c r="B358" s="176">
        <v>2693355739</v>
      </c>
      <c r="C358" s="176" t="s">
        <v>103</v>
      </c>
      <c r="D358" s="176" t="s">
        <v>81</v>
      </c>
      <c r="E358" s="176" t="s">
        <v>5</v>
      </c>
      <c r="F358" s="176" t="s">
        <v>790</v>
      </c>
      <c r="G358" s="176">
        <v>13</v>
      </c>
      <c r="H358" s="176" t="s">
        <v>203</v>
      </c>
      <c r="I358" s="176" t="s">
        <v>791</v>
      </c>
      <c r="J358" s="176" t="s">
        <v>246</v>
      </c>
      <c r="K358" s="176" t="s">
        <v>792</v>
      </c>
      <c r="L358" s="204">
        <v>46157.613194444442</v>
      </c>
      <c r="M358" s="204">
        <v>46157.628472222219</v>
      </c>
      <c r="N358" s="176" t="s">
        <v>235</v>
      </c>
      <c r="O358" s="144" t="s">
        <v>62</v>
      </c>
      <c r="P358" s="90" t="s">
        <v>633</v>
      </c>
      <c r="Q358" s="144" t="s">
        <v>62</v>
      </c>
      <c r="R358" s="90" t="s">
        <v>633</v>
      </c>
      <c r="S358" s="144" t="s">
        <v>62</v>
      </c>
      <c r="T358" s="90" t="s">
        <v>633</v>
      </c>
      <c r="U358" s="144" t="s">
        <v>62</v>
      </c>
      <c r="V358" s="90" t="s">
        <v>633</v>
      </c>
      <c r="W358" s="144" t="s">
        <v>62</v>
      </c>
      <c r="X358" s="90" t="s">
        <v>633</v>
      </c>
      <c r="Y358" s="144" t="s">
        <v>62</v>
      </c>
      <c r="Z358" s="90" t="s">
        <v>633</v>
      </c>
      <c r="AA358" s="144" t="s">
        <v>62</v>
      </c>
      <c r="AB358" s="90" t="s">
        <v>633</v>
      </c>
      <c r="AC358" s="144" t="s">
        <v>62</v>
      </c>
      <c r="AD358" s="90" t="s">
        <v>633</v>
      </c>
      <c r="AE358" s="144" t="s">
        <v>62</v>
      </c>
      <c r="AF358" s="178" t="str">
        <f>IF(AND(O358="",Q358="",S358="",U358="",W358="",Y358="",AA358="",AC358=""),"",IF(OR(AND(O358&lt;&gt;"NA",O358&lt;&gt;"C",O358&lt;&gt;"NC",O358&lt;&gt;"SF",O358&lt;&gt;""),AND(Q358&lt;&gt;"NA",Q358&lt;&gt;"C",Q358&lt;&gt;"NC",Q358&lt;&gt;"SF",Q358&lt;&gt;""),AND(S358&lt;&gt;"NA",S358&lt;&gt;"C",S358&lt;&gt;"NC",S358&lt;&gt;"SF",S358&lt;&gt;""),AND(U358&lt;&gt;"NA",U358&lt;&gt;"C",U358&lt;&gt;"NC",U358&lt;&gt;"SF",U358&lt;&gt;""),AND(W358&lt;&gt;"NA",W358&lt;&gt;"C",W358&lt;&gt;"NC",W358&lt;&gt;"SF",W358&lt;&gt;""),AND(Y358&lt;&gt;"NA",Y358&lt;&gt;"C",Y358&lt;&gt;"NC",Y358&lt;&gt;"SF",Y358&lt;&gt;""),AND(AA358&lt;&gt;"NA",AA358&lt;&gt;"C",AA358&lt;&gt;"NC",AA358&lt;&gt;"SF",AA358&lt;&gt;""),AND(AC358&lt;&gt;"NA",AC358&lt;&gt;"C",AC358&lt;&gt;"NC",AC358&lt;&gt;"SF",AC358&lt;&gt;"")),"FALSO",IF(AND(O358="NA",Q358="NA",S358="NA",U358="NA",W358="NA",Y358="NA",AA358="NA",AC358="NA"),"NA",IF(OR(O358="NC",Q358="NC",S358="NC",U358="NC",W358="NC",Y358="NC",AA358="NC",AC358="NC",O358="SF",Q358="SF",S358="SF",U358="SF",W358="SF",Y358="SF",AA358="SF",AC358="SF"),"NC",IF(OR(O358="C",Q358="C",S358="C",U358="C",W358="C",Y358="C",AA358="C",AC358="C"),"C","")))))</f>
        <v>NA</v>
      </c>
      <c r="AG358" s="54" t="str">
        <f>IF(AND(AE358="C",AF358="C"),"UTILIZOU O PDA CORRETAMENTE",IF(AND(AE358="C",AF358="NC"),"UTILIZOU O PDA CORRETAMENTE. NÃO HÁ FOTOS DE TODAS AS ETAPAS",IF(AND(AE358="NC",AF358="NC"),"NÃO UTILIZOU O PDA",IF(AND(AE358="NA",AF358="NA"),"NÃO AVALIADO POR FALHA DE SINCRONISMO"))))</f>
        <v>NÃO AVALIADO POR FALHA DE SINCRONISMO</v>
      </c>
      <c r="AH358" s="144" t="s">
        <v>207</v>
      </c>
      <c r="AI358" s="190" t="s">
        <v>6</v>
      </c>
      <c r="AJ358" s="94" t="str">
        <f>E358</f>
        <v>SÃO PAULO</v>
      </c>
      <c r="AK358" s="192" t="s">
        <v>39</v>
      </c>
    </row>
    <row r="359" spans="1:37" ht="30" hidden="1" customHeight="1">
      <c r="A359" s="225" t="s">
        <v>201</v>
      </c>
      <c r="B359" s="176">
        <v>2693523367</v>
      </c>
      <c r="C359" s="176" t="s">
        <v>103</v>
      </c>
      <c r="D359" s="176" t="s">
        <v>81</v>
      </c>
      <c r="E359" s="176" t="s">
        <v>5</v>
      </c>
      <c r="F359" s="176" t="s">
        <v>793</v>
      </c>
      <c r="G359" s="176">
        <v>329</v>
      </c>
      <c r="H359" s="176" t="s">
        <v>203</v>
      </c>
      <c r="I359" s="176" t="s">
        <v>427</v>
      </c>
      <c r="J359" s="176" t="s">
        <v>224</v>
      </c>
      <c r="K359" s="176" t="s">
        <v>794</v>
      </c>
      <c r="L359" s="204">
        <v>46160.365277777775</v>
      </c>
      <c r="M359" s="204">
        <v>46160.42291666667</v>
      </c>
      <c r="N359" s="176" t="s">
        <v>351</v>
      </c>
      <c r="O359" s="144" t="s">
        <v>207</v>
      </c>
      <c r="P359" s="90"/>
      <c r="Q359" s="144" t="s">
        <v>207</v>
      </c>
      <c r="R359" s="90"/>
      <c r="S359" s="144" t="s">
        <v>207</v>
      </c>
      <c r="T359" s="90"/>
      <c r="U359" s="144" t="s">
        <v>207</v>
      </c>
      <c r="V359" s="90"/>
      <c r="W359" s="144" t="s">
        <v>207</v>
      </c>
      <c r="X359" s="90"/>
      <c r="Y359" s="144" t="s">
        <v>62</v>
      </c>
      <c r="Z359" s="90"/>
      <c r="AA359" s="144" t="s">
        <v>207</v>
      </c>
      <c r="AB359" s="90"/>
      <c r="AC359" s="144" t="s">
        <v>207</v>
      </c>
      <c r="AD359" s="90"/>
      <c r="AE359" s="144" t="s">
        <v>207</v>
      </c>
      <c r="AF359" s="178" t="str">
        <f>IF(AND(O359="",Q359="",S359="",U359="",W359="",Y359="",AA359="",AC359=""),"",IF(OR(AND(O359&lt;&gt;"NA",O359&lt;&gt;"C",O359&lt;&gt;"NC",O359&lt;&gt;"SF",O359&lt;&gt;""),AND(Q359&lt;&gt;"NA",Q359&lt;&gt;"C",Q359&lt;&gt;"NC",Q359&lt;&gt;"SF",Q359&lt;&gt;""),AND(S359&lt;&gt;"NA",S359&lt;&gt;"C",S359&lt;&gt;"NC",S359&lt;&gt;"SF",S359&lt;&gt;""),AND(U359&lt;&gt;"NA",U359&lt;&gt;"C",U359&lt;&gt;"NC",U359&lt;&gt;"SF",U359&lt;&gt;""),AND(W359&lt;&gt;"NA",W359&lt;&gt;"C",W359&lt;&gt;"NC",W359&lt;&gt;"SF",W359&lt;&gt;""),AND(Y359&lt;&gt;"NA",Y359&lt;&gt;"C",Y359&lt;&gt;"NC",Y359&lt;&gt;"SF",Y359&lt;&gt;""),AND(AA359&lt;&gt;"NA",AA359&lt;&gt;"C",AA359&lt;&gt;"NC",AA359&lt;&gt;"SF",AA359&lt;&gt;""),AND(AC359&lt;&gt;"NA",AC359&lt;&gt;"C",AC359&lt;&gt;"NC",AC359&lt;&gt;"SF",AC359&lt;&gt;"")),"FALSO",IF(AND(O359="NA",Q359="NA",S359="NA",U359="NA",W359="NA",Y359="NA",AA359="NA",AC359="NA"),"NA",IF(OR(O359="NC",Q359="NC",S359="NC",U359="NC",W359="NC",Y359="NC",AA359="NC",AC359="NC",O359="SF",Q359="SF",S359="SF",U359="SF",W359="SF",Y359="SF",AA359="SF",AC359="SF"),"NC",IF(OR(O359="C",Q359="C",S359="C",U359="C",W359="C",Y359="C",AA359="C",AC359="C"),"C","")))))</f>
        <v>C</v>
      </c>
      <c r="AG359" s="54" t="str">
        <f>IF(AND(AE359="C",AF359="C"),"UTILIZOU O PDA CORRETAMENTE",IF(AND(AE359="C",AF359="NC"),"UTILIZOU O PDA CORRETAMENTE. NÃO HÁ FOTOS DE TODAS AS ETAPAS",IF(AND(AE359="NC",AF359="NC"),"NÃO UTILIZOU O PDA",IF(AND(AE359="NA",AF359="NA"),"NÃO AVALIADO POR FALHA DE SINCRONISMO"))))</f>
        <v>UTILIZOU O PDA CORRETAMENTE</v>
      </c>
      <c r="AH359" s="144" t="s">
        <v>207</v>
      </c>
      <c r="AI359" s="190" t="s">
        <v>6</v>
      </c>
      <c r="AJ359" s="94" t="str">
        <f>E359</f>
        <v>SÃO PAULO</v>
      </c>
      <c r="AK359" s="192" t="s">
        <v>39</v>
      </c>
    </row>
    <row r="360" spans="1:37" ht="30" hidden="1" customHeight="1">
      <c r="A360" s="225" t="s">
        <v>201</v>
      </c>
      <c r="B360" s="176">
        <v>2620852306</v>
      </c>
      <c r="C360" s="176" t="s">
        <v>106</v>
      </c>
      <c r="D360" s="176" t="s">
        <v>81</v>
      </c>
      <c r="E360" s="176" t="s">
        <v>5</v>
      </c>
      <c r="F360" s="176" t="s">
        <v>795</v>
      </c>
      <c r="G360" s="176">
        <v>67</v>
      </c>
      <c r="H360" s="176" t="s">
        <v>203</v>
      </c>
      <c r="I360" s="176" t="s">
        <v>546</v>
      </c>
      <c r="J360" s="176" t="s">
        <v>279</v>
      </c>
      <c r="K360" s="176" t="s">
        <v>796</v>
      </c>
      <c r="L360" s="204">
        <v>46160.679861111108</v>
      </c>
      <c r="M360" s="204">
        <v>46160.905555555553</v>
      </c>
      <c r="N360" s="176" t="s">
        <v>248</v>
      </c>
      <c r="O360" s="144" t="s">
        <v>207</v>
      </c>
      <c r="P360" s="90"/>
      <c r="Q360" s="144" t="s">
        <v>230</v>
      </c>
      <c r="R360" s="90"/>
      <c r="S360" s="144" t="s">
        <v>230</v>
      </c>
      <c r="T360" s="90"/>
      <c r="U360" s="144" t="s">
        <v>230</v>
      </c>
      <c r="V360" s="90"/>
      <c r="W360" s="144" t="s">
        <v>230</v>
      </c>
      <c r="X360" s="90"/>
      <c r="Y360" s="144" t="s">
        <v>62</v>
      </c>
      <c r="Z360" s="90"/>
      <c r="AA360" s="144" t="s">
        <v>230</v>
      </c>
      <c r="AB360" s="90"/>
      <c r="AC360" s="144" t="s">
        <v>230</v>
      </c>
      <c r="AD360" s="90"/>
      <c r="AE360" s="144" t="s">
        <v>207</v>
      </c>
      <c r="AF360" s="178" t="str">
        <f>IF(AND(O360="",Q360="",S360="",U360="",W360="",Y360="",AA360="",AC360=""),"",IF(OR(AND(O360&lt;&gt;"NA",O360&lt;&gt;"C",O360&lt;&gt;"NC",O360&lt;&gt;"SF",O360&lt;&gt;""),AND(Q360&lt;&gt;"NA",Q360&lt;&gt;"C",Q360&lt;&gt;"NC",Q360&lt;&gt;"SF",Q360&lt;&gt;""),AND(S360&lt;&gt;"NA",S360&lt;&gt;"C",S360&lt;&gt;"NC",S360&lt;&gt;"SF",S360&lt;&gt;""),AND(U360&lt;&gt;"NA",U360&lt;&gt;"C",U360&lt;&gt;"NC",U360&lt;&gt;"SF",U360&lt;&gt;""),AND(W360&lt;&gt;"NA",W360&lt;&gt;"C",W360&lt;&gt;"NC",W360&lt;&gt;"SF",W360&lt;&gt;""),AND(Y360&lt;&gt;"NA",Y360&lt;&gt;"C",Y360&lt;&gt;"NC",Y360&lt;&gt;"SF",Y360&lt;&gt;""),AND(AA360&lt;&gt;"NA",AA360&lt;&gt;"C",AA360&lt;&gt;"NC",AA360&lt;&gt;"SF",AA360&lt;&gt;""),AND(AC360&lt;&gt;"NA",AC360&lt;&gt;"C",AC360&lt;&gt;"NC",AC360&lt;&gt;"SF",AC360&lt;&gt;"")),"FALSO",IF(AND(O360="NA",Q360="NA",S360="NA",U360="NA",W360="NA",Y360="NA",AA360="NA",AC360="NA"),"NA",IF(OR(O360="NC",Q360="NC",S360="NC",U360="NC",W360="NC",Y360="NC",AA360="NC",AC360="NC",O360="SF",Q360="SF",S360="SF",U360="SF",W360="SF",Y360="SF",AA360="SF",AC360="SF"),"NC",IF(OR(O360="C",Q360="C",S360="C",U360="C",W360="C",Y360="C",AA360="C",AC360="C"),"C","")))))</f>
        <v>NC</v>
      </c>
      <c r="AG360" s="54" t="str">
        <f>IF(AND(AE360="C",AF360="C"),"UTILIZOU O PDA CORRETAMENTE",IF(AND(AE360="C",AF360="NC"),"UTILIZOU O PDA CORRETAMENTE. NÃO HÁ FOTOS DE TODAS AS ETAPAS",IF(AND(AE360="NC",AF360="NC"),"NÃO UTILIZOU O PDA",IF(AND(AE360="NA",AF360="NA"),"NÃO AVALIADO POR FALHA DE SINCRONISMO"))))</f>
        <v>UTILIZOU O PDA CORRETAMENTE. NÃO HÁ FOTOS DE TODAS AS ETAPAS</v>
      </c>
      <c r="AH360" s="144" t="s">
        <v>207</v>
      </c>
      <c r="AI360" s="190" t="s">
        <v>6</v>
      </c>
      <c r="AJ360" s="94" t="str">
        <f>E360</f>
        <v>SÃO PAULO</v>
      </c>
      <c r="AK360" s="192" t="s">
        <v>39</v>
      </c>
    </row>
    <row r="361" spans="1:37" ht="30" hidden="1" customHeight="1">
      <c r="A361" s="176" t="s">
        <v>201</v>
      </c>
      <c r="B361" s="176">
        <v>2693260548</v>
      </c>
      <c r="C361" s="176" t="s">
        <v>107</v>
      </c>
      <c r="D361" s="176" t="s">
        <v>81</v>
      </c>
      <c r="E361" s="176" t="s">
        <v>5</v>
      </c>
      <c r="F361" s="176" t="s">
        <v>797</v>
      </c>
      <c r="G361" s="176">
        <v>428</v>
      </c>
      <c r="H361" s="176" t="s">
        <v>217</v>
      </c>
      <c r="I361" s="176" t="s">
        <v>459</v>
      </c>
      <c r="J361" s="176" t="s">
        <v>453</v>
      </c>
      <c r="K361" s="176" t="s">
        <v>798</v>
      </c>
      <c r="L361" s="204">
        <v>46156.495138888888</v>
      </c>
      <c r="M361" s="204">
        <v>46156.534722222219</v>
      </c>
      <c r="N361" s="176" t="s">
        <v>226</v>
      </c>
      <c r="O361" s="144" t="s">
        <v>207</v>
      </c>
      <c r="P361" s="144"/>
      <c r="Q361" s="144" t="s">
        <v>207</v>
      </c>
      <c r="R361" s="217"/>
      <c r="S361" s="144" t="s">
        <v>207</v>
      </c>
      <c r="T361" s="144"/>
      <c r="U361" s="144" t="s">
        <v>62</v>
      </c>
      <c r="V361" s="144"/>
      <c r="W361" s="144" t="s">
        <v>230</v>
      </c>
      <c r="X361" s="144"/>
      <c r="Y361" s="144" t="s">
        <v>62</v>
      </c>
      <c r="Z361" s="144"/>
      <c r="AA361" s="144" t="s">
        <v>207</v>
      </c>
      <c r="AB361" s="144"/>
      <c r="AC361" s="144" t="s">
        <v>207</v>
      </c>
      <c r="AD361" s="144"/>
      <c r="AE361" s="144" t="s">
        <v>207</v>
      </c>
      <c r="AF361" s="178" t="str">
        <f>IF(AND(O361="",Q361="",S361="",U361="",W361="",Y361="",AA361="",AC361=""),"",IF(OR(AND(O361&lt;&gt;"NA",O361&lt;&gt;"C",O361&lt;&gt;"NC",O361&lt;&gt;"SF",O361&lt;&gt;""),AND(Q361&lt;&gt;"NA",Q361&lt;&gt;"C",Q361&lt;&gt;"NC",Q361&lt;&gt;"SF",Q361&lt;&gt;""),AND(S361&lt;&gt;"NA",S361&lt;&gt;"C",S361&lt;&gt;"NC",S361&lt;&gt;"SF",S361&lt;&gt;""),AND(U361&lt;&gt;"NA",U361&lt;&gt;"C",U361&lt;&gt;"NC",U361&lt;&gt;"SF",U361&lt;&gt;""),AND(W361&lt;&gt;"NA",W361&lt;&gt;"C",W361&lt;&gt;"NC",W361&lt;&gt;"SF",W361&lt;&gt;""),AND(Y361&lt;&gt;"NA",Y361&lt;&gt;"C",Y361&lt;&gt;"NC",Y361&lt;&gt;"SF",Y361&lt;&gt;""),AND(AA361&lt;&gt;"NA",AA361&lt;&gt;"C",AA361&lt;&gt;"NC",AA361&lt;&gt;"SF",AA361&lt;&gt;""),AND(AC361&lt;&gt;"NA",AC361&lt;&gt;"C",AC361&lt;&gt;"NC",AC361&lt;&gt;"SF",AC361&lt;&gt;"")),"FALSO",IF(AND(O361="NA",Q361="NA",S361="NA",U361="NA",W361="NA",Y361="NA",AA361="NA",AC361="NA"),"NA",IF(OR(O361="NC",Q361="NC",S361="NC",U361="NC",W361="NC",Y361="NC",AA361="NC",AC361="NC",O361="SF",Q361="SF",S361="SF",U361="SF",W361="SF",Y361="SF",AA361="SF",AC361="SF"),"NC",IF(OR(O361="C",Q361="C",S361="C",U361="C",W361="C",Y361="C",AA361="C",AC361="C"),"C","")))))</f>
        <v>NC</v>
      </c>
      <c r="AG361" s="54" t="str">
        <f>IF(AND(AE361="C",AF361="C"),"UTILIZOU O PDA CORRETAMENTE",IF(AND(AE361="C",AF361="NC"),"UTILIZOU O PDA CORRETAMENTE. NÃO HÁ FOTOS DE TODAS AS ETAPAS",IF(AND(AE361="NC",AF361="NC"),"NÃO UTILIZOU O PDA",IF(AND(AE361="NA",AF361="NA"),"NÃO AVALIADO POR FALHA DE SINCRONISMO"))))</f>
        <v>UTILIZOU O PDA CORRETAMENTE. NÃO HÁ FOTOS DE TODAS AS ETAPAS</v>
      </c>
      <c r="AH361" s="144" t="s">
        <v>207</v>
      </c>
      <c r="AI361" s="190" t="s">
        <v>6</v>
      </c>
      <c r="AJ361" s="94" t="str">
        <f>E361</f>
        <v>SÃO PAULO</v>
      </c>
      <c r="AK361" s="192" t="s">
        <v>39</v>
      </c>
    </row>
    <row r="362" spans="1:37" ht="30" hidden="1" customHeight="1">
      <c r="A362" s="176" t="s">
        <v>201</v>
      </c>
      <c r="B362" s="176">
        <v>2620253335</v>
      </c>
      <c r="C362" s="176" t="s">
        <v>103</v>
      </c>
      <c r="D362" s="176" t="s">
        <v>81</v>
      </c>
      <c r="E362" s="176" t="s">
        <v>5</v>
      </c>
      <c r="F362" s="176" t="s">
        <v>799</v>
      </c>
      <c r="G362" s="176">
        <v>1176</v>
      </c>
      <c r="H362" s="176" t="s">
        <v>260</v>
      </c>
      <c r="I362" s="176" t="s">
        <v>353</v>
      </c>
      <c r="J362" s="176" t="s">
        <v>246</v>
      </c>
      <c r="K362" s="176" t="s">
        <v>800</v>
      </c>
      <c r="L362" s="204">
        <v>46156.355555555558</v>
      </c>
      <c r="M362" s="204">
        <v>46156.436805555553</v>
      </c>
      <c r="N362" s="176" t="s">
        <v>206</v>
      </c>
      <c r="O362" s="144" t="s">
        <v>207</v>
      </c>
      <c r="P362" s="144"/>
      <c r="Q362" s="144" t="s">
        <v>207</v>
      </c>
      <c r="R362" s="217"/>
      <c r="S362" s="144" t="s">
        <v>207</v>
      </c>
      <c r="T362" s="144"/>
      <c r="U362" s="144" t="s">
        <v>207</v>
      </c>
      <c r="V362" s="144"/>
      <c r="W362" s="144" t="s">
        <v>207</v>
      </c>
      <c r="X362" s="144"/>
      <c r="Y362" s="144" t="s">
        <v>62</v>
      </c>
      <c r="Z362" s="144"/>
      <c r="AA362" s="144" t="s">
        <v>207</v>
      </c>
      <c r="AB362" s="144"/>
      <c r="AC362" s="144" t="s">
        <v>207</v>
      </c>
      <c r="AD362" s="144"/>
      <c r="AE362" s="144" t="s">
        <v>207</v>
      </c>
      <c r="AF362" s="178" t="str">
        <f>IF(AND(O362="",Q362="",S362="",U362="",W362="",Y362="",AA362="",AC362=""),"",IF(OR(AND(O362&lt;&gt;"NA",O362&lt;&gt;"C",O362&lt;&gt;"NC",O362&lt;&gt;"SF",O362&lt;&gt;""),AND(Q362&lt;&gt;"NA",Q362&lt;&gt;"C",Q362&lt;&gt;"NC",Q362&lt;&gt;"SF",Q362&lt;&gt;""),AND(S362&lt;&gt;"NA",S362&lt;&gt;"C",S362&lt;&gt;"NC",S362&lt;&gt;"SF",S362&lt;&gt;""),AND(U362&lt;&gt;"NA",U362&lt;&gt;"C",U362&lt;&gt;"NC",U362&lt;&gt;"SF",U362&lt;&gt;""),AND(W362&lt;&gt;"NA",W362&lt;&gt;"C",W362&lt;&gt;"NC",W362&lt;&gt;"SF",W362&lt;&gt;""),AND(Y362&lt;&gt;"NA",Y362&lt;&gt;"C",Y362&lt;&gt;"NC",Y362&lt;&gt;"SF",Y362&lt;&gt;""),AND(AA362&lt;&gt;"NA",AA362&lt;&gt;"C",AA362&lt;&gt;"NC",AA362&lt;&gt;"SF",AA362&lt;&gt;""),AND(AC362&lt;&gt;"NA",AC362&lt;&gt;"C",AC362&lt;&gt;"NC",AC362&lt;&gt;"SF",AC362&lt;&gt;"")),"FALSO",IF(AND(O362="NA",Q362="NA",S362="NA",U362="NA",W362="NA",Y362="NA",AA362="NA",AC362="NA"),"NA",IF(OR(O362="NC",Q362="NC",S362="NC",U362="NC",W362="NC",Y362="NC",AA362="NC",AC362="NC",O362="SF",Q362="SF",S362="SF",U362="SF",W362="SF",Y362="SF",AA362="SF",AC362="SF"),"NC",IF(OR(O362="C",Q362="C",S362="C",U362="C",W362="C",Y362="C",AA362="C",AC362="C"),"C","")))))</f>
        <v>C</v>
      </c>
      <c r="AG362" s="54" t="str">
        <f>IF(AND(AE362="C",AF362="C"),"UTILIZOU O PDA CORRETAMENTE",IF(AND(AE362="C",AF362="NC"),"UTILIZOU O PDA CORRETAMENTE. NÃO HÁ FOTOS DE TODAS AS ETAPAS",IF(AND(AE362="NC",AF362="NC"),"NÃO UTILIZOU O PDA",IF(AND(AE362="NA",AF362="NA"),"NÃO AVALIADO POR FALHA DE SINCRONISMO"))))</f>
        <v>UTILIZOU O PDA CORRETAMENTE</v>
      </c>
      <c r="AH362" s="159" t="s">
        <v>207</v>
      </c>
      <c r="AI362" s="190" t="s">
        <v>6</v>
      </c>
      <c r="AJ362" s="94" t="str">
        <f>E362</f>
        <v>SÃO PAULO</v>
      </c>
      <c r="AK362" s="192" t="s">
        <v>39</v>
      </c>
    </row>
    <row r="363" spans="1:37" ht="30" hidden="1" customHeight="1">
      <c r="A363" s="176" t="s">
        <v>201</v>
      </c>
      <c r="B363" s="176">
        <v>2693286542</v>
      </c>
      <c r="C363" s="176" t="s">
        <v>107</v>
      </c>
      <c r="D363" s="176" t="s">
        <v>81</v>
      </c>
      <c r="E363" s="176" t="s">
        <v>5</v>
      </c>
      <c r="F363" s="176" t="s">
        <v>801</v>
      </c>
      <c r="G363" s="176">
        <v>295</v>
      </c>
      <c r="H363" s="176" t="s">
        <v>208</v>
      </c>
      <c r="I363" s="176" t="s">
        <v>479</v>
      </c>
      <c r="J363" s="176" t="s">
        <v>219</v>
      </c>
      <c r="K363" s="176" t="s">
        <v>802</v>
      </c>
      <c r="L363" s="204">
        <v>46156.451388888891</v>
      </c>
      <c r="M363" s="204">
        <v>46156.492361111108</v>
      </c>
      <c r="N363" s="176" t="s">
        <v>221</v>
      </c>
      <c r="O363" s="144" t="s">
        <v>207</v>
      </c>
      <c r="P363" s="90"/>
      <c r="Q363" s="144" t="s">
        <v>207</v>
      </c>
      <c r="R363" s="90"/>
      <c r="S363" s="144" t="s">
        <v>207</v>
      </c>
      <c r="T363" s="90"/>
      <c r="U363" s="144" t="s">
        <v>62</v>
      </c>
      <c r="V363" s="90"/>
      <c r="W363" s="144" t="s">
        <v>207</v>
      </c>
      <c r="X363" s="90"/>
      <c r="Y363" s="144" t="s">
        <v>207</v>
      </c>
      <c r="Z363" s="90"/>
      <c r="AA363" s="144" t="s">
        <v>207</v>
      </c>
      <c r="AB363" s="90"/>
      <c r="AC363" s="144" t="s">
        <v>207</v>
      </c>
      <c r="AD363" s="90"/>
      <c r="AE363" s="144" t="s">
        <v>207</v>
      </c>
      <c r="AF363" s="178" t="str">
        <f>IF(AND(O363="",Q363="",S363="",U363="",W363="",Y363="",AA363="",AC363=""),"",IF(OR(AND(O363&lt;&gt;"NA",O363&lt;&gt;"C",O363&lt;&gt;"NC",O363&lt;&gt;"SF",O363&lt;&gt;""),AND(Q363&lt;&gt;"NA",Q363&lt;&gt;"C",Q363&lt;&gt;"NC",Q363&lt;&gt;"SF",Q363&lt;&gt;""),AND(S363&lt;&gt;"NA",S363&lt;&gt;"C",S363&lt;&gt;"NC",S363&lt;&gt;"SF",S363&lt;&gt;""),AND(U363&lt;&gt;"NA",U363&lt;&gt;"C",U363&lt;&gt;"NC",U363&lt;&gt;"SF",U363&lt;&gt;""),AND(W363&lt;&gt;"NA",W363&lt;&gt;"C",W363&lt;&gt;"NC",W363&lt;&gt;"SF",W363&lt;&gt;""),AND(Y363&lt;&gt;"NA",Y363&lt;&gt;"C",Y363&lt;&gt;"NC",Y363&lt;&gt;"SF",Y363&lt;&gt;""),AND(AA363&lt;&gt;"NA",AA363&lt;&gt;"C",AA363&lt;&gt;"NC",AA363&lt;&gt;"SF",AA363&lt;&gt;""),AND(AC363&lt;&gt;"NA",AC363&lt;&gt;"C",AC363&lt;&gt;"NC",AC363&lt;&gt;"SF",AC363&lt;&gt;"")),"FALSO",IF(AND(O363="NA",Q363="NA",S363="NA",U363="NA",W363="NA",Y363="NA",AA363="NA",AC363="NA"),"NA",IF(OR(O363="NC",Q363="NC",S363="NC",U363="NC",W363="NC",Y363="NC",AA363="NC",AC363="NC",O363="SF",Q363="SF",S363="SF",U363="SF",W363="SF",Y363="SF",AA363="SF",AC363="SF"),"NC",IF(OR(O363="C",Q363="C",S363="C",U363="C",W363="C",Y363="C",AA363="C",AC363="C"),"C","")))))</f>
        <v>C</v>
      </c>
      <c r="AG363" s="54" t="str">
        <f>IF(AND(AE363="C",AF363="C"),"UTILIZOU O PDA CORRETAMENTE",IF(AND(AE363="C",AF363="NC"),"UTILIZOU O PDA CORRETAMENTE. NÃO HÁ FOTOS DE TODAS AS ETAPAS",IF(AND(AE363="NC",AF363="NC"),"NÃO UTILIZOU O PDA",IF(AND(AE363="NA",AF363="NA"),"NÃO AVALIADO POR FALHA DE SINCRONISMO"))))</f>
        <v>UTILIZOU O PDA CORRETAMENTE</v>
      </c>
      <c r="AH363" s="144" t="s">
        <v>207</v>
      </c>
      <c r="AI363" s="190" t="s">
        <v>6</v>
      </c>
      <c r="AJ363" s="94" t="str">
        <f>E363</f>
        <v>SÃO PAULO</v>
      </c>
      <c r="AK363" s="192" t="s">
        <v>39</v>
      </c>
    </row>
    <row r="364" spans="1:37" ht="30" hidden="1" customHeight="1">
      <c r="A364" s="176" t="s">
        <v>201</v>
      </c>
      <c r="B364" s="176">
        <v>2693268489</v>
      </c>
      <c r="C364" s="176" t="s">
        <v>89</v>
      </c>
      <c r="D364" s="176" t="s">
        <v>78</v>
      </c>
      <c r="E364" s="176" t="s">
        <v>5</v>
      </c>
      <c r="F364" s="176" t="s">
        <v>803</v>
      </c>
      <c r="G364" s="176">
        <v>5</v>
      </c>
      <c r="H364" s="176"/>
      <c r="I364" s="176" t="s">
        <v>223</v>
      </c>
      <c r="J364" s="176" t="s">
        <v>228</v>
      </c>
      <c r="K364" s="176" t="s">
        <v>804</v>
      </c>
      <c r="L364" s="204">
        <v>46156.477083333331</v>
      </c>
      <c r="M364" s="204">
        <v>46156.477777777778</v>
      </c>
      <c r="N364" s="176" t="s">
        <v>229</v>
      </c>
      <c r="O364" s="144" t="s">
        <v>207</v>
      </c>
      <c r="P364" s="90"/>
      <c r="Q364" s="144" t="s">
        <v>207</v>
      </c>
      <c r="R364" s="90"/>
      <c r="S364" s="144" t="s">
        <v>207</v>
      </c>
      <c r="T364" s="90"/>
      <c r="U364" s="144" t="s">
        <v>207</v>
      </c>
      <c r="V364" s="90"/>
      <c r="W364" s="144" t="s">
        <v>207</v>
      </c>
      <c r="X364" s="90"/>
      <c r="Y364" s="144" t="s">
        <v>62</v>
      </c>
      <c r="Z364" s="90"/>
      <c r="AA364" s="144" t="s">
        <v>207</v>
      </c>
      <c r="AB364" s="90"/>
      <c r="AC364" s="144" t="s">
        <v>207</v>
      </c>
      <c r="AD364" s="90"/>
      <c r="AE364" s="144" t="s">
        <v>207</v>
      </c>
      <c r="AF364" s="178" t="str">
        <f>IF(AND(O364="",Q364="",S364="",U364="",W364="",Y364="",AA364="",AC364=""),"",IF(OR(AND(O364&lt;&gt;"NA",O364&lt;&gt;"C",O364&lt;&gt;"NC",O364&lt;&gt;"SF",O364&lt;&gt;""),AND(Q364&lt;&gt;"NA",Q364&lt;&gt;"C",Q364&lt;&gt;"NC",Q364&lt;&gt;"SF",Q364&lt;&gt;""),AND(S364&lt;&gt;"NA",S364&lt;&gt;"C",S364&lt;&gt;"NC",S364&lt;&gt;"SF",S364&lt;&gt;""),AND(U364&lt;&gt;"NA",U364&lt;&gt;"C",U364&lt;&gt;"NC",U364&lt;&gt;"SF",U364&lt;&gt;""),AND(W364&lt;&gt;"NA",W364&lt;&gt;"C",W364&lt;&gt;"NC",W364&lt;&gt;"SF",W364&lt;&gt;""),AND(Y364&lt;&gt;"NA",Y364&lt;&gt;"C",Y364&lt;&gt;"NC",Y364&lt;&gt;"SF",Y364&lt;&gt;""),AND(AA364&lt;&gt;"NA",AA364&lt;&gt;"C",AA364&lt;&gt;"NC",AA364&lt;&gt;"SF",AA364&lt;&gt;""),AND(AC364&lt;&gt;"NA",AC364&lt;&gt;"C",AC364&lt;&gt;"NC",AC364&lt;&gt;"SF",AC364&lt;&gt;"")),"FALSO",IF(AND(O364="NA",Q364="NA",S364="NA",U364="NA",W364="NA",Y364="NA",AA364="NA",AC364="NA"),"NA",IF(OR(O364="NC",Q364="NC",S364="NC",U364="NC",W364="NC",Y364="NC",AA364="NC",AC364="NC",O364="SF",Q364="SF",S364="SF",U364="SF",W364="SF",Y364="SF",AA364="SF",AC364="SF"),"NC",IF(OR(O364="C",Q364="C",S364="C",U364="C",W364="C",Y364="C",AA364="C",AC364="C"),"C","")))))</f>
        <v>C</v>
      </c>
      <c r="AG364" s="54" t="str">
        <f>IF(AND(AE364="C",AF364="C"),"UTILIZOU O PDA CORRETAMENTE",IF(AND(AE364="C",AF364="NC"),"UTILIZOU O PDA CORRETAMENTE. NÃO HÁ FOTOS DE TODAS AS ETAPAS",IF(AND(AE364="NC",AF364="NC"),"NÃO UTILIZOU O PDA",IF(AND(AE364="NA",AF364="NA"),"NÃO AVALIADO POR FALHA DE SINCRONISMO"))))</f>
        <v>UTILIZOU O PDA CORRETAMENTE</v>
      </c>
      <c r="AH364" s="144" t="s">
        <v>207</v>
      </c>
      <c r="AI364" s="190" t="s">
        <v>6</v>
      </c>
      <c r="AJ364" s="94" t="str">
        <f>E364</f>
        <v>SÃO PAULO</v>
      </c>
      <c r="AK364" s="192" t="s">
        <v>39</v>
      </c>
    </row>
    <row r="365" spans="1:37" ht="30" hidden="1" customHeight="1">
      <c r="A365" s="176" t="s">
        <v>201</v>
      </c>
      <c r="B365" s="176">
        <v>2620367267</v>
      </c>
      <c r="C365" s="176" t="s">
        <v>106</v>
      </c>
      <c r="D365" s="176" t="s">
        <v>81</v>
      </c>
      <c r="E365" s="176" t="s">
        <v>5</v>
      </c>
      <c r="F365" s="176" t="s">
        <v>805</v>
      </c>
      <c r="G365" s="176">
        <v>86</v>
      </c>
      <c r="H365" s="176" t="s">
        <v>217</v>
      </c>
      <c r="I365" s="176" t="s">
        <v>332</v>
      </c>
      <c r="J365" s="176" t="s">
        <v>279</v>
      </c>
      <c r="K365" s="176" t="s">
        <v>806</v>
      </c>
      <c r="L365" s="204">
        <v>46156.629166666666</v>
      </c>
      <c r="M365" s="204">
        <v>46156.631249999999</v>
      </c>
      <c r="N365" s="176" t="s">
        <v>235</v>
      </c>
      <c r="O365" s="144" t="s">
        <v>207</v>
      </c>
      <c r="P365" s="90"/>
      <c r="Q365" s="144" t="s">
        <v>207</v>
      </c>
      <c r="R365" s="90"/>
      <c r="S365" s="144" t="s">
        <v>207</v>
      </c>
      <c r="T365" s="90"/>
      <c r="U365" s="144" t="s">
        <v>207</v>
      </c>
      <c r="V365" s="90"/>
      <c r="W365" s="144" t="s">
        <v>207</v>
      </c>
      <c r="X365" s="90"/>
      <c r="Y365" s="144" t="s">
        <v>62</v>
      </c>
      <c r="Z365" s="90"/>
      <c r="AA365" s="144" t="s">
        <v>207</v>
      </c>
      <c r="AB365" s="90"/>
      <c r="AC365" s="144" t="s">
        <v>207</v>
      </c>
      <c r="AD365" s="90"/>
      <c r="AE365" s="144" t="s">
        <v>207</v>
      </c>
      <c r="AF365" s="178" t="str">
        <f>IF(AND(O365="",Q365="",S365="",U365="",W365="",Y365="",AA365="",AC365=""),"",IF(OR(AND(O365&lt;&gt;"NA",O365&lt;&gt;"C",O365&lt;&gt;"NC",O365&lt;&gt;"SF",O365&lt;&gt;""),AND(Q365&lt;&gt;"NA",Q365&lt;&gt;"C",Q365&lt;&gt;"NC",Q365&lt;&gt;"SF",Q365&lt;&gt;""),AND(S365&lt;&gt;"NA",S365&lt;&gt;"C",S365&lt;&gt;"NC",S365&lt;&gt;"SF",S365&lt;&gt;""),AND(U365&lt;&gt;"NA",U365&lt;&gt;"C",U365&lt;&gt;"NC",U365&lt;&gt;"SF",U365&lt;&gt;""),AND(W365&lt;&gt;"NA",W365&lt;&gt;"C",W365&lt;&gt;"NC",W365&lt;&gt;"SF",W365&lt;&gt;""),AND(Y365&lt;&gt;"NA",Y365&lt;&gt;"C",Y365&lt;&gt;"NC",Y365&lt;&gt;"SF",Y365&lt;&gt;""),AND(AA365&lt;&gt;"NA",AA365&lt;&gt;"C",AA365&lt;&gt;"NC",AA365&lt;&gt;"SF",AA365&lt;&gt;""),AND(AC365&lt;&gt;"NA",AC365&lt;&gt;"C",AC365&lt;&gt;"NC",AC365&lt;&gt;"SF",AC365&lt;&gt;"")),"FALSO",IF(AND(O365="NA",Q365="NA",S365="NA",U365="NA",W365="NA",Y365="NA",AA365="NA",AC365="NA"),"NA",IF(OR(O365="NC",Q365="NC",S365="NC",U365="NC",W365="NC",Y365="NC",AA365="NC",AC365="NC",O365="SF",Q365="SF",S365="SF",U365="SF",W365="SF",Y365="SF",AA365="SF",AC365="SF"),"NC",IF(OR(O365="C",Q365="C",S365="C",U365="C",W365="C",Y365="C",AA365="C",AC365="C"),"C","")))))</f>
        <v>C</v>
      </c>
      <c r="AG365" s="54" t="str">
        <f>IF(AND(AE365="C",AF365="C"),"UTILIZOU O PDA CORRETAMENTE",IF(AND(AE365="C",AF365="NC"),"UTILIZOU O PDA CORRETAMENTE. NÃO HÁ FOTOS DE TODAS AS ETAPAS",IF(AND(AE365="NC",AF365="NC"),"NÃO UTILIZOU O PDA",IF(AND(AE365="NA",AF365="NA"),"NÃO AVALIADO POR FALHA DE SINCRONISMO"))))</f>
        <v>UTILIZOU O PDA CORRETAMENTE</v>
      </c>
      <c r="AH365" s="144" t="s">
        <v>207</v>
      </c>
      <c r="AI365" s="190" t="s">
        <v>6</v>
      </c>
      <c r="AJ365" s="94" t="str">
        <f>E365</f>
        <v>SÃO PAULO</v>
      </c>
      <c r="AK365" s="192" t="s">
        <v>39</v>
      </c>
    </row>
    <row r="366" spans="1:37" ht="30" hidden="1" customHeight="1">
      <c r="A366" s="225" t="s">
        <v>201</v>
      </c>
      <c r="B366" s="176">
        <v>2620349196</v>
      </c>
      <c r="C366" s="176" t="s">
        <v>92</v>
      </c>
      <c r="D366" s="176" t="s">
        <v>77</v>
      </c>
      <c r="E366" s="176" t="s">
        <v>5</v>
      </c>
      <c r="F366" s="176" t="s">
        <v>807</v>
      </c>
      <c r="G366" s="176">
        <v>10</v>
      </c>
      <c r="H366" s="176" t="s">
        <v>203</v>
      </c>
      <c r="I366" s="176" t="s">
        <v>283</v>
      </c>
      <c r="J366" s="176" t="s">
        <v>343</v>
      </c>
      <c r="K366" s="176" t="s">
        <v>532</v>
      </c>
      <c r="L366" s="204">
        <v>46160.67291666667</v>
      </c>
      <c r="M366" s="204">
        <v>46160.675694444442</v>
      </c>
      <c r="N366" s="176" t="s">
        <v>226</v>
      </c>
      <c r="O366" s="144" t="s">
        <v>207</v>
      </c>
      <c r="P366" s="90"/>
      <c r="Q366" s="144" t="s">
        <v>207</v>
      </c>
      <c r="R366" s="90"/>
      <c r="S366" s="144" t="s">
        <v>207</v>
      </c>
      <c r="T366" s="90"/>
      <c r="U366" s="144" t="s">
        <v>207</v>
      </c>
      <c r="V366" s="90"/>
      <c r="W366" s="144" t="s">
        <v>207</v>
      </c>
      <c r="X366" s="90"/>
      <c r="Y366" s="144" t="s">
        <v>230</v>
      </c>
      <c r="Z366" s="90"/>
      <c r="AA366" s="144" t="s">
        <v>207</v>
      </c>
      <c r="AB366" s="90"/>
      <c r="AC366" s="144" t="s">
        <v>207</v>
      </c>
      <c r="AD366" s="90"/>
      <c r="AE366" s="144" t="s">
        <v>207</v>
      </c>
      <c r="AF366" s="178" t="str">
        <f>IF(AND(O366="",Q366="",S366="",U366="",W366="",Y366="",AA366="",AC366=""),"",IF(OR(AND(O366&lt;&gt;"NA",O366&lt;&gt;"C",O366&lt;&gt;"NC",O366&lt;&gt;"SF",O366&lt;&gt;""),AND(Q366&lt;&gt;"NA",Q366&lt;&gt;"C",Q366&lt;&gt;"NC",Q366&lt;&gt;"SF",Q366&lt;&gt;""),AND(S366&lt;&gt;"NA",S366&lt;&gt;"C",S366&lt;&gt;"NC",S366&lt;&gt;"SF",S366&lt;&gt;""),AND(U366&lt;&gt;"NA",U366&lt;&gt;"C",U366&lt;&gt;"NC",U366&lt;&gt;"SF",U366&lt;&gt;""),AND(W366&lt;&gt;"NA",W366&lt;&gt;"C",W366&lt;&gt;"NC",W366&lt;&gt;"SF",W366&lt;&gt;""),AND(Y366&lt;&gt;"NA",Y366&lt;&gt;"C",Y366&lt;&gt;"NC",Y366&lt;&gt;"SF",Y366&lt;&gt;""),AND(AA366&lt;&gt;"NA",AA366&lt;&gt;"C",AA366&lt;&gt;"NC",AA366&lt;&gt;"SF",AA366&lt;&gt;""),AND(AC366&lt;&gt;"NA",AC366&lt;&gt;"C",AC366&lt;&gt;"NC",AC366&lt;&gt;"SF",AC366&lt;&gt;"")),"FALSO",IF(AND(O366="NA",Q366="NA",S366="NA",U366="NA",W366="NA",Y366="NA",AA366="NA",AC366="NA"),"NA",IF(OR(O366="NC",Q366="NC",S366="NC",U366="NC",W366="NC",Y366="NC",AA366="NC",AC366="NC",O366="SF",Q366="SF",S366="SF",U366="SF",W366="SF",Y366="SF",AA366="SF",AC366="SF"),"NC",IF(OR(O366="C",Q366="C",S366="C",U366="C",W366="C",Y366="C",AA366="C",AC366="C"),"C","")))))</f>
        <v>NC</v>
      </c>
      <c r="AG366" s="54" t="str">
        <f>IF(AND(AE366="C",AF366="C"),"UTILIZOU O PDA CORRETAMENTE",IF(AND(AE366="C",AF366="NC"),"UTILIZOU O PDA CORRETAMENTE. NÃO HÁ FOTOS DE TODAS AS ETAPAS",IF(AND(AE366="NC",AF366="NC"),"NÃO UTILIZOU O PDA",IF(AND(AE366="NA",AF366="NA"),"NÃO AVALIADO POR FALHA DE SINCRONISMO"))))</f>
        <v>UTILIZOU O PDA CORRETAMENTE. NÃO HÁ FOTOS DE TODAS AS ETAPAS</v>
      </c>
      <c r="AH366" s="144" t="s">
        <v>207</v>
      </c>
      <c r="AI366" s="190" t="s">
        <v>6</v>
      </c>
      <c r="AJ366" s="94" t="str">
        <f>E366</f>
        <v>SÃO PAULO</v>
      </c>
      <c r="AK366" s="192" t="s">
        <v>39</v>
      </c>
    </row>
    <row r="367" spans="1:37" ht="30" hidden="1" customHeight="1">
      <c r="A367" s="176" t="s">
        <v>201</v>
      </c>
      <c r="B367" s="176">
        <v>2620199153</v>
      </c>
      <c r="C367" s="176" t="s">
        <v>94</v>
      </c>
      <c r="D367" s="176" t="s">
        <v>77</v>
      </c>
      <c r="E367" s="176" t="s">
        <v>5</v>
      </c>
      <c r="F367" s="176" t="s">
        <v>808</v>
      </c>
      <c r="G367" s="176">
        <v>5</v>
      </c>
      <c r="H367" s="176" t="s">
        <v>203</v>
      </c>
      <c r="I367" s="176" t="s">
        <v>390</v>
      </c>
      <c r="J367" s="176" t="s">
        <v>94</v>
      </c>
      <c r="K367" s="176"/>
      <c r="L367" s="204">
        <v>46157.476388888892</v>
      </c>
      <c r="M367" s="204">
        <v>46157.506249999999</v>
      </c>
      <c r="N367" s="176" t="s">
        <v>270</v>
      </c>
      <c r="O367" s="144" t="s">
        <v>207</v>
      </c>
      <c r="P367" s="90"/>
      <c r="Q367" s="144" t="s">
        <v>62</v>
      </c>
      <c r="R367" s="90"/>
      <c r="S367" s="144" t="s">
        <v>62</v>
      </c>
      <c r="T367" s="90"/>
      <c r="U367" s="144" t="s">
        <v>62</v>
      </c>
      <c r="V367" s="90"/>
      <c r="W367" s="144" t="s">
        <v>62</v>
      </c>
      <c r="X367" s="90"/>
      <c r="Y367" s="144" t="s">
        <v>62</v>
      </c>
      <c r="Z367" s="90"/>
      <c r="AA367" s="144" t="s">
        <v>62</v>
      </c>
      <c r="AB367" s="90"/>
      <c r="AC367" s="144" t="s">
        <v>207</v>
      </c>
      <c r="AD367" s="90"/>
      <c r="AE367" s="144" t="s">
        <v>207</v>
      </c>
      <c r="AF367" s="178" t="str">
        <f>IF(AND(O367="",Q367="",S367="",U367="",W367="",Y367="",AA367="",AC367=""),"",IF(OR(AND(O367&lt;&gt;"NA",O367&lt;&gt;"C",O367&lt;&gt;"NC",O367&lt;&gt;"SF",O367&lt;&gt;""),AND(Q367&lt;&gt;"NA",Q367&lt;&gt;"C",Q367&lt;&gt;"NC",Q367&lt;&gt;"SF",Q367&lt;&gt;""),AND(S367&lt;&gt;"NA",S367&lt;&gt;"C",S367&lt;&gt;"NC",S367&lt;&gt;"SF",S367&lt;&gt;""),AND(U367&lt;&gt;"NA",U367&lt;&gt;"C",U367&lt;&gt;"NC",U367&lt;&gt;"SF",U367&lt;&gt;""),AND(W367&lt;&gt;"NA",W367&lt;&gt;"C",W367&lt;&gt;"NC",W367&lt;&gt;"SF",W367&lt;&gt;""),AND(Y367&lt;&gt;"NA",Y367&lt;&gt;"C",Y367&lt;&gt;"NC",Y367&lt;&gt;"SF",Y367&lt;&gt;""),AND(AA367&lt;&gt;"NA",AA367&lt;&gt;"C",AA367&lt;&gt;"NC",AA367&lt;&gt;"SF",AA367&lt;&gt;""),AND(AC367&lt;&gt;"NA",AC367&lt;&gt;"C",AC367&lt;&gt;"NC",AC367&lt;&gt;"SF",AC367&lt;&gt;"")),"FALSO",IF(AND(O367="NA",Q367="NA",S367="NA",U367="NA",W367="NA",Y367="NA",AA367="NA",AC367="NA"),"NA",IF(OR(O367="NC",Q367="NC",S367="NC",U367="NC",W367="NC",Y367="NC",AA367="NC",AC367="NC",O367="SF",Q367="SF",S367="SF",U367="SF",W367="SF",Y367="SF",AA367="SF",AC367="SF"),"NC",IF(OR(O367="C",Q367="C",S367="C",U367="C",W367="C",Y367="C",AA367="C",AC367="C"),"C","")))))</f>
        <v>C</v>
      </c>
      <c r="AG367" s="54" t="str">
        <f>IF(AND(AE367="C",AF367="C"),"UTILIZOU O PDA CORRETAMENTE",IF(AND(AE367="C",AF367="NC"),"UTILIZOU O PDA CORRETAMENTE. NÃO HÁ FOTOS DE TODAS AS ETAPAS",IF(AND(AE367="NC",AF367="NC"),"NÃO UTILIZOU O PDA",IF(AND(AE367="NA",AF367="NA"),"NÃO AVALIADO POR FALHA DE SINCRONISMO"))))</f>
        <v>UTILIZOU O PDA CORRETAMENTE</v>
      </c>
      <c r="AH367" s="144" t="s">
        <v>207</v>
      </c>
      <c r="AI367" s="190" t="s">
        <v>6</v>
      </c>
      <c r="AJ367" s="94" t="str">
        <f>E367</f>
        <v>SÃO PAULO</v>
      </c>
      <c r="AK367" s="192" t="s">
        <v>39</v>
      </c>
    </row>
    <row r="368" spans="1:37" ht="30" hidden="1" customHeight="1">
      <c r="A368" s="176" t="s">
        <v>201</v>
      </c>
      <c r="B368" s="176">
        <v>2620199158</v>
      </c>
      <c r="C368" s="176" t="s">
        <v>96</v>
      </c>
      <c r="D368" s="176" t="s">
        <v>77</v>
      </c>
      <c r="E368" s="176" t="s">
        <v>5</v>
      </c>
      <c r="F368" s="176" t="s">
        <v>808</v>
      </c>
      <c r="G368" s="176">
        <v>5</v>
      </c>
      <c r="H368" s="176" t="s">
        <v>208</v>
      </c>
      <c r="I368" s="176" t="s">
        <v>390</v>
      </c>
      <c r="J368" s="176" t="s">
        <v>96</v>
      </c>
      <c r="K368" s="176" t="s">
        <v>809</v>
      </c>
      <c r="L368" s="204">
        <v>46157.511111111111</v>
      </c>
      <c r="M368" s="204">
        <v>46157.512499999997</v>
      </c>
      <c r="N368" s="176" t="s">
        <v>270</v>
      </c>
      <c r="O368" s="144" t="s">
        <v>207</v>
      </c>
      <c r="P368" s="90"/>
      <c r="Q368" s="144" t="s">
        <v>62</v>
      </c>
      <c r="R368" s="90"/>
      <c r="S368" s="144" t="s">
        <v>62</v>
      </c>
      <c r="T368" s="90"/>
      <c r="U368" s="144" t="s">
        <v>62</v>
      </c>
      <c r="V368" s="90"/>
      <c r="W368" s="144" t="s">
        <v>62</v>
      </c>
      <c r="X368" s="90"/>
      <c r="Y368" s="144" t="s">
        <v>62</v>
      </c>
      <c r="Z368" s="90"/>
      <c r="AA368" s="144" t="s">
        <v>62</v>
      </c>
      <c r="AB368" s="90"/>
      <c r="AC368" s="144" t="s">
        <v>207</v>
      </c>
      <c r="AD368" s="90"/>
      <c r="AE368" s="144" t="s">
        <v>207</v>
      </c>
      <c r="AF368" s="178" t="str">
        <f>IF(AND(O368="",Q368="",S368="",U368="",W368="",Y368="",AA368="",AC368=""),"",IF(OR(AND(O368&lt;&gt;"NA",O368&lt;&gt;"C",O368&lt;&gt;"NC",O368&lt;&gt;"SF",O368&lt;&gt;""),AND(Q368&lt;&gt;"NA",Q368&lt;&gt;"C",Q368&lt;&gt;"NC",Q368&lt;&gt;"SF",Q368&lt;&gt;""),AND(S368&lt;&gt;"NA",S368&lt;&gt;"C",S368&lt;&gt;"NC",S368&lt;&gt;"SF",S368&lt;&gt;""),AND(U368&lt;&gt;"NA",U368&lt;&gt;"C",U368&lt;&gt;"NC",U368&lt;&gt;"SF",U368&lt;&gt;""),AND(W368&lt;&gt;"NA",W368&lt;&gt;"C",W368&lt;&gt;"NC",W368&lt;&gt;"SF",W368&lt;&gt;""),AND(Y368&lt;&gt;"NA",Y368&lt;&gt;"C",Y368&lt;&gt;"NC",Y368&lt;&gt;"SF",Y368&lt;&gt;""),AND(AA368&lt;&gt;"NA",AA368&lt;&gt;"C",AA368&lt;&gt;"NC",AA368&lt;&gt;"SF",AA368&lt;&gt;""),AND(AC368&lt;&gt;"NA",AC368&lt;&gt;"C",AC368&lt;&gt;"NC",AC368&lt;&gt;"SF",AC368&lt;&gt;"")),"FALSO",IF(AND(O368="NA",Q368="NA",S368="NA",U368="NA",W368="NA",Y368="NA",AA368="NA",AC368="NA"),"NA",IF(OR(O368="NC",Q368="NC",S368="NC",U368="NC",W368="NC",Y368="NC",AA368="NC",AC368="NC",O368="SF",Q368="SF",S368="SF",U368="SF",W368="SF",Y368="SF",AA368="SF",AC368="SF"),"NC",IF(OR(O368="C",Q368="C",S368="C",U368="C",W368="C",Y368="C",AA368="C",AC368="C"),"C","")))))</f>
        <v>C</v>
      </c>
      <c r="AG368" s="54" t="str">
        <f>IF(AND(AE368="C",AF368="C"),"UTILIZOU O PDA CORRETAMENTE",IF(AND(AE368="C",AF368="NC"),"UTILIZOU O PDA CORRETAMENTE. NÃO HÁ FOTOS DE TODAS AS ETAPAS",IF(AND(AE368="NC",AF368="NC"),"NÃO UTILIZOU O PDA",IF(AND(AE368="NA",AF368="NA"),"NÃO AVALIADO POR FALHA DE SINCRONISMO"))))</f>
        <v>UTILIZOU O PDA CORRETAMENTE</v>
      </c>
      <c r="AH368" s="144" t="s">
        <v>207</v>
      </c>
      <c r="AI368" s="190" t="s">
        <v>6</v>
      </c>
      <c r="AJ368" s="94" t="str">
        <f>E368</f>
        <v>SÃO PAULO</v>
      </c>
      <c r="AK368" s="192" t="s">
        <v>39</v>
      </c>
    </row>
    <row r="369" spans="1:37" ht="30" hidden="1" customHeight="1">
      <c r="A369" s="176" t="s">
        <v>201</v>
      </c>
      <c r="B369" s="176">
        <v>2620199205</v>
      </c>
      <c r="C369" s="176" t="s">
        <v>96</v>
      </c>
      <c r="D369" s="176" t="s">
        <v>77</v>
      </c>
      <c r="E369" s="176" t="s">
        <v>5</v>
      </c>
      <c r="F369" s="176" t="s">
        <v>808</v>
      </c>
      <c r="G369" s="176">
        <v>5</v>
      </c>
      <c r="H369" s="176" t="s">
        <v>210</v>
      </c>
      <c r="I369" s="176" t="s">
        <v>390</v>
      </c>
      <c r="J369" s="176" t="s">
        <v>96</v>
      </c>
      <c r="K369" s="176" t="s">
        <v>809</v>
      </c>
      <c r="L369" s="204">
        <v>46157.515277777777</v>
      </c>
      <c r="M369" s="204">
        <v>46157.51666666667</v>
      </c>
      <c r="N369" s="176" t="s">
        <v>270</v>
      </c>
      <c r="O369" s="144" t="s">
        <v>207</v>
      </c>
      <c r="P369" s="90"/>
      <c r="Q369" s="144" t="s">
        <v>62</v>
      </c>
      <c r="R369" s="90"/>
      <c r="S369" s="144" t="s">
        <v>62</v>
      </c>
      <c r="T369" s="90"/>
      <c r="U369" s="144" t="s">
        <v>62</v>
      </c>
      <c r="V369" s="90"/>
      <c r="W369" s="144" t="s">
        <v>62</v>
      </c>
      <c r="X369" s="90"/>
      <c r="Y369" s="144" t="s">
        <v>62</v>
      </c>
      <c r="Z369" s="90"/>
      <c r="AA369" s="144" t="s">
        <v>62</v>
      </c>
      <c r="AB369" s="90"/>
      <c r="AC369" s="144" t="s">
        <v>207</v>
      </c>
      <c r="AD369" s="90"/>
      <c r="AE369" s="144" t="s">
        <v>207</v>
      </c>
      <c r="AF369" s="178" t="str">
        <f>IF(AND(O369="",Q369="",S369="",U369="",W369="",Y369="",AA369="",AC369=""),"",IF(OR(AND(O369&lt;&gt;"NA",O369&lt;&gt;"C",O369&lt;&gt;"NC",O369&lt;&gt;"SF",O369&lt;&gt;""),AND(Q369&lt;&gt;"NA",Q369&lt;&gt;"C",Q369&lt;&gt;"NC",Q369&lt;&gt;"SF",Q369&lt;&gt;""),AND(S369&lt;&gt;"NA",S369&lt;&gt;"C",S369&lt;&gt;"NC",S369&lt;&gt;"SF",S369&lt;&gt;""),AND(U369&lt;&gt;"NA",U369&lt;&gt;"C",U369&lt;&gt;"NC",U369&lt;&gt;"SF",U369&lt;&gt;""),AND(W369&lt;&gt;"NA",W369&lt;&gt;"C",W369&lt;&gt;"NC",W369&lt;&gt;"SF",W369&lt;&gt;""),AND(Y369&lt;&gt;"NA",Y369&lt;&gt;"C",Y369&lt;&gt;"NC",Y369&lt;&gt;"SF",Y369&lt;&gt;""),AND(AA369&lt;&gt;"NA",AA369&lt;&gt;"C",AA369&lt;&gt;"NC",AA369&lt;&gt;"SF",AA369&lt;&gt;""),AND(AC369&lt;&gt;"NA",AC369&lt;&gt;"C",AC369&lt;&gt;"NC",AC369&lt;&gt;"SF",AC369&lt;&gt;"")),"FALSO",IF(AND(O369="NA",Q369="NA",S369="NA",U369="NA",W369="NA",Y369="NA",AA369="NA",AC369="NA"),"NA",IF(OR(O369="NC",Q369="NC",S369="NC",U369="NC",W369="NC",Y369="NC",AA369="NC",AC369="NC",O369="SF",Q369="SF",S369="SF",U369="SF",W369="SF",Y369="SF",AA369="SF",AC369="SF"),"NC",IF(OR(O369="C",Q369="C",S369="C",U369="C",W369="C",Y369="C",AA369="C",AC369="C"),"C","")))))</f>
        <v>C</v>
      </c>
      <c r="AG369" s="54" t="str">
        <f>IF(AND(AE369="C",AF369="C"),"UTILIZOU O PDA CORRETAMENTE",IF(AND(AE369="C",AF369="NC"),"UTILIZOU O PDA CORRETAMENTE. NÃO HÁ FOTOS DE TODAS AS ETAPAS",IF(AND(AE369="NC",AF369="NC"),"NÃO UTILIZOU O PDA",IF(AND(AE369="NA",AF369="NA"),"NÃO AVALIADO POR FALHA DE SINCRONISMO"))))</f>
        <v>UTILIZOU O PDA CORRETAMENTE</v>
      </c>
      <c r="AH369" s="144" t="s">
        <v>207</v>
      </c>
      <c r="AI369" s="190" t="s">
        <v>6</v>
      </c>
      <c r="AJ369" s="94" t="str">
        <f>E369</f>
        <v>SÃO PAULO</v>
      </c>
      <c r="AK369" s="192" t="s">
        <v>39</v>
      </c>
    </row>
    <row r="370" spans="1:37" ht="30" hidden="1" customHeight="1">
      <c r="A370" s="176" t="s">
        <v>201</v>
      </c>
      <c r="B370" s="176">
        <v>2620199161</v>
      </c>
      <c r="C370" s="176" t="s">
        <v>96</v>
      </c>
      <c r="D370" s="176" t="s">
        <v>77</v>
      </c>
      <c r="E370" s="176" t="s">
        <v>5</v>
      </c>
      <c r="F370" s="176" t="s">
        <v>808</v>
      </c>
      <c r="G370" s="176">
        <v>5</v>
      </c>
      <c r="H370" s="176" t="s">
        <v>211</v>
      </c>
      <c r="I370" s="176" t="s">
        <v>390</v>
      </c>
      <c r="J370" s="176" t="s">
        <v>96</v>
      </c>
      <c r="K370" s="176" t="s">
        <v>809</v>
      </c>
      <c r="L370" s="204">
        <v>46157.513194444444</v>
      </c>
      <c r="M370" s="204">
        <v>46157.517361111109</v>
      </c>
      <c r="N370" s="176" t="s">
        <v>270</v>
      </c>
      <c r="O370" s="144" t="s">
        <v>207</v>
      </c>
      <c r="P370" s="90"/>
      <c r="Q370" s="144" t="s">
        <v>62</v>
      </c>
      <c r="R370" s="90"/>
      <c r="S370" s="144" t="s">
        <v>62</v>
      </c>
      <c r="T370" s="90"/>
      <c r="U370" s="144" t="s">
        <v>62</v>
      </c>
      <c r="V370" s="90"/>
      <c r="W370" s="144" t="s">
        <v>62</v>
      </c>
      <c r="X370" s="90"/>
      <c r="Y370" s="144" t="s">
        <v>62</v>
      </c>
      <c r="Z370" s="90"/>
      <c r="AA370" s="144" t="s">
        <v>62</v>
      </c>
      <c r="AB370" s="90"/>
      <c r="AC370" s="144" t="s">
        <v>207</v>
      </c>
      <c r="AD370" s="90"/>
      <c r="AE370" s="144" t="s">
        <v>207</v>
      </c>
      <c r="AF370" s="178" t="str">
        <f>IF(AND(O370="",Q370="",S370="",U370="",W370="",Y370="",AA370="",AC370=""),"",IF(OR(AND(O370&lt;&gt;"NA",O370&lt;&gt;"C",O370&lt;&gt;"NC",O370&lt;&gt;"SF",O370&lt;&gt;""),AND(Q370&lt;&gt;"NA",Q370&lt;&gt;"C",Q370&lt;&gt;"NC",Q370&lt;&gt;"SF",Q370&lt;&gt;""),AND(S370&lt;&gt;"NA",S370&lt;&gt;"C",S370&lt;&gt;"NC",S370&lt;&gt;"SF",S370&lt;&gt;""),AND(U370&lt;&gt;"NA",U370&lt;&gt;"C",U370&lt;&gt;"NC",U370&lt;&gt;"SF",U370&lt;&gt;""),AND(W370&lt;&gt;"NA",W370&lt;&gt;"C",W370&lt;&gt;"NC",W370&lt;&gt;"SF",W370&lt;&gt;""),AND(Y370&lt;&gt;"NA",Y370&lt;&gt;"C",Y370&lt;&gt;"NC",Y370&lt;&gt;"SF",Y370&lt;&gt;""),AND(AA370&lt;&gt;"NA",AA370&lt;&gt;"C",AA370&lt;&gt;"NC",AA370&lt;&gt;"SF",AA370&lt;&gt;""),AND(AC370&lt;&gt;"NA",AC370&lt;&gt;"C",AC370&lt;&gt;"NC",AC370&lt;&gt;"SF",AC370&lt;&gt;"")),"FALSO",IF(AND(O370="NA",Q370="NA",S370="NA",U370="NA",W370="NA",Y370="NA",AA370="NA",AC370="NA"),"NA",IF(OR(O370="NC",Q370="NC",S370="NC",U370="NC",W370="NC",Y370="NC",AA370="NC",AC370="NC",O370="SF",Q370="SF",S370="SF",U370="SF",W370="SF",Y370="SF",AA370="SF",AC370="SF"),"NC",IF(OR(O370="C",Q370="C",S370="C",U370="C",W370="C",Y370="C",AA370="C",AC370="C"),"C","")))))</f>
        <v>C</v>
      </c>
      <c r="AG370" s="54" t="str">
        <f>IF(AND(AE370="C",AF370="C"),"UTILIZOU O PDA CORRETAMENTE",IF(AND(AE370="C",AF370="NC"),"UTILIZOU O PDA CORRETAMENTE. NÃO HÁ FOTOS DE TODAS AS ETAPAS",IF(AND(AE370="NC",AF370="NC"),"NÃO UTILIZOU O PDA",IF(AND(AE370="NA",AF370="NA"),"NÃO AVALIADO POR FALHA DE SINCRONISMO"))))</f>
        <v>UTILIZOU O PDA CORRETAMENTE</v>
      </c>
      <c r="AH370" s="144" t="s">
        <v>207</v>
      </c>
      <c r="AI370" s="190" t="s">
        <v>6</v>
      </c>
      <c r="AJ370" s="94" t="str">
        <f>E370</f>
        <v>SÃO PAULO</v>
      </c>
      <c r="AK370" s="192" t="s">
        <v>39</v>
      </c>
    </row>
    <row r="371" spans="1:37" ht="30" hidden="1" customHeight="1">
      <c r="A371" s="176" t="s">
        <v>201</v>
      </c>
      <c r="B371" s="176">
        <v>2617566600</v>
      </c>
      <c r="C371" s="176" t="s">
        <v>101</v>
      </c>
      <c r="D371" s="176" t="s">
        <v>79</v>
      </c>
      <c r="E371" s="176" t="s">
        <v>5</v>
      </c>
      <c r="F371" s="176" t="s">
        <v>486</v>
      </c>
      <c r="G371" s="176">
        <v>550</v>
      </c>
      <c r="H371" s="176" t="s">
        <v>217</v>
      </c>
      <c r="I371" s="176" t="s">
        <v>502</v>
      </c>
      <c r="J371" s="176" t="s">
        <v>309</v>
      </c>
      <c r="K371" s="176" t="s">
        <v>310</v>
      </c>
      <c r="L371" s="204">
        <v>46161.459722222222</v>
      </c>
      <c r="M371" s="204">
        <v>46161.460416666669</v>
      </c>
      <c r="N371" s="176" t="s">
        <v>311</v>
      </c>
      <c r="O371" s="144" t="s">
        <v>62</v>
      </c>
      <c r="P371" s="90"/>
      <c r="Q371" s="144" t="s">
        <v>62</v>
      </c>
      <c r="R371" s="90"/>
      <c r="S371" s="144" t="s">
        <v>62</v>
      </c>
      <c r="T371" s="90"/>
      <c r="U371" s="144" t="s">
        <v>62</v>
      </c>
      <c r="V371" s="90"/>
      <c r="W371" s="144" t="s">
        <v>62</v>
      </c>
      <c r="X371" s="90"/>
      <c r="Y371" s="144" t="s">
        <v>62</v>
      </c>
      <c r="Z371" s="90"/>
      <c r="AA371" s="144" t="s">
        <v>62</v>
      </c>
      <c r="AB371" s="90"/>
      <c r="AC371" s="144" t="s">
        <v>62</v>
      </c>
      <c r="AD371" s="90"/>
      <c r="AE371" s="144" t="s">
        <v>62</v>
      </c>
      <c r="AF371" s="178" t="str">
        <f>IF(AND(O371="",Q371="",S371="",U371="",W371="",Y371="",AA371="",AC371=""),"",IF(OR(AND(O371&lt;&gt;"NA",O371&lt;&gt;"C",O371&lt;&gt;"NC",O371&lt;&gt;"SF",O371&lt;&gt;""),AND(Q371&lt;&gt;"NA",Q371&lt;&gt;"C",Q371&lt;&gt;"NC",Q371&lt;&gt;"SF",Q371&lt;&gt;""),AND(S371&lt;&gt;"NA",S371&lt;&gt;"C",S371&lt;&gt;"NC",S371&lt;&gt;"SF",S371&lt;&gt;""),AND(U371&lt;&gt;"NA",U371&lt;&gt;"C",U371&lt;&gt;"NC",U371&lt;&gt;"SF",U371&lt;&gt;""),AND(W371&lt;&gt;"NA",W371&lt;&gt;"C",W371&lt;&gt;"NC",W371&lt;&gt;"SF",W371&lt;&gt;""),AND(Y371&lt;&gt;"NA",Y371&lt;&gt;"C",Y371&lt;&gt;"NC",Y371&lt;&gt;"SF",Y371&lt;&gt;""),AND(AA371&lt;&gt;"NA",AA371&lt;&gt;"C",AA371&lt;&gt;"NC",AA371&lt;&gt;"SF",AA371&lt;&gt;""),AND(AC371&lt;&gt;"NA",AC371&lt;&gt;"C",AC371&lt;&gt;"NC",AC371&lt;&gt;"SF",AC371&lt;&gt;"")),"FALSO",IF(AND(O371="NA",Q371="NA",S371="NA",U371="NA",W371="NA",Y371="NA",AA371="NA",AC371="NA"),"NA",IF(OR(O371="NC",Q371="NC",S371="NC",U371="NC",W371="NC",Y371="NC",AA371="NC",AC371="NC",O371="SF",Q371="SF",S371="SF",U371="SF",W371="SF",Y371="SF",AA371="SF",AC371="SF"),"NC",IF(OR(O371="C",Q371="C",S371="C",U371="C",W371="C",Y371="C",AA371="C",AC371="C"),"C","")))))</f>
        <v>NA</v>
      </c>
      <c r="AG371" s="54" t="str">
        <f>IF(AND(AE371="C",AF371="C"),"UTILIZOU O PDA CORRETAMENTE",IF(AND(AE371="C",AF371="NC"),"UTILIZOU O PDA CORRETAMENTE. NÃO HÁ FOTOS DE TODAS AS ETAPAS",IF(AND(AE371="NC",AF371="NC"),"NÃO UTILIZOU O PDA",IF(AND(AE371="NA",AF371="NA"),"NÃO AVALIADO POR FALHA DE SINCRONISMO"))))</f>
        <v>NÃO AVALIADO POR FALHA DE SINCRONISMO</v>
      </c>
      <c r="AH371" s="144" t="s">
        <v>207</v>
      </c>
      <c r="AI371" s="190" t="s">
        <v>6</v>
      </c>
      <c r="AJ371" s="94" t="str">
        <f>E371</f>
        <v>SÃO PAULO</v>
      </c>
      <c r="AK371" s="192" t="s">
        <v>39</v>
      </c>
    </row>
    <row r="372" spans="1:37" ht="30" hidden="1" customHeight="1">
      <c r="A372" s="176" t="s">
        <v>201</v>
      </c>
      <c r="B372" s="176">
        <v>2617566385</v>
      </c>
      <c r="C372" s="176" t="s">
        <v>101</v>
      </c>
      <c r="D372" s="176" t="s">
        <v>79</v>
      </c>
      <c r="E372" s="176" t="s">
        <v>5</v>
      </c>
      <c r="F372" s="176" t="s">
        <v>486</v>
      </c>
      <c r="G372" s="176">
        <v>514</v>
      </c>
      <c r="H372" s="176" t="s">
        <v>203</v>
      </c>
      <c r="I372" s="176" t="s">
        <v>502</v>
      </c>
      <c r="J372" s="176" t="s">
        <v>309</v>
      </c>
      <c r="K372" s="176" t="s">
        <v>313</v>
      </c>
      <c r="L372" s="204">
        <v>46161.459722222222</v>
      </c>
      <c r="M372" s="204">
        <v>46161.460416666669</v>
      </c>
      <c r="N372" s="176" t="s">
        <v>311</v>
      </c>
      <c r="O372" s="144" t="s">
        <v>62</v>
      </c>
      <c r="P372" s="90"/>
      <c r="Q372" s="144" t="s">
        <v>62</v>
      </c>
      <c r="R372" s="90"/>
      <c r="S372" s="144" t="s">
        <v>62</v>
      </c>
      <c r="T372" s="90"/>
      <c r="U372" s="144" t="s">
        <v>62</v>
      </c>
      <c r="V372" s="90"/>
      <c r="W372" s="144" t="s">
        <v>62</v>
      </c>
      <c r="X372" s="90"/>
      <c r="Y372" s="144" t="s">
        <v>62</v>
      </c>
      <c r="Z372" s="90"/>
      <c r="AA372" s="144" t="s">
        <v>62</v>
      </c>
      <c r="AB372" s="90"/>
      <c r="AC372" s="144" t="s">
        <v>62</v>
      </c>
      <c r="AD372" s="90"/>
      <c r="AE372" s="144" t="s">
        <v>62</v>
      </c>
      <c r="AF372" s="178" t="str">
        <f>IF(AND(O372="",Q372="",S372="",U372="",W372="",Y372="",AA372="",AC372=""),"",IF(OR(AND(O372&lt;&gt;"NA",O372&lt;&gt;"C",O372&lt;&gt;"NC",O372&lt;&gt;"SF",O372&lt;&gt;""),AND(Q372&lt;&gt;"NA",Q372&lt;&gt;"C",Q372&lt;&gt;"NC",Q372&lt;&gt;"SF",Q372&lt;&gt;""),AND(S372&lt;&gt;"NA",S372&lt;&gt;"C",S372&lt;&gt;"NC",S372&lt;&gt;"SF",S372&lt;&gt;""),AND(U372&lt;&gt;"NA",U372&lt;&gt;"C",U372&lt;&gt;"NC",U372&lt;&gt;"SF",U372&lt;&gt;""),AND(W372&lt;&gt;"NA",W372&lt;&gt;"C",W372&lt;&gt;"NC",W372&lt;&gt;"SF",W372&lt;&gt;""),AND(Y372&lt;&gt;"NA",Y372&lt;&gt;"C",Y372&lt;&gt;"NC",Y372&lt;&gt;"SF",Y372&lt;&gt;""),AND(AA372&lt;&gt;"NA",AA372&lt;&gt;"C",AA372&lt;&gt;"NC",AA372&lt;&gt;"SF",AA372&lt;&gt;""),AND(AC372&lt;&gt;"NA",AC372&lt;&gt;"C",AC372&lt;&gt;"NC",AC372&lt;&gt;"SF",AC372&lt;&gt;"")),"FALSO",IF(AND(O372="NA",Q372="NA",S372="NA",U372="NA",W372="NA",Y372="NA",AA372="NA",AC372="NA"),"NA",IF(OR(O372="NC",Q372="NC",S372="NC",U372="NC",W372="NC",Y372="NC",AA372="NC",AC372="NC",O372="SF",Q372="SF",S372="SF",U372="SF",W372="SF",Y372="SF",AA372="SF",AC372="SF"),"NC",IF(OR(O372="C",Q372="C",S372="C",U372="C",W372="C",Y372="C",AA372="C",AC372="C"),"C","")))))</f>
        <v>NA</v>
      </c>
      <c r="AG372" s="54" t="str">
        <f>IF(AND(AE372="C",AF372="C"),"UTILIZOU O PDA CORRETAMENTE",IF(AND(AE372="C",AF372="NC"),"UTILIZOU O PDA CORRETAMENTE. NÃO HÁ FOTOS DE TODAS AS ETAPAS",IF(AND(AE372="NC",AF372="NC"),"NÃO UTILIZOU O PDA",IF(AND(AE372="NA",AF372="NA"),"NÃO AVALIADO POR FALHA DE SINCRONISMO"))))</f>
        <v>NÃO AVALIADO POR FALHA DE SINCRONISMO</v>
      </c>
      <c r="AH372" s="144" t="s">
        <v>207</v>
      </c>
      <c r="AI372" s="190" t="s">
        <v>6</v>
      </c>
      <c r="AJ372" s="94" t="str">
        <f>E372</f>
        <v>SÃO PAULO</v>
      </c>
      <c r="AK372" s="192" t="s">
        <v>39</v>
      </c>
    </row>
    <row r="373" spans="1:37" ht="30" hidden="1" customHeight="1">
      <c r="A373" s="176" t="s">
        <v>201</v>
      </c>
      <c r="B373" s="176">
        <v>2620204859</v>
      </c>
      <c r="C373" s="176" t="s">
        <v>664</v>
      </c>
      <c r="D373" s="176" t="s">
        <v>79</v>
      </c>
      <c r="E373" s="176" t="s">
        <v>5</v>
      </c>
      <c r="F373" s="176" t="s">
        <v>810</v>
      </c>
      <c r="G373" s="176">
        <v>497</v>
      </c>
      <c r="H373" s="176" t="s">
        <v>217</v>
      </c>
      <c r="I373" s="176" t="s">
        <v>510</v>
      </c>
      <c r="J373" s="176" t="s">
        <v>665</v>
      </c>
      <c r="K373" s="176" t="s">
        <v>811</v>
      </c>
      <c r="L373" s="204">
        <v>46161.650694444441</v>
      </c>
      <c r="M373" s="204">
        <v>46161.664583333331</v>
      </c>
      <c r="N373" s="176" t="s">
        <v>318</v>
      </c>
      <c r="O373" s="144" t="s">
        <v>207</v>
      </c>
      <c r="P373" s="90"/>
      <c r="Q373" s="144" t="s">
        <v>207</v>
      </c>
      <c r="R373" s="90"/>
      <c r="S373" s="144" t="s">
        <v>207</v>
      </c>
      <c r="T373" s="90"/>
      <c r="U373" s="144" t="s">
        <v>207</v>
      </c>
      <c r="V373" s="90"/>
      <c r="W373" s="144" t="s">
        <v>207</v>
      </c>
      <c r="X373" s="90"/>
      <c r="Y373" s="144" t="s">
        <v>207</v>
      </c>
      <c r="Z373" s="90"/>
      <c r="AA373" s="144" t="s">
        <v>207</v>
      </c>
      <c r="AB373" s="90"/>
      <c r="AC373" s="144" t="s">
        <v>207</v>
      </c>
      <c r="AD373" s="90"/>
      <c r="AE373" s="144" t="s">
        <v>207</v>
      </c>
      <c r="AF373" s="178" t="str">
        <f>IF(AND(O373="",Q373="",S373="",U373="",W373="",Y373="",AA373="",AC373=""),"",IF(OR(AND(O373&lt;&gt;"NA",O373&lt;&gt;"C",O373&lt;&gt;"NC",O373&lt;&gt;"SF",O373&lt;&gt;""),AND(Q373&lt;&gt;"NA",Q373&lt;&gt;"C",Q373&lt;&gt;"NC",Q373&lt;&gt;"SF",Q373&lt;&gt;""),AND(S373&lt;&gt;"NA",S373&lt;&gt;"C",S373&lt;&gt;"NC",S373&lt;&gt;"SF",S373&lt;&gt;""),AND(U373&lt;&gt;"NA",U373&lt;&gt;"C",U373&lt;&gt;"NC",U373&lt;&gt;"SF",U373&lt;&gt;""),AND(W373&lt;&gt;"NA",W373&lt;&gt;"C",W373&lt;&gt;"NC",W373&lt;&gt;"SF",W373&lt;&gt;""),AND(Y373&lt;&gt;"NA",Y373&lt;&gt;"C",Y373&lt;&gt;"NC",Y373&lt;&gt;"SF",Y373&lt;&gt;""),AND(AA373&lt;&gt;"NA",AA373&lt;&gt;"C",AA373&lt;&gt;"NC",AA373&lt;&gt;"SF",AA373&lt;&gt;""),AND(AC373&lt;&gt;"NA",AC373&lt;&gt;"C",AC373&lt;&gt;"NC",AC373&lt;&gt;"SF",AC373&lt;&gt;"")),"FALSO",IF(AND(O373="NA",Q373="NA",S373="NA",U373="NA",W373="NA",Y373="NA",AA373="NA",AC373="NA"),"NA",IF(OR(O373="NC",Q373="NC",S373="NC",U373="NC",W373="NC",Y373="NC",AA373="NC",AC373="NC",O373="SF",Q373="SF",S373="SF",U373="SF",W373="SF",Y373="SF",AA373="SF",AC373="SF"),"NC",IF(OR(O373="C",Q373="C",S373="C",U373="C",W373="C",Y373="C",AA373="C",AC373="C"),"C","")))))</f>
        <v>C</v>
      </c>
      <c r="AG373" s="54" t="str">
        <f>IF(AND(AE373="C",AF373="C"),"UTILIZOU O PDA CORRETAMENTE",IF(AND(AE373="C",AF373="NC"),"UTILIZOU O PDA CORRETAMENTE. NÃO HÁ FOTOS DE TODAS AS ETAPAS",IF(AND(AE373="NC",AF373="NC"),"NÃO UTILIZOU O PDA",IF(AND(AE373="NA",AF373="NA"),"NÃO AVALIADO POR FALHA DE SINCRONISMO"))))</f>
        <v>UTILIZOU O PDA CORRETAMENTE</v>
      </c>
      <c r="AH373" s="144" t="s">
        <v>207</v>
      </c>
      <c r="AI373" s="190" t="s">
        <v>6</v>
      </c>
      <c r="AJ373" s="94" t="str">
        <f>E373</f>
        <v>SÃO PAULO</v>
      </c>
      <c r="AK373" s="192" t="s">
        <v>39</v>
      </c>
    </row>
    <row r="374" spans="1:37" ht="30" hidden="1" customHeight="1">
      <c r="A374" s="176" t="s">
        <v>201</v>
      </c>
      <c r="B374" s="176">
        <v>2620204806</v>
      </c>
      <c r="C374" s="176" t="s">
        <v>664</v>
      </c>
      <c r="D374" s="176" t="s">
        <v>79</v>
      </c>
      <c r="E374" s="176" t="s">
        <v>5</v>
      </c>
      <c r="F374" s="176" t="s">
        <v>810</v>
      </c>
      <c r="G374" s="176">
        <v>506</v>
      </c>
      <c r="H374" s="176"/>
      <c r="I374" s="176" t="s">
        <v>510</v>
      </c>
      <c r="J374" s="176" t="s">
        <v>665</v>
      </c>
      <c r="K374" s="176" t="s">
        <v>812</v>
      </c>
      <c r="L374" s="204">
        <v>46161.665972222225</v>
      </c>
      <c r="M374" s="204">
        <v>46161.67083333333</v>
      </c>
      <c r="N374" s="176" t="s">
        <v>318</v>
      </c>
      <c r="O374" s="144" t="s">
        <v>207</v>
      </c>
      <c r="P374" s="90"/>
      <c r="Q374" s="144" t="s">
        <v>207</v>
      </c>
      <c r="R374" s="90"/>
      <c r="S374" s="144" t="s">
        <v>207</v>
      </c>
      <c r="T374" s="90"/>
      <c r="U374" s="144" t="s">
        <v>207</v>
      </c>
      <c r="V374" s="90"/>
      <c r="W374" s="144" t="s">
        <v>207</v>
      </c>
      <c r="X374" s="90"/>
      <c r="Y374" s="144" t="s">
        <v>207</v>
      </c>
      <c r="Z374" s="90"/>
      <c r="AA374" s="144" t="s">
        <v>207</v>
      </c>
      <c r="AB374" s="90"/>
      <c r="AC374" s="144" t="s">
        <v>207</v>
      </c>
      <c r="AD374" s="90"/>
      <c r="AE374" s="144" t="s">
        <v>207</v>
      </c>
      <c r="AF374" s="178" t="str">
        <f>IF(AND(O374="",Q374="",S374="",U374="",W374="",Y374="",AA374="",AC374=""),"",IF(OR(AND(O374&lt;&gt;"NA",O374&lt;&gt;"C",O374&lt;&gt;"NC",O374&lt;&gt;"SF",O374&lt;&gt;""),AND(Q374&lt;&gt;"NA",Q374&lt;&gt;"C",Q374&lt;&gt;"NC",Q374&lt;&gt;"SF",Q374&lt;&gt;""),AND(S374&lt;&gt;"NA",S374&lt;&gt;"C",S374&lt;&gt;"NC",S374&lt;&gt;"SF",S374&lt;&gt;""),AND(U374&lt;&gt;"NA",U374&lt;&gt;"C",U374&lt;&gt;"NC",U374&lt;&gt;"SF",U374&lt;&gt;""),AND(W374&lt;&gt;"NA",W374&lt;&gt;"C",W374&lt;&gt;"NC",W374&lt;&gt;"SF",W374&lt;&gt;""),AND(Y374&lt;&gt;"NA",Y374&lt;&gt;"C",Y374&lt;&gt;"NC",Y374&lt;&gt;"SF",Y374&lt;&gt;""),AND(AA374&lt;&gt;"NA",AA374&lt;&gt;"C",AA374&lt;&gt;"NC",AA374&lt;&gt;"SF",AA374&lt;&gt;""),AND(AC374&lt;&gt;"NA",AC374&lt;&gt;"C",AC374&lt;&gt;"NC",AC374&lt;&gt;"SF",AC374&lt;&gt;"")),"FALSO",IF(AND(O374="NA",Q374="NA",S374="NA",U374="NA",W374="NA",Y374="NA",AA374="NA",AC374="NA"),"NA",IF(OR(O374="NC",Q374="NC",S374="NC",U374="NC",W374="NC",Y374="NC",AA374="NC",AC374="NC",O374="SF",Q374="SF",S374="SF",U374="SF",W374="SF",Y374="SF",AA374="SF",AC374="SF"),"NC",IF(OR(O374="C",Q374="C",S374="C",U374="C",W374="C",Y374="C",AA374="C",AC374="C"),"C","")))))</f>
        <v>C</v>
      </c>
      <c r="AG374" s="54" t="str">
        <f>IF(AND(AE374="C",AF374="C"),"UTILIZOU O PDA CORRETAMENTE",IF(AND(AE374="C",AF374="NC"),"UTILIZOU O PDA CORRETAMENTE. NÃO HÁ FOTOS DE TODAS AS ETAPAS",IF(AND(AE374="NC",AF374="NC"),"NÃO UTILIZOU O PDA",IF(AND(AE374="NA",AF374="NA"),"NÃO AVALIADO POR FALHA DE SINCRONISMO"))))</f>
        <v>UTILIZOU O PDA CORRETAMENTE</v>
      </c>
      <c r="AH374" s="144" t="s">
        <v>207</v>
      </c>
      <c r="AI374" s="190" t="s">
        <v>6</v>
      </c>
      <c r="AJ374" s="94" t="str">
        <f>E374</f>
        <v>SÃO PAULO</v>
      </c>
      <c r="AK374" s="192" t="s">
        <v>39</v>
      </c>
    </row>
    <row r="375" spans="1:37" ht="30" hidden="1" customHeight="1">
      <c r="A375" s="176" t="s">
        <v>201</v>
      </c>
      <c r="B375" s="176">
        <v>2620204831</v>
      </c>
      <c r="C375" s="176" t="s">
        <v>664</v>
      </c>
      <c r="D375" s="176" t="s">
        <v>79</v>
      </c>
      <c r="E375" s="176" t="s">
        <v>5</v>
      </c>
      <c r="F375" s="176" t="s">
        <v>810</v>
      </c>
      <c r="G375" s="176">
        <v>497</v>
      </c>
      <c r="H375" s="176" t="s">
        <v>813</v>
      </c>
      <c r="I375" s="176" t="s">
        <v>510</v>
      </c>
      <c r="J375" s="176" t="s">
        <v>665</v>
      </c>
      <c r="K375" s="176" t="s">
        <v>814</v>
      </c>
      <c r="L375" s="204">
        <v>46161.655555555553</v>
      </c>
      <c r="M375" s="204">
        <v>46161.663888888892</v>
      </c>
      <c r="N375" s="176" t="s">
        <v>318</v>
      </c>
      <c r="O375" s="144" t="s">
        <v>207</v>
      </c>
      <c r="P375" s="90"/>
      <c r="Q375" s="144" t="s">
        <v>207</v>
      </c>
      <c r="R375" s="90"/>
      <c r="S375" s="144" t="s">
        <v>207</v>
      </c>
      <c r="T375" s="90"/>
      <c r="U375" s="144" t="s">
        <v>207</v>
      </c>
      <c r="V375" s="90"/>
      <c r="W375" s="144" t="s">
        <v>207</v>
      </c>
      <c r="X375" s="90"/>
      <c r="Y375" s="144" t="s">
        <v>207</v>
      </c>
      <c r="Z375" s="90"/>
      <c r="AA375" s="144" t="s">
        <v>207</v>
      </c>
      <c r="AB375" s="90"/>
      <c r="AC375" s="144" t="s">
        <v>207</v>
      </c>
      <c r="AD375" s="90"/>
      <c r="AE375" s="144" t="s">
        <v>207</v>
      </c>
      <c r="AF375" s="178" t="str">
        <f>IF(AND(O375="",Q375="",S375="",U375="",W375="",Y375="",AA375="",AC375=""),"",IF(OR(AND(O375&lt;&gt;"NA",O375&lt;&gt;"C",O375&lt;&gt;"NC",O375&lt;&gt;"SF",O375&lt;&gt;""),AND(Q375&lt;&gt;"NA",Q375&lt;&gt;"C",Q375&lt;&gt;"NC",Q375&lt;&gt;"SF",Q375&lt;&gt;""),AND(S375&lt;&gt;"NA",S375&lt;&gt;"C",S375&lt;&gt;"NC",S375&lt;&gt;"SF",S375&lt;&gt;""),AND(U375&lt;&gt;"NA",U375&lt;&gt;"C",U375&lt;&gt;"NC",U375&lt;&gt;"SF",U375&lt;&gt;""),AND(W375&lt;&gt;"NA",W375&lt;&gt;"C",W375&lt;&gt;"NC",W375&lt;&gt;"SF",W375&lt;&gt;""),AND(Y375&lt;&gt;"NA",Y375&lt;&gt;"C",Y375&lt;&gt;"NC",Y375&lt;&gt;"SF",Y375&lt;&gt;""),AND(AA375&lt;&gt;"NA",AA375&lt;&gt;"C",AA375&lt;&gt;"NC",AA375&lt;&gt;"SF",AA375&lt;&gt;""),AND(AC375&lt;&gt;"NA",AC375&lt;&gt;"C",AC375&lt;&gt;"NC",AC375&lt;&gt;"SF",AC375&lt;&gt;"")),"FALSO",IF(AND(O375="NA",Q375="NA",S375="NA",U375="NA",W375="NA",Y375="NA",AA375="NA",AC375="NA"),"NA",IF(OR(O375="NC",Q375="NC",S375="NC",U375="NC",W375="NC",Y375="NC",AA375="NC",AC375="NC",O375="SF",Q375="SF",S375="SF",U375="SF",W375="SF",Y375="SF",AA375="SF",AC375="SF"),"NC",IF(OR(O375="C",Q375="C",S375="C",U375="C",W375="C",Y375="C",AA375="C",AC375="C"),"C","")))))</f>
        <v>C</v>
      </c>
      <c r="AG375" s="54" t="str">
        <f>IF(AND(AE375="C",AF375="C"),"UTILIZOU O PDA CORRETAMENTE",IF(AND(AE375="C",AF375="NC"),"UTILIZOU O PDA CORRETAMENTE. NÃO HÁ FOTOS DE TODAS AS ETAPAS",IF(AND(AE375="NC",AF375="NC"),"NÃO UTILIZOU O PDA",IF(AND(AE375="NA",AF375="NA"),"NÃO AVALIADO POR FALHA DE SINCRONISMO"))))</f>
        <v>UTILIZOU O PDA CORRETAMENTE</v>
      </c>
      <c r="AH375" s="144" t="s">
        <v>207</v>
      </c>
      <c r="AI375" s="190" t="s">
        <v>6</v>
      </c>
      <c r="AJ375" s="94" t="str">
        <f>E375</f>
        <v>SÃO PAULO</v>
      </c>
      <c r="AK375" s="192" t="s">
        <v>39</v>
      </c>
    </row>
    <row r="376" spans="1:37" ht="30" hidden="1" customHeight="1">
      <c r="A376" s="176" t="s">
        <v>201</v>
      </c>
      <c r="B376" s="176">
        <v>2617576346</v>
      </c>
      <c r="C376" s="176" t="s">
        <v>101</v>
      </c>
      <c r="D376" s="176" t="s">
        <v>79</v>
      </c>
      <c r="E376" s="176" t="s">
        <v>5</v>
      </c>
      <c r="F376" s="176" t="s">
        <v>815</v>
      </c>
      <c r="G376" s="176">
        <v>125</v>
      </c>
      <c r="H376" s="176"/>
      <c r="I376" s="176" t="s">
        <v>241</v>
      </c>
      <c r="J376" s="176" t="s">
        <v>309</v>
      </c>
      <c r="K376" s="176" t="s">
        <v>312</v>
      </c>
      <c r="L376" s="204">
        <v>46161.459722222222</v>
      </c>
      <c r="M376" s="204">
        <v>46161.460416666669</v>
      </c>
      <c r="N376" s="176" t="s">
        <v>311</v>
      </c>
      <c r="O376" s="144" t="s">
        <v>62</v>
      </c>
      <c r="P376" s="90"/>
      <c r="Q376" s="144" t="s">
        <v>62</v>
      </c>
      <c r="R376" s="90"/>
      <c r="S376" s="144" t="s">
        <v>62</v>
      </c>
      <c r="T376" s="90"/>
      <c r="U376" s="144" t="s">
        <v>62</v>
      </c>
      <c r="V376" s="90"/>
      <c r="W376" s="144" t="s">
        <v>62</v>
      </c>
      <c r="X376" s="90"/>
      <c r="Y376" s="144" t="s">
        <v>62</v>
      </c>
      <c r="Z376" s="90"/>
      <c r="AA376" s="144" t="s">
        <v>62</v>
      </c>
      <c r="AB376" s="90"/>
      <c r="AC376" s="144" t="s">
        <v>62</v>
      </c>
      <c r="AD376" s="90"/>
      <c r="AE376" s="144" t="s">
        <v>62</v>
      </c>
      <c r="AF376" s="178" t="str">
        <f>IF(AND(O376="",Q376="",S376="",U376="",W376="",Y376="",AA376="",AC376=""),"",IF(OR(AND(O376&lt;&gt;"NA",O376&lt;&gt;"C",O376&lt;&gt;"NC",O376&lt;&gt;"SF",O376&lt;&gt;""),AND(Q376&lt;&gt;"NA",Q376&lt;&gt;"C",Q376&lt;&gt;"NC",Q376&lt;&gt;"SF",Q376&lt;&gt;""),AND(S376&lt;&gt;"NA",S376&lt;&gt;"C",S376&lt;&gt;"NC",S376&lt;&gt;"SF",S376&lt;&gt;""),AND(U376&lt;&gt;"NA",U376&lt;&gt;"C",U376&lt;&gt;"NC",U376&lt;&gt;"SF",U376&lt;&gt;""),AND(W376&lt;&gt;"NA",W376&lt;&gt;"C",W376&lt;&gt;"NC",W376&lt;&gt;"SF",W376&lt;&gt;""),AND(Y376&lt;&gt;"NA",Y376&lt;&gt;"C",Y376&lt;&gt;"NC",Y376&lt;&gt;"SF",Y376&lt;&gt;""),AND(AA376&lt;&gt;"NA",AA376&lt;&gt;"C",AA376&lt;&gt;"NC",AA376&lt;&gt;"SF",AA376&lt;&gt;""),AND(AC376&lt;&gt;"NA",AC376&lt;&gt;"C",AC376&lt;&gt;"NC",AC376&lt;&gt;"SF",AC376&lt;&gt;"")),"FALSO",IF(AND(O376="NA",Q376="NA",S376="NA",U376="NA",W376="NA",Y376="NA",AA376="NA",AC376="NA"),"NA",IF(OR(O376="NC",Q376="NC",S376="NC",U376="NC",W376="NC",Y376="NC",AA376="NC",AC376="NC",O376="SF",Q376="SF",S376="SF",U376="SF",W376="SF",Y376="SF",AA376="SF",AC376="SF"),"NC",IF(OR(O376="C",Q376="C",S376="C",U376="C",W376="C",Y376="C",AA376="C",AC376="C"),"C","")))))</f>
        <v>NA</v>
      </c>
      <c r="AG376" s="54" t="str">
        <f>IF(AND(AE376="C",AF376="C"),"UTILIZOU O PDA CORRETAMENTE",IF(AND(AE376="C",AF376="NC"),"UTILIZOU O PDA CORRETAMENTE. NÃO HÁ FOTOS DE TODAS AS ETAPAS",IF(AND(AE376="NC",AF376="NC"),"NÃO UTILIZOU O PDA",IF(AND(AE376="NA",AF376="NA"),"NÃO AVALIADO POR FALHA DE SINCRONISMO"))))</f>
        <v>NÃO AVALIADO POR FALHA DE SINCRONISMO</v>
      </c>
      <c r="AH376" s="144" t="s">
        <v>207</v>
      </c>
      <c r="AI376" s="190" t="s">
        <v>6</v>
      </c>
      <c r="AJ376" s="94" t="str">
        <f>E376</f>
        <v>SÃO PAULO</v>
      </c>
      <c r="AK376" s="192" t="s">
        <v>39</v>
      </c>
    </row>
    <row r="377" spans="1:37" ht="30" hidden="1" customHeight="1">
      <c r="A377" s="176" t="s">
        <v>201</v>
      </c>
      <c r="B377" s="176">
        <v>2617580113</v>
      </c>
      <c r="C377" s="176" t="s">
        <v>101</v>
      </c>
      <c r="D377" s="176" t="s">
        <v>79</v>
      </c>
      <c r="E377" s="176" t="s">
        <v>5</v>
      </c>
      <c r="F377" s="176" t="s">
        <v>816</v>
      </c>
      <c r="G377" s="176">
        <v>71</v>
      </c>
      <c r="H377" s="176" t="s">
        <v>217</v>
      </c>
      <c r="I377" s="176" t="s">
        <v>241</v>
      </c>
      <c r="J377" s="176" t="s">
        <v>309</v>
      </c>
      <c r="K377" s="176" t="s">
        <v>580</v>
      </c>
      <c r="L377" s="204">
        <v>46161.459722222222</v>
      </c>
      <c r="M377" s="204">
        <v>46161.460416666669</v>
      </c>
      <c r="N377" s="176" t="s">
        <v>311</v>
      </c>
      <c r="O377" s="144" t="s">
        <v>62</v>
      </c>
      <c r="P377" s="90"/>
      <c r="Q377" s="144" t="s">
        <v>62</v>
      </c>
      <c r="R377" s="90"/>
      <c r="S377" s="144" t="s">
        <v>62</v>
      </c>
      <c r="T377" s="90"/>
      <c r="U377" s="144" t="s">
        <v>62</v>
      </c>
      <c r="V377" s="90"/>
      <c r="W377" s="144" t="s">
        <v>62</v>
      </c>
      <c r="X377" s="90"/>
      <c r="Y377" s="144" t="s">
        <v>62</v>
      </c>
      <c r="Z377" s="90"/>
      <c r="AA377" s="144" t="s">
        <v>62</v>
      </c>
      <c r="AB377" s="90"/>
      <c r="AC377" s="144" t="s">
        <v>62</v>
      </c>
      <c r="AD377" s="90"/>
      <c r="AE377" s="144" t="s">
        <v>62</v>
      </c>
      <c r="AF377" s="178" t="str">
        <f>IF(AND(O377="",Q377="",S377="",U377="",W377="",Y377="",AA377="",AC377=""),"",IF(OR(AND(O377&lt;&gt;"NA",O377&lt;&gt;"C",O377&lt;&gt;"NC",O377&lt;&gt;"SF",O377&lt;&gt;""),AND(Q377&lt;&gt;"NA",Q377&lt;&gt;"C",Q377&lt;&gt;"NC",Q377&lt;&gt;"SF",Q377&lt;&gt;""),AND(S377&lt;&gt;"NA",S377&lt;&gt;"C",S377&lt;&gt;"NC",S377&lt;&gt;"SF",S377&lt;&gt;""),AND(U377&lt;&gt;"NA",U377&lt;&gt;"C",U377&lt;&gt;"NC",U377&lt;&gt;"SF",U377&lt;&gt;""),AND(W377&lt;&gt;"NA",W377&lt;&gt;"C",W377&lt;&gt;"NC",W377&lt;&gt;"SF",W377&lt;&gt;""),AND(Y377&lt;&gt;"NA",Y377&lt;&gt;"C",Y377&lt;&gt;"NC",Y377&lt;&gt;"SF",Y377&lt;&gt;""),AND(AA377&lt;&gt;"NA",AA377&lt;&gt;"C",AA377&lt;&gt;"NC",AA377&lt;&gt;"SF",AA377&lt;&gt;""),AND(AC377&lt;&gt;"NA",AC377&lt;&gt;"C",AC377&lt;&gt;"NC",AC377&lt;&gt;"SF",AC377&lt;&gt;"")),"FALSO",IF(AND(O377="NA",Q377="NA",S377="NA",U377="NA",W377="NA",Y377="NA",AA377="NA",AC377="NA"),"NA",IF(OR(O377="NC",Q377="NC",S377="NC",U377="NC",W377="NC",Y377="NC",AA377="NC",AC377="NC",O377="SF",Q377="SF",S377="SF",U377="SF",W377="SF",Y377="SF",AA377="SF",AC377="SF"),"NC",IF(OR(O377="C",Q377="C",S377="C",U377="C",W377="C",Y377="C",AA377="C",AC377="C"),"C","")))))</f>
        <v>NA</v>
      </c>
      <c r="AG377" s="54" t="str">
        <f>IF(AND(AE377="C",AF377="C"),"UTILIZOU O PDA CORRETAMENTE",IF(AND(AE377="C",AF377="NC"),"UTILIZOU O PDA CORRETAMENTE. NÃO HÁ FOTOS DE TODAS AS ETAPAS",IF(AND(AE377="NC",AF377="NC"),"NÃO UTILIZOU O PDA",IF(AND(AE377="NA",AF377="NA"),"NÃO AVALIADO POR FALHA DE SINCRONISMO"))))</f>
        <v>NÃO AVALIADO POR FALHA DE SINCRONISMO</v>
      </c>
      <c r="AH377" s="144" t="s">
        <v>207</v>
      </c>
      <c r="AI377" s="190" t="s">
        <v>6</v>
      </c>
      <c r="AJ377" s="94" t="str">
        <f>E377</f>
        <v>SÃO PAULO</v>
      </c>
      <c r="AK377" s="192" t="s">
        <v>39</v>
      </c>
    </row>
    <row r="378" spans="1:37" ht="30" hidden="1" customHeight="1">
      <c r="A378" s="176" t="s">
        <v>201</v>
      </c>
      <c r="B378" s="176">
        <v>2617574752</v>
      </c>
      <c r="C378" s="176" t="s">
        <v>101</v>
      </c>
      <c r="D378" s="176" t="s">
        <v>79</v>
      </c>
      <c r="E378" s="176" t="s">
        <v>5</v>
      </c>
      <c r="F378" s="176" t="s">
        <v>815</v>
      </c>
      <c r="G378" s="176">
        <v>104</v>
      </c>
      <c r="H378" s="176"/>
      <c r="I378" s="176" t="s">
        <v>241</v>
      </c>
      <c r="J378" s="176" t="s">
        <v>309</v>
      </c>
      <c r="K378" s="176" t="s">
        <v>313</v>
      </c>
      <c r="L378" s="204">
        <v>46161.459722222222</v>
      </c>
      <c r="M378" s="204">
        <v>46161.460416666669</v>
      </c>
      <c r="N378" s="176" t="s">
        <v>311</v>
      </c>
      <c r="O378" s="144" t="s">
        <v>62</v>
      </c>
      <c r="P378" s="90"/>
      <c r="Q378" s="144" t="s">
        <v>62</v>
      </c>
      <c r="R378" s="90"/>
      <c r="S378" s="144" t="s">
        <v>62</v>
      </c>
      <c r="T378" s="90"/>
      <c r="U378" s="144" t="s">
        <v>62</v>
      </c>
      <c r="V378" s="90"/>
      <c r="W378" s="144" t="s">
        <v>62</v>
      </c>
      <c r="X378" s="90"/>
      <c r="Y378" s="144" t="s">
        <v>62</v>
      </c>
      <c r="Z378" s="90"/>
      <c r="AA378" s="144" t="s">
        <v>62</v>
      </c>
      <c r="AB378" s="90"/>
      <c r="AC378" s="144" t="s">
        <v>62</v>
      </c>
      <c r="AD378" s="90"/>
      <c r="AE378" s="144" t="s">
        <v>62</v>
      </c>
      <c r="AF378" s="178" t="str">
        <f>IF(AND(O378="",Q378="",S378="",U378="",W378="",Y378="",AA378="",AC378=""),"",IF(OR(AND(O378&lt;&gt;"NA",O378&lt;&gt;"C",O378&lt;&gt;"NC",O378&lt;&gt;"SF",O378&lt;&gt;""),AND(Q378&lt;&gt;"NA",Q378&lt;&gt;"C",Q378&lt;&gt;"NC",Q378&lt;&gt;"SF",Q378&lt;&gt;""),AND(S378&lt;&gt;"NA",S378&lt;&gt;"C",S378&lt;&gt;"NC",S378&lt;&gt;"SF",S378&lt;&gt;""),AND(U378&lt;&gt;"NA",U378&lt;&gt;"C",U378&lt;&gt;"NC",U378&lt;&gt;"SF",U378&lt;&gt;""),AND(W378&lt;&gt;"NA",W378&lt;&gt;"C",W378&lt;&gt;"NC",W378&lt;&gt;"SF",W378&lt;&gt;""),AND(Y378&lt;&gt;"NA",Y378&lt;&gt;"C",Y378&lt;&gt;"NC",Y378&lt;&gt;"SF",Y378&lt;&gt;""),AND(AA378&lt;&gt;"NA",AA378&lt;&gt;"C",AA378&lt;&gt;"NC",AA378&lt;&gt;"SF",AA378&lt;&gt;""),AND(AC378&lt;&gt;"NA",AC378&lt;&gt;"C",AC378&lt;&gt;"NC",AC378&lt;&gt;"SF",AC378&lt;&gt;"")),"FALSO",IF(AND(O378="NA",Q378="NA",S378="NA",U378="NA",W378="NA",Y378="NA",AA378="NA",AC378="NA"),"NA",IF(OR(O378="NC",Q378="NC",S378="NC",U378="NC",W378="NC",Y378="NC",AA378="NC",AC378="NC",O378="SF",Q378="SF",S378="SF",U378="SF",W378="SF",Y378="SF",AA378="SF",AC378="SF"),"NC",IF(OR(O378="C",Q378="C",S378="C",U378="C",W378="C",Y378="C",AA378="C",AC378="C"),"C","")))))</f>
        <v>NA</v>
      </c>
      <c r="AG378" s="54" t="str">
        <f>IF(AND(AE378="C",AF378="C"),"UTILIZOU O PDA CORRETAMENTE",IF(AND(AE378="C",AF378="NC"),"UTILIZOU O PDA CORRETAMENTE. NÃO HÁ FOTOS DE TODAS AS ETAPAS",IF(AND(AE378="NC",AF378="NC"),"NÃO UTILIZOU O PDA",IF(AND(AE378="NA",AF378="NA"),"NÃO AVALIADO POR FALHA DE SINCRONISMO"))))</f>
        <v>NÃO AVALIADO POR FALHA DE SINCRONISMO</v>
      </c>
      <c r="AH378" s="144" t="s">
        <v>207</v>
      </c>
      <c r="AI378" s="190" t="s">
        <v>6</v>
      </c>
      <c r="AJ378" s="94" t="str">
        <f>E378</f>
        <v>SÃO PAULO</v>
      </c>
      <c r="AK378" s="192" t="s">
        <v>39</v>
      </c>
    </row>
    <row r="379" spans="1:37" ht="30" hidden="1" customHeight="1">
      <c r="A379" s="176" t="s">
        <v>201</v>
      </c>
      <c r="B379" s="176">
        <v>2617572372</v>
      </c>
      <c r="C379" s="176" t="s">
        <v>101</v>
      </c>
      <c r="D379" s="176" t="s">
        <v>79</v>
      </c>
      <c r="E379" s="176" t="s">
        <v>5</v>
      </c>
      <c r="F379" s="176" t="s">
        <v>815</v>
      </c>
      <c r="G379" s="176">
        <v>95</v>
      </c>
      <c r="H379" s="176" t="s">
        <v>217</v>
      </c>
      <c r="I379" s="176" t="s">
        <v>241</v>
      </c>
      <c r="J379" s="176" t="s">
        <v>309</v>
      </c>
      <c r="K379" s="176" t="s">
        <v>313</v>
      </c>
      <c r="L379" s="204">
        <v>46161.459722222222</v>
      </c>
      <c r="M379" s="204">
        <v>46161.460416666669</v>
      </c>
      <c r="N379" s="176" t="s">
        <v>311</v>
      </c>
      <c r="O379" s="144" t="s">
        <v>62</v>
      </c>
      <c r="P379" s="90"/>
      <c r="Q379" s="144" t="s">
        <v>62</v>
      </c>
      <c r="R379" s="90"/>
      <c r="S379" s="144" t="s">
        <v>62</v>
      </c>
      <c r="T379" s="90"/>
      <c r="U379" s="144" t="s">
        <v>62</v>
      </c>
      <c r="V379" s="90"/>
      <c r="W379" s="144" t="s">
        <v>62</v>
      </c>
      <c r="X379" s="90"/>
      <c r="Y379" s="144" t="s">
        <v>62</v>
      </c>
      <c r="Z379" s="90"/>
      <c r="AA379" s="144" t="s">
        <v>62</v>
      </c>
      <c r="AB379" s="90"/>
      <c r="AC379" s="144" t="s">
        <v>62</v>
      </c>
      <c r="AD379" s="90"/>
      <c r="AE379" s="144" t="s">
        <v>62</v>
      </c>
      <c r="AF379" s="178" t="str">
        <f>IF(AND(O379="",Q379="",S379="",U379="",W379="",Y379="",AA379="",AC379=""),"",IF(OR(AND(O379&lt;&gt;"NA",O379&lt;&gt;"C",O379&lt;&gt;"NC",O379&lt;&gt;"SF",O379&lt;&gt;""),AND(Q379&lt;&gt;"NA",Q379&lt;&gt;"C",Q379&lt;&gt;"NC",Q379&lt;&gt;"SF",Q379&lt;&gt;""),AND(S379&lt;&gt;"NA",S379&lt;&gt;"C",S379&lt;&gt;"NC",S379&lt;&gt;"SF",S379&lt;&gt;""),AND(U379&lt;&gt;"NA",U379&lt;&gt;"C",U379&lt;&gt;"NC",U379&lt;&gt;"SF",U379&lt;&gt;""),AND(W379&lt;&gt;"NA",W379&lt;&gt;"C",W379&lt;&gt;"NC",W379&lt;&gt;"SF",W379&lt;&gt;""),AND(Y379&lt;&gt;"NA",Y379&lt;&gt;"C",Y379&lt;&gt;"NC",Y379&lt;&gt;"SF",Y379&lt;&gt;""),AND(AA379&lt;&gt;"NA",AA379&lt;&gt;"C",AA379&lt;&gt;"NC",AA379&lt;&gt;"SF",AA379&lt;&gt;""),AND(AC379&lt;&gt;"NA",AC379&lt;&gt;"C",AC379&lt;&gt;"NC",AC379&lt;&gt;"SF",AC379&lt;&gt;"")),"FALSO",IF(AND(O379="NA",Q379="NA",S379="NA",U379="NA",W379="NA",Y379="NA",AA379="NA",AC379="NA"),"NA",IF(OR(O379="NC",Q379="NC",S379="NC",U379="NC",W379="NC",Y379="NC",AA379="NC",AC379="NC",O379="SF",Q379="SF",S379="SF",U379="SF",W379="SF",Y379="SF",AA379="SF",AC379="SF"),"NC",IF(OR(O379="C",Q379="C",S379="C",U379="C",W379="C",Y379="C",AA379="C",AC379="C"),"C","")))))</f>
        <v>NA</v>
      </c>
      <c r="AG379" s="54" t="str">
        <f>IF(AND(AE379="C",AF379="C"),"UTILIZOU O PDA CORRETAMENTE",IF(AND(AE379="C",AF379="NC"),"UTILIZOU O PDA CORRETAMENTE. NÃO HÁ FOTOS DE TODAS AS ETAPAS",IF(AND(AE379="NC",AF379="NC"),"NÃO UTILIZOU O PDA",IF(AND(AE379="NA",AF379="NA"),"NÃO AVALIADO POR FALHA DE SINCRONISMO"))))</f>
        <v>NÃO AVALIADO POR FALHA DE SINCRONISMO</v>
      </c>
      <c r="AH379" s="144" t="s">
        <v>207</v>
      </c>
      <c r="AI379" s="190" t="s">
        <v>6</v>
      </c>
      <c r="AJ379" s="94" t="str">
        <f>E379</f>
        <v>SÃO PAULO</v>
      </c>
      <c r="AK379" s="192" t="s">
        <v>39</v>
      </c>
    </row>
    <row r="380" spans="1:37" ht="30" hidden="1" customHeight="1">
      <c r="A380" s="176" t="s">
        <v>201</v>
      </c>
      <c r="B380" s="176">
        <v>2617567207</v>
      </c>
      <c r="C380" s="176" t="s">
        <v>101</v>
      </c>
      <c r="D380" s="176" t="s">
        <v>79</v>
      </c>
      <c r="E380" s="176" t="s">
        <v>5</v>
      </c>
      <c r="F380" s="176" t="s">
        <v>486</v>
      </c>
      <c r="G380" s="176">
        <v>280</v>
      </c>
      <c r="H380" s="176"/>
      <c r="I380" s="176" t="s">
        <v>502</v>
      </c>
      <c r="J380" s="176" t="s">
        <v>309</v>
      </c>
      <c r="K380" s="176" t="s">
        <v>313</v>
      </c>
      <c r="L380" s="204">
        <v>46161.459722222222</v>
      </c>
      <c r="M380" s="204">
        <v>46161.460416666669</v>
      </c>
      <c r="N380" s="176" t="s">
        <v>311</v>
      </c>
      <c r="O380" s="144" t="s">
        <v>62</v>
      </c>
      <c r="P380" s="90"/>
      <c r="Q380" s="144" t="s">
        <v>62</v>
      </c>
      <c r="R380" s="90"/>
      <c r="S380" s="144" t="s">
        <v>62</v>
      </c>
      <c r="T380" s="90"/>
      <c r="U380" s="144" t="s">
        <v>62</v>
      </c>
      <c r="V380" s="90"/>
      <c r="W380" s="144" t="s">
        <v>62</v>
      </c>
      <c r="X380" s="90"/>
      <c r="Y380" s="144" t="s">
        <v>62</v>
      </c>
      <c r="Z380" s="90"/>
      <c r="AA380" s="144" t="s">
        <v>62</v>
      </c>
      <c r="AB380" s="90"/>
      <c r="AC380" s="144" t="s">
        <v>62</v>
      </c>
      <c r="AD380" s="90"/>
      <c r="AE380" s="144" t="s">
        <v>62</v>
      </c>
      <c r="AF380" s="178" t="str">
        <f>IF(AND(O380="",Q380="",S380="",U380="",W380="",Y380="",AA380="",AC380=""),"",IF(OR(AND(O380&lt;&gt;"NA",O380&lt;&gt;"C",O380&lt;&gt;"NC",O380&lt;&gt;"SF",O380&lt;&gt;""),AND(Q380&lt;&gt;"NA",Q380&lt;&gt;"C",Q380&lt;&gt;"NC",Q380&lt;&gt;"SF",Q380&lt;&gt;""),AND(S380&lt;&gt;"NA",S380&lt;&gt;"C",S380&lt;&gt;"NC",S380&lt;&gt;"SF",S380&lt;&gt;""),AND(U380&lt;&gt;"NA",U380&lt;&gt;"C",U380&lt;&gt;"NC",U380&lt;&gt;"SF",U380&lt;&gt;""),AND(W380&lt;&gt;"NA",W380&lt;&gt;"C",W380&lt;&gt;"NC",W380&lt;&gt;"SF",W380&lt;&gt;""),AND(Y380&lt;&gt;"NA",Y380&lt;&gt;"C",Y380&lt;&gt;"NC",Y380&lt;&gt;"SF",Y380&lt;&gt;""),AND(AA380&lt;&gt;"NA",AA380&lt;&gt;"C",AA380&lt;&gt;"NC",AA380&lt;&gt;"SF",AA380&lt;&gt;""),AND(AC380&lt;&gt;"NA",AC380&lt;&gt;"C",AC380&lt;&gt;"NC",AC380&lt;&gt;"SF",AC380&lt;&gt;"")),"FALSO",IF(AND(O380="NA",Q380="NA",S380="NA",U380="NA",W380="NA",Y380="NA",AA380="NA",AC380="NA"),"NA",IF(OR(O380="NC",Q380="NC",S380="NC",U380="NC",W380="NC",Y380="NC",AA380="NC",AC380="NC",O380="SF",Q380="SF",S380="SF",U380="SF",W380="SF",Y380="SF",AA380="SF",AC380="SF"),"NC",IF(OR(O380="C",Q380="C",S380="C",U380="C",W380="C",Y380="C",AA380="C",AC380="C"),"C","")))))</f>
        <v>NA</v>
      </c>
      <c r="AG380" s="54" t="str">
        <f>IF(AND(AE380="C",AF380="C"),"UTILIZOU O PDA CORRETAMENTE",IF(AND(AE380="C",AF380="NC"),"UTILIZOU O PDA CORRETAMENTE. NÃO HÁ FOTOS DE TODAS AS ETAPAS",IF(AND(AE380="NC",AF380="NC"),"NÃO UTILIZOU O PDA",IF(AND(AE380="NA",AF380="NA"),"NÃO AVALIADO POR FALHA DE SINCRONISMO"))))</f>
        <v>NÃO AVALIADO POR FALHA DE SINCRONISMO</v>
      </c>
      <c r="AH380" s="144" t="s">
        <v>207</v>
      </c>
      <c r="AI380" s="190" t="s">
        <v>6</v>
      </c>
      <c r="AJ380" s="94" t="str">
        <f>E380</f>
        <v>SÃO PAULO</v>
      </c>
      <c r="AK380" s="192" t="s">
        <v>39</v>
      </c>
    </row>
    <row r="381" spans="1:37" ht="30" hidden="1" customHeight="1">
      <c r="A381" s="176" t="s">
        <v>201</v>
      </c>
      <c r="B381" s="176">
        <v>2617156588</v>
      </c>
      <c r="C381" s="176" t="s">
        <v>101</v>
      </c>
      <c r="D381" s="176" t="s">
        <v>79</v>
      </c>
      <c r="E381" s="176" t="s">
        <v>5</v>
      </c>
      <c r="F381" s="176" t="s">
        <v>486</v>
      </c>
      <c r="G381" s="176">
        <v>400</v>
      </c>
      <c r="H381" s="176" t="s">
        <v>217</v>
      </c>
      <c r="I381" s="176" t="s">
        <v>502</v>
      </c>
      <c r="J381" s="176" t="s">
        <v>309</v>
      </c>
      <c r="K381" s="176" t="s">
        <v>313</v>
      </c>
      <c r="L381" s="204">
        <v>46161.37777777778</v>
      </c>
      <c r="M381" s="204">
        <v>46161.378472222219</v>
      </c>
      <c r="N381" s="176" t="s">
        <v>311</v>
      </c>
      <c r="O381" s="144" t="s">
        <v>62</v>
      </c>
      <c r="P381" s="90"/>
      <c r="Q381" s="144" t="s">
        <v>62</v>
      </c>
      <c r="R381" s="90"/>
      <c r="S381" s="144" t="s">
        <v>62</v>
      </c>
      <c r="T381" s="90"/>
      <c r="U381" s="144" t="s">
        <v>62</v>
      </c>
      <c r="V381" s="90"/>
      <c r="W381" s="144" t="s">
        <v>62</v>
      </c>
      <c r="X381" s="90"/>
      <c r="Y381" s="144" t="s">
        <v>62</v>
      </c>
      <c r="Z381" s="90"/>
      <c r="AA381" s="144" t="s">
        <v>62</v>
      </c>
      <c r="AB381" s="90"/>
      <c r="AC381" s="144" t="s">
        <v>62</v>
      </c>
      <c r="AD381" s="90"/>
      <c r="AE381" s="144" t="s">
        <v>62</v>
      </c>
      <c r="AF381" s="178" t="str">
        <f>IF(AND(O381="",Q381="",S381="",U381="",W381="",Y381="",AA381="",AC381=""),"",IF(OR(AND(O381&lt;&gt;"NA",O381&lt;&gt;"C",O381&lt;&gt;"NC",O381&lt;&gt;"SF",O381&lt;&gt;""),AND(Q381&lt;&gt;"NA",Q381&lt;&gt;"C",Q381&lt;&gt;"NC",Q381&lt;&gt;"SF",Q381&lt;&gt;""),AND(S381&lt;&gt;"NA",S381&lt;&gt;"C",S381&lt;&gt;"NC",S381&lt;&gt;"SF",S381&lt;&gt;""),AND(U381&lt;&gt;"NA",U381&lt;&gt;"C",U381&lt;&gt;"NC",U381&lt;&gt;"SF",U381&lt;&gt;""),AND(W381&lt;&gt;"NA",W381&lt;&gt;"C",W381&lt;&gt;"NC",W381&lt;&gt;"SF",W381&lt;&gt;""),AND(Y381&lt;&gt;"NA",Y381&lt;&gt;"C",Y381&lt;&gt;"NC",Y381&lt;&gt;"SF",Y381&lt;&gt;""),AND(AA381&lt;&gt;"NA",AA381&lt;&gt;"C",AA381&lt;&gt;"NC",AA381&lt;&gt;"SF",AA381&lt;&gt;""),AND(AC381&lt;&gt;"NA",AC381&lt;&gt;"C",AC381&lt;&gt;"NC",AC381&lt;&gt;"SF",AC381&lt;&gt;"")),"FALSO",IF(AND(O381="NA",Q381="NA",S381="NA",U381="NA",W381="NA",Y381="NA",AA381="NA",AC381="NA"),"NA",IF(OR(O381="NC",Q381="NC",S381="NC",U381="NC",W381="NC",Y381="NC",AA381="NC",AC381="NC",O381="SF",Q381="SF",S381="SF",U381="SF",W381="SF",Y381="SF",AA381="SF",AC381="SF"),"NC",IF(OR(O381="C",Q381="C",S381="C",U381="C",W381="C",Y381="C",AA381="C",AC381="C"),"C","")))))</f>
        <v>NA</v>
      </c>
      <c r="AG381" s="54" t="str">
        <f>IF(AND(AE381="C",AF381="C"),"UTILIZOU O PDA CORRETAMENTE",IF(AND(AE381="C",AF381="NC"),"UTILIZOU O PDA CORRETAMENTE. NÃO HÁ FOTOS DE TODAS AS ETAPAS",IF(AND(AE381="NC",AF381="NC"),"NÃO UTILIZOU O PDA",IF(AND(AE381="NA",AF381="NA"),"NÃO AVALIADO POR FALHA DE SINCRONISMO"))))</f>
        <v>NÃO AVALIADO POR FALHA DE SINCRONISMO</v>
      </c>
      <c r="AH381" s="144" t="s">
        <v>207</v>
      </c>
      <c r="AI381" s="190" t="s">
        <v>6</v>
      </c>
      <c r="AJ381" s="94" t="str">
        <f>E381</f>
        <v>SÃO PAULO</v>
      </c>
      <c r="AK381" s="192" t="s">
        <v>39</v>
      </c>
    </row>
    <row r="382" spans="1:37" ht="30" hidden="1" customHeight="1">
      <c r="A382" s="176" t="s">
        <v>201</v>
      </c>
      <c r="B382" s="176">
        <v>2617166519</v>
      </c>
      <c r="C382" s="176" t="s">
        <v>101</v>
      </c>
      <c r="D382" s="176" t="s">
        <v>79</v>
      </c>
      <c r="E382" s="176" t="s">
        <v>5</v>
      </c>
      <c r="F382" s="176" t="s">
        <v>486</v>
      </c>
      <c r="G382" s="176">
        <v>474</v>
      </c>
      <c r="H382" s="176"/>
      <c r="I382" s="176" t="s">
        <v>502</v>
      </c>
      <c r="J382" s="176" t="s">
        <v>309</v>
      </c>
      <c r="K382" s="176" t="s">
        <v>312</v>
      </c>
      <c r="L382" s="204">
        <v>46161.459722222222</v>
      </c>
      <c r="M382" s="204">
        <v>46161.460416666669</v>
      </c>
      <c r="N382" s="176" t="s">
        <v>311</v>
      </c>
      <c r="O382" s="144" t="s">
        <v>62</v>
      </c>
      <c r="P382" s="90"/>
      <c r="Q382" s="144" t="s">
        <v>62</v>
      </c>
      <c r="R382" s="90"/>
      <c r="S382" s="144" t="s">
        <v>62</v>
      </c>
      <c r="T382" s="90"/>
      <c r="U382" s="144" t="s">
        <v>62</v>
      </c>
      <c r="V382" s="90"/>
      <c r="W382" s="144" t="s">
        <v>62</v>
      </c>
      <c r="X382" s="90"/>
      <c r="Y382" s="144" t="s">
        <v>62</v>
      </c>
      <c r="Z382" s="90"/>
      <c r="AA382" s="144" t="s">
        <v>62</v>
      </c>
      <c r="AB382" s="90"/>
      <c r="AC382" s="144" t="s">
        <v>62</v>
      </c>
      <c r="AD382" s="90"/>
      <c r="AE382" s="144" t="s">
        <v>62</v>
      </c>
      <c r="AF382" s="178" t="str">
        <f>IF(AND(O382="",Q382="",S382="",U382="",W382="",Y382="",AA382="",AC382=""),"",IF(OR(AND(O382&lt;&gt;"NA",O382&lt;&gt;"C",O382&lt;&gt;"NC",O382&lt;&gt;"SF",O382&lt;&gt;""),AND(Q382&lt;&gt;"NA",Q382&lt;&gt;"C",Q382&lt;&gt;"NC",Q382&lt;&gt;"SF",Q382&lt;&gt;""),AND(S382&lt;&gt;"NA",S382&lt;&gt;"C",S382&lt;&gt;"NC",S382&lt;&gt;"SF",S382&lt;&gt;""),AND(U382&lt;&gt;"NA",U382&lt;&gt;"C",U382&lt;&gt;"NC",U382&lt;&gt;"SF",U382&lt;&gt;""),AND(W382&lt;&gt;"NA",W382&lt;&gt;"C",W382&lt;&gt;"NC",W382&lt;&gt;"SF",W382&lt;&gt;""),AND(Y382&lt;&gt;"NA",Y382&lt;&gt;"C",Y382&lt;&gt;"NC",Y382&lt;&gt;"SF",Y382&lt;&gt;""),AND(AA382&lt;&gt;"NA",AA382&lt;&gt;"C",AA382&lt;&gt;"NC",AA382&lt;&gt;"SF",AA382&lt;&gt;""),AND(AC382&lt;&gt;"NA",AC382&lt;&gt;"C",AC382&lt;&gt;"NC",AC382&lt;&gt;"SF",AC382&lt;&gt;"")),"FALSO",IF(AND(O382="NA",Q382="NA",S382="NA",U382="NA",W382="NA",Y382="NA",AA382="NA",AC382="NA"),"NA",IF(OR(O382="NC",Q382="NC",S382="NC",U382="NC",W382="NC",Y382="NC",AA382="NC",AC382="NC",O382="SF",Q382="SF",S382="SF",U382="SF",W382="SF",Y382="SF",AA382="SF",AC382="SF"),"NC",IF(OR(O382="C",Q382="C",S382="C",U382="C",W382="C",Y382="C",AA382="C",AC382="C"),"C","")))))</f>
        <v>NA</v>
      </c>
      <c r="AG382" s="54" t="str">
        <f>IF(AND(AE382="C",AF382="C"),"UTILIZOU O PDA CORRETAMENTE",IF(AND(AE382="C",AF382="NC"),"UTILIZOU O PDA CORRETAMENTE. NÃO HÁ FOTOS DE TODAS AS ETAPAS",IF(AND(AE382="NC",AF382="NC"),"NÃO UTILIZOU O PDA",IF(AND(AE382="NA",AF382="NA"),"NÃO AVALIADO POR FALHA DE SINCRONISMO"))))</f>
        <v>NÃO AVALIADO POR FALHA DE SINCRONISMO</v>
      </c>
      <c r="AH382" s="144" t="s">
        <v>207</v>
      </c>
      <c r="AI382" s="190" t="s">
        <v>6</v>
      </c>
      <c r="AJ382" s="94" t="str">
        <f>E382</f>
        <v>SÃO PAULO</v>
      </c>
      <c r="AK382" s="192" t="s">
        <v>39</v>
      </c>
    </row>
    <row r="383" spans="1:37" ht="30" hidden="1" customHeight="1">
      <c r="A383" s="176" t="s">
        <v>201</v>
      </c>
      <c r="B383" s="176">
        <v>2617576720</v>
      </c>
      <c r="C383" s="176" t="s">
        <v>101</v>
      </c>
      <c r="D383" s="176" t="s">
        <v>79</v>
      </c>
      <c r="E383" s="176" t="s">
        <v>5</v>
      </c>
      <c r="F383" s="176" t="s">
        <v>815</v>
      </c>
      <c r="G383" s="176">
        <v>1</v>
      </c>
      <c r="H383" s="176" t="s">
        <v>217</v>
      </c>
      <c r="I383" s="176" t="s">
        <v>241</v>
      </c>
      <c r="J383" s="176" t="s">
        <v>309</v>
      </c>
      <c r="K383" s="176" t="s">
        <v>313</v>
      </c>
      <c r="L383" s="204">
        <v>46161.459722222222</v>
      </c>
      <c r="M383" s="204">
        <v>46161.460416666669</v>
      </c>
      <c r="N383" s="176" t="s">
        <v>311</v>
      </c>
      <c r="O383" s="144" t="s">
        <v>62</v>
      </c>
      <c r="P383" s="90"/>
      <c r="Q383" s="144" t="s">
        <v>62</v>
      </c>
      <c r="R383" s="90"/>
      <c r="S383" s="144" t="s">
        <v>62</v>
      </c>
      <c r="T383" s="90"/>
      <c r="U383" s="144" t="s">
        <v>62</v>
      </c>
      <c r="V383" s="90"/>
      <c r="W383" s="144" t="s">
        <v>62</v>
      </c>
      <c r="X383" s="90"/>
      <c r="Y383" s="144" t="s">
        <v>62</v>
      </c>
      <c r="Z383" s="90"/>
      <c r="AA383" s="144" t="s">
        <v>62</v>
      </c>
      <c r="AB383" s="90"/>
      <c r="AC383" s="144" t="s">
        <v>62</v>
      </c>
      <c r="AD383" s="90"/>
      <c r="AE383" s="144" t="s">
        <v>62</v>
      </c>
      <c r="AF383" s="178" t="str">
        <f>IF(AND(O383="",Q383="",S383="",U383="",W383="",Y383="",AA383="",AC383=""),"",IF(OR(AND(O383&lt;&gt;"NA",O383&lt;&gt;"C",O383&lt;&gt;"NC",O383&lt;&gt;"SF",O383&lt;&gt;""),AND(Q383&lt;&gt;"NA",Q383&lt;&gt;"C",Q383&lt;&gt;"NC",Q383&lt;&gt;"SF",Q383&lt;&gt;""),AND(S383&lt;&gt;"NA",S383&lt;&gt;"C",S383&lt;&gt;"NC",S383&lt;&gt;"SF",S383&lt;&gt;""),AND(U383&lt;&gt;"NA",U383&lt;&gt;"C",U383&lt;&gt;"NC",U383&lt;&gt;"SF",U383&lt;&gt;""),AND(W383&lt;&gt;"NA",W383&lt;&gt;"C",W383&lt;&gt;"NC",W383&lt;&gt;"SF",W383&lt;&gt;""),AND(Y383&lt;&gt;"NA",Y383&lt;&gt;"C",Y383&lt;&gt;"NC",Y383&lt;&gt;"SF",Y383&lt;&gt;""),AND(AA383&lt;&gt;"NA",AA383&lt;&gt;"C",AA383&lt;&gt;"NC",AA383&lt;&gt;"SF",AA383&lt;&gt;""),AND(AC383&lt;&gt;"NA",AC383&lt;&gt;"C",AC383&lt;&gt;"NC",AC383&lt;&gt;"SF",AC383&lt;&gt;"")),"FALSO",IF(AND(O383="NA",Q383="NA",S383="NA",U383="NA",W383="NA",Y383="NA",AA383="NA",AC383="NA"),"NA",IF(OR(O383="NC",Q383="NC",S383="NC",U383="NC",W383="NC",Y383="NC",AA383="NC",AC383="NC",O383="SF",Q383="SF",S383="SF",U383="SF",W383="SF",Y383="SF",AA383="SF",AC383="SF"),"NC",IF(OR(O383="C",Q383="C",S383="C",U383="C",W383="C",Y383="C",AA383="C",AC383="C"),"C","")))))</f>
        <v>NA</v>
      </c>
      <c r="AG383" s="54" t="str">
        <f>IF(AND(AE383="C",AF383="C"),"UTILIZOU O PDA CORRETAMENTE",IF(AND(AE383="C",AF383="NC"),"UTILIZOU O PDA CORRETAMENTE. NÃO HÁ FOTOS DE TODAS AS ETAPAS",IF(AND(AE383="NC",AF383="NC"),"NÃO UTILIZOU O PDA",IF(AND(AE383="NA",AF383="NA"),"NÃO AVALIADO POR FALHA DE SINCRONISMO"))))</f>
        <v>NÃO AVALIADO POR FALHA DE SINCRONISMO</v>
      </c>
      <c r="AH383" s="144" t="s">
        <v>207</v>
      </c>
      <c r="AI383" s="190" t="s">
        <v>6</v>
      </c>
      <c r="AJ383" s="94" t="str">
        <f>E383</f>
        <v>SÃO PAULO</v>
      </c>
      <c r="AK383" s="192" t="s">
        <v>39</v>
      </c>
    </row>
    <row r="384" spans="1:37" ht="30" hidden="1" customHeight="1">
      <c r="A384" s="176" t="s">
        <v>201</v>
      </c>
      <c r="B384" s="176">
        <v>2617566869</v>
      </c>
      <c r="C384" s="176" t="s">
        <v>101</v>
      </c>
      <c r="D384" s="176" t="s">
        <v>79</v>
      </c>
      <c r="E384" s="176" t="s">
        <v>5</v>
      </c>
      <c r="F384" s="176" t="s">
        <v>486</v>
      </c>
      <c r="G384" s="176">
        <v>266</v>
      </c>
      <c r="H384" s="176"/>
      <c r="I384" s="176" t="s">
        <v>502</v>
      </c>
      <c r="J384" s="176" t="s">
        <v>309</v>
      </c>
      <c r="K384" s="176" t="s">
        <v>313</v>
      </c>
      <c r="L384" s="204">
        <v>46161.459722222222</v>
      </c>
      <c r="M384" s="204">
        <v>46161.460416666669</v>
      </c>
      <c r="N384" s="176" t="s">
        <v>311</v>
      </c>
      <c r="O384" s="144" t="s">
        <v>62</v>
      </c>
      <c r="P384" s="90"/>
      <c r="Q384" s="144" t="s">
        <v>62</v>
      </c>
      <c r="R384" s="90"/>
      <c r="S384" s="144" t="s">
        <v>62</v>
      </c>
      <c r="T384" s="90"/>
      <c r="U384" s="144" t="s">
        <v>62</v>
      </c>
      <c r="V384" s="90"/>
      <c r="W384" s="144" t="s">
        <v>62</v>
      </c>
      <c r="X384" s="90"/>
      <c r="Y384" s="144" t="s">
        <v>62</v>
      </c>
      <c r="Z384" s="90"/>
      <c r="AA384" s="144" t="s">
        <v>62</v>
      </c>
      <c r="AB384" s="90"/>
      <c r="AC384" s="144" t="s">
        <v>62</v>
      </c>
      <c r="AD384" s="90"/>
      <c r="AE384" s="144" t="s">
        <v>62</v>
      </c>
      <c r="AF384" s="178" t="str">
        <f>IF(AND(O384="",Q384="",S384="",U384="",W384="",Y384="",AA384="",AC384=""),"",IF(OR(AND(O384&lt;&gt;"NA",O384&lt;&gt;"C",O384&lt;&gt;"NC",O384&lt;&gt;"SF",O384&lt;&gt;""),AND(Q384&lt;&gt;"NA",Q384&lt;&gt;"C",Q384&lt;&gt;"NC",Q384&lt;&gt;"SF",Q384&lt;&gt;""),AND(S384&lt;&gt;"NA",S384&lt;&gt;"C",S384&lt;&gt;"NC",S384&lt;&gt;"SF",S384&lt;&gt;""),AND(U384&lt;&gt;"NA",U384&lt;&gt;"C",U384&lt;&gt;"NC",U384&lt;&gt;"SF",U384&lt;&gt;""),AND(W384&lt;&gt;"NA",W384&lt;&gt;"C",W384&lt;&gt;"NC",W384&lt;&gt;"SF",W384&lt;&gt;""),AND(Y384&lt;&gt;"NA",Y384&lt;&gt;"C",Y384&lt;&gt;"NC",Y384&lt;&gt;"SF",Y384&lt;&gt;""),AND(AA384&lt;&gt;"NA",AA384&lt;&gt;"C",AA384&lt;&gt;"NC",AA384&lt;&gt;"SF",AA384&lt;&gt;""),AND(AC384&lt;&gt;"NA",AC384&lt;&gt;"C",AC384&lt;&gt;"NC",AC384&lt;&gt;"SF",AC384&lt;&gt;"")),"FALSO",IF(AND(O384="NA",Q384="NA",S384="NA",U384="NA",W384="NA",Y384="NA",AA384="NA",AC384="NA"),"NA",IF(OR(O384="NC",Q384="NC",S384="NC",U384="NC",W384="NC",Y384="NC",AA384="NC",AC384="NC",O384="SF",Q384="SF",S384="SF",U384="SF",W384="SF",Y384="SF",AA384="SF",AC384="SF"),"NC",IF(OR(O384="C",Q384="C",S384="C",U384="C",W384="C",Y384="C",AA384="C",AC384="C"),"C","")))))</f>
        <v>NA</v>
      </c>
      <c r="AG384" s="54" t="str">
        <f>IF(AND(AE384="C",AF384="C"),"UTILIZOU O PDA CORRETAMENTE",IF(AND(AE384="C",AF384="NC"),"UTILIZOU O PDA CORRETAMENTE. NÃO HÁ FOTOS DE TODAS AS ETAPAS",IF(AND(AE384="NC",AF384="NC"),"NÃO UTILIZOU O PDA",IF(AND(AE384="NA",AF384="NA"),"NÃO AVALIADO POR FALHA DE SINCRONISMO"))))</f>
        <v>NÃO AVALIADO POR FALHA DE SINCRONISMO</v>
      </c>
      <c r="AH384" s="144" t="s">
        <v>207</v>
      </c>
      <c r="AI384" s="190" t="s">
        <v>6</v>
      </c>
      <c r="AJ384" s="94" t="str">
        <f>E384</f>
        <v>SÃO PAULO</v>
      </c>
      <c r="AK384" s="192" t="s">
        <v>39</v>
      </c>
    </row>
    <row r="385" spans="1:37" ht="30" hidden="1" customHeight="1">
      <c r="A385" s="176" t="s">
        <v>201</v>
      </c>
      <c r="B385" s="176">
        <v>2617575438</v>
      </c>
      <c r="C385" s="176" t="s">
        <v>101</v>
      </c>
      <c r="D385" s="176" t="s">
        <v>79</v>
      </c>
      <c r="E385" s="176" t="s">
        <v>5</v>
      </c>
      <c r="F385" s="176" t="s">
        <v>815</v>
      </c>
      <c r="G385" s="176">
        <v>109</v>
      </c>
      <c r="H385" s="176" t="s">
        <v>217</v>
      </c>
      <c r="I385" s="176" t="s">
        <v>241</v>
      </c>
      <c r="J385" s="176" t="s">
        <v>309</v>
      </c>
      <c r="K385" s="176" t="s">
        <v>313</v>
      </c>
      <c r="L385" s="204">
        <v>46161.459722222222</v>
      </c>
      <c r="M385" s="204">
        <v>46161.460416666669</v>
      </c>
      <c r="N385" s="176" t="s">
        <v>311</v>
      </c>
      <c r="O385" s="144" t="s">
        <v>62</v>
      </c>
      <c r="P385" s="90"/>
      <c r="Q385" s="144" t="s">
        <v>62</v>
      </c>
      <c r="R385" s="90"/>
      <c r="S385" s="144" t="s">
        <v>62</v>
      </c>
      <c r="T385" s="90"/>
      <c r="U385" s="144" t="s">
        <v>62</v>
      </c>
      <c r="V385" s="90"/>
      <c r="W385" s="144" t="s">
        <v>62</v>
      </c>
      <c r="X385" s="90"/>
      <c r="Y385" s="144" t="s">
        <v>62</v>
      </c>
      <c r="Z385" s="90"/>
      <c r="AA385" s="144" t="s">
        <v>62</v>
      </c>
      <c r="AB385" s="90"/>
      <c r="AC385" s="144" t="s">
        <v>62</v>
      </c>
      <c r="AD385" s="90"/>
      <c r="AE385" s="144" t="s">
        <v>62</v>
      </c>
      <c r="AF385" s="178" t="str">
        <f>IF(AND(O385="",Q385="",S385="",U385="",W385="",Y385="",AA385="",AC385=""),"",IF(OR(AND(O385&lt;&gt;"NA",O385&lt;&gt;"C",O385&lt;&gt;"NC",O385&lt;&gt;"SF",O385&lt;&gt;""),AND(Q385&lt;&gt;"NA",Q385&lt;&gt;"C",Q385&lt;&gt;"NC",Q385&lt;&gt;"SF",Q385&lt;&gt;""),AND(S385&lt;&gt;"NA",S385&lt;&gt;"C",S385&lt;&gt;"NC",S385&lt;&gt;"SF",S385&lt;&gt;""),AND(U385&lt;&gt;"NA",U385&lt;&gt;"C",U385&lt;&gt;"NC",U385&lt;&gt;"SF",U385&lt;&gt;""),AND(W385&lt;&gt;"NA",W385&lt;&gt;"C",W385&lt;&gt;"NC",W385&lt;&gt;"SF",W385&lt;&gt;""),AND(Y385&lt;&gt;"NA",Y385&lt;&gt;"C",Y385&lt;&gt;"NC",Y385&lt;&gt;"SF",Y385&lt;&gt;""),AND(AA385&lt;&gt;"NA",AA385&lt;&gt;"C",AA385&lt;&gt;"NC",AA385&lt;&gt;"SF",AA385&lt;&gt;""),AND(AC385&lt;&gt;"NA",AC385&lt;&gt;"C",AC385&lt;&gt;"NC",AC385&lt;&gt;"SF",AC385&lt;&gt;"")),"FALSO",IF(AND(O385="NA",Q385="NA",S385="NA",U385="NA",W385="NA",Y385="NA",AA385="NA",AC385="NA"),"NA",IF(OR(O385="NC",Q385="NC",S385="NC",U385="NC",W385="NC",Y385="NC",AA385="NC",AC385="NC",O385="SF",Q385="SF",S385="SF",U385="SF",W385="SF",Y385="SF",AA385="SF",AC385="SF"),"NC",IF(OR(O385="C",Q385="C",S385="C",U385="C",W385="C",Y385="C",AA385="C",AC385="C"),"C","")))))</f>
        <v>NA</v>
      </c>
      <c r="AG385" s="54" t="str">
        <f>IF(AND(AE385="C",AF385="C"),"UTILIZOU O PDA CORRETAMENTE",IF(AND(AE385="C",AF385="NC"),"UTILIZOU O PDA CORRETAMENTE. NÃO HÁ FOTOS DE TODAS AS ETAPAS",IF(AND(AE385="NC",AF385="NC"),"NÃO UTILIZOU O PDA",IF(AND(AE385="NA",AF385="NA"),"NÃO AVALIADO POR FALHA DE SINCRONISMO"))))</f>
        <v>NÃO AVALIADO POR FALHA DE SINCRONISMO</v>
      </c>
      <c r="AH385" s="144" t="s">
        <v>207</v>
      </c>
      <c r="AI385" s="190" t="s">
        <v>6</v>
      </c>
      <c r="AJ385" s="94" t="str">
        <f>E385</f>
        <v>SÃO PAULO</v>
      </c>
      <c r="AK385" s="192" t="s">
        <v>39</v>
      </c>
    </row>
    <row r="386" spans="1:37" ht="30" hidden="1" customHeight="1">
      <c r="A386" s="176" t="s">
        <v>201</v>
      </c>
      <c r="B386" s="176">
        <v>2617567601</v>
      </c>
      <c r="C386" s="176" t="s">
        <v>101</v>
      </c>
      <c r="D386" s="176" t="s">
        <v>79</v>
      </c>
      <c r="E386" s="176" t="s">
        <v>5</v>
      </c>
      <c r="F386" s="176" t="s">
        <v>486</v>
      </c>
      <c r="G386" s="176">
        <v>334</v>
      </c>
      <c r="H386" s="176"/>
      <c r="I386" s="176" t="s">
        <v>502</v>
      </c>
      <c r="J386" s="176" t="s">
        <v>309</v>
      </c>
      <c r="K386" s="176" t="s">
        <v>313</v>
      </c>
      <c r="L386" s="204">
        <v>46161.459722222222</v>
      </c>
      <c r="M386" s="204">
        <v>46161.460416666669</v>
      </c>
      <c r="N386" s="176" t="s">
        <v>311</v>
      </c>
      <c r="O386" s="144" t="s">
        <v>62</v>
      </c>
      <c r="P386" s="90"/>
      <c r="Q386" s="144" t="s">
        <v>62</v>
      </c>
      <c r="R386" s="90"/>
      <c r="S386" s="144" t="s">
        <v>62</v>
      </c>
      <c r="T386" s="90"/>
      <c r="U386" s="144" t="s">
        <v>62</v>
      </c>
      <c r="V386" s="90"/>
      <c r="W386" s="144" t="s">
        <v>62</v>
      </c>
      <c r="X386" s="90"/>
      <c r="Y386" s="144" t="s">
        <v>62</v>
      </c>
      <c r="Z386" s="90"/>
      <c r="AA386" s="144" t="s">
        <v>62</v>
      </c>
      <c r="AB386" s="90"/>
      <c r="AC386" s="144" t="s">
        <v>62</v>
      </c>
      <c r="AD386" s="90"/>
      <c r="AE386" s="144" t="s">
        <v>62</v>
      </c>
      <c r="AF386" s="178" t="str">
        <f>IF(AND(O386="",Q386="",S386="",U386="",W386="",Y386="",AA386="",AC386=""),"",IF(OR(AND(O386&lt;&gt;"NA",O386&lt;&gt;"C",O386&lt;&gt;"NC",O386&lt;&gt;"SF",O386&lt;&gt;""),AND(Q386&lt;&gt;"NA",Q386&lt;&gt;"C",Q386&lt;&gt;"NC",Q386&lt;&gt;"SF",Q386&lt;&gt;""),AND(S386&lt;&gt;"NA",S386&lt;&gt;"C",S386&lt;&gt;"NC",S386&lt;&gt;"SF",S386&lt;&gt;""),AND(U386&lt;&gt;"NA",U386&lt;&gt;"C",U386&lt;&gt;"NC",U386&lt;&gt;"SF",U386&lt;&gt;""),AND(W386&lt;&gt;"NA",W386&lt;&gt;"C",W386&lt;&gt;"NC",W386&lt;&gt;"SF",W386&lt;&gt;""),AND(Y386&lt;&gt;"NA",Y386&lt;&gt;"C",Y386&lt;&gt;"NC",Y386&lt;&gt;"SF",Y386&lt;&gt;""),AND(AA386&lt;&gt;"NA",AA386&lt;&gt;"C",AA386&lt;&gt;"NC",AA386&lt;&gt;"SF",AA386&lt;&gt;""),AND(AC386&lt;&gt;"NA",AC386&lt;&gt;"C",AC386&lt;&gt;"NC",AC386&lt;&gt;"SF",AC386&lt;&gt;"")),"FALSO",IF(AND(O386="NA",Q386="NA",S386="NA",U386="NA",W386="NA",Y386="NA",AA386="NA",AC386="NA"),"NA",IF(OR(O386="NC",Q386="NC",S386="NC",U386="NC",W386="NC",Y386="NC",AA386="NC",AC386="NC",O386="SF",Q386="SF",S386="SF",U386="SF",W386="SF",Y386="SF",AA386="SF",AC386="SF"),"NC",IF(OR(O386="C",Q386="C",S386="C",U386="C",W386="C",Y386="C",AA386="C",AC386="C"),"C","")))))</f>
        <v>NA</v>
      </c>
      <c r="AG386" s="54" t="str">
        <f>IF(AND(AE386="C",AF386="C"),"UTILIZOU O PDA CORRETAMENTE",IF(AND(AE386="C",AF386="NC"),"UTILIZOU O PDA CORRETAMENTE. NÃO HÁ FOTOS DE TODAS AS ETAPAS",IF(AND(AE386="NC",AF386="NC"),"NÃO UTILIZOU O PDA",IF(AND(AE386="NA",AF386="NA"),"NÃO AVALIADO POR FALHA DE SINCRONISMO"))))</f>
        <v>NÃO AVALIADO POR FALHA DE SINCRONISMO</v>
      </c>
      <c r="AH386" s="144" t="s">
        <v>207</v>
      </c>
      <c r="AI386" s="190" t="s">
        <v>6</v>
      </c>
      <c r="AJ386" s="94" t="str">
        <f>E386</f>
        <v>SÃO PAULO</v>
      </c>
      <c r="AK386" s="192" t="s">
        <v>39</v>
      </c>
    </row>
    <row r="387" spans="1:37" ht="30" hidden="1" customHeight="1">
      <c r="A387" s="176" t="s">
        <v>201</v>
      </c>
      <c r="B387" s="176">
        <v>2617568804</v>
      </c>
      <c r="C387" s="176" t="s">
        <v>101</v>
      </c>
      <c r="D387" s="176" t="s">
        <v>79</v>
      </c>
      <c r="E387" s="176" t="s">
        <v>5</v>
      </c>
      <c r="F387" s="176" t="s">
        <v>486</v>
      </c>
      <c r="G387" s="176">
        <v>502</v>
      </c>
      <c r="H387" s="176" t="s">
        <v>217</v>
      </c>
      <c r="I387" s="176" t="s">
        <v>502</v>
      </c>
      <c r="J387" s="176" t="s">
        <v>309</v>
      </c>
      <c r="K387" s="176" t="s">
        <v>313</v>
      </c>
      <c r="L387" s="204">
        <v>46161.459722222222</v>
      </c>
      <c r="M387" s="204">
        <v>46161.460416666669</v>
      </c>
      <c r="N387" s="176" t="s">
        <v>311</v>
      </c>
      <c r="O387" s="144" t="s">
        <v>62</v>
      </c>
      <c r="P387" s="90"/>
      <c r="Q387" s="144" t="s">
        <v>62</v>
      </c>
      <c r="R387" s="90"/>
      <c r="S387" s="144" t="s">
        <v>62</v>
      </c>
      <c r="T387" s="90"/>
      <c r="U387" s="144" t="s">
        <v>62</v>
      </c>
      <c r="V387" s="90"/>
      <c r="W387" s="144" t="s">
        <v>62</v>
      </c>
      <c r="X387" s="90"/>
      <c r="Y387" s="144" t="s">
        <v>62</v>
      </c>
      <c r="Z387" s="90"/>
      <c r="AA387" s="144" t="s">
        <v>62</v>
      </c>
      <c r="AB387" s="90"/>
      <c r="AC387" s="144" t="s">
        <v>62</v>
      </c>
      <c r="AD387" s="90"/>
      <c r="AE387" s="144" t="s">
        <v>62</v>
      </c>
      <c r="AF387" s="178" t="str">
        <f>IF(AND(O387="",Q387="",S387="",U387="",W387="",Y387="",AA387="",AC387=""),"",IF(OR(AND(O387&lt;&gt;"NA",O387&lt;&gt;"C",O387&lt;&gt;"NC",O387&lt;&gt;"SF",O387&lt;&gt;""),AND(Q387&lt;&gt;"NA",Q387&lt;&gt;"C",Q387&lt;&gt;"NC",Q387&lt;&gt;"SF",Q387&lt;&gt;""),AND(S387&lt;&gt;"NA",S387&lt;&gt;"C",S387&lt;&gt;"NC",S387&lt;&gt;"SF",S387&lt;&gt;""),AND(U387&lt;&gt;"NA",U387&lt;&gt;"C",U387&lt;&gt;"NC",U387&lt;&gt;"SF",U387&lt;&gt;""),AND(W387&lt;&gt;"NA",W387&lt;&gt;"C",W387&lt;&gt;"NC",W387&lt;&gt;"SF",W387&lt;&gt;""),AND(Y387&lt;&gt;"NA",Y387&lt;&gt;"C",Y387&lt;&gt;"NC",Y387&lt;&gt;"SF",Y387&lt;&gt;""),AND(AA387&lt;&gt;"NA",AA387&lt;&gt;"C",AA387&lt;&gt;"NC",AA387&lt;&gt;"SF",AA387&lt;&gt;""),AND(AC387&lt;&gt;"NA",AC387&lt;&gt;"C",AC387&lt;&gt;"NC",AC387&lt;&gt;"SF",AC387&lt;&gt;"")),"FALSO",IF(AND(O387="NA",Q387="NA",S387="NA",U387="NA",W387="NA",Y387="NA",AA387="NA",AC387="NA"),"NA",IF(OR(O387="NC",Q387="NC",S387="NC",U387="NC",W387="NC",Y387="NC",AA387="NC",AC387="NC",O387="SF",Q387="SF",S387="SF",U387="SF",W387="SF",Y387="SF",AA387="SF",AC387="SF"),"NC",IF(OR(O387="C",Q387="C",S387="C",U387="C",W387="C",Y387="C",AA387="C",AC387="C"),"C","")))))</f>
        <v>NA</v>
      </c>
      <c r="AG387" s="54" t="str">
        <f>IF(AND(AE387="C",AF387="C"),"UTILIZOU O PDA CORRETAMENTE",IF(AND(AE387="C",AF387="NC"),"UTILIZOU O PDA CORRETAMENTE. NÃO HÁ FOTOS DE TODAS AS ETAPAS",IF(AND(AE387="NC",AF387="NC"),"NÃO UTILIZOU O PDA",IF(AND(AE387="NA",AF387="NA"),"NÃO AVALIADO POR FALHA DE SINCRONISMO"))))</f>
        <v>NÃO AVALIADO POR FALHA DE SINCRONISMO</v>
      </c>
      <c r="AH387" s="144" t="s">
        <v>207</v>
      </c>
      <c r="AI387" s="190" t="s">
        <v>6</v>
      </c>
      <c r="AJ387" s="94" t="str">
        <f>E387</f>
        <v>SÃO PAULO</v>
      </c>
      <c r="AK387" s="192" t="s">
        <v>39</v>
      </c>
    </row>
    <row r="388" spans="1:37" ht="30" hidden="1" customHeight="1">
      <c r="A388" s="176" t="s">
        <v>201</v>
      </c>
      <c r="B388" s="176">
        <v>2617567489</v>
      </c>
      <c r="C388" s="176" t="s">
        <v>101</v>
      </c>
      <c r="D388" s="176" t="s">
        <v>79</v>
      </c>
      <c r="E388" s="176" t="s">
        <v>5</v>
      </c>
      <c r="F388" s="176" t="s">
        <v>486</v>
      </c>
      <c r="G388" s="176">
        <v>326</v>
      </c>
      <c r="H388" s="176"/>
      <c r="I388" s="176" t="s">
        <v>502</v>
      </c>
      <c r="J388" s="176" t="s">
        <v>309</v>
      </c>
      <c r="K388" s="176" t="s">
        <v>313</v>
      </c>
      <c r="L388" s="204">
        <v>46161.459722222222</v>
      </c>
      <c r="M388" s="204">
        <v>46161.460416666669</v>
      </c>
      <c r="N388" s="176" t="s">
        <v>311</v>
      </c>
      <c r="O388" s="144" t="s">
        <v>62</v>
      </c>
      <c r="P388" s="90"/>
      <c r="Q388" s="144" t="s">
        <v>62</v>
      </c>
      <c r="R388" s="90"/>
      <c r="S388" s="144" t="s">
        <v>62</v>
      </c>
      <c r="T388" s="90"/>
      <c r="U388" s="144" t="s">
        <v>62</v>
      </c>
      <c r="V388" s="90"/>
      <c r="W388" s="144" t="s">
        <v>62</v>
      </c>
      <c r="X388" s="90"/>
      <c r="Y388" s="144" t="s">
        <v>62</v>
      </c>
      <c r="Z388" s="90"/>
      <c r="AA388" s="144" t="s">
        <v>62</v>
      </c>
      <c r="AB388" s="90"/>
      <c r="AC388" s="144" t="s">
        <v>62</v>
      </c>
      <c r="AD388" s="90"/>
      <c r="AE388" s="144" t="s">
        <v>62</v>
      </c>
      <c r="AF388" s="178" t="str">
        <f>IF(AND(O388="",Q388="",S388="",U388="",W388="",Y388="",AA388="",AC388=""),"",IF(OR(AND(O388&lt;&gt;"NA",O388&lt;&gt;"C",O388&lt;&gt;"NC",O388&lt;&gt;"SF",O388&lt;&gt;""),AND(Q388&lt;&gt;"NA",Q388&lt;&gt;"C",Q388&lt;&gt;"NC",Q388&lt;&gt;"SF",Q388&lt;&gt;""),AND(S388&lt;&gt;"NA",S388&lt;&gt;"C",S388&lt;&gt;"NC",S388&lt;&gt;"SF",S388&lt;&gt;""),AND(U388&lt;&gt;"NA",U388&lt;&gt;"C",U388&lt;&gt;"NC",U388&lt;&gt;"SF",U388&lt;&gt;""),AND(W388&lt;&gt;"NA",W388&lt;&gt;"C",W388&lt;&gt;"NC",W388&lt;&gt;"SF",W388&lt;&gt;""),AND(Y388&lt;&gt;"NA",Y388&lt;&gt;"C",Y388&lt;&gt;"NC",Y388&lt;&gt;"SF",Y388&lt;&gt;""),AND(AA388&lt;&gt;"NA",AA388&lt;&gt;"C",AA388&lt;&gt;"NC",AA388&lt;&gt;"SF",AA388&lt;&gt;""),AND(AC388&lt;&gt;"NA",AC388&lt;&gt;"C",AC388&lt;&gt;"NC",AC388&lt;&gt;"SF",AC388&lt;&gt;"")),"FALSO",IF(AND(O388="NA",Q388="NA",S388="NA",U388="NA",W388="NA",Y388="NA",AA388="NA",AC388="NA"),"NA",IF(OR(O388="NC",Q388="NC",S388="NC",U388="NC",W388="NC",Y388="NC",AA388="NC",AC388="NC",O388="SF",Q388="SF",S388="SF",U388="SF",W388="SF",Y388="SF",AA388="SF",AC388="SF"),"NC",IF(OR(O388="C",Q388="C",S388="C",U388="C",W388="C",Y388="C",AA388="C",AC388="C"),"C","")))))</f>
        <v>NA</v>
      </c>
      <c r="AG388" s="54" t="str">
        <f>IF(AND(AE388="C",AF388="C"),"UTILIZOU O PDA CORRETAMENTE",IF(AND(AE388="C",AF388="NC"),"UTILIZOU O PDA CORRETAMENTE. NÃO HÁ FOTOS DE TODAS AS ETAPAS",IF(AND(AE388="NC",AF388="NC"),"NÃO UTILIZOU O PDA",IF(AND(AE388="NA",AF388="NA"),"NÃO AVALIADO POR FALHA DE SINCRONISMO"))))</f>
        <v>NÃO AVALIADO POR FALHA DE SINCRONISMO</v>
      </c>
      <c r="AH388" s="144" t="s">
        <v>207</v>
      </c>
      <c r="AI388" s="190" t="s">
        <v>6</v>
      </c>
      <c r="AJ388" s="94" t="str">
        <f>E388</f>
        <v>SÃO PAULO</v>
      </c>
      <c r="AK388" s="192" t="s">
        <v>39</v>
      </c>
    </row>
    <row r="389" spans="1:37" ht="30" hidden="1" customHeight="1">
      <c r="A389" s="176" t="s">
        <v>201</v>
      </c>
      <c r="B389" s="176">
        <v>2617573132</v>
      </c>
      <c r="C389" s="176" t="s">
        <v>101</v>
      </c>
      <c r="D389" s="176" t="s">
        <v>79</v>
      </c>
      <c r="E389" s="176" t="s">
        <v>5</v>
      </c>
      <c r="F389" s="176" t="s">
        <v>815</v>
      </c>
      <c r="G389" s="176">
        <v>100</v>
      </c>
      <c r="H389" s="176" t="s">
        <v>217</v>
      </c>
      <c r="I389" s="176" t="s">
        <v>241</v>
      </c>
      <c r="J389" s="176" t="s">
        <v>309</v>
      </c>
      <c r="K389" s="176" t="s">
        <v>313</v>
      </c>
      <c r="L389" s="204">
        <v>46161.459722222222</v>
      </c>
      <c r="M389" s="204">
        <v>46161.460416666669</v>
      </c>
      <c r="N389" s="176" t="s">
        <v>311</v>
      </c>
      <c r="O389" s="144" t="s">
        <v>62</v>
      </c>
      <c r="P389" s="90"/>
      <c r="Q389" s="144" t="s">
        <v>62</v>
      </c>
      <c r="R389" s="90"/>
      <c r="S389" s="144" t="s">
        <v>62</v>
      </c>
      <c r="T389" s="90"/>
      <c r="U389" s="144" t="s">
        <v>62</v>
      </c>
      <c r="V389" s="90"/>
      <c r="W389" s="144" t="s">
        <v>62</v>
      </c>
      <c r="X389" s="90"/>
      <c r="Y389" s="144" t="s">
        <v>62</v>
      </c>
      <c r="Z389" s="90"/>
      <c r="AA389" s="144" t="s">
        <v>62</v>
      </c>
      <c r="AB389" s="90"/>
      <c r="AC389" s="144" t="s">
        <v>62</v>
      </c>
      <c r="AD389" s="90"/>
      <c r="AE389" s="144" t="s">
        <v>62</v>
      </c>
      <c r="AF389" s="178" t="str">
        <f>IF(AND(O389="",Q389="",S389="",U389="",W389="",Y389="",AA389="",AC389=""),"",IF(OR(AND(O389&lt;&gt;"NA",O389&lt;&gt;"C",O389&lt;&gt;"NC",O389&lt;&gt;"SF",O389&lt;&gt;""),AND(Q389&lt;&gt;"NA",Q389&lt;&gt;"C",Q389&lt;&gt;"NC",Q389&lt;&gt;"SF",Q389&lt;&gt;""),AND(S389&lt;&gt;"NA",S389&lt;&gt;"C",S389&lt;&gt;"NC",S389&lt;&gt;"SF",S389&lt;&gt;""),AND(U389&lt;&gt;"NA",U389&lt;&gt;"C",U389&lt;&gt;"NC",U389&lt;&gt;"SF",U389&lt;&gt;""),AND(W389&lt;&gt;"NA",W389&lt;&gt;"C",W389&lt;&gt;"NC",W389&lt;&gt;"SF",W389&lt;&gt;""),AND(Y389&lt;&gt;"NA",Y389&lt;&gt;"C",Y389&lt;&gt;"NC",Y389&lt;&gt;"SF",Y389&lt;&gt;""),AND(AA389&lt;&gt;"NA",AA389&lt;&gt;"C",AA389&lt;&gt;"NC",AA389&lt;&gt;"SF",AA389&lt;&gt;""),AND(AC389&lt;&gt;"NA",AC389&lt;&gt;"C",AC389&lt;&gt;"NC",AC389&lt;&gt;"SF",AC389&lt;&gt;"")),"FALSO",IF(AND(O389="NA",Q389="NA",S389="NA",U389="NA",W389="NA",Y389="NA",AA389="NA",AC389="NA"),"NA",IF(OR(O389="NC",Q389="NC",S389="NC",U389="NC",W389="NC",Y389="NC",AA389="NC",AC389="NC",O389="SF",Q389="SF",S389="SF",U389="SF",W389="SF",Y389="SF",AA389="SF",AC389="SF"),"NC",IF(OR(O389="C",Q389="C",S389="C",U389="C",W389="C",Y389="C",AA389="C",AC389="C"),"C","")))))</f>
        <v>NA</v>
      </c>
      <c r="AG389" s="54" t="str">
        <f>IF(AND(AE389="C",AF389="C"),"UTILIZOU O PDA CORRETAMENTE",IF(AND(AE389="C",AF389="NC"),"UTILIZOU O PDA CORRETAMENTE. NÃO HÁ FOTOS DE TODAS AS ETAPAS",IF(AND(AE389="NC",AF389="NC"),"NÃO UTILIZOU O PDA",IF(AND(AE389="NA",AF389="NA"),"NÃO AVALIADO POR FALHA DE SINCRONISMO"))))</f>
        <v>NÃO AVALIADO POR FALHA DE SINCRONISMO</v>
      </c>
      <c r="AH389" s="144" t="s">
        <v>207</v>
      </c>
      <c r="AI389" s="190" t="s">
        <v>6</v>
      </c>
      <c r="AJ389" s="94" t="str">
        <f>E389</f>
        <v>SÃO PAULO</v>
      </c>
      <c r="AK389" s="192" t="s">
        <v>39</v>
      </c>
    </row>
    <row r="390" spans="1:37" ht="30" hidden="1" customHeight="1">
      <c r="A390" s="176" t="s">
        <v>201</v>
      </c>
      <c r="B390" s="176">
        <v>2617157130</v>
      </c>
      <c r="C390" s="176" t="s">
        <v>101</v>
      </c>
      <c r="D390" s="176" t="s">
        <v>79</v>
      </c>
      <c r="E390" s="176" t="s">
        <v>5</v>
      </c>
      <c r="F390" s="176" t="s">
        <v>486</v>
      </c>
      <c r="G390" s="176">
        <v>462</v>
      </c>
      <c r="H390" s="176" t="s">
        <v>212</v>
      </c>
      <c r="I390" s="176" t="s">
        <v>502</v>
      </c>
      <c r="J390" s="176" t="s">
        <v>309</v>
      </c>
      <c r="K390" s="176" t="s">
        <v>313</v>
      </c>
      <c r="L390" s="204">
        <v>46161.37777777778</v>
      </c>
      <c r="M390" s="204">
        <v>46161.378472222219</v>
      </c>
      <c r="N390" s="176" t="s">
        <v>311</v>
      </c>
      <c r="O390" s="144" t="s">
        <v>62</v>
      </c>
      <c r="P390" s="90"/>
      <c r="Q390" s="144" t="s">
        <v>62</v>
      </c>
      <c r="R390" s="90"/>
      <c r="S390" s="144" t="s">
        <v>62</v>
      </c>
      <c r="T390" s="90"/>
      <c r="U390" s="144" t="s">
        <v>62</v>
      </c>
      <c r="V390" s="90"/>
      <c r="W390" s="144" t="s">
        <v>62</v>
      </c>
      <c r="X390" s="90"/>
      <c r="Y390" s="144" t="s">
        <v>62</v>
      </c>
      <c r="Z390" s="90"/>
      <c r="AA390" s="144" t="s">
        <v>62</v>
      </c>
      <c r="AB390" s="90"/>
      <c r="AC390" s="144" t="s">
        <v>62</v>
      </c>
      <c r="AD390" s="90"/>
      <c r="AE390" s="144" t="s">
        <v>62</v>
      </c>
      <c r="AF390" s="178" t="str">
        <f>IF(AND(O390="",Q390="",S390="",U390="",W390="",Y390="",AA390="",AC390=""),"",IF(OR(AND(O390&lt;&gt;"NA",O390&lt;&gt;"C",O390&lt;&gt;"NC",O390&lt;&gt;"SF",O390&lt;&gt;""),AND(Q390&lt;&gt;"NA",Q390&lt;&gt;"C",Q390&lt;&gt;"NC",Q390&lt;&gt;"SF",Q390&lt;&gt;""),AND(S390&lt;&gt;"NA",S390&lt;&gt;"C",S390&lt;&gt;"NC",S390&lt;&gt;"SF",S390&lt;&gt;""),AND(U390&lt;&gt;"NA",U390&lt;&gt;"C",U390&lt;&gt;"NC",U390&lt;&gt;"SF",U390&lt;&gt;""),AND(W390&lt;&gt;"NA",W390&lt;&gt;"C",W390&lt;&gt;"NC",W390&lt;&gt;"SF",W390&lt;&gt;""),AND(Y390&lt;&gt;"NA",Y390&lt;&gt;"C",Y390&lt;&gt;"NC",Y390&lt;&gt;"SF",Y390&lt;&gt;""),AND(AA390&lt;&gt;"NA",AA390&lt;&gt;"C",AA390&lt;&gt;"NC",AA390&lt;&gt;"SF",AA390&lt;&gt;""),AND(AC390&lt;&gt;"NA",AC390&lt;&gt;"C",AC390&lt;&gt;"NC",AC390&lt;&gt;"SF",AC390&lt;&gt;"")),"FALSO",IF(AND(O390="NA",Q390="NA",S390="NA",U390="NA",W390="NA",Y390="NA",AA390="NA",AC390="NA"),"NA",IF(OR(O390="NC",Q390="NC",S390="NC",U390="NC",W390="NC",Y390="NC",AA390="NC",AC390="NC",O390="SF",Q390="SF",S390="SF",U390="SF",W390="SF",Y390="SF",AA390="SF",AC390="SF"),"NC",IF(OR(O390="C",Q390="C",S390="C",U390="C",W390="C",Y390="C",AA390="C",AC390="C"),"C","")))))</f>
        <v>NA</v>
      </c>
      <c r="AG390" s="54" t="str">
        <f>IF(AND(AE390="C",AF390="C"),"UTILIZOU O PDA CORRETAMENTE",IF(AND(AE390="C",AF390="NC"),"UTILIZOU O PDA CORRETAMENTE. NÃO HÁ FOTOS DE TODAS AS ETAPAS",IF(AND(AE390="NC",AF390="NC"),"NÃO UTILIZOU O PDA",IF(AND(AE390="NA",AF390="NA"),"NÃO AVALIADO POR FALHA DE SINCRONISMO"))))</f>
        <v>NÃO AVALIADO POR FALHA DE SINCRONISMO</v>
      </c>
      <c r="AH390" s="144" t="s">
        <v>207</v>
      </c>
      <c r="AI390" s="190" t="s">
        <v>6</v>
      </c>
      <c r="AJ390" s="94" t="str">
        <f>E390</f>
        <v>SÃO PAULO</v>
      </c>
      <c r="AK390" s="192" t="s">
        <v>39</v>
      </c>
    </row>
    <row r="391" spans="1:37" ht="30" hidden="1" customHeight="1">
      <c r="A391" s="176" t="s">
        <v>201</v>
      </c>
      <c r="B391" s="176">
        <v>2617622228</v>
      </c>
      <c r="C391" s="176" t="s">
        <v>101</v>
      </c>
      <c r="D391" s="176" t="s">
        <v>79</v>
      </c>
      <c r="E391" s="176" t="s">
        <v>5</v>
      </c>
      <c r="F391" s="176" t="s">
        <v>817</v>
      </c>
      <c r="G391" s="176">
        <v>26</v>
      </c>
      <c r="H391" s="176" t="s">
        <v>217</v>
      </c>
      <c r="I391" s="176" t="s">
        <v>241</v>
      </c>
      <c r="J391" s="176" t="s">
        <v>309</v>
      </c>
      <c r="K391" s="176" t="s">
        <v>312</v>
      </c>
      <c r="L391" s="204">
        <v>46161.459722222222</v>
      </c>
      <c r="M391" s="204">
        <v>46161.460416666669</v>
      </c>
      <c r="N391" s="176" t="s">
        <v>311</v>
      </c>
      <c r="O391" s="144" t="s">
        <v>62</v>
      </c>
      <c r="P391" s="90"/>
      <c r="Q391" s="144" t="s">
        <v>62</v>
      </c>
      <c r="R391" s="90"/>
      <c r="S391" s="144" t="s">
        <v>62</v>
      </c>
      <c r="T391" s="90"/>
      <c r="U391" s="144" t="s">
        <v>62</v>
      </c>
      <c r="V391" s="90"/>
      <c r="W391" s="144" t="s">
        <v>62</v>
      </c>
      <c r="X391" s="90"/>
      <c r="Y391" s="144" t="s">
        <v>62</v>
      </c>
      <c r="Z391" s="90"/>
      <c r="AA391" s="144" t="s">
        <v>62</v>
      </c>
      <c r="AB391" s="90"/>
      <c r="AC391" s="144" t="s">
        <v>62</v>
      </c>
      <c r="AD391" s="90"/>
      <c r="AE391" s="144" t="s">
        <v>62</v>
      </c>
      <c r="AF391" s="178" t="str">
        <f>IF(AND(O391="",Q391="",S391="",U391="",W391="",Y391="",AA391="",AC391=""),"",IF(OR(AND(O391&lt;&gt;"NA",O391&lt;&gt;"C",O391&lt;&gt;"NC",O391&lt;&gt;"SF",O391&lt;&gt;""),AND(Q391&lt;&gt;"NA",Q391&lt;&gt;"C",Q391&lt;&gt;"NC",Q391&lt;&gt;"SF",Q391&lt;&gt;""),AND(S391&lt;&gt;"NA",S391&lt;&gt;"C",S391&lt;&gt;"NC",S391&lt;&gt;"SF",S391&lt;&gt;""),AND(U391&lt;&gt;"NA",U391&lt;&gt;"C",U391&lt;&gt;"NC",U391&lt;&gt;"SF",U391&lt;&gt;""),AND(W391&lt;&gt;"NA",W391&lt;&gt;"C",W391&lt;&gt;"NC",W391&lt;&gt;"SF",W391&lt;&gt;""),AND(Y391&lt;&gt;"NA",Y391&lt;&gt;"C",Y391&lt;&gt;"NC",Y391&lt;&gt;"SF",Y391&lt;&gt;""),AND(AA391&lt;&gt;"NA",AA391&lt;&gt;"C",AA391&lt;&gt;"NC",AA391&lt;&gt;"SF",AA391&lt;&gt;""),AND(AC391&lt;&gt;"NA",AC391&lt;&gt;"C",AC391&lt;&gt;"NC",AC391&lt;&gt;"SF",AC391&lt;&gt;"")),"FALSO",IF(AND(O391="NA",Q391="NA",S391="NA",U391="NA",W391="NA",Y391="NA",AA391="NA",AC391="NA"),"NA",IF(OR(O391="NC",Q391="NC",S391="NC",U391="NC",W391="NC",Y391="NC",AA391="NC",AC391="NC",O391="SF",Q391="SF",S391="SF",U391="SF",W391="SF",Y391="SF",AA391="SF",AC391="SF"),"NC",IF(OR(O391="C",Q391="C",S391="C",U391="C",W391="C",Y391="C",AA391="C",AC391="C"),"C","")))))</f>
        <v>NA</v>
      </c>
      <c r="AG391" s="54" t="str">
        <f>IF(AND(AE391="C",AF391="C"),"UTILIZOU O PDA CORRETAMENTE",IF(AND(AE391="C",AF391="NC"),"UTILIZOU O PDA CORRETAMENTE. NÃO HÁ FOTOS DE TODAS AS ETAPAS",IF(AND(AE391="NC",AF391="NC"),"NÃO UTILIZOU O PDA",IF(AND(AE391="NA",AF391="NA"),"NÃO AVALIADO POR FALHA DE SINCRONISMO"))))</f>
        <v>NÃO AVALIADO POR FALHA DE SINCRONISMO</v>
      </c>
      <c r="AH391" s="144" t="s">
        <v>207</v>
      </c>
      <c r="AI391" s="190" t="s">
        <v>6</v>
      </c>
      <c r="AJ391" s="94" t="str">
        <f>E391</f>
        <v>SÃO PAULO</v>
      </c>
      <c r="AK391" s="192" t="s">
        <v>39</v>
      </c>
    </row>
    <row r="392" spans="1:37" ht="30" hidden="1" customHeight="1">
      <c r="A392" s="176" t="s">
        <v>201</v>
      </c>
      <c r="B392" s="176">
        <v>2617567843</v>
      </c>
      <c r="C392" s="176" t="s">
        <v>101</v>
      </c>
      <c r="D392" s="176" t="s">
        <v>79</v>
      </c>
      <c r="E392" s="176" t="s">
        <v>5</v>
      </c>
      <c r="F392" s="176" t="s">
        <v>486</v>
      </c>
      <c r="G392" s="176">
        <v>354</v>
      </c>
      <c r="H392" s="176"/>
      <c r="I392" s="176" t="s">
        <v>502</v>
      </c>
      <c r="J392" s="176" t="s">
        <v>309</v>
      </c>
      <c r="K392" s="176" t="s">
        <v>313</v>
      </c>
      <c r="L392" s="204">
        <v>46161.459722222222</v>
      </c>
      <c r="M392" s="204">
        <v>46161.460416666669</v>
      </c>
      <c r="N392" s="176" t="s">
        <v>311</v>
      </c>
      <c r="O392" s="144" t="s">
        <v>62</v>
      </c>
      <c r="P392" s="90"/>
      <c r="Q392" s="144" t="s">
        <v>62</v>
      </c>
      <c r="R392" s="90"/>
      <c r="S392" s="144" t="s">
        <v>62</v>
      </c>
      <c r="T392" s="90"/>
      <c r="U392" s="144" t="s">
        <v>62</v>
      </c>
      <c r="V392" s="90"/>
      <c r="W392" s="144" t="s">
        <v>62</v>
      </c>
      <c r="X392" s="90"/>
      <c r="Y392" s="144" t="s">
        <v>62</v>
      </c>
      <c r="Z392" s="90"/>
      <c r="AA392" s="144" t="s">
        <v>62</v>
      </c>
      <c r="AB392" s="90"/>
      <c r="AC392" s="144" t="s">
        <v>62</v>
      </c>
      <c r="AD392" s="90"/>
      <c r="AE392" s="144" t="s">
        <v>62</v>
      </c>
      <c r="AF392" s="178" t="str">
        <f>IF(AND(O392="",Q392="",S392="",U392="",W392="",Y392="",AA392="",AC392=""),"",IF(OR(AND(O392&lt;&gt;"NA",O392&lt;&gt;"C",O392&lt;&gt;"NC",O392&lt;&gt;"SF",O392&lt;&gt;""),AND(Q392&lt;&gt;"NA",Q392&lt;&gt;"C",Q392&lt;&gt;"NC",Q392&lt;&gt;"SF",Q392&lt;&gt;""),AND(S392&lt;&gt;"NA",S392&lt;&gt;"C",S392&lt;&gt;"NC",S392&lt;&gt;"SF",S392&lt;&gt;""),AND(U392&lt;&gt;"NA",U392&lt;&gt;"C",U392&lt;&gt;"NC",U392&lt;&gt;"SF",U392&lt;&gt;""),AND(W392&lt;&gt;"NA",W392&lt;&gt;"C",W392&lt;&gt;"NC",W392&lt;&gt;"SF",W392&lt;&gt;""),AND(Y392&lt;&gt;"NA",Y392&lt;&gt;"C",Y392&lt;&gt;"NC",Y392&lt;&gt;"SF",Y392&lt;&gt;""),AND(AA392&lt;&gt;"NA",AA392&lt;&gt;"C",AA392&lt;&gt;"NC",AA392&lt;&gt;"SF",AA392&lt;&gt;""),AND(AC392&lt;&gt;"NA",AC392&lt;&gt;"C",AC392&lt;&gt;"NC",AC392&lt;&gt;"SF",AC392&lt;&gt;"")),"FALSO",IF(AND(O392="NA",Q392="NA",S392="NA",U392="NA",W392="NA",Y392="NA",AA392="NA",AC392="NA"),"NA",IF(OR(O392="NC",Q392="NC",S392="NC",U392="NC",W392="NC",Y392="NC",AA392="NC",AC392="NC",O392="SF",Q392="SF",S392="SF",U392="SF",W392="SF",Y392="SF",AA392="SF",AC392="SF"),"NC",IF(OR(O392="C",Q392="C",S392="C",U392="C",W392="C",Y392="C",AA392="C",AC392="C"),"C","")))))</f>
        <v>NA</v>
      </c>
      <c r="AG392" s="54" t="str">
        <f>IF(AND(AE392="C",AF392="C"),"UTILIZOU O PDA CORRETAMENTE",IF(AND(AE392="C",AF392="NC"),"UTILIZOU O PDA CORRETAMENTE. NÃO HÁ FOTOS DE TODAS AS ETAPAS",IF(AND(AE392="NC",AF392="NC"),"NÃO UTILIZOU O PDA",IF(AND(AE392="NA",AF392="NA"),"NÃO AVALIADO POR FALHA DE SINCRONISMO"))))</f>
        <v>NÃO AVALIADO POR FALHA DE SINCRONISMO</v>
      </c>
      <c r="AH392" s="144" t="s">
        <v>207</v>
      </c>
      <c r="AI392" s="190" t="s">
        <v>6</v>
      </c>
      <c r="AJ392" s="94" t="str">
        <f>E392</f>
        <v>SÃO PAULO</v>
      </c>
      <c r="AK392" s="192" t="s">
        <v>39</v>
      </c>
    </row>
    <row r="393" spans="1:37" ht="30" hidden="1" customHeight="1">
      <c r="A393" s="176" t="s">
        <v>201</v>
      </c>
      <c r="B393" s="176">
        <v>2617622593</v>
      </c>
      <c r="C393" s="176" t="s">
        <v>101</v>
      </c>
      <c r="D393" s="176" t="s">
        <v>79</v>
      </c>
      <c r="E393" s="176" t="s">
        <v>5</v>
      </c>
      <c r="F393" s="176" t="s">
        <v>817</v>
      </c>
      <c r="G393" s="176">
        <v>33</v>
      </c>
      <c r="H393" s="176" t="s">
        <v>217</v>
      </c>
      <c r="I393" s="176" t="s">
        <v>241</v>
      </c>
      <c r="J393" s="176" t="s">
        <v>309</v>
      </c>
      <c r="K393" s="176" t="s">
        <v>312</v>
      </c>
      <c r="L393" s="204">
        <v>46161.459722222222</v>
      </c>
      <c r="M393" s="204">
        <v>46161.460416666669</v>
      </c>
      <c r="N393" s="176" t="s">
        <v>311</v>
      </c>
      <c r="O393" s="144" t="s">
        <v>62</v>
      </c>
      <c r="P393" s="90"/>
      <c r="Q393" s="144" t="s">
        <v>62</v>
      </c>
      <c r="R393" s="90"/>
      <c r="S393" s="144" t="s">
        <v>62</v>
      </c>
      <c r="T393" s="90"/>
      <c r="U393" s="144" t="s">
        <v>62</v>
      </c>
      <c r="V393" s="90"/>
      <c r="W393" s="144" t="s">
        <v>62</v>
      </c>
      <c r="X393" s="90"/>
      <c r="Y393" s="144" t="s">
        <v>62</v>
      </c>
      <c r="Z393" s="90"/>
      <c r="AA393" s="144" t="s">
        <v>62</v>
      </c>
      <c r="AB393" s="90"/>
      <c r="AC393" s="144" t="s">
        <v>62</v>
      </c>
      <c r="AD393" s="90"/>
      <c r="AE393" s="144" t="s">
        <v>62</v>
      </c>
      <c r="AF393" s="178" t="str">
        <f>IF(AND(O393="",Q393="",S393="",U393="",W393="",Y393="",AA393="",AC393=""),"",IF(OR(AND(O393&lt;&gt;"NA",O393&lt;&gt;"C",O393&lt;&gt;"NC",O393&lt;&gt;"SF",O393&lt;&gt;""),AND(Q393&lt;&gt;"NA",Q393&lt;&gt;"C",Q393&lt;&gt;"NC",Q393&lt;&gt;"SF",Q393&lt;&gt;""),AND(S393&lt;&gt;"NA",S393&lt;&gt;"C",S393&lt;&gt;"NC",S393&lt;&gt;"SF",S393&lt;&gt;""),AND(U393&lt;&gt;"NA",U393&lt;&gt;"C",U393&lt;&gt;"NC",U393&lt;&gt;"SF",U393&lt;&gt;""),AND(W393&lt;&gt;"NA",W393&lt;&gt;"C",W393&lt;&gt;"NC",W393&lt;&gt;"SF",W393&lt;&gt;""),AND(Y393&lt;&gt;"NA",Y393&lt;&gt;"C",Y393&lt;&gt;"NC",Y393&lt;&gt;"SF",Y393&lt;&gt;""),AND(AA393&lt;&gt;"NA",AA393&lt;&gt;"C",AA393&lt;&gt;"NC",AA393&lt;&gt;"SF",AA393&lt;&gt;""),AND(AC393&lt;&gt;"NA",AC393&lt;&gt;"C",AC393&lt;&gt;"NC",AC393&lt;&gt;"SF",AC393&lt;&gt;"")),"FALSO",IF(AND(O393="NA",Q393="NA",S393="NA",U393="NA",W393="NA",Y393="NA",AA393="NA",AC393="NA"),"NA",IF(OR(O393="NC",Q393="NC",S393="NC",U393="NC",W393="NC",Y393="NC",AA393="NC",AC393="NC",O393="SF",Q393="SF",S393="SF",U393="SF",W393="SF",Y393="SF",AA393="SF",AC393="SF"),"NC",IF(OR(O393="C",Q393="C",S393="C",U393="C",W393="C",Y393="C",AA393="C",AC393="C"),"C","")))))</f>
        <v>NA</v>
      </c>
      <c r="AG393" s="54" t="str">
        <f>IF(AND(AE393="C",AF393="C"),"UTILIZOU O PDA CORRETAMENTE",IF(AND(AE393="C",AF393="NC"),"UTILIZOU O PDA CORRETAMENTE. NÃO HÁ FOTOS DE TODAS AS ETAPAS",IF(AND(AE393="NC",AF393="NC"),"NÃO UTILIZOU O PDA",IF(AND(AE393="NA",AF393="NA"),"NÃO AVALIADO POR FALHA DE SINCRONISMO"))))</f>
        <v>NÃO AVALIADO POR FALHA DE SINCRONISMO</v>
      </c>
      <c r="AH393" s="144" t="s">
        <v>207</v>
      </c>
      <c r="AI393" s="190" t="s">
        <v>6</v>
      </c>
      <c r="AJ393" s="94" t="str">
        <f>E393</f>
        <v>SÃO PAULO</v>
      </c>
      <c r="AK393" s="192" t="s">
        <v>39</v>
      </c>
    </row>
    <row r="394" spans="1:37" ht="30" hidden="1" customHeight="1">
      <c r="A394" s="176" t="s">
        <v>201</v>
      </c>
      <c r="B394" s="176">
        <v>2617583814</v>
      </c>
      <c r="C394" s="176" t="s">
        <v>101</v>
      </c>
      <c r="D394" s="176" t="s">
        <v>79</v>
      </c>
      <c r="E394" s="176" t="s">
        <v>5</v>
      </c>
      <c r="F394" s="176" t="s">
        <v>816</v>
      </c>
      <c r="G394" s="176">
        <v>87</v>
      </c>
      <c r="H394" s="176"/>
      <c r="I394" s="176" t="s">
        <v>241</v>
      </c>
      <c r="J394" s="176" t="s">
        <v>309</v>
      </c>
      <c r="K394" s="176" t="s">
        <v>313</v>
      </c>
      <c r="L394" s="204">
        <v>46161.459722222222</v>
      </c>
      <c r="M394" s="204">
        <v>46161.460416666669</v>
      </c>
      <c r="N394" s="176" t="s">
        <v>311</v>
      </c>
      <c r="O394" s="144" t="s">
        <v>62</v>
      </c>
      <c r="P394" s="90"/>
      <c r="Q394" s="144" t="s">
        <v>62</v>
      </c>
      <c r="R394" s="90"/>
      <c r="S394" s="144" t="s">
        <v>62</v>
      </c>
      <c r="T394" s="90"/>
      <c r="U394" s="144" t="s">
        <v>62</v>
      </c>
      <c r="V394" s="90"/>
      <c r="W394" s="144" t="s">
        <v>62</v>
      </c>
      <c r="X394" s="90"/>
      <c r="Y394" s="144" t="s">
        <v>62</v>
      </c>
      <c r="Z394" s="90"/>
      <c r="AA394" s="144" t="s">
        <v>62</v>
      </c>
      <c r="AB394" s="90"/>
      <c r="AC394" s="144" t="s">
        <v>62</v>
      </c>
      <c r="AD394" s="90"/>
      <c r="AE394" s="144" t="s">
        <v>62</v>
      </c>
      <c r="AF394" s="178" t="str">
        <f>IF(AND(O394="",Q394="",S394="",U394="",W394="",Y394="",AA394="",AC394=""),"",IF(OR(AND(O394&lt;&gt;"NA",O394&lt;&gt;"C",O394&lt;&gt;"NC",O394&lt;&gt;"SF",O394&lt;&gt;""),AND(Q394&lt;&gt;"NA",Q394&lt;&gt;"C",Q394&lt;&gt;"NC",Q394&lt;&gt;"SF",Q394&lt;&gt;""),AND(S394&lt;&gt;"NA",S394&lt;&gt;"C",S394&lt;&gt;"NC",S394&lt;&gt;"SF",S394&lt;&gt;""),AND(U394&lt;&gt;"NA",U394&lt;&gt;"C",U394&lt;&gt;"NC",U394&lt;&gt;"SF",U394&lt;&gt;""),AND(W394&lt;&gt;"NA",W394&lt;&gt;"C",W394&lt;&gt;"NC",W394&lt;&gt;"SF",W394&lt;&gt;""),AND(Y394&lt;&gt;"NA",Y394&lt;&gt;"C",Y394&lt;&gt;"NC",Y394&lt;&gt;"SF",Y394&lt;&gt;""),AND(AA394&lt;&gt;"NA",AA394&lt;&gt;"C",AA394&lt;&gt;"NC",AA394&lt;&gt;"SF",AA394&lt;&gt;""),AND(AC394&lt;&gt;"NA",AC394&lt;&gt;"C",AC394&lt;&gt;"NC",AC394&lt;&gt;"SF",AC394&lt;&gt;"")),"FALSO",IF(AND(O394="NA",Q394="NA",S394="NA",U394="NA",W394="NA",Y394="NA",AA394="NA",AC394="NA"),"NA",IF(OR(O394="NC",Q394="NC",S394="NC",U394="NC",W394="NC",Y394="NC",AA394="NC",AC394="NC",O394="SF",Q394="SF",S394="SF",U394="SF",W394="SF",Y394="SF",AA394="SF",AC394="SF"),"NC",IF(OR(O394="C",Q394="C",S394="C",U394="C",W394="C",Y394="C",AA394="C",AC394="C"),"C","")))))</f>
        <v>NA</v>
      </c>
      <c r="AG394" s="54" t="str">
        <f>IF(AND(AE394="C",AF394="C"),"UTILIZOU O PDA CORRETAMENTE",IF(AND(AE394="C",AF394="NC"),"UTILIZOU O PDA CORRETAMENTE. NÃO HÁ FOTOS DE TODAS AS ETAPAS",IF(AND(AE394="NC",AF394="NC"),"NÃO UTILIZOU O PDA",IF(AND(AE394="NA",AF394="NA"),"NÃO AVALIADO POR FALHA DE SINCRONISMO"))))</f>
        <v>NÃO AVALIADO POR FALHA DE SINCRONISMO</v>
      </c>
      <c r="AH394" s="144" t="s">
        <v>207</v>
      </c>
      <c r="AI394" s="190" t="s">
        <v>6</v>
      </c>
      <c r="AJ394" s="94" t="str">
        <f>E394</f>
        <v>SÃO PAULO</v>
      </c>
      <c r="AK394" s="192" t="s">
        <v>39</v>
      </c>
    </row>
    <row r="395" spans="1:37" ht="30" hidden="1" customHeight="1">
      <c r="A395" s="176" t="s">
        <v>201</v>
      </c>
      <c r="B395" s="176">
        <v>2617575201</v>
      </c>
      <c r="C395" s="176" t="s">
        <v>101</v>
      </c>
      <c r="D395" s="176" t="s">
        <v>79</v>
      </c>
      <c r="E395" s="176" t="s">
        <v>5</v>
      </c>
      <c r="F395" s="176" t="s">
        <v>815</v>
      </c>
      <c r="G395" s="176">
        <v>105</v>
      </c>
      <c r="H395" s="176" t="s">
        <v>217</v>
      </c>
      <c r="I395" s="176" t="s">
        <v>241</v>
      </c>
      <c r="J395" s="176" t="s">
        <v>309</v>
      </c>
      <c r="K395" s="176" t="s">
        <v>313</v>
      </c>
      <c r="L395" s="204">
        <v>46161.459722222222</v>
      </c>
      <c r="M395" s="204">
        <v>46161.460416666669</v>
      </c>
      <c r="N395" s="176" t="s">
        <v>311</v>
      </c>
      <c r="O395" s="144" t="s">
        <v>62</v>
      </c>
      <c r="P395" s="90"/>
      <c r="Q395" s="144" t="s">
        <v>62</v>
      </c>
      <c r="R395" s="90"/>
      <c r="S395" s="144" t="s">
        <v>62</v>
      </c>
      <c r="T395" s="90"/>
      <c r="U395" s="144" t="s">
        <v>62</v>
      </c>
      <c r="V395" s="90"/>
      <c r="W395" s="144" t="s">
        <v>62</v>
      </c>
      <c r="X395" s="90"/>
      <c r="Y395" s="144" t="s">
        <v>62</v>
      </c>
      <c r="Z395" s="90"/>
      <c r="AA395" s="144" t="s">
        <v>62</v>
      </c>
      <c r="AB395" s="90"/>
      <c r="AC395" s="144" t="s">
        <v>62</v>
      </c>
      <c r="AD395" s="90"/>
      <c r="AE395" s="144" t="s">
        <v>62</v>
      </c>
      <c r="AF395" s="178" t="str">
        <f>IF(AND(O395="",Q395="",S395="",U395="",W395="",Y395="",AA395="",AC395=""),"",IF(OR(AND(O395&lt;&gt;"NA",O395&lt;&gt;"C",O395&lt;&gt;"NC",O395&lt;&gt;"SF",O395&lt;&gt;""),AND(Q395&lt;&gt;"NA",Q395&lt;&gt;"C",Q395&lt;&gt;"NC",Q395&lt;&gt;"SF",Q395&lt;&gt;""),AND(S395&lt;&gt;"NA",S395&lt;&gt;"C",S395&lt;&gt;"NC",S395&lt;&gt;"SF",S395&lt;&gt;""),AND(U395&lt;&gt;"NA",U395&lt;&gt;"C",U395&lt;&gt;"NC",U395&lt;&gt;"SF",U395&lt;&gt;""),AND(W395&lt;&gt;"NA",W395&lt;&gt;"C",W395&lt;&gt;"NC",W395&lt;&gt;"SF",W395&lt;&gt;""),AND(Y395&lt;&gt;"NA",Y395&lt;&gt;"C",Y395&lt;&gt;"NC",Y395&lt;&gt;"SF",Y395&lt;&gt;""),AND(AA395&lt;&gt;"NA",AA395&lt;&gt;"C",AA395&lt;&gt;"NC",AA395&lt;&gt;"SF",AA395&lt;&gt;""),AND(AC395&lt;&gt;"NA",AC395&lt;&gt;"C",AC395&lt;&gt;"NC",AC395&lt;&gt;"SF",AC395&lt;&gt;"")),"FALSO",IF(AND(O395="NA",Q395="NA",S395="NA",U395="NA",W395="NA",Y395="NA",AA395="NA",AC395="NA"),"NA",IF(OR(O395="NC",Q395="NC",S395="NC",U395="NC",W395="NC",Y395="NC",AA395="NC",AC395="NC",O395="SF",Q395="SF",S395="SF",U395="SF",W395="SF",Y395="SF",AA395="SF",AC395="SF"),"NC",IF(OR(O395="C",Q395="C",S395="C",U395="C",W395="C",Y395="C",AA395="C",AC395="C"),"C","")))))</f>
        <v>NA</v>
      </c>
      <c r="AG395" s="54" t="str">
        <f>IF(AND(AE395="C",AF395="C"),"UTILIZOU O PDA CORRETAMENTE",IF(AND(AE395="C",AF395="NC"),"UTILIZOU O PDA CORRETAMENTE. NÃO HÁ FOTOS DE TODAS AS ETAPAS",IF(AND(AE395="NC",AF395="NC"),"NÃO UTILIZOU O PDA",IF(AND(AE395="NA",AF395="NA"),"NÃO AVALIADO POR FALHA DE SINCRONISMO"))))</f>
        <v>NÃO AVALIADO POR FALHA DE SINCRONISMO</v>
      </c>
      <c r="AH395" s="144" t="s">
        <v>207</v>
      </c>
      <c r="AI395" s="190" t="s">
        <v>6</v>
      </c>
      <c r="AJ395" s="94" t="str">
        <f>E395</f>
        <v>SÃO PAULO</v>
      </c>
      <c r="AK395" s="192" t="s">
        <v>39</v>
      </c>
    </row>
    <row r="396" spans="1:37" ht="30" hidden="1" customHeight="1">
      <c r="A396" s="176" t="s">
        <v>201</v>
      </c>
      <c r="B396" s="176">
        <v>2617157015</v>
      </c>
      <c r="C396" s="176" t="s">
        <v>101</v>
      </c>
      <c r="D396" s="176" t="s">
        <v>79</v>
      </c>
      <c r="E396" s="176" t="s">
        <v>5</v>
      </c>
      <c r="F396" s="176" t="s">
        <v>486</v>
      </c>
      <c r="G396" s="176">
        <v>462</v>
      </c>
      <c r="H396" s="176" t="s">
        <v>203</v>
      </c>
      <c r="I396" s="176" t="s">
        <v>502</v>
      </c>
      <c r="J396" s="176" t="s">
        <v>309</v>
      </c>
      <c r="K396" s="176" t="s">
        <v>310</v>
      </c>
      <c r="L396" s="204">
        <v>46161.37777777778</v>
      </c>
      <c r="M396" s="204">
        <v>46161.378472222219</v>
      </c>
      <c r="N396" s="176" t="s">
        <v>311</v>
      </c>
      <c r="O396" s="144" t="s">
        <v>62</v>
      </c>
      <c r="P396" s="90"/>
      <c r="Q396" s="144" t="s">
        <v>62</v>
      </c>
      <c r="R396" s="90"/>
      <c r="S396" s="144" t="s">
        <v>62</v>
      </c>
      <c r="T396" s="90"/>
      <c r="U396" s="144" t="s">
        <v>62</v>
      </c>
      <c r="V396" s="90"/>
      <c r="W396" s="144" t="s">
        <v>62</v>
      </c>
      <c r="X396" s="90"/>
      <c r="Y396" s="144" t="s">
        <v>62</v>
      </c>
      <c r="Z396" s="90"/>
      <c r="AA396" s="144" t="s">
        <v>62</v>
      </c>
      <c r="AB396" s="90"/>
      <c r="AC396" s="144" t="s">
        <v>62</v>
      </c>
      <c r="AD396" s="90"/>
      <c r="AE396" s="144" t="s">
        <v>62</v>
      </c>
      <c r="AF396" s="178" t="str">
        <f>IF(AND(O396="",Q396="",S396="",U396="",W396="",Y396="",AA396="",AC396=""),"",IF(OR(AND(O396&lt;&gt;"NA",O396&lt;&gt;"C",O396&lt;&gt;"NC",O396&lt;&gt;"SF",O396&lt;&gt;""),AND(Q396&lt;&gt;"NA",Q396&lt;&gt;"C",Q396&lt;&gt;"NC",Q396&lt;&gt;"SF",Q396&lt;&gt;""),AND(S396&lt;&gt;"NA",S396&lt;&gt;"C",S396&lt;&gt;"NC",S396&lt;&gt;"SF",S396&lt;&gt;""),AND(U396&lt;&gt;"NA",U396&lt;&gt;"C",U396&lt;&gt;"NC",U396&lt;&gt;"SF",U396&lt;&gt;""),AND(W396&lt;&gt;"NA",W396&lt;&gt;"C",W396&lt;&gt;"NC",W396&lt;&gt;"SF",W396&lt;&gt;""),AND(Y396&lt;&gt;"NA",Y396&lt;&gt;"C",Y396&lt;&gt;"NC",Y396&lt;&gt;"SF",Y396&lt;&gt;""),AND(AA396&lt;&gt;"NA",AA396&lt;&gt;"C",AA396&lt;&gt;"NC",AA396&lt;&gt;"SF",AA396&lt;&gt;""),AND(AC396&lt;&gt;"NA",AC396&lt;&gt;"C",AC396&lt;&gt;"NC",AC396&lt;&gt;"SF",AC396&lt;&gt;"")),"FALSO",IF(AND(O396="NA",Q396="NA",S396="NA",U396="NA",W396="NA",Y396="NA",AA396="NA",AC396="NA"),"NA",IF(OR(O396="NC",Q396="NC",S396="NC",U396="NC",W396="NC",Y396="NC",AA396="NC",AC396="NC",O396="SF",Q396="SF",S396="SF",U396="SF",W396="SF",Y396="SF",AA396="SF",AC396="SF"),"NC",IF(OR(O396="C",Q396="C",S396="C",U396="C",W396="C",Y396="C",AA396="C",AC396="C"),"C","")))))</f>
        <v>NA</v>
      </c>
      <c r="AG396" s="54" t="str">
        <f>IF(AND(AE396="C",AF396="C"),"UTILIZOU O PDA CORRETAMENTE",IF(AND(AE396="C",AF396="NC"),"UTILIZOU O PDA CORRETAMENTE. NÃO HÁ FOTOS DE TODAS AS ETAPAS",IF(AND(AE396="NC",AF396="NC"),"NÃO UTILIZOU O PDA",IF(AND(AE396="NA",AF396="NA"),"NÃO AVALIADO POR FALHA DE SINCRONISMO"))))</f>
        <v>NÃO AVALIADO POR FALHA DE SINCRONISMO</v>
      </c>
      <c r="AH396" s="144" t="s">
        <v>207</v>
      </c>
      <c r="AI396" s="190" t="s">
        <v>6</v>
      </c>
      <c r="AJ396" s="94" t="str">
        <f>E396</f>
        <v>SÃO PAULO</v>
      </c>
      <c r="AK396" s="192" t="s">
        <v>39</v>
      </c>
    </row>
    <row r="397" spans="1:37" ht="30" hidden="1" customHeight="1">
      <c r="A397" s="176" t="s">
        <v>201</v>
      </c>
      <c r="B397" s="176">
        <v>2617576581</v>
      </c>
      <c r="C397" s="176" t="s">
        <v>101</v>
      </c>
      <c r="D397" s="176" t="s">
        <v>79</v>
      </c>
      <c r="E397" s="176" t="s">
        <v>5</v>
      </c>
      <c r="F397" s="176" t="s">
        <v>815</v>
      </c>
      <c r="G397" s="176">
        <v>133</v>
      </c>
      <c r="H397" s="176" t="s">
        <v>217</v>
      </c>
      <c r="I397" s="176" t="s">
        <v>241</v>
      </c>
      <c r="J397" s="176" t="s">
        <v>309</v>
      </c>
      <c r="K397" s="176" t="s">
        <v>312</v>
      </c>
      <c r="L397" s="204">
        <v>46161.459722222222</v>
      </c>
      <c r="M397" s="204">
        <v>46161.460416666669</v>
      </c>
      <c r="N397" s="176" t="s">
        <v>311</v>
      </c>
      <c r="O397" s="144" t="s">
        <v>62</v>
      </c>
      <c r="P397" s="90"/>
      <c r="Q397" s="144" t="s">
        <v>62</v>
      </c>
      <c r="R397" s="90"/>
      <c r="S397" s="144" t="s">
        <v>62</v>
      </c>
      <c r="T397" s="90"/>
      <c r="U397" s="144" t="s">
        <v>62</v>
      </c>
      <c r="V397" s="90"/>
      <c r="W397" s="144" t="s">
        <v>62</v>
      </c>
      <c r="X397" s="90"/>
      <c r="Y397" s="144" t="s">
        <v>62</v>
      </c>
      <c r="Z397" s="90"/>
      <c r="AA397" s="144" t="s">
        <v>62</v>
      </c>
      <c r="AB397" s="90"/>
      <c r="AC397" s="144" t="s">
        <v>62</v>
      </c>
      <c r="AD397" s="90"/>
      <c r="AE397" s="144" t="s">
        <v>62</v>
      </c>
      <c r="AF397" s="178" t="str">
        <f>IF(AND(O397="",Q397="",S397="",U397="",W397="",Y397="",AA397="",AC397=""),"",IF(OR(AND(O397&lt;&gt;"NA",O397&lt;&gt;"C",O397&lt;&gt;"NC",O397&lt;&gt;"SF",O397&lt;&gt;""),AND(Q397&lt;&gt;"NA",Q397&lt;&gt;"C",Q397&lt;&gt;"NC",Q397&lt;&gt;"SF",Q397&lt;&gt;""),AND(S397&lt;&gt;"NA",S397&lt;&gt;"C",S397&lt;&gt;"NC",S397&lt;&gt;"SF",S397&lt;&gt;""),AND(U397&lt;&gt;"NA",U397&lt;&gt;"C",U397&lt;&gt;"NC",U397&lt;&gt;"SF",U397&lt;&gt;""),AND(W397&lt;&gt;"NA",W397&lt;&gt;"C",W397&lt;&gt;"NC",W397&lt;&gt;"SF",W397&lt;&gt;""),AND(Y397&lt;&gt;"NA",Y397&lt;&gt;"C",Y397&lt;&gt;"NC",Y397&lt;&gt;"SF",Y397&lt;&gt;""),AND(AA397&lt;&gt;"NA",AA397&lt;&gt;"C",AA397&lt;&gt;"NC",AA397&lt;&gt;"SF",AA397&lt;&gt;""),AND(AC397&lt;&gt;"NA",AC397&lt;&gt;"C",AC397&lt;&gt;"NC",AC397&lt;&gt;"SF",AC397&lt;&gt;"")),"FALSO",IF(AND(O397="NA",Q397="NA",S397="NA",U397="NA",W397="NA",Y397="NA",AA397="NA",AC397="NA"),"NA",IF(OR(O397="NC",Q397="NC",S397="NC",U397="NC",W397="NC",Y397="NC",AA397="NC",AC397="NC",O397="SF",Q397="SF",S397="SF",U397="SF",W397="SF",Y397="SF",AA397="SF",AC397="SF"),"NC",IF(OR(O397="C",Q397="C",S397="C",U397="C",W397="C",Y397="C",AA397="C",AC397="C"),"C","")))))</f>
        <v>NA</v>
      </c>
      <c r="AG397" s="54" t="str">
        <f>IF(AND(AE397="C",AF397="C"),"UTILIZOU O PDA CORRETAMENTE",IF(AND(AE397="C",AF397="NC"),"UTILIZOU O PDA CORRETAMENTE. NÃO HÁ FOTOS DE TODAS AS ETAPAS",IF(AND(AE397="NC",AF397="NC"),"NÃO UTILIZOU O PDA",IF(AND(AE397="NA",AF397="NA"),"NÃO AVALIADO POR FALHA DE SINCRONISMO"))))</f>
        <v>NÃO AVALIADO POR FALHA DE SINCRONISMO</v>
      </c>
      <c r="AH397" s="144" t="s">
        <v>207</v>
      </c>
      <c r="AI397" s="190" t="s">
        <v>6</v>
      </c>
      <c r="AJ397" s="94" t="str">
        <f>E397</f>
        <v>SÃO PAULO</v>
      </c>
      <c r="AK397" s="192" t="s">
        <v>39</v>
      </c>
    </row>
    <row r="398" spans="1:37" ht="30" hidden="1" customHeight="1">
      <c r="A398" s="176" t="s">
        <v>201</v>
      </c>
      <c r="B398" s="176">
        <v>2617572477</v>
      </c>
      <c r="C398" s="176" t="s">
        <v>101</v>
      </c>
      <c r="D398" s="176" t="s">
        <v>79</v>
      </c>
      <c r="E398" s="176" t="s">
        <v>5</v>
      </c>
      <c r="F398" s="176" t="s">
        <v>815</v>
      </c>
      <c r="G398" s="176">
        <v>96</v>
      </c>
      <c r="H398" s="176"/>
      <c r="I398" s="176" t="s">
        <v>241</v>
      </c>
      <c r="J398" s="176" t="s">
        <v>309</v>
      </c>
      <c r="K398" s="176" t="s">
        <v>313</v>
      </c>
      <c r="L398" s="204">
        <v>46161.459722222222</v>
      </c>
      <c r="M398" s="204">
        <v>46161.460416666669</v>
      </c>
      <c r="N398" s="176" t="s">
        <v>311</v>
      </c>
      <c r="O398" s="144" t="s">
        <v>62</v>
      </c>
      <c r="P398" s="90"/>
      <c r="Q398" s="144" t="s">
        <v>62</v>
      </c>
      <c r="R398" s="90"/>
      <c r="S398" s="144" t="s">
        <v>62</v>
      </c>
      <c r="T398" s="90"/>
      <c r="U398" s="144" t="s">
        <v>62</v>
      </c>
      <c r="V398" s="90"/>
      <c r="W398" s="144" t="s">
        <v>62</v>
      </c>
      <c r="X398" s="90"/>
      <c r="Y398" s="144" t="s">
        <v>62</v>
      </c>
      <c r="Z398" s="90"/>
      <c r="AA398" s="144" t="s">
        <v>62</v>
      </c>
      <c r="AB398" s="90"/>
      <c r="AC398" s="144" t="s">
        <v>62</v>
      </c>
      <c r="AD398" s="90"/>
      <c r="AE398" s="144" t="s">
        <v>62</v>
      </c>
      <c r="AF398" s="178" t="str">
        <f>IF(AND(O398="",Q398="",S398="",U398="",W398="",Y398="",AA398="",AC398=""),"",IF(OR(AND(O398&lt;&gt;"NA",O398&lt;&gt;"C",O398&lt;&gt;"NC",O398&lt;&gt;"SF",O398&lt;&gt;""),AND(Q398&lt;&gt;"NA",Q398&lt;&gt;"C",Q398&lt;&gt;"NC",Q398&lt;&gt;"SF",Q398&lt;&gt;""),AND(S398&lt;&gt;"NA",S398&lt;&gt;"C",S398&lt;&gt;"NC",S398&lt;&gt;"SF",S398&lt;&gt;""),AND(U398&lt;&gt;"NA",U398&lt;&gt;"C",U398&lt;&gt;"NC",U398&lt;&gt;"SF",U398&lt;&gt;""),AND(W398&lt;&gt;"NA",W398&lt;&gt;"C",W398&lt;&gt;"NC",W398&lt;&gt;"SF",W398&lt;&gt;""),AND(Y398&lt;&gt;"NA",Y398&lt;&gt;"C",Y398&lt;&gt;"NC",Y398&lt;&gt;"SF",Y398&lt;&gt;""),AND(AA398&lt;&gt;"NA",AA398&lt;&gt;"C",AA398&lt;&gt;"NC",AA398&lt;&gt;"SF",AA398&lt;&gt;""),AND(AC398&lt;&gt;"NA",AC398&lt;&gt;"C",AC398&lt;&gt;"NC",AC398&lt;&gt;"SF",AC398&lt;&gt;"")),"FALSO",IF(AND(O398="NA",Q398="NA",S398="NA",U398="NA",W398="NA",Y398="NA",AA398="NA",AC398="NA"),"NA",IF(OR(O398="NC",Q398="NC",S398="NC",U398="NC",W398="NC",Y398="NC",AA398="NC",AC398="NC",O398="SF",Q398="SF",S398="SF",U398="SF",W398="SF",Y398="SF",AA398="SF",AC398="SF"),"NC",IF(OR(O398="C",Q398="C",S398="C",U398="C",W398="C",Y398="C",AA398="C",AC398="C"),"C","")))))</f>
        <v>NA</v>
      </c>
      <c r="AG398" s="54" t="str">
        <f>IF(AND(AE398="C",AF398="C"),"UTILIZOU O PDA CORRETAMENTE",IF(AND(AE398="C",AF398="NC"),"UTILIZOU O PDA CORRETAMENTE. NÃO HÁ FOTOS DE TODAS AS ETAPAS",IF(AND(AE398="NC",AF398="NC"),"NÃO UTILIZOU O PDA",IF(AND(AE398="NA",AF398="NA"),"NÃO AVALIADO POR FALHA DE SINCRONISMO"))))</f>
        <v>NÃO AVALIADO POR FALHA DE SINCRONISMO</v>
      </c>
      <c r="AH398" s="144" t="s">
        <v>207</v>
      </c>
      <c r="AI398" s="190" t="s">
        <v>6</v>
      </c>
      <c r="AJ398" s="94" t="str">
        <f>E398</f>
        <v>SÃO PAULO</v>
      </c>
      <c r="AK398" s="192" t="s">
        <v>39</v>
      </c>
    </row>
    <row r="399" spans="1:37" ht="30" hidden="1" customHeight="1">
      <c r="A399" s="176" t="s">
        <v>201</v>
      </c>
      <c r="B399" s="176">
        <v>2617160971</v>
      </c>
      <c r="C399" s="176" t="s">
        <v>101</v>
      </c>
      <c r="D399" s="176" t="s">
        <v>79</v>
      </c>
      <c r="E399" s="176" t="s">
        <v>5</v>
      </c>
      <c r="F399" s="176" t="s">
        <v>818</v>
      </c>
      <c r="G399" s="176">
        <v>18</v>
      </c>
      <c r="H399" s="176" t="s">
        <v>217</v>
      </c>
      <c r="I399" s="176" t="s">
        <v>502</v>
      </c>
      <c r="J399" s="176" t="s">
        <v>309</v>
      </c>
      <c r="K399" s="176" t="s">
        <v>312</v>
      </c>
      <c r="L399" s="204">
        <v>46161.459722222222</v>
      </c>
      <c r="M399" s="204">
        <v>46161.460416666669</v>
      </c>
      <c r="N399" s="176" t="s">
        <v>311</v>
      </c>
      <c r="O399" s="144" t="s">
        <v>62</v>
      </c>
      <c r="P399" s="90"/>
      <c r="Q399" s="144" t="s">
        <v>62</v>
      </c>
      <c r="R399" s="90"/>
      <c r="S399" s="144" t="s">
        <v>62</v>
      </c>
      <c r="T399" s="90"/>
      <c r="U399" s="144" t="s">
        <v>62</v>
      </c>
      <c r="V399" s="90"/>
      <c r="W399" s="144" t="s">
        <v>62</v>
      </c>
      <c r="X399" s="90"/>
      <c r="Y399" s="144" t="s">
        <v>62</v>
      </c>
      <c r="Z399" s="90"/>
      <c r="AA399" s="144" t="s">
        <v>62</v>
      </c>
      <c r="AB399" s="90"/>
      <c r="AC399" s="144" t="s">
        <v>62</v>
      </c>
      <c r="AD399" s="90"/>
      <c r="AE399" s="144" t="s">
        <v>62</v>
      </c>
      <c r="AF399" s="178" t="str">
        <f>IF(AND(O399="",Q399="",S399="",U399="",W399="",Y399="",AA399="",AC399=""),"",IF(OR(AND(O399&lt;&gt;"NA",O399&lt;&gt;"C",O399&lt;&gt;"NC",O399&lt;&gt;"SF",O399&lt;&gt;""),AND(Q399&lt;&gt;"NA",Q399&lt;&gt;"C",Q399&lt;&gt;"NC",Q399&lt;&gt;"SF",Q399&lt;&gt;""),AND(S399&lt;&gt;"NA",S399&lt;&gt;"C",S399&lt;&gt;"NC",S399&lt;&gt;"SF",S399&lt;&gt;""),AND(U399&lt;&gt;"NA",U399&lt;&gt;"C",U399&lt;&gt;"NC",U399&lt;&gt;"SF",U399&lt;&gt;""),AND(W399&lt;&gt;"NA",W399&lt;&gt;"C",W399&lt;&gt;"NC",W399&lt;&gt;"SF",W399&lt;&gt;""),AND(Y399&lt;&gt;"NA",Y399&lt;&gt;"C",Y399&lt;&gt;"NC",Y399&lt;&gt;"SF",Y399&lt;&gt;""),AND(AA399&lt;&gt;"NA",AA399&lt;&gt;"C",AA399&lt;&gt;"NC",AA399&lt;&gt;"SF",AA399&lt;&gt;""),AND(AC399&lt;&gt;"NA",AC399&lt;&gt;"C",AC399&lt;&gt;"NC",AC399&lt;&gt;"SF",AC399&lt;&gt;"")),"FALSO",IF(AND(O399="NA",Q399="NA",S399="NA",U399="NA",W399="NA",Y399="NA",AA399="NA",AC399="NA"),"NA",IF(OR(O399="NC",Q399="NC",S399="NC",U399="NC",W399="NC",Y399="NC",AA399="NC",AC399="NC",O399="SF",Q399="SF",S399="SF",U399="SF",W399="SF",Y399="SF",AA399="SF",AC399="SF"),"NC",IF(OR(O399="C",Q399="C",S399="C",U399="C",W399="C",Y399="C",AA399="C",AC399="C"),"C","")))))</f>
        <v>NA</v>
      </c>
      <c r="AG399" s="54" t="str">
        <f>IF(AND(AE399="C",AF399="C"),"UTILIZOU O PDA CORRETAMENTE",IF(AND(AE399="C",AF399="NC"),"UTILIZOU O PDA CORRETAMENTE. NÃO HÁ FOTOS DE TODAS AS ETAPAS",IF(AND(AE399="NC",AF399="NC"),"NÃO UTILIZOU O PDA",IF(AND(AE399="NA",AF399="NA"),"NÃO AVALIADO POR FALHA DE SINCRONISMO"))))</f>
        <v>NÃO AVALIADO POR FALHA DE SINCRONISMO</v>
      </c>
      <c r="AH399" s="144" t="s">
        <v>207</v>
      </c>
      <c r="AI399" s="190" t="s">
        <v>6</v>
      </c>
      <c r="AJ399" s="94" t="str">
        <f>E399</f>
        <v>SÃO PAULO</v>
      </c>
      <c r="AK399" s="192" t="s">
        <v>39</v>
      </c>
    </row>
    <row r="400" spans="1:37" ht="30" hidden="1" customHeight="1">
      <c r="A400" s="176" t="s">
        <v>201</v>
      </c>
      <c r="B400" s="176">
        <v>2617567367</v>
      </c>
      <c r="C400" s="176" t="s">
        <v>101</v>
      </c>
      <c r="D400" s="176" t="s">
        <v>79</v>
      </c>
      <c r="E400" s="176" t="s">
        <v>5</v>
      </c>
      <c r="F400" s="176" t="s">
        <v>486</v>
      </c>
      <c r="G400" s="176">
        <v>288</v>
      </c>
      <c r="H400" s="176"/>
      <c r="I400" s="176" t="s">
        <v>502</v>
      </c>
      <c r="J400" s="176" t="s">
        <v>309</v>
      </c>
      <c r="K400" s="176" t="s">
        <v>313</v>
      </c>
      <c r="L400" s="204">
        <v>46161.459722222222</v>
      </c>
      <c r="M400" s="204">
        <v>46161.460416666669</v>
      </c>
      <c r="N400" s="176" t="s">
        <v>311</v>
      </c>
      <c r="O400" s="144" t="s">
        <v>62</v>
      </c>
      <c r="P400" s="90"/>
      <c r="Q400" s="144" t="s">
        <v>62</v>
      </c>
      <c r="R400" s="90"/>
      <c r="S400" s="144" t="s">
        <v>62</v>
      </c>
      <c r="T400" s="90"/>
      <c r="U400" s="144" t="s">
        <v>62</v>
      </c>
      <c r="V400" s="90"/>
      <c r="W400" s="144" t="s">
        <v>62</v>
      </c>
      <c r="X400" s="90"/>
      <c r="Y400" s="144" t="s">
        <v>62</v>
      </c>
      <c r="Z400" s="90"/>
      <c r="AA400" s="144" t="s">
        <v>62</v>
      </c>
      <c r="AB400" s="90"/>
      <c r="AC400" s="144" t="s">
        <v>62</v>
      </c>
      <c r="AD400" s="90"/>
      <c r="AE400" s="144" t="s">
        <v>62</v>
      </c>
      <c r="AF400" s="178" t="str">
        <f>IF(AND(O400="",Q400="",S400="",U400="",W400="",Y400="",AA400="",AC400=""),"",IF(OR(AND(O400&lt;&gt;"NA",O400&lt;&gt;"C",O400&lt;&gt;"NC",O400&lt;&gt;"SF",O400&lt;&gt;""),AND(Q400&lt;&gt;"NA",Q400&lt;&gt;"C",Q400&lt;&gt;"NC",Q400&lt;&gt;"SF",Q400&lt;&gt;""),AND(S400&lt;&gt;"NA",S400&lt;&gt;"C",S400&lt;&gt;"NC",S400&lt;&gt;"SF",S400&lt;&gt;""),AND(U400&lt;&gt;"NA",U400&lt;&gt;"C",U400&lt;&gt;"NC",U400&lt;&gt;"SF",U400&lt;&gt;""),AND(W400&lt;&gt;"NA",W400&lt;&gt;"C",W400&lt;&gt;"NC",W400&lt;&gt;"SF",W400&lt;&gt;""),AND(Y400&lt;&gt;"NA",Y400&lt;&gt;"C",Y400&lt;&gt;"NC",Y400&lt;&gt;"SF",Y400&lt;&gt;""),AND(AA400&lt;&gt;"NA",AA400&lt;&gt;"C",AA400&lt;&gt;"NC",AA400&lt;&gt;"SF",AA400&lt;&gt;""),AND(AC400&lt;&gt;"NA",AC400&lt;&gt;"C",AC400&lt;&gt;"NC",AC400&lt;&gt;"SF",AC400&lt;&gt;"")),"FALSO",IF(AND(O400="NA",Q400="NA",S400="NA",U400="NA",W400="NA",Y400="NA",AA400="NA",AC400="NA"),"NA",IF(OR(O400="NC",Q400="NC",S400="NC",U400="NC",W400="NC",Y400="NC",AA400="NC",AC400="NC",O400="SF",Q400="SF",S400="SF",U400="SF",W400="SF",Y400="SF",AA400="SF",AC400="SF"),"NC",IF(OR(O400="C",Q400="C",S400="C",U400="C",W400="C",Y400="C",AA400="C",AC400="C"),"C","")))))</f>
        <v>NA</v>
      </c>
      <c r="AG400" s="54" t="str">
        <f>IF(AND(AE400="C",AF400="C"),"UTILIZOU O PDA CORRETAMENTE",IF(AND(AE400="C",AF400="NC"),"UTILIZOU O PDA CORRETAMENTE. NÃO HÁ FOTOS DE TODAS AS ETAPAS",IF(AND(AE400="NC",AF400="NC"),"NÃO UTILIZOU O PDA",IF(AND(AE400="NA",AF400="NA"),"NÃO AVALIADO POR FALHA DE SINCRONISMO"))))</f>
        <v>NÃO AVALIADO POR FALHA DE SINCRONISMO</v>
      </c>
      <c r="AH400" s="144" t="s">
        <v>207</v>
      </c>
      <c r="AI400" s="190" t="s">
        <v>6</v>
      </c>
      <c r="AJ400" s="94" t="str">
        <f>E400</f>
        <v>SÃO PAULO</v>
      </c>
      <c r="AK400" s="192" t="s">
        <v>39</v>
      </c>
    </row>
    <row r="401" spans="1:37" ht="30" hidden="1" customHeight="1">
      <c r="A401" s="176" t="s">
        <v>201</v>
      </c>
      <c r="B401" s="176">
        <v>2617578287</v>
      </c>
      <c r="C401" s="176" t="s">
        <v>101</v>
      </c>
      <c r="D401" s="176" t="s">
        <v>79</v>
      </c>
      <c r="E401" s="176" t="s">
        <v>5</v>
      </c>
      <c r="F401" s="176" t="s">
        <v>816</v>
      </c>
      <c r="G401" s="176">
        <v>66</v>
      </c>
      <c r="H401" s="176" t="s">
        <v>217</v>
      </c>
      <c r="I401" s="176" t="s">
        <v>241</v>
      </c>
      <c r="J401" s="176" t="s">
        <v>309</v>
      </c>
      <c r="K401" s="176" t="s">
        <v>313</v>
      </c>
      <c r="L401" s="204">
        <v>46161.459722222222</v>
      </c>
      <c r="M401" s="204">
        <v>46161.460416666669</v>
      </c>
      <c r="N401" s="176" t="s">
        <v>311</v>
      </c>
      <c r="O401" s="144" t="s">
        <v>62</v>
      </c>
      <c r="P401" s="90"/>
      <c r="Q401" s="144" t="s">
        <v>62</v>
      </c>
      <c r="R401" s="90"/>
      <c r="S401" s="144" t="s">
        <v>62</v>
      </c>
      <c r="T401" s="90"/>
      <c r="U401" s="144" t="s">
        <v>62</v>
      </c>
      <c r="V401" s="90"/>
      <c r="W401" s="144" t="s">
        <v>62</v>
      </c>
      <c r="X401" s="90"/>
      <c r="Y401" s="144" t="s">
        <v>62</v>
      </c>
      <c r="Z401" s="90"/>
      <c r="AA401" s="144" t="s">
        <v>62</v>
      </c>
      <c r="AB401" s="90"/>
      <c r="AC401" s="144" t="s">
        <v>62</v>
      </c>
      <c r="AD401" s="90"/>
      <c r="AE401" s="144" t="s">
        <v>62</v>
      </c>
      <c r="AF401" s="178" t="str">
        <f>IF(AND(O401="",Q401="",S401="",U401="",W401="",Y401="",AA401="",AC401=""),"",IF(OR(AND(O401&lt;&gt;"NA",O401&lt;&gt;"C",O401&lt;&gt;"NC",O401&lt;&gt;"SF",O401&lt;&gt;""),AND(Q401&lt;&gt;"NA",Q401&lt;&gt;"C",Q401&lt;&gt;"NC",Q401&lt;&gt;"SF",Q401&lt;&gt;""),AND(S401&lt;&gt;"NA",S401&lt;&gt;"C",S401&lt;&gt;"NC",S401&lt;&gt;"SF",S401&lt;&gt;""),AND(U401&lt;&gt;"NA",U401&lt;&gt;"C",U401&lt;&gt;"NC",U401&lt;&gt;"SF",U401&lt;&gt;""),AND(W401&lt;&gt;"NA",W401&lt;&gt;"C",W401&lt;&gt;"NC",W401&lt;&gt;"SF",W401&lt;&gt;""),AND(Y401&lt;&gt;"NA",Y401&lt;&gt;"C",Y401&lt;&gt;"NC",Y401&lt;&gt;"SF",Y401&lt;&gt;""),AND(AA401&lt;&gt;"NA",AA401&lt;&gt;"C",AA401&lt;&gt;"NC",AA401&lt;&gt;"SF",AA401&lt;&gt;""),AND(AC401&lt;&gt;"NA",AC401&lt;&gt;"C",AC401&lt;&gt;"NC",AC401&lt;&gt;"SF",AC401&lt;&gt;"")),"FALSO",IF(AND(O401="NA",Q401="NA",S401="NA",U401="NA",W401="NA",Y401="NA",AA401="NA",AC401="NA"),"NA",IF(OR(O401="NC",Q401="NC",S401="NC",U401="NC",W401="NC",Y401="NC",AA401="NC",AC401="NC",O401="SF",Q401="SF",S401="SF",U401="SF",W401="SF",Y401="SF",AA401="SF",AC401="SF"),"NC",IF(OR(O401="C",Q401="C",S401="C",U401="C",W401="C",Y401="C",AA401="C",AC401="C"),"C","")))))</f>
        <v>NA</v>
      </c>
      <c r="AG401" s="54" t="str">
        <f>IF(AND(AE401="C",AF401="C"),"UTILIZOU O PDA CORRETAMENTE",IF(AND(AE401="C",AF401="NC"),"UTILIZOU O PDA CORRETAMENTE. NÃO HÁ FOTOS DE TODAS AS ETAPAS",IF(AND(AE401="NC",AF401="NC"),"NÃO UTILIZOU O PDA",IF(AND(AE401="NA",AF401="NA"),"NÃO AVALIADO POR FALHA DE SINCRONISMO"))))</f>
        <v>NÃO AVALIADO POR FALHA DE SINCRONISMO</v>
      </c>
      <c r="AH401" s="144" t="s">
        <v>207</v>
      </c>
      <c r="AI401" s="190" t="s">
        <v>6</v>
      </c>
      <c r="AJ401" s="94" t="str">
        <f>E401</f>
        <v>SÃO PAULO</v>
      </c>
      <c r="AK401" s="192" t="s">
        <v>39</v>
      </c>
    </row>
    <row r="402" spans="1:37" ht="30" hidden="1" customHeight="1">
      <c r="A402" s="176" t="s">
        <v>201</v>
      </c>
      <c r="B402" s="176">
        <v>2617576463</v>
      </c>
      <c r="C402" s="176" t="s">
        <v>101</v>
      </c>
      <c r="D402" s="176" t="s">
        <v>79</v>
      </c>
      <c r="E402" s="176" t="s">
        <v>5</v>
      </c>
      <c r="F402" s="176" t="s">
        <v>815</v>
      </c>
      <c r="G402" s="176">
        <v>129</v>
      </c>
      <c r="H402" s="176"/>
      <c r="I402" s="176" t="s">
        <v>241</v>
      </c>
      <c r="J402" s="176" t="s">
        <v>309</v>
      </c>
      <c r="K402" s="176" t="s">
        <v>313</v>
      </c>
      <c r="L402" s="204">
        <v>46161.459722222222</v>
      </c>
      <c r="M402" s="204">
        <v>46161.460416666669</v>
      </c>
      <c r="N402" s="176" t="s">
        <v>311</v>
      </c>
      <c r="O402" s="144" t="s">
        <v>62</v>
      </c>
      <c r="P402" s="90"/>
      <c r="Q402" s="144" t="s">
        <v>62</v>
      </c>
      <c r="R402" s="90"/>
      <c r="S402" s="144" t="s">
        <v>62</v>
      </c>
      <c r="T402" s="90"/>
      <c r="U402" s="144" t="s">
        <v>62</v>
      </c>
      <c r="V402" s="90"/>
      <c r="W402" s="144" t="s">
        <v>62</v>
      </c>
      <c r="X402" s="90"/>
      <c r="Y402" s="144" t="s">
        <v>62</v>
      </c>
      <c r="Z402" s="90"/>
      <c r="AA402" s="144" t="s">
        <v>62</v>
      </c>
      <c r="AB402" s="90"/>
      <c r="AC402" s="144" t="s">
        <v>62</v>
      </c>
      <c r="AD402" s="90"/>
      <c r="AE402" s="144" t="s">
        <v>62</v>
      </c>
      <c r="AF402" s="178" t="str">
        <f>IF(AND(O402="",Q402="",S402="",U402="",W402="",Y402="",AA402="",AC402=""),"",IF(OR(AND(O402&lt;&gt;"NA",O402&lt;&gt;"C",O402&lt;&gt;"NC",O402&lt;&gt;"SF",O402&lt;&gt;""),AND(Q402&lt;&gt;"NA",Q402&lt;&gt;"C",Q402&lt;&gt;"NC",Q402&lt;&gt;"SF",Q402&lt;&gt;""),AND(S402&lt;&gt;"NA",S402&lt;&gt;"C",S402&lt;&gt;"NC",S402&lt;&gt;"SF",S402&lt;&gt;""),AND(U402&lt;&gt;"NA",U402&lt;&gt;"C",U402&lt;&gt;"NC",U402&lt;&gt;"SF",U402&lt;&gt;""),AND(W402&lt;&gt;"NA",W402&lt;&gt;"C",W402&lt;&gt;"NC",W402&lt;&gt;"SF",W402&lt;&gt;""),AND(Y402&lt;&gt;"NA",Y402&lt;&gt;"C",Y402&lt;&gt;"NC",Y402&lt;&gt;"SF",Y402&lt;&gt;""),AND(AA402&lt;&gt;"NA",AA402&lt;&gt;"C",AA402&lt;&gt;"NC",AA402&lt;&gt;"SF",AA402&lt;&gt;""),AND(AC402&lt;&gt;"NA",AC402&lt;&gt;"C",AC402&lt;&gt;"NC",AC402&lt;&gt;"SF",AC402&lt;&gt;"")),"FALSO",IF(AND(O402="NA",Q402="NA",S402="NA",U402="NA",W402="NA",Y402="NA",AA402="NA",AC402="NA"),"NA",IF(OR(O402="NC",Q402="NC",S402="NC",U402="NC",W402="NC",Y402="NC",AA402="NC",AC402="NC",O402="SF",Q402="SF",S402="SF",U402="SF",W402="SF",Y402="SF",AA402="SF",AC402="SF"),"NC",IF(OR(O402="C",Q402="C",S402="C",U402="C",W402="C",Y402="C",AA402="C",AC402="C"),"C","")))))</f>
        <v>NA</v>
      </c>
      <c r="AG402" s="54" t="str">
        <f>IF(AND(AE402="C",AF402="C"),"UTILIZOU O PDA CORRETAMENTE",IF(AND(AE402="C",AF402="NC"),"UTILIZOU O PDA CORRETAMENTE. NÃO HÁ FOTOS DE TODAS AS ETAPAS",IF(AND(AE402="NC",AF402="NC"),"NÃO UTILIZOU O PDA",IF(AND(AE402="NA",AF402="NA"),"NÃO AVALIADO POR FALHA DE SINCRONISMO"))))</f>
        <v>NÃO AVALIADO POR FALHA DE SINCRONISMO</v>
      </c>
      <c r="AH402" s="144" t="s">
        <v>207</v>
      </c>
      <c r="AI402" s="190" t="s">
        <v>6</v>
      </c>
      <c r="AJ402" s="94" t="str">
        <f>E402</f>
        <v>SÃO PAULO</v>
      </c>
      <c r="AK402" s="192" t="s">
        <v>39</v>
      </c>
    </row>
    <row r="403" spans="1:37" ht="30" hidden="1" customHeight="1">
      <c r="A403" s="176" t="s">
        <v>201</v>
      </c>
      <c r="B403" s="176">
        <v>2617585621</v>
      </c>
      <c r="C403" s="176" t="s">
        <v>101</v>
      </c>
      <c r="D403" s="176" t="s">
        <v>79</v>
      </c>
      <c r="E403" s="176" t="s">
        <v>5</v>
      </c>
      <c r="F403" s="176" t="s">
        <v>816</v>
      </c>
      <c r="G403" s="176">
        <v>97</v>
      </c>
      <c r="H403" s="176" t="s">
        <v>217</v>
      </c>
      <c r="I403" s="176" t="s">
        <v>241</v>
      </c>
      <c r="J403" s="176" t="s">
        <v>309</v>
      </c>
      <c r="K403" s="176" t="s">
        <v>819</v>
      </c>
      <c r="L403" s="204">
        <v>46161.459722222222</v>
      </c>
      <c r="M403" s="204">
        <v>46161.460416666669</v>
      </c>
      <c r="N403" s="176" t="s">
        <v>311</v>
      </c>
      <c r="O403" s="144" t="s">
        <v>62</v>
      </c>
      <c r="P403" s="90"/>
      <c r="Q403" s="144" t="s">
        <v>62</v>
      </c>
      <c r="R403" s="90"/>
      <c r="S403" s="144" t="s">
        <v>62</v>
      </c>
      <c r="T403" s="90"/>
      <c r="U403" s="144" t="s">
        <v>62</v>
      </c>
      <c r="V403" s="90"/>
      <c r="W403" s="144" t="s">
        <v>62</v>
      </c>
      <c r="X403" s="90"/>
      <c r="Y403" s="144" t="s">
        <v>62</v>
      </c>
      <c r="Z403" s="90"/>
      <c r="AA403" s="144" t="s">
        <v>62</v>
      </c>
      <c r="AB403" s="90"/>
      <c r="AC403" s="144" t="s">
        <v>62</v>
      </c>
      <c r="AD403" s="90"/>
      <c r="AE403" s="144" t="s">
        <v>62</v>
      </c>
      <c r="AF403" s="178" t="str">
        <f>IF(AND(O403="",Q403="",S403="",U403="",W403="",Y403="",AA403="",AC403=""),"",IF(OR(AND(O403&lt;&gt;"NA",O403&lt;&gt;"C",O403&lt;&gt;"NC",O403&lt;&gt;"SF",O403&lt;&gt;""),AND(Q403&lt;&gt;"NA",Q403&lt;&gt;"C",Q403&lt;&gt;"NC",Q403&lt;&gt;"SF",Q403&lt;&gt;""),AND(S403&lt;&gt;"NA",S403&lt;&gt;"C",S403&lt;&gt;"NC",S403&lt;&gt;"SF",S403&lt;&gt;""),AND(U403&lt;&gt;"NA",U403&lt;&gt;"C",U403&lt;&gt;"NC",U403&lt;&gt;"SF",U403&lt;&gt;""),AND(W403&lt;&gt;"NA",W403&lt;&gt;"C",W403&lt;&gt;"NC",W403&lt;&gt;"SF",W403&lt;&gt;""),AND(Y403&lt;&gt;"NA",Y403&lt;&gt;"C",Y403&lt;&gt;"NC",Y403&lt;&gt;"SF",Y403&lt;&gt;""),AND(AA403&lt;&gt;"NA",AA403&lt;&gt;"C",AA403&lt;&gt;"NC",AA403&lt;&gt;"SF",AA403&lt;&gt;""),AND(AC403&lt;&gt;"NA",AC403&lt;&gt;"C",AC403&lt;&gt;"NC",AC403&lt;&gt;"SF",AC403&lt;&gt;"")),"FALSO",IF(AND(O403="NA",Q403="NA",S403="NA",U403="NA",W403="NA",Y403="NA",AA403="NA",AC403="NA"),"NA",IF(OR(O403="NC",Q403="NC",S403="NC",U403="NC",W403="NC",Y403="NC",AA403="NC",AC403="NC",O403="SF",Q403="SF",S403="SF",U403="SF",W403="SF",Y403="SF",AA403="SF",AC403="SF"),"NC",IF(OR(O403="C",Q403="C",S403="C",U403="C",W403="C",Y403="C",AA403="C",AC403="C"),"C","")))))</f>
        <v>NA</v>
      </c>
      <c r="AG403" s="54" t="str">
        <f>IF(AND(AE403="C",AF403="C"),"UTILIZOU O PDA CORRETAMENTE",IF(AND(AE403="C",AF403="NC"),"UTILIZOU O PDA CORRETAMENTE. NÃO HÁ FOTOS DE TODAS AS ETAPAS",IF(AND(AE403="NC",AF403="NC"),"NÃO UTILIZOU O PDA",IF(AND(AE403="NA",AF403="NA"),"NÃO AVALIADO POR FALHA DE SINCRONISMO"))))</f>
        <v>NÃO AVALIADO POR FALHA DE SINCRONISMO</v>
      </c>
      <c r="AH403" s="144" t="s">
        <v>207</v>
      </c>
      <c r="AI403" s="190" t="s">
        <v>6</v>
      </c>
      <c r="AJ403" s="94" t="str">
        <f>E403</f>
        <v>SÃO PAULO</v>
      </c>
      <c r="AK403" s="192" t="s">
        <v>39</v>
      </c>
    </row>
    <row r="404" spans="1:37" ht="30" hidden="1" customHeight="1">
      <c r="A404" s="176" t="s">
        <v>201</v>
      </c>
      <c r="B404" s="176">
        <v>2617156893</v>
      </c>
      <c r="C404" s="176" t="s">
        <v>101</v>
      </c>
      <c r="D404" s="176" t="s">
        <v>79</v>
      </c>
      <c r="E404" s="176" t="s">
        <v>5</v>
      </c>
      <c r="F404" s="176" t="s">
        <v>486</v>
      </c>
      <c r="G404" s="176">
        <v>452</v>
      </c>
      <c r="H404" s="176"/>
      <c r="I404" s="176" t="s">
        <v>502</v>
      </c>
      <c r="J404" s="176" t="s">
        <v>309</v>
      </c>
      <c r="K404" s="176" t="s">
        <v>313</v>
      </c>
      <c r="L404" s="204">
        <v>46161.37777777778</v>
      </c>
      <c r="M404" s="204">
        <v>46161.378472222219</v>
      </c>
      <c r="N404" s="176" t="s">
        <v>311</v>
      </c>
      <c r="O404" s="144" t="s">
        <v>62</v>
      </c>
      <c r="P404" s="90"/>
      <c r="Q404" s="144" t="s">
        <v>62</v>
      </c>
      <c r="R404" s="90"/>
      <c r="S404" s="144" t="s">
        <v>62</v>
      </c>
      <c r="T404" s="90"/>
      <c r="U404" s="144" t="s">
        <v>62</v>
      </c>
      <c r="V404" s="90"/>
      <c r="W404" s="144" t="s">
        <v>62</v>
      </c>
      <c r="X404" s="90"/>
      <c r="Y404" s="144" t="s">
        <v>62</v>
      </c>
      <c r="Z404" s="90"/>
      <c r="AA404" s="144" t="s">
        <v>62</v>
      </c>
      <c r="AB404" s="90"/>
      <c r="AC404" s="144" t="s">
        <v>62</v>
      </c>
      <c r="AD404" s="90"/>
      <c r="AE404" s="144" t="s">
        <v>62</v>
      </c>
      <c r="AF404" s="178" t="str">
        <f>IF(AND(O404="",Q404="",S404="",U404="",W404="",Y404="",AA404="",AC404=""),"",IF(OR(AND(O404&lt;&gt;"NA",O404&lt;&gt;"C",O404&lt;&gt;"NC",O404&lt;&gt;"SF",O404&lt;&gt;""),AND(Q404&lt;&gt;"NA",Q404&lt;&gt;"C",Q404&lt;&gt;"NC",Q404&lt;&gt;"SF",Q404&lt;&gt;""),AND(S404&lt;&gt;"NA",S404&lt;&gt;"C",S404&lt;&gt;"NC",S404&lt;&gt;"SF",S404&lt;&gt;""),AND(U404&lt;&gt;"NA",U404&lt;&gt;"C",U404&lt;&gt;"NC",U404&lt;&gt;"SF",U404&lt;&gt;""),AND(W404&lt;&gt;"NA",W404&lt;&gt;"C",W404&lt;&gt;"NC",W404&lt;&gt;"SF",W404&lt;&gt;""),AND(Y404&lt;&gt;"NA",Y404&lt;&gt;"C",Y404&lt;&gt;"NC",Y404&lt;&gt;"SF",Y404&lt;&gt;""),AND(AA404&lt;&gt;"NA",AA404&lt;&gt;"C",AA404&lt;&gt;"NC",AA404&lt;&gt;"SF",AA404&lt;&gt;""),AND(AC404&lt;&gt;"NA",AC404&lt;&gt;"C",AC404&lt;&gt;"NC",AC404&lt;&gt;"SF",AC404&lt;&gt;"")),"FALSO",IF(AND(O404="NA",Q404="NA",S404="NA",U404="NA",W404="NA",Y404="NA",AA404="NA",AC404="NA"),"NA",IF(OR(O404="NC",Q404="NC",S404="NC",U404="NC",W404="NC",Y404="NC",AA404="NC",AC404="NC",O404="SF",Q404="SF",S404="SF",U404="SF",W404="SF",Y404="SF",AA404="SF",AC404="SF"),"NC",IF(OR(O404="C",Q404="C",S404="C",U404="C",W404="C",Y404="C",AA404="C",AC404="C"),"C","")))))</f>
        <v>NA</v>
      </c>
      <c r="AG404" s="54" t="str">
        <f>IF(AND(AE404="C",AF404="C"),"UTILIZOU O PDA CORRETAMENTE",IF(AND(AE404="C",AF404="NC"),"UTILIZOU O PDA CORRETAMENTE. NÃO HÁ FOTOS DE TODAS AS ETAPAS",IF(AND(AE404="NC",AF404="NC"),"NÃO UTILIZOU O PDA",IF(AND(AE404="NA",AF404="NA"),"NÃO AVALIADO POR FALHA DE SINCRONISMO"))))</f>
        <v>NÃO AVALIADO POR FALHA DE SINCRONISMO</v>
      </c>
      <c r="AH404" s="144" t="s">
        <v>207</v>
      </c>
      <c r="AI404" s="190" t="s">
        <v>6</v>
      </c>
      <c r="AJ404" s="94" t="str">
        <f>E404</f>
        <v>SÃO PAULO</v>
      </c>
      <c r="AK404" s="192" t="s">
        <v>39</v>
      </c>
    </row>
    <row r="405" spans="1:37" ht="30" hidden="1" customHeight="1">
      <c r="A405" s="176" t="s">
        <v>201</v>
      </c>
      <c r="B405" s="176">
        <v>2617578589</v>
      </c>
      <c r="C405" s="176" t="s">
        <v>101</v>
      </c>
      <c r="D405" s="176" t="s">
        <v>79</v>
      </c>
      <c r="E405" s="176" t="s">
        <v>5</v>
      </c>
      <c r="F405" s="176" t="s">
        <v>816</v>
      </c>
      <c r="G405" s="176">
        <v>70</v>
      </c>
      <c r="H405" s="176" t="s">
        <v>217</v>
      </c>
      <c r="I405" s="176" t="s">
        <v>241</v>
      </c>
      <c r="J405" s="176" t="s">
        <v>309</v>
      </c>
      <c r="K405" s="176" t="s">
        <v>313</v>
      </c>
      <c r="L405" s="204">
        <v>46161.459722222222</v>
      </c>
      <c r="M405" s="204">
        <v>46161.460416666669</v>
      </c>
      <c r="N405" s="176" t="s">
        <v>311</v>
      </c>
      <c r="O405" s="144" t="s">
        <v>62</v>
      </c>
      <c r="P405" s="90"/>
      <c r="Q405" s="144" t="s">
        <v>62</v>
      </c>
      <c r="R405" s="90"/>
      <c r="S405" s="144" t="s">
        <v>62</v>
      </c>
      <c r="T405" s="90"/>
      <c r="U405" s="144" t="s">
        <v>62</v>
      </c>
      <c r="V405" s="90"/>
      <c r="W405" s="144" t="s">
        <v>62</v>
      </c>
      <c r="X405" s="90"/>
      <c r="Y405" s="144" t="s">
        <v>62</v>
      </c>
      <c r="Z405" s="90"/>
      <c r="AA405" s="144" t="s">
        <v>62</v>
      </c>
      <c r="AB405" s="90"/>
      <c r="AC405" s="144" t="s">
        <v>62</v>
      </c>
      <c r="AD405" s="90"/>
      <c r="AE405" s="144" t="s">
        <v>62</v>
      </c>
      <c r="AF405" s="178" t="str">
        <f>IF(AND(O405="",Q405="",S405="",U405="",W405="",Y405="",AA405="",AC405=""),"",IF(OR(AND(O405&lt;&gt;"NA",O405&lt;&gt;"C",O405&lt;&gt;"NC",O405&lt;&gt;"SF",O405&lt;&gt;""),AND(Q405&lt;&gt;"NA",Q405&lt;&gt;"C",Q405&lt;&gt;"NC",Q405&lt;&gt;"SF",Q405&lt;&gt;""),AND(S405&lt;&gt;"NA",S405&lt;&gt;"C",S405&lt;&gt;"NC",S405&lt;&gt;"SF",S405&lt;&gt;""),AND(U405&lt;&gt;"NA",U405&lt;&gt;"C",U405&lt;&gt;"NC",U405&lt;&gt;"SF",U405&lt;&gt;""),AND(W405&lt;&gt;"NA",W405&lt;&gt;"C",W405&lt;&gt;"NC",W405&lt;&gt;"SF",W405&lt;&gt;""),AND(Y405&lt;&gt;"NA",Y405&lt;&gt;"C",Y405&lt;&gt;"NC",Y405&lt;&gt;"SF",Y405&lt;&gt;""),AND(AA405&lt;&gt;"NA",AA405&lt;&gt;"C",AA405&lt;&gt;"NC",AA405&lt;&gt;"SF",AA405&lt;&gt;""),AND(AC405&lt;&gt;"NA",AC405&lt;&gt;"C",AC405&lt;&gt;"NC",AC405&lt;&gt;"SF",AC405&lt;&gt;"")),"FALSO",IF(AND(O405="NA",Q405="NA",S405="NA",U405="NA",W405="NA",Y405="NA",AA405="NA",AC405="NA"),"NA",IF(OR(O405="NC",Q405="NC",S405="NC",U405="NC",W405="NC",Y405="NC",AA405="NC",AC405="NC",O405="SF",Q405="SF",S405="SF",U405="SF",W405="SF",Y405="SF",AA405="SF",AC405="SF"),"NC",IF(OR(O405="C",Q405="C",S405="C",U405="C",W405="C",Y405="C",AA405="C",AC405="C"),"C","")))))</f>
        <v>NA</v>
      </c>
      <c r="AG405" s="54" t="str">
        <f>IF(AND(AE405="C",AF405="C"),"UTILIZOU O PDA CORRETAMENTE",IF(AND(AE405="C",AF405="NC"),"UTILIZOU O PDA CORRETAMENTE. NÃO HÁ FOTOS DE TODAS AS ETAPAS",IF(AND(AE405="NC",AF405="NC"),"NÃO UTILIZOU O PDA",IF(AND(AE405="NA",AF405="NA"),"NÃO AVALIADO POR FALHA DE SINCRONISMO"))))</f>
        <v>NÃO AVALIADO POR FALHA DE SINCRONISMO</v>
      </c>
      <c r="AH405" s="144" t="s">
        <v>207</v>
      </c>
      <c r="AI405" s="190" t="s">
        <v>6</v>
      </c>
      <c r="AJ405" s="94" t="str">
        <f>E405</f>
        <v>SÃO PAULO</v>
      </c>
      <c r="AK405" s="192" t="s">
        <v>39</v>
      </c>
    </row>
    <row r="406" spans="1:37" ht="30" hidden="1" customHeight="1">
      <c r="A406" s="176" t="s">
        <v>201</v>
      </c>
      <c r="B406" s="176">
        <v>2617572283</v>
      </c>
      <c r="C406" s="176" t="s">
        <v>101</v>
      </c>
      <c r="D406" s="176" t="s">
        <v>79</v>
      </c>
      <c r="E406" s="176" t="s">
        <v>5</v>
      </c>
      <c r="F406" s="176" t="s">
        <v>815</v>
      </c>
      <c r="G406" s="176">
        <v>90</v>
      </c>
      <c r="H406" s="176"/>
      <c r="I406" s="176" t="s">
        <v>241</v>
      </c>
      <c r="J406" s="176" t="s">
        <v>309</v>
      </c>
      <c r="K406" s="176" t="s">
        <v>313</v>
      </c>
      <c r="L406" s="204">
        <v>46161.459722222222</v>
      </c>
      <c r="M406" s="204">
        <v>46161.460416666669</v>
      </c>
      <c r="N406" s="176" t="s">
        <v>311</v>
      </c>
      <c r="O406" s="144" t="s">
        <v>62</v>
      </c>
      <c r="P406" s="90"/>
      <c r="Q406" s="144" t="s">
        <v>62</v>
      </c>
      <c r="R406" s="90"/>
      <c r="S406" s="144" t="s">
        <v>62</v>
      </c>
      <c r="T406" s="90"/>
      <c r="U406" s="144" t="s">
        <v>62</v>
      </c>
      <c r="V406" s="90"/>
      <c r="W406" s="144" t="s">
        <v>62</v>
      </c>
      <c r="X406" s="90"/>
      <c r="Y406" s="144" t="s">
        <v>62</v>
      </c>
      <c r="Z406" s="90"/>
      <c r="AA406" s="144" t="s">
        <v>62</v>
      </c>
      <c r="AB406" s="90"/>
      <c r="AC406" s="144" t="s">
        <v>62</v>
      </c>
      <c r="AD406" s="90"/>
      <c r="AE406" s="144" t="s">
        <v>62</v>
      </c>
      <c r="AF406" s="178" t="str">
        <f>IF(AND(O406="",Q406="",S406="",U406="",W406="",Y406="",AA406="",AC406=""),"",IF(OR(AND(O406&lt;&gt;"NA",O406&lt;&gt;"C",O406&lt;&gt;"NC",O406&lt;&gt;"SF",O406&lt;&gt;""),AND(Q406&lt;&gt;"NA",Q406&lt;&gt;"C",Q406&lt;&gt;"NC",Q406&lt;&gt;"SF",Q406&lt;&gt;""),AND(S406&lt;&gt;"NA",S406&lt;&gt;"C",S406&lt;&gt;"NC",S406&lt;&gt;"SF",S406&lt;&gt;""),AND(U406&lt;&gt;"NA",U406&lt;&gt;"C",U406&lt;&gt;"NC",U406&lt;&gt;"SF",U406&lt;&gt;""),AND(W406&lt;&gt;"NA",W406&lt;&gt;"C",W406&lt;&gt;"NC",W406&lt;&gt;"SF",W406&lt;&gt;""),AND(Y406&lt;&gt;"NA",Y406&lt;&gt;"C",Y406&lt;&gt;"NC",Y406&lt;&gt;"SF",Y406&lt;&gt;""),AND(AA406&lt;&gt;"NA",AA406&lt;&gt;"C",AA406&lt;&gt;"NC",AA406&lt;&gt;"SF",AA406&lt;&gt;""),AND(AC406&lt;&gt;"NA",AC406&lt;&gt;"C",AC406&lt;&gt;"NC",AC406&lt;&gt;"SF",AC406&lt;&gt;"")),"FALSO",IF(AND(O406="NA",Q406="NA",S406="NA",U406="NA",W406="NA",Y406="NA",AA406="NA",AC406="NA"),"NA",IF(OR(O406="NC",Q406="NC",S406="NC",U406="NC",W406="NC",Y406="NC",AA406="NC",AC406="NC",O406="SF",Q406="SF",S406="SF",U406="SF",W406="SF",Y406="SF",AA406="SF",AC406="SF"),"NC",IF(OR(O406="C",Q406="C",S406="C",U406="C",W406="C",Y406="C",AA406="C",AC406="C"),"C","")))))</f>
        <v>NA</v>
      </c>
      <c r="AG406" s="54" t="str">
        <f>IF(AND(AE406="C",AF406="C"),"UTILIZOU O PDA CORRETAMENTE",IF(AND(AE406="C",AF406="NC"),"UTILIZOU O PDA CORRETAMENTE. NÃO HÁ FOTOS DE TODAS AS ETAPAS",IF(AND(AE406="NC",AF406="NC"),"NÃO UTILIZOU O PDA",IF(AND(AE406="NA",AF406="NA"),"NÃO AVALIADO POR FALHA DE SINCRONISMO"))))</f>
        <v>NÃO AVALIADO POR FALHA DE SINCRONISMO</v>
      </c>
      <c r="AH406" s="144" t="s">
        <v>207</v>
      </c>
      <c r="AI406" s="190" t="s">
        <v>6</v>
      </c>
      <c r="AJ406" s="94" t="str">
        <f>E406</f>
        <v>SÃO PAULO</v>
      </c>
      <c r="AK406" s="192" t="s">
        <v>39</v>
      </c>
    </row>
    <row r="407" spans="1:37" ht="30" hidden="1" customHeight="1">
      <c r="A407" s="176" t="s">
        <v>201</v>
      </c>
      <c r="B407" s="176">
        <v>2617568259</v>
      </c>
      <c r="C407" s="176" t="s">
        <v>101</v>
      </c>
      <c r="D407" s="176" t="s">
        <v>79</v>
      </c>
      <c r="E407" s="176" t="s">
        <v>5</v>
      </c>
      <c r="F407" s="176" t="s">
        <v>486</v>
      </c>
      <c r="G407" s="176">
        <v>382</v>
      </c>
      <c r="H407" s="176" t="s">
        <v>217</v>
      </c>
      <c r="I407" s="176" t="s">
        <v>502</v>
      </c>
      <c r="J407" s="176" t="s">
        <v>309</v>
      </c>
      <c r="K407" s="176" t="s">
        <v>313</v>
      </c>
      <c r="L407" s="204">
        <v>46161.459722222222</v>
      </c>
      <c r="M407" s="204">
        <v>46161.460416666669</v>
      </c>
      <c r="N407" s="176" t="s">
        <v>311</v>
      </c>
      <c r="O407" s="144" t="s">
        <v>62</v>
      </c>
      <c r="P407" s="90"/>
      <c r="Q407" s="144" t="s">
        <v>62</v>
      </c>
      <c r="R407" s="90"/>
      <c r="S407" s="144" t="s">
        <v>62</v>
      </c>
      <c r="T407" s="90"/>
      <c r="U407" s="144" t="s">
        <v>62</v>
      </c>
      <c r="V407" s="90"/>
      <c r="W407" s="144" t="s">
        <v>62</v>
      </c>
      <c r="X407" s="90"/>
      <c r="Y407" s="144" t="s">
        <v>62</v>
      </c>
      <c r="Z407" s="90"/>
      <c r="AA407" s="144" t="s">
        <v>62</v>
      </c>
      <c r="AB407" s="90"/>
      <c r="AC407" s="144" t="s">
        <v>62</v>
      </c>
      <c r="AD407" s="90"/>
      <c r="AE407" s="144" t="s">
        <v>62</v>
      </c>
      <c r="AF407" s="178" t="str">
        <f>IF(AND(O407="",Q407="",S407="",U407="",W407="",Y407="",AA407="",AC407=""),"",IF(OR(AND(O407&lt;&gt;"NA",O407&lt;&gt;"C",O407&lt;&gt;"NC",O407&lt;&gt;"SF",O407&lt;&gt;""),AND(Q407&lt;&gt;"NA",Q407&lt;&gt;"C",Q407&lt;&gt;"NC",Q407&lt;&gt;"SF",Q407&lt;&gt;""),AND(S407&lt;&gt;"NA",S407&lt;&gt;"C",S407&lt;&gt;"NC",S407&lt;&gt;"SF",S407&lt;&gt;""),AND(U407&lt;&gt;"NA",U407&lt;&gt;"C",U407&lt;&gt;"NC",U407&lt;&gt;"SF",U407&lt;&gt;""),AND(W407&lt;&gt;"NA",W407&lt;&gt;"C",W407&lt;&gt;"NC",W407&lt;&gt;"SF",W407&lt;&gt;""),AND(Y407&lt;&gt;"NA",Y407&lt;&gt;"C",Y407&lt;&gt;"NC",Y407&lt;&gt;"SF",Y407&lt;&gt;""),AND(AA407&lt;&gt;"NA",AA407&lt;&gt;"C",AA407&lt;&gt;"NC",AA407&lt;&gt;"SF",AA407&lt;&gt;""),AND(AC407&lt;&gt;"NA",AC407&lt;&gt;"C",AC407&lt;&gt;"NC",AC407&lt;&gt;"SF",AC407&lt;&gt;"")),"FALSO",IF(AND(O407="NA",Q407="NA",S407="NA",U407="NA",W407="NA",Y407="NA",AA407="NA",AC407="NA"),"NA",IF(OR(O407="NC",Q407="NC",S407="NC",U407="NC",W407="NC",Y407="NC",AA407="NC",AC407="NC",O407="SF",Q407="SF",S407="SF",U407="SF",W407="SF",Y407="SF",AA407="SF",AC407="SF"),"NC",IF(OR(O407="C",Q407="C",S407="C",U407="C",W407="C",Y407="C",AA407="C",AC407="C"),"C","")))))</f>
        <v>NA</v>
      </c>
      <c r="AG407" s="54" t="str">
        <f>IF(AND(AE407="C",AF407="C"),"UTILIZOU O PDA CORRETAMENTE",IF(AND(AE407="C",AF407="NC"),"UTILIZOU O PDA CORRETAMENTE. NÃO HÁ FOTOS DE TODAS AS ETAPAS",IF(AND(AE407="NC",AF407="NC"),"NÃO UTILIZOU O PDA",IF(AND(AE407="NA",AF407="NA"),"NÃO AVALIADO POR FALHA DE SINCRONISMO"))))</f>
        <v>NÃO AVALIADO POR FALHA DE SINCRONISMO</v>
      </c>
      <c r="AH407" s="144" t="s">
        <v>207</v>
      </c>
      <c r="AI407" s="190" t="s">
        <v>6</v>
      </c>
      <c r="AJ407" s="94" t="str">
        <f>E407</f>
        <v>SÃO PAULO</v>
      </c>
      <c r="AK407" s="192" t="s">
        <v>39</v>
      </c>
    </row>
    <row r="408" spans="1:37" ht="30" hidden="1" customHeight="1">
      <c r="A408" s="176" t="s">
        <v>201</v>
      </c>
      <c r="B408" s="176">
        <v>2617572127</v>
      </c>
      <c r="C408" s="176" t="s">
        <v>101</v>
      </c>
      <c r="D408" s="176" t="s">
        <v>79</v>
      </c>
      <c r="E408" s="176" t="s">
        <v>5</v>
      </c>
      <c r="F408" s="176" t="s">
        <v>815</v>
      </c>
      <c r="G408" s="176">
        <v>89</v>
      </c>
      <c r="H408" s="176"/>
      <c r="I408" s="176" t="s">
        <v>241</v>
      </c>
      <c r="J408" s="176" t="s">
        <v>309</v>
      </c>
      <c r="K408" s="176" t="s">
        <v>313</v>
      </c>
      <c r="L408" s="204">
        <v>46161.459722222222</v>
      </c>
      <c r="M408" s="204">
        <v>46161.460416666669</v>
      </c>
      <c r="N408" s="176" t="s">
        <v>311</v>
      </c>
      <c r="O408" s="144" t="s">
        <v>62</v>
      </c>
      <c r="P408" s="90"/>
      <c r="Q408" s="144" t="s">
        <v>62</v>
      </c>
      <c r="R408" s="90"/>
      <c r="S408" s="144" t="s">
        <v>62</v>
      </c>
      <c r="T408" s="90"/>
      <c r="U408" s="144" t="s">
        <v>62</v>
      </c>
      <c r="V408" s="90"/>
      <c r="W408" s="144" t="s">
        <v>62</v>
      </c>
      <c r="X408" s="90"/>
      <c r="Y408" s="144" t="s">
        <v>62</v>
      </c>
      <c r="Z408" s="90"/>
      <c r="AA408" s="144" t="s">
        <v>62</v>
      </c>
      <c r="AB408" s="90"/>
      <c r="AC408" s="144" t="s">
        <v>62</v>
      </c>
      <c r="AD408" s="90"/>
      <c r="AE408" s="144" t="s">
        <v>62</v>
      </c>
      <c r="AF408" s="178" t="str">
        <f>IF(AND(O408="",Q408="",S408="",U408="",W408="",Y408="",AA408="",AC408=""),"",IF(OR(AND(O408&lt;&gt;"NA",O408&lt;&gt;"C",O408&lt;&gt;"NC",O408&lt;&gt;"SF",O408&lt;&gt;""),AND(Q408&lt;&gt;"NA",Q408&lt;&gt;"C",Q408&lt;&gt;"NC",Q408&lt;&gt;"SF",Q408&lt;&gt;""),AND(S408&lt;&gt;"NA",S408&lt;&gt;"C",S408&lt;&gt;"NC",S408&lt;&gt;"SF",S408&lt;&gt;""),AND(U408&lt;&gt;"NA",U408&lt;&gt;"C",U408&lt;&gt;"NC",U408&lt;&gt;"SF",U408&lt;&gt;""),AND(W408&lt;&gt;"NA",W408&lt;&gt;"C",W408&lt;&gt;"NC",W408&lt;&gt;"SF",W408&lt;&gt;""),AND(Y408&lt;&gt;"NA",Y408&lt;&gt;"C",Y408&lt;&gt;"NC",Y408&lt;&gt;"SF",Y408&lt;&gt;""),AND(AA408&lt;&gt;"NA",AA408&lt;&gt;"C",AA408&lt;&gt;"NC",AA408&lt;&gt;"SF",AA408&lt;&gt;""),AND(AC408&lt;&gt;"NA",AC408&lt;&gt;"C",AC408&lt;&gt;"NC",AC408&lt;&gt;"SF",AC408&lt;&gt;"")),"FALSO",IF(AND(O408="NA",Q408="NA",S408="NA",U408="NA",W408="NA",Y408="NA",AA408="NA",AC408="NA"),"NA",IF(OR(O408="NC",Q408="NC",S408="NC",U408="NC",W408="NC",Y408="NC",AA408="NC",AC408="NC",O408="SF",Q408="SF",S408="SF",U408="SF",W408="SF",Y408="SF",AA408="SF",AC408="SF"),"NC",IF(OR(O408="C",Q408="C",S408="C",U408="C",W408="C",Y408="C",AA408="C",AC408="C"),"C","")))))</f>
        <v>NA</v>
      </c>
      <c r="AG408" s="54" t="str">
        <f>IF(AND(AE408="C",AF408="C"),"UTILIZOU O PDA CORRETAMENTE",IF(AND(AE408="C",AF408="NC"),"UTILIZOU O PDA CORRETAMENTE. NÃO HÁ FOTOS DE TODAS AS ETAPAS",IF(AND(AE408="NC",AF408="NC"),"NÃO UTILIZOU O PDA",IF(AND(AE408="NA",AF408="NA"),"NÃO AVALIADO POR FALHA DE SINCRONISMO"))))</f>
        <v>NÃO AVALIADO POR FALHA DE SINCRONISMO</v>
      </c>
      <c r="AH408" s="144" t="s">
        <v>207</v>
      </c>
      <c r="AI408" s="190" t="s">
        <v>6</v>
      </c>
      <c r="AJ408" s="94" t="str">
        <f>E408</f>
        <v>SÃO PAULO</v>
      </c>
      <c r="AK408" s="192" t="s">
        <v>39</v>
      </c>
    </row>
    <row r="409" spans="1:37" ht="30" hidden="1" customHeight="1">
      <c r="A409" s="176" t="s">
        <v>201</v>
      </c>
      <c r="B409" s="176">
        <v>2617578444</v>
      </c>
      <c r="C409" s="176" t="s">
        <v>101</v>
      </c>
      <c r="D409" s="176" t="s">
        <v>79</v>
      </c>
      <c r="E409" s="176" t="s">
        <v>5</v>
      </c>
      <c r="F409" s="176" t="s">
        <v>816</v>
      </c>
      <c r="G409" s="176">
        <v>67</v>
      </c>
      <c r="H409" s="176" t="s">
        <v>217</v>
      </c>
      <c r="I409" s="176" t="s">
        <v>241</v>
      </c>
      <c r="J409" s="176" t="s">
        <v>309</v>
      </c>
      <c r="K409" s="176" t="s">
        <v>313</v>
      </c>
      <c r="L409" s="204">
        <v>46161.459722222222</v>
      </c>
      <c r="M409" s="204">
        <v>46161.460416666669</v>
      </c>
      <c r="N409" s="176" t="s">
        <v>311</v>
      </c>
      <c r="O409" s="144" t="s">
        <v>62</v>
      </c>
      <c r="P409" s="90"/>
      <c r="Q409" s="144" t="s">
        <v>62</v>
      </c>
      <c r="R409" s="90"/>
      <c r="S409" s="144" t="s">
        <v>62</v>
      </c>
      <c r="T409" s="90"/>
      <c r="U409" s="144" t="s">
        <v>62</v>
      </c>
      <c r="V409" s="90"/>
      <c r="W409" s="144" t="s">
        <v>62</v>
      </c>
      <c r="X409" s="90"/>
      <c r="Y409" s="144" t="s">
        <v>62</v>
      </c>
      <c r="Z409" s="90"/>
      <c r="AA409" s="144" t="s">
        <v>62</v>
      </c>
      <c r="AB409" s="90"/>
      <c r="AC409" s="144" t="s">
        <v>62</v>
      </c>
      <c r="AD409" s="90"/>
      <c r="AE409" s="144" t="s">
        <v>62</v>
      </c>
      <c r="AF409" s="178" t="str">
        <f>IF(AND(O409="",Q409="",S409="",U409="",W409="",Y409="",AA409="",AC409=""),"",IF(OR(AND(O409&lt;&gt;"NA",O409&lt;&gt;"C",O409&lt;&gt;"NC",O409&lt;&gt;"SF",O409&lt;&gt;""),AND(Q409&lt;&gt;"NA",Q409&lt;&gt;"C",Q409&lt;&gt;"NC",Q409&lt;&gt;"SF",Q409&lt;&gt;""),AND(S409&lt;&gt;"NA",S409&lt;&gt;"C",S409&lt;&gt;"NC",S409&lt;&gt;"SF",S409&lt;&gt;""),AND(U409&lt;&gt;"NA",U409&lt;&gt;"C",U409&lt;&gt;"NC",U409&lt;&gt;"SF",U409&lt;&gt;""),AND(W409&lt;&gt;"NA",W409&lt;&gt;"C",W409&lt;&gt;"NC",W409&lt;&gt;"SF",W409&lt;&gt;""),AND(Y409&lt;&gt;"NA",Y409&lt;&gt;"C",Y409&lt;&gt;"NC",Y409&lt;&gt;"SF",Y409&lt;&gt;""),AND(AA409&lt;&gt;"NA",AA409&lt;&gt;"C",AA409&lt;&gt;"NC",AA409&lt;&gt;"SF",AA409&lt;&gt;""),AND(AC409&lt;&gt;"NA",AC409&lt;&gt;"C",AC409&lt;&gt;"NC",AC409&lt;&gt;"SF",AC409&lt;&gt;"")),"FALSO",IF(AND(O409="NA",Q409="NA",S409="NA",U409="NA",W409="NA",Y409="NA",AA409="NA",AC409="NA"),"NA",IF(OR(O409="NC",Q409="NC",S409="NC",U409="NC",W409="NC",Y409="NC",AA409="NC",AC409="NC",O409="SF",Q409="SF",S409="SF",U409="SF",W409="SF",Y409="SF",AA409="SF",AC409="SF"),"NC",IF(OR(O409="C",Q409="C",S409="C",U409="C",W409="C",Y409="C",AA409="C",AC409="C"),"C","")))))</f>
        <v>NA</v>
      </c>
      <c r="AG409" s="54" t="str">
        <f>IF(AND(AE409="C",AF409="C"),"UTILIZOU O PDA CORRETAMENTE",IF(AND(AE409="C",AF409="NC"),"UTILIZOU O PDA CORRETAMENTE. NÃO HÁ FOTOS DE TODAS AS ETAPAS",IF(AND(AE409="NC",AF409="NC"),"NÃO UTILIZOU O PDA",IF(AND(AE409="NA",AF409="NA"),"NÃO AVALIADO POR FALHA DE SINCRONISMO"))))</f>
        <v>NÃO AVALIADO POR FALHA DE SINCRONISMO</v>
      </c>
      <c r="AH409" s="144" t="s">
        <v>207</v>
      </c>
      <c r="AI409" s="190" t="s">
        <v>6</v>
      </c>
      <c r="AJ409" s="94" t="str">
        <f>E409</f>
        <v>SÃO PAULO</v>
      </c>
      <c r="AK409" s="192" t="s">
        <v>39</v>
      </c>
    </row>
    <row r="410" spans="1:37" ht="30" hidden="1" customHeight="1">
      <c r="A410" s="176" t="s">
        <v>201</v>
      </c>
      <c r="B410" s="176">
        <v>2617166893</v>
      </c>
      <c r="C410" s="176" t="s">
        <v>101</v>
      </c>
      <c r="D410" s="176" t="s">
        <v>79</v>
      </c>
      <c r="E410" s="176" t="s">
        <v>5</v>
      </c>
      <c r="F410" s="176" t="s">
        <v>486</v>
      </c>
      <c r="G410" s="176">
        <v>486</v>
      </c>
      <c r="H410" s="176"/>
      <c r="I410" s="176" t="s">
        <v>502</v>
      </c>
      <c r="J410" s="176" t="s">
        <v>309</v>
      </c>
      <c r="K410" s="176" t="s">
        <v>313</v>
      </c>
      <c r="L410" s="204">
        <v>46161.459722222222</v>
      </c>
      <c r="M410" s="204">
        <v>46161.460416666669</v>
      </c>
      <c r="N410" s="176" t="s">
        <v>311</v>
      </c>
      <c r="O410" s="144" t="s">
        <v>62</v>
      </c>
      <c r="P410" s="90"/>
      <c r="Q410" s="144" t="s">
        <v>62</v>
      </c>
      <c r="R410" s="90"/>
      <c r="S410" s="144" t="s">
        <v>62</v>
      </c>
      <c r="T410" s="90"/>
      <c r="U410" s="144" t="s">
        <v>62</v>
      </c>
      <c r="V410" s="90"/>
      <c r="W410" s="144" t="s">
        <v>62</v>
      </c>
      <c r="X410" s="90"/>
      <c r="Y410" s="144" t="s">
        <v>62</v>
      </c>
      <c r="Z410" s="90"/>
      <c r="AA410" s="144" t="s">
        <v>62</v>
      </c>
      <c r="AB410" s="90"/>
      <c r="AC410" s="144" t="s">
        <v>62</v>
      </c>
      <c r="AD410" s="90"/>
      <c r="AE410" s="144" t="s">
        <v>62</v>
      </c>
      <c r="AF410" s="178" t="str">
        <f>IF(AND(O410="",Q410="",S410="",U410="",W410="",Y410="",AA410="",AC410=""),"",IF(OR(AND(O410&lt;&gt;"NA",O410&lt;&gt;"C",O410&lt;&gt;"NC",O410&lt;&gt;"SF",O410&lt;&gt;""),AND(Q410&lt;&gt;"NA",Q410&lt;&gt;"C",Q410&lt;&gt;"NC",Q410&lt;&gt;"SF",Q410&lt;&gt;""),AND(S410&lt;&gt;"NA",S410&lt;&gt;"C",S410&lt;&gt;"NC",S410&lt;&gt;"SF",S410&lt;&gt;""),AND(U410&lt;&gt;"NA",U410&lt;&gt;"C",U410&lt;&gt;"NC",U410&lt;&gt;"SF",U410&lt;&gt;""),AND(W410&lt;&gt;"NA",W410&lt;&gt;"C",W410&lt;&gt;"NC",W410&lt;&gt;"SF",W410&lt;&gt;""),AND(Y410&lt;&gt;"NA",Y410&lt;&gt;"C",Y410&lt;&gt;"NC",Y410&lt;&gt;"SF",Y410&lt;&gt;""),AND(AA410&lt;&gt;"NA",AA410&lt;&gt;"C",AA410&lt;&gt;"NC",AA410&lt;&gt;"SF",AA410&lt;&gt;""),AND(AC410&lt;&gt;"NA",AC410&lt;&gt;"C",AC410&lt;&gt;"NC",AC410&lt;&gt;"SF",AC410&lt;&gt;"")),"FALSO",IF(AND(O410="NA",Q410="NA",S410="NA",U410="NA",W410="NA",Y410="NA",AA410="NA",AC410="NA"),"NA",IF(OR(O410="NC",Q410="NC",S410="NC",U410="NC",W410="NC",Y410="NC",AA410="NC",AC410="NC",O410="SF",Q410="SF",S410="SF",U410="SF",W410="SF",Y410="SF",AA410="SF",AC410="SF"),"NC",IF(OR(O410="C",Q410="C",S410="C",U410="C",W410="C",Y410="C",AA410="C",AC410="C"),"C","")))))</f>
        <v>NA</v>
      </c>
      <c r="AG410" s="54" t="str">
        <f>IF(AND(AE410="C",AF410="C"),"UTILIZOU O PDA CORRETAMENTE",IF(AND(AE410="C",AF410="NC"),"UTILIZOU O PDA CORRETAMENTE. NÃO HÁ FOTOS DE TODAS AS ETAPAS",IF(AND(AE410="NC",AF410="NC"),"NÃO UTILIZOU O PDA",IF(AND(AE410="NA",AF410="NA"),"NÃO AVALIADO POR FALHA DE SINCRONISMO"))))</f>
        <v>NÃO AVALIADO POR FALHA DE SINCRONISMO</v>
      </c>
      <c r="AH410" s="144" t="s">
        <v>207</v>
      </c>
      <c r="AI410" s="190" t="s">
        <v>6</v>
      </c>
      <c r="AJ410" s="94" t="str">
        <f>E410</f>
        <v>SÃO PAULO</v>
      </c>
      <c r="AK410" s="192" t="s">
        <v>39</v>
      </c>
    </row>
    <row r="411" spans="1:37" ht="30" hidden="1" customHeight="1">
      <c r="A411" s="176" t="s">
        <v>201</v>
      </c>
      <c r="B411" s="176">
        <v>2617567076</v>
      </c>
      <c r="C411" s="176" t="s">
        <v>101</v>
      </c>
      <c r="D411" s="176" t="s">
        <v>79</v>
      </c>
      <c r="E411" s="176" t="s">
        <v>5</v>
      </c>
      <c r="F411" s="176" t="s">
        <v>486</v>
      </c>
      <c r="G411" s="176">
        <v>276</v>
      </c>
      <c r="H411" s="176" t="s">
        <v>217</v>
      </c>
      <c r="I411" s="176" t="s">
        <v>502</v>
      </c>
      <c r="J411" s="176" t="s">
        <v>309</v>
      </c>
      <c r="K411" s="176" t="s">
        <v>312</v>
      </c>
      <c r="L411" s="204">
        <v>46161.459722222222</v>
      </c>
      <c r="M411" s="204">
        <v>46161.460416666669</v>
      </c>
      <c r="N411" s="176" t="s">
        <v>311</v>
      </c>
      <c r="O411" s="144" t="s">
        <v>62</v>
      </c>
      <c r="P411" s="90"/>
      <c r="Q411" s="144" t="s">
        <v>62</v>
      </c>
      <c r="R411" s="90"/>
      <c r="S411" s="144" t="s">
        <v>62</v>
      </c>
      <c r="T411" s="90"/>
      <c r="U411" s="144" t="s">
        <v>62</v>
      </c>
      <c r="V411" s="90"/>
      <c r="W411" s="144" t="s">
        <v>62</v>
      </c>
      <c r="X411" s="90"/>
      <c r="Y411" s="144" t="s">
        <v>62</v>
      </c>
      <c r="Z411" s="90"/>
      <c r="AA411" s="144" t="s">
        <v>62</v>
      </c>
      <c r="AB411" s="90"/>
      <c r="AC411" s="144" t="s">
        <v>62</v>
      </c>
      <c r="AD411" s="90"/>
      <c r="AE411" s="144" t="s">
        <v>62</v>
      </c>
      <c r="AF411" s="178" t="str">
        <f>IF(AND(O411="",Q411="",S411="",U411="",W411="",Y411="",AA411="",AC411=""),"",IF(OR(AND(O411&lt;&gt;"NA",O411&lt;&gt;"C",O411&lt;&gt;"NC",O411&lt;&gt;"SF",O411&lt;&gt;""),AND(Q411&lt;&gt;"NA",Q411&lt;&gt;"C",Q411&lt;&gt;"NC",Q411&lt;&gt;"SF",Q411&lt;&gt;""),AND(S411&lt;&gt;"NA",S411&lt;&gt;"C",S411&lt;&gt;"NC",S411&lt;&gt;"SF",S411&lt;&gt;""),AND(U411&lt;&gt;"NA",U411&lt;&gt;"C",U411&lt;&gt;"NC",U411&lt;&gt;"SF",U411&lt;&gt;""),AND(W411&lt;&gt;"NA",W411&lt;&gt;"C",W411&lt;&gt;"NC",W411&lt;&gt;"SF",W411&lt;&gt;""),AND(Y411&lt;&gt;"NA",Y411&lt;&gt;"C",Y411&lt;&gt;"NC",Y411&lt;&gt;"SF",Y411&lt;&gt;""),AND(AA411&lt;&gt;"NA",AA411&lt;&gt;"C",AA411&lt;&gt;"NC",AA411&lt;&gt;"SF",AA411&lt;&gt;""),AND(AC411&lt;&gt;"NA",AC411&lt;&gt;"C",AC411&lt;&gt;"NC",AC411&lt;&gt;"SF",AC411&lt;&gt;"")),"FALSO",IF(AND(O411="NA",Q411="NA",S411="NA",U411="NA",W411="NA",Y411="NA",AA411="NA",AC411="NA"),"NA",IF(OR(O411="NC",Q411="NC",S411="NC",U411="NC",W411="NC",Y411="NC",AA411="NC",AC411="NC",O411="SF",Q411="SF",S411="SF",U411="SF",W411="SF",Y411="SF",AA411="SF",AC411="SF"),"NC",IF(OR(O411="C",Q411="C",S411="C",U411="C",W411="C",Y411="C",AA411="C",AC411="C"),"C","")))))</f>
        <v>NA</v>
      </c>
      <c r="AG411" s="54" t="str">
        <f>IF(AND(AE411="C",AF411="C"),"UTILIZOU O PDA CORRETAMENTE",IF(AND(AE411="C",AF411="NC"),"UTILIZOU O PDA CORRETAMENTE. NÃO HÁ FOTOS DE TODAS AS ETAPAS",IF(AND(AE411="NC",AF411="NC"),"NÃO UTILIZOU O PDA",IF(AND(AE411="NA",AF411="NA"),"NÃO AVALIADO POR FALHA DE SINCRONISMO"))))</f>
        <v>NÃO AVALIADO POR FALHA DE SINCRONISMO</v>
      </c>
      <c r="AH411" s="144" t="s">
        <v>207</v>
      </c>
      <c r="AI411" s="190" t="s">
        <v>6</v>
      </c>
      <c r="AJ411" s="94" t="str">
        <f>E411</f>
        <v>SÃO PAULO</v>
      </c>
      <c r="AK411" s="192" t="s">
        <v>39</v>
      </c>
    </row>
    <row r="412" spans="1:37" ht="30" hidden="1" customHeight="1">
      <c r="A412" s="176" t="s">
        <v>201</v>
      </c>
      <c r="B412" s="176">
        <v>2617621986</v>
      </c>
      <c r="C412" s="176" t="s">
        <v>101</v>
      </c>
      <c r="D412" s="176" t="s">
        <v>79</v>
      </c>
      <c r="E412" s="176" t="s">
        <v>5</v>
      </c>
      <c r="F412" s="176" t="s">
        <v>817</v>
      </c>
      <c r="G412" s="176">
        <v>25</v>
      </c>
      <c r="H412" s="176"/>
      <c r="I412" s="176" t="s">
        <v>241</v>
      </c>
      <c r="J412" s="176" t="s">
        <v>309</v>
      </c>
      <c r="K412" s="176" t="s">
        <v>313</v>
      </c>
      <c r="L412" s="204">
        <v>46161.459722222222</v>
      </c>
      <c r="M412" s="204">
        <v>46161.460416666669</v>
      </c>
      <c r="N412" s="176" t="s">
        <v>311</v>
      </c>
      <c r="O412" s="144" t="s">
        <v>62</v>
      </c>
      <c r="P412" s="90"/>
      <c r="Q412" s="144" t="s">
        <v>62</v>
      </c>
      <c r="R412" s="90"/>
      <c r="S412" s="144" t="s">
        <v>62</v>
      </c>
      <c r="T412" s="90"/>
      <c r="U412" s="144" t="s">
        <v>62</v>
      </c>
      <c r="V412" s="90"/>
      <c r="W412" s="144" t="s">
        <v>62</v>
      </c>
      <c r="X412" s="90"/>
      <c r="Y412" s="144" t="s">
        <v>62</v>
      </c>
      <c r="Z412" s="90"/>
      <c r="AA412" s="144" t="s">
        <v>62</v>
      </c>
      <c r="AB412" s="90"/>
      <c r="AC412" s="144" t="s">
        <v>62</v>
      </c>
      <c r="AD412" s="90"/>
      <c r="AE412" s="144" t="s">
        <v>62</v>
      </c>
      <c r="AF412" s="178" t="str">
        <f>IF(AND(O412="",Q412="",S412="",U412="",W412="",Y412="",AA412="",AC412=""),"",IF(OR(AND(O412&lt;&gt;"NA",O412&lt;&gt;"C",O412&lt;&gt;"NC",O412&lt;&gt;"SF",O412&lt;&gt;""),AND(Q412&lt;&gt;"NA",Q412&lt;&gt;"C",Q412&lt;&gt;"NC",Q412&lt;&gt;"SF",Q412&lt;&gt;""),AND(S412&lt;&gt;"NA",S412&lt;&gt;"C",S412&lt;&gt;"NC",S412&lt;&gt;"SF",S412&lt;&gt;""),AND(U412&lt;&gt;"NA",U412&lt;&gt;"C",U412&lt;&gt;"NC",U412&lt;&gt;"SF",U412&lt;&gt;""),AND(W412&lt;&gt;"NA",W412&lt;&gt;"C",W412&lt;&gt;"NC",W412&lt;&gt;"SF",W412&lt;&gt;""),AND(Y412&lt;&gt;"NA",Y412&lt;&gt;"C",Y412&lt;&gt;"NC",Y412&lt;&gt;"SF",Y412&lt;&gt;""),AND(AA412&lt;&gt;"NA",AA412&lt;&gt;"C",AA412&lt;&gt;"NC",AA412&lt;&gt;"SF",AA412&lt;&gt;""),AND(AC412&lt;&gt;"NA",AC412&lt;&gt;"C",AC412&lt;&gt;"NC",AC412&lt;&gt;"SF",AC412&lt;&gt;"")),"FALSO",IF(AND(O412="NA",Q412="NA",S412="NA",U412="NA",W412="NA",Y412="NA",AA412="NA",AC412="NA"),"NA",IF(OR(O412="NC",Q412="NC",S412="NC",U412="NC",W412="NC",Y412="NC",AA412="NC",AC412="NC",O412="SF",Q412="SF",S412="SF",U412="SF",W412="SF",Y412="SF",AA412="SF",AC412="SF"),"NC",IF(OR(O412="C",Q412="C",S412="C",U412="C",W412="C",Y412="C",AA412="C",AC412="C"),"C","")))))</f>
        <v>NA</v>
      </c>
      <c r="AG412" s="54" t="str">
        <f>IF(AND(AE412="C",AF412="C"),"UTILIZOU O PDA CORRETAMENTE",IF(AND(AE412="C",AF412="NC"),"UTILIZOU O PDA CORRETAMENTE. NÃO HÁ FOTOS DE TODAS AS ETAPAS",IF(AND(AE412="NC",AF412="NC"),"NÃO UTILIZOU O PDA",IF(AND(AE412="NA",AF412="NA"),"NÃO AVALIADO POR FALHA DE SINCRONISMO"))))</f>
        <v>NÃO AVALIADO POR FALHA DE SINCRONISMO</v>
      </c>
      <c r="AH412" s="144" t="s">
        <v>207</v>
      </c>
      <c r="AI412" s="190" t="s">
        <v>6</v>
      </c>
      <c r="AJ412" s="94" t="str">
        <f>E412</f>
        <v>SÃO PAULO</v>
      </c>
      <c r="AK412" s="192" t="s">
        <v>39</v>
      </c>
    </row>
    <row r="413" spans="1:37" ht="30" hidden="1" customHeight="1">
      <c r="A413" s="176" t="s">
        <v>201</v>
      </c>
      <c r="B413" s="176">
        <v>2617584603</v>
      </c>
      <c r="C413" s="176" t="s">
        <v>101</v>
      </c>
      <c r="D413" s="176" t="s">
        <v>79</v>
      </c>
      <c r="E413" s="176" t="s">
        <v>5</v>
      </c>
      <c r="F413" s="176" t="s">
        <v>816</v>
      </c>
      <c r="G413" s="176">
        <v>91</v>
      </c>
      <c r="H413" s="176" t="s">
        <v>217</v>
      </c>
      <c r="I413" s="176" t="s">
        <v>241</v>
      </c>
      <c r="J413" s="176" t="s">
        <v>309</v>
      </c>
      <c r="K413" s="176" t="s">
        <v>313</v>
      </c>
      <c r="L413" s="204">
        <v>46161.459722222222</v>
      </c>
      <c r="M413" s="204">
        <v>46161.460416666669</v>
      </c>
      <c r="N413" s="176" t="s">
        <v>311</v>
      </c>
      <c r="O413" s="144" t="s">
        <v>62</v>
      </c>
      <c r="P413" s="90"/>
      <c r="Q413" s="144" t="s">
        <v>62</v>
      </c>
      <c r="R413" s="90"/>
      <c r="S413" s="144" t="s">
        <v>62</v>
      </c>
      <c r="T413" s="90"/>
      <c r="U413" s="144" t="s">
        <v>62</v>
      </c>
      <c r="V413" s="90"/>
      <c r="W413" s="144" t="s">
        <v>62</v>
      </c>
      <c r="X413" s="90"/>
      <c r="Y413" s="144" t="s">
        <v>62</v>
      </c>
      <c r="Z413" s="90"/>
      <c r="AA413" s="144" t="s">
        <v>62</v>
      </c>
      <c r="AB413" s="90"/>
      <c r="AC413" s="144" t="s">
        <v>62</v>
      </c>
      <c r="AD413" s="90"/>
      <c r="AE413" s="144" t="s">
        <v>62</v>
      </c>
      <c r="AF413" s="178" t="str">
        <f>IF(AND(O413="",Q413="",S413="",U413="",W413="",Y413="",AA413="",AC413=""),"",IF(OR(AND(O413&lt;&gt;"NA",O413&lt;&gt;"C",O413&lt;&gt;"NC",O413&lt;&gt;"SF",O413&lt;&gt;""),AND(Q413&lt;&gt;"NA",Q413&lt;&gt;"C",Q413&lt;&gt;"NC",Q413&lt;&gt;"SF",Q413&lt;&gt;""),AND(S413&lt;&gt;"NA",S413&lt;&gt;"C",S413&lt;&gt;"NC",S413&lt;&gt;"SF",S413&lt;&gt;""),AND(U413&lt;&gt;"NA",U413&lt;&gt;"C",U413&lt;&gt;"NC",U413&lt;&gt;"SF",U413&lt;&gt;""),AND(W413&lt;&gt;"NA",W413&lt;&gt;"C",W413&lt;&gt;"NC",W413&lt;&gt;"SF",W413&lt;&gt;""),AND(Y413&lt;&gt;"NA",Y413&lt;&gt;"C",Y413&lt;&gt;"NC",Y413&lt;&gt;"SF",Y413&lt;&gt;""),AND(AA413&lt;&gt;"NA",AA413&lt;&gt;"C",AA413&lt;&gt;"NC",AA413&lt;&gt;"SF",AA413&lt;&gt;""),AND(AC413&lt;&gt;"NA",AC413&lt;&gt;"C",AC413&lt;&gt;"NC",AC413&lt;&gt;"SF",AC413&lt;&gt;"")),"FALSO",IF(AND(O413="NA",Q413="NA",S413="NA",U413="NA",W413="NA",Y413="NA",AA413="NA",AC413="NA"),"NA",IF(OR(O413="NC",Q413="NC",S413="NC",U413="NC",W413="NC",Y413="NC",AA413="NC",AC413="NC",O413="SF",Q413="SF",S413="SF",U413="SF",W413="SF",Y413="SF",AA413="SF",AC413="SF"),"NC",IF(OR(O413="C",Q413="C",S413="C",U413="C",W413="C",Y413="C",AA413="C",AC413="C"),"C","")))))</f>
        <v>NA</v>
      </c>
      <c r="AG413" s="54" t="str">
        <f>IF(AND(AE413="C",AF413="C"),"UTILIZOU O PDA CORRETAMENTE",IF(AND(AE413="C",AF413="NC"),"UTILIZOU O PDA CORRETAMENTE. NÃO HÁ FOTOS DE TODAS AS ETAPAS",IF(AND(AE413="NC",AF413="NC"),"NÃO UTILIZOU O PDA",IF(AND(AE413="NA",AF413="NA"),"NÃO AVALIADO POR FALHA DE SINCRONISMO"))))</f>
        <v>NÃO AVALIADO POR FALHA DE SINCRONISMO</v>
      </c>
      <c r="AH413" s="144" t="s">
        <v>207</v>
      </c>
      <c r="AI413" s="190" t="s">
        <v>6</v>
      </c>
      <c r="AJ413" s="94" t="str">
        <f>E413</f>
        <v>SÃO PAULO</v>
      </c>
      <c r="AK413" s="192" t="s">
        <v>39</v>
      </c>
    </row>
    <row r="414" spans="1:37" ht="30" hidden="1" customHeight="1">
      <c r="A414" s="176" t="s">
        <v>201</v>
      </c>
      <c r="B414" s="176">
        <v>2617580539</v>
      </c>
      <c r="C414" s="176" t="s">
        <v>101</v>
      </c>
      <c r="D414" s="176" t="s">
        <v>79</v>
      </c>
      <c r="E414" s="176" t="s">
        <v>5</v>
      </c>
      <c r="F414" s="176" t="s">
        <v>816</v>
      </c>
      <c r="G414" s="176">
        <v>75</v>
      </c>
      <c r="H414" s="176"/>
      <c r="I414" s="176" t="s">
        <v>241</v>
      </c>
      <c r="J414" s="176" t="s">
        <v>309</v>
      </c>
      <c r="K414" s="176" t="s">
        <v>312</v>
      </c>
      <c r="L414" s="204">
        <v>46161.459722222222</v>
      </c>
      <c r="M414" s="204">
        <v>46161.460416666669</v>
      </c>
      <c r="N414" s="176" t="s">
        <v>311</v>
      </c>
      <c r="O414" s="144" t="s">
        <v>62</v>
      </c>
      <c r="P414" s="90"/>
      <c r="Q414" s="144" t="s">
        <v>62</v>
      </c>
      <c r="R414" s="90"/>
      <c r="S414" s="144" t="s">
        <v>62</v>
      </c>
      <c r="T414" s="90"/>
      <c r="U414" s="144" t="s">
        <v>62</v>
      </c>
      <c r="V414" s="90"/>
      <c r="W414" s="144" t="s">
        <v>62</v>
      </c>
      <c r="X414" s="90"/>
      <c r="Y414" s="144" t="s">
        <v>62</v>
      </c>
      <c r="Z414" s="90"/>
      <c r="AA414" s="144" t="s">
        <v>62</v>
      </c>
      <c r="AB414" s="90"/>
      <c r="AC414" s="144" t="s">
        <v>62</v>
      </c>
      <c r="AD414" s="90"/>
      <c r="AE414" s="144" t="s">
        <v>62</v>
      </c>
      <c r="AF414" s="178" t="str">
        <f>IF(AND(O414="",Q414="",S414="",U414="",W414="",Y414="",AA414="",AC414=""),"",IF(OR(AND(O414&lt;&gt;"NA",O414&lt;&gt;"C",O414&lt;&gt;"NC",O414&lt;&gt;"SF",O414&lt;&gt;""),AND(Q414&lt;&gt;"NA",Q414&lt;&gt;"C",Q414&lt;&gt;"NC",Q414&lt;&gt;"SF",Q414&lt;&gt;""),AND(S414&lt;&gt;"NA",S414&lt;&gt;"C",S414&lt;&gt;"NC",S414&lt;&gt;"SF",S414&lt;&gt;""),AND(U414&lt;&gt;"NA",U414&lt;&gt;"C",U414&lt;&gt;"NC",U414&lt;&gt;"SF",U414&lt;&gt;""),AND(W414&lt;&gt;"NA",W414&lt;&gt;"C",W414&lt;&gt;"NC",W414&lt;&gt;"SF",W414&lt;&gt;""),AND(Y414&lt;&gt;"NA",Y414&lt;&gt;"C",Y414&lt;&gt;"NC",Y414&lt;&gt;"SF",Y414&lt;&gt;""),AND(AA414&lt;&gt;"NA",AA414&lt;&gt;"C",AA414&lt;&gt;"NC",AA414&lt;&gt;"SF",AA414&lt;&gt;""),AND(AC414&lt;&gt;"NA",AC414&lt;&gt;"C",AC414&lt;&gt;"NC",AC414&lt;&gt;"SF",AC414&lt;&gt;"")),"FALSO",IF(AND(O414="NA",Q414="NA",S414="NA",U414="NA",W414="NA",Y414="NA",AA414="NA",AC414="NA"),"NA",IF(OR(O414="NC",Q414="NC",S414="NC",U414="NC",W414="NC",Y414="NC",AA414="NC",AC414="NC",O414="SF",Q414="SF",S414="SF",U414="SF",W414="SF",Y414="SF",AA414="SF",AC414="SF"),"NC",IF(OR(O414="C",Q414="C",S414="C",U414="C",W414="C",Y414="C",AA414="C",AC414="C"),"C","")))))</f>
        <v>NA</v>
      </c>
      <c r="AG414" s="54" t="str">
        <f>IF(AND(AE414="C",AF414="C"),"UTILIZOU O PDA CORRETAMENTE",IF(AND(AE414="C",AF414="NC"),"UTILIZOU O PDA CORRETAMENTE. NÃO HÁ FOTOS DE TODAS AS ETAPAS",IF(AND(AE414="NC",AF414="NC"),"NÃO UTILIZOU O PDA",IF(AND(AE414="NA",AF414="NA"),"NÃO AVALIADO POR FALHA DE SINCRONISMO"))))</f>
        <v>NÃO AVALIADO POR FALHA DE SINCRONISMO</v>
      </c>
      <c r="AH414" s="144" t="s">
        <v>207</v>
      </c>
      <c r="AI414" s="190" t="s">
        <v>6</v>
      </c>
      <c r="AJ414" s="94" t="str">
        <f>E414</f>
        <v>SÃO PAULO</v>
      </c>
      <c r="AK414" s="192" t="s">
        <v>39</v>
      </c>
    </row>
    <row r="415" spans="1:37" ht="30" hidden="1" customHeight="1">
      <c r="A415" s="176" t="s">
        <v>201</v>
      </c>
      <c r="B415" s="176">
        <v>2617167160</v>
      </c>
      <c r="C415" s="176" t="s">
        <v>101</v>
      </c>
      <c r="D415" s="176" t="s">
        <v>79</v>
      </c>
      <c r="E415" s="176" t="s">
        <v>5</v>
      </c>
      <c r="F415" s="176" t="s">
        <v>486</v>
      </c>
      <c r="G415" s="176">
        <v>492</v>
      </c>
      <c r="H415" s="176" t="s">
        <v>217</v>
      </c>
      <c r="I415" s="176" t="s">
        <v>502</v>
      </c>
      <c r="J415" s="176" t="s">
        <v>309</v>
      </c>
      <c r="K415" s="176" t="s">
        <v>312</v>
      </c>
      <c r="L415" s="204">
        <v>46161.459722222222</v>
      </c>
      <c r="M415" s="204">
        <v>46161.460416666669</v>
      </c>
      <c r="N415" s="176" t="s">
        <v>311</v>
      </c>
      <c r="O415" s="144" t="s">
        <v>62</v>
      </c>
      <c r="P415" s="90"/>
      <c r="Q415" s="144" t="s">
        <v>62</v>
      </c>
      <c r="R415" s="90"/>
      <c r="S415" s="144" t="s">
        <v>62</v>
      </c>
      <c r="T415" s="90"/>
      <c r="U415" s="144" t="s">
        <v>62</v>
      </c>
      <c r="V415" s="90"/>
      <c r="W415" s="144" t="s">
        <v>62</v>
      </c>
      <c r="X415" s="90"/>
      <c r="Y415" s="144" t="s">
        <v>62</v>
      </c>
      <c r="Z415" s="90"/>
      <c r="AA415" s="144" t="s">
        <v>62</v>
      </c>
      <c r="AB415" s="90"/>
      <c r="AC415" s="144" t="s">
        <v>62</v>
      </c>
      <c r="AD415" s="90"/>
      <c r="AE415" s="144" t="s">
        <v>62</v>
      </c>
      <c r="AF415" s="178" t="str">
        <f>IF(AND(O415="",Q415="",S415="",U415="",W415="",Y415="",AA415="",AC415=""),"",IF(OR(AND(O415&lt;&gt;"NA",O415&lt;&gt;"C",O415&lt;&gt;"NC",O415&lt;&gt;"SF",O415&lt;&gt;""),AND(Q415&lt;&gt;"NA",Q415&lt;&gt;"C",Q415&lt;&gt;"NC",Q415&lt;&gt;"SF",Q415&lt;&gt;""),AND(S415&lt;&gt;"NA",S415&lt;&gt;"C",S415&lt;&gt;"NC",S415&lt;&gt;"SF",S415&lt;&gt;""),AND(U415&lt;&gt;"NA",U415&lt;&gt;"C",U415&lt;&gt;"NC",U415&lt;&gt;"SF",U415&lt;&gt;""),AND(W415&lt;&gt;"NA",W415&lt;&gt;"C",W415&lt;&gt;"NC",W415&lt;&gt;"SF",W415&lt;&gt;""),AND(Y415&lt;&gt;"NA",Y415&lt;&gt;"C",Y415&lt;&gt;"NC",Y415&lt;&gt;"SF",Y415&lt;&gt;""),AND(AA415&lt;&gt;"NA",AA415&lt;&gt;"C",AA415&lt;&gt;"NC",AA415&lt;&gt;"SF",AA415&lt;&gt;""),AND(AC415&lt;&gt;"NA",AC415&lt;&gt;"C",AC415&lt;&gt;"NC",AC415&lt;&gt;"SF",AC415&lt;&gt;"")),"FALSO",IF(AND(O415="NA",Q415="NA",S415="NA",U415="NA",W415="NA",Y415="NA",AA415="NA",AC415="NA"),"NA",IF(OR(O415="NC",Q415="NC",S415="NC",U415="NC",W415="NC",Y415="NC",AA415="NC",AC415="NC",O415="SF",Q415="SF",S415="SF",U415="SF",W415="SF",Y415="SF",AA415="SF",AC415="SF"),"NC",IF(OR(O415="C",Q415="C",S415="C",U415="C",W415="C",Y415="C",AA415="C",AC415="C"),"C","")))))</f>
        <v>NA</v>
      </c>
      <c r="AG415" s="54" t="str">
        <f>IF(AND(AE415="C",AF415="C"),"UTILIZOU O PDA CORRETAMENTE",IF(AND(AE415="C",AF415="NC"),"UTILIZOU O PDA CORRETAMENTE. NÃO HÁ FOTOS DE TODAS AS ETAPAS",IF(AND(AE415="NC",AF415="NC"),"NÃO UTILIZOU O PDA",IF(AND(AE415="NA",AF415="NA"),"NÃO AVALIADO POR FALHA DE SINCRONISMO"))))</f>
        <v>NÃO AVALIADO POR FALHA DE SINCRONISMO</v>
      </c>
      <c r="AH415" s="144" t="s">
        <v>207</v>
      </c>
      <c r="AI415" s="190" t="s">
        <v>6</v>
      </c>
      <c r="AJ415" s="94" t="str">
        <f>E415</f>
        <v>SÃO PAULO</v>
      </c>
      <c r="AK415" s="192" t="s">
        <v>39</v>
      </c>
    </row>
    <row r="416" spans="1:37" ht="30" hidden="1" customHeight="1">
      <c r="A416" s="176" t="s">
        <v>201</v>
      </c>
      <c r="B416" s="176">
        <v>2617584409</v>
      </c>
      <c r="C416" s="176" t="s">
        <v>101</v>
      </c>
      <c r="D416" s="176" t="s">
        <v>79</v>
      </c>
      <c r="E416" s="176" t="s">
        <v>5</v>
      </c>
      <c r="F416" s="176" t="s">
        <v>816</v>
      </c>
      <c r="G416" s="176">
        <v>88</v>
      </c>
      <c r="H416" s="176"/>
      <c r="I416" s="176" t="s">
        <v>241</v>
      </c>
      <c r="J416" s="176" t="s">
        <v>309</v>
      </c>
      <c r="K416" s="176" t="s">
        <v>312</v>
      </c>
      <c r="L416" s="204">
        <v>46161.459722222222</v>
      </c>
      <c r="M416" s="204">
        <v>46161.460416666669</v>
      </c>
      <c r="N416" s="176" t="s">
        <v>311</v>
      </c>
      <c r="O416" s="144" t="s">
        <v>62</v>
      </c>
      <c r="P416" s="90"/>
      <c r="Q416" s="144" t="s">
        <v>62</v>
      </c>
      <c r="R416" s="90"/>
      <c r="S416" s="144" t="s">
        <v>62</v>
      </c>
      <c r="T416" s="90"/>
      <c r="U416" s="144" t="s">
        <v>62</v>
      </c>
      <c r="V416" s="90"/>
      <c r="W416" s="144" t="s">
        <v>62</v>
      </c>
      <c r="X416" s="90"/>
      <c r="Y416" s="144" t="s">
        <v>62</v>
      </c>
      <c r="Z416" s="90"/>
      <c r="AA416" s="144" t="s">
        <v>62</v>
      </c>
      <c r="AB416" s="90"/>
      <c r="AC416" s="144" t="s">
        <v>62</v>
      </c>
      <c r="AD416" s="90"/>
      <c r="AE416" s="144" t="s">
        <v>62</v>
      </c>
      <c r="AF416" s="178" t="str">
        <f>IF(AND(O416="",Q416="",S416="",U416="",W416="",Y416="",AA416="",AC416=""),"",IF(OR(AND(O416&lt;&gt;"NA",O416&lt;&gt;"C",O416&lt;&gt;"NC",O416&lt;&gt;"SF",O416&lt;&gt;""),AND(Q416&lt;&gt;"NA",Q416&lt;&gt;"C",Q416&lt;&gt;"NC",Q416&lt;&gt;"SF",Q416&lt;&gt;""),AND(S416&lt;&gt;"NA",S416&lt;&gt;"C",S416&lt;&gt;"NC",S416&lt;&gt;"SF",S416&lt;&gt;""),AND(U416&lt;&gt;"NA",U416&lt;&gt;"C",U416&lt;&gt;"NC",U416&lt;&gt;"SF",U416&lt;&gt;""),AND(W416&lt;&gt;"NA",W416&lt;&gt;"C",W416&lt;&gt;"NC",W416&lt;&gt;"SF",W416&lt;&gt;""),AND(Y416&lt;&gt;"NA",Y416&lt;&gt;"C",Y416&lt;&gt;"NC",Y416&lt;&gt;"SF",Y416&lt;&gt;""),AND(AA416&lt;&gt;"NA",AA416&lt;&gt;"C",AA416&lt;&gt;"NC",AA416&lt;&gt;"SF",AA416&lt;&gt;""),AND(AC416&lt;&gt;"NA",AC416&lt;&gt;"C",AC416&lt;&gt;"NC",AC416&lt;&gt;"SF",AC416&lt;&gt;"")),"FALSO",IF(AND(O416="NA",Q416="NA",S416="NA",U416="NA",W416="NA",Y416="NA",AA416="NA",AC416="NA"),"NA",IF(OR(O416="NC",Q416="NC",S416="NC",U416="NC",W416="NC",Y416="NC",AA416="NC",AC416="NC",O416="SF",Q416="SF",S416="SF",U416="SF",W416="SF",Y416="SF",AA416="SF",AC416="SF"),"NC",IF(OR(O416="C",Q416="C",S416="C",U416="C",W416="C",Y416="C",AA416="C",AC416="C"),"C","")))))</f>
        <v>NA</v>
      </c>
      <c r="AG416" s="54" t="str">
        <f>IF(AND(AE416="C",AF416="C"),"UTILIZOU O PDA CORRETAMENTE",IF(AND(AE416="C",AF416="NC"),"UTILIZOU O PDA CORRETAMENTE. NÃO HÁ FOTOS DE TODAS AS ETAPAS",IF(AND(AE416="NC",AF416="NC"),"NÃO UTILIZOU O PDA",IF(AND(AE416="NA",AF416="NA"),"NÃO AVALIADO POR FALHA DE SINCRONISMO"))))</f>
        <v>NÃO AVALIADO POR FALHA DE SINCRONISMO</v>
      </c>
      <c r="AH416" s="144" t="s">
        <v>207</v>
      </c>
      <c r="AI416" s="190" t="s">
        <v>6</v>
      </c>
      <c r="AJ416" s="94" t="str">
        <f>E416</f>
        <v>SÃO PAULO</v>
      </c>
      <c r="AK416" s="192" t="s">
        <v>39</v>
      </c>
    </row>
    <row r="417" spans="1:37" ht="30" hidden="1" customHeight="1">
      <c r="A417" s="176" t="s">
        <v>201</v>
      </c>
      <c r="B417" s="176">
        <v>2620540796</v>
      </c>
      <c r="C417" s="176" t="s">
        <v>472</v>
      </c>
      <c r="D417" s="176" t="s">
        <v>80</v>
      </c>
      <c r="E417" s="176" t="s">
        <v>5</v>
      </c>
      <c r="F417" s="176" t="s">
        <v>820</v>
      </c>
      <c r="G417" s="176">
        <v>156</v>
      </c>
      <c r="H417" s="176" t="s">
        <v>203</v>
      </c>
      <c r="I417" s="176" t="s">
        <v>821</v>
      </c>
      <c r="J417" s="176" t="s">
        <v>473</v>
      </c>
      <c r="K417" s="176" t="s">
        <v>217</v>
      </c>
      <c r="L417" s="204">
        <v>46161.015972222223</v>
      </c>
      <c r="M417" s="204">
        <v>46161.01666666667</v>
      </c>
      <c r="N417" s="176" t="s">
        <v>503</v>
      </c>
      <c r="O417" s="144" t="s">
        <v>207</v>
      </c>
      <c r="P417" s="90"/>
      <c r="Q417" s="144" t="s">
        <v>207</v>
      </c>
      <c r="R417" s="90"/>
      <c r="S417" s="144" t="s">
        <v>230</v>
      </c>
      <c r="T417" s="90"/>
      <c r="U417" s="144" t="s">
        <v>230</v>
      </c>
      <c r="V417" s="90"/>
      <c r="W417" s="144" t="s">
        <v>230</v>
      </c>
      <c r="X417" s="90"/>
      <c r="Y417" s="144" t="s">
        <v>230</v>
      </c>
      <c r="Z417" s="90"/>
      <c r="AA417" s="144" t="s">
        <v>230</v>
      </c>
      <c r="AB417" s="90"/>
      <c r="AC417" s="144" t="s">
        <v>230</v>
      </c>
      <c r="AD417" s="90"/>
      <c r="AE417" s="144" t="s">
        <v>207</v>
      </c>
      <c r="AF417" s="178" t="str">
        <f>IF(AND(O417="",Q417="",S417="",U417="",W417="",Y417="",AA417="",AC417=""),"",IF(OR(AND(O417&lt;&gt;"NA",O417&lt;&gt;"C",O417&lt;&gt;"NC",O417&lt;&gt;"SF",O417&lt;&gt;""),AND(Q417&lt;&gt;"NA",Q417&lt;&gt;"C",Q417&lt;&gt;"NC",Q417&lt;&gt;"SF",Q417&lt;&gt;""),AND(S417&lt;&gt;"NA",S417&lt;&gt;"C",S417&lt;&gt;"NC",S417&lt;&gt;"SF",S417&lt;&gt;""),AND(U417&lt;&gt;"NA",U417&lt;&gt;"C",U417&lt;&gt;"NC",U417&lt;&gt;"SF",U417&lt;&gt;""),AND(W417&lt;&gt;"NA",W417&lt;&gt;"C",W417&lt;&gt;"NC",W417&lt;&gt;"SF",W417&lt;&gt;""),AND(Y417&lt;&gt;"NA",Y417&lt;&gt;"C",Y417&lt;&gt;"NC",Y417&lt;&gt;"SF",Y417&lt;&gt;""),AND(AA417&lt;&gt;"NA",AA417&lt;&gt;"C",AA417&lt;&gt;"NC",AA417&lt;&gt;"SF",AA417&lt;&gt;""),AND(AC417&lt;&gt;"NA",AC417&lt;&gt;"C",AC417&lt;&gt;"NC",AC417&lt;&gt;"SF",AC417&lt;&gt;"")),"FALSO",IF(AND(O417="NA",Q417="NA",S417="NA",U417="NA",W417="NA",Y417="NA",AA417="NA",AC417="NA"),"NA",IF(OR(O417="NC",Q417="NC",S417="NC",U417="NC",W417="NC",Y417="NC",AA417="NC",AC417="NC",O417="SF",Q417="SF",S417="SF",U417="SF",W417="SF",Y417="SF",AA417="SF",AC417="SF"),"NC",IF(OR(O417="C",Q417="C",S417="C",U417="C",W417="C",Y417="C",AA417="C",AC417="C"),"C","")))))</f>
        <v>NC</v>
      </c>
      <c r="AG417" s="54" t="str">
        <f>IF(AND(AE417="C",AF417="C"),"UTILIZOU O PDA CORRETAMENTE",IF(AND(AE417="C",AF417="NC"),"UTILIZOU O PDA CORRETAMENTE. NÃO HÁ FOTOS DE TODAS AS ETAPAS",IF(AND(AE417="NC",AF417="NC"),"NÃO UTILIZOU O PDA",IF(AND(AE417="NA",AF417="NA"),"NÃO AVALIADO POR FALHA DE SINCRONISMO"))))</f>
        <v>UTILIZOU O PDA CORRETAMENTE. NÃO HÁ FOTOS DE TODAS AS ETAPAS</v>
      </c>
      <c r="AH417" s="144" t="s">
        <v>207</v>
      </c>
      <c r="AI417" s="190" t="s">
        <v>6</v>
      </c>
      <c r="AJ417" s="94" t="str">
        <f>E417</f>
        <v>SÃO PAULO</v>
      </c>
      <c r="AK417" s="192" t="s">
        <v>39</v>
      </c>
    </row>
    <row r="418" spans="1:37" ht="30" hidden="1" customHeight="1">
      <c r="A418" s="176" t="s">
        <v>201</v>
      </c>
      <c r="B418" s="176">
        <v>2620017654</v>
      </c>
      <c r="C418" s="176" t="s">
        <v>87</v>
      </c>
      <c r="D418" s="176" t="s">
        <v>80</v>
      </c>
      <c r="E418" s="176" t="s">
        <v>5</v>
      </c>
      <c r="F418" s="176" t="s">
        <v>822</v>
      </c>
      <c r="G418" s="176">
        <v>1400</v>
      </c>
      <c r="H418" s="176"/>
      <c r="I418" s="176" t="s">
        <v>823</v>
      </c>
      <c r="J418" s="176" t="s">
        <v>265</v>
      </c>
      <c r="K418" s="176"/>
      <c r="L418" s="204">
        <v>46161.054861111108</v>
      </c>
      <c r="M418" s="204">
        <v>46161.055555555555</v>
      </c>
      <c r="N418" s="176" t="s">
        <v>503</v>
      </c>
      <c r="O418" s="144" t="s">
        <v>207</v>
      </c>
      <c r="P418" s="90"/>
      <c r="Q418" s="144" t="s">
        <v>207</v>
      </c>
      <c r="R418" s="90"/>
      <c r="S418" s="144" t="s">
        <v>62</v>
      </c>
      <c r="T418" s="90"/>
      <c r="U418" s="144" t="s">
        <v>207</v>
      </c>
      <c r="V418" s="90"/>
      <c r="W418" s="144" t="s">
        <v>62</v>
      </c>
      <c r="X418" s="90"/>
      <c r="Y418" s="144" t="s">
        <v>62</v>
      </c>
      <c r="Z418" s="90"/>
      <c r="AA418" s="144" t="s">
        <v>62</v>
      </c>
      <c r="AB418" s="90"/>
      <c r="AC418" s="144" t="s">
        <v>207</v>
      </c>
      <c r="AD418" s="90"/>
      <c r="AE418" s="144" t="s">
        <v>207</v>
      </c>
      <c r="AF418" s="178" t="str">
        <f>IF(AND(O418="",Q418="",S418="",U418="",W418="",Y418="",AA418="",AC418=""),"",IF(OR(AND(O418&lt;&gt;"NA",O418&lt;&gt;"C",O418&lt;&gt;"NC",O418&lt;&gt;"SF",O418&lt;&gt;""),AND(Q418&lt;&gt;"NA",Q418&lt;&gt;"C",Q418&lt;&gt;"NC",Q418&lt;&gt;"SF",Q418&lt;&gt;""),AND(S418&lt;&gt;"NA",S418&lt;&gt;"C",S418&lt;&gt;"NC",S418&lt;&gt;"SF",S418&lt;&gt;""),AND(U418&lt;&gt;"NA",U418&lt;&gt;"C",U418&lt;&gt;"NC",U418&lt;&gt;"SF",U418&lt;&gt;""),AND(W418&lt;&gt;"NA",W418&lt;&gt;"C",W418&lt;&gt;"NC",W418&lt;&gt;"SF",W418&lt;&gt;""),AND(Y418&lt;&gt;"NA",Y418&lt;&gt;"C",Y418&lt;&gt;"NC",Y418&lt;&gt;"SF",Y418&lt;&gt;""),AND(AA418&lt;&gt;"NA",AA418&lt;&gt;"C",AA418&lt;&gt;"NC",AA418&lt;&gt;"SF",AA418&lt;&gt;""),AND(AC418&lt;&gt;"NA",AC418&lt;&gt;"C",AC418&lt;&gt;"NC",AC418&lt;&gt;"SF",AC418&lt;&gt;"")),"FALSO",IF(AND(O418="NA",Q418="NA",S418="NA",U418="NA",W418="NA",Y418="NA",AA418="NA",AC418="NA"),"NA",IF(OR(O418="NC",Q418="NC",S418="NC",U418="NC",W418="NC",Y418="NC",AA418="NC",AC418="NC",O418="SF",Q418="SF",S418="SF",U418="SF",W418="SF",Y418="SF",AA418="SF",AC418="SF"),"NC",IF(OR(O418="C",Q418="C",S418="C",U418="C",W418="C",Y418="C",AA418="C",AC418="C"),"C","")))))</f>
        <v>C</v>
      </c>
      <c r="AG418" s="54" t="str">
        <f>IF(AND(AE418="C",AF418="C"),"UTILIZOU O PDA CORRETAMENTE",IF(AND(AE418="C",AF418="NC"),"UTILIZOU O PDA CORRETAMENTE. NÃO HÁ FOTOS DE TODAS AS ETAPAS",IF(AND(AE418="NC",AF418="NC"),"NÃO UTILIZOU O PDA",IF(AND(AE418="NA",AF418="NA"),"NÃO AVALIADO POR FALHA DE SINCRONISMO"))))</f>
        <v>UTILIZOU O PDA CORRETAMENTE</v>
      </c>
      <c r="AH418" s="144" t="s">
        <v>207</v>
      </c>
      <c r="AI418" s="190" t="s">
        <v>6</v>
      </c>
      <c r="AJ418" s="94" t="str">
        <f>E418</f>
        <v>SÃO PAULO</v>
      </c>
      <c r="AK418" s="192" t="s">
        <v>39</v>
      </c>
    </row>
    <row r="419" spans="1:37" ht="30" hidden="1" customHeight="1">
      <c r="A419" s="176" t="s">
        <v>201</v>
      </c>
      <c r="B419" s="176">
        <v>2620823564</v>
      </c>
      <c r="C419" s="176" t="s">
        <v>84</v>
      </c>
      <c r="D419" s="176" t="s">
        <v>77</v>
      </c>
      <c r="E419" s="176" t="s">
        <v>5</v>
      </c>
      <c r="F419" s="176" t="s">
        <v>425</v>
      </c>
      <c r="G419" s="176">
        <v>81</v>
      </c>
      <c r="H419" s="176" t="s">
        <v>611</v>
      </c>
      <c r="I419" s="176" t="s">
        <v>390</v>
      </c>
      <c r="J419" s="176" t="s">
        <v>424</v>
      </c>
      <c r="K419" s="176" t="s">
        <v>217</v>
      </c>
      <c r="L419" s="204">
        <v>46161.426388888889</v>
      </c>
      <c r="M419" s="204">
        <v>46161.438194444447</v>
      </c>
      <c r="N419" s="176" t="s">
        <v>270</v>
      </c>
      <c r="O419" s="144" t="s">
        <v>207</v>
      </c>
      <c r="P419" s="90"/>
      <c r="Q419" s="144" t="s">
        <v>62</v>
      </c>
      <c r="R419" s="90"/>
      <c r="S419" s="144" t="s">
        <v>62</v>
      </c>
      <c r="T419" s="90"/>
      <c r="U419" s="144" t="s">
        <v>62</v>
      </c>
      <c r="V419" s="90"/>
      <c r="W419" s="144" t="s">
        <v>62</v>
      </c>
      <c r="X419" s="90"/>
      <c r="Y419" s="144" t="s">
        <v>62</v>
      </c>
      <c r="Z419" s="90"/>
      <c r="AA419" s="144" t="s">
        <v>62</v>
      </c>
      <c r="AB419" s="90"/>
      <c r="AC419" s="144" t="s">
        <v>207</v>
      </c>
      <c r="AD419" s="90"/>
      <c r="AE419" s="144" t="s">
        <v>207</v>
      </c>
      <c r="AF419" s="178" t="str">
        <f>IF(AND(O419="",Q419="",S419="",U419="",W419="",Y419="",AA419="",AC419=""),"",IF(OR(AND(O419&lt;&gt;"NA",O419&lt;&gt;"C",O419&lt;&gt;"NC",O419&lt;&gt;"SF",O419&lt;&gt;""),AND(Q419&lt;&gt;"NA",Q419&lt;&gt;"C",Q419&lt;&gt;"NC",Q419&lt;&gt;"SF",Q419&lt;&gt;""),AND(S419&lt;&gt;"NA",S419&lt;&gt;"C",S419&lt;&gt;"NC",S419&lt;&gt;"SF",S419&lt;&gt;""),AND(U419&lt;&gt;"NA",U419&lt;&gt;"C",U419&lt;&gt;"NC",U419&lt;&gt;"SF",U419&lt;&gt;""),AND(W419&lt;&gt;"NA",W419&lt;&gt;"C",W419&lt;&gt;"NC",W419&lt;&gt;"SF",W419&lt;&gt;""),AND(Y419&lt;&gt;"NA",Y419&lt;&gt;"C",Y419&lt;&gt;"NC",Y419&lt;&gt;"SF",Y419&lt;&gt;""),AND(AA419&lt;&gt;"NA",AA419&lt;&gt;"C",AA419&lt;&gt;"NC",AA419&lt;&gt;"SF",AA419&lt;&gt;""),AND(AC419&lt;&gt;"NA",AC419&lt;&gt;"C",AC419&lt;&gt;"NC",AC419&lt;&gt;"SF",AC419&lt;&gt;"")),"FALSO",IF(AND(O419="NA",Q419="NA",S419="NA",U419="NA",W419="NA",Y419="NA",AA419="NA",AC419="NA"),"NA",IF(OR(O419="NC",Q419="NC",S419="NC",U419="NC",W419="NC",Y419="NC",AA419="NC",AC419="NC",O419="SF",Q419="SF",S419="SF",U419="SF",W419="SF",Y419="SF",AA419="SF",AC419="SF"),"NC",IF(OR(O419="C",Q419="C",S419="C",U419="C",W419="C",Y419="C",AA419="C",AC419="C"),"C","")))))</f>
        <v>C</v>
      </c>
      <c r="AG419" s="54" t="str">
        <f>IF(AND(AE419="C",AF419="C"),"UTILIZOU O PDA CORRETAMENTE",IF(AND(AE419="C",AF419="NC"),"UTILIZOU O PDA CORRETAMENTE. NÃO HÁ FOTOS DE TODAS AS ETAPAS",IF(AND(AE419="NC",AF419="NC"),"NÃO UTILIZOU O PDA",IF(AND(AE419="NA",AF419="NA"),"NÃO AVALIADO POR FALHA DE SINCRONISMO"))))</f>
        <v>UTILIZOU O PDA CORRETAMENTE</v>
      </c>
      <c r="AH419" s="144" t="s">
        <v>207</v>
      </c>
      <c r="AI419" s="190" t="s">
        <v>6</v>
      </c>
      <c r="AJ419" s="94" t="str">
        <f>E419</f>
        <v>SÃO PAULO</v>
      </c>
      <c r="AK419" s="192" t="s">
        <v>39</v>
      </c>
    </row>
    <row r="420" spans="1:37" ht="30" hidden="1" customHeight="1">
      <c r="A420" s="176" t="s">
        <v>201</v>
      </c>
      <c r="B420" s="176">
        <v>2620532173</v>
      </c>
      <c r="C420" s="176" t="s">
        <v>84</v>
      </c>
      <c r="D420" s="176" t="s">
        <v>77</v>
      </c>
      <c r="E420" s="176" t="s">
        <v>5</v>
      </c>
      <c r="F420" s="176" t="s">
        <v>824</v>
      </c>
      <c r="G420" s="176">
        <v>9</v>
      </c>
      <c r="H420" s="176" t="s">
        <v>210</v>
      </c>
      <c r="I420" s="176" t="s">
        <v>825</v>
      </c>
      <c r="J420" s="176" t="s">
        <v>424</v>
      </c>
      <c r="K420" s="176"/>
      <c r="L420" s="204">
        <v>46161.459027777775</v>
      </c>
      <c r="M420" s="204">
        <v>46161.461805555555</v>
      </c>
      <c r="N420" s="176" t="s">
        <v>270</v>
      </c>
      <c r="O420" s="144" t="s">
        <v>207</v>
      </c>
      <c r="P420" s="90"/>
      <c r="Q420" s="144" t="s">
        <v>62</v>
      </c>
      <c r="R420" s="90"/>
      <c r="S420" s="144" t="s">
        <v>62</v>
      </c>
      <c r="T420" s="90"/>
      <c r="U420" s="144" t="s">
        <v>62</v>
      </c>
      <c r="V420" s="90"/>
      <c r="W420" s="144" t="s">
        <v>62</v>
      </c>
      <c r="X420" s="90"/>
      <c r="Y420" s="144" t="s">
        <v>62</v>
      </c>
      <c r="Z420" s="90"/>
      <c r="AA420" s="144" t="s">
        <v>62</v>
      </c>
      <c r="AB420" s="90"/>
      <c r="AC420" s="144" t="s">
        <v>207</v>
      </c>
      <c r="AD420" s="90"/>
      <c r="AE420" s="144" t="s">
        <v>207</v>
      </c>
      <c r="AF420" s="178" t="str">
        <f>IF(AND(O420="",Q420="",S420="",U420="",W420="",Y420="",AA420="",AC420=""),"",IF(OR(AND(O420&lt;&gt;"NA",O420&lt;&gt;"C",O420&lt;&gt;"NC",O420&lt;&gt;"SF",O420&lt;&gt;""),AND(Q420&lt;&gt;"NA",Q420&lt;&gt;"C",Q420&lt;&gt;"NC",Q420&lt;&gt;"SF",Q420&lt;&gt;""),AND(S420&lt;&gt;"NA",S420&lt;&gt;"C",S420&lt;&gt;"NC",S420&lt;&gt;"SF",S420&lt;&gt;""),AND(U420&lt;&gt;"NA",U420&lt;&gt;"C",U420&lt;&gt;"NC",U420&lt;&gt;"SF",U420&lt;&gt;""),AND(W420&lt;&gt;"NA",W420&lt;&gt;"C",W420&lt;&gt;"NC",W420&lt;&gt;"SF",W420&lt;&gt;""),AND(Y420&lt;&gt;"NA",Y420&lt;&gt;"C",Y420&lt;&gt;"NC",Y420&lt;&gt;"SF",Y420&lt;&gt;""),AND(AA420&lt;&gt;"NA",AA420&lt;&gt;"C",AA420&lt;&gt;"NC",AA420&lt;&gt;"SF",AA420&lt;&gt;""),AND(AC420&lt;&gt;"NA",AC420&lt;&gt;"C",AC420&lt;&gt;"NC",AC420&lt;&gt;"SF",AC420&lt;&gt;"")),"FALSO",IF(AND(O420="NA",Q420="NA",S420="NA",U420="NA",W420="NA",Y420="NA",AA420="NA",AC420="NA"),"NA",IF(OR(O420="NC",Q420="NC",S420="NC",U420="NC",W420="NC",Y420="NC",AA420="NC",AC420="NC",O420="SF",Q420="SF",S420="SF",U420="SF",W420="SF",Y420="SF",AA420="SF",AC420="SF"),"NC",IF(OR(O420="C",Q420="C",S420="C",U420="C",W420="C",Y420="C",AA420="C",AC420="C"),"C","")))))</f>
        <v>C</v>
      </c>
      <c r="AG420" s="54" t="str">
        <f>IF(AND(AE420="C",AF420="C"),"UTILIZOU O PDA CORRETAMENTE",IF(AND(AE420="C",AF420="NC"),"UTILIZOU O PDA CORRETAMENTE. NÃO HÁ FOTOS DE TODAS AS ETAPAS",IF(AND(AE420="NC",AF420="NC"),"NÃO UTILIZOU O PDA",IF(AND(AE420="NA",AF420="NA"),"NÃO AVALIADO POR FALHA DE SINCRONISMO"))))</f>
        <v>UTILIZOU O PDA CORRETAMENTE</v>
      </c>
      <c r="AH420" s="144" t="s">
        <v>207</v>
      </c>
      <c r="AI420" s="190" t="s">
        <v>6</v>
      </c>
      <c r="AJ420" s="94" t="str">
        <f>E420</f>
        <v>SÃO PAULO</v>
      </c>
      <c r="AK420" s="192" t="s">
        <v>39</v>
      </c>
    </row>
    <row r="421" spans="1:37" ht="30" hidden="1" customHeight="1">
      <c r="A421" s="176" t="s">
        <v>201</v>
      </c>
      <c r="B421" s="176">
        <v>2620532096</v>
      </c>
      <c r="C421" s="176" t="s">
        <v>84</v>
      </c>
      <c r="D421" s="176" t="s">
        <v>77</v>
      </c>
      <c r="E421" s="176" t="s">
        <v>5</v>
      </c>
      <c r="F421" s="176" t="s">
        <v>824</v>
      </c>
      <c r="G421" s="176">
        <v>9</v>
      </c>
      <c r="H421" s="176" t="s">
        <v>211</v>
      </c>
      <c r="I421" s="176" t="s">
        <v>825</v>
      </c>
      <c r="J421" s="176" t="s">
        <v>424</v>
      </c>
      <c r="K421" s="176" t="s">
        <v>217</v>
      </c>
      <c r="L421" s="204">
        <v>46161.446527777778</v>
      </c>
      <c r="M421" s="204">
        <v>46161.459027777775</v>
      </c>
      <c r="N421" s="176" t="s">
        <v>270</v>
      </c>
      <c r="O421" s="144" t="s">
        <v>207</v>
      </c>
      <c r="P421" s="90"/>
      <c r="Q421" s="144" t="s">
        <v>62</v>
      </c>
      <c r="R421" s="90"/>
      <c r="S421" s="144" t="s">
        <v>62</v>
      </c>
      <c r="T421" s="90"/>
      <c r="U421" s="144" t="s">
        <v>62</v>
      </c>
      <c r="V421" s="90"/>
      <c r="W421" s="144" t="s">
        <v>62</v>
      </c>
      <c r="X421" s="90"/>
      <c r="Y421" s="144" t="s">
        <v>62</v>
      </c>
      <c r="Z421" s="90"/>
      <c r="AA421" s="144" t="s">
        <v>62</v>
      </c>
      <c r="AB421" s="90"/>
      <c r="AC421" s="144" t="s">
        <v>207</v>
      </c>
      <c r="AD421" s="90"/>
      <c r="AE421" s="144" t="s">
        <v>207</v>
      </c>
      <c r="AF421" s="178" t="str">
        <f>IF(AND(O421="",Q421="",S421="",U421="",W421="",Y421="",AA421="",AC421=""),"",IF(OR(AND(O421&lt;&gt;"NA",O421&lt;&gt;"C",O421&lt;&gt;"NC",O421&lt;&gt;"SF",O421&lt;&gt;""),AND(Q421&lt;&gt;"NA",Q421&lt;&gt;"C",Q421&lt;&gt;"NC",Q421&lt;&gt;"SF",Q421&lt;&gt;""),AND(S421&lt;&gt;"NA",S421&lt;&gt;"C",S421&lt;&gt;"NC",S421&lt;&gt;"SF",S421&lt;&gt;""),AND(U421&lt;&gt;"NA",U421&lt;&gt;"C",U421&lt;&gt;"NC",U421&lt;&gt;"SF",U421&lt;&gt;""),AND(W421&lt;&gt;"NA",W421&lt;&gt;"C",W421&lt;&gt;"NC",W421&lt;&gt;"SF",W421&lt;&gt;""),AND(Y421&lt;&gt;"NA",Y421&lt;&gt;"C",Y421&lt;&gt;"NC",Y421&lt;&gt;"SF",Y421&lt;&gt;""),AND(AA421&lt;&gt;"NA",AA421&lt;&gt;"C",AA421&lt;&gt;"NC",AA421&lt;&gt;"SF",AA421&lt;&gt;""),AND(AC421&lt;&gt;"NA",AC421&lt;&gt;"C",AC421&lt;&gt;"NC",AC421&lt;&gt;"SF",AC421&lt;&gt;"")),"FALSO",IF(AND(O421="NA",Q421="NA",S421="NA",U421="NA",W421="NA",Y421="NA",AA421="NA",AC421="NA"),"NA",IF(OR(O421="NC",Q421="NC",S421="NC",U421="NC",W421="NC",Y421="NC",AA421="NC",AC421="NC",O421="SF",Q421="SF",S421="SF",U421="SF",W421="SF",Y421="SF",AA421="SF",AC421="SF"),"NC",IF(OR(O421="C",Q421="C",S421="C",U421="C",W421="C",Y421="C",AA421="C",AC421="C"),"C","")))))</f>
        <v>C</v>
      </c>
      <c r="AG421" s="54" t="str">
        <f>IF(AND(AE421="C",AF421="C"),"UTILIZOU O PDA CORRETAMENTE",IF(AND(AE421="C",AF421="NC"),"UTILIZOU O PDA CORRETAMENTE. NÃO HÁ FOTOS DE TODAS AS ETAPAS",IF(AND(AE421="NC",AF421="NC"),"NÃO UTILIZOU O PDA",IF(AND(AE421="NA",AF421="NA"),"NÃO AVALIADO POR FALHA DE SINCRONISMO"))))</f>
        <v>UTILIZOU O PDA CORRETAMENTE</v>
      </c>
      <c r="AH421" s="144" t="s">
        <v>207</v>
      </c>
      <c r="AI421" s="190" t="s">
        <v>6</v>
      </c>
      <c r="AJ421" s="94" t="str">
        <f>E421</f>
        <v>SÃO PAULO</v>
      </c>
      <c r="AK421" s="192" t="s">
        <v>39</v>
      </c>
    </row>
    <row r="422" spans="1:37" ht="30" hidden="1" customHeight="1">
      <c r="A422" s="176" t="s">
        <v>201</v>
      </c>
      <c r="B422" s="176">
        <v>2620551073</v>
      </c>
      <c r="C422" s="176" t="s">
        <v>100</v>
      </c>
      <c r="D422" s="176" t="s">
        <v>81</v>
      </c>
      <c r="E422" s="176" t="s">
        <v>5</v>
      </c>
      <c r="F422" s="176" t="s">
        <v>232</v>
      </c>
      <c r="G422" s="176">
        <v>28</v>
      </c>
      <c r="H422" s="176" t="s">
        <v>208</v>
      </c>
      <c r="I422" s="176" t="s">
        <v>233</v>
      </c>
      <c r="J422" s="176" t="s">
        <v>236</v>
      </c>
      <c r="K422" s="176" t="s">
        <v>217</v>
      </c>
      <c r="L422" s="204">
        <v>46161.402777777781</v>
      </c>
      <c r="M422" s="204">
        <v>46161.409722222219</v>
      </c>
      <c r="N422" s="176" t="s">
        <v>243</v>
      </c>
      <c r="O422" s="144" t="s">
        <v>62</v>
      </c>
      <c r="P422" s="90"/>
      <c r="Q422" s="144" t="s">
        <v>62</v>
      </c>
      <c r="R422" s="90"/>
      <c r="S422" s="144" t="s">
        <v>62</v>
      </c>
      <c r="T422" s="90"/>
      <c r="U422" s="144" t="s">
        <v>62</v>
      </c>
      <c r="V422" s="90"/>
      <c r="W422" s="144" t="s">
        <v>62</v>
      </c>
      <c r="X422" s="90"/>
      <c r="Y422" s="144" t="s">
        <v>62</v>
      </c>
      <c r="Z422" s="90"/>
      <c r="AA422" s="144" t="s">
        <v>62</v>
      </c>
      <c r="AB422" s="90"/>
      <c r="AC422" s="144" t="s">
        <v>62</v>
      </c>
      <c r="AD422" s="90"/>
      <c r="AE422" s="144" t="s">
        <v>62</v>
      </c>
      <c r="AF422" s="178" t="str">
        <f>IF(AND(O422="",Q422="",S422="",U422="",W422="",Y422="",AA422="",AC422=""),"",IF(OR(AND(O422&lt;&gt;"NA",O422&lt;&gt;"C",O422&lt;&gt;"NC",O422&lt;&gt;"SF",O422&lt;&gt;""),AND(Q422&lt;&gt;"NA",Q422&lt;&gt;"C",Q422&lt;&gt;"NC",Q422&lt;&gt;"SF",Q422&lt;&gt;""),AND(S422&lt;&gt;"NA",S422&lt;&gt;"C",S422&lt;&gt;"NC",S422&lt;&gt;"SF",S422&lt;&gt;""),AND(U422&lt;&gt;"NA",U422&lt;&gt;"C",U422&lt;&gt;"NC",U422&lt;&gt;"SF",U422&lt;&gt;""),AND(W422&lt;&gt;"NA",W422&lt;&gt;"C",W422&lt;&gt;"NC",W422&lt;&gt;"SF",W422&lt;&gt;""),AND(Y422&lt;&gt;"NA",Y422&lt;&gt;"C",Y422&lt;&gt;"NC",Y422&lt;&gt;"SF",Y422&lt;&gt;""),AND(AA422&lt;&gt;"NA",AA422&lt;&gt;"C",AA422&lt;&gt;"NC",AA422&lt;&gt;"SF",AA422&lt;&gt;""),AND(AC422&lt;&gt;"NA",AC422&lt;&gt;"C",AC422&lt;&gt;"NC",AC422&lt;&gt;"SF",AC422&lt;&gt;"")),"FALSO",IF(AND(O422="NA",Q422="NA",S422="NA",U422="NA",W422="NA",Y422="NA",AA422="NA",AC422="NA"),"NA",IF(OR(O422="NC",Q422="NC",S422="NC",U422="NC",W422="NC",Y422="NC",AA422="NC",AC422="NC",O422="SF",Q422="SF",S422="SF",U422="SF",W422="SF",Y422="SF",AA422="SF",AC422="SF"),"NC",IF(OR(O422="C",Q422="C",S422="C",U422="C",W422="C",Y422="C",AA422="C",AC422="C"),"C","")))))</f>
        <v>NA</v>
      </c>
      <c r="AG422" s="54" t="str">
        <f>IF(AND(AE422="C",AF422="C"),"UTILIZOU O PDA CORRETAMENTE",IF(AND(AE422="C",AF422="NC"),"UTILIZOU O PDA CORRETAMENTE. NÃO HÁ FOTOS DE TODAS AS ETAPAS",IF(AND(AE422="NC",AF422="NC"),"NÃO UTILIZOU O PDA",IF(AND(AE422="NA",AF422="NA"),"NÃO AVALIADO POR FALHA DE SINCRONISMO"))))</f>
        <v>NÃO AVALIADO POR FALHA DE SINCRONISMO</v>
      </c>
      <c r="AH422" s="144" t="s">
        <v>207</v>
      </c>
      <c r="AI422" s="190" t="s">
        <v>6</v>
      </c>
      <c r="AJ422" s="94" t="str">
        <f>E422</f>
        <v>SÃO PAULO</v>
      </c>
      <c r="AK422" s="192" t="s">
        <v>39</v>
      </c>
    </row>
    <row r="423" spans="1:37" ht="30" hidden="1" customHeight="1">
      <c r="A423" s="176" t="s">
        <v>201</v>
      </c>
      <c r="B423" s="176">
        <v>2621058342</v>
      </c>
      <c r="C423" s="176" t="s">
        <v>100</v>
      </c>
      <c r="D423" s="176" t="s">
        <v>81</v>
      </c>
      <c r="E423" s="176" t="s">
        <v>5</v>
      </c>
      <c r="F423" s="176" t="s">
        <v>769</v>
      </c>
      <c r="G423" s="176">
        <v>115</v>
      </c>
      <c r="H423" s="176" t="s">
        <v>217</v>
      </c>
      <c r="I423" s="176" t="s">
        <v>245</v>
      </c>
      <c r="J423" s="176" t="s">
        <v>236</v>
      </c>
      <c r="K423" s="176" t="s">
        <v>826</v>
      </c>
      <c r="L423" s="204">
        <v>46161.451388888891</v>
      </c>
      <c r="M423" s="204">
        <v>46161.616666666669</v>
      </c>
      <c r="N423" s="176" t="s">
        <v>229</v>
      </c>
      <c r="O423" s="144" t="s">
        <v>207</v>
      </c>
      <c r="P423" s="90"/>
      <c r="Q423" s="144" t="s">
        <v>207</v>
      </c>
      <c r="R423" s="90"/>
      <c r="S423" s="144" t="s">
        <v>207</v>
      </c>
      <c r="T423" s="90"/>
      <c r="U423" s="144" t="s">
        <v>207</v>
      </c>
      <c r="V423" s="90"/>
      <c r="W423" s="144" t="s">
        <v>207</v>
      </c>
      <c r="X423" s="90"/>
      <c r="Y423" s="144" t="s">
        <v>207</v>
      </c>
      <c r="Z423" s="90"/>
      <c r="AA423" s="144" t="s">
        <v>207</v>
      </c>
      <c r="AB423" s="90"/>
      <c r="AC423" s="144" t="s">
        <v>207</v>
      </c>
      <c r="AD423" s="90"/>
      <c r="AE423" s="144" t="s">
        <v>207</v>
      </c>
      <c r="AF423" s="178" t="str">
        <f>IF(AND(O423="",Q423="",S423="",U423="",W423="",Y423="",AA423="",AC423=""),"",IF(OR(AND(O423&lt;&gt;"NA",O423&lt;&gt;"C",O423&lt;&gt;"NC",O423&lt;&gt;"SF",O423&lt;&gt;""),AND(Q423&lt;&gt;"NA",Q423&lt;&gt;"C",Q423&lt;&gt;"NC",Q423&lt;&gt;"SF",Q423&lt;&gt;""),AND(S423&lt;&gt;"NA",S423&lt;&gt;"C",S423&lt;&gt;"NC",S423&lt;&gt;"SF",S423&lt;&gt;""),AND(U423&lt;&gt;"NA",U423&lt;&gt;"C",U423&lt;&gt;"NC",U423&lt;&gt;"SF",U423&lt;&gt;""),AND(W423&lt;&gt;"NA",W423&lt;&gt;"C",W423&lt;&gt;"NC",W423&lt;&gt;"SF",W423&lt;&gt;""),AND(Y423&lt;&gt;"NA",Y423&lt;&gt;"C",Y423&lt;&gt;"NC",Y423&lt;&gt;"SF",Y423&lt;&gt;""),AND(AA423&lt;&gt;"NA",AA423&lt;&gt;"C",AA423&lt;&gt;"NC",AA423&lt;&gt;"SF",AA423&lt;&gt;""),AND(AC423&lt;&gt;"NA",AC423&lt;&gt;"C",AC423&lt;&gt;"NC",AC423&lt;&gt;"SF",AC423&lt;&gt;"")),"FALSO",IF(AND(O423="NA",Q423="NA",S423="NA",U423="NA",W423="NA",Y423="NA",AA423="NA",AC423="NA"),"NA",IF(OR(O423="NC",Q423="NC",S423="NC",U423="NC",W423="NC",Y423="NC",AA423="NC",AC423="NC",O423="SF",Q423="SF",S423="SF",U423="SF",W423="SF",Y423="SF",AA423="SF",AC423="SF"),"NC",IF(OR(O423="C",Q423="C",S423="C",U423="C",W423="C",Y423="C",AA423="C",AC423="C"),"C","")))))</f>
        <v>C</v>
      </c>
      <c r="AG423" s="54" t="str">
        <f>IF(AND(AE423="C",AF423="C"),"UTILIZOU O PDA CORRETAMENTE",IF(AND(AE423="C",AF423="NC"),"UTILIZOU O PDA CORRETAMENTE. NÃO HÁ FOTOS DE TODAS AS ETAPAS",IF(AND(AE423="NC",AF423="NC"),"NÃO UTILIZOU O PDA",IF(AND(AE423="NA",AF423="NA"),"NÃO AVALIADO POR FALHA DE SINCRONISMO"))))</f>
        <v>UTILIZOU O PDA CORRETAMENTE</v>
      </c>
      <c r="AH423" s="144" t="s">
        <v>207</v>
      </c>
      <c r="AI423" s="190" t="s">
        <v>6</v>
      </c>
      <c r="AJ423" s="94" t="str">
        <f>E423</f>
        <v>SÃO PAULO</v>
      </c>
      <c r="AK423" s="192" t="s">
        <v>39</v>
      </c>
    </row>
    <row r="424" spans="1:37" ht="30" hidden="1" customHeight="1">
      <c r="A424" s="176" t="s">
        <v>201</v>
      </c>
      <c r="B424" s="176">
        <v>2620373786</v>
      </c>
      <c r="C424" s="176" t="s">
        <v>86</v>
      </c>
      <c r="D424" s="176" t="s">
        <v>77</v>
      </c>
      <c r="E424" s="176" t="s">
        <v>5</v>
      </c>
      <c r="F424" s="176" t="s">
        <v>425</v>
      </c>
      <c r="G424" s="176">
        <v>26</v>
      </c>
      <c r="H424" s="176" t="s">
        <v>217</v>
      </c>
      <c r="I424" s="176" t="s">
        <v>390</v>
      </c>
      <c r="J424" s="176" t="s">
        <v>86</v>
      </c>
      <c r="K424" s="176" t="s">
        <v>217</v>
      </c>
      <c r="L424" s="204">
        <v>46161.541666666664</v>
      </c>
      <c r="M424" s="204">
        <v>46161.548611111109</v>
      </c>
      <c r="N424" s="176" t="s">
        <v>323</v>
      </c>
      <c r="O424" s="144" t="s">
        <v>207</v>
      </c>
      <c r="P424" s="90"/>
      <c r="Q424" s="144" t="s">
        <v>207</v>
      </c>
      <c r="R424" s="90"/>
      <c r="S424" s="144" t="s">
        <v>207</v>
      </c>
      <c r="T424" s="90"/>
      <c r="U424" s="144" t="s">
        <v>207</v>
      </c>
      <c r="V424" s="90"/>
      <c r="W424" s="144" t="s">
        <v>207</v>
      </c>
      <c r="X424" s="90"/>
      <c r="Y424" s="144" t="s">
        <v>207</v>
      </c>
      <c r="Z424" s="90"/>
      <c r="AA424" s="144" t="s">
        <v>207</v>
      </c>
      <c r="AB424" s="90"/>
      <c r="AC424" s="144" t="s">
        <v>207</v>
      </c>
      <c r="AD424" s="90"/>
      <c r="AE424" s="144" t="s">
        <v>207</v>
      </c>
      <c r="AF424" s="178" t="str">
        <f>IF(AND(O424="",Q424="",S424="",U424="",W424="",Y424="",AA424="",AC424=""),"",IF(OR(AND(O424&lt;&gt;"NA",O424&lt;&gt;"C",O424&lt;&gt;"NC",O424&lt;&gt;"SF",O424&lt;&gt;""),AND(Q424&lt;&gt;"NA",Q424&lt;&gt;"C",Q424&lt;&gt;"NC",Q424&lt;&gt;"SF",Q424&lt;&gt;""),AND(S424&lt;&gt;"NA",S424&lt;&gt;"C",S424&lt;&gt;"NC",S424&lt;&gt;"SF",S424&lt;&gt;""),AND(U424&lt;&gt;"NA",U424&lt;&gt;"C",U424&lt;&gt;"NC",U424&lt;&gt;"SF",U424&lt;&gt;""),AND(W424&lt;&gt;"NA",W424&lt;&gt;"C",W424&lt;&gt;"NC",W424&lt;&gt;"SF",W424&lt;&gt;""),AND(Y424&lt;&gt;"NA",Y424&lt;&gt;"C",Y424&lt;&gt;"NC",Y424&lt;&gt;"SF",Y424&lt;&gt;""),AND(AA424&lt;&gt;"NA",AA424&lt;&gt;"C",AA424&lt;&gt;"NC",AA424&lt;&gt;"SF",AA424&lt;&gt;""),AND(AC424&lt;&gt;"NA",AC424&lt;&gt;"C",AC424&lt;&gt;"NC",AC424&lt;&gt;"SF",AC424&lt;&gt;"")),"FALSO",IF(AND(O424="NA",Q424="NA",S424="NA",U424="NA",W424="NA",Y424="NA",AA424="NA",AC424="NA"),"NA",IF(OR(O424="NC",Q424="NC",S424="NC",U424="NC",W424="NC",Y424="NC",AA424="NC",AC424="NC",O424="SF",Q424="SF",S424="SF",U424="SF",W424="SF",Y424="SF",AA424="SF",AC424="SF"),"NC",IF(OR(O424="C",Q424="C",S424="C",U424="C",W424="C",Y424="C",AA424="C",AC424="C"),"C","")))))</f>
        <v>C</v>
      </c>
      <c r="AG424" s="54" t="str">
        <f>IF(AND(AE424="C",AF424="C"),"UTILIZOU O PDA CORRETAMENTE",IF(AND(AE424="C",AF424="NC"),"UTILIZOU O PDA CORRETAMENTE. NÃO HÁ FOTOS DE TODAS AS ETAPAS",IF(AND(AE424="NC",AF424="NC"),"NÃO UTILIZOU O PDA",IF(AND(AE424="NA",AF424="NA"),"NÃO AVALIADO POR FALHA DE SINCRONISMO"))))</f>
        <v>UTILIZOU O PDA CORRETAMENTE</v>
      </c>
      <c r="AH424" s="144" t="s">
        <v>207</v>
      </c>
      <c r="AI424" s="190" t="s">
        <v>6</v>
      </c>
      <c r="AJ424" s="94" t="str">
        <f>E424</f>
        <v>SÃO PAULO</v>
      </c>
      <c r="AK424" s="192" t="s">
        <v>39</v>
      </c>
    </row>
    <row r="425" spans="1:37" ht="30" hidden="1" customHeight="1">
      <c r="A425" s="176" t="s">
        <v>201</v>
      </c>
      <c r="B425" s="176">
        <v>2620797053</v>
      </c>
      <c r="C425" s="176" t="s">
        <v>103</v>
      </c>
      <c r="D425" s="176" t="s">
        <v>81</v>
      </c>
      <c r="E425" s="176" t="s">
        <v>5</v>
      </c>
      <c r="F425" s="176" t="s">
        <v>452</v>
      </c>
      <c r="G425" s="176">
        <v>0</v>
      </c>
      <c r="H425" s="176"/>
      <c r="I425" s="176" t="s">
        <v>390</v>
      </c>
      <c r="J425" s="176" t="s">
        <v>246</v>
      </c>
      <c r="K425" s="176" t="s">
        <v>827</v>
      </c>
      <c r="L425" s="204">
        <v>46161.319444444445</v>
      </c>
      <c r="M425" s="204">
        <v>46161.320138888892</v>
      </c>
      <c r="N425" s="176" t="s">
        <v>235</v>
      </c>
      <c r="O425" s="144" t="s">
        <v>207</v>
      </c>
      <c r="P425" s="90"/>
      <c r="Q425" s="144" t="s">
        <v>207</v>
      </c>
      <c r="R425" s="90"/>
      <c r="S425" s="144" t="s">
        <v>207</v>
      </c>
      <c r="T425" s="90"/>
      <c r="U425" s="144" t="s">
        <v>207</v>
      </c>
      <c r="V425" s="90"/>
      <c r="W425" s="144" t="s">
        <v>230</v>
      </c>
      <c r="X425" s="90"/>
      <c r="Y425" s="144" t="s">
        <v>62</v>
      </c>
      <c r="Z425" s="90"/>
      <c r="AA425" s="144" t="s">
        <v>207</v>
      </c>
      <c r="AB425" s="90"/>
      <c r="AC425" s="144" t="s">
        <v>207</v>
      </c>
      <c r="AD425" s="90"/>
      <c r="AE425" s="144" t="s">
        <v>207</v>
      </c>
      <c r="AF425" s="178" t="str">
        <f>IF(AND(O425="",Q425="",S425="",U425="",W425="",Y425="",AA425="",AC425=""),"",IF(OR(AND(O425&lt;&gt;"NA",O425&lt;&gt;"C",O425&lt;&gt;"NC",O425&lt;&gt;"SF",O425&lt;&gt;""),AND(Q425&lt;&gt;"NA",Q425&lt;&gt;"C",Q425&lt;&gt;"NC",Q425&lt;&gt;"SF",Q425&lt;&gt;""),AND(S425&lt;&gt;"NA",S425&lt;&gt;"C",S425&lt;&gt;"NC",S425&lt;&gt;"SF",S425&lt;&gt;""),AND(U425&lt;&gt;"NA",U425&lt;&gt;"C",U425&lt;&gt;"NC",U425&lt;&gt;"SF",U425&lt;&gt;""),AND(W425&lt;&gt;"NA",W425&lt;&gt;"C",W425&lt;&gt;"NC",W425&lt;&gt;"SF",W425&lt;&gt;""),AND(Y425&lt;&gt;"NA",Y425&lt;&gt;"C",Y425&lt;&gt;"NC",Y425&lt;&gt;"SF",Y425&lt;&gt;""),AND(AA425&lt;&gt;"NA",AA425&lt;&gt;"C",AA425&lt;&gt;"NC",AA425&lt;&gt;"SF",AA425&lt;&gt;""),AND(AC425&lt;&gt;"NA",AC425&lt;&gt;"C",AC425&lt;&gt;"NC",AC425&lt;&gt;"SF",AC425&lt;&gt;"")),"FALSO",IF(AND(O425="NA",Q425="NA",S425="NA",U425="NA",W425="NA",Y425="NA",AA425="NA",AC425="NA"),"NA",IF(OR(O425="NC",Q425="NC",S425="NC",U425="NC",W425="NC",Y425="NC",AA425="NC",AC425="NC",O425="SF",Q425="SF",S425="SF",U425="SF",W425="SF",Y425="SF",AA425="SF",AC425="SF"),"NC",IF(OR(O425="C",Q425="C",S425="C",U425="C",W425="C",Y425="C",AA425="C",AC425="C"),"C","")))))</f>
        <v>NC</v>
      </c>
      <c r="AG425" s="54" t="str">
        <f>IF(AND(AE425="C",AF425="C"),"UTILIZOU O PDA CORRETAMENTE",IF(AND(AE425="C",AF425="NC"),"UTILIZOU O PDA CORRETAMENTE. NÃO HÁ FOTOS DE TODAS AS ETAPAS",IF(AND(AE425="NC",AF425="NC"),"NÃO UTILIZOU O PDA",IF(AND(AE425="NA",AF425="NA"),"NÃO AVALIADO POR FALHA DE SINCRONISMO"))))</f>
        <v>UTILIZOU O PDA CORRETAMENTE. NÃO HÁ FOTOS DE TODAS AS ETAPAS</v>
      </c>
      <c r="AH425" s="144" t="s">
        <v>207</v>
      </c>
      <c r="AI425" s="190" t="s">
        <v>6</v>
      </c>
      <c r="AJ425" s="94" t="str">
        <f>E425</f>
        <v>SÃO PAULO</v>
      </c>
      <c r="AK425" s="192" t="s">
        <v>39</v>
      </c>
    </row>
    <row r="426" spans="1:37" ht="30" hidden="1" customHeight="1">
      <c r="A426" s="176" t="s">
        <v>201</v>
      </c>
      <c r="B426" s="176">
        <v>2620714916</v>
      </c>
      <c r="C426" s="176" t="s">
        <v>472</v>
      </c>
      <c r="D426" s="176" t="s">
        <v>80</v>
      </c>
      <c r="E426" s="176" t="s">
        <v>5</v>
      </c>
      <c r="F426" s="176" t="s">
        <v>828</v>
      </c>
      <c r="G426" s="176">
        <v>329</v>
      </c>
      <c r="H426" s="176"/>
      <c r="I426" s="176" t="s">
        <v>821</v>
      </c>
      <c r="J426" s="176" t="s">
        <v>473</v>
      </c>
      <c r="K426" s="176"/>
      <c r="L426" s="204">
        <v>46161.873611111114</v>
      </c>
      <c r="M426" s="204">
        <v>46161.883333333331</v>
      </c>
      <c r="N426" s="176" t="s">
        <v>503</v>
      </c>
      <c r="O426" s="144" t="s">
        <v>207</v>
      </c>
      <c r="P426" s="90"/>
      <c r="Q426" s="144" t="s">
        <v>207</v>
      </c>
      <c r="R426" s="90"/>
      <c r="S426" s="144" t="s">
        <v>62</v>
      </c>
      <c r="T426" s="90"/>
      <c r="U426" s="144" t="s">
        <v>62</v>
      </c>
      <c r="V426" s="90"/>
      <c r="W426" s="144" t="s">
        <v>62</v>
      </c>
      <c r="X426" s="90"/>
      <c r="Y426" s="144" t="s">
        <v>62</v>
      </c>
      <c r="Z426" s="90"/>
      <c r="AA426" s="144" t="s">
        <v>62</v>
      </c>
      <c r="AB426" s="90"/>
      <c r="AC426" s="144" t="s">
        <v>207</v>
      </c>
      <c r="AD426" s="90"/>
      <c r="AE426" s="144" t="s">
        <v>207</v>
      </c>
      <c r="AF426" s="178" t="str">
        <f>IF(AND(O426="",Q426="",S426="",U426="",W426="",Y426="",AA426="",AC426=""),"",IF(OR(AND(O426&lt;&gt;"NA",O426&lt;&gt;"C",O426&lt;&gt;"NC",O426&lt;&gt;"SF",O426&lt;&gt;""),AND(Q426&lt;&gt;"NA",Q426&lt;&gt;"C",Q426&lt;&gt;"NC",Q426&lt;&gt;"SF",Q426&lt;&gt;""),AND(S426&lt;&gt;"NA",S426&lt;&gt;"C",S426&lt;&gt;"NC",S426&lt;&gt;"SF",S426&lt;&gt;""),AND(U426&lt;&gt;"NA",U426&lt;&gt;"C",U426&lt;&gt;"NC",U426&lt;&gt;"SF",U426&lt;&gt;""),AND(W426&lt;&gt;"NA",W426&lt;&gt;"C",W426&lt;&gt;"NC",W426&lt;&gt;"SF",W426&lt;&gt;""),AND(Y426&lt;&gt;"NA",Y426&lt;&gt;"C",Y426&lt;&gt;"NC",Y426&lt;&gt;"SF",Y426&lt;&gt;""),AND(AA426&lt;&gt;"NA",AA426&lt;&gt;"C",AA426&lt;&gt;"NC",AA426&lt;&gt;"SF",AA426&lt;&gt;""),AND(AC426&lt;&gt;"NA",AC426&lt;&gt;"C",AC426&lt;&gt;"NC",AC426&lt;&gt;"SF",AC426&lt;&gt;"")),"FALSO",IF(AND(O426="NA",Q426="NA",S426="NA",U426="NA",W426="NA",Y426="NA",AA426="NA",AC426="NA"),"NA",IF(OR(O426="NC",Q426="NC",S426="NC",U426="NC",W426="NC",Y426="NC",AA426="NC",AC426="NC",O426="SF",Q426="SF",S426="SF",U426="SF",W426="SF",Y426="SF",AA426="SF",AC426="SF"),"NC",IF(OR(O426="C",Q426="C",S426="C",U426="C",W426="C",Y426="C",AA426="C",AC426="C"),"C","")))))</f>
        <v>C</v>
      </c>
      <c r="AG426" s="54" t="str">
        <f>IF(AND(AE426="C",AF426="C"),"UTILIZOU O PDA CORRETAMENTE",IF(AND(AE426="C",AF426="NC"),"UTILIZOU O PDA CORRETAMENTE. NÃO HÁ FOTOS DE TODAS AS ETAPAS",IF(AND(AE426="NC",AF426="NC"),"NÃO UTILIZOU O PDA",IF(AND(AE426="NA",AF426="NA"),"NÃO AVALIADO POR FALHA DE SINCRONISMO"))))</f>
        <v>UTILIZOU O PDA CORRETAMENTE</v>
      </c>
      <c r="AH426" s="144" t="s">
        <v>207</v>
      </c>
      <c r="AI426" s="190" t="s">
        <v>6</v>
      </c>
      <c r="AJ426" s="94" t="str">
        <f>E426</f>
        <v>SÃO PAULO</v>
      </c>
      <c r="AK426" s="192" t="s">
        <v>39</v>
      </c>
    </row>
    <row r="427" spans="1:37" ht="30" hidden="1" customHeight="1">
      <c r="A427" s="176" t="s">
        <v>201</v>
      </c>
      <c r="B427" s="176">
        <v>2620852136</v>
      </c>
      <c r="C427" s="176" t="s">
        <v>103</v>
      </c>
      <c r="D427" s="176" t="s">
        <v>81</v>
      </c>
      <c r="E427" s="176" t="s">
        <v>5</v>
      </c>
      <c r="F427" s="176" t="s">
        <v>829</v>
      </c>
      <c r="G427" s="176">
        <v>505</v>
      </c>
      <c r="H427" s="176"/>
      <c r="I427" s="176" t="s">
        <v>830</v>
      </c>
      <c r="J427" s="176" t="s">
        <v>246</v>
      </c>
      <c r="K427" s="176"/>
      <c r="L427" s="204">
        <v>46161.333333333336</v>
      </c>
      <c r="M427" s="204">
        <v>46161.334027777775</v>
      </c>
      <c r="N427" s="176" t="s">
        <v>226</v>
      </c>
      <c r="O427" s="144" t="s">
        <v>207</v>
      </c>
      <c r="P427" s="90"/>
      <c r="Q427" s="144" t="s">
        <v>207</v>
      </c>
      <c r="R427" s="90"/>
      <c r="S427" s="144" t="s">
        <v>207</v>
      </c>
      <c r="T427" s="90"/>
      <c r="U427" s="144" t="s">
        <v>207</v>
      </c>
      <c r="V427" s="90"/>
      <c r="W427" s="144" t="s">
        <v>207</v>
      </c>
      <c r="X427" s="90"/>
      <c r="Y427" s="144" t="s">
        <v>62</v>
      </c>
      <c r="Z427" s="90"/>
      <c r="AA427" s="144" t="s">
        <v>207</v>
      </c>
      <c r="AB427" s="90"/>
      <c r="AC427" s="144" t="s">
        <v>207</v>
      </c>
      <c r="AD427" s="90"/>
      <c r="AE427" s="144" t="s">
        <v>207</v>
      </c>
      <c r="AF427" s="178" t="str">
        <f>IF(AND(O427="",Q427="",S427="",U427="",W427="",Y427="",AA427="",AC427=""),"",IF(OR(AND(O427&lt;&gt;"NA",O427&lt;&gt;"C",O427&lt;&gt;"NC",O427&lt;&gt;"SF",O427&lt;&gt;""),AND(Q427&lt;&gt;"NA",Q427&lt;&gt;"C",Q427&lt;&gt;"NC",Q427&lt;&gt;"SF",Q427&lt;&gt;""),AND(S427&lt;&gt;"NA",S427&lt;&gt;"C",S427&lt;&gt;"NC",S427&lt;&gt;"SF",S427&lt;&gt;""),AND(U427&lt;&gt;"NA",U427&lt;&gt;"C",U427&lt;&gt;"NC",U427&lt;&gt;"SF",U427&lt;&gt;""),AND(W427&lt;&gt;"NA",W427&lt;&gt;"C",W427&lt;&gt;"NC",W427&lt;&gt;"SF",W427&lt;&gt;""),AND(Y427&lt;&gt;"NA",Y427&lt;&gt;"C",Y427&lt;&gt;"NC",Y427&lt;&gt;"SF",Y427&lt;&gt;""),AND(AA427&lt;&gt;"NA",AA427&lt;&gt;"C",AA427&lt;&gt;"NC",AA427&lt;&gt;"SF",AA427&lt;&gt;""),AND(AC427&lt;&gt;"NA",AC427&lt;&gt;"C",AC427&lt;&gt;"NC",AC427&lt;&gt;"SF",AC427&lt;&gt;"")),"FALSO",IF(AND(O427="NA",Q427="NA",S427="NA",U427="NA",W427="NA",Y427="NA",AA427="NA",AC427="NA"),"NA",IF(OR(O427="NC",Q427="NC",S427="NC",U427="NC",W427="NC",Y427="NC",AA427="NC",AC427="NC",O427="SF",Q427="SF",S427="SF",U427="SF",W427="SF",Y427="SF",AA427="SF",AC427="SF"),"NC",IF(OR(O427="C",Q427="C",S427="C",U427="C",W427="C",Y427="C",AA427="C",AC427="C"),"C","")))))</f>
        <v>C</v>
      </c>
      <c r="AG427" s="54" t="str">
        <f>IF(AND(AE427="C",AF427="C"),"UTILIZOU O PDA CORRETAMENTE",IF(AND(AE427="C",AF427="NC"),"UTILIZOU O PDA CORRETAMENTE. NÃO HÁ FOTOS DE TODAS AS ETAPAS",IF(AND(AE427="NC",AF427="NC"),"NÃO UTILIZOU O PDA",IF(AND(AE427="NA",AF427="NA"),"NÃO AVALIADO POR FALHA DE SINCRONISMO"))))</f>
        <v>UTILIZOU O PDA CORRETAMENTE</v>
      </c>
      <c r="AH427" s="144" t="s">
        <v>207</v>
      </c>
      <c r="AI427" s="190" t="s">
        <v>6</v>
      </c>
      <c r="AJ427" s="94" t="str">
        <f>E427</f>
        <v>SÃO PAULO</v>
      </c>
      <c r="AK427" s="192" t="s">
        <v>39</v>
      </c>
    </row>
    <row r="428" spans="1:37" ht="30" hidden="1" customHeight="1">
      <c r="A428" s="176" t="s">
        <v>201</v>
      </c>
      <c r="B428" s="176">
        <v>2620853537</v>
      </c>
      <c r="C428" s="176" t="s">
        <v>90</v>
      </c>
      <c r="D428" s="176" t="s">
        <v>78</v>
      </c>
      <c r="E428" s="176" t="s">
        <v>5</v>
      </c>
      <c r="F428" s="176" t="s">
        <v>831</v>
      </c>
      <c r="G428" s="176">
        <v>49</v>
      </c>
      <c r="H428" s="176" t="s">
        <v>208</v>
      </c>
      <c r="I428" s="176" t="s">
        <v>254</v>
      </c>
      <c r="J428" s="176" t="s">
        <v>275</v>
      </c>
      <c r="K428" s="176" t="s">
        <v>832</v>
      </c>
      <c r="L428" s="204">
        <v>46161.474999999999</v>
      </c>
      <c r="M428" s="204">
        <v>46161.475694444445</v>
      </c>
      <c r="N428" s="176" t="s">
        <v>277</v>
      </c>
      <c r="O428" s="144" t="s">
        <v>207</v>
      </c>
      <c r="P428" s="90"/>
      <c r="Q428" s="144" t="s">
        <v>207</v>
      </c>
      <c r="R428" s="90"/>
      <c r="S428" s="144" t="s">
        <v>207</v>
      </c>
      <c r="T428" s="90"/>
      <c r="U428" s="144" t="s">
        <v>207</v>
      </c>
      <c r="V428" s="90"/>
      <c r="W428" s="144" t="s">
        <v>230</v>
      </c>
      <c r="X428" s="90"/>
      <c r="Y428" s="144" t="s">
        <v>230</v>
      </c>
      <c r="Z428" s="90"/>
      <c r="AA428" s="144" t="s">
        <v>230</v>
      </c>
      <c r="AB428" s="90"/>
      <c r="AC428" s="144" t="s">
        <v>230</v>
      </c>
      <c r="AD428" s="90"/>
      <c r="AE428" s="144" t="s">
        <v>207</v>
      </c>
      <c r="AF428" s="178" t="str">
        <f>IF(AND(O428="",Q428="",S428="",U428="",W428="",Y428="",AA428="",AC428=""),"",IF(OR(AND(O428&lt;&gt;"NA",O428&lt;&gt;"C",O428&lt;&gt;"NC",O428&lt;&gt;"SF",O428&lt;&gt;""),AND(Q428&lt;&gt;"NA",Q428&lt;&gt;"C",Q428&lt;&gt;"NC",Q428&lt;&gt;"SF",Q428&lt;&gt;""),AND(S428&lt;&gt;"NA",S428&lt;&gt;"C",S428&lt;&gt;"NC",S428&lt;&gt;"SF",S428&lt;&gt;""),AND(U428&lt;&gt;"NA",U428&lt;&gt;"C",U428&lt;&gt;"NC",U428&lt;&gt;"SF",U428&lt;&gt;""),AND(W428&lt;&gt;"NA",W428&lt;&gt;"C",W428&lt;&gt;"NC",W428&lt;&gt;"SF",W428&lt;&gt;""),AND(Y428&lt;&gt;"NA",Y428&lt;&gt;"C",Y428&lt;&gt;"NC",Y428&lt;&gt;"SF",Y428&lt;&gt;""),AND(AA428&lt;&gt;"NA",AA428&lt;&gt;"C",AA428&lt;&gt;"NC",AA428&lt;&gt;"SF",AA428&lt;&gt;""),AND(AC428&lt;&gt;"NA",AC428&lt;&gt;"C",AC428&lt;&gt;"NC",AC428&lt;&gt;"SF",AC428&lt;&gt;"")),"FALSO",IF(AND(O428="NA",Q428="NA",S428="NA",U428="NA",W428="NA",Y428="NA",AA428="NA",AC428="NA"),"NA",IF(OR(O428="NC",Q428="NC",S428="NC",U428="NC",W428="NC",Y428="NC",AA428="NC",AC428="NC",O428="SF",Q428="SF",S428="SF",U428="SF",W428="SF",Y428="SF",AA428="SF",AC428="SF"),"NC",IF(OR(O428="C",Q428="C",S428="C",U428="C",W428="C",Y428="C",AA428="C",AC428="C"),"C","")))))</f>
        <v>NC</v>
      </c>
      <c r="AG428" s="54" t="str">
        <f>IF(AND(AE428="C",AF428="C"),"UTILIZOU O PDA CORRETAMENTE",IF(AND(AE428="C",AF428="NC"),"UTILIZOU O PDA CORRETAMENTE. NÃO HÁ FOTOS DE TODAS AS ETAPAS",IF(AND(AE428="NC",AF428="NC"),"NÃO UTILIZOU O PDA",IF(AND(AE428="NA",AF428="NA"),"NÃO AVALIADO POR FALHA DE SINCRONISMO"))))</f>
        <v>UTILIZOU O PDA CORRETAMENTE. NÃO HÁ FOTOS DE TODAS AS ETAPAS</v>
      </c>
      <c r="AH428" s="144" t="s">
        <v>207</v>
      </c>
      <c r="AI428" s="190" t="s">
        <v>6</v>
      </c>
      <c r="AJ428" s="94" t="str">
        <f>E428</f>
        <v>SÃO PAULO</v>
      </c>
      <c r="AK428" s="192" t="s">
        <v>39</v>
      </c>
    </row>
    <row r="429" spans="1:37" ht="30" hidden="1" customHeight="1">
      <c r="A429" s="176" t="s">
        <v>201</v>
      </c>
      <c r="B429" s="176">
        <v>2693575223</v>
      </c>
      <c r="C429" s="176" t="s">
        <v>107</v>
      </c>
      <c r="D429" s="176" t="s">
        <v>81</v>
      </c>
      <c r="E429" s="176" t="s">
        <v>5</v>
      </c>
      <c r="F429" s="176" t="s">
        <v>833</v>
      </c>
      <c r="G429" s="176">
        <v>513</v>
      </c>
      <c r="H429" s="176" t="s">
        <v>217</v>
      </c>
      <c r="I429" s="176" t="s">
        <v>586</v>
      </c>
      <c r="J429" s="176" t="s">
        <v>246</v>
      </c>
      <c r="K429" s="176" t="s">
        <v>834</v>
      </c>
      <c r="L429" s="204">
        <v>46161.351388888892</v>
      </c>
      <c r="M429" s="204">
        <v>46161.408333333333</v>
      </c>
      <c r="N429" s="176" t="s">
        <v>226</v>
      </c>
      <c r="O429" s="144" t="s">
        <v>207</v>
      </c>
      <c r="P429" s="90"/>
      <c r="Q429" s="144" t="s">
        <v>207</v>
      </c>
      <c r="R429" s="90"/>
      <c r="S429" s="144" t="s">
        <v>207</v>
      </c>
      <c r="T429" s="90"/>
      <c r="U429" s="144" t="s">
        <v>62</v>
      </c>
      <c r="V429" s="90"/>
      <c r="W429" s="144" t="s">
        <v>207</v>
      </c>
      <c r="X429" s="90"/>
      <c r="Y429" s="144" t="s">
        <v>62</v>
      </c>
      <c r="Z429" s="90"/>
      <c r="AA429" s="144" t="s">
        <v>207</v>
      </c>
      <c r="AB429" s="90"/>
      <c r="AC429" s="144" t="s">
        <v>207</v>
      </c>
      <c r="AD429" s="90"/>
      <c r="AE429" s="144" t="s">
        <v>207</v>
      </c>
      <c r="AF429" s="178" t="str">
        <f>IF(AND(O429="",Q429="",S429="",U429="",W429="",Y429="",AA429="",AC429=""),"",IF(OR(AND(O429&lt;&gt;"NA",O429&lt;&gt;"C",O429&lt;&gt;"NC",O429&lt;&gt;"SF",O429&lt;&gt;""),AND(Q429&lt;&gt;"NA",Q429&lt;&gt;"C",Q429&lt;&gt;"NC",Q429&lt;&gt;"SF",Q429&lt;&gt;""),AND(S429&lt;&gt;"NA",S429&lt;&gt;"C",S429&lt;&gt;"NC",S429&lt;&gt;"SF",S429&lt;&gt;""),AND(U429&lt;&gt;"NA",U429&lt;&gt;"C",U429&lt;&gt;"NC",U429&lt;&gt;"SF",U429&lt;&gt;""),AND(W429&lt;&gt;"NA",W429&lt;&gt;"C",W429&lt;&gt;"NC",W429&lt;&gt;"SF",W429&lt;&gt;""),AND(Y429&lt;&gt;"NA",Y429&lt;&gt;"C",Y429&lt;&gt;"NC",Y429&lt;&gt;"SF",Y429&lt;&gt;""),AND(AA429&lt;&gt;"NA",AA429&lt;&gt;"C",AA429&lt;&gt;"NC",AA429&lt;&gt;"SF",AA429&lt;&gt;""),AND(AC429&lt;&gt;"NA",AC429&lt;&gt;"C",AC429&lt;&gt;"NC",AC429&lt;&gt;"SF",AC429&lt;&gt;"")),"FALSO",IF(AND(O429="NA",Q429="NA",S429="NA",U429="NA",W429="NA",Y429="NA",AA429="NA",AC429="NA"),"NA",IF(OR(O429="NC",Q429="NC",S429="NC",U429="NC",W429="NC",Y429="NC",AA429="NC",AC429="NC",O429="SF",Q429="SF",S429="SF",U429="SF",W429="SF",Y429="SF",AA429="SF",AC429="SF"),"NC",IF(OR(O429="C",Q429="C",S429="C",U429="C",W429="C",Y429="C",AA429="C",AC429="C"),"C","")))))</f>
        <v>C</v>
      </c>
      <c r="AG429" s="54" t="str">
        <f>IF(AND(AE429="C",AF429="C"),"UTILIZOU O PDA CORRETAMENTE",IF(AND(AE429="C",AF429="NC"),"UTILIZOU O PDA CORRETAMENTE. NÃO HÁ FOTOS DE TODAS AS ETAPAS",IF(AND(AE429="NC",AF429="NC"),"NÃO UTILIZOU O PDA",IF(AND(AE429="NA",AF429="NA"),"NÃO AVALIADO POR FALHA DE SINCRONISMO"))))</f>
        <v>UTILIZOU O PDA CORRETAMENTE</v>
      </c>
      <c r="AH429" s="144" t="s">
        <v>207</v>
      </c>
      <c r="AI429" s="190" t="s">
        <v>6</v>
      </c>
      <c r="AJ429" s="94" t="str">
        <f>E429</f>
        <v>SÃO PAULO</v>
      </c>
      <c r="AK429" s="192" t="s">
        <v>39</v>
      </c>
    </row>
    <row r="430" spans="1:37" ht="30" hidden="1" customHeight="1">
      <c r="A430" s="176" t="s">
        <v>201</v>
      </c>
      <c r="B430" s="176">
        <v>2620254047</v>
      </c>
      <c r="C430" s="176" t="s">
        <v>86</v>
      </c>
      <c r="D430" s="176" t="s">
        <v>77</v>
      </c>
      <c r="E430" s="176" t="s">
        <v>5</v>
      </c>
      <c r="F430" s="176" t="s">
        <v>835</v>
      </c>
      <c r="G430" s="176">
        <v>44</v>
      </c>
      <c r="H430" s="176" t="s">
        <v>260</v>
      </c>
      <c r="I430" s="176" t="s">
        <v>479</v>
      </c>
      <c r="J430" s="176" t="s">
        <v>86</v>
      </c>
      <c r="K430" s="176" t="s">
        <v>836</v>
      </c>
      <c r="L430" s="204">
        <v>46161.524305555555</v>
      </c>
      <c r="M430" s="204">
        <v>46161.632638888892</v>
      </c>
      <c r="N430" s="176" t="s">
        <v>221</v>
      </c>
      <c r="O430" s="144" t="s">
        <v>207</v>
      </c>
      <c r="P430" s="90"/>
      <c r="Q430" s="144" t="s">
        <v>207</v>
      </c>
      <c r="R430" s="90"/>
      <c r="S430" s="144" t="s">
        <v>207</v>
      </c>
      <c r="T430" s="90"/>
      <c r="U430" s="144" t="s">
        <v>207</v>
      </c>
      <c r="V430" s="90"/>
      <c r="W430" s="144" t="s">
        <v>207</v>
      </c>
      <c r="X430" s="90"/>
      <c r="Y430" s="144" t="s">
        <v>207</v>
      </c>
      <c r="Z430" s="90"/>
      <c r="AA430" s="144" t="s">
        <v>207</v>
      </c>
      <c r="AB430" s="90"/>
      <c r="AC430" s="144" t="s">
        <v>207</v>
      </c>
      <c r="AD430" s="90"/>
      <c r="AE430" s="144" t="s">
        <v>207</v>
      </c>
      <c r="AF430" s="178" t="str">
        <f>IF(AND(O430="",Q430="",S430="",U430="",W430="",Y430="",AA430="",AC430=""),"",IF(OR(AND(O430&lt;&gt;"NA",O430&lt;&gt;"C",O430&lt;&gt;"NC",O430&lt;&gt;"SF",O430&lt;&gt;""),AND(Q430&lt;&gt;"NA",Q430&lt;&gt;"C",Q430&lt;&gt;"NC",Q430&lt;&gt;"SF",Q430&lt;&gt;""),AND(S430&lt;&gt;"NA",S430&lt;&gt;"C",S430&lt;&gt;"NC",S430&lt;&gt;"SF",S430&lt;&gt;""),AND(U430&lt;&gt;"NA",U430&lt;&gt;"C",U430&lt;&gt;"NC",U430&lt;&gt;"SF",U430&lt;&gt;""),AND(W430&lt;&gt;"NA",W430&lt;&gt;"C",W430&lt;&gt;"NC",W430&lt;&gt;"SF",W430&lt;&gt;""),AND(Y430&lt;&gt;"NA",Y430&lt;&gt;"C",Y430&lt;&gt;"NC",Y430&lt;&gt;"SF",Y430&lt;&gt;""),AND(AA430&lt;&gt;"NA",AA430&lt;&gt;"C",AA430&lt;&gt;"NC",AA430&lt;&gt;"SF",AA430&lt;&gt;""),AND(AC430&lt;&gt;"NA",AC430&lt;&gt;"C",AC430&lt;&gt;"NC",AC430&lt;&gt;"SF",AC430&lt;&gt;"")),"FALSO",IF(AND(O430="NA",Q430="NA",S430="NA",U430="NA",W430="NA",Y430="NA",AA430="NA",AC430="NA"),"NA",IF(OR(O430="NC",Q430="NC",S430="NC",U430="NC",W430="NC",Y430="NC",AA430="NC",AC430="NC",O430="SF",Q430="SF",S430="SF",U430="SF",W430="SF",Y430="SF",AA430="SF",AC430="SF"),"NC",IF(OR(O430="C",Q430="C",S430="C",U430="C",W430="C",Y430="C",AA430="C",AC430="C"),"C","")))))</f>
        <v>C</v>
      </c>
      <c r="AG430" s="54" t="str">
        <f>IF(AND(AE430="C",AF430="C"),"UTILIZOU O PDA CORRETAMENTE",IF(AND(AE430="C",AF430="NC"),"UTILIZOU O PDA CORRETAMENTE. NÃO HÁ FOTOS DE TODAS AS ETAPAS",IF(AND(AE430="NC",AF430="NC"),"NÃO UTILIZOU O PDA",IF(AND(AE430="NA",AF430="NA"),"NÃO AVALIADO POR FALHA DE SINCRONISMO"))))</f>
        <v>UTILIZOU O PDA CORRETAMENTE</v>
      </c>
      <c r="AH430" s="144" t="s">
        <v>207</v>
      </c>
      <c r="AI430" s="190" t="s">
        <v>6</v>
      </c>
      <c r="AJ430" s="94" t="str">
        <f>E430</f>
        <v>SÃO PAULO</v>
      </c>
      <c r="AK430" s="192" t="s">
        <v>39</v>
      </c>
    </row>
    <row r="431" spans="1:37" ht="30" hidden="1" customHeight="1">
      <c r="A431" s="176" t="s">
        <v>201</v>
      </c>
      <c r="B431" s="176">
        <v>2620254053</v>
      </c>
      <c r="C431" s="176" t="s">
        <v>86</v>
      </c>
      <c r="D431" s="176" t="s">
        <v>77</v>
      </c>
      <c r="E431" s="176" t="s">
        <v>5</v>
      </c>
      <c r="F431" s="176" t="s">
        <v>835</v>
      </c>
      <c r="G431" s="176">
        <v>44</v>
      </c>
      <c r="H431" s="176" t="s">
        <v>285</v>
      </c>
      <c r="I431" s="176" t="s">
        <v>479</v>
      </c>
      <c r="J431" s="176" t="s">
        <v>86</v>
      </c>
      <c r="K431" s="176" t="s">
        <v>837</v>
      </c>
      <c r="L431" s="204">
        <v>46161.656944444447</v>
      </c>
      <c r="M431" s="204">
        <v>46161.662499999999</v>
      </c>
      <c r="N431" s="176" t="s">
        <v>221</v>
      </c>
      <c r="O431" s="144" t="s">
        <v>207</v>
      </c>
      <c r="P431" s="90"/>
      <c r="Q431" s="144" t="s">
        <v>207</v>
      </c>
      <c r="R431" s="90"/>
      <c r="S431" s="144" t="s">
        <v>207</v>
      </c>
      <c r="T431" s="90"/>
      <c r="U431" s="144" t="s">
        <v>207</v>
      </c>
      <c r="V431" s="90"/>
      <c r="W431" s="144" t="s">
        <v>207</v>
      </c>
      <c r="X431" s="90"/>
      <c r="Y431" s="144" t="s">
        <v>207</v>
      </c>
      <c r="Z431" s="90"/>
      <c r="AA431" s="144" t="s">
        <v>207</v>
      </c>
      <c r="AB431" s="90"/>
      <c r="AC431" s="144" t="s">
        <v>207</v>
      </c>
      <c r="AD431" s="90"/>
      <c r="AE431" s="144" t="s">
        <v>207</v>
      </c>
      <c r="AF431" s="178" t="str">
        <f>IF(AND(O431="",Q431="",S431="",U431="",W431="",Y431="",AA431="",AC431=""),"",IF(OR(AND(O431&lt;&gt;"NA",O431&lt;&gt;"C",O431&lt;&gt;"NC",O431&lt;&gt;"SF",O431&lt;&gt;""),AND(Q431&lt;&gt;"NA",Q431&lt;&gt;"C",Q431&lt;&gt;"NC",Q431&lt;&gt;"SF",Q431&lt;&gt;""),AND(S431&lt;&gt;"NA",S431&lt;&gt;"C",S431&lt;&gt;"NC",S431&lt;&gt;"SF",S431&lt;&gt;""),AND(U431&lt;&gt;"NA",U431&lt;&gt;"C",U431&lt;&gt;"NC",U431&lt;&gt;"SF",U431&lt;&gt;""),AND(W431&lt;&gt;"NA",W431&lt;&gt;"C",W431&lt;&gt;"NC",W431&lt;&gt;"SF",W431&lt;&gt;""),AND(Y431&lt;&gt;"NA",Y431&lt;&gt;"C",Y431&lt;&gt;"NC",Y431&lt;&gt;"SF",Y431&lt;&gt;""),AND(AA431&lt;&gt;"NA",AA431&lt;&gt;"C",AA431&lt;&gt;"NC",AA431&lt;&gt;"SF",AA431&lt;&gt;""),AND(AC431&lt;&gt;"NA",AC431&lt;&gt;"C",AC431&lt;&gt;"NC",AC431&lt;&gt;"SF",AC431&lt;&gt;"")),"FALSO",IF(AND(O431="NA",Q431="NA",S431="NA",U431="NA",W431="NA",Y431="NA",AA431="NA",AC431="NA"),"NA",IF(OR(O431="NC",Q431="NC",S431="NC",U431="NC",W431="NC",Y431="NC",AA431="NC",AC431="NC",O431="SF",Q431="SF",S431="SF",U431="SF",W431="SF",Y431="SF",AA431="SF",AC431="SF"),"NC",IF(OR(O431="C",Q431="C",S431="C",U431="C",W431="C",Y431="C",AA431="C",AC431="C"),"C","")))))</f>
        <v>C</v>
      </c>
      <c r="AG431" s="54" t="str">
        <f>IF(AND(AE431="C",AF431="C"),"UTILIZOU O PDA CORRETAMENTE",IF(AND(AE431="C",AF431="NC"),"UTILIZOU O PDA CORRETAMENTE. NÃO HÁ FOTOS DE TODAS AS ETAPAS",IF(AND(AE431="NC",AF431="NC"),"NÃO UTILIZOU O PDA",IF(AND(AE431="NA",AF431="NA"),"NÃO AVALIADO POR FALHA DE SINCRONISMO"))))</f>
        <v>UTILIZOU O PDA CORRETAMENTE</v>
      </c>
      <c r="AH431" s="144"/>
      <c r="AI431" s="190" t="s">
        <v>6</v>
      </c>
      <c r="AJ431" s="94" t="str">
        <f>E431</f>
        <v>SÃO PAULO</v>
      </c>
      <c r="AK431" s="192" t="s">
        <v>39</v>
      </c>
    </row>
    <row r="432" spans="1:37" ht="30" hidden="1" customHeight="1">
      <c r="A432" s="176" t="s">
        <v>201</v>
      </c>
      <c r="B432" s="176">
        <v>2618898903</v>
      </c>
      <c r="C432" s="176" t="s">
        <v>92</v>
      </c>
      <c r="D432" s="176" t="s">
        <v>77</v>
      </c>
      <c r="E432" s="176" t="s">
        <v>5</v>
      </c>
      <c r="F432" s="176" t="s">
        <v>838</v>
      </c>
      <c r="G432" s="176">
        <v>66</v>
      </c>
      <c r="H432" s="176" t="s">
        <v>512</v>
      </c>
      <c r="I432" s="176" t="s">
        <v>6</v>
      </c>
      <c r="J432" s="176" t="s">
        <v>343</v>
      </c>
      <c r="K432" s="176" t="s">
        <v>658</v>
      </c>
      <c r="L432" s="204">
        <v>46161.415277777778</v>
      </c>
      <c r="M432" s="204">
        <v>46161.443749999999</v>
      </c>
      <c r="N432" s="176" t="s">
        <v>221</v>
      </c>
      <c r="O432" s="144" t="s">
        <v>207</v>
      </c>
      <c r="P432" s="90"/>
      <c r="Q432" s="144" t="s">
        <v>207</v>
      </c>
      <c r="R432" s="90"/>
      <c r="S432" s="144" t="s">
        <v>207</v>
      </c>
      <c r="T432" s="90"/>
      <c r="U432" s="144" t="s">
        <v>207</v>
      </c>
      <c r="V432" s="90"/>
      <c r="W432" s="144" t="s">
        <v>207</v>
      </c>
      <c r="X432" s="90"/>
      <c r="Y432" s="144" t="s">
        <v>207</v>
      </c>
      <c r="Z432" s="90"/>
      <c r="AA432" s="144" t="s">
        <v>207</v>
      </c>
      <c r="AB432" s="90"/>
      <c r="AC432" s="144" t="s">
        <v>207</v>
      </c>
      <c r="AD432" s="90"/>
      <c r="AE432" s="144" t="s">
        <v>207</v>
      </c>
      <c r="AF432" s="178" t="str">
        <f>IF(AND(O432="",Q432="",S432="",U432="",W432="",Y432="",AA432="",AC432=""),"",IF(OR(AND(O432&lt;&gt;"NA",O432&lt;&gt;"C",O432&lt;&gt;"NC",O432&lt;&gt;"SF",O432&lt;&gt;""),AND(Q432&lt;&gt;"NA",Q432&lt;&gt;"C",Q432&lt;&gt;"NC",Q432&lt;&gt;"SF",Q432&lt;&gt;""),AND(S432&lt;&gt;"NA",S432&lt;&gt;"C",S432&lt;&gt;"NC",S432&lt;&gt;"SF",S432&lt;&gt;""),AND(U432&lt;&gt;"NA",U432&lt;&gt;"C",U432&lt;&gt;"NC",U432&lt;&gt;"SF",U432&lt;&gt;""),AND(W432&lt;&gt;"NA",W432&lt;&gt;"C",W432&lt;&gt;"NC",W432&lt;&gt;"SF",W432&lt;&gt;""),AND(Y432&lt;&gt;"NA",Y432&lt;&gt;"C",Y432&lt;&gt;"NC",Y432&lt;&gt;"SF",Y432&lt;&gt;""),AND(AA432&lt;&gt;"NA",AA432&lt;&gt;"C",AA432&lt;&gt;"NC",AA432&lt;&gt;"SF",AA432&lt;&gt;""),AND(AC432&lt;&gt;"NA",AC432&lt;&gt;"C",AC432&lt;&gt;"NC",AC432&lt;&gt;"SF",AC432&lt;&gt;"")),"FALSO",IF(AND(O432="NA",Q432="NA",S432="NA",U432="NA",W432="NA",Y432="NA",AA432="NA",AC432="NA"),"NA",IF(OR(O432="NC",Q432="NC",S432="NC",U432="NC",W432="NC",Y432="NC",AA432="NC",AC432="NC",O432="SF",Q432="SF",S432="SF",U432="SF",W432="SF",Y432="SF",AA432="SF",AC432="SF"),"NC",IF(OR(O432="C",Q432="C",S432="C",U432="C",W432="C",Y432="C",AA432="C",AC432="C"),"C","")))))</f>
        <v>C</v>
      </c>
      <c r="AG432" s="54" t="str">
        <f>IF(AND(AE432="C",AF432="C"),"UTILIZOU O PDA CORRETAMENTE",IF(AND(AE432="C",AF432="NC"),"UTILIZOU O PDA CORRETAMENTE. NÃO HÁ FOTOS DE TODAS AS ETAPAS",IF(AND(AE432="NC",AF432="NC"),"NÃO UTILIZOU O PDA",IF(AND(AE432="NA",AF432="NA"),"NÃO AVALIADO POR FALHA DE SINCRONISMO"))))</f>
        <v>UTILIZOU O PDA CORRETAMENTE</v>
      </c>
      <c r="AH432" s="144" t="s">
        <v>207</v>
      </c>
      <c r="AI432" s="190" t="s">
        <v>6</v>
      </c>
      <c r="AJ432" s="94" t="str">
        <f>E432</f>
        <v>SÃO PAULO</v>
      </c>
      <c r="AK432" s="192" t="s">
        <v>39</v>
      </c>
    </row>
    <row r="433" spans="1:37" ht="30" hidden="1" customHeight="1">
      <c r="A433" s="176" t="s">
        <v>201</v>
      </c>
      <c r="B433" s="176">
        <v>2617581247</v>
      </c>
      <c r="C433" s="176" t="s">
        <v>101</v>
      </c>
      <c r="D433" s="176" t="s">
        <v>79</v>
      </c>
      <c r="E433" s="176" t="s">
        <v>5</v>
      </c>
      <c r="F433" s="176" t="s">
        <v>816</v>
      </c>
      <c r="G433" s="176">
        <v>76</v>
      </c>
      <c r="H433" s="176"/>
      <c r="I433" s="176" t="s">
        <v>241</v>
      </c>
      <c r="J433" s="176" t="s">
        <v>309</v>
      </c>
      <c r="K433" s="176" t="s">
        <v>310</v>
      </c>
      <c r="L433" s="204">
        <v>46161.459722222222</v>
      </c>
      <c r="M433" s="204">
        <v>46161.460416666669</v>
      </c>
      <c r="N433" s="176" t="s">
        <v>311</v>
      </c>
      <c r="O433" s="144" t="s">
        <v>62</v>
      </c>
      <c r="P433" s="90"/>
      <c r="Q433" s="144" t="s">
        <v>62</v>
      </c>
      <c r="R433" s="90"/>
      <c r="S433" s="144" t="s">
        <v>62</v>
      </c>
      <c r="T433" s="90"/>
      <c r="U433" s="144" t="s">
        <v>62</v>
      </c>
      <c r="V433" s="90"/>
      <c r="W433" s="144" t="s">
        <v>62</v>
      </c>
      <c r="X433" s="90"/>
      <c r="Y433" s="144" t="s">
        <v>62</v>
      </c>
      <c r="Z433" s="90"/>
      <c r="AA433" s="144" t="s">
        <v>62</v>
      </c>
      <c r="AB433" s="90"/>
      <c r="AC433" s="144" t="s">
        <v>62</v>
      </c>
      <c r="AD433" s="90"/>
      <c r="AE433" s="144" t="s">
        <v>62</v>
      </c>
      <c r="AF433" s="178" t="str">
        <f>IF(AND(O433="",Q433="",S433="",U433="",W433="",Y433="",AA433="",AC433=""),"",IF(OR(AND(O433&lt;&gt;"NA",O433&lt;&gt;"C",O433&lt;&gt;"NC",O433&lt;&gt;"SF",O433&lt;&gt;""),AND(Q433&lt;&gt;"NA",Q433&lt;&gt;"C",Q433&lt;&gt;"NC",Q433&lt;&gt;"SF",Q433&lt;&gt;""),AND(S433&lt;&gt;"NA",S433&lt;&gt;"C",S433&lt;&gt;"NC",S433&lt;&gt;"SF",S433&lt;&gt;""),AND(U433&lt;&gt;"NA",U433&lt;&gt;"C",U433&lt;&gt;"NC",U433&lt;&gt;"SF",U433&lt;&gt;""),AND(W433&lt;&gt;"NA",W433&lt;&gt;"C",W433&lt;&gt;"NC",W433&lt;&gt;"SF",W433&lt;&gt;""),AND(Y433&lt;&gt;"NA",Y433&lt;&gt;"C",Y433&lt;&gt;"NC",Y433&lt;&gt;"SF",Y433&lt;&gt;""),AND(AA433&lt;&gt;"NA",AA433&lt;&gt;"C",AA433&lt;&gt;"NC",AA433&lt;&gt;"SF",AA433&lt;&gt;""),AND(AC433&lt;&gt;"NA",AC433&lt;&gt;"C",AC433&lt;&gt;"NC",AC433&lt;&gt;"SF",AC433&lt;&gt;"")),"FALSO",IF(AND(O433="NA",Q433="NA",S433="NA",U433="NA",W433="NA",Y433="NA",AA433="NA",AC433="NA"),"NA",IF(OR(O433="NC",Q433="NC",S433="NC",U433="NC",W433="NC",Y433="NC",AA433="NC",AC433="NC",O433="SF",Q433="SF",S433="SF",U433="SF",W433="SF",Y433="SF",AA433="SF",AC433="SF"),"NC",IF(OR(O433="C",Q433="C",S433="C",U433="C",W433="C",Y433="C",AA433="C",AC433="C"),"C","")))))</f>
        <v>NA</v>
      </c>
      <c r="AG433" s="54" t="str">
        <f>IF(AND(AE433="C",AF433="C"),"UTILIZOU O PDA CORRETAMENTE",IF(AND(AE433="C",AF433="NC"),"UTILIZOU O PDA CORRETAMENTE. NÃO HÁ FOTOS DE TODAS AS ETAPAS",IF(AND(AE433="NC",AF433="NC"),"NÃO UTILIZOU O PDA",IF(AND(AE433="NA",AF433="NA"),"NÃO AVALIADO POR FALHA DE SINCRONISMO"))))</f>
        <v>NÃO AVALIADO POR FALHA DE SINCRONISMO</v>
      </c>
      <c r="AH433" s="144" t="s">
        <v>207</v>
      </c>
      <c r="AI433" s="190" t="s">
        <v>6</v>
      </c>
      <c r="AJ433" s="94" t="str">
        <f>E433</f>
        <v>SÃO PAULO</v>
      </c>
      <c r="AK433" s="192" t="s">
        <v>39</v>
      </c>
    </row>
    <row r="434" spans="1:37" ht="30" hidden="1" customHeight="1">
      <c r="A434" s="176" t="s">
        <v>201</v>
      </c>
      <c r="B434" s="176">
        <v>2617568052</v>
      </c>
      <c r="C434" s="176" t="s">
        <v>101</v>
      </c>
      <c r="D434" s="176" t="s">
        <v>79</v>
      </c>
      <c r="E434" s="176" t="s">
        <v>5</v>
      </c>
      <c r="F434" s="176" t="s">
        <v>486</v>
      </c>
      <c r="G434" s="176">
        <v>368</v>
      </c>
      <c r="H434" s="176" t="s">
        <v>217</v>
      </c>
      <c r="I434" s="176" t="s">
        <v>502</v>
      </c>
      <c r="J434" s="176" t="s">
        <v>309</v>
      </c>
      <c r="K434" s="176" t="s">
        <v>313</v>
      </c>
      <c r="L434" s="204">
        <v>46161.459722222222</v>
      </c>
      <c r="M434" s="204">
        <v>46161.460416666669</v>
      </c>
      <c r="N434" s="176" t="s">
        <v>311</v>
      </c>
      <c r="O434" s="144" t="s">
        <v>62</v>
      </c>
      <c r="P434" s="90"/>
      <c r="Q434" s="144" t="s">
        <v>62</v>
      </c>
      <c r="R434" s="90"/>
      <c r="S434" s="144" t="s">
        <v>62</v>
      </c>
      <c r="T434" s="90"/>
      <c r="U434" s="144" t="s">
        <v>62</v>
      </c>
      <c r="V434" s="90"/>
      <c r="W434" s="144" t="s">
        <v>62</v>
      </c>
      <c r="X434" s="90"/>
      <c r="Y434" s="144" t="s">
        <v>62</v>
      </c>
      <c r="Z434" s="90"/>
      <c r="AA434" s="144" t="s">
        <v>62</v>
      </c>
      <c r="AB434" s="90"/>
      <c r="AC434" s="144" t="s">
        <v>62</v>
      </c>
      <c r="AD434" s="90"/>
      <c r="AE434" s="144" t="s">
        <v>62</v>
      </c>
      <c r="AF434" s="178" t="str">
        <f>IF(AND(O434="",Q434="",S434="",U434="",W434="",Y434="",AA434="",AC434=""),"",IF(OR(AND(O434&lt;&gt;"NA",O434&lt;&gt;"C",O434&lt;&gt;"NC",O434&lt;&gt;"SF",O434&lt;&gt;""),AND(Q434&lt;&gt;"NA",Q434&lt;&gt;"C",Q434&lt;&gt;"NC",Q434&lt;&gt;"SF",Q434&lt;&gt;""),AND(S434&lt;&gt;"NA",S434&lt;&gt;"C",S434&lt;&gt;"NC",S434&lt;&gt;"SF",S434&lt;&gt;""),AND(U434&lt;&gt;"NA",U434&lt;&gt;"C",U434&lt;&gt;"NC",U434&lt;&gt;"SF",U434&lt;&gt;""),AND(W434&lt;&gt;"NA",W434&lt;&gt;"C",W434&lt;&gt;"NC",W434&lt;&gt;"SF",W434&lt;&gt;""),AND(Y434&lt;&gt;"NA",Y434&lt;&gt;"C",Y434&lt;&gt;"NC",Y434&lt;&gt;"SF",Y434&lt;&gt;""),AND(AA434&lt;&gt;"NA",AA434&lt;&gt;"C",AA434&lt;&gt;"NC",AA434&lt;&gt;"SF",AA434&lt;&gt;""),AND(AC434&lt;&gt;"NA",AC434&lt;&gt;"C",AC434&lt;&gt;"NC",AC434&lt;&gt;"SF",AC434&lt;&gt;"")),"FALSO",IF(AND(O434="NA",Q434="NA",S434="NA",U434="NA",W434="NA",Y434="NA",AA434="NA",AC434="NA"),"NA",IF(OR(O434="NC",Q434="NC",S434="NC",U434="NC",W434="NC",Y434="NC",AA434="NC",AC434="NC",O434="SF",Q434="SF",S434="SF",U434="SF",W434="SF",Y434="SF",AA434="SF",AC434="SF"),"NC",IF(OR(O434="C",Q434="C",S434="C",U434="C",W434="C",Y434="C",AA434="C",AC434="C"),"C","")))))</f>
        <v>NA</v>
      </c>
      <c r="AG434" s="54" t="str">
        <f>IF(AND(AE434="C",AF434="C"),"UTILIZOU O PDA CORRETAMENTE",IF(AND(AE434="C",AF434="NC"),"UTILIZOU O PDA CORRETAMENTE. NÃO HÁ FOTOS DE TODAS AS ETAPAS",IF(AND(AE434="NC",AF434="NC"),"NÃO UTILIZOU O PDA",IF(AND(AE434="NA",AF434="NA"),"NÃO AVALIADO POR FALHA DE SINCRONISMO"))))</f>
        <v>NÃO AVALIADO POR FALHA DE SINCRONISMO</v>
      </c>
      <c r="AH434" s="144" t="s">
        <v>207</v>
      </c>
      <c r="AI434" s="190" t="s">
        <v>6</v>
      </c>
      <c r="AJ434" s="94" t="str">
        <f>E434</f>
        <v>SÃO PAULO</v>
      </c>
      <c r="AK434" s="192" t="s">
        <v>39</v>
      </c>
    </row>
    <row r="435" spans="1:37" ht="30" hidden="1" customHeight="1">
      <c r="A435" s="176" t="s">
        <v>201</v>
      </c>
      <c r="B435" s="176">
        <v>2617566802</v>
      </c>
      <c r="C435" s="176" t="s">
        <v>101</v>
      </c>
      <c r="D435" s="176" t="s">
        <v>79</v>
      </c>
      <c r="E435" s="176" t="s">
        <v>5</v>
      </c>
      <c r="F435" s="176" t="s">
        <v>486</v>
      </c>
      <c r="G435" s="176">
        <v>556</v>
      </c>
      <c r="H435" s="176" t="s">
        <v>314</v>
      </c>
      <c r="I435" s="176" t="s">
        <v>502</v>
      </c>
      <c r="J435" s="176" t="s">
        <v>309</v>
      </c>
      <c r="K435" s="176" t="s">
        <v>313</v>
      </c>
      <c r="L435" s="204">
        <v>46161.459722222222</v>
      </c>
      <c r="M435" s="204">
        <v>46161.460416666669</v>
      </c>
      <c r="N435" s="176" t="s">
        <v>311</v>
      </c>
      <c r="O435" s="144" t="s">
        <v>62</v>
      </c>
      <c r="P435" s="90"/>
      <c r="Q435" s="144" t="s">
        <v>62</v>
      </c>
      <c r="R435" s="90"/>
      <c r="S435" s="144" t="s">
        <v>62</v>
      </c>
      <c r="T435" s="90"/>
      <c r="U435" s="144" t="s">
        <v>62</v>
      </c>
      <c r="V435" s="90"/>
      <c r="W435" s="144" t="s">
        <v>62</v>
      </c>
      <c r="X435" s="90"/>
      <c r="Y435" s="144" t="s">
        <v>62</v>
      </c>
      <c r="Z435" s="90"/>
      <c r="AA435" s="144" t="s">
        <v>62</v>
      </c>
      <c r="AB435" s="90"/>
      <c r="AC435" s="144" t="s">
        <v>62</v>
      </c>
      <c r="AD435" s="90"/>
      <c r="AE435" s="144" t="s">
        <v>62</v>
      </c>
      <c r="AF435" s="178" t="str">
        <f>IF(AND(O435="",Q435="",S435="",U435="",W435="",Y435="",AA435="",AC435=""),"",IF(OR(AND(O435&lt;&gt;"NA",O435&lt;&gt;"C",O435&lt;&gt;"NC",O435&lt;&gt;"SF",O435&lt;&gt;""),AND(Q435&lt;&gt;"NA",Q435&lt;&gt;"C",Q435&lt;&gt;"NC",Q435&lt;&gt;"SF",Q435&lt;&gt;""),AND(S435&lt;&gt;"NA",S435&lt;&gt;"C",S435&lt;&gt;"NC",S435&lt;&gt;"SF",S435&lt;&gt;""),AND(U435&lt;&gt;"NA",U435&lt;&gt;"C",U435&lt;&gt;"NC",U435&lt;&gt;"SF",U435&lt;&gt;""),AND(W435&lt;&gt;"NA",W435&lt;&gt;"C",W435&lt;&gt;"NC",W435&lt;&gt;"SF",W435&lt;&gt;""),AND(Y435&lt;&gt;"NA",Y435&lt;&gt;"C",Y435&lt;&gt;"NC",Y435&lt;&gt;"SF",Y435&lt;&gt;""),AND(AA435&lt;&gt;"NA",AA435&lt;&gt;"C",AA435&lt;&gt;"NC",AA435&lt;&gt;"SF",AA435&lt;&gt;""),AND(AC435&lt;&gt;"NA",AC435&lt;&gt;"C",AC435&lt;&gt;"NC",AC435&lt;&gt;"SF",AC435&lt;&gt;"")),"FALSO",IF(AND(O435="NA",Q435="NA",S435="NA",U435="NA",W435="NA",Y435="NA",AA435="NA",AC435="NA"),"NA",IF(OR(O435="NC",Q435="NC",S435="NC",U435="NC",W435="NC",Y435="NC",AA435="NC",AC435="NC",O435="SF",Q435="SF",S435="SF",U435="SF",W435="SF",Y435="SF",AA435="SF",AC435="SF"),"NC",IF(OR(O435="C",Q435="C",S435="C",U435="C",W435="C",Y435="C",AA435="C",AC435="C"),"C","")))))</f>
        <v>NA</v>
      </c>
      <c r="AG435" s="54" t="str">
        <f>IF(AND(AE435="C",AF435="C"),"UTILIZOU O PDA CORRETAMENTE",IF(AND(AE435="C",AF435="NC"),"UTILIZOU O PDA CORRETAMENTE. NÃO HÁ FOTOS DE TODAS AS ETAPAS",IF(AND(AE435="NC",AF435="NC"),"NÃO UTILIZOU O PDA",IF(AND(AE435="NA",AF435="NA"),"NÃO AVALIADO POR FALHA DE SINCRONISMO"))))</f>
        <v>NÃO AVALIADO POR FALHA DE SINCRONISMO</v>
      </c>
      <c r="AH435" s="144" t="s">
        <v>207</v>
      </c>
      <c r="AI435" s="190" t="s">
        <v>6</v>
      </c>
      <c r="AJ435" s="94" t="str">
        <f>E435</f>
        <v>SÃO PAULO</v>
      </c>
      <c r="AK435" s="192" t="s">
        <v>39</v>
      </c>
    </row>
    <row r="436" spans="1:37" ht="30" hidden="1" customHeight="1">
      <c r="A436" s="176" t="s">
        <v>201</v>
      </c>
      <c r="B436" s="176">
        <v>2617568150</v>
      </c>
      <c r="C436" s="176" t="s">
        <v>101</v>
      </c>
      <c r="D436" s="176" t="s">
        <v>79</v>
      </c>
      <c r="E436" s="176" t="s">
        <v>5</v>
      </c>
      <c r="F436" s="176" t="s">
        <v>486</v>
      </c>
      <c r="G436" s="176">
        <v>372</v>
      </c>
      <c r="H436" s="176" t="s">
        <v>217</v>
      </c>
      <c r="I436" s="176" t="s">
        <v>502</v>
      </c>
      <c r="J436" s="176" t="s">
        <v>309</v>
      </c>
      <c r="K436" s="176" t="s">
        <v>313</v>
      </c>
      <c r="L436" s="204">
        <v>46161.459722222222</v>
      </c>
      <c r="M436" s="204">
        <v>46161.460416666669</v>
      </c>
      <c r="N436" s="176" t="s">
        <v>311</v>
      </c>
      <c r="O436" s="144" t="s">
        <v>62</v>
      </c>
      <c r="P436" s="90"/>
      <c r="Q436" s="144" t="s">
        <v>62</v>
      </c>
      <c r="R436" s="90"/>
      <c r="S436" s="144" t="s">
        <v>62</v>
      </c>
      <c r="T436" s="90"/>
      <c r="U436" s="144" t="s">
        <v>62</v>
      </c>
      <c r="V436" s="90"/>
      <c r="W436" s="144" t="s">
        <v>62</v>
      </c>
      <c r="X436" s="90"/>
      <c r="Y436" s="144" t="s">
        <v>62</v>
      </c>
      <c r="Z436" s="90"/>
      <c r="AA436" s="144" t="s">
        <v>62</v>
      </c>
      <c r="AB436" s="90"/>
      <c r="AC436" s="144" t="s">
        <v>62</v>
      </c>
      <c r="AD436" s="90"/>
      <c r="AE436" s="144" t="s">
        <v>62</v>
      </c>
      <c r="AF436" s="178" t="str">
        <f>IF(AND(O436="",Q436="",S436="",U436="",W436="",Y436="",AA436="",AC436=""),"",IF(OR(AND(O436&lt;&gt;"NA",O436&lt;&gt;"C",O436&lt;&gt;"NC",O436&lt;&gt;"SF",O436&lt;&gt;""),AND(Q436&lt;&gt;"NA",Q436&lt;&gt;"C",Q436&lt;&gt;"NC",Q436&lt;&gt;"SF",Q436&lt;&gt;""),AND(S436&lt;&gt;"NA",S436&lt;&gt;"C",S436&lt;&gt;"NC",S436&lt;&gt;"SF",S436&lt;&gt;""),AND(U436&lt;&gt;"NA",U436&lt;&gt;"C",U436&lt;&gt;"NC",U436&lt;&gt;"SF",U436&lt;&gt;""),AND(W436&lt;&gt;"NA",W436&lt;&gt;"C",W436&lt;&gt;"NC",W436&lt;&gt;"SF",W436&lt;&gt;""),AND(Y436&lt;&gt;"NA",Y436&lt;&gt;"C",Y436&lt;&gt;"NC",Y436&lt;&gt;"SF",Y436&lt;&gt;""),AND(AA436&lt;&gt;"NA",AA436&lt;&gt;"C",AA436&lt;&gt;"NC",AA436&lt;&gt;"SF",AA436&lt;&gt;""),AND(AC436&lt;&gt;"NA",AC436&lt;&gt;"C",AC436&lt;&gt;"NC",AC436&lt;&gt;"SF",AC436&lt;&gt;"")),"FALSO",IF(AND(O436="NA",Q436="NA",S436="NA",U436="NA",W436="NA",Y436="NA",AA436="NA",AC436="NA"),"NA",IF(OR(O436="NC",Q436="NC",S436="NC",U436="NC",W436="NC",Y436="NC",AA436="NC",AC436="NC",O436="SF",Q436="SF",S436="SF",U436="SF",W436="SF",Y436="SF",AA436="SF",AC436="SF"),"NC",IF(OR(O436="C",Q436="C",S436="C",U436="C",W436="C",Y436="C",AA436="C",AC436="C"),"C","")))))</f>
        <v>NA</v>
      </c>
      <c r="AG436" s="54" t="str">
        <f>IF(AND(AE436="C",AF436="C"),"UTILIZOU O PDA CORRETAMENTE",IF(AND(AE436="C",AF436="NC"),"UTILIZOU O PDA CORRETAMENTE. NÃO HÁ FOTOS DE TODAS AS ETAPAS",IF(AND(AE436="NC",AF436="NC"),"NÃO UTILIZOU O PDA",IF(AND(AE436="NA",AF436="NA"),"NÃO AVALIADO POR FALHA DE SINCRONISMO"))))</f>
        <v>NÃO AVALIADO POR FALHA DE SINCRONISMO</v>
      </c>
      <c r="AH436" s="144" t="s">
        <v>207</v>
      </c>
      <c r="AI436" s="190" t="s">
        <v>6</v>
      </c>
      <c r="AJ436" s="94" t="str">
        <f>E436</f>
        <v>SÃO PAULO</v>
      </c>
      <c r="AK436" s="192" t="s">
        <v>39</v>
      </c>
    </row>
    <row r="437" spans="1:37" ht="30" hidden="1" customHeight="1">
      <c r="A437" s="176" t="s">
        <v>201</v>
      </c>
      <c r="B437" s="176">
        <v>2617567913</v>
      </c>
      <c r="C437" s="176" t="s">
        <v>101</v>
      </c>
      <c r="D437" s="176" t="s">
        <v>79</v>
      </c>
      <c r="E437" s="176" t="s">
        <v>5</v>
      </c>
      <c r="F437" s="176" t="s">
        <v>486</v>
      </c>
      <c r="G437" s="176">
        <v>360</v>
      </c>
      <c r="H437" s="176"/>
      <c r="I437" s="176" t="s">
        <v>502</v>
      </c>
      <c r="J437" s="176" t="s">
        <v>309</v>
      </c>
      <c r="K437" s="176" t="s">
        <v>313</v>
      </c>
      <c r="L437" s="204">
        <v>46161.459722222222</v>
      </c>
      <c r="M437" s="204">
        <v>46161.460416666669</v>
      </c>
      <c r="N437" s="176" t="s">
        <v>311</v>
      </c>
      <c r="O437" s="144" t="s">
        <v>62</v>
      </c>
      <c r="P437" s="90"/>
      <c r="Q437" s="144" t="s">
        <v>62</v>
      </c>
      <c r="R437" s="90"/>
      <c r="S437" s="144" t="s">
        <v>62</v>
      </c>
      <c r="T437" s="90"/>
      <c r="U437" s="144" t="s">
        <v>62</v>
      </c>
      <c r="V437" s="90"/>
      <c r="W437" s="144" t="s">
        <v>62</v>
      </c>
      <c r="X437" s="90"/>
      <c r="Y437" s="144" t="s">
        <v>62</v>
      </c>
      <c r="Z437" s="90"/>
      <c r="AA437" s="144" t="s">
        <v>62</v>
      </c>
      <c r="AB437" s="90"/>
      <c r="AC437" s="144" t="s">
        <v>62</v>
      </c>
      <c r="AD437" s="90"/>
      <c r="AE437" s="144" t="s">
        <v>62</v>
      </c>
      <c r="AF437" s="178" t="str">
        <f>IF(AND(O437="",Q437="",S437="",U437="",W437="",Y437="",AA437="",AC437=""),"",IF(OR(AND(O437&lt;&gt;"NA",O437&lt;&gt;"C",O437&lt;&gt;"NC",O437&lt;&gt;"SF",O437&lt;&gt;""),AND(Q437&lt;&gt;"NA",Q437&lt;&gt;"C",Q437&lt;&gt;"NC",Q437&lt;&gt;"SF",Q437&lt;&gt;""),AND(S437&lt;&gt;"NA",S437&lt;&gt;"C",S437&lt;&gt;"NC",S437&lt;&gt;"SF",S437&lt;&gt;""),AND(U437&lt;&gt;"NA",U437&lt;&gt;"C",U437&lt;&gt;"NC",U437&lt;&gt;"SF",U437&lt;&gt;""),AND(W437&lt;&gt;"NA",W437&lt;&gt;"C",W437&lt;&gt;"NC",W437&lt;&gt;"SF",W437&lt;&gt;""),AND(Y437&lt;&gt;"NA",Y437&lt;&gt;"C",Y437&lt;&gt;"NC",Y437&lt;&gt;"SF",Y437&lt;&gt;""),AND(AA437&lt;&gt;"NA",AA437&lt;&gt;"C",AA437&lt;&gt;"NC",AA437&lt;&gt;"SF",AA437&lt;&gt;""),AND(AC437&lt;&gt;"NA",AC437&lt;&gt;"C",AC437&lt;&gt;"NC",AC437&lt;&gt;"SF",AC437&lt;&gt;"")),"FALSO",IF(AND(O437="NA",Q437="NA",S437="NA",U437="NA",W437="NA",Y437="NA",AA437="NA",AC437="NA"),"NA",IF(OR(O437="NC",Q437="NC",S437="NC",U437="NC",W437="NC",Y437="NC",AA437="NC",AC437="NC",O437="SF",Q437="SF",S437="SF",U437="SF",W437="SF",Y437="SF",AA437="SF",AC437="SF"),"NC",IF(OR(O437="C",Q437="C",S437="C",U437="C",W437="C",Y437="C",AA437="C",AC437="C"),"C","")))))</f>
        <v>NA</v>
      </c>
      <c r="AG437" s="54" t="str">
        <f>IF(AND(AE437="C",AF437="C"),"UTILIZOU O PDA CORRETAMENTE",IF(AND(AE437="C",AF437="NC"),"UTILIZOU O PDA CORRETAMENTE. NÃO HÁ FOTOS DE TODAS AS ETAPAS",IF(AND(AE437="NC",AF437="NC"),"NÃO UTILIZOU O PDA",IF(AND(AE437="NA",AF437="NA"),"NÃO AVALIADO POR FALHA DE SINCRONISMO"))))</f>
        <v>NÃO AVALIADO POR FALHA DE SINCRONISMO</v>
      </c>
      <c r="AH437" s="144" t="s">
        <v>207</v>
      </c>
      <c r="AI437" s="190" t="s">
        <v>6</v>
      </c>
      <c r="AJ437" s="94" t="str">
        <f>E437</f>
        <v>SÃO PAULO</v>
      </c>
      <c r="AK437" s="192" t="s">
        <v>39</v>
      </c>
    </row>
    <row r="438" spans="1:37" ht="30" hidden="1" customHeight="1">
      <c r="A438" s="176" t="s">
        <v>201</v>
      </c>
      <c r="B438" s="176">
        <v>2617576179</v>
      </c>
      <c r="C438" s="176" t="s">
        <v>101</v>
      </c>
      <c r="D438" s="176" t="s">
        <v>79</v>
      </c>
      <c r="E438" s="176" t="s">
        <v>5</v>
      </c>
      <c r="F438" s="176" t="s">
        <v>815</v>
      </c>
      <c r="G438" s="176">
        <v>119</v>
      </c>
      <c r="H438" s="176" t="s">
        <v>217</v>
      </c>
      <c r="I438" s="176" t="s">
        <v>241</v>
      </c>
      <c r="J438" s="176" t="s">
        <v>309</v>
      </c>
      <c r="K438" s="176" t="s">
        <v>313</v>
      </c>
      <c r="L438" s="204">
        <v>46161.459722222222</v>
      </c>
      <c r="M438" s="204">
        <v>46161.460416666669</v>
      </c>
      <c r="N438" s="176" t="s">
        <v>311</v>
      </c>
      <c r="O438" s="144" t="s">
        <v>62</v>
      </c>
      <c r="P438" s="90"/>
      <c r="Q438" s="144" t="s">
        <v>62</v>
      </c>
      <c r="R438" s="90"/>
      <c r="S438" s="144" t="s">
        <v>62</v>
      </c>
      <c r="T438" s="90"/>
      <c r="U438" s="144" t="s">
        <v>62</v>
      </c>
      <c r="V438" s="90"/>
      <c r="W438" s="144" t="s">
        <v>62</v>
      </c>
      <c r="X438" s="90"/>
      <c r="Y438" s="144" t="s">
        <v>62</v>
      </c>
      <c r="Z438" s="90"/>
      <c r="AA438" s="144" t="s">
        <v>62</v>
      </c>
      <c r="AB438" s="90"/>
      <c r="AC438" s="144" t="s">
        <v>62</v>
      </c>
      <c r="AD438" s="90"/>
      <c r="AE438" s="144" t="s">
        <v>62</v>
      </c>
      <c r="AF438" s="178" t="str">
        <f>IF(AND(O438="",Q438="",S438="",U438="",W438="",Y438="",AA438="",AC438=""),"",IF(OR(AND(O438&lt;&gt;"NA",O438&lt;&gt;"C",O438&lt;&gt;"NC",O438&lt;&gt;"SF",O438&lt;&gt;""),AND(Q438&lt;&gt;"NA",Q438&lt;&gt;"C",Q438&lt;&gt;"NC",Q438&lt;&gt;"SF",Q438&lt;&gt;""),AND(S438&lt;&gt;"NA",S438&lt;&gt;"C",S438&lt;&gt;"NC",S438&lt;&gt;"SF",S438&lt;&gt;""),AND(U438&lt;&gt;"NA",U438&lt;&gt;"C",U438&lt;&gt;"NC",U438&lt;&gt;"SF",U438&lt;&gt;""),AND(W438&lt;&gt;"NA",W438&lt;&gt;"C",W438&lt;&gt;"NC",W438&lt;&gt;"SF",W438&lt;&gt;""),AND(Y438&lt;&gt;"NA",Y438&lt;&gt;"C",Y438&lt;&gt;"NC",Y438&lt;&gt;"SF",Y438&lt;&gt;""),AND(AA438&lt;&gt;"NA",AA438&lt;&gt;"C",AA438&lt;&gt;"NC",AA438&lt;&gt;"SF",AA438&lt;&gt;""),AND(AC438&lt;&gt;"NA",AC438&lt;&gt;"C",AC438&lt;&gt;"NC",AC438&lt;&gt;"SF",AC438&lt;&gt;"")),"FALSO",IF(AND(O438="NA",Q438="NA",S438="NA",U438="NA",W438="NA",Y438="NA",AA438="NA",AC438="NA"),"NA",IF(OR(O438="NC",Q438="NC",S438="NC",U438="NC",W438="NC",Y438="NC",AA438="NC",AC438="NC",O438="SF",Q438="SF",S438="SF",U438="SF",W438="SF",Y438="SF",AA438="SF",AC438="SF"),"NC",IF(OR(O438="C",Q438="C",S438="C",U438="C",W438="C",Y438="C",AA438="C",AC438="C"),"C","")))))</f>
        <v>NA</v>
      </c>
      <c r="AG438" s="54" t="str">
        <f>IF(AND(AE438="C",AF438="C"),"UTILIZOU O PDA CORRETAMENTE",IF(AND(AE438="C",AF438="NC"),"UTILIZOU O PDA CORRETAMENTE. NÃO HÁ FOTOS DE TODAS AS ETAPAS",IF(AND(AE438="NC",AF438="NC"),"NÃO UTILIZOU O PDA",IF(AND(AE438="NA",AF438="NA"),"NÃO AVALIADO POR FALHA DE SINCRONISMO"))))</f>
        <v>NÃO AVALIADO POR FALHA DE SINCRONISMO</v>
      </c>
      <c r="AH438" s="144" t="s">
        <v>207</v>
      </c>
      <c r="AI438" s="190" t="s">
        <v>6</v>
      </c>
      <c r="AJ438" s="94" t="str">
        <f>E438</f>
        <v>SÃO PAULO</v>
      </c>
      <c r="AK438" s="192" t="s">
        <v>39</v>
      </c>
    </row>
    <row r="439" spans="1:37" ht="30" hidden="1" customHeight="1">
      <c r="A439" s="176" t="s">
        <v>201</v>
      </c>
      <c r="B439" s="176">
        <v>2617572629</v>
      </c>
      <c r="C439" s="176" t="s">
        <v>101</v>
      </c>
      <c r="D439" s="176" t="s">
        <v>79</v>
      </c>
      <c r="E439" s="176" t="s">
        <v>5</v>
      </c>
      <c r="F439" s="176" t="s">
        <v>815</v>
      </c>
      <c r="G439" s="176">
        <v>99</v>
      </c>
      <c r="H439" s="176"/>
      <c r="I439" s="176" t="s">
        <v>241</v>
      </c>
      <c r="J439" s="176" t="s">
        <v>309</v>
      </c>
      <c r="K439" s="176" t="s">
        <v>313</v>
      </c>
      <c r="L439" s="204">
        <v>46161.459722222222</v>
      </c>
      <c r="M439" s="204">
        <v>46161.460416666669</v>
      </c>
      <c r="N439" s="176" t="s">
        <v>311</v>
      </c>
      <c r="O439" s="144" t="s">
        <v>62</v>
      </c>
      <c r="P439" s="90"/>
      <c r="Q439" s="144" t="s">
        <v>62</v>
      </c>
      <c r="R439" s="90"/>
      <c r="S439" s="144" t="s">
        <v>62</v>
      </c>
      <c r="T439" s="90"/>
      <c r="U439" s="144" t="s">
        <v>62</v>
      </c>
      <c r="V439" s="90"/>
      <c r="W439" s="144" t="s">
        <v>62</v>
      </c>
      <c r="X439" s="90"/>
      <c r="Y439" s="144" t="s">
        <v>62</v>
      </c>
      <c r="Z439" s="90"/>
      <c r="AA439" s="144" t="s">
        <v>62</v>
      </c>
      <c r="AB439" s="90"/>
      <c r="AC439" s="144" t="s">
        <v>62</v>
      </c>
      <c r="AD439" s="90"/>
      <c r="AE439" s="144" t="s">
        <v>62</v>
      </c>
      <c r="AF439" s="178" t="str">
        <f>IF(AND(O439="",Q439="",S439="",U439="",W439="",Y439="",AA439="",AC439=""),"",IF(OR(AND(O439&lt;&gt;"NA",O439&lt;&gt;"C",O439&lt;&gt;"NC",O439&lt;&gt;"SF",O439&lt;&gt;""),AND(Q439&lt;&gt;"NA",Q439&lt;&gt;"C",Q439&lt;&gt;"NC",Q439&lt;&gt;"SF",Q439&lt;&gt;""),AND(S439&lt;&gt;"NA",S439&lt;&gt;"C",S439&lt;&gt;"NC",S439&lt;&gt;"SF",S439&lt;&gt;""),AND(U439&lt;&gt;"NA",U439&lt;&gt;"C",U439&lt;&gt;"NC",U439&lt;&gt;"SF",U439&lt;&gt;""),AND(W439&lt;&gt;"NA",W439&lt;&gt;"C",W439&lt;&gt;"NC",W439&lt;&gt;"SF",W439&lt;&gt;""),AND(Y439&lt;&gt;"NA",Y439&lt;&gt;"C",Y439&lt;&gt;"NC",Y439&lt;&gt;"SF",Y439&lt;&gt;""),AND(AA439&lt;&gt;"NA",AA439&lt;&gt;"C",AA439&lt;&gt;"NC",AA439&lt;&gt;"SF",AA439&lt;&gt;""),AND(AC439&lt;&gt;"NA",AC439&lt;&gt;"C",AC439&lt;&gt;"NC",AC439&lt;&gt;"SF",AC439&lt;&gt;"")),"FALSO",IF(AND(O439="NA",Q439="NA",S439="NA",U439="NA",W439="NA",Y439="NA",AA439="NA",AC439="NA"),"NA",IF(OR(O439="NC",Q439="NC",S439="NC",U439="NC",W439="NC",Y439="NC",AA439="NC",AC439="NC",O439="SF",Q439="SF",S439="SF",U439="SF",W439="SF",Y439="SF",AA439="SF",AC439="SF"),"NC",IF(OR(O439="C",Q439="C",S439="C",U439="C",W439="C",Y439="C",AA439="C",AC439="C"),"C","")))))</f>
        <v>NA</v>
      </c>
      <c r="AG439" s="54" t="str">
        <f>IF(AND(AE439="C",AF439="C"),"UTILIZOU O PDA CORRETAMENTE",IF(AND(AE439="C",AF439="NC"),"UTILIZOU O PDA CORRETAMENTE. NÃO HÁ FOTOS DE TODAS AS ETAPAS",IF(AND(AE439="NC",AF439="NC"),"NÃO UTILIZOU O PDA",IF(AND(AE439="NA",AF439="NA"),"NÃO AVALIADO POR FALHA DE SINCRONISMO"))))</f>
        <v>NÃO AVALIADO POR FALHA DE SINCRONISMO</v>
      </c>
      <c r="AH439" s="144" t="s">
        <v>207</v>
      </c>
      <c r="AI439" s="190" t="s">
        <v>6</v>
      </c>
      <c r="AJ439" s="94" t="str">
        <f>E439</f>
        <v>SÃO PAULO</v>
      </c>
      <c r="AK439" s="192" t="s">
        <v>39</v>
      </c>
    </row>
    <row r="440" spans="1:37" ht="30" hidden="1" customHeight="1">
      <c r="A440" s="176" t="s">
        <v>201</v>
      </c>
      <c r="B440" s="176">
        <v>2617584770</v>
      </c>
      <c r="C440" s="176" t="s">
        <v>101</v>
      </c>
      <c r="D440" s="176" t="s">
        <v>79</v>
      </c>
      <c r="E440" s="176" t="s">
        <v>5</v>
      </c>
      <c r="F440" s="176" t="s">
        <v>816</v>
      </c>
      <c r="G440" s="176">
        <v>92</v>
      </c>
      <c r="H440" s="176" t="s">
        <v>203</v>
      </c>
      <c r="I440" s="176" t="s">
        <v>241</v>
      </c>
      <c r="J440" s="176" t="s">
        <v>309</v>
      </c>
      <c r="K440" s="176" t="s">
        <v>310</v>
      </c>
      <c r="L440" s="204">
        <v>46161.459722222222</v>
      </c>
      <c r="M440" s="204">
        <v>46161.460416666669</v>
      </c>
      <c r="N440" s="176" t="s">
        <v>311</v>
      </c>
      <c r="O440" s="144" t="s">
        <v>62</v>
      </c>
      <c r="P440" s="90"/>
      <c r="Q440" s="144" t="s">
        <v>62</v>
      </c>
      <c r="R440" s="90"/>
      <c r="S440" s="144" t="s">
        <v>62</v>
      </c>
      <c r="T440" s="90"/>
      <c r="U440" s="144" t="s">
        <v>62</v>
      </c>
      <c r="V440" s="90"/>
      <c r="W440" s="144" t="s">
        <v>62</v>
      </c>
      <c r="X440" s="90"/>
      <c r="Y440" s="144" t="s">
        <v>62</v>
      </c>
      <c r="Z440" s="90"/>
      <c r="AA440" s="144" t="s">
        <v>62</v>
      </c>
      <c r="AB440" s="90"/>
      <c r="AC440" s="144" t="s">
        <v>62</v>
      </c>
      <c r="AD440" s="90"/>
      <c r="AE440" s="144" t="s">
        <v>62</v>
      </c>
      <c r="AF440" s="178" t="str">
        <f>IF(AND(O440="",Q440="",S440="",U440="",W440="",Y440="",AA440="",AC440=""),"",IF(OR(AND(O440&lt;&gt;"NA",O440&lt;&gt;"C",O440&lt;&gt;"NC",O440&lt;&gt;"SF",O440&lt;&gt;""),AND(Q440&lt;&gt;"NA",Q440&lt;&gt;"C",Q440&lt;&gt;"NC",Q440&lt;&gt;"SF",Q440&lt;&gt;""),AND(S440&lt;&gt;"NA",S440&lt;&gt;"C",S440&lt;&gt;"NC",S440&lt;&gt;"SF",S440&lt;&gt;""),AND(U440&lt;&gt;"NA",U440&lt;&gt;"C",U440&lt;&gt;"NC",U440&lt;&gt;"SF",U440&lt;&gt;""),AND(W440&lt;&gt;"NA",W440&lt;&gt;"C",W440&lt;&gt;"NC",W440&lt;&gt;"SF",W440&lt;&gt;""),AND(Y440&lt;&gt;"NA",Y440&lt;&gt;"C",Y440&lt;&gt;"NC",Y440&lt;&gt;"SF",Y440&lt;&gt;""),AND(AA440&lt;&gt;"NA",AA440&lt;&gt;"C",AA440&lt;&gt;"NC",AA440&lt;&gt;"SF",AA440&lt;&gt;""),AND(AC440&lt;&gt;"NA",AC440&lt;&gt;"C",AC440&lt;&gt;"NC",AC440&lt;&gt;"SF",AC440&lt;&gt;"")),"FALSO",IF(AND(O440="NA",Q440="NA",S440="NA",U440="NA",W440="NA",Y440="NA",AA440="NA",AC440="NA"),"NA",IF(OR(O440="NC",Q440="NC",S440="NC",U440="NC",W440="NC",Y440="NC",AA440="NC",AC440="NC",O440="SF",Q440="SF",S440="SF",U440="SF",W440="SF",Y440="SF",AA440="SF",AC440="SF"),"NC",IF(OR(O440="C",Q440="C",S440="C",U440="C",W440="C",Y440="C",AA440="C",AC440="C"),"C","")))))</f>
        <v>NA</v>
      </c>
      <c r="AG440" s="54" t="str">
        <f>IF(AND(AE440="C",AF440="C"),"UTILIZOU O PDA CORRETAMENTE",IF(AND(AE440="C",AF440="NC"),"UTILIZOU O PDA CORRETAMENTE. NÃO HÁ FOTOS DE TODAS AS ETAPAS",IF(AND(AE440="NC",AF440="NC"),"NÃO UTILIZOU O PDA",IF(AND(AE440="NA",AF440="NA"),"NÃO AVALIADO POR FALHA DE SINCRONISMO"))))</f>
        <v>NÃO AVALIADO POR FALHA DE SINCRONISMO</v>
      </c>
      <c r="AH440" s="144" t="s">
        <v>207</v>
      </c>
      <c r="AI440" s="190" t="s">
        <v>6</v>
      </c>
      <c r="AJ440" s="94" t="str">
        <f>E440</f>
        <v>SÃO PAULO</v>
      </c>
      <c r="AK440" s="192" t="s">
        <v>39</v>
      </c>
    </row>
    <row r="441" spans="1:37" ht="30" hidden="1" customHeight="1">
      <c r="A441" s="176" t="s">
        <v>201</v>
      </c>
      <c r="B441" s="176">
        <v>2617157282</v>
      </c>
      <c r="C441" s="176" t="s">
        <v>101</v>
      </c>
      <c r="D441" s="176" t="s">
        <v>79</v>
      </c>
      <c r="E441" s="176" t="s">
        <v>5</v>
      </c>
      <c r="F441" s="176" t="s">
        <v>486</v>
      </c>
      <c r="G441" s="176">
        <v>462</v>
      </c>
      <c r="H441" s="176" t="s">
        <v>513</v>
      </c>
      <c r="I441" s="176" t="s">
        <v>502</v>
      </c>
      <c r="J441" s="176" t="s">
        <v>309</v>
      </c>
      <c r="K441" s="176" t="s">
        <v>310</v>
      </c>
      <c r="L441" s="204">
        <v>46161.37777777778</v>
      </c>
      <c r="M441" s="204">
        <v>46161.378472222219</v>
      </c>
      <c r="N441" s="176" t="s">
        <v>311</v>
      </c>
      <c r="O441" s="144" t="s">
        <v>62</v>
      </c>
      <c r="P441" s="90"/>
      <c r="Q441" s="144" t="s">
        <v>62</v>
      </c>
      <c r="R441" s="90"/>
      <c r="S441" s="144" t="s">
        <v>62</v>
      </c>
      <c r="T441" s="90"/>
      <c r="U441" s="144" t="s">
        <v>62</v>
      </c>
      <c r="V441" s="90"/>
      <c r="W441" s="144" t="s">
        <v>62</v>
      </c>
      <c r="X441" s="90"/>
      <c r="Y441" s="144" t="s">
        <v>62</v>
      </c>
      <c r="Z441" s="90"/>
      <c r="AA441" s="144" t="s">
        <v>62</v>
      </c>
      <c r="AB441" s="90"/>
      <c r="AC441" s="144" t="s">
        <v>62</v>
      </c>
      <c r="AD441" s="90"/>
      <c r="AE441" s="144" t="s">
        <v>62</v>
      </c>
      <c r="AF441" s="178" t="str">
        <f>IF(AND(O441="",Q441="",S441="",U441="",W441="",Y441="",AA441="",AC441=""),"",IF(OR(AND(O441&lt;&gt;"NA",O441&lt;&gt;"C",O441&lt;&gt;"NC",O441&lt;&gt;"SF",O441&lt;&gt;""),AND(Q441&lt;&gt;"NA",Q441&lt;&gt;"C",Q441&lt;&gt;"NC",Q441&lt;&gt;"SF",Q441&lt;&gt;""),AND(S441&lt;&gt;"NA",S441&lt;&gt;"C",S441&lt;&gt;"NC",S441&lt;&gt;"SF",S441&lt;&gt;""),AND(U441&lt;&gt;"NA",U441&lt;&gt;"C",U441&lt;&gt;"NC",U441&lt;&gt;"SF",U441&lt;&gt;""),AND(W441&lt;&gt;"NA",W441&lt;&gt;"C",W441&lt;&gt;"NC",W441&lt;&gt;"SF",W441&lt;&gt;""),AND(Y441&lt;&gt;"NA",Y441&lt;&gt;"C",Y441&lt;&gt;"NC",Y441&lt;&gt;"SF",Y441&lt;&gt;""),AND(AA441&lt;&gt;"NA",AA441&lt;&gt;"C",AA441&lt;&gt;"NC",AA441&lt;&gt;"SF",AA441&lt;&gt;""),AND(AC441&lt;&gt;"NA",AC441&lt;&gt;"C",AC441&lt;&gt;"NC",AC441&lt;&gt;"SF",AC441&lt;&gt;"")),"FALSO",IF(AND(O441="NA",Q441="NA",S441="NA",U441="NA",W441="NA",Y441="NA",AA441="NA",AC441="NA"),"NA",IF(OR(O441="NC",Q441="NC",S441="NC",U441="NC",W441="NC",Y441="NC",AA441="NC",AC441="NC",O441="SF",Q441="SF",S441="SF",U441="SF",W441="SF",Y441="SF",AA441="SF",AC441="SF"),"NC",IF(OR(O441="C",Q441="C",S441="C",U441="C",W441="C",Y441="C",AA441="C",AC441="C"),"C","")))))</f>
        <v>NA</v>
      </c>
      <c r="AG441" s="54" t="str">
        <f>IF(AND(AE441="C",AF441="C"),"UTILIZOU O PDA CORRETAMENTE",IF(AND(AE441="C",AF441="NC"),"UTILIZOU O PDA CORRETAMENTE. NÃO HÁ FOTOS DE TODAS AS ETAPAS",IF(AND(AE441="NC",AF441="NC"),"NÃO UTILIZOU O PDA",IF(AND(AE441="NA",AF441="NA"),"NÃO AVALIADO POR FALHA DE SINCRONISMO"))))</f>
        <v>NÃO AVALIADO POR FALHA DE SINCRONISMO</v>
      </c>
      <c r="AH441" s="144" t="s">
        <v>207</v>
      </c>
      <c r="AI441" s="190" t="s">
        <v>6</v>
      </c>
      <c r="AJ441" s="94" t="str">
        <f>E441</f>
        <v>SÃO PAULO</v>
      </c>
      <c r="AK441" s="192" t="s">
        <v>39</v>
      </c>
    </row>
    <row r="442" spans="1:37" ht="30" hidden="1" customHeight="1">
      <c r="A442" s="176" t="s">
        <v>201</v>
      </c>
      <c r="B442" s="176">
        <v>2617156736</v>
      </c>
      <c r="C442" s="176" t="s">
        <v>101</v>
      </c>
      <c r="D442" s="176" t="s">
        <v>79</v>
      </c>
      <c r="E442" s="176" t="s">
        <v>5</v>
      </c>
      <c r="F442" s="176" t="s">
        <v>486</v>
      </c>
      <c r="G442" s="176">
        <v>408</v>
      </c>
      <c r="H442" s="176" t="s">
        <v>217</v>
      </c>
      <c r="I442" s="176" t="s">
        <v>502</v>
      </c>
      <c r="J442" s="176" t="s">
        <v>309</v>
      </c>
      <c r="K442" s="176" t="s">
        <v>310</v>
      </c>
      <c r="L442" s="204">
        <v>46161.37777777778</v>
      </c>
      <c r="M442" s="204">
        <v>46161.378472222219</v>
      </c>
      <c r="N442" s="176" t="s">
        <v>311</v>
      </c>
      <c r="O442" s="144" t="s">
        <v>62</v>
      </c>
      <c r="P442" s="90"/>
      <c r="Q442" s="144" t="s">
        <v>62</v>
      </c>
      <c r="R442" s="90"/>
      <c r="S442" s="144" t="s">
        <v>62</v>
      </c>
      <c r="T442" s="90"/>
      <c r="U442" s="144" t="s">
        <v>62</v>
      </c>
      <c r="V442" s="90"/>
      <c r="W442" s="144" t="s">
        <v>62</v>
      </c>
      <c r="X442" s="90"/>
      <c r="Y442" s="144" t="s">
        <v>62</v>
      </c>
      <c r="Z442" s="90"/>
      <c r="AA442" s="144" t="s">
        <v>62</v>
      </c>
      <c r="AB442" s="90"/>
      <c r="AC442" s="144" t="s">
        <v>62</v>
      </c>
      <c r="AD442" s="90"/>
      <c r="AE442" s="144" t="s">
        <v>62</v>
      </c>
      <c r="AF442" s="178" t="str">
        <f>IF(AND(O442="",Q442="",S442="",U442="",W442="",Y442="",AA442="",AC442=""),"",IF(OR(AND(O442&lt;&gt;"NA",O442&lt;&gt;"C",O442&lt;&gt;"NC",O442&lt;&gt;"SF",O442&lt;&gt;""),AND(Q442&lt;&gt;"NA",Q442&lt;&gt;"C",Q442&lt;&gt;"NC",Q442&lt;&gt;"SF",Q442&lt;&gt;""),AND(S442&lt;&gt;"NA",S442&lt;&gt;"C",S442&lt;&gt;"NC",S442&lt;&gt;"SF",S442&lt;&gt;""),AND(U442&lt;&gt;"NA",U442&lt;&gt;"C",U442&lt;&gt;"NC",U442&lt;&gt;"SF",U442&lt;&gt;""),AND(W442&lt;&gt;"NA",W442&lt;&gt;"C",W442&lt;&gt;"NC",W442&lt;&gt;"SF",W442&lt;&gt;""),AND(Y442&lt;&gt;"NA",Y442&lt;&gt;"C",Y442&lt;&gt;"NC",Y442&lt;&gt;"SF",Y442&lt;&gt;""),AND(AA442&lt;&gt;"NA",AA442&lt;&gt;"C",AA442&lt;&gt;"NC",AA442&lt;&gt;"SF",AA442&lt;&gt;""),AND(AC442&lt;&gt;"NA",AC442&lt;&gt;"C",AC442&lt;&gt;"NC",AC442&lt;&gt;"SF",AC442&lt;&gt;"")),"FALSO",IF(AND(O442="NA",Q442="NA",S442="NA",U442="NA",W442="NA",Y442="NA",AA442="NA",AC442="NA"),"NA",IF(OR(O442="NC",Q442="NC",S442="NC",U442="NC",W442="NC",Y442="NC",AA442="NC",AC442="NC",O442="SF",Q442="SF",S442="SF",U442="SF",W442="SF",Y442="SF",AA442="SF",AC442="SF"),"NC",IF(OR(O442="C",Q442="C",S442="C",U442="C",W442="C",Y442="C",AA442="C",AC442="C"),"C","")))))</f>
        <v>NA</v>
      </c>
      <c r="AG442" s="54" t="str">
        <f>IF(AND(AE442="C",AF442="C"),"UTILIZOU O PDA CORRETAMENTE",IF(AND(AE442="C",AF442="NC"),"UTILIZOU O PDA CORRETAMENTE. NÃO HÁ FOTOS DE TODAS AS ETAPAS",IF(AND(AE442="NC",AF442="NC"),"NÃO UTILIZOU O PDA",IF(AND(AE442="NA",AF442="NA"),"NÃO AVALIADO POR FALHA DE SINCRONISMO"))))</f>
        <v>NÃO AVALIADO POR FALHA DE SINCRONISMO</v>
      </c>
      <c r="AH442" s="144" t="s">
        <v>207</v>
      </c>
      <c r="AI442" s="190" t="s">
        <v>6</v>
      </c>
      <c r="AJ442" s="94" t="str">
        <f>E442</f>
        <v>SÃO PAULO</v>
      </c>
      <c r="AK442" s="192" t="s">
        <v>39</v>
      </c>
    </row>
    <row r="443" spans="1:37" ht="30" hidden="1" customHeight="1">
      <c r="A443" s="176" t="s">
        <v>201</v>
      </c>
      <c r="B443" s="176">
        <v>2617620727</v>
      </c>
      <c r="C443" s="176" t="s">
        <v>101</v>
      </c>
      <c r="D443" s="176" t="s">
        <v>79</v>
      </c>
      <c r="E443" s="176" t="s">
        <v>5</v>
      </c>
      <c r="F443" s="176" t="s">
        <v>816</v>
      </c>
      <c r="G443" s="176">
        <v>83</v>
      </c>
      <c r="H443" s="176"/>
      <c r="I443" s="176" t="s">
        <v>241</v>
      </c>
      <c r="J443" s="176" t="s">
        <v>309</v>
      </c>
      <c r="K443" s="176" t="s">
        <v>312</v>
      </c>
      <c r="L443" s="204">
        <v>46161.459722222222</v>
      </c>
      <c r="M443" s="204">
        <v>46161.460416666669</v>
      </c>
      <c r="N443" s="176" t="s">
        <v>311</v>
      </c>
      <c r="O443" s="144" t="s">
        <v>62</v>
      </c>
      <c r="P443" s="90"/>
      <c r="Q443" s="144" t="s">
        <v>62</v>
      </c>
      <c r="R443" s="90"/>
      <c r="S443" s="144" t="s">
        <v>62</v>
      </c>
      <c r="T443" s="90"/>
      <c r="U443" s="144" t="s">
        <v>62</v>
      </c>
      <c r="V443" s="90"/>
      <c r="W443" s="144" t="s">
        <v>62</v>
      </c>
      <c r="X443" s="90"/>
      <c r="Y443" s="144" t="s">
        <v>62</v>
      </c>
      <c r="Z443" s="90"/>
      <c r="AA443" s="144" t="s">
        <v>62</v>
      </c>
      <c r="AB443" s="90"/>
      <c r="AC443" s="144" t="s">
        <v>62</v>
      </c>
      <c r="AD443" s="90"/>
      <c r="AE443" s="144" t="s">
        <v>62</v>
      </c>
      <c r="AF443" s="178" t="str">
        <f>IF(AND(O443="",Q443="",S443="",U443="",W443="",Y443="",AA443="",AC443=""),"",IF(OR(AND(O443&lt;&gt;"NA",O443&lt;&gt;"C",O443&lt;&gt;"NC",O443&lt;&gt;"SF",O443&lt;&gt;""),AND(Q443&lt;&gt;"NA",Q443&lt;&gt;"C",Q443&lt;&gt;"NC",Q443&lt;&gt;"SF",Q443&lt;&gt;""),AND(S443&lt;&gt;"NA",S443&lt;&gt;"C",S443&lt;&gt;"NC",S443&lt;&gt;"SF",S443&lt;&gt;""),AND(U443&lt;&gt;"NA",U443&lt;&gt;"C",U443&lt;&gt;"NC",U443&lt;&gt;"SF",U443&lt;&gt;""),AND(W443&lt;&gt;"NA",W443&lt;&gt;"C",W443&lt;&gt;"NC",W443&lt;&gt;"SF",W443&lt;&gt;""),AND(Y443&lt;&gt;"NA",Y443&lt;&gt;"C",Y443&lt;&gt;"NC",Y443&lt;&gt;"SF",Y443&lt;&gt;""),AND(AA443&lt;&gt;"NA",AA443&lt;&gt;"C",AA443&lt;&gt;"NC",AA443&lt;&gt;"SF",AA443&lt;&gt;""),AND(AC443&lt;&gt;"NA",AC443&lt;&gt;"C",AC443&lt;&gt;"NC",AC443&lt;&gt;"SF",AC443&lt;&gt;"")),"FALSO",IF(AND(O443="NA",Q443="NA",S443="NA",U443="NA",W443="NA",Y443="NA",AA443="NA",AC443="NA"),"NA",IF(OR(O443="NC",Q443="NC",S443="NC",U443="NC",W443="NC",Y443="NC",AA443="NC",AC443="NC",O443="SF",Q443="SF",S443="SF",U443="SF",W443="SF",Y443="SF",AA443="SF",AC443="SF"),"NC",IF(OR(O443="C",Q443="C",S443="C",U443="C",W443="C",Y443="C",AA443="C",AC443="C"),"C","")))))</f>
        <v>NA</v>
      </c>
      <c r="AG443" s="54" t="str">
        <f>IF(AND(AE443="C",AF443="C"),"UTILIZOU O PDA CORRETAMENTE",IF(AND(AE443="C",AF443="NC"),"UTILIZOU O PDA CORRETAMENTE. NÃO HÁ FOTOS DE TODAS AS ETAPAS",IF(AND(AE443="NC",AF443="NC"),"NÃO UTILIZOU O PDA",IF(AND(AE443="NA",AF443="NA"),"NÃO AVALIADO POR FALHA DE SINCRONISMO"))))</f>
        <v>NÃO AVALIADO POR FALHA DE SINCRONISMO</v>
      </c>
      <c r="AH443" s="144" t="s">
        <v>207</v>
      </c>
      <c r="AI443" s="190" t="s">
        <v>6</v>
      </c>
      <c r="AJ443" s="94" t="str">
        <f>E443</f>
        <v>SÃO PAULO</v>
      </c>
      <c r="AK443" s="192" t="s">
        <v>39</v>
      </c>
    </row>
    <row r="444" spans="1:37" ht="30" hidden="1" customHeight="1">
      <c r="A444" s="176" t="s">
        <v>201</v>
      </c>
      <c r="B444" s="176">
        <v>2617584994</v>
      </c>
      <c r="C444" s="176" t="s">
        <v>101</v>
      </c>
      <c r="D444" s="176" t="s">
        <v>79</v>
      </c>
      <c r="E444" s="176" t="s">
        <v>5</v>
      </c>
      <c r="F444" s="176" t="s">
        <v>816</v>
      </c>
      <c r="G444" s="176">
        <v>96</v>
      </c>
      <c r="H444" s="176" t="s">
        <v>217</v>
      </c>
      <c r="I444" s="176" t="s">
        <v>241</v>
      </c>
      <c r="J444" s="176" t="s">
        <v>309</v>
      </c>
      <c r="K444" s="176" t="s">
        <v>580</v>
      </c>
      <c r="L444" s="204">
        <v>46161.459722222222</v>
      </c>
      <c r="M444" s="204">
        <v>46161.460416666669</v>
      </c>
      <c r="N444" s="176" t="s">
        <v>311</v>
      </c>
      <c r="O444" s="144" t="s">
        <v>62</v>
      </c>
      <c r="P444" s="90"/>
      <c r="Q444" s="144" t="s">
        <v>62</v>
      </c>
      <c r="R444" s="90"/>
      <c r="S444" s="144" t="s">
        <v>62</v>
      </c>
      <c r="T444" s="90"/>
      <c r="U444" s="144" t="s">
        <v>62</v>
      </c>
      <c r="V444" s="90"/>
      <c r="W444" s="144" t="s">
        <v>62</v>
      </c>
      <c r="X444" s="90"/>
      <c r="Y444" s="144" t="s">
        <v>62</v>
      </c>
      <c r="Z444" s="90"/>
      <c r="AA444" s="144" t="s">
        <v>62</v>
      </c>
      <c r="AB444" s="90"/>
      <c r="AC444" s="144" t="s">
        <v>62</v>
      </c>
      <c r="AD444" s="90"/>
      <c r="AE444" s="144" t="s">
        <v>62</v>
      </c>
      <c r="AF444" s="178" t="str">
        <f>IF(AND(O444="",Q444="",S444="",U444="",W444="",Y444="",AA444="",AC444=""),"",IF(OR(AND(O444&lt;&gt;"NA",O444&lt;&gt;"C",O444&lt;&gt;"NC",O444&lt;&gt;"SF",O444&lt;&gt;""),AND(Q444&lt;&gt;"NA",Q444&lt;&gt;"C",Q444&lt;&gt;"NC",Q444&lt;&gt;"SF",Q444&lt;&gt;""),AND(S444&lt;&gt;"NA",S444&lt;&gt;"C",S444&lt;&gt;"NC",S444&lt;&gt;"SF",S444&lt;&gt;""),AND(U444&lt;&gt;"NA",U444&lt;&gt;"C",U444&lt;&gt;"NC",U444&lt;&gt;"SF",U444&lt;&gt;""),AND(W444&lt;&gt;"NA",W444&lt;&gt;"C",W444&lt;&gt;"NC",W444&lt;&gt;"SF",W444&lt;&gt;""),AND(Y444&lt;&gt;"NA",Y444&lt;&gt;"C",Y444&lt;&gt;"NC",Y444&lt;&gt;"SF",Y444&lt;&gt;""),AND(AA444&lt;&gt;"NA",AA444&lt;&gt;"C",AA444&lt;&gt;"NC",AA444&lt;&gt;"SF",AA444&lt;&gt;""),AND(AC444&lt;&gt;"NA",AC444&lt;&gt;"C",AC444&lt;&gt;"NC",AC444&lt;&gt;"SF",AC444&lt;&gt;"")),"FALSO",IF(AND(O444="NA",Q444="NA",S444="NA",U444="NA",W444="NA",Y444="NA",AA444="NA",AC444="NA"),"NA",IF(OR(O444="NC",Q444="NC",S444="NC",U444="NC",W444="NC",Y444="NC",AA444="NC",AC444="NC",O444="SF",Q444="SF",S444="SF",U444="SF",W444="SF",Y444="SF",AA444="SF",AC444="SF"),"NC",IF(OR(O444="C",Q444="C",S444="C",U444="C",W444="C",Y444="C",AA444="C",AC444="C"),"C","")))))</f>
        <v>NA</v>
      </c>
      <c r="AG444" s="54" t="str">
        <f>IF(AND(AE444="C",AF444="C"),"UTILIZOU O PDA CORRETAMENTE",IF(AND(AE444="C",AF444="NC"),"UTILIZOU O PDA CORRETAMENTE. NÃO HÁ FOTOS DE TODAS AS ETAPAS",IF(AND(AE444="NC",AF444="NC"),"NÃO UTILIZOU O PDA",IF(AND(AE444="NA",AF444="NA"),"NÃO AVALIADO POR FALHA DE SINCRONISMO"))))</f>
        <v>NÃO AVALIADO POR FALHA DE SINCRONISMO</v>
      </c>
      <c r="AH444" s="144" t="s">
        <v>207</v>
      </c>
      <c r="AI444" s="190" t="s">
        <v>6</v>
      </c>
      <c r="AJ444" s="94" t="str">
        <f>E444</f>
        <v>SÃO PAULO</v>
      </c>
      <c r="AK444" s="192" t="s">
        <v>39</v>
      </c>
    </row>
    <row r="445" spans="1:37" ht="30" hidden="1" customHeight="1">
      <c r="A445" s="176" t="s">
        <v>201</v>
      </c>
      <c r="B445" s="176">
        <v>2617567693</v>
      </c>
      <c r="C445" s="176" t="s">
        <v>101</v>
      </c>
      <c r="D445" s="176" t="s">
        <v>79</v>
      </c>
      <c r="E445" s="176" t="s">
        <v>5</v>
      </c>
      <c r="F445" s="176" t="s">
        <v>486</v>
      </c>
      <c r="G445" s="176">
        <v>342</v>
      </c>
      <c r="H445" s="176"/>
      <c r="I445" s="176" t="s">
        <v>502</v>
      </c>
      <c r="J445" s="176" t="s">
        <v>309</v>
      </c>
      <c r="K445" s="176" t="s">
        <v>313</v>
      </c>
      <c r="L445" s="204">
        <v>46161.459722222222</v>
      </c>
      <c r="M445" s="204">
        <v>46161.460416666669</v>
      </c>
      <c r="N445" s="176" t="s">
        <v>311</v>
      </c>
      <c r="O445" s="144" t="s">
        <v>62</v>
      </c>
      <c r="P445" s="90"/>
      <c r="Q445" s="144" t="s">
        <v>62</v>
      </c>
      <c r="R445" s="90"/>
      <c r="S445" s="144" t="s">
        <v>62</v>
      </c>
      <c r="T445" s="90"/>
      <c r="U445" s="144" t="s">
        <v>62</v>
      </c>
      <c r="V445" s="90"/>
      <c r="W445" s="144" t="s">
        <v>62</v>
      </c>
      <c r="X445" s="90"/>
      <c r="Y445" s="144" t="s">
        <v>62</v>
      </c>
      <c r="Z445" s="90"/>
      <c r="AA445" s="144" t="s">
        <v>62</v>
      </c>
      <c r="AB445" s="90"/>
      <c r="AC445" s="144" t="s">
        <v>62</v>
      </c>
      <c r="AD445" s="90"/>
      <c r="AE445" s="144" t="s">
        <v>62</v>
      </c>
      <c r="AF445" s="178" t="str">
        <f>IF(AND(O445="",Q445="",S445="",U445="",W445="",Y445="",AA445="",AC445=""),"",IF(OR(AND(O445&lt;&gt;"NA",O445&lt;&gt;"C",O445&lt;&gt;"NC",O445&lt;&gt;"SF",O445&lt;&gt;""),AND(Q445&lt;&gt;"NA",Q445&lt;&gt;"C",Q445&lt;&gt;"NC",Q445&lt;&gt;"SF",Q445&lt;&gt;""),AND(S445&lt;&gt;"NA",S445&lt;&gt;"C",S445&lt;&gt;"NC",S445&lt;&gt;"SF",S445&lt;&gt;""),AND(U445&lt;&gt;"NA",U445&lt;&gt;"C",U445&lt;&gt;"NC",U445&lt;&gt;"SF",U445&lt;&gt;""),AND(W445&lt;&gt;"NA",W445&lt;&gt;"C",W445&lt;&gt;"NC",W445&lt;&gt;"SF",W445&lt;&gt;""),AND(Y445&lt;&gt;"NA",Y445&lt;&gt;"C",Y445&lt;&gt;"NC",Y445&lt;&gt;"SF",Y445&lt;&gt;""),AND(AA445&lt;&gt;"NA",AA445&lt;&gt;"C",AA445&lt;&gt;"NC",AA445&lt;&gt;"SF",AA445&lt;&gt;""),AND(AC445&lt;&gt;"NA",AC445&lt;&gt;"C",AC445&lt;&gt;"NC",AC445&lt;&gt;"SF",AC445&lt;&gt;"")),"FALSO",IF(AND(O445="NA",Q445="NA",S445="NA",U445="NA",W445="NA",Y445="NA",AA445="NA",AC445="NA"),"NA",IF(OR(O445="NC",Q445="NC",S445="NC",U445="NC",W445="NC",Y445="NC",AA445="NC",AC445="NC",O445="SF",Q445="SF",S445="SF",U445="SF",W445="SF",Y445="SF",AA445="SF",AC445="SF"),"NC",IF(OR(O445="C",Q445="C",S445="C",U445="C",W445="C",Y445="C",AA445="C",AC445="C"),"C","")))))</f>
        <v>NA</v>
      </c>
      <c r="AG445" s="54" t="str">
        <f>IF(AND(AE445="C",AF445="C"),"UTILIZOU O PDA CORRETAMENTE",IF(AND(AE445="C",AF445="NC"),"UTILIZOU O PDA CORRETAMENTE. NÃO HÁ FOTOS DE TODAS AS ETAPAS",IF(AND(AE445="NC",AF445="NC"),"NÃO UTILIZOU O PDA",IF(AND(AE445="NA",AF445="NA"),"NÃO AVALIADO POR FALHA DE SINCRONISMO"))))</f>
        <v>NÃO AVALIADO POR FALHA DE SINCRONISMO</v>
      </c>
      <c r="AH445" s="144" t="s">
        <v>207</v>
      </c>
      <c r="AI445" s="190" t="s">
        <v>6</v>
      </c>
      <c r="AJ445" s="94" t="str">
        <f>E445</f>
        <v>SÃO PAULO</v>
      </c>
      <c r="AK445" s="192" t="s">
        <v>39</v>
      </c>
    </row>
    <row r="446" spans="1:37" ht="30" hidden="1" customHeight="1">
      <c r="A446" s="176" t="s">
        <v>201</v>
      </c>
      <c r="B446" s="176">
        <v>2617567776</v>
      </c>
      <c r="C446" s="176" t="s">
        <v>101</v>
      </c>
      <c r="D446" s="176" t="s">
        <v>79</v>
      </c>
      <c r="E446" s="176" t="s">
        <v>5</v>
      </c>
      <c r="F446" s="176" t="s">
        <v>486</v>
      </c>
      <c r="G446" s="176">
        <v>350</v>
      </c>
      <c r="H446" s="176" t="s">
        <v>217</v>
      </c>
      <c r="I446" s="176" t="s">
        <v>502</v>
      </c>
      <c r="J446" s="176" t="s">
        <v>309</v>
      </c>
      <c r="K446" s="176" t="s">
        <v>313</v>
      </c>
      <c r="L446" s="204">
        <v>46161.459722222222</v>
      </c>
      <c r="M446" s="204">
        <v>46161.460416666669</v>
      </c>
      <c r="N446" s="176" t="s">
        <v>311</v>
      </c>
      <c r="O446" s="144" t="s">
        <v>62</v>
      </c>
      <c r="P446" s="90"/>
      <c r="Q446" s="144" t="s">
        <v>62</v>
      </c>
      <c r="R446" s="90"/>
      <c r="S446" s="144" t="s">
        <v>62</v>
      </c>
      <c r="T446" s="90"/>
      <c r="U446" s="144" t="s">
        <v>62</v>
      </c>
      <c r="V446" s="90"/>
      <c r="W446" s="144" t="s">
        <v>62</v>
      </c>
      <c r="X446" s="90"/>
      <c r="Y446" s="144" t="s">
        <v>62</v>
      </c>
      <c r="Z446" s="90"/>
      <c r="AA446" s="144" t="s">
        <v>62</v>
      </c>
      <c r="AB446" s="90"/>
      <c r="AC446" s="144" t="s">
        <v>62</v>
      </c>
      <c r="AD446" s="90"/>
      <c r="AE446" s="144" t="s">
        <v>62</v>
      </c>
      <c r="AF446" s="178" t="str">
        <f>IF(AND(O446="",Q446="",S446="",U446="",W446="",Y446="",AA446="",AC446=""),"",IF(OR(AND(O446&lt;&gt;"NA",O446&lt;&gt;"C",O446&lt;&gt;"NC",O446&lt;&gt;"SF",O446&lt;&gt;""),AND(Q446&lt;&gt;"NA",Q446&lt;&gt;"C",Q446&lt;&gt;"NC",Q446&lt;&gt;"SF",Q446&lt;&gt;""),AND(S446&lt;&gt;"NA",S446&lt;&gt;"C",S446&lt;&gt;"NC",S446&lt;&gt;"SF",S446&lt;&gt;""),AND(U446&lt;&gt;"NA",U446&lt;&gt;"C",U446&lt;&gt;"NC",U446&lt;&gt;"SF",U446&lt;&gt;""),AND(W446&lt;&gt;"NA",W446&lt;&gt;"C",W446&lt;&gt;"NC",W446&lt;&gt;"SF",W446&lt;&gt;""),AND(Y446&lt;&gt;"NA",Y446&lt;&gt;"C",Y446&lt;&gt;"NC",Y446&lt;&gt;"SF",Y446&lt;&gt;""),AND(AA446&lt;&gt;"NA",AA446&lt;&gt;"C",AA446&lt;&gt;"NC",AA446&lt;&gt;"SF",AA446&lt;&gt;""),AND(AC446&lt;&gt;"NA",AC446&lt;&gt;"C",AC446&lt;&gt;"NC",AC446&lt;&gt;"SF",AC446&lt;&gt;"")),"FALSO",IF(AND(O446="NA",Q446="NA",S446="NA",U446="NA",W446="NA",Y446="NA",AA446="NA",AC446="NA"),"NA",IF(OR(O446="NC",Q446="NC",S446="NC",U446="NC",W446="NC",Y446="NC",AA446="NC",AC446="NC",O446="SF",Q446="SF",S446="SF",U446="SF",W446="SF",Y446="SF",AA446="SF",AC446="SF"),"NC",IF(OR(O446="C",Q446="C",S446="C",U446="C",W446="C",Y446="C",AA446="C",AC446="C"),"C","")))))</f>
        <v>NA</v>
      </c>
      <c r="AG446" s="54" t="str">
        <f>IF(AND(AE446="C",AF446="C"),"UTILIZOU O PDA CORRETAMENTE",IF(AND(AE446="C",AF446="NC"),"UTILIZOU O PDA CORRETAMENTE. NÃO HÁ FOTOS DE TODAS AS ETAPAS",IF(AND(AE446="NC",AF446="NC"),"NÃO UTILIZOU O PDA",IF(AND(AE446="NA",AF446="NA"),"NÃO AVALIADO POR FALHA DE SINCRONISMO"))))</f>
        <v>NÃO AVALIADO POR FALHA DE SINCRONISMO</v>
      </c>
      <c r="AH446" s="144" t="s">
        <v>207</v>
      </c>
      <c r="AI446" s="190" t="s">
        <v>6</v>
      </c>
      <c r="AJ446" s="94" t="str">
        <f>E446</f>
        <v>SÃO PAULO</v>
      </c>
      <c r="AK446" s="192" t="s">
        <v>39</v>
      </c>
    </row>
    <row r="447" spans="1:37" ht="30" hidden="1" customHeight="1">
      <c r="A447" s="176" t="s">
        <v>201</v>
      </c>
      <c r="B447" s="176">
        <v>2617571989</v>
      </c>
      <c r="C447" s="176" t="s">
        <v>101</v>
      </c>
      <c r="D447" s="176" t="s">
        <v>79</v>
      </c>
      <c r="E447" s="176" t="s">
        <v>5</v>
      </c>
      <c r="F447" s="176" t="s">
        <v>815</v>
      </c>
      <c r="G447" s="176">
        <v>87</v>
      </c>
      <c r="H447" s="176"/>
      <c r="I447" s="176" t="s">
        <v>241</v>
      </c>
      <c r="J447" s="176" t="s">
        <v>309</v>
      </c>
      <c r="K447" s="176" t="s">
        <v>312</v>
      </c>
      <c r="L447" s="204">
        <v>46161.459722222222</v>
      </c>
      <c r="M447" s="204">
        <v>46161.460416666669</v>
      </c>
      <c r="N447" s="176" t="s">
        <v>311</v>
      </c>
      <c r="O447" s="144" t="s">
        <v>62</v>
      </c>
      <c r="P447" s="90"/>
      <c r="Q447" s="144" t="s">
        <v>62</v>
      </c>
      <c r="R447" s="90"/>
      <c r="S447" s="144" t="s">
        <v>62</v>
      </c>
      <c r="T447" s="90"/>
      <c r="U447" s="144" t="s">
        <v>62</v>
      </c>
      <c r="V447" s="90"/>
      <c r="W447" s="144" t="s">
        <v>62</v>
      </c>
      <c r="X447" s="90"/>
      <c r="Y447" s="144" t="s">
        <v>62</v>
      </c>
      <c r="Z447" s="90"/>
      <c r="AA447" s="144" t="s">
        <v>62</v>
      </c>
      <c r="AB447" s="90"/>
      <c r="AC447" s="144" t="s">
        <v>62</v>
      </c>
      <c r="AD447" s="90"/>
      <c r="AE447" s="144" t="s">
        <v>62</v>
      </c>
      <c r="AF447" s="178" t="str">
        <f>IF(AND(O447="",Q447="",S447="",U447="",W447="",Y447="",AA447="",AC447=""),"",IF(OR(AND(O447&lt;&gt;"NA",O447&lt;&gt;"C",O447&lt;&gt;"NC",O447&lt;&gt;"SF",O447&lt;&gt;""),AND(Q447&lt;&gt;"NA",Q447&lt;&gt;"C",Q447&lt;&gt;"NC",Q447&lt;&gt;"SF",Q447&lt;&gt;""),AND(S447&lt;&gt;"NA",S447&lt;&gt;"C",S447&lt;&gt;"NC",S447&lt;&gt;"SF",S447&lt;&gt;""),AND(U447&lt;&gt;"NA",U447&lt;&gt;"C",U447&lt;&gt;"NC",U447&lt;&gt;"SF",U447&lt;&gt;""),AND(W447&lt;&gt;"NA",W447&lt;&gt;"C",W447&lt;&gt;"NC",W447&lt;&gt;"SF",W447&lt;&gt;""),AND(Y447&lt;&gt;"NA",Y447&lt;&gt;"C",Y447&lt;&gt;"NC",Y447&lt;&gt;"SF",Y447&lt;&gt;""),AND(AA447&lt;&gt;"NA",AA447&lt;&gt;"C",AA447&lt;&gt;"NC",AA447&lt;&gt;"SF",AA447&lt;&gt;""),AND(AC447&lt;&gt;"NA",AC447&lt;&gt;"C",AC447&lt;&gt;"NC",AC447&lt;&gt;"SF",AC447&lt;&gt;"")),"FALSO",IF(AND(O447="NA",Q447="NA",S447="NA",U447="NA",W447="NA",Y447="NA",AA447="NA",AC447="NA"),"NA",IF(OR(O447="NC",Q447="NC",S447="NC",U447="NC",W447="NC",Y447="NC",AA447="NC",AC447="NC",O447="SF",Q447="SF",S447="SF",U447="SF",W447="SF",Y447="SF",AA447="SF",AC447="SF"),"NC",IF(OR(O447="C",Q447="C",S447="C",U447="C",W447="C",Y447="C",AA447="C",AC447="C"),"C","")))))</f>
        <v>NA</v>
      </c>
      <c r="AG447" s="54" t="str">
        <f>IF(AND(AE447="C",AF447="C"),"UTILIZOU O PDA CORRETAMENTE",IF(AND(AE447="C",AF447="NC"),"UTILIZOU O PDA CORRETAMENTE. NÃO HÁ FOTOS DE TODAS AS ETAPAS",IF(AND(AE447="NC",AF447="NC"),"NÃO UTILIZOU O PDA",IF(AND(AE447="NA",AF447="NA"),"NÃO AVALIADO POR FALHA DE SINCRONISMO"))))</f>
        <v>NÃO AVALIADO POR FALHA DE SINCRONISMO</v>
      </c>
      <c r="AH447" s="144" t="s">
        <v>207</v>
      </c>
      <c r="AI447" s="190" t="s">
        <v>6</v>
      </c>
      <c r="AJ447" s="94" t="str">
        <f>E447</f>
        <v>SÃO PAULO</v>
      </c>
      <c r="AK447" s="192" t="s">
        <v>39</v>
      </c>
    </row>
    <row r="448" spans="1:37" ht="30" hidden="1" customHeight="1">
      <c r="A448" s="176" t="s">
        <v>201</v>
      </c>
      <c r="B448" s="176">
        <v>2621059034</v>
      </c>
      <c r="C448" s="176" t="s">
        <v>84</v>
      </c>
      <c r="D448" s="176" t="s">
        <v>77</v>
      </c>
      <c r="E448" s="176" t="s">
        <v>5</v>
      </c>
      <c r="F448" s="176" t="s">
        <v>839</v>
      </c>
      <c r="G448" s="176">
        <v>562</v>
      </c>
      <c r="H448" s="176" t="s">
        <v>212</v>
      </c>
      <c r="I448" s="176" t="s">
        <v>840</v>
      </c>
      <c r="J448" s="176" t="s">
        <v>424</v>
      </c>
      <c r="K448" s="176" t="s">
        <v>841</v>
      </c>
      <c r="L448" s="204">
        <v>46161.669444444444</v>
      </c>
      <c r="M448" s="204">
        <v>46161.673611111109</v>
      </c>
      <c r="N448" s="176" t="s">
        <v>221</v>
      </c>
      <c r="O448" s="144" t="s">
        <v>62</v>
      </c>
      <c r="P448" s="90"/>
      <c r="Q448" s="144" t="s">
        <v>62</v>
      </c>
      <c r="R448" s="90"/>
      <c r="S448" s="144" t="s">
        <v>62</v>
      </c>
      <c r="T448" s="90"/>
      <c r="U448" s="144" t="s">
        <v>62</v>
      </c>
      <c r="V448" s="90"/>
      <c r="W448" s="144" t="s">
        <v>62</v>
      </c>
      <c r="X448" s="90"/>
      <c r="Y448" s="144" t="s">
        <v>62</v>
      </c>
      <c r="Z448" s="90"/>
      <c r="AA448" s="144" t="s">
        <v>62</v>
      </c>
      <c r="AB448" s="90"/>
      <c r="AC448" s="144" t="s">
        <v>62</v>
      </c>
      <c r="AD448" s="90"/>
      <c r="AE448" s="144" t="s">
        <v>62</v>
      </c>
      <c r="AF448" s="178" t="str">
        <f>IF(AND(O448="",Q448="",S448="",U448="",W448="",Y448="",AA448="",AC448=""),"",IF(OR(AND(O448&lt;&gt;"NA",O448&lt;&gt;"C",O448&lt;&gt;"NC",O448&lt;&gt;"SF",O448&lt;&gt;""),AND(Q448&lt;&gt;"NA",Q448&lt;&gt;"C",Q448&lt;&gt;"NC",Q448&lt;&gt;"SF",Q448&lt;&gt;""),AND(S448&lt;&gt;"NA",S448&lt;&gt;"C",S448&lt;&gt;"NC",S448&lt;&gt;"SF",S448&lt;&gt;""),AND(U448&lt;&gt;"NA",U448&lt;&gt;"C",U448&lt;&gt;"NC",U448&lt;&gt;"SF",U448&lt;&gt;""),AND(W448&lt;&gt;"NA",W448&lt;&gt;"C",W448&lt;&gt;"NC",W448&lt;&gt;"SF",W448&lt;&gt;""),AND(Y448&lt;&gt;"NA",Y448&lt;&gt;"C",Y448&lt;&gt;"NC",Y448&lt;&gt;"SF",Y448&lt;&gt;""),AND(AA448&lt;&gt;"NA",AA448&lt;&gt;"C",AA448&lt;&gt;"NC",AA448&lt;&gt;"SF",AA448&lt;&gt;""),AND(AC448&lt;&gt;"NA",AC448&lt;&gt;"C",AC448&lt;&gt;"NC",AC448&lt;&gt;"SF",AC448&lt;&gt;"")),"FALSO",IF(AND(O448="NA",Q448="NA",S448="NA",U448="NA",W448="NA",Y448="NA",AA448="NA",AC448="NA"),"NA",IF(OR(O448="NC",Q448="NC",S448="NC",U448="NC",W448="NC",Y448="NC",AA448="NC",AC448="NC",O448="SF",Q448="SF",S448="SF",U448="SF",W448="SF",Y448="SF",AA448="SF",AC448="SF"),"NC",IF(OR(O448="C",Q448="C",S448="C",U448="C",W448="C",Y448="C",AA448="C",AC448="C"),"C","")))))</f>
        <v>NA</v>
      </c>
      <c r="AG448" s="54" t="str">
        <f>IF(AND(AE448="C",AF448="C"),"UTILIZOU O PDA CORRETAMENTE",IF(AND(AE448="C",AF448="NC"),"UTILIZOU O PDA CORRETAMENTE. NÃO HÁ FOTOS DE TODAS AS ETAPAS",IF(AND(AE448="NC",AF448="NC"),"NÃO UTILIZOU O PDA",IF(AND(AE448="NA",AF448="NA"),"NÃO AVALIADO POR FALHA DE SINCRONISMO"))))</f>
        <v>NÃO AVALIADO POR FALHA DE SINCRONISMO</v>
      </c>
      <c r="AH448" s="144" t="s">
        <v>207</v>
      </c>
      <c r="AI448" s="190" t="s">
        <v>6</v>
      </c>
      <c r="AJ448" s="94" t="str">
        <f>E448</f>
        <v>SÃO PAULO</v>
      </c>
      <c r="AK448" s="192" t="s">
        <v>39</v>
      </c>
    </row>
    <row r="449" spans="1:37" ht="30" hidden="1" customHeight="1">
      <c r="A449" s="176" t="s">
        <v>201</v>
      </c>
      <c r="B449" s="176">
        <v>2620829744</v>
      </c>
      <c r="C449" s="176" t="s">
        <v>90</v>
      </c>
      <c r="D449" s="176" t="s">
        <v>78</v>
      </c>
      <c r="E449" s="176" t="s">
        <v>5</v>
      </c>
      <c r="F449" s="176" t="s">
        <v>842</v>
      </c>
      <c r="G449" s="176">
        <v>721</v>
      </c>
      <c r="H449" s="176" t="s">
        <v>217</v>
      </c>
      <c r="I449" s="176" t="s">
        <v>383</v>
      </c>
      <c r="J449" s="176" t="s">
        <v>275</v>
      </c>
      <c r="K449" s="176" t="s">
        <v>843</v>
      </c>
      <c r="L449" s="204">
        <v>46161.388194444444</v>
      </c>
      <c r="M449" s="204">
        <v>46161.428472222222</v>
      </c>
      <c r="N449" s="176" t="s">
        <v>351</v>
      </c>
      <c r="O449" s="144" t="s">
        <v>207</v>
      </c>
      <c r="P449" s="90"/>
      <c r="Q449" s="144" t="s">
        <v>207</v>
      </c>
      <c r="R449" s="90"/>
      <c r="S449" s="144" t="s">
        <v>230</v>
      </c>
      <c r="T449" s="90"/>
      <c r="U449" s="144" t="s">
        <v>207</v>
      </c>
      <c r="V449" s="90"/>
      <c r="W449" s="144" t="s">
        <v>230</v>
      </c>
      <c r="X449" s="90"/>
      <c r="Y449" s="144" t="s">
        <v>62</v>
      </c>
      <c r="Z449" s="90"/>
      <c r="AA449" s="144" t="s">
        <v>231</v>
      </c>
      <c r="AB449" s="90" t="s">
        <v>363</v>
      </c>
      <c r="AC449" s="144" t="s">
        <v>207</v>
      </c>
      <c r="AD449" s="90"/>
      <c r="AE449" s="144" t="s">
        <v>207</v>
      </c>
      <c r="AF449" s="178" t="str">
        <f>IF(AND(O449="",Q449="",S449="",U449="",W449="",Y449="",AA449="",AC449=""),"",IF(OR(AND(O449&lt;&gt;"NA",O449&lt;&gt;"C",O449&lt;&gt;"NC",O449&lt;&gt;"SF",O449&lt;&gt;""),AND(Q449&lt;&gt;"NA",Q449&lt;&gt;"C",Q449&lt;&gt;"NC",Q449&lt;&gt;"SF",Q449&lt;&gt;""),AND(S449&lt;&gt;"NA",S449&lt;&gt;"C",S449&lt;&gt;"NC",S449&lt;&gt;"SF",S449&lt;&gt;""),AND(U449&lt;&gt;"NA",U449&lt;&gt;"C",U449&lt;&gt;"NC",U449&lt;&gt;"SF",U449&lt;&gt;""),AND(W449&lt;&gt;"NA",W449&lt;&gt;"C",W449&lt;&gt;"NC",W449&lt;&gt;"SF",W449&lt;&gt;""),AND(Y449&lt;&gt;"NA",Y449&lt;&gt;"C",Y449&lt;&gt;"NC",Y449&lt;&gt;"SF",Y449&lt;&gt;""),AND(AA449&lt;&gt;"NA",AA449&lt;&gt;"C",AA449&lt;&gt;"NC",AA449&lt;&gt;"SF",AA449&lt;&gt;""),AND(AC449&lt;&gt;"NA",AC449&lt;&gt;"C",AC449&lt;&gt;"NC",AC449&lt;&gt;"SF",AC449&lt;&gt;"")),"FALSO",IF(AND(O449="NA",Q449="NA",S449="NA",U449="NA",W449="NA",Y449="NA",AA449="NA",AC449="NA"),"NA",IF(OR(O449="NC",Q449="NC",S449="NC",U449="NC",W449="NC",Y449="NC",AA449="NC",AC449="NC",O449="SF",Q449="SF",S449="SF",U449="SF",W449="SF",Y449="SF",AA449="SF",AC449="SF"),"NC",IF(OR(O449="C",Q449="C",S449="C",U449="C",W449="C",Y449="C",AA449="C",AC449="C"),"C","")))))</f>
        <v>NC</v>
      </c>
      <c r="AG449" s="54" t="str">
        <f>IF(AND(AE449="C",AF449="C"),"UTILIZOU O PDA CORRETAMENTE",IF(AND(AE449="C",AF449="NC"),"UTILIZOU O PDA CORRETAMENTE. NÃO HÁ FOTOS DE TODAS AS ETAPAS",IF(AND(AE449="NC",AF449="NC"),"NÃO UTILIZOU O PDA",IF(AND(AE449="NA",AF449="NA"),"NÃO AVALIADO POR FALHA DE SINCRONISMO"))))</f>
        <v>UTILIZOU O PDA CORRETAMENTE. NÃO HÁ FOTOS DE TODAS AS ETAPAS</v>
      </c>
      <c r="AH449" s="144" t="s">
        <v>207</v>
      </c>
      <c r="AI449" s="190" t="s">
        <v>6</v>
      </c>
      <c r="AJ449" s="94" t="str">
        <f>E449</f>
        <v>SÃO PAULO</v>
      </c>
      <c r="AK449" s="192" t="s">
        <v>39</v>
      </c>
    </row>
    <row r="450" spans="1:37" ht="30" hidden="1" customHeight="1">
      <c r="A450" s="176" t="s">
        <v>201</v>
      </c>
      <c r="B450" s="176">
        <v>2612222163</v>
      </c>
      <c r="C450" s="176" t="s">
        <v>91</v>
      </c>
      <c r="D450" s="176" t="s">
        <v>77</v>
      </c>
      <c r="E450" s="176" t="s">
        <v>5</v>
      </c>
      <c r="F450" s="176" t="s">
        <v>844</v>
      </c>
      <c r="G450" s="176">
        <v>144</v>
      </c>
      <c r="H450" s="176" t="s">
        <v>217</v>
      </c>
      <c r="I450" s="176" t="s">
        <v>479</v>
      </c>
      <c r="J450" s="176" t="s">
        <v>845</v>
      </c>
      <c r="K450" s="176" t="s">
        <v>846</v>
      </c>
      <c r="L450" s="204">
        <v>46161.416666666664</v>
      </c>
      <c r="M450" s="204">
        <v>46161.4375</v>
      </c>
      <c r="N450" s="176" t="s">
        <v>318</v>
      </c>
      <c r="O450" s="144" t="s">
        <v>207</v>
      </c>
      <c r="P450" s="90"/>
      <c r="Q450" s="144" t="s">
        <v>207</v>
      </c>
      <c r="R450" s="90"/>
      <c r="S450" s="144" t="s">
        <v>207</v>
      </c>
      <c r="T450" s="90"/>
      <c r="U450" s="144" t="s">
        <v>207</v>
      </c>
      <c r="V450" s="90"/>
      <c r="W450" s="144" t="s">
        <v>207</v>
      </c>
      <c r="X450" s="90"/>
      <c r="Y450" s="144" t="s">
        <v>62</v>
      </c>
      <c r="Z450" s="90"/>
      <c r="AA450" s="144" t="s">
        <v>207</v>
      </c>
      <c r="AB450" s="90"/>
      <c r="AC450" s="144" t="s">
        <v>207</v>
      </c>
      <c r="AD450" s="90"/>
      <c r="AE450" s="144" t="s">
        <v>207</v>
      </c>
      <c r="AF450" s="178" t="str">
        <f>IF(AND(O450="",Q450="",S450="",U450="",W450="",Y450="",AA450="",AC450=""),"",IF(OR(AND(O450&lt;&gt;"NA",O450&lt;&gt;"C",O450&lt;&gt;"NC",O450&lt;&gt;"SF",O450&lt;&gt;""),AND(Q450&lt;&gt;"NA",Q450&lt;&gt;"C",Q450&lt;&gt;"NC",Q450&lt;&gt;"SF",Q450&lt;&gt;""),AND(S450&lt;&gt;"NA",S450&lt;&gt;"C",S450&lt;&gt;"NC",S450&lt;&gt;"SF",S450&lt;&gt;""),AND(U450&lt;&gt;"NA",U450&lt;&gt;"C",U450&lt;&gt;"NC",U450&lt;&gt;"SF",U450&lt;&gt;""),AND(W450&lt;&gt;"NA",W450&lt;&gt;"C",W450&lt;&gt;"NC",W450&lt;&gt;"SF",W450&lt;&gt;""),AND(Y450&lt;&gt;"NA",Y450&lt;&gt;"C",Y450&lt;&gt;"NC",Y450&lt;&gt;"SF",Y450&lt;&gt;""),AND(AA450&lt;&gt;"NA",AA450&lt;&gt;"C",AA450&lt;&gt;"NC",AA450&lt;&gt;"SF",AA450&lt;&gt;""),AND(AC450&lt;&gt;"NA",AC450&lt;&gt;"C",AC450&lt;&gt;"NC",AC450&lt;&gt;"SF",AC450&lt;&gt;"")),"FALSO",IF(AND(O450="NA",Q450="NA",S450="NA",U450="NA",W450="NA",Y450="NA",AA450="NA",AC450="NA"),"NA",IF(OR(O450="NC",Q450="NC",S450="NC",U450="NC",W450="NC",Y450="NC",AA450="NC",AC450="NC",O450="SF",Q450="SF",S450="SF",U450="SF",W450="SF",Y450="SF",AA450="SF",AC450="SF"),"NC",IF(OR(O450="C",Q450="C",S450="C",U450="C",W450="C",Y450="C",AA450="C",AC450="C"),"C","")))))</f>
        <v>C</v>
      </c>
      <c r="AG450" s="54" t="str">
        <f>IF(AND(AE450="C",AF450="C"),"UTILIZOU O PDA CORRETAMENTE",IF(AND(AE450="C",AF450="NC"),"UTILIZOU O PDA CORRETAMENTE. NÃO HÁ FOTOS DE TODAS AS ETAPAS",IF(AND(AE450="NC",AF450="NC"),"NÃO UTILIZOU O PDA",IF(AND(AE450="NA",AF450="NA"),"NÃO AVALIADO POR FALHA DE SINCRONISMO"))))</f>
        <v>UTILIZOU O PDA CORRETAMENTE</v>
      </c>
      <c r="AH450" s="144" t="s">
        <v>207</v>
      </c>
      <c r="AI450" s="190" t="s">
        <v>6</v>
      </c>
      <c r="AJ450" s="94" t="str">
        <f>E450</f>
        <v>SÃO PAULO</v>
      </c>
      <c r="AK450" s="192" t="s">
        <v>39</v>
      </c>
    </row>
    <row r="451" spans="1:37" ht="30" hidden="1" customHeight="1">
      <c r="A451" s="176" t="s">
        <v>201</v>
      </c>
      <c r="B451" s="176">
        <v>2693566949</v>
      </c>
      <c r="C451" s="176" t="s">
        <v>103</v>
      </c>
      <c r="D451" s="176" t="s">
        <v>81</v>
      </c>
      <c r="E451" s="176" t="s">
        <v>5</v>
      </c>
      <c r="F451" s="176" t="s">
        <v>847</v>
      </c>
      <c r="G451" s="176">
        <v>16</v>
      </c>
      <c r="H451" s="176" t="s">
        <v>203</v>
      </c>
      <c r="I451" s="176" t="s">
        <v>325</v>
      </c>
      <c r="J451" s="176" t="s">
        <v>219</v>
      </c>
      <c r="K451" s="176" t="s">
        <v>242</v>
      </c>
      <c r="L451" s="204">
        <v>46161.349305555559</v>
      </c>
      <c r="M451" s="204">
        <v>46161.435416666667</v>
      </c>
      <c r="N451" s="176" t="s">
        <v>243</v>
      </c>
      <c r="O451" s="144" t="s">
        <v>207</v>
      </c>
      <c r="P451" s="90"/>
      <c r="Q451" s="144" t="s">
        <v>207</v>
      </c>
      <c r="R451" s="90"/>
      <c r="S451" s="144" t="s">
        <v>207</v>
      </c>
      <c r="T451" s="90"/>
      <c r="U451" s="144" t="s">
        <v>207</v>
      </c>
      <c r="V451" s="90"/>
      <c r="W451" s="144" t="s">
        <v>207</v>
      </c>
      <c r="X451" s="90"/>
      <c r="Y451" s="144" t="s">
        <v>231</v>
      </c>
      <c r="Z451" s="90" t="s">
        <v>430</v>
      </c>
      <c r="AA451" s="144" t="s">
        <v>207</v>
      </c>
      <c r="AB451" s="90"/>
      <c r="AC451" s="144" t="s">
        <v>207</v>
      </c>
      <c r="AD451" s="90"/>
      <c r="AE451" s="144" t="s">
        <v>207</v>
      </c>
      <c r="AF451" s="178" t="str">
        <f>IF(AND(O451="",Q451="",S451="",U451="",W451="",Y451="",AA451="",AC451=""),"",IF(OR(AND(O451&lt;&gt;"NA",O451&lt;&gt;"C",O451&lt;&gt;"NC",O451&lt;&gt;"SF",O451&lt;&gt;""),AND(Q451&lt;&gt;"NA",Q451&lt;&gt;"C",Q451&lt;&gt;"NC",Q451&lt;&gt;"SF",Q451&lt;&gt;""),AND(S451&lt;&gt;"NA",S451&lt;&gt;"C",S451&lt;&gt;"NC",S451&lt;&gt;"SF",S451&lt;&gt;""),AND(U451&lt;&gt;"NA",U451&lt;&gt;"C",U451&lt;&gt;"NC",U451&lt;&gt;"SF",U451&lt;&gt;""),AND(W451&lt;&gt;"NA",W451&lt;&gt;"C",W451&lt;&gt;"NC",W451&lt;&gt;"SF",W451&lt;&gt;""),AND(Y451&lt;&gt;"NA",Y451&lt;&gt;"C",Y451&lt;&gt;"NC",Y451&lt;&gt;"SF",Y451&lt;&gt;""),AND(AA451&lt;&gt;"NA",AA451&lt;&gt;"C",AA451&lt;&gt;"NC",AA451&lt;&gt;"SF",AA451&lt;&gt;""),AND(AC451&lt;&gt;"NA",AC451&lt;&gt;"C",AC451&lt;&gt;"NC",AC451&lt;&gt;"SF",AC451&lt;&gt;"")),"FALSO",IF(AND(O451="NA",Q451="NA",S451="NA",U451="NA",W451="NA",Y451="NA",AA451="NA",AC451="NA"),"NA",IF(OR(O451="NC",Q451="NC",S451="NC",U451="NC",W451="NC",Y451="NC",AA451="NC",AC451="NC",O451="SF",Q451="SF",S451="SF",U451="SF",W451="SF",Y451="SF",AA451="SF",AC451="SF"),"NC",IF(OR(O451="C",Q451="C",S451="C",U451="C",W451="C",Y451="C",AA451="C",AC451="C"),"C","")))))</f>
        <v>NC</v>
      </c>
      <c r="AG451" s="54" t="str">
        <f>IF(AND(AE451="C",AF451="C"),"UTILIZOU O PDA CORRETAMENTE",IF(AND(AE451="C",AF451="NC"),"UTILIZOU O PDA CORRETAMENTE. NÃO HÁ FOTOS DE TODAS AS ETAPAS",IF(AND(AE451="NC",AF451="NC"),"NÃO UTILIZOU O PDA",IF(AND(AE451="NA",AF451="NA"),"NÃO AVALIADO POR FALHA DE SINCRONISMO"))))</f>
        <v>UTILIZOU O PDA CORRETAMENTE. NÃO HÁ FOTOS DE TODAS AS ETAPAS</v>
      </c>
      <c r="AH451" s="144" t="s">
        <v>207</v>
      </c>
      <c r="AI451" s="190" t="s">
        <v>6</v>
      </c>
      <c r="AJ451" s="94" t="str">
        <f>E451</f>
        <v>SÃO PAULO</v>
      </c>
      <c r="AK451" s="192" t="s">
        <v>39</v>
      </c>
    </row>
    <row r="452" spans="1:37" ht="30" hidden="1" customHeight="1">
      <c r="A452" s="176" t="s">
        <v>201</v>
      </c>
      <c r="B452" s="176">
        <v>2621048389</v>
      </c>
      <c r="C452" s="176" t="s">
        <v>107</v>
      </c>
      <c r="D452" s="176" t="s">
        <v>81</v>
      </c>
      <c r="E452" s="176" t="s">
        <v>5</v>
      </c>
      <c r="F452" s="176" t="s">
        <v>848</v>
      </c>
      <c r="G452" s="176">
        <v>28</v>
      </c>
      <c r="H452" s="176"/>
      <c r="I452" s="176" t="s">
        <v>390</v>
      </c>
      <c r="J452" s="176" t="s">
        <v>219</v>
      </c>
      <c r="K452" s="176" t="s">
        <v>849</v>
      </c>
      <c r="L452" s="204">
        <v>46161.495833333334</v>
      </c>
      <c r="M452" s="204">
        <v>46161.499305555553</v>
      </c>
      <c r="N452" s="176" t="s">
        <v>235</v>
      </c>
      <c r="O452" s="144" t="s">
        <v>207</v>
      </c>
      <c r="P452" s="90"/>
      <c r="Q452" s="144" t="s">
        <v>207</v>
      </c>
      <c r="R452" s="90"/>
      <c r="S452" s="144" t="s">
        <v>207</v>
      </c>
      <c r="T452" s="90"/>
      <c r="U452" s="144" t="s">
        <v>207</v>
      </c>
      <c r="V452" s="90"/>
      <c r="W452" s="144" t="s">
        <v>207</v>
      </c>
      <c r="X452" s="90"/>
      <c r="Y452" s="144" t="s">
        <v>207</v>
      </c>
      <c r="Z452" s="90"/>
      <c r="AA452" s="144" t="s">
        <v>207</v>
      </c>
      <c r="AB452" s="90"/>
      <c r="AC452" s="144" t="s">
        <v>207</v>
      </c>
      <c r="AD452" s="90"/>
      <c r="AE452" s="144" t="s">
        <v>207</v>
      </c>
      <c r="AF452" s="178" t="str">
        <f>IF(AND(O452="",Q452="",S452="",U452="",W452="",Y452="",AA452="",AC452=""),"",IF(OR(AND(O452&lt;&gt;"NA",O452&lt;&gt;"C",O452&lt;&gt;"NC",O452&lt;&gt;"SF",O452&lt;&gt;""),AND(Q452&lt;&gt;"NA",Q452&lt;&gt;"C",Q452&lt;&gt;"NC",Q452&lt;&gt;"SF",Q452&lt;&gt;""),AND(S452&lt;&gt;"NA",S452&lt;&gt;"C",S452&lt;&gt;"NC",S452&lt;&gt;"SF",S452&lt;&gt;""),AND(U452&lt;&gt;"NA",U452&lt;&gt;"C",U452&lt;&gt;"NC",U452&lt;&gt;"SF",U452&lt;&gt;""),AND(W452&lt;&gt;"NA",W452&lt;&gt;"C",W452&lt;&gt;"NC",W452&lt;&gt;"SF",W452&lt;&gt;""),AND(Y452&lt;&gt;"NA",Y452&lt;&gt;"C",Y452&lt;&gt;"NC",Y452&lt;&gt;"SF",Y452&lt;&gt;""),AND(AA452&lt;&gt;"NA",AA452&lt;&gt;"C",AA452&lt;&gt;"NC",AA452&lt;&gt;"SF",AA452&lt;&gt;""),AND(AC452&lt;&gt;"NA",AC452&lt;&gt;"C",AC452&lt;&gt;"NC",AC452&lt;&gt;"SF",AC452&lt;&gt;"")),"FALSO",IF(AND(O452="NA",Q452="NA",S452="NA",U452="NA",W452="NA",Y452="NA",AA452="NA",AC452="NA"),"NA",IF(OR(O452="NC",Q452="NC",S452="NC",U452="NC",W452="NC",Y452="NC",AA452="NC",AC452="NC",O452="SF",Q452="SF",S452="SF",U452="SF",W452="SF",Y452="SF",AA452="SF",AC452="SF"),"NC",IF(OR(O452="C",Q452="C",S452="C",U452="C",W452="C",Y452="C",AA452="C",AC452="C"),"C","")))))</f>
        <v>C</v>
      </c>
      <c r="AG452" s="54" t="str">
        <f>IF(AND(AE452="C",AF452="C"),"UTILIZOU O PDA CORRETAMENTE",IF(AND(AE452="C",AF452="NC"),"UTILIZOU O PDA CORRETAMENTE. NÃO HÁ FOTOS DE TODAS AS ETAPAS",IF(AND(AE452="NC",AF452="NC"),"NÃO UTILIZOU O PDA",IF(AND(AE452="NA",AF452="NA"),"NÃO AVALIADO POR FALHA DE SINCRONISMO"))))</f>
        <v>UTILIZOU O PDA CORRETAMENTE</v>
      </c>
      <c r="AH452" s="144" t="s">
        <v>207</v>
      </c>
      <c r="AI452" s="190" t="s">
        <v>6</v>
      </c>
      <c r="AJ452" s="94" t="str">
        <f>E452</f>
        <v>SÃO PAULO</v>
      </c>
      <c r="AK452" s="192" t="s">
        <v>39</v>
      </c>
    </row>
    <row r="453" spans="1:37" ht="30" hidden="1" customHeight="1">
      <c r="A453" s="176" t="s">
        <v>201</v>
      </c>
      <c r="B453" s="176">
        <v>2620991293</v>
      </c>
      <c r="C453" s="176" t="s">
        <v>103</v>
      </c>
      <c r="D453" s="176" t="s">
        <v>81</v>
      </c>
      <c r="E453" s="176" t="s">
        <v>5</v>
      </c>
      <c r="F453" s="176" t="s">
        <v>850</v>
      </c>
      <c r="G453" s="176">
        <v>78</v>
      </c>
      <c r="H453" s="176" t="s">
        <v>851</v>
      </c>
      <c r="I453" s="176" t="s">
        <v>390</v>
      </c>
      <c r="J453" s="176" t="s">
        <v>224</v>
      </c>
      <c r="K453" s="176" t="s">
        <v>522</v>
      </c>
      <c r="L453" s="204">
        <v>46161.566666666666</v>
      </c>
      <c r="M453" s="204">
        <v>46161.568055555559</v>
      </c>
      <c r="N453" s="176" t="s">
        <v>243</v>
      </c>
      <c r="O453" s="144" t="s">
        <v>207</v>
      </c>
      <c r="P453" s="90"/>
      <c r="Q453" s="144" t="s">
        <v>231</v>
      </c>
      <c r="R453" s="90" t="s">
        <v>852</v>
      </c>
      <c r="S453" s="144" t="s">
        <v>207</v>
      </c>
      <c r="T453" s="90"/>
      <c r="U453" s="144" t="s">
        <v>62</v>
      </c>
      <c r="V453" s="90"/>
      <c r="W453" s="144" t="s">
        <v>207</v>
      </c>
      <c r="X453" s="90"/>
      <c r="Y453" s="144" t="s">
        <v>62</v>
      </c>
      <c r="Z453" s="90"/>
      <c r="AA453" s="144" t="s">
        <v>207</v>
      </c>
      <c r="AB453" s="90"/>
      <c r="AC453" s="144" t="s">
        <v>207</v>
      </c>
      <c r="AD453" s="90"/>
      <c r="AE453" s="144" t="s">
        <v>207</v>
      </c>
      <c r="AF453" s="178" t="str">
        <f>IF(AND(O453="",Q453="",S453="",U453="",W453="",Y453="",AA453="",AC453=""),"",IF(OR(AND(O453&lt;&gt;"NA",O453&lt;&gt;"C",O453&lt;&gt;"NC",O453&lt;&gt;"SF",O453&lt;&gt;""),AND(Q453&lt;&gt;"NA",Q453&lt;&gt;"C",Q453&lt;&gt;"NC",Q453&lt;&gt;"SF",Q453&lt;&gt;""),AND(S453&lt;&gt;"NA",S453&lt;&gt;"C",S453&lt;&gt;"NC",S453&lt;&gt;"SF",S453&lt;&gt;""),AND(U453&lt;&gt;"NA",U453&lt;&gt;"C",U453&lt;&gt;"NC",U453&lt;&gt;"SF",U453&lt;&gt;""),AND(W453&lt;&gt;"NA",W453&lt;&gt;"C",W453&lt;&gt;"NC",W453&lt;&gt;"SF",W453&lt;&gt;""),AND(Y453&lt;&gt;"NA",Y453&lt;&gt;"C",Y453&lt;&gt;"NC",Y453&lt;&gt;"SF",Y453&lt;&gt;""),AND(AA453&lt;&gt;"NA",AA453&lt;&gt;"C",AA453&lt;&gt;"NC",AA453&lt;&gt;"SF",AA453&lt;&gt;""),AND(AC453&lt;&gt;"NA",AC453&lt;&gt;"C",AC453&lt;&gt;"NC",AC453&lt;&gt;"SF",AC453&lt;&gt;"")),"FALSO",IF(AND(O453="NA",Q453="NA",S453="NA",U453="NA",W453="NA",Y453="NA",AA453="NA",AC453="NA"),"NA",IF(OR(O453="NC",Q453="NC",S453="NC",U453="NC",W453="NC",Y453="NC",AA453="NC",AC453="NC",O453="SF",Q453="SF",S453="SF",U453="SF",W453="SF",Y453="SF",AA453="SF",AC453="SF"),"NC",IF(OR(O453="C",Q453="C",S453="C",U453="C",W453="C",Y453="C",AA453="C",AC453="C"),"C","")))))</f>
        <v>NC</v>
      </c>
      <c r="AG453" s="54" t="str">
        <f>IF(AND(AE453="C",AF453="C"),"UTILIZOU O PDA CORRETAMENTE",IF(AND(AE453="C",AF453="NC"),"UTILIZOU O PDA CORRETAMENTE. NÃO HÁ FOTOS DE TODAS AS ETAPAS",IF(AND(AE453="NC",AF453="NC"),"NÃO UTILIZOU O PDA",IF(AND(AE453="NA",AF453="NA"),"NÃO AVALIADO POR FALHA DE SINCRONISMO"))))</f>
        <v>UTILIZOU O PDA CORRETAMENTE. NÃO HÁ FOTOS DE TODAS AS ETAPAS</v>
      </c>
      <c r="AH453" s="144" t="s">
        <v>207</v>
      </c>
      <c r="AI453" s="190" t="s">
        <v>6</v>
      </c>
      <c r="AJ453" s="94" t="str">
        <f>E453</f>
        <v>SÃO PAULO</v>
      </c>
      <c r="AK453" s="192" t="s">
        <v>39</v>
      </c>
    </row>
    <row r="454" spans="1:37" ht="30" hidden="1" customHeight="1">
      <c r="A454" s="176" t="s">
        <v>201</v>
      </c>
      <c r="B454" s="176">
        <v>2693555606</v>
      </c>
      <c r="C454" s="176" t="s">
        <v>107</v>
      </c>
      <c r="D454" s="176" t="s">
        <v>81</v>
      </c>
      <c r="E454" s="176" t="s">
        <v>5</v>
      </c>
      <c r="F454" s="176" t="s">
        <v>853</v>
      </c>
      <c r="G454" s="176">
        <v>130</v>
      </c>
      <c r="H454" s="176" t="s">
        <v>217</v>
      </c>
      <c r="I454" s="176" t="s">
        <v>204</v>
      </c>
      <c r="J454" s="176" t="s">
        <v>219</v>
      </c>
      <c r="K454" s="176" t="s">
        <v>217</v>
      </c>
      <c r="L454" s="204">
        <v>46161.34652777778</v>
      </c>
      <c r="M454" s="204">
        <v>46161.392361111109</v>
      </c>
      <c r="N454" s="176" t="s">
        <v>345</v>
      </c>
      <c r="O454" s="144" t="s">
        <v>207</v>
      </c>
      <c r="P454" s="90"/>
      <c r="Q454" s="144" t="s">
        <v>207</v>
      </c>
      <c r="R454" s="90"/>
      <c r="S454" s="144" t="s">
        <v>207</v>
      </c>
      <c r="T454" s="90"/>
      <c r="U454" s="144" t="s">
        <v>207</v>
      </c>
      <c r="V454" s="90"/>
      <c r="W454" s="144" t="s">
        <v>207</v>
      </c>
      <c r="X454" s="90"/>
      <c r="Y454" s="144" t="s">
        <v>207</v>
      </c>
      <c r="Z454" s="90"/>
      <c r="AA454" s="144" t="s">
        <v>207</v>
      </c>
      <c r="AB454" s="90"/>
      <c r="AC454" s="144" t="s">
        <v>207</v>
      </c>
      <c r="AD454" s="90"/>
      <c r="AE454" s="144" t="s">
        <v>207</v>
      </c>
      <c r="AF454" s="178" t="str">
        <f>IF(AND(O454="",Q454="",S454="",U454="",W454="",Y454="",AA454="",AC454=""),"",IF(OR(AND(O454&lt;&gt;"NA",O454&lt;&gt;"C",O454&lt;&gt;"NC",O454&lt;&gt;"SF",O454&lt;&gt;""),AND(Q454&lt;&gt;"NA",Q454&lt;&gt;"C",Q454&lt;&gt;"NC",Q454&lt;&gt;"SF",Q454&lt;&gt;""),AND(S454&lt;&gt;"NA",S454&lt;&gt;"C",S454&lt;&gt;"NC",S454&lt;&gt;"SF",S454&lt;&gt;""),AND(U454&lt;&gt;"NA",U454&lt;&gt;"C",U454&lt;&gt;"NC",U454&lt;&gt;"SF",U454&lt;&gt;""),AND(W454&lt;&gt;"NA",W454&lt;&gt;"C",W454&lt;&gt;"NC",W454&lt;&gt;"SF",W454&lt;&gt;""),AND(Y454&lt;&gt;"NA",Y454&lt;&gt;"C",Y454&lt;&gt;"NC",Y454&lt;&gt;"SF",Y454&lt;&gt;""),AND(AA454&lt;&gt;"NA",AA454&lt;&gt;"C",AA454&lt;&gt;"NC",AA454&lt;&gt;"SF",AA454&lt;&gt;""),AND(AC454&lt;&gt;"NA",AC454&lt;&gt;"C",AC454&lt;&gt;"NC",AC454&lt;&gt;"SF",AC454&lt;&gt;"")),"FALSO",IF(AND(O454="NA",Q454="NA",S454="NA",U454="NA",W454="NA",Y454="NA",AA454="NA",AC454="NA"),"NA",IF(OR(O454="NC",Q454="NC",S454="NC",U454="NC",W454="NC",Y454="NC",AA454="NC",AC454="NC",O454="SF",Q454="SF",S454="SF",U454="SF",W454="SF",Y454="SF",AA454="SF",AC454="SF"),"NC",IF(OR(O454="C",Q454="C",S454="C",U454="C",W454="C",Y454="C",AA454="C",AC454="C"),"C","")))))</f>
        <v>C</v>
      </c>
      <c r="AG454" s="54" t="str">
        <f>IF(AND(AE454="C",AF454="C"),"UTILIZOU O PDA CORRETAMENTE",IF(AND(AE454="C",AF454="NC"),"UTILIZOU O PDA CORRETAMENTE. NÃO HÁ FOTOS DE TODAS AS ETAPAS",IF(AND(AE454="NC",AF454="NC"),"NÃO UTILIZOU O PDA",IF(AND(AE454="NA",AF454="NA"),"NÃO AVALIADO POR FALHA DE SINCRONISMO"))))</f>
        <v>UTILIZOU O PDA CORRETAMENTE</v>
      </c>
      <c r="AH454" s="144" t="s">
        <v>207</v>
      </c>
      <c r="AI454" s="190" t="s">
        <v>6</v>
      </c>
      <c r="AJ454" s="94" t="str">
        <f>E454</f>
        <v>SÃO PAULO</v>
      </c>
      <c r="AK454" s="192" t="s">
        <v>39</v>
      </c>
    </row>
    <row r="455" spans="1:37" ht="30" hidden="1" customHeight="1">
      <c r="A455" s="176" t="s">
        <v>201</v>
      </c>
      <c r="B455" s="176">
        <v>2620868953</v>
      </c>
      <c r="C455" s="176" t="s">
        <v>107</v>
      </c>
      <c r="D455" s="176" t="s">
        <v>81</v>
      </c>
      <c r="E455" s="176" t="s">
        <v>5</v>
      </c>
      <c r="F455" s="176" t="s">
        <v>854</v>
      </c>
      <c r="G455" s="176">
        <v>106</v>
      </c>
      <c r="H455" s="176" t="s">
        <v>203</v>
      </c>
      <c r="I455" s="176" t="s">
        <v>316</v>
      </c>
      <c r="J455" s="176" t="s">
        <v>224</v>
      </c>
      <c r="K455" s="176"/>
      <c r="L455" s="204">
        <v>46161.383333333331</v>
      </c>
      <c r="M455" s="204">
        <v>46161.40347222222</v>
      </c>
      <c r="N455" s="176" t="s">
        <v>277</v>
      </c>
      <c r="O455" s="144" t="s">
        <v>207</v>
      </c>
      <c r="P455" s="90"/>
      <c r="Q455" s="144" t="s">
        <v>207</v>
      </c>
      <c r="R455" s="90"/>
      <c r="S455" s="144" t="s">
        <v>207</v>
      </c>
      <c r="T455" s="90"/>
      <c r="U455" s="144" t="s">
        <v>62</v>
      </c>
      <c r="V455" s="90"/>
      <c r="W455" s="144" t="s">
        <v>207</v>
      </c>
      <c r="X455" s="90"/>
      <c r="Y455" s="144" t="s">
        <v>62</v>
      </c>
      <c r="Z455" s="90"/>
      <c r="AA455" s="144" t="s">
        <v>207</v>
      </c>
      <c r="AB455" s="90"/>
      <c r="AC455" s="144" t="s">
        <v>207</v>
      </c>
      <c r="AD455" s="90"/>
      <c r="AE455" s="144" t="s">
        <v>207</v>
      </c>
      <c r="AF455" s="178" t="str">
        <f>IF(AND(O455="",Q455="",S455="",U455="",W455="",Y455="",AA455="",AC455=""),"",IF(OR(AND(O455&lt;&gt;"NA",O455&lt;&gt;"C",O455&lt;&gt;"NC",O455&lt;&gt;"SF",O455&lt;&gt;""),AND(Q455&lt;&gt;"NA",Q455&lt;&gt;"C",Q455&lt;&gt;"NC",Q455&lt;&gt;"SF",Q455&lt;&gt;""),AND(S455&lt;&gt;"NA",S455&lt;&gt;"C",S455&lt;&gt;"NC",S455&lt;&gt;"SF",S455&lt;&gt;""),AND(U455&lt;&gt;"NA",U455&lt;&gt;"C",U455&lt;&gt;"NC",U455&lt;&gt;"SF",U455&lt;&gt;""),AND(W455&lt;&gt;"NA",W455&lt;&gt;"C",W455&lt;&gt;"NC",W455&lt;&gt;"SF",W455&lt;&gt;""),AND(Y455&lt;&gt;"NA",Y455&lt;&gt;"C",Y455&lt;&gt;"NC",Y455&lt;&gt;"SF",Y455&lt;&gt;""),AND(AA455&lt;&gt;"NA",AA455&lt;&gt;"C",AA455&lt;&gt;"NC",AA455&lt;&gt;"SF",AA455&lt;&gt;""),AND(AC455&lt;&gt;"NA",AC455&lt;&gt;"C",AC455&lt;&gt;"NC",AC455&lt;&gt;"SF",AC455&lt;&gt;"")),"FALSO",IF(AND(O455="NA",Q455="NA",S455="NA",U455="NA",W455="NA",Y455="NA",AA455="NA",AC455="NA"),"NA",IF(OR(O455="NC",Q455="NC",S455="NC",U455="NC",W455="NC",Y455="NC",AA455="NC",AC455="NC",O455="SF",Q455="SF",S455="SF",U455="SF",W455="SF",Y455="SF",AA455="SF",AC455="SF"),"NC",IF(OR(O455="C",Q455="C",S455="C",U455="C",W455="C",Y455="C",AA455="C",AC455="C"),"C","")))))</f>
        <v>C</v>
      </c>
      <c r="AG455" s="54" t="str">
        <f>IF(AND(AE455="C",AF455="C"),"UTILIZOU O PDA CORRETAMENTE",IF(AND(AE455="C",AF455="NC"),"UTILIZOU O PDA CORRETAMENTE. NÃO HÁ FOTOS DE TODAS AS ETAPAS",IF(AND(AE455="NC",AF455="NC"),"NÃO UTILIZOU O PDA",IF(AND(AE455="NA",AF455="NA"),"NÃO AVALIADO POR FALHA DE SINCRONISMO"))))</f>
        <v>UTILIZOU O PDA CORRETAMENTE</v>
      </c>
      <c r="AH455" s="144" t="s">
        <v>207</v>
      </c>
      <c r="AI455" s="190" t="s">
        <v>6</v>
      </c>
      <c r="AJ455" s="94" t="str">
        <f>E455</f>
        <v>SÃO PAULO</v>
      </c>
      <c r="AK455" s="192" t="s">
        <v>39</v>
      </c>
    </row>
    <row r="456" spans="1:37" ht="30" hidden="1" customHeight="1">
      <c r="A456" s="176" t="s">
        <v>201</v>
      </c>
      <c r="B456" s="176">
        <v>2693584251</v>
      </c>
      <c r="C456" s="176" t="s">
        <v>107</v>
      </c>
      <c r="D456" s="176" t="s">
        <v>81</v>
      </c>
      <c r="E456" s="176" t="s">
        <v>5</v>
      </c>
      <c r="F456" s="176" t="s">
        <v>855</v>
      </c>
      <c r="G456" s="176">
        <v>122</v>
      </c>
      <c r="H456" s="176" t="s">
        <v>217</v>
      </c>
      <c r="I456" s="176" t="s">
        <v>546</v>
      </c>
      <c r="J456" s="176" t="s">
        <v>219</v>
      </c>
      <c r="K456" s="176" t="s">
        <v>217</v>
      </c>
      <c r="L456" s="204">
        <v>46161.451388888891</v>
      </c>
      <c r="M456" s="204">
        <v>46161.458333333336</v>
      </c>
      <c r="N456" s="176" t="s">
        <v>351</v>
      </c>
      <c r="O456" s="144" t="s">
        <v>207</v>
      </c>
      <c r="P456" s="90"/>
      <c r="Q456" s="144" t="s">
        <v>207</v>
      </c>
      <c r="R456" s="90"/>
      <c r="S456" s="144" t="s">
        <v>207</v>
      </c>
      <c r="T456" s="90"/>
      <c r="U456" s="144" t="s">
        <v>62</v>
      </c>
      <c r="V456" s="90"/>
      <c r="W456" s="144" t="s">
        <v>207</v>
      </c>
      <c r="X456" s="90"/>
      <c r="Y456" s="144" t="s">
        <v>62</v>
      </c>
      <c r="Z456" s="90"/>
      <c r="AA456" s="144" t="s">
        <v>207</v>
      </c>
      <c r="AB456" s="90"/>
      <c r="AC456" s="144" t="s">
        <v>207</v>
      </c>
      <c r="AD456" s="90"/>
      <c r="AE456" s="144" t="s">
        <v>207</v>
      </c>
      <c r="AF456" s="178" t="str">
        <f>IF(AND(O456="",Q456="",S456="",U456="",W456="",Y456="",AA456="",AC456=""),"",IF(OR(AND(O456&lt;&gt;"NA",O456&lt;&gt;"C",O456&lt;&gt;"NC",O456&lt;&gt;"SF",O456&lt;&gt;""),AND(Q456&lt;&gt;"NA",Q456&lt;&gt;"C",Q456&lt;&gt;"NC",Q456&lt;&gt;"SF",Q456&lt;&gt;""),AND(S456&lt;&gt;"NA",S456&lt;&gt;"C",S456&lt;&gt;"NC",S456&lt;&gt;"SF",S456&lt;&gt;""),AND(U456&lt;&gt;"NA",U456&lt;&gt;"C",U456&lt;&gt;"NC",U456&lt;&gt;"SF",U456&lt;&gt;""),AND(W456&lt;&gt;"NA",W456&lt;&gt;"C",W456&lt;&gt;"NC",W456&lt;&gt;"SF",W456&lt;&gt;""),AND(Y456&lt;&gt;"NA",Y456&lt;&gt;"C",Y456&lt;&gt;"NC",Y456&lt;&gt;"SF",Y456&lt;&gt;""),AND(AA456&lt;&gt;"NA",AA456&lt;&gt;"C",AA456&lt;&gt;"NC",AA456&lt;&gt;"SF",AA456&lt;&gt;""),AND(AC456&lt;&gt;"NA",AC456&lt;&gt;"C",AC456&lt;&gt;"NC",AC456&lt;&gt;"SF",AC456&lt;&gt;"")),"FALSO",IF(AND(O456="NA",Q456="NA",S456="NA",U456="NA",W456="NA",Y456="NA",AA456="NA",AC456="NA"),"NA",IF(OR(O456="NC",Q456="NC",S456="NC",U456="NC",W456="NC",Y456="NC",AA456="NC",AC456="NC",O456="SF",Q456="SF",S456="SF",U456="SF",W456="SF",Y456="SF",AA456="SF",AC456="SF"),"NC",IF(OR(O456="C",Q456="C",S456="C",U456="C",W456="C",Y456="C",AA456="C",AC456="C"),"C","")))))</f>
        <v>C</v>
      </c>
      <c r="AG456" s="54" t="str">
        <f>IF(AND(AE456="C",AF456="C"),"UTILIZOU O PDA CORRETAMENTE",IF(AND(AE456="C",AF456="NC"),"UTILIZOU O PDA CORRETAMENTE. NÃO HÁ FOTOS DE TODAS AS ETAPAS",IF(AND(AE456="NC",AF456="NC"),"NÃO UTILIZOU O PDA",IF(AND(AE456="NA",AF456="NA"),"NÃO AVALIADO POR FALHA DE SINCRONISMO"))))</f>
        <v>UTILIZOU O PDA CORRETAMENTE</v>
      </c>
      <c r="AH456" s="144" t="s">
        <v>207</v>
      </c>
      <c r="AI456" s="190" t="s">
        <v>6</v>
      </c>
      <c r="AJ456" s="94" t="str">
        <f>E456</f>
        <v>SÃO PAULO</v>
      </c>
      <c r="AK456" s="192" t="s">
        <v>39</v>
      </c>
    </row>
    <row r="457" spans="1:37" ht="30" hidden="1" customHeight="1">
      <c r="A457" s="176" t="s">
        <v>201</v>
      </c>
      <c r="B457" s="176">
        <v>2693583220</v>
      </c>
      <c r="C457" s="176" t="s">
        <v>89</v>
      </c>
      <c r="D457" s="176" t="s">
        <v>78</v>
      </c>
      <c r="E457" s="176" t="s">
        <v>5</v>
      </c>
      <c r="F457" s="176" t="s">
        <v>856</v>
      </c>
      <c r="G457" s="176">
        <v>252</v>
      </c>
      <c r="H457" s="176"/>
      <c r="I457" s="176" t="s">
        <v>325</v>
      </c>
      <c r="J457" s="176" t="s">
        <v>228</v>
      </c>
      <c r="K457" s="176"/>
      <c r="L457" s="204">
        <v>46161.383333333331</v>
      </c>
      <c r="M457" s="204">
        <v>46161.465277777781</v>
      </c>
      <c r="N457" s="176" t="s">
        <v>226</v>
      </c>
      <c r="O457" s="144" t="s">
        <v>207</v>
      </c>
      <c r="P457" s="90"/>
      <c r="Q457" s="144" t="s">
        <v>207</v>
      </c>
      <c r="R457" s="90"/>
      <c r="S457" s="144" t="s">
        <v>207</v>
      </c>
      <c r="T457" s="90"/>
      <c r="U457" s="144" t="s">
        <v>207</v>
      </c>
      <c r="V457" s="90"/>
      <c r="W457" s="144" t="s">
        <v>207</v>
      </c>
      <c r="X457" s="90"/>
      <c r="Y457" s="144" t="s">
        <v>62</v>
      </c>
      <c r="Z457" s="90"/>
      <c r="AA457" s="144" t="s">
        <v>207</v>
      </c>
      <c r="AB457" s="90"/>
      <c r="AC457" s="144" t="s">
        <v>207</v>
      </c>
      <c r="AD457" s="90"/>
      <c r="AE457" s="144" t="s">
        <v>207</v>
      </c>
      <c r="AF457" s="178" t="str">
        <f>IF(AND(O457="",Q457="",S457="",U457="",W457="",Y457="",AA457="",AC457=""),"",IF(OR(AND(O457&lt;&gt;"NA",O457&lt;&gt;"C",O457&lt;&gt;"NC",O457&lt;&gt;"SF",O457&lt;&gt;""),AND(Q457&lt;&gt;"NA",Q457&lt;&gt;"C",Q457&lt;&gt;"NC",Q457&lt;&gt;"SF",Q457&lt;&gt;""),AND(S457&lt;&gt;"NA",S457&lt;&gt;"C",S457&lt;&gt;"NC",S457&lt;&gt;"SF",S457&lt;&gt;""),AND(U457&lt;&gt;"NA",U457&lt;&gt;"C",U457&lt;&gt;"NC",U457&lt;&gt;"SF",U457&lt;&gt;""),AND(W457&lt;&gt;"NA",W457&lt;&gt;"C",W457&lt;&gt;"NC",W457&lt;&gt;"SF",W457&lt;&gt;""),AND(Y457&lt;&gt;"NA",Y457&lt;&gt;"C",Y457&lt;&gt;"NC",Y457&lt;&gt;"SF",Y457&lt;&gt;""),AND(AA457&lt;&gt;"NA",AA457&lt;&gt;"C",AA457&lt;&gt;"NC",AA457&lt;&gt;"SF",AA457&lt;&gt;""),AND(AC457&lt;&gt;"NA",AC457&lt;&gt;"C",AC457&lt;&gt;"NC",AC457&lt;&gt;"SF",AC457&lt;&gt;"")),"FALSO",IF(AND(O457="NA",Q457="NA",S457="NA",U457="NA",W457="NA",Y457="NA",AA457="NA",AC457="NA"),"NA",IF(OR(O457="NC",Q457="NC",S457="NC",U457="NC",W457="NC",Y457="NC",AA457="NC",AC457="NC",O457="SF",Q457="SF",S457="SF",U457="SF",W457="SF",Y457="SF",AA457="SF",AC457="SF"),"NC",IF(OR(O457="C",Q457="C",S457="C",U457="C",W457="C",Y457="C",AA457="C",AC457="C"),"C","")))))</f>
        <v>C</v>
      </c>
      <c r="AG457" s="54" t="str">
        <f>IF(AND(AE457="C",AF457="C"),"UTILIZOU O PDA CORRETAMENTE",IF(AND(AE457="C",AF457="NC"),"UTILIZOU O PDA CORRETAMENTE. NÃO HÁ FOTOS DE TODAS AS ETAPAS",IF(AND(AE457="NC",AF457="NC"),"NÃO UTILIZOU O PDA",IF(AND(AE457="NA",AF457="NA"),"NÃO AVALIADO POR FALHA DE SINCRONISMO"))))</f>
        <v>UTILIZOU O PDA CORRETAMENTE</v>
      </c>
      <c r="AH457" s="144" t="s">
        <v>207</v>
      </c>
      <c r="AI457" s="190" t="s">
        <v>6</v>
      </c>
      <c r="AJ457" s="94" t="str">
        <f>E457</f>
        <v>SÃO PAULO</v>
      </c>
      <c r="AK457" s="192" t="s">
        <v>39</v>
      </c>
    </row>
    <row r="458" spans="1:37" ht="30" hidden="1" customHeight="1">
      <c r="A458" s="176" t="s">
        <v>201</v>
      </c>
      <c r="B458" s="176">
        <v>2620528452</v>
      </c>
      <c r="C458" s="176" t="s">
        <v>86</v>
      </c>
      <c r="D458" s="176" t="s">
        <v>77</v>
      </c>
      <c r="E458" s="176" t="s">
        <v>5</v>
      </c>
      <c r="F458" s="176" t="s">
        <v>857</v>
      </c>
      <c r="G458" s="176">
        <v>705</v>
      </c>
      <c r="H458" s="176" t="s">
        <v>217</v>
      </c>
      <c r="I458" s="176" t="s">
        <v>821</v>
      </c>
      <c r="J458" s="176" t="s">
        <v>86</v>
      </c>
      <c r="K458" s="176" t="s">
        <v>858</v>
      </c>
      <c r="L458" s="204">
        <v>46162.468055555553</v>
      </c>
      <c r="M458" s="204">
        <v>46162.512499999997</v>
      </c>
      <c r="N458" s="176" t="s">
        <v>226</v>
      </c>
      <c r="O458" s="144" t="s">
        <v>207</v>
      </c>
      <c r="P458" s="90"/>
      <c r="Q458" s="144" t="s">
        <v>207</v>
      </c>
      <c r="R458" s="90"/>
      <c r="S458" s="144" t="s">
        <v>207</v>
      </c>
      <c r="T458" s="90"/>
      <c r="U458" s="144" t="s">
        <v>207</v>
      </c>
      <c r="V458" s="90"/>
      <c r="W458" s="144" t="s">
        <v>207</v>
      </c>
      <c r="X458" s="90"/>
      <c r="Y458" s="144" t="s">
        <v>207</v>
      </c>
      <c r="Z458" s="90"/>
      <c r="AA458" s="144" t="s">
        <v>207</v>
      </c>
      <c r="AB458" s="90"/>
      <c r="AC458" s="144" t="s">
        <v>207</v>
      </c>
      <c r="AD458" s="90"/>
      <c r="AE458" s="144" t="s">
        <v>207</v>
      </c>
      <c r="AF458" s="178" t="str">
        <f>IF(AND(O458="",Q458="",S458="",U458="",W458="",Y458="",AA458="",AC458=""),"",IF(OR(AND(O458&lt;&gt;"NA",O458&lt;&gt;"C",O458&lt;&gt;"NC",O458&lt;&gt;"SF",O458&lt;&gt;""),AND(Q458&lt;&gt;"NA",Q458&lt;&gt;"C",Q458&lt;&gt;"NC",Q458&lt;&gt;"SF",Q458&lt;&gt;""),AND(S458&lt;&gt;"NA",S458&lt;&gt;"C",S458&lt;&gt;"NC",S458&lt;&gt;"SF",S458&lt;&gt;""),AND(U458&lt;&gt;"NA",U458&lt;&gt;"C",U458&lt;&gt;"NC",U458&lt;&gt;"SF",U458&lt;&gt;""),AND(W458&lt;&gt;"NA",W458&lt;&gt;"C",W458&lt;&gt;"NC",W458&lt;&gt;"SF",W458&lt;&gt;""),AND(Y458&lt;&gt;"NA",Y458&lt;&gt;"C",Y458&lt;&gt;"NC",Y458&lt;&gt;"SF",Y458&lt;&gt;""),AND(AA458&lt;&gt;"NA",AA458&lt;&gt;"C",AA458&lt;&gt;"NC",AA458&lt;&gt;"SF",AA458&lt;&gt;""),AND(AC458&lt;&gt;"NA",AC458&lt;&gt;"C",AC458&lt;&gt;"NC",AC458&lt;&gt;"SF",AC458&lt;&gt;"")),"FALSO",IF(AND(O458="NA",Q458="NA",S458="NA",U458="NA",W458="NA",Y458="NA",AA458="NA",AC458="NA"),"NA",IF(OR(O458="NC",Q458="NC",S458="NC",U458="NC",W458="NC",Y458="NC",AA458="NC",AC458="NC",O458="SF",Q458="SF",S458="SF",U458="SF",W458="SF",Y458="SF",AA458="SF",AC458="SF"),"NC",IF(OR(O458="C",Q458="C",S458="C",U458="C",W458="C",Y458="C",AA458="C",AC458="C"),"C","")))))</f>
        <v>C</v>
      </c>
      <c r="AG458" s="54" t="str">
        <f>IF(AND(AE458="C",AF458="C"),"UTILIZOU O PDA CORRETAMENTE",IF(AND(AE458="C",AF458="NC"),"UTILIZOU O PDA CORRETAMENTE. NÃO HÁ FOTOS DE TODAS AS ETAPAS",IF(AND(AE458="NC",AF458="NC"),"NÃO UTILIZOU O PDA",IF(AND(AE458="NA",AF458="NA"),"NÃO AVALIADO POR FALHA DE SINCRONISMO"))))</f>
        <v>UTILIZOU O PDA CORRETAMENTE</v>
      </c>
      <c r="AH458" s="144" t="s">
        <v>207</v>
      </c>
      <c r="AI458" s="190" t="s">
        <v>6</v>
      </c>
      <c r="AJ458" s="94" t="str">
        <f>E458</f>
        <v>SÃO PAULO</v>
      </c>
      <c r="AK458" s="192" t="s">
        <v>39</v>
      </c>
    </row>
    <row r="459" spans="1:37" ht="30" hidden="1" customHeight="1">
      <c r="A459" s="176" t="s">
        <v>201</v>
      </c>
      <c r="B459" s="176">
        <v>2621085821</v>
      </c>
      <c r="C459" s="176" t="s">
        <v>92</v>
      </c>
      <c r="D459" s="176" t="s">
        <v>77</v>
      </c>
      <c r="E459" s="176" t="s">
        <v>5</v>
      </c>
      <c r="F459" s="176" t="s">
        <v>859</v>
      </c>
      <c r="G459" s="176">
        <v>241</v>
      </c>
      <c r="H459" s="176"/>
      <c r="I459" s="176" t="s">
        <v>241</v>
      </c>
      <c r="J459" s="176" t="s">
        <v>343</v>
      </c>
      <c r="K459" s="176" t="s">
        <v>860</v>
      </c>
      <c r="L459" s="204">
        <v>46162.513888888891</v>
      </c>
      <c r="M459" s="204">
        <v>46162.518750000003</v>
      </c>
      <c r="N459" s="176" t="s">
        <v>221</v>
      </c>
      <c r="O459" s="144" t="s">
        <v>230</v>
      </c>
      <c r="P459" s="90"/>
      <c r="Q459" s="144" t="s">
        <v>230</v>
      </c>
      <c r="R459" s="90"/>
      <c r="S459" s="144" t="s">
        <v>230</v>
      </c>
      <c r="T459" s="90"/>
      <c r="U459" s="144" t="s">
        <v>230</v>
      </c>
      <c r="V459" s="90"/>
      <c r="W459" s="144" t="s">
        <v>230</v>
      </c>
      <c r="X459" s="90"/>
      <c r="Y459" s="144" t="s">
        <v>230</v>
      </c>
      <c r="Z459" s="90"/>
      <c r="AA459" s="144" t="s">
        <v>230</v>
      </c>
      <c r="AB459" s="90"/>
      <c r="AC459" s="144" t="s">
        <v>230</v>
      </c>
      <c r="AD459" s="90"/>
      <c r="AE459" s="144" t="s">
        <v>231</v>
      </c>
      <c r="AF459" s="178" t="str">
        <f>IF(AND(O459="",Q459="",S459="",U459="",W459="",Y459="",AA459="",AC459=""),"",IF(OR(AND(O459&lt;&gt;"NA",O459&lt;&gt;"C",O459&lt;&gt;"NC",O459&lt;&gt;"SF",O459&lt;&gt;""),AND(Q459&lt;&gt;"NA",Q459&lt;&gt;"C",Q459&lt;&gt;"NC",Q459&lt;&gt;"SF",Q459&lt;&gt;""),AND(S459&lt;&gt;"NA",S459&lt;&gt;"C",S459&lt;&gt;"NC",S459&lt;&gt;"SF",S459&lt;&gt;""),AND(U459&lt;&gt;"NA",U459&lt;&gt;"C",U459&lt;&gt;"NC",U459&lt;&gt;"SF",U459&lt;&gt;""),AND(W459&lt;&gt;"NA",W459&lt;&gt;"C",W459&lt;&gt;"NC",W459&lt;&gt;"SF",W459&lt;&gt;""),AND(Y459&lt;&gt;"NA",Y459&lt;&gt;"C",Y459&lt;&gt;"NC",Y459&lt;&gt;"SF",Y459&lt;&gt;""),AND(AA459&lt;&gt;"NA",AA459&lt;&gt;"C",AA459&lt;&gt;"NC",AA459&lt;&gt;"SF",AA459&lt;&gt;""),AND(AC459&lt;&gt;"NA",AC459&lt;&gt;"C",AC459&lt;&gt;"NC",AC459&lt;&gt;"SF",AC459&lt;&gt;"")),"FALSO",IF(AND(O459="NA",Q459="NA",S459="NA",U459="NA",W459="NA",Y459="NA",AA459="NA",AC459="NA"),"NA",IF(OR(O459="NC",Q459="NC",S459="NC",U459="NC",W459="NC",Y459="NC",AA459="NC",AC459="NC",O459="SF",Q459="SF",S459="SF",U459="SF",W459="SF",Y459="SF",AA459="SF",AC459="SF"),"NC",IF(OR(O459="C",Q459="C",S459="C",U459="C",W459="C",Y459="C",AA459="C",AC459="C"),"C","")))))</f>
        <v>NC</v>
      </c>
      <c r="AG459" s="54" t="str">
        <f>IF(AND(AE459="C",AF459="C"),"UTILIZOU O PDA CORRETAMENTE",IF(AND(AE459="C",AF459="NC"),"UTILIZOU O PDA CORRETAMENTE. NÃO HÁ FOTOS DE TODAS AS ETAPAS",IF(AND(AE459="NC",AF459="NC"),"NÃO UTILIZOU O PDA",IF(AND(AE459="NA",AF459="NA"),"NÃO AVALIADO POR FALHA DE SINCRONISMO"))))</f>
        <v>NÃO UTILIZOU O PDA</v>
      </c>
      <c r="AH459" s="144" t="s">
        <v>207</v>
      </c>
      <c r="AI459" s="190" t="s">
        <v>6</v>
      </c>
      <c r="AJ459" s="94" t="str">
        <f>E459</f>
        <v>SÃO PAULO</v>
      </c>
      <c r="AK459" s="192" t="s">
        <v>39</v>
      </c>
    </row>
    <row r="460" spans="1:37" ht="30" hidden="1" customHeight="1">
      <c r="A460" s="176" t="s">
        <v>201</v>
      </c>
      <c r="B460" s="176">
        <v>2620822872</v>
      </c>
      <c r="C460" s="176" t="s">
        <v>96</v>
      </c>
      <c r="D460" s="176" t="s">
        <v>77</v>
      </c>
      <c r="E460" s="176" t="s">
        <v>5</v>
      </c>
      <c r="F460" s="176" t="s">
        <v>861</v>
      </c>
      <c r="G460" s="176">
        <v>23</v>
      </c>
      <c r="H460" s="176" t="s">
        <v>208</v>
      </c>
      <c r="I460" s="176" t="s">
        <v>862</v>
      </c>
      <c r="J460" s="176" t="s">
        <v>96</v>
      </c>
      <c r="K460" s="176" t="s">
        <v>217</v>
      </c>
      <c r="L460" s="204">
        <v>46162.70208333333</v>
      </c>
      <c r="M460" s="204">
        <v>46162.704861111109</v>
      </c>
      <c r="N460" s="176" t="s">
        <v>270</v>
      </c>
      <c r="O460" s="144" t="s">
        <v>207</v>
      </c>
      <c r="P460" s="90"/>
      <c r="Q460" s="144" t="s">
        <v>62</v>
      </c>
      <c r="R460" s="90"/>
      <c r="S460" s="144" t="s">
        <v>62</v>
      </c>
      <c r="T460" s="90"/>
      <c r="U460" s="144" t="s">
        <v>62</v>
      </c>
      <c r="V460" s="90"/>
      <c r="W460" s="144" t="s">
        <v>62</v>
      </c>
      <c r="X460" s="90"/>
      <c r="Y460" s="144" t="s">
        <v>62</v>
      </c>
      <c r="Z460" s="90"/>
      <c r="AA460" s="144" t="s">
        <v>62</v>
      </c>
      <c r="AB460" s="90"/>
      <c r="AC460" s="144" t="s">
        <v>207</v>
      </c>
      <c r="AD460" s="90"/>
      <c r="AE460" s="144" t="s">
        <v>207</v>
      </c>
      <c r="AF460" s="178" t="str">
        <f>IF(AND(O460="",Q460="",S460="",U460="",W460="",Y460="",AA460="",AC460=""),"",IF(OR(AND(O460&lt;&gt;"NA",O460&lt;&gt;"C",O460&lt;&gt;"NC",O460&lt;&gt;"SF",O460&lt;&gt;""),AND(Q460&lt;&gt;"NA",Q460&lt;&gt;"C",Q460&lt;&gt;"NC",Q460&lt;&gt;"SF",Q460&lt;&gt;""),AND(S460&lt;&gt;"NA",S460&lt;&gt;"C",S460&lt;&gt;"NC",S460&lt;&gt;"SF",S460&lt;&gt;""),AND(U460&lt;&gt;"NA",U460&lt;&gt;"C",U460&lt;&gt;"NC",U460&lt;&gt;"SF",U460&lt;&gt;""),AND(W460&lt;&gt;"NA",W460&lt;&gt;"C",W460&lt;&gt;"NC",W460&lt;&gt;"SF",W460&lt;&gt;""),AND(Y460&lt;&gt;"NA",Y460&lt;&gt;"C",Y460&lt;&gt;"NC",Y460&lt;&gt;"SF",Y460&lt;&gt;""),AND(AA460&lt;&gt;"NA",AA460&lt;&gt;"C",AA460&lt;&gt;"NC",AA460&lt;&gt;"SF",AA460&lt;&gt;""),AND(AC460&lt;&gt;"NA",AC460&lt;&gt;"C",AC460&lt;&gt;"NC",AC460&lt;&gt;"SF",AC460&lt;&gt;"")),"FALSO",IF(AND(O460="NA",Q460="NA",S460="NA",U460="NA",W460="NA",Y460="NA",AA460="NA",AC460="NA"),"NA",IF(OR(O460="NC",Q460="NC",S460="NC",U460="NC",W460="NC",Y460="NC",AA460="NC",AC460="NC",O460="SF",Q460="SF",S460="SF",U460="SF",W460="SF",Y460="SF",AA460="SF",AC460="SF"),"NC",IF(OR(O460="C",Q460="C",S460="C",U460="C",W460="C",Y460="C",AA460="C",AC460="C"),"C","")))))</f>
        <v>C</v>
      </c>
      <c r="AG460" s="54" t="str">
        <f>IF(AND(AE460="C",AF460="C"),"UTILIZOU O PDA CORRETAMENTE",IF(AND(AE460="C",AF460="NC"),"UTILIZOU O PDA CORRETAMENTE. NÃO HÁ FOTOS DE TODAS AS ETAPAS",IF(AND(AE460="NC",AF460="NC"),"NÃO UTILIZOU O PDA",IF(AND(AE460="NA",AF460="NA"),"NÃO AVALIADO POR FALHA DE SINCRONISMO"))))</f>
        <v>UTILIZOU O PDA CORRETAMENTE</v>
      </c>
      <c r="AH460" s="144" t="s">
        <v>207</v>
      </c>
      <c r="AI460" s="190" t="s">
        <v>6</v>
      </c>
      <c r="AJ460" s="94" t="str">
        <f>E460</f>
        <v>SÃO PAULO</v>
      </c>
      <c r="AK460" s="192" t="s">
        <v>39</v>
      </c>
    </row>
    <row r="461" spans="1:37" ht="30" hidden="1" customHeight="1">
      <c r="A461" s="176" t="s">
        <v>201</v>
      </c>
      <c r="B461" s="176">
        <v>2620822852</v>
      </c>
      <c r="C461" s="176" t="s">
        <v>94</v>
      </c>
      <c r="D461" s="176" t="s">
        <v>77</v>
      </c>
      <c r="E461" s="176" t="s">
        <v>5</v>
      </c>
      <c r="F461" s="176" t="s">
        <v>861</v>
      </c>
      <c r="G461" s="176">
        <v>23</v>
      </c>
      <c r="H461" s="176" t="s">
        <v>203</v>
      </c>
      <c r="I461" s="176" t="s">
        <v>862</v>
      </c>
      <c r="J461" s="176" t="s">
        <v>94</v>
      </c>
      <c r="K461" s="176"/>
      <c r="L461" s="204">
        <v>46162.677777777775</v>
      </c>
      <c r="M461" s="204">
        <v>46162.701388888891</v>
      </c>
      <c r="N461" s="176" t="s">
        <v>270</v>
      </c>
      <c r="O461" s="144" t="s">
        <v>207</v>
      </c>
      <c r="P461" s="90"/>
      <c r="Q461" s="144" t="s">
        <v>62</v>
      </c>
      <c r="R461" s="90"/>
      <c r="S461" s="144" t="s">
        <v>62</v>
      </c>
      <c r="T461" s="90"/>
      <c r="U461" s="144" t="s">
        <v>62</v>
      </c>
      <c r="V461" s="90"/>
      <c r="W461" s="144" t="s">
        <v>62</v>
      </c>
      <c r="X461" s="90"/>
      <c r="Y461" s="144" t="s">
        <v>62</v>
      </c>
      <c r="Z461" s="90"/>
      <c r="AA461" s="144" t="s">
        <v>62</v>
      </c>
      <c r="AB461" s="90"/>
      <c r="AC461" s="144" t="s">
        <v>207</v>
      </c>
      <c r="AD461" s="90"/>
      <c r="AE461" s="144" t="s">
        <v>207</v>
      </c>
      <c r="AF461" s="178" t="str">
        <f>IF(AND(O461="",Q461="",S461="",U461="",W461="",Y461="",AA461="",AC461=""),"",IF(OR(AND(O461&lt;&gt;"NA",O461&lt;&gt;"C",O461&lt;&gt;"NC",O461&lt;&gt;"SF",O461&lt;&gt;""),AND(Q461&lt;&gt;"NA",Q461&lt;&gt;"C",Q461&lt;&gt;"NC",Q461&lt;&gt;"SF",Q461&lt;&gt;""),AND(S461&lt;&gt;"NA",S461&lt;&gt;"C",S461&lt;&gt;"NC",S461&lt;&gt;"SF",S461&lt;&gt;""),AND(U461&lt;&gt;"NA",U461&lt;&gt;"C",U461&lt;&gt;"NC",U461&lt;&gt;"SF",U461&lt;&gt;""),AND(W461&lt;&gt;"NA",W461&lt;&gt;"C",W461&lt;&gt;"NC",W461&lt;&gt;"SF",W461&lt;&gt;""),AND(Y461&lt;&gt;"NA",Y461&lt;&gt;"C",Y461&lt;&gt;"NC",Y461&lt;&gt;"SF",Y461&lt;&gt;""),AND(AA461&lt;&gt;"NA",AA461&lt;&gt;"C",AA461&lt;&gt;"NC",AA461&lt;&gt;"SF",AA461&lt;&gt;""),AND(AC461&lt;&gt;"NA",AC461&lt;&gt;"C",AC461&lt;&gt;"NC",AC461&lt;&gt;"SF",AC461&lt;&gt;"")),"FALSO",IF(AND(O461="NA",Q461="NA",S461="NA",U461="NA",W461="NA",Y461="NA",AA461="NA",AC461="NA"),"NA",IF(OR(O461="NC",Q461="NC",S461="NC",U461="NC",W461="NC",Y461="NC",AA461="NC",AC461="NC",O461="SF",Q461="SF",S461="SF",U461="SF",W461="SF",Y461="SF",AA461="SF",AC461="SF"),"NC",IF(OR(O461="C",Q461="C",S461="C",U461="C",W461="C",Y461="C",AA461="C",AC461="C"),"C","")))))</f>
        <v>C</v>
      </c>
      <c r="AG461" s="54" t="str">
        <f>IF(AND(AE461="C",AF461="C"),"UTILIZOU O PDA CORRETAMENTE",IF(AND(AE461="C",AF461="NC"),"UTILIZOU O PDA CORRETAMENTE. NÃO HÁ FOTOS DE TODAS AS ETAPAS",IF(AND(AE461="NC",AF461="NC"),"NÃO UTILIZOU O PDA",IF(AND(AE461="NA",AF461="NA"),"NÃO AVALIADO POR FALHA DE SINCRONISMO"))))</f>
        <v>UTILIZOU O PDA CORRETAMENTE</v>
      </c>
      <c r="AH461" s="144" t="s">
        <v>207</v>
      </c>
      <c r="AI461" s="190" t="s">
        <v>6</v>
      </c>
      <c r="AJ461" s="94" t="str">
        <f>E461</f>
        <v>SÃO PAULO</v>
      </c>
      <c r="AK461" s="192" t="s">
        <v>39</v>
      </c>
    </row>
    <row r="462" spans="1:37" ht="30" hidden="1" customHeight="1">
      <c r="A462" s="176" t="s">
        <v>201</v>
      </c>
      <c r="B462" s="176">
        <v>2621086358</v>
      </c>
      <c r="C462" s="176" t="s">
        <v>106</v>
      </c>
      <c r="D462" s="176" t="s">
        <v>81</v>
      </c>
      <c r="E462" s="176" t="s">
        <v>5</v>
      </c>
      <c r="F462" s="176" t="s">
        <v>863</v>
      </c>
      <c r="G462" s="176">
        <v>130</v>
      </c>
      <c r="H462" s="176" t="s">
        <v>217</v>
      </c>
      <c r="I462" s="176" t="s">
        <v>864</v>
      </c>
      <c r="J462" s="176" t="s">
        <v>279</v>
      </c>
      <c r="K462" s="176" t="s">
        <v>217</v>
      </c>
      <c r="L462" s="204">
        <v>46162.390277777777</v>
      </c>
      <c r="M462" s="204">
        <v>46162.465277777781</v>
      </c>
      <c r="N462" s="176" t="s">
        <v>345</v>
      </c>
      <c r="O462" s="144" t="s">
        <v>207</v>
      </c>
      <c r="P462" s="90"/>
      <c r="Q462" s="144" t="s">
        <v>207</v>
      </c>
      <c r="R462" s="90"/>
      <c r="S462" s="144" t="s">
        <v>207</v>
      </c>
      <c r="T462" s="90"/>
      <c r="U462" s="144" t="s">
        <v>207</v>
      </c>
      <c r="V462" s="90"/>
      <c r="W462" s="144" t="s">
        <v>207</v>
      </c>
      <c r="X462" s="90"/>
      <c r="Y462" s="144" t="s">
        <v>62</v>
      </c>
      <c r="Z462" s="90"/>
      <c r="AA462" s="144" t="s">
        <v>207</v>
      </c>
      <c r="AB462" s="90"/>
      <c r="AC462" s="144" t="s">
        <v>207</v>
      </c>
      <c r="AD462" s="90"/>
      <c r="AE462" s="144" t="s">
        <v>207</v>
      </c>
      <c r="AF462" s="178" t="str">
        <f>IF(AND(O462="",Q462="",S462="",U462="",W462="",Y462="",AA462="",AC462=""),"",IF(OR(AND(O462&lt;&gt;"NA",O462&lt;&gt;"C",O462&lt;&gt;"NC",O462&lt;&gt;"SF",O462&lt;&gt;""),AND(Q462&lt;&gt;"NA",Q462&lt;&gt;"C",Q462&lt;&gt;"NC",Q462&lt;&gt;"SF",Q462&lt;&gt;""),AND(S462&lt;&gt;"NA",S462&lt;&gt;"C",S462&lt;&gt;"NC",S462&lt;&gt;"SF",S462&lt;&gt;""),AND(U462&lt;&gt;"NA",U462&lt;&gt;"C",U462&lt;&gt;"NC",U462&lt;&gt;"SF",U462&lt;&gt;""),AND(W462&lt;&gt;"NA",W462&lt;&gt;"C",W462&lt;&gt;"NC",W462&lt;&gt;"SF",W462&lt;&gt;""),AND(Y462&lt;&gt;"NA",Y462&lt;&gt;"C",Y462&lt;&gt;"NC",Y462&lt;&gt;"SF",Y462&lt;&gt;""),AND(AA462&lt;&gt;"NA",AA462&lt;&gt;"C",AA462&lt;&gt;"NC",AA462&lt;&gt;"SF",AA462&lt;&gt;""),AND(AC462&lt;&gt;"NA",AC462&lt;&gt;"C",AC462&lt;&gt;"NC",AC462&lt;&gt;"SF",AC462&lt;&gt;"")),"FALSO",IF(AND(O462="NA",Q462="NA",S462="NA",U462="NA",W462="NA",Y462="NA",AA462="NA",AC462="NA"),"NA",IF(OR(O462="NC",Q462="NC",S462="NC",U462="NC",W462="NC",Y462="NC",AA462="NC",AC462="NC",O462="SF",Q462="SF",S462="SF",U462="SF",W462="SF",Y462="SF",AA462="SF",AC462="SF"),"NC",IF(OR(O462="C",Q462="C",S462="C",U462="C",W462="C",Y462="C",AA462="C",AC462="C"),"C","")))))</f>
        <v>C</v>
      </c>
      <c r="AG462" s="54" t="str">
        <f>IF(AND(AE462="C",AF462="C"),"UTILIZOU O PDA CORRETAMENTE",IF(AND(AE462="C",AF462="NC"),"UTILIZOU O PDA CORRETAMENTE. NÃO HÁ FOTOS DE TODAS AS ETAPAS",IF(AND(AE462="NC",AF462="NC"),"NÃO UTILIZOU O PDA",IF(AND(AE462="NA",AF462="NA"),"NÃO AVALIADO POR FALHA DE SINCRONISMO"))))</f>
        <v>UTILIZOU O PDA CORRETAMENTE</v>
      </c>
      <c r="AH462" s="144" t="s">
        <v>207</v>
      </c>
      <c r="AI462" s="190" t="s">
        <v>6</v>
      </c>
      <c r="AJ462" s="94" t="str">
        <f>E462</f>
        <v>SÃO PAULO</v>
      </c>
      <c r="AK462" s="192" t="s">
        <v>39</v>
      </c>
    </row>
    <row r="463" spans="1:37" ht="30" hidden="1" customHeight="1">
      <c r="A463" s="176" t="s">
        <v>201</v>
      </c>
      <c r="B463" s="176">
        <v>2620869135</v>
      </c>
      <c r="C463" s="176" t="s">
        <v>100</v>
      </c>
      <c r="D463" s="176" t="s">
        <v>81</v>
      </c>
      <c r="E463" s="176" t="s">
        <v>5</v>
      </c>
      <c r="F463" s="176" t="s">
        <v>865</v>
      </c>
      <c r="G463" s="176">
        <v>10</v>
      </c>
      <c r="H463" s="176"/>
      <c r="I463" s="176" t="s">
        <v>316</v>
      </c>
      <c r="J463" s="176" t="s">
        <v>236</v>
      </c>
      <c r="K463" s="176" t="s">
        <v>866</v>
      </c>
      <c r="L463" s="204">
        <v>46162.602083333331</v>
      </c>
      <c r="M463" s="204">
        <v>46162.655555555553</v>
      </c>
      <c r="N463" s="176" t="s">
        <v>345</v>
      </c>
      <c r="O463" s="144" t="s">
        <v>207</v>
      </c>
      <c r="P463" s="90"/>
      <c r="Q463" s="144" t="s">
        <v>207</v>
      </c>
      <c r="R463" s="90"/>
      <c r="S463" s="144" t="s">
        <v>207</v>
      </c>
      <c r="T463" s="90"/>
      <c r="U463" s="144" t="s">
        <v>207</v>
      </c>
      <c r="V463" s="90"/>
      <c r="W463" s="144" t="s">
        <v>207</v>
      </c>
      <c r="X463" s="90"/>
      <c r="Y463" s="144" t="s">
        <v>207</v>
      </c>
      <c r="Z463" s="90"/>
      <c r="AA463" s="144" t="s">
        <v>207</v>
      </c>
      <c r="AB463" s="90"/>
      <c r="AC463" s="144" t="s">
        <v>207</v>
      </c>
      <c r="AD463" s="90"/>
      <c r="AE463" s="144" t="s">
        <v>207</v>
      </c>
      <c r="AF463" s="178" t="str">
        <f>IF(AND(O463="",Q463="",S463="",U463="",W463="",Y463="",AA463="",AC463=""),"",IF(OR(AND(O463&lt;&gt;"NA",O463&lt;&gt;"C",O463&lt;&gt;"NC",O463&lt;&gt;"SF",O463&lt;&gt;""),AND(Q463&lt;&gt;"NA",Q463&lt;&gt;"C",Q463&lt;&gt;"NC",Q463&lt;&gt;"SF",Q463&lt;&gt;""),AND(S463&lt;&gt;"NA",S463&lt;&gt;"C",S463&lt;&gt;"NC",S463&lt;&gt;"SF",S463&lt;&gt;""),AND(U463&lt;&gt;"NA",U463&lt;&gt;"C",U463&lt;&gt;"NC",U463&lt;&gt;"SF",U463&lt;&gt;""),AND(W463&lt;&gt;"NA",W463&lt;&gt;"C",W463&lt;&gt;"NC",W463&lt;&gt;"SF",W463&lt;&gt;""),AND(Y463&lt;&gt;"NA",Y463&lt;&gt;"C",Y463&lt;&gt;"NC",Y463&lt;&gt;"SF",Y463&lt;&gt;""),AND(AA463&lt;&gt;"NA",AA463&lt;&gt;"C",AA463&lt;&gt;"NC",AA463&lt;&gt;"SF",AA463&lt;&gt;""),AND(AC463&lt;&gt;"NA",AC463&lt;&gt;"C",AC463&lt;&gt;"NC",AC463&lt;&gt;"SF",AC463&lt;&gt;"")),"FALSO",IF(AND(O463="NA",Q463="NA",S463="NA",U463="NA",W463="NA",Y463="NA",AA463="NA",AC463="NA"),"NA",IF(OR(O463="NC",Q463="NC",S463="NC",U463="NC",W463="NC",Y463="NC",AA463="NC",AC463="NC",O463="SF",Q463="SF",S463="SF",U463="SF",W463="SF",Y463="SF",AA463="SF",AC463="SF"),"NC",IF(OR(O463="C",Q463="C",S463="C",U463="C",W463="C",Y463="C",AA463="C",AC463="C"),"C","")))))</f>
        <v>C</v>
      </c>
      <c r="AG463" s="54" t="str">
        <f>IF(AND(AE463="C",AF463="C"),"UTILIZOU O PDA CORRETAMENTE",IF(AND(AE463="C",AF463="NC"),"UTILIZOU O PDA CORRETAMENTE. NÃO HÁ FOTOS DE TODAS AS ETAPAS",IF(AND(AE463="NC",AF463="NC"),"NÃO UTILIZOU O PDA",IF(AND(AE463="NA",AF463="NA"),"NÃO AVALIADO POR FALHA DE SINCRONISMO"))))</f>
        <v>UTILIZOU O PDA CORRETAMENTE</v>
      </c>
      <c r="AH463" s="144" t="s">
        <v>207</v>
      </c>
      <c r="AI463" s="190" t="s">
        <v>6</v>
      </c>
      <c r="AJ463" s="94" t="str">
        <f>E463</f>
        <v>SÃO PAULO</v>
      </c>
      <c r="AK463" s="192" t="s">
        <v>39</v>
      </c>
    </row>
    <row r="464" spans="1:37" ht="30" hidden="1" customHeight="1">
      <c r="A464" s="176" t="s">
        <v>201</v>
      </c>
      <c r="B464" s="176">
        <v>2621062404</v>
      </c>
      <c r="C464" s="176" t="s">
        <v>107</v>
      </c>
      <c r="D464" s="176" t="s">
        <v>81</v>
      </c>
      <c r="E464" s="176" t="s">
        <v>5</v>
      </c>
      <c r="F464" s="176" t="s">
        <v>693</v>
      </c>
      <c r="G464" s="176">
        <v>115</v>
      </c>
      <c r="H464" s="176" t="s">
        <v>217</v>
      </c>
      <c r="I464" s="176" t="s">
        <v>439</v>
      </c>
      <c r="J464" s="176" t="s">
        <v>224</v>
      </c>
      <c r="K464" s="176" t="s">
        <v>867</v>
      </c>
      <c r="L464" s="204">
        <v>46162.417361111111</v>
      </c>
      <c r="M464" s="204">
        <v>46162.423611111109</v>
      </c>
      <c r="N464" s="176" t="s">
        <v>243</v>
      </c>
      <c r="O464" s="144" t="s">
        <v>207</v>
      </c>
      <c r="P464" s="90"/>
      <c r="Q464" s="144" t="s">
        <v>207</v>
      </c>
      <c r="R464" s="90"/>
      <c r="S464" s="144" t="s">
        <v>207</v>
      </c>
      <c r="T464" s="90"/>
      <c r="U464" s="144" t="s">
        <v>207</v>
      </c>
      <c r="V464" s="90"/>
      <c r="W464" s="144" t="s">
        <v>207</v>
      </c>
      <c r="X464" s="90"/>
      <c r="Y464" s="144" t="s">
        <v>62</v>
      </c>
      <c r="Z464" s="90"/>
      <c r="AA464" s="144" t="s">
        <v>207</v>
      </c>
      <c r="AB464" s="90"/>
      <c r="AC464" s="144" t="s">
        <v>207</v>
      </c>
      <c r="AD464" s="90"/>
      <c r="AE464" s="144" t="s">
        <v>207</v>
      </c>
      <c r="AF464" s="178" t="str">
        <f>IF(AND(O464="",Q464="",S464="",U464="",W464="",Y464="",AA464="",AC464=""),"",IF(OR(AND(O464&lt;&gt;"NA",O464&lt;&gt;"C",O464&lt;&gt;"NC",O464&lt;&gt;"SF",O464&lt;&gt;""),AND(Q464&lt;&gt;"NA",Q464&lt;&gt;"C",Q464&lt;&gt;"NC",Q464&lt;&gt;"SF",Q464&lt;&gt;""),AND(S464&lt;&gt;"NA",S464&lt;&gt;"C",S464&lt;&gt;"NC",S464&lt;&gt;"SF",S464&lt;&gt;""),AND(U464&lt;&gt;"NA",U464&lt;&gt;"C",U464&lt;&gt;"NC",U464&lt;&gt;"SF",U464&lt;&gt;""),AND(W464&lt;&gt;"NA",W464&lt;&gt;"C",W464&lt;&gt;"NC",W464&lt;&gt;"SF",W464&lt;&gt;""),AND(Y464&lt;&gt;"NA",Y464&lt;&gt;"C",Y464&lt;&gt;"NC",Y464&lt;&gt;"SF",Y464&lt;&gt;""),AND(AA464&lt;&gt;"NA",AA464&lt;&gt;"C",AA464&lt;&gt;"NC",AA464&lt;&gt;"SF",AA464&lt;&gt;""),AND(AC464&lt;&gt;"NA",AC464&lt;&gt;"C",AC464&lt;&gt;"NC",AC464&lt;&gt;"SF",AC464&lt;&gt;"")),"FALSO",IF(AND(O464="NA",Q464="NA",S464="NA",U464="NA",W464="NA",Y464="NA",AA464="NA",AC464="NA"),"NA",IF(OR(O464="NC",Q464="NC",S464="NC",U464="NC",W464="NC",Y464="NC",AA464="NC",AC464="NC",O464="SF",Q464="SF",S464="SF",U464="SF",W464="SF",Y464="SF",AA464="SF",AC464="SF"),"NC",IF(OR(O464="C",Q464="C",S464="C",U464="C",W464="C",Y464="C",AA464="C",AC464="C"),"C","")))))</f>
        <v>C</v>
      </c>
      <c r="AG464" s="54" t="str">
        <f>IF(AND(AE464="C",AF464="C"),"UTILIZOU O PDA CORRETAMENTE",IF(AND(AE464="C",AF464="NC"),"UTILIZOU O PDA CORRETAMENTE. NÃO HÁ FOTOS DE TODAS AS ETAPAS",IF(AND(AE464="NC",AF464="NC"),"NÃO UTILIZOU O PDA",IF(AND(AE464="NA",AF464="NA"),"NÃO AVALIADO POR FALHA DE SINCRONISMO"))))</f>
        <v>UTILIZOU O PDA CORRETAMENTE</v>
      </c>
      <c r="AH464" s="144" t="s">
        <v>207</v>
      </c>
      <c r="AI464" s="190" t="s">
        <v>6</v>
      </c>
      <c r="AJ464" s="94" t="str">
        <f>E464</f>
        <v>SÃO PAULO</v>
      </c>
      <c r="AK464" s="192" t="s">
        <v>39</v>
      </c>
    </row>
    <row r="465" spans="1:37" ht="30" hidden="1" customHeight="1">
      <c r="A465" s="176" t="s">
        <v>201</v>
      </c>
      <c r="B465" s="176">
        <v>2693666045</v>
      </c>
      <c r="C465" s="176" t="s">
        <v>102</v>
      </c>
      <c r="D465" s="176" t="s">
        <v>81</v>
      </c>
      <c r="E465" s="176" t="s">
        <v>5</v>
      </c>
      <c r="F465" s="176" t="s">
        <v>608</v>
      </c>
      <c r="G465" s="176">
        <v>372</v>
      </c>
      <c r="H465" s="176"/>
      <c r="I465" s="176" t="s">
        <v>459</v>
      </c>
      <c r="J465" s="176" t="s">
        <v>219</v>
      </c>
      <c r="K465" s="176"/>
      <c r="L465" s="204">
        <v>46162.37777777778</v>
      </c>
      <c r="M465" s="204">
        <v>46162.40347222222</v>
      </c>
      <c r="N465" s="176" t="s">
        <v>229</v>
      </c>
      <c r="O465" s="144" t="s">
        <v>207</v>
      </c>
      <c r="P465" s="90"/>
      <c r="Q465" s="144" t="s">
        <v>207</v>
      </c>
      <c r="R465" s="90"/>
      <c r="S465" s="144" t="s">
        <v>207</v>
      </c>
      <c r="T465" s="90"/>
      <c r="U465" s="144" t="s">
        <v>207</v>
      </c>
      <c r="V465" s="90"/>
      <c r="W465" s="144" t="s">
        <v>207</v>
      </c>
      <c r="X465" s="90"/>
      <c r="Y465" s="144" t="s">
        <v>207</v>
      </c>
      <c r="Z465" s="90"/>
      <c r="AA465" s="144" t="s">
        <v>207</v>
      </c>
      <c r="AB465" s="90"/>
      <c r="AC465" s="144" t="s">
        <v>207</v>
      </c>
      <c r="AD465" s="90"/>
      <c r="AE465" s="144" t="s">
        <v>207</v>
      </c>
      <c r="AF465" s="178" t="str">
        <f>IF(AND(O465="",Q465="",S465="",U465="",W465="",Y465="",AA465="",AC465=""),"",IF(OR(AND(O465&lt;&gt;"NA",O465&lt;&gt;"C",O465&lt;&gt;"NC",O465&lt;&gt;"SF",O465&lt;&gt;""),AND(Q465&lt;&gt;"NA",Q465&lt;&gt;"C",Q465&lt;&gt;"NC",Q465&lt;&gt;"SF",Q465&lt;&gt;""),AND(S465&lt;&gt;"NA",S465&lt;&gt;"C",S465&lt;&gt;"NC",S465&lt;&gt;"SF",S465&lt;&gt;""),AND(U465&lt;&gt;"NA",U465&lt;&gt;"C",U465&lt;&gt;"NC",U465&lt;&gt;"SF",U465&lt;&gt;""),AND(W465&lt;&gt;"NA",W465&lt;&gt;"C",W465&lt;&gt;"NC",W465&lt;&gt;"SF",W465&lt;&gt;""),AND(Y465&lt;&gt;"NA",Y465&lt;&gt;"C",Y465&lt;&gt;"NC",Y465&lt;&gt;"SF",Y465&lt;&gt;""),AND(AA465&lt;&gt;"NA",AA465&lt;&gt;"C",AA465&lt;&gt;"NC",AA465&lt;&gt;"SF",AA465&lt;&gt;""),AND(AC465&lt;&gt;"NA",AC465&lt;&gt;"C",AC465&lt;&gt;"NC",AC465&lt;&gt;"SF",AC465&lt;&gt;"")),"FALSO",IF(AND(O465="NA",Q465="NA",S465="NA",U465="NA",W465="NA",Y465="NA",AA465="NA",AC465="NA"),"NA",IF(OR(O465="NC",Q465="NC",S465="NC",U465="NC",W465="NC",Y465="NC",AA465="NC",AC465="NC",O465="SF",Q465="SF",S465="SF",U465="SF",W465="SF",Y465="SF",AA465="SF",AC465="SF"),"NC",IF(OR(O465="C",Q465="C",S465="C",U465="C",W465="C",Y465="C",AA465="C",AC465="C"),"C","")))))</f>
        <v>C</v>
      </c>
      <c r="AG465" s="54" t="str">
        <f>IF(AND(AE465="C",AF465="C"),"UTILIZOU O PDA CORRETAMENTE",IF(AND(AE465="C",AF465="NC"),"UTILIZOU O PDA CORRETAMENTE. NÃO HÁ FOTOS DE TODAS AS ETAPAS",IF(AND(AE465="NC",AF465="NC"),"NÃO UTILIZOU O PDA",IF(AND(AE465="NA",AF465="NA"),"NÃO AVALIADO POR FALHA DE SINCRONISMO"))))</f>
        <v>UTILIZOU O PDA CORRETAMENTE</v>
      </c>
      <c r="AH465" s="144" t="s">
        <v>207</v>
      </c>
      <c r="AI465" s="190" t="s">
        <v>6</v>
      </c>
      <c r="AJ465" s="94" t="str">
        <f>E465</f>
        <v>SÃO PAULO</v>
      </c>
      <c r="AK465" s="192" t="s">
        <v>39</v>
      </c>
    </row>
    <row r="466" spans="1:37" ht="30" hidden="1" customHeight="1">
      <c r="A466" s="176" t="s">
        <v>201</v>
      </c>
      <c r="B466" s="176">
        <v>2693715185</v>
      </c>
      <c r="C466" s="176" t="s">
        <v>107</v>
      </c>
      <c r="D466" s="176" t="s">
        <v>81</v>
      </c>
      <c r="E466" s="176" t="s">
        <v>5</v>
      </c>
      <c r="F466" s="176" t="s">
        <v>868</v>
      </c>
      <c r="G466" s="176">
        <v>1332</v>
      </c>
      <c r="H466" s="176" t="s">
        <v>217</v>
      </c>
      <c r="I466" s="176" t="s">
        <v>559</v>
      </c>
      <c r="J466" s="176" t="s">
        <v>224</v>
      </c>
      <c r="K466" s="176" t="s">
        <v>869</v>
      </c>
      <c r="L466" s="204">
        <v>46162.602777777778</v>
      </c>
      <c r="M466" s="204">
        <v>46162.645138888889</v>
      </c>
      <c r="N466" s="176" t="s">
        <v>248</v>
      </c>
      <c r="O466" s="144" t="s">
        <v>207</v>
      </c>
      <c r="P466" s="90"/>
      <c r="Q466" s="144" t="s">
        <v>207</v>
      </c>
      <c r="R466" s="90"/>
      <c r="S466" s="144" t="s">
        <v>207</v>
      </c>
      <c r="T466" s="90"/>
      <c r="U466" s="144" t="s">
        <v>62</v>
      </c>
      <c r="V466" s="90"/>
      <c r="W466" s="144" t="s">
        <v>207</v>
      </c>
      <c r="X466" s="90"/>
      <c r="Y466" s="144" t="s">
        <v>62</v>
      </c>
      <c r="Z466" s="90"/>
      <c r="AA466" s="144" t="s">
        <v>207</v>
      </c>
      <c r="AB466" s="90"/>
      <c r="AC466" s="144" t="s">
        <v>230</v>
      </c>
      <c r="AD466" s="90"/>
      <c r="AE466" s="144" t="s">
        <v>207</v>
      </c>
      <c r="AF466" s="178" t="str">
        <f>IF(AND(O466="",Q466="",S466="",U466="",W466="",Y466="",AA466="",AC466=""),"",IF(OR(AND(O466&lt;&gt;"NA",O466&lt;&gt;"C",O466&lt;&gt;"NC",O466&lt;&gt;"SF",O466&lt;&gt;""),AND(Q466&lt;&gt;"NA",Q466&lt;&gt;"C",Q466&lt;&gt;"NC",Q466&lt;&gt;"SF",Q466&lt;&gt;""),AND(S466&lt;&gt;"NA",S466&lt;&gt;"C",S466&lt;&gt;"NC",S466&lt;&gt;"SF",S466&lt;&gt;""),AND(U466&lt;&gt;"NA",U466&lt;&gt;"C",U466&lt;&gt;"NC",U466&lt;&gt;"SF",U466&lt;&gt;""),AND(W466&lt;&gt;"NA",W466&lt;&gt;"C",W466&lt;&gt;"NC",W466&lt;&gt;"SF",W466&lt;&gt;""),AND(Y466&lt;&gt;"NA",Y466&lt;&gt;"C",Y466&lt;&gt;"NC",Y466&lt;&gt;"SF",Y466&lt;&gt;""),AND(AA466&lt;&gt;"NA",AA466&lt;&gt;"C",AA466&lt;&gt;"NC",AA466&lt;&gt;"SF",AA466&lt;&gt;""),AND(AC466&lt;&gt;"NA",AC466&lt;&gt;"C",AC466&lt;&gt;"NC",AC466&lt;&gt;"SF",AC466&lt;&gt;"")),"FALSO",IF(AND(O466="NA",Q466="NA",S466="NA",U466="NA",W466="NA",Y466="NA",AA466="NA",AC466="NA"),"NA",IF(OR(O466="NC",Q466="NC",S466="NC",U466="NC",W466="NC",Y466="NC",AA466="NC",AC466="NC",O466="SF",Q466="SF",S466="SF",U466="SF",W466="SF",Y466="SF",AA466="SF",AC466="SF"),"NC",IF(OR(O466="C",Q466="C",S466="C",U466="C",W466="C",Y466="C",AA466="C",AC466="C"),"C","")))))</f>
        <v>NC</v>
      </c>
      <c r="AG466" s="54" t="str">
        <f>IF(AND(AE466="C",AF466="C"),"UTILIZOU O PDA CORRETAMENTE",IF(AND(AE466="C",AF466="NC"),"UTILIZOU O PDA CORRETAMENTE. NÃO HÁ FOTOS DE TODAS AS ETAPAS",IF(AND(AE466="NC",AF466="NC"),"NÃO UTILIZOU O PDA",IF(AND(AE466="NA",AF466="NA"),"NÃO AVALIADO POR FALHA DE SINCRONISMO"))))</f>
        <v>UTILIZOU O PDA CORRETAMENTE. NÃO HÁ FOTOS DE TODAS AS ETAPAS</v>
      </c>
      <c r="AH466" s="144" t="s">
        <v>207</v>
      </c>
      <c r="AI466" s="190" t="s">
        <v>6</v>
      </c>
      <c r="AJ466" s="94" t="str">
        <f>E466</f>
        <v>SÃO PAULO</v>
      </c>
      <c r="AK466" s="192" t="s">
        <v>39</v>
      </c>
    </row>
    <row r="467" spans="1:37" ht="30" hidden="1" customHeight="1">
      <c r="A467" s="176" t="s">
        <v>201</v>
      </c>
      <c r="B467" s="176">
        <v>2620334984</v>
      </c>
      <c r="C467" s="176" t="s">
        <v>86</v>
      </c>
      <c r="D467" s="176" t="s">
        <v>77</v>
      </c>
      <c r="E467" s="176" t="s">
        <v>5</v>
      </c>
      <c r="F467" s="176" t="s">
        <v>870</v>
      </c>
      <c r="G467" s="176">
        <v>166</v>
      </c>
      <c r="H467" s="176"/>
      <c r="I467" s="176" t="s">
        <v>397</v>
      </c>
      <c r="J467" s="176" t="s">
        <v>86</v>
      </c>
      <c r="K467" s="176" t="s">
        <v>871</v>
      </c>
      <c r="L467" s="204">
        <v>46162.599305555559</v>
      </c>
      <c r="M467" s="204">
        <v>46162.695833333331</v>
      </c>
      <c r="N467" s="176" t="s">
        <v>323</v>
      </c>
      <c r="O467" s="144" t="s">
        <v>207</v>
      </c>
      <c r="P467" s="90"/>
      <c r="Q467" s="144" t="s">
        <v>207</v>
      </c>
      <c r="R467" s="90"/>
      <c r="S467" s="144" t="s">
        <v>207</v>
      </c>
      <c r="T467" s="90"/>
      <c r="U467" s="144" t="s">
        <v>207</v>
      </c>
      <c r="V467" s="90"/>
      <c r="W467" s="144" t="s">
        <v>207</v>
      </c>
      <c r="X467" s="90"/>
      <c r="Y467" s="144" t="s">
        <v>62</v>
      </c>
      <c r="Z467" s="90"/>
      <c r="AA467" s="144" t="s">
        <v>207</v>
      </c>
      <c r="AB467" s="90"/>
      <c r="AC467" s="144" t="s">
        <v>207</v>
      </c>
      <c r="AD467" s="90"/>
      <c r="AE467" s="144" t="s">
        <v>207</v>
      </c>
      <c r="AF467" s="178" t="str">
        <f>IF(AND(O467="",Q467="",S467="",U467="",W467="",Y467="",AA467="",AC467=""),"",IF(OR(AND(O467&lt;&gt;"NA",O467&lt;&gt;"C",O467&lt;&gt;"NC",O467&lt;&gt;"SF",O467&lt;&gt;""),AND(Q467&lt;&gt;"NA",Q467&lt;&gt;"C",Q467&lt;&gt;"NC",Q467&lt;&gt;"SF",Q467&lt;&gt;""),AND(S467&lt;&gt;"NA",S467&lt;&gt;"C",S467&lt;&gt;"NC",S467&lt;&gt;"SF",S467&lt;&gt;""),AND(U467&lt;&gt;"NA",U467&lt;&gt;"C",U467&lt;&gt;"NC",U467&lt;&gt;"SF",U467&lt;&gt;""),AND(W467&lt;&gt;"NA",W467&lt;&gt;"C",W467&lt;&gt;"NC",W467&lt;&gt;"SF",W467&lt;&gt;""),AND(Y467&lt;&gt;"NA",Y467&lt;&gt;"C",Y467&lt;&gt;"NC",Y467&lt;&gt;"SF",Y467&lt;&gt;""),AND(AA467&lt;&gt;"NA",AA467&lt;&gt;"C",AA467&lt;&gt;"NC",AA467&lt;&gt;"SF",AA467&lt;&gt;""),AND(AC467&lt;&gt;"NA",AC467&lt;&gt;"C",AC467&lt;&gt;"NC",AC467&lt;&gt;"SF",AC467&lt;&gt;"")),"FALSO",IF(AND(O467="NA",Q467="NA",S467="NA",U467="NA",W467="NA",Y467="NA",AA467="NA",AC467="NA"),"NA",IF(OR(O467="NC",Q467="NC",S467="NC",U467="NC",W467="NC",Y467="NC",AA467="NC",AC467="NC",O467="SF",Q467="SF",S467="SF",U467="SF",W467="SF",Y467="SF",AA467="SF",AC467="SF"),"NC",IF(OR(O467="C",Q467="C",S467="C",U467="C",W467="C",Y467="C",AA467="C",AC467="C"),"C","")))))</f>
        <v>C</v>
      </c>
      <c r="AG467" s="54" t="str">
        <f>IF(AND(AE467="C",AF467="C"),"UTILIZOU O PDA CORRETAMENTE",IF(AND(AE467="C",AF467="NC"),"UTILIZOU O PDA CORRETAMENTE. NÃO HÁ FOTOS DE TODAS AS ETAPAS",IF(AND(AE467="NC",AF467="NC"),"NÃO UTILIZOU O PDA",IF(AND(AE467="NA",AF467="NA"),"NÃO AVALIADO POR FALHA DE SINCRONISMO"))))</f>
        <v>UTILIZOU O PDA CORRETAMENTE</v>
      </c>
      <c r="AH467" s="144" t="s">
        <v>207</v>
      </c>
      <c r="AI467" s="190" t="s">
        <v>6</v>
      </c>
      <c r="AJ467" s="94" t="str">
        <f>E467</f>
        <v>SÃO PAULO</v>
      </c>
      <c r="AK467" s="192" t="s">
        <v>39</v>
      </c>
    </row>
    <row r="468" spans="1:37" ht="30" hidden="1" customHeight="1">
      <c r="A468" s="176" t="s">
        <v>201</v>
      </c>
      <c r="B468" s="176">
        <v>2620538845</v>
      </c>
      <c r="C468" s="176" t="s">
        <v>86</v>
      </c>
      <c r="D468" s="176" t="s">
        <v>77</v>
      </c>
      <c r="E468" s="176" t="s">
        <v>5</v>
      </c>
      <c r="F468" s="176" t="s">
        <v>259</v>
      </c>
      <c r="G468" s="176">
        <v>1193</v>
      </c>
      <c r="H468" s="176" t="s">
        <v>285</v>
      </c>
      <c r="I468" s="176" t="s">
        <v>332</v>
      </c>
      <c r="J468" s="176" t="s">
        <v>86</v>
      </c>
      <c r="K468" s="176" t="s">
        <v>872</v>
      </c>
      <c r="L468" s="204">
        <v>46162.407638888886</v>
      </c>
      <c r="M468" s="204">
        <v>46162.447222222225</v>
      </c>
      <c r="N468" s="176" t="s">
        <v>323</v>
      </c>
      <c r="O468" s="144" t="s">
        <v>207</v>
      </c>
      <c r="P468" s="90"/>
      <c r="Q468" s="144" t="s">
        <v>207</v>
      </c>
      <c r="R468" s="90"/>
      <c r="S468" s="144" t="s">
        <v>207</v>
      </c>
      <c r="T468" s="90"/>
      <c r="U468" s="144" t="s">
        <v>207</v>
      </c>
      <c r="V468" s="90"/>
      <c r="W468" s="144" t="s">
        <v>207</v>
      </c>
      <c r="X468" s="90"/>
      <c r="Y468" s="144" t="s">
        <v>231</v>
      </c>
      <c r="Z468" s="90" t="s">
        <v>873</v>
      </c>
      <c r="AA468" s="144" t="s">
        <v>207</v>
      </c>
      <c r="AB468" s="90"/>
      <c r="AC468" s="144" t="s">
        <v>207</v>
      </c>
      <c r="AD468" s="90"/>
      <c r="AE468" s="144" t="s">
        <v>207</v>
      </c>
      <c r="AF468" s="178" t="str">
        <f>IF(AND(O468="",Q468="",S468="",U468="",W468="",Y468="",AA468="",AC468=""),"",IF(OR(AND(O468&lt;&gt;"NA",O468&lt;&gt;"C",O468&lt;&gt;"NC",O468&lt;&gt;"SF",O468&lt;&gt;""),AND(Q468&lt;&gt;"NA",Q468&lt;&gt;"C",Q468&lt;&gt;"NC",Q468&lt;&gt;"SF",Q468&lt;&gt;""),AND(S468&lt;&gt;"NA",S468&lt;&gt;"C",S468&lt;&gt;"NC",S468&lt;&gt;"SF",S468&lt;&gt;""),AND(U468&lt;&gt;"NA",U468&lt;&gt;"C",U468&lt;&gt;"NC",U468&lt;&gt;"SF",U468&lt;&gt;""),AND(W468&lt;&gt;"NA",W468&lt;&gt;"C",W468&lt;&gt;"NC",W468&lt;&gt;"SF",W468&lt;&gt;""),AND(Y468&lt;&gt;"NA",Y468&lt;&gt;"C",Y468&lt;&gt;"NC",Y468&lt;&gt;"SF",Y468&lt;&gt;""),AND(AA468&lt;&gt;"NA",AA468&lt;&gt;"C",AA468&lt;&gt;"NC",AA468&lt;&gt;"SF",AA468&lt;&gt;""),AND(AC468&lt;&gt;"NA",AC468&lt;&gt;"C",AC468&lt;&gt;"NC",AC468&lt;&gt;"SF",AC468&lt;&gt;"")),"FALSO",IF(AND(O468="NA",Q468="NA",S468="NA",U468="NA",W468="NA",Y468="NA",AA468="NA",AC468="NA"),"NA",IF(OR(O468="NC",Q468="NC",S468="NC",U468="NC",W468="NC",Y468="NC",AA468="NC",AC468="NC",O468="SF",Q468="SF",S468="SF",U468="SF",W468="SF",Y468="SF",AA468="SF",AC468="SF"),"NC",IF(OR(O468="C",Q468="C",S468="C",U468="C",W468="C",Y468="C",AA468="C",AC468="C"),"C","")))))</f>
        <v>NC</v>
      </c>
      <c r="AG468" s="54" t="str">
        <f>IF(AND(AE468="C",AF468="C"),"UTILIZOU O PDA CORRETAMENTE",IF(AND(AE468="C",AF468="NC"),"UTILIZOU O PDA CORRETAMENTE. NÃO HÁ FOTOS DE TODAS AS ETAPAS",IF(AND(AE468="NC",AF468="NC"),"NÃO UTILIZOU O PDA",IF(AND(AE468="NA",AF468="NA"),"NÃO AVALIADO POR FALHA DE SINCRONISMO"))))</f>
        <v>UTILIZOU O PDA CORRETAMENTE. NÃO HÁ FOTOS DE TODAS AS ETAPAS</v>
      </c>
      <c r="AH468" s="144" t="s">
        <v>207</v>
      </c>
      <c r="AI468" s="190" t="s">
        <v>6</v>
      </c>
      <c r="AJ468" s="94" t="str">
        <f>E468</f>
        <v>SÃO PAULO</v>
      </c>
      <c r="AK468" s="192" t="s">
        <v>39</v>
      </c>
    </row>
    <row r="469" spans="1:37" ht="30" hidden="1" customHeight="1">
      <c r="A469" s="176" t="s">
        <v>201</v>
      </c>
      <c r="B469" s="176">
        <v>2620536204</v>
      </c>
      <c r="C469" s="176" t="s">
        <v>86</v>
      </c>
      <c r="D469" s="176" t="s">
        <v>77</v>
      </c>
      <c r="E469" s="176" t="s">
        <v>5</v>
      </c>
      <c r="F469" s="176" t="s">
        <v>259</v>
      </c>
      <c r="G469" s="176">
        <v>1193</v>
      </c>
      <c r="H469" s="176" t="s">
        <v>260</v>
      </c>
      <c r="I469" s="176" t="s">
        <v>261</v>
      </c>
      <c r="J469" s="176" t="s">
        <v>86</v>
      </c>
      <c r="K469" s="176"/>
      <c r="L469" s="204">
        <v>46162.447222222225</v>
      </c>
      <c r="M469" s="204">
        <v>46162.51666666667</v>
      </c>
      <c r="N469" s="176" t="s">
        <v>323</v>
      </c>
      <c r="O469" s="144" t="s">
        <v>207</v>
      </c>
      <c r="P469" s="90"/>
      <c r="Q469" s="144" t="s">
        <v>207</v>
      </c>
      <c r="R469" s="90"/>
      <c r="S469" s="144" t="s">
        <v>207</v>
      </c>
      <c r="T469" s="90"/>
      <c r="U469" s="144" t="s">
        <v>207</v>
      </c>
      <c r="V469" s="90"/>
      <c r="W469" s="144" t="s">
        <v>207</v>
      </c>
      <c r="X469" s="90"/>
      <c r="Y469" s="144" t="s">
        <v>231</v>
      </c>
      <c r="Z469" s="90" t="s">
        <v>873</v>
      </c>
      <c r="AA469" s="144" t="s">
        <v>207</v>
      </c>
      <c r="AB469" s="90"/>
      <c r="AC469" s="144" t="s">
        <v>207</v>
      </c>
      <c r="AD469" s="90"/>
      <c r="AE469" s="144" t="s">
        <v>207</v>
      </c>
      <c r="AF469" s="178" t="str">
        <f>IF(AND(O469="",Q469="",S469="",U469="",W469="",Y469="",AA469="",AC469=""),"",IF(OR(AND(O469&lt;&gt;"NA",O469&lt;&gt;"C",O469&lt;&gt;"NC",O469&lt;&gt;"SF",O469&lt;&gt;""),AND(Q469&lt;&gt;"NA",Q469&lt;&gt;"C",Q469&lt;&gt;"NC",Q469&lt;&gt;"SF",Q469&lt;&gt;""),AND(S469&lt;&gt;"NA",S469&lt;&gt;"C",S469&lt;&gt;"NC",S469&lt;&gt;"SF",S469&lt;&gt;""),AND(U469&lt;&gt;"NA",U469&lt;&gt;"C",U469&lt;&gt;"NC",U469&lt;&gt;"SF",U469&lt;&gt;""),AND(W469&lt;&gt;"NA",W469&lt;&gt;"C",W469&lt;&gt;"NC",W469&lt;&gt;"SF",W469&lt;&gt;""),AND(Y469&lt;&gt;"NA",Y469&lt;&gt;"C",Y469&lt;&gt;"NC",Y469&lt;&gt;"SF",Y469&lt;&gt;""),AND(AA469&lt;&gt;"NA",AA469&lt;&gt;"C",AA469&lt;&gt;"NC",AA469&lt;&gt;"SF",AA469&lt;&gt;""),AND(AC469&lt;&gt;"NA",AC469&lt;&gt;"C",AC469&lt;&gt;"NC",AC469&lt;&gt;"SF",AC469&lt;&gt;"")),"FALSO",IF(AND(O469="NA",Q469="NA",S469="NA",U469="NA",W469="NA",Y469="NA",AA469="NA",AC469="NA"),"NA",IF(OR(O469="NC",Q469="NC",S469="NC",U469="NC",W469="NC",Y469="NC",AA469="NC",AC469="NC",O469="SF",Q469="SF",S469="SF",U469="SF",W469="SF",Y469="SF",AA469="SF",AC469="SF"),"NC",IF(OR(O469="C",Q469="C",S469="C",U469="C",W469="C",Y469="C",AA469="C",AC469="C"),"C","")))))</f>
        <v>NC</v>
      </c>
      <c r="AG469" s="54" t="str">
        <f>IF(AND(AE469="C",AF469="C"),"UTILIZOU O PDA CORRETAMENTE",IF(AND(AE469="C",AF469="NC"),"UTILIZOU O PDA CORRETAMENTE. NÃO HÁ FOTOS DE TODAS AS ETAPAS",IF(AND(AE469="NC",AF469="NC"),"NÃO UTILIZOU O PDA",IF(AND(AE469="NA",AF469="NA"),"NÃO AVALIADO POR FALHA DE SINCRONISMO"))))</f>
        <v>UTILIZOU O PDA CORRETAMENTE. NÃO HÁ FOTOS DE TODAS AS ETAPAS</v>
      </c>
      <c r="AH469" s="144" t="s">
        <v>207</v>
      </c>
      <c r="AI469" s="190" t="s">
        <v>6</v>
      </c>
      <c r="AJ469" s="94" t="str">
        <f>E469</f>
        <v>SÃO PAULO</v>
      </c>
      <c r="AK469" s="192" t="s">
        <v>39</v>
      </c>
    </row>
    <row r="470" spans="1:37" ht="30" hidden="1" customHeight="1">
      <c r="A470" s="176" t="s">
        <v>201</v>
      </c>
      <c r="B470" s="176">
        <v>2621093400</v>
      </c>
      <c r="C470" s="176" t="s">
        <v>105</v>
      </c>
      <c r="D470" s="176" t="s">
        <v>81</v>
      </c>
      <c r="E470" s="176" t="s">
        <v>5</v>
      </c>
      <c r="F470" s="176" t="s">
        <v>525</v>
      </c>
      <c r="G470" s="176">
        <v>1282</v>
      </c>
      <c r="H470" s="176" t="s">
        <v>217</v>
      </c>
      <c r="I470" s="176" t="s">
        <v>526</v>
      </c>
      <c r="J470" s="176" t="s">
        <v>596</v>
      </c>
      <c r="K470" s="176" t="s">
        <v>874</v>
      </c>
      <c r="L470" s="204">
        <v>46162.57916666667</v>
      </c>
      <c r="M470" s="204">
        <v>46162.581250000003</v>
      </c>
      <c r="N470" s="176" t="s">
        <v>351</v>
      </c>
      <c r="O470" s="144" t="s">
        <v>230</v>
      </c>
      <c r="P470" s="90"/>
      <c r="Q470" s="144" t="s">
        <v>230</v>
      </c>
      <c r="R470" s="90"/>
      <c r="S470" s="144" t="s">
        <v>230</v>
      </c>
      <c r="T470" s="90"/>
      <c r="U470" s="144" t="s">
        <v>230</v>
      </c>
      <c r="V470" s="90"/>
      <c r="W470" s="144" t="s">
        <v>207</v>
      </c>
      <c r="X470" s="90"/>
      <c r="Y470" s="144" t="s">
        <v>62</v>
      </c>
      <c r="Z470" s="90"/>
      <c r="AA470" s="144" t="s">
        <v>230</v>
      </c>
      <c r="AB470" s="90"/>
      <c r="AC470" s="144" t="s">
        <v>207</v>
      </c>
      <c r="AD470" s="90"/>
      <c r="AE470" s="144" t="s">
        <v>207</v>
      </c>
      <c r="AF470" s="178" t="str">
        <f>IF(AND(O470="",Q470="",S470="",U470="",W470="",Y470="",AA470="",AC470=""),"",IF(OR(AND(O470&lt;&gt;"NA",O470&lt;&gt;"C",O470&lt;&gt;"NC",O470&lt;&gt;"SF",O470&lt;&gt;""),AND(Q470&lt;&gt;"NA",Q470&lt;&gt;"C",Q470&lt;&gt;"NC",Q470&lt;&gt;"SF",Q470&lt;&gt;""),AND(S470&lt;&gt;"NA",S470&lt;&gt;"C",S470&lt;&gt;"NC",S470&lt;&gt;"SF",S470&lt;&gt;""),AND(U470&lt;&gt;"NA",U470&lt;&gt;"C",U470&lt;&gt;"NC",U470&lt;&gt;"SF",U470&lt;&gt;""),AND(W470&lt;&gt;"NA",W470&lt;&gt;"C",W470&lt;&gt;"NC",W470&lt;&gt;"SF",W470&lt;&gt;""),AND(Y470&lt;&gt;"NA",Y470&lt;&gt;"C",Y470&lt;&gt;"NC",Y470&lt;&gt;"SF",Y470&lt;&gt;""),AND(AA470&lt;&gt;"NA",AA470&lt;&gt;"C",AA470&lt;&gt;"NC",AA470&lt;&gt;"SF",AA470&lt;&gt;""),AND(AC470&lt;&gt;"NA",AC470&lt;&gt;"C",AC470&lt;&gt;"NC",AC470&lt;&gt;"SF",AC470&lt;&gt;"")),"FALSO",IF(AND(O470="NA",Q470="NA",S470="NA",U470="NA",W470="NA",Y470="NA",AA470="NA",AC470="NA"),"NA",IF(OR(O470="NC",Q470="NC",S470="NC",U470="NC",W470="NC",Y470="NC",AA470="NC",AC470="NC",O470="SF",Q470="SF",S470="SF",U470="SF",W470="SF",Y470="SF",AA470="SF",AC470="SF"),"NC",IF(OR(O470="C",Q470="C",S470="C",U470="C",W470="C",Y470="C",AA470="C",AC470="C"),"C","")))))</f>
        <v>NC</v>
      </c>
      <c r="AG470" s="54" t="str">
        <f>IF(AND(AE470="C",AF470="C"),"UTILIZOU O PDA CORRETAMENTE",IF(AND(AE470="C",AF470="NC"),"UTILIZOU O PDA CORRETAMENTE. NÃO HÁ FOTOS DE TODAS AS ETAPAS",IF(AND(AE470="NC",AF470="NC"),"NÃO UTILIZOU O PDA",IF(AND(AE470="NA",AF470="NA"),"NÃO AVALIADO POR FALHA DE SINCRONISMO"))))</f>
        <v>UTILIZOU O PDA CORRETAMENTE. NÃO HÁ FOTOS DE TODAS AS ETAPAS</v>
      </c>
      <c r="AH470" s="144" t="s">
        <v>207</v>
      </c>
      <c r="AI470" s="190" t="s">
        <v>6</v>
      </c>
      <c r="AJ470" s="94" t="str">
        <f>E470</f>
        <v>SÃO PAULO</v>
      </c>
      <c r="AK470" s="192" t="s">
        <v>39</v>
      </c>
    </row>
    <row r="471" spans="1:37" ht="30" hidden="1" customHeight="1">
      <c r="A471" s="176" t="s">
        <v>201</v>
      </c>
      <c r="B471" s="176">
        <v>2621048749</v>
      </c>
      <c r="C471" s="176" t="s">
        <v>106</v>
      </c>
      <c r="D471" s="176" t="s">
        <v>81</v>
      </c>
      <c r="E471" s="176" t="s">
        <v>5</v>
      </c>
      <c r="F471" s="176" t="s">
        <v>875</v>
      </c>
      <c r="G471" s="176">
        <v>120</v>
      </c>
      <c r="H471" s="176"/>
      <c r="I471" s="176" t="s">
        <v>223</v>
      </c>
      <c r="J471" s="176" t="s">
        <v>251</v>
      </c>
      <c r="K471" s="176" t="s">
        <v>876</v>
      </c>
      <c r="L471" s="204">
        <v>46162.633333333331</v>
      </c>
      <c r="M471" s="204">
        <v>46163.313888888886</v>
      </c>
      <c r="N471" s="176" t="s">
        <v>277</v>
      </c>
      <c r="O471" s="144" t="s">
        <v>207</v>
      </c>
      <c r="P471" s="90"/>
      <c r="Q471" s="144" t="s">
        <v>207</v>
      </c>
      <c r="R471" s="90"/>
      <c r="S471" s="144" t="s">
        <v>207</v>
      </c>
      <c r="T471" s="90"/>
      <c r="U471" s="144" t="s">
        <v>62</v>
      </c>
      <c r="V471" s="90"/>
      <c r="W471" s="144" t="s">
        <v>207</v>
      </c>
      <c r="X471" s="90"/>
      <c r="Y471" s="144" t="s">
        <v>62</v>
      </c>
      <c r="Z471" s="90"/>
      <c r="AA471" s="144" t="s">
        <v>230</v>
      </c>
      <c r="AB471" s="90"/>
      <c r="AC471" s="144" t="s">
        <v>207</v>
      </c>
      <c r="AD471" s="90"/>
      <c r="AE471" s="144" t="s">
        <v>207</v>
      </c>
      <c r="AF471" s="178" t="str">
        <f>IF(AND(O471="",Q471="",S471="",U471="",W471="",Y471="",AA471="",AC471=""),"",IF(OR(AND(O471&lt;&gt;"NA",O471&lt;&gt;"C",O471&lt;&gt;"NC",O471&lt;&gt;"SF",O471&lt;&gt;""),AND(Q471&lt;&gt;"NA",Q471&lt;&gt;"C",Q471&lt;&gt;"NC",Q471&lt;&gt;"SF",Q471&lt;&gt;""),AND(S471&lt;&gt;"NA",S471&lt;&gt;"C",S471&lt;&gt;"NC",S471&lt;&gt;"SF",S471&lt;&gt;""),AND(U471&lt;&gt;"NA",U471&lt;&gt;"C",U471&lt;&gt;"NC",U471&lt;&gt;"SF",U471&lt;&gt;""),AND(W471&lt;&gt;"NA",W471&lt;&gt;"C",W471&lt;&gt;"NC",W471&lt;&gt;"SF",W471&lt;&gt;""),AND(Y471&lt;&gt;"NA",Y471&lt;&gt;"C",Y471&lt;&gt;"NC",Y471&lt;&gt;"SF",Y471&lt;&gt;""),AND(AA471&lt;&gt;"NA",AA471&lt;&gt;"C",AA471&lt;&gt;"NC",AA471&lt;&gt;"SF",AA471&lt;&gt;""),AND(AC471&lt;&gt;"NA",AC471&lt;&gt;"C",AC471&lt;&gt;"NC",AC471&lt;&gt;"SF",AC471&lt;&gt;"")),"FALSO",IF(AND(O471="NA",Q471="NA",S471="NA",U471="NA",W471="NA",Y471="NA",AA471="NA",AC471="NA"),"NA",IF(OR(O471="NC",Q471="NC",S471="NC",U471="NC",W471="NC",Y471="NC",AA471="NC",AC471="NC",O471="SF",Q471="SF",S471="SF",U471="SF",W471="SF",Y471="SF",AA471="SF",AC471="SF"),"NC",IF(OR(O471="C",Q471="C",S471="C",U471="C",W471="C",Y471="C",AA471="C",AC471="C"),"C","")))))</f>
        <v>NC</v>
      </c>
      <c r="AG471" s="54" t="str">
        <f>IF(AND(AE471="C",AF471="C"),"UTILIZOU O PDA CORRETAMENTE",IF(AND(AE471="C",AF471="NC"),"UTILIZOU O PDA CORRETAMENTE. NÃO HÁ FOTOS DE TODAS AS ETAPAS",IF(AND(AE471="NC",AF471="NC"),"NÃO UTILIZOU O PDA",IF(AND(AE471="NA",AF471="NA"),"NÃO AVALIADO POR FALHA DE SINCRONISMO"))))</f>
        <v>UTILIZOU O PDA CORRETAMENTE. NÃO HÁ FOTOS DE TODAS AS ETAPAS</v>
      </c>
      <c r="AH471" s="144" t="s">
        <v>207</v>
      </c>
      <c r="AI471" s="190" t="s">
        <v>6</v>
      </c>
      <c r="AJ471" s="94" t="str">
        <f>E471</f>
        <v>SÃO PAULO</v>
      </c>
      <c r="AK471" s="192" t="s">
        <v>39</v>
      </c>
    </row>
    <row r="472" spans="1:37" ht="30" hidden="1" customHeight="1">
      <c r="A472" s="176" t="s">
        <v>201</v>
      </c>
      <c r="B472" s="176">
        <v>2620233191</v>
      </c>
      <c r="C472" s="176" t="s">
        <v>86</v>
      </c>
      <c r="D472" s="176" t="s">
        <v>77</v>
      </c>
      <c r="E472" s="176" t="s">
        <v>5</v>
      </c>
      <c r="F472" s="176" t="s">
        <v>877</v>
      </c>
      <c r="G472" s="176">
        <v>25</v>
      </c>
      <c r="H472" s="176" t="s">
        <v>217</v>
      </c>
      <c r="I472" s="176" t="s">
        <v>383</v>
      </c>
      <c r="J472" s="176" t="s">
        <v>86</v>
      </c>
      <c r="K472" s="176" t="s">
        <v>836</v>
      </c>
      <c r="L472" s="204">
        <v>46162.359722222223</v>
      </c>
      <c r="M472" s="204">
        <v>46162.457638888889</v>
      </c>
      <c r="N472" s="176" t="s">
        <v>221</v>
      </c>
      <c r="O472" s="144" t="s">
        <v>207</v>
      </c>
      <c r="P472" s="90"/>
      <c r="Q472" s="144" t="s">
        <v>207</v>
      </c>
      <c r="R472" s="90"/>
      <c r="S472" s="144" t="s">
        <v>207</v>
      </c>
      <c r="T472" s="90"/>
      <c r="U472" s="144" t="s">
        <v>62</v>
      </c>
      <c r="V472" s="90"/>
      <c r="W472" s="144" t="s">
        <v>207</v>
      </c>
      <c r="X472" s="90"/>
      <c r="Y472" s="144" t="s">
        <v>231</v>
      </c>
      <c r="Z472" s="90" t="s">
        <v>878</v>
      </c>
      <c r="AA472" s="144" t="s">
        <v>207</v>
      </c>
      <c r="AB472" s="90"/>
      <c r="AC472" s="144" t="s">
        <v>207</v>
      </c>
      <c r="AD472" s="90"/>
      <c r="AE472" s="144" t="s">
        <v>207</v>
      </c>
      <c r="AF472" s="178" t="str">
        <f>IF(AND(O472="",Q472="",S472="",U472="",W472="",Y472="",AA472="",AC472=""),"",IF(OR(AND(O472&lt;&gt;"NA",O472&lt;&gt;"C",O472&lt;&gt;"NC",O472&lt;&gt;"SF",O472&lt;&gt;""),AND(Q472&lt;&gt;"NA",Q472&lt;&gt;"C",Q472&lt;&gt;"NC",Q472&lt;&gt;"SF",Q472&lt;&gt;""),AND(S472&lt;&gt;"NA",S472&lt;&gt;"C",S472&lt;&gt;"NC",S472&lt;&gt;"SF",S472&lt;&gt;""),AND(U472&lt;&gt;"NA",U472&lt;&gt;"C",U472&lt;&gt;"NC",U472&lt;&gt;"SF",U472&lt;&gt;""),AND(W472&lt;&gt;"NA",W472&lt;&gt;"C",W472&lt;&gt;"NC",W472&lt;&gt;"SF",W472&lt;&gt;""),AND(Y472&lt;&gt;"NA",Y472&lt;&gt;"C",Y472&lt;&gt;"NC",Y472&lt;&gt;"SF",Y472&lt;&gt;""),AND(AA472&lt;&gt;"NA",AA472&lt;&gt;"C",AA472&lt;&gt;"NC",AA472&lt;&gt;"SF",AA472&lt;&gt;""),AND(AC472&lt;&gt;"NA",AC472&lt;&gt;"C",AC472&lt;&gt;"NC",AC472&lt;&gt;"SF",AC472&lt;&gt;"")),"FALSO",IF(AND(O472="NA",Q472="NA",S472="NA",U472="NA",W472="NA",Y472="NA",AA472="NA",AC472="NA"),"NA",IF(OR(O472="NC",Q472="NC",S472="NC",U472="NC",W472="NC",Y472="NC",AA472="NC",AC472="NC",O472="SF",Q472="SF",S472="SF",U472="SF",W472="SF",Y472="SF",AA472="SF",AC472="SF"),"NC",IF(OR(O472="C",Q472="C",S472="C",U472="C",W472="C",Y472="C",AA472="C",AC472="C"),"C","")))))</f>
        <v>NC</v>
      </c>
      <c r="AG472" s="54" t="str">
        <f>IF(AND(AE472="C",AF472="C"),"UTILIZOU O PDA CORRETAMENTE",IF(AND(AE472="C",AF472="NC"),"UTILIZOU O PDA CORRETAMENTE. NÃO HÁ FOTOS DE TODAS AS ETAPAS",IF(AND(AE472="NC",AF472="NC"),"NÃO UTILIZOU O PDA",IF(AND(AE472="NA",AF472="NA"),"NÃO AVALIADO POR FALHA DE SINCRONISMO"))))</f>
        <v>UTILIZOU O PDA CORRETAMENTE. NÃO HÁ FOTOS DE TODAS AS ETAPAS</v>
      </c>
      <c r="AH472" s="144" t="s">
        <v>207</v>
      </c>
      <c r="AI472" s="190" t="s">
        <v>6</v>
      </c>
      <c r="AJ472" s="94" t="str">
        <f>E472</f>
        <v>SÃO PAULO</v>
      </c>
      <c r="AK472" s="192" t="s">
        <v>39</v>
      </c>
    </row>
    <row r="473" spans="1:37" ht="30" hidden="1" customHeight="1">
      <c r="A473" s="176" t="s">
        <v>201</v>
      </c>
      <c r="B473" s="176">
        <v>2620527536</v>
      </c>
      <c r="C473" s="176" t="s">
        <v>86</v>
      </c>
      <c r="D473" s="176" t="s">
        <v>77</v>
      </c>
      <c r="E473" s="176" t="s">
        <v>5</v>
      </c>
      <c r="F473" s="176" t="s">
        <v>879</v>
      </c>
      <c r="G473" s="176">
        <v>381</v>
      </c>
      <c r="H473" s="176"/>
      <c r="I473" s="176" t="s">
        <v>862</v>
      </c>
      <c r="J473" s="176" t="s">
        <v>86</v>
      </c>
      <c r="K473" s="176" t="s">
        <v>658</v>
      </c>
      <c r="L473" s="204">
        <v>46162.532638888886</v>
      </c>
      <c r="M473" s="204">
        <v>46162.624305555553</v>
      </c>
      <c r="N473" s="176" t="s">
        <v>221</v>
      </c>
      <c r="O473" s="144" t="s">
        <v>207</v>
      </c>
      <c r="P473" s="90"/>
      <c r="Q473" s="144" t="s">
        <v>207</v>
      </c>
      <c r="R473" s="90"/>
      <c r="S473" s="144" t="s">
        <v>207</v>
      </c>
      <c r="T473" s="90"/>
      <c r="U473" s="144" t="s">
        <v>207</v>
      </c>
      <c r="V473" s="90"/>
      <c r="W473" s="144" t="s">
        <v>207</v>
      </c>
      <c r="X473" s="90"/>
      <c r="Y473" s="144" t="s">
        <v>207</v>
      </c>
      <c r="Z473" s="90"/>
      <c r="AA473" s="144" t="s">
        <v>207</v>
      </c>
      <c r="AB473" s="90"/>
      <c r="AC473" s="144" t="s">
        <v>207</v>
      </c>
      <c r="AD473" s="90"/>
      <c r="AE473" s="144" t="s">
        <v>207</v>
      </c>
      <c r="AF473" s="178" t="str">
        <f>IF(AND(O473="",Q473="",S473="",U473="",W473="",Y473="",AA473="",AC473=""),"",IF(OR(AND(O473&lt;&gt;"NA",O473&lt;&gt;"C",O473&lt;&gt;"NC",O473&lt;&gt;"SF",O473&lt;&gt;""),AND(Q473&lt;&gt;"NA",Q473&lt;&gt;"C",Q473&lt;&gt;"NC",Q473&lt;&gt;"SF",Q473&lt;&gt;""),AND(S473&lt;&gt;"NA",S473&lt;&gt;"C",S473&lt;&gt;"NC",S473&lt;&gt;"SF",S473&lt;&gt;""),AND(U473&lt;&gt;"NA",U473&lt;&gt;"C",U473&lt;&gt;"NC",U473&lt;&gt;"SF",U473&lt;&gt;""),AND(W473&lt;&gt;"NA",W473&lt;&gt;"C",W473&lt;&gt;"NC",W473&lt;&gt;"SF",W473&lt;&gt;""),AND(Y473&lt;&gt;"NA",Y473&lt;&gt;"C",Y473&lt;&gt;"NC",Y473&lt;&gt;"SF",Y473&lt;&gt;""),AND(AA473&lt;&gt;"NA",AA473&lt;&gt;"C",AA473&lt;&gt;"NC",AA473&lt;&gt;"SF",AA473&lt;&gt;""),AND(AC473&lt;&gt;"NA",AC473&lt;&gt;"C",AC473&lt;&gt;"NC",AC473&lt;&gt;"SF",AC473&lt;&gt;"")),"FALSO",IF(AND(O473="NA",Q473="NA",S473="NA",U473="NA",W473="NA",Y473="NA",AA473="NA",AC473="NA"),"NA",IF(OR(O473="NC",Q473="NC",S473="NC",U473="NC",W473="NC",Y473="NC",AA473="NC",AC473="NC",O473="SF",Q473="SF",S473="SF",U473="SF",W473="SF",Y473="SF",AA473="SF",AC473="SF"),"NC",IF(OR(O473="C",Q473="C",S473="C",U473="C",W473="C",Y473="C",AA473="C",AC473="C"),"C","")))))</f>
        <v>C</v>
      </c>
      <c r="AG473" s="54" t="str">
        <f>IF(AND(AE473="C",AF473="C"),"UTILIZOU O PDA CORRETAMENTE",IF(AND(AE473="C",AF473="NC"),"UTILIZOU O PDA CORRETAMENTE. NÃO HÁ FOTOS DE TODAS AS ETAPAS",IF(AND(AE473="NC",AF473="NC"),"NÃO UTILIZOU O PDA",IF(AND(AE473="NA",AF473="NA"),"NÃO AVALIADO POR FALHA DE SINCRONISMO"))))</f>
        <v>UTILIZOU O PDA CORRETAMENTE</v>
      </c>
      <c r="AH473" s="144" t="s">
        <v>207</v>
      </c>
      <c r="AI473" s="190" t="s">
        <v>6</v>
      </c>
      <c r="AJ473" s="94" t="str">
        <f>E473</f>
        <v>SÃO PAULO</v>
      </c>
      <c r="AK473" s="192" t="s">
        <v>39</v>
      </c>
    </row>
    <row r="474" spans="1:37" ht="30" hidden="1" customHeight="1">
      <c r="A474" s="176" t="s">
        <v>201</v>
      </c>
      <c r="B474" s="176">
        <v>2693733643</v>
      </c>
      <c r="C474" s="176" t="s">
        <v>103</v>
      </c>
      <c r="D474" s="176" t="s">
        <v>81</v>
      </c>
      <c r="E474" s="176" t="s">
        <v>5</v>
      </c>
      <c r="F474" s="176" t="s">
        <v>880</v>
      </c>
      <c r="G474" s="176">
        <v>5</v>
      </c>
      <c r="H474" s="176" t="s">
        <v>217</v>
      </c>
      <c r="I474" s="176" t="s">
        <v>204</v>
      </c>
      <c r="J474" s="176" t="s">
        <v>224</v>
      </c>
      <c r="K474" s="176" t="s">
        <v>881</v>
      </c>
      <c r="L474" s="204">
        <v>46162.407638888886</v>
      </c>
      <c r="M474" s="204">
        <v>46162.527083333334</v>
      </c>
      <c r="N474" s="176" t="s">
        <v>277</v>
      </c>
      <c r="O474" s="144" t="s">
        <v>207</v>
      </c>
      <c r="P474" s="90"/>
      <c r="Q474" s="144" t="s">
        <v>207</v>
      </c>
      <c r="R474" s="90"/>
      <c r="S474" s="144" t="s">
        <v>207</v>
      </c>
      <c r="T474" s="90"/>
      <c r="U474" s="144" t="s">
        <v>207</v>
      </c>
      <c r="V474" s="90"/>
      <c r="W474" s="144" t="s">
        <v>207</v>
      </c>
      <c r="X474" s="90"/>
      <c r="Y474" s="144" t="s">
        <v>62</v>
      </c>
      <c r="Z474" s="90"/>
      <c r="AA474" s="144" t="s">
        <v>207</v>
      </c>
      <c r="AB474" s="90"/>
      <c r="AC474" s="144" t="s">
        <v>207</v>
      </c>
      <c r="AD474" s="90"/>
      <c r="AE474" s="144" t="s">
        <v>207</v>
      </c>
      <c r="AF474" s="178" t="str">
        <f>IF(AND(O474="",Q474="",S474="",U474="",W474="",Y474="",AA474="",AC474=""),"",IF(OR(AND(O474&lt;&gt;"NA",O474&lt;&gt;"C",O474&lt;&gt;"NC",O474&lt;&gt;"SF",O474&lt;&gt;""),AND(Q474&lt;&gt;"NA",Q474&lt;&gt;"C",Q474&lt;&gt;"NC",Q474&lt;&gt;"SF",Q474&lt;&gt;""),AND(S474&lt;&gt;"NA",S474&lt;&gt;"C",S474&lt;&gt;"NC",S474&lt;&gt;"SF",S474&lt;&gt;""),AND(U474&lt;&gt;"NA",U474&lt;&gt;"C",U474&lt;&gt;"NC",U474&lt;&gt;"SF",U474&lt;&gt;""),AND(W474&lt;&gt;"NA",W474&lt;&gt;"C",W474&lt;&gt;"NC",W474&lt;&gt;"SF",W474&lt;&gt;""),AND(Y474&lt;&gt;"NA",Y474&lt;&gt;"C",Y474&lt;&gt;"NC",Y474&lt;&gt;"SF",Y474&lt;&gt;""),AND(AA474&lt;&gt;"NA",AA474&lt;&gt;"C",AA474&lt;&gt;"NC",AA474&lt;&gt;"SF",AA474&lt;&gt;""),AND(AC474&lt;&gt;"NA",AC474&lt;&gt;"C",AC474&lt;&gt;"NC",AC474&lt;&gt;"SF",AC474&lt;&gt;"")),"FALSO",IF(AND(O474="NA",Q474="NA",S474="NA",U474="NA",W474="NA",Y474="NA",AA474="NA",AC474="NA"),"NA",IF(OR(O474="NC",Q474="NC",S474="NC",U474="NC",W474="NC",Y474="NC",AA474="NC",AC474="NC",O474="SF",Q474="SF",S474="SF",U474="SF",W474="SF",Y474="SF",AA474="SF",AC474="SF"),"NC",IF(OR(O474="C",Q474="C",S474="C",U474="C",W474="C",Y474="C",AA474="C",AC474="C"),"C","")))))</f>
        <v>C</v>
      </c>
      <c r="AG474" s="54" t="str">
        <f>IF(AND(AE474="C",AF474="C"),"UTILIZOU O PDA CORRETAMENTE",IF(AND(AE474="C",AF474="NC"),"UTILIZOU O PDA CORRETAMENTE. NÃO HÁ FOTOS DE TODAS AS ETAPAS",IF(AND(AE474="NC",AF474="NC"),"NÃO UTILIZOU O PDA",IF(AND(AE474="NA",AF474="NA"),"NÃO AVALIADO POR FALHA DE SINCRONISMO"))))</f>
        <v>UTILIZOU O PDA CORRETAMENTE</v>
      </c>
      <c r="AH474" s="144" t="s">
        <v>207</v>
      </c>
      <c r="AI474" s="190" t="s">
        <v>6</v>
      </c>
      <c r="AJ474" s="94" t="str">
        <f>E474</f>
        <v>SÃO PAULO</v>
      </c>
      <c r="AK474" s="192" t="s">
        <v>39</v>
      </c>
    </row>
    <row r="475" spans="1:37" ht="30" hidden="1" customHeight="1">
      <c r="A475" s="176" t="s">
        <v>201</v>
      </c>
      <c r="B475" s="176">
        <v>2621124041</v>
      </c>
      <c r="C475" s="176" t="s">
        <v>106</v>
      </c>
      <c r="D475" s="176" t="s">
        <v>81</v>
      </c>
      <c r="E475" s="176" t="s">
        <v>5</v>
      </c>
      <c r="F475" s="176" t="s">
        <v>882</v>
      </c>
      <c r="G475" s="176">
        <v>767</v>
      </c>
      <c r="H475" s="176" t="s">
        <v>203</v>
      </c>
      <c r="I475" s="176" t="s">
        <v>254</v>
      </c>
      <c r="J475" s="176" t="s">
        <v>279</v>
      </c>
      <c r="K475" s="176" t="s">
        <v>883</v>
      </c>
      <c r="L475" s="204">
        <v>46162.635416666664</v>
      </c>
      <c r="M475" s="204">
        <v>46162.708333333336</v>
      </c>
      <c r="N475" s="176" t="s">
        <v>206</v>
      </c>
      <c r="O475" s="144" t="s">
        <v>207</v>
      </c>
      <c r="P475" s="90"/>
      <c r="Q475" s="144" t="s">
        <v>207</v>
      </c>
      <c r="R475" s="90"/>
      <c r="S475" s="144" t="s">
        <v>207</v>
      </c>
      <c r="T475" s="90"/>
      <c r="U475" s="144" t="s">
        <v>207</v>
      </c>
      <c r="V475" s="90"/>
      <c r="W475" s="144" t="s">
        <v>207</v>
      </c>
      <c r="X475" s="90"/>
      <c r="Y475" s="144" t="s">
        <v>62</v>
      </c>
      <c r="Z475" s="90"/>
      <c r="AA475" s="144" t="s">
        <v>207</v>
      </c>
      <c r="AB475" s="90"/>
      <c r="AC475" s="144" t="s">
        <v>207</v>
      </c>
      <c r="AD475" s="90"/>
      <c r="AE475" s="144" t="s">
        <v>207</v>
      </c>
      <c r="AF475" s="178" t="str">
        <f>IF(AND(O475="",Q475="",S475="",U475="",W475="",Y475="",AA475="",AC475=""),"",IF(OR(AND(O475&lt;&gt;"NA",O475&lt;&gt;"C",O475&lt;&gt;"NC",O475&lt;&gt;"SF",O475&lt;&gt;""),AND(Q475&lt;&gt;"NA",Q475&lt;&gt;"C",Q475&lt;&gt;"NC",Q475&lt;&gt;"SF",Q475&lt;&gt;""),AND(S475&lt;&gt;"NA",S475&lt;&gt;"C",S475&lt;&gt;"NC",S475&lt;&gt;"SF",S475&lt;&gt;""),AND(U475&lt;&gt;"NA",U475&lt;&gt;"C",U475&lt;&gt;"NC",U475&lt;&gt;"SF",U475&lt;&gt;""),AND(W475&lt;&gt;"NA",W475&lt;&gt;"C",W475&lt;&gt;"NC",W475&lt;&gt;"SF",W475&lt;&gt;""),AND(Y475&lt;&gt;"NA",Y475&lt;&gt;"C",Y475&lt;&gt;"NC",Y475&lt;&gt;"SF",Y475&lt;&gt;""),AND(AA475&lt;&gt;"NA",AA475&lt;&gt;"C",AA475&lt;&gt;"NC",AA475&lt;&gt;"SF",AA475&lt;&gt;""),AND(AC475&lt;&gt;"NA",AC475&lt;&gt;"C",AC475&lt;&gt;"NC",AC475&lt;&gt;"SF",AC475&lt;&gt;"")),"FALSO",IF(AND(O475="NA",Q475="NA",S475="NA",U475="NA",W475="NA",Y475="NA",AA475="NA",AC475="NA"),"NA",IF(OR(O475="NC",Q475="NC",S475="NC",U475="NC",W475="NC",Y475="NC",AA475="NC",AC475="NC",O475="SF",Q475="SF",S475="SF",U475="SF",W475="SF",Y475="SF",AA475="SF",AC475="SF"),"NC",IF(OR(O475="C",Q475="C",S475="C",U475="C",W475="C",Y475="C",AA475="C",AC475="C"),"C","")))))</f>
        <v>C</v>
      </c>
      <c r="AG475" s="54" t="str">
        <f>IF(AND(AE475="C",AF475="C"),"UTILIZOU O PDA CORRETAMENTE",IF(AND(AE475="C",AF475="NC"),"UTILIZOU O PDA CORRETAMENTE. NÃO HÁ FOTOS DE TODAS AS ETAPAS",IF(AND(AE475="NC",AF475="NC"),"NÃO UTILIZOU O PDA",IF(AND(AE475="NA",AF475="NA"),"NÃO AVALIADO POR FALHA DE SINCRONISMO"))))</f>
        <v>UTILIZOU O PDA CORRETAMENTE</v>
      </c>
      <c r="AH475" s="144" t="s">
        <v>207</v>
      </c>
      <c r="AI475" s="190" t="s">
        <v>6</v>
      </c>
      <c r="AJ475" s="94" t="str">
        <f>E475</f>
        <v>SÃO PAULO</v>
      </c>
      <c r="AK475" s="192" t="s">
        <v>39</v>
      </c>
    </row>
    <row r="476" spans="1:37" ht="30" hidden="1" customHeight="1">
      <c r="A476" s="176" t="s">
        <v>201</v>
      </c>
      <c r="B476" s="176">
        <v>2693659539</v>
      </c>
      <c r="C476" s="176" t="s">
        <v>107</v>
      </c>
      <c r="D476" s="176" t="s">
        <v>81</v>
      </c>
      <c r="E476" s="176" t="s">
        <v>5</v>
      </c>
      <c r="F476" s="176" t="s">
        <v>331</v>
      </c>
      <c r="G476" s="176">
        <v>18</v>
      </c>
      <c r="H476" s="176" t="s">
        <v>285</v>
      </c>
      <c r="I476" s="176" t="s">
        <v>332</v>
      </c>
      <c r="J476" s="176" t="s">
        <v>219</v>
      </c>
      <c r="K476" s="176" t="s">
        <v>217</v>
      </c>
      <c r="L476" s="204">
        <v>46162.361111111109</v>
      </c>
      <c r="M476" s="204">
        <v>46162.364583333336</v>
      </c>
      <c r="N476" s="176" t="s">
        <v>243</v>
      </c>
      <c r="O476" s="144" t="s">
        <v>207</v>
      </c>
      <c r="P476" s="90"/>
      <c r="Q476" s="144" t="s">
        <v>207</v>
      </c>
      <c r="R476" s="90"/>
      <c r="S476" s="144" t="s">
        <v>207</v>
      </c>
      <c r="T476" s="90"/>
      <c r="U476" s="144" t="s">
        <v>62</v>
      </c>
      <c r="V476" s="90"/>
      <c r="W476" s="144" t="s">
        <v>207</v>
      </c>
      <c r="X476" s="90"/>
      <c r="Y476" s="144" t="s">
        <v>231</v>
      </c>
      <c r="Z476" s="90" t="s">
        <v>430</v>
      </c>
      <c r="AA476" s="144" t="s">
        <v>207</v>
      </c>
      <c r="AB476" s="90"/>
      <c r="AC476" s="144" t="s">
        <v>207</v>
      </c>
      <c r="AD476" s="90"/>
      <c r="AE476" s="144" t="s">
        <v>207</v>
      </c>
      <c r="AF476" s="178" t="str">
        <f>IF(AND(O476="",Q476="",S476="",U476="",W476="",Y476="",AA476="",AC476=""),"",IF(OR(AND(O476&lt;&gt;"NA",O476&lt;&gt;"C",O476&lt;&gt;"NC",O476&lt;&gt;"SF",O476&lt;&gt;""),AND(Q476&lt;&gt;"NA",Q476&lt;&gt;"C",Q476&lt;&gt;"NC",Q476&lt;&gt;"SF",Q476&lt;&gt;""),AND(S476&lt;&gt;"NA",S476&lt;&gt;"C",S476&lt;&gt;"NC",S476&lt;&gt;"SF",S476&lt;&gt;""),AND(U476&lt;&gt;"NA",U476&lt;&gt;"C",U476&lt;&gt;"NC",U476&lt;&gt;"SF",U476&lt;&gt;""),AND(W476&lt;&gt;"NA",W476&lt;&gt;"C",W476&lt;&gt;"NC",W476&lt;&gt;"SF",W476&lt;&gt;""),AND(Y476&lt;&gt;"NA",Y476&lt;&gt;"C",Y476&lt;&gt;"NC",Y476&lt;&gt;"SF",Y476&lt;&gt;""),AND(AA476&lt;&gt;"NA",AA476&lt;&gt;"C",AA476&lt;&gt;"NC",AA476&lt;&gt;"SF",AA476&lt;&gt;""),AND(AC476&lt;&gt;"NA",AC476&lt;&gt;"C",AC476&lt;&gt;"NC",AC476&lt;&gt;"SF",AC476&lt;&gt;"")),"FALSO",IF(AND(O476="NA",Q476="NA",S476="NA",U476="NA",W476="NA",Y476="NA",AA476="NA",AC476="NA"),"NA",IF(OR(O476="NC",Q476="NC",S476="NC",U476="NC",W476="NC",Y476="NC",AA476="NC",AC476="NC",O476="SF",Q476="SF",S476="SF",U476="SF",W476="SF",Y476="SF",AA476="SF",AC476="SF"),"NC",IF(OR(O476="C",Q476="C",S476="C",U476="C",W476="C",Y476="C",AA476="C",AC476="C"),"C","")))))</f>
        <v>NC</v>
      </c>
      <c r="AG476" s="54" t="str">
        <f>IF(AND(AE476="C",AF476="C"),"UTILIZOU O PDA CORRETAMENTE",IF(AND(AE476="C",AF476="NC"),"UTILIZOU O PDA CORRETAMENTE. NÃO HÁ FOTOS DE TODAS AS ETAPAS",IF(AND(AE476="NC",AF476="NC"),"NÃO UTILIZOU O PDA",IF(AND(AE476="NA",AF476="NA"),"NÃO AVALIADO POR FALHA DE SINCRONISMO"))))</f>
        <v>UTILIZOU O PDA CORRETAMENTE. NÃO HÁ FOTOS DE TODAS AS ETAPAS</v>
      </c>
      <c r="AH476" s="144" t="s">
        <v>207</v>
      </c>
      <c r="AI476" s="190" t="s">
        <v>6</v>
      </c>
      <c r="AJ476" s="94" t="str">
        <f>E476</f>
        <v>SÃO PAULO</v>
      </c>
      <c r="AK476" s="192" t="s">
        <v>39</v>
      </c>
    </row>
    <row r="477" spans="1:37" ht="30" hidden="1" customHeight="1">
      <c r="A477" s="176" t="s">
        <v>201</v>
      </c>
      <c r="B477" s="176">
        <v>2621067197</v>
      </c>
      <c r="C477" s="176" t="s">
        <v>106</v>
      </c>
      <c r="D477" s="176" t="s">
        <v>81</v>
      </c>
      <c r="E477" s="176" t="s">
        <v>5</v>
      </c>
      <c r="F477" s="176" t="s">
        <v>884</v>
      </c>
      <c r="G477" s="176">
        <v>1057</v>
      </c>
      <c r="H477" s="176"/>
      <c r="I477" s="176" t="s">
        <v>254</v>
      </c>
      <c r="J477" s="176" t="s">
        <v>279</v>
      </c>
      <c r="K477" s="176" t="s">
        <v>885</v>
      </c>
      <c r="L477" s="204">
        <v>46162.450694444444</v>
      </c>
      <c r="M477" s="204">
        <v>46162.538194444445</v>
      </c>
      <c r="N477" s="176" t="s">
        <v>206</v>
      </c>
      <c r="O477" s="144" t="s">
        <v>207</v>
      </c>
      <c r="P477" s="90"/>
      <c r="Q477" s="144" t="s">
        <v>207</v>
      </c>
      <c r="R477" s="90"/>
      <c r="S477" s="144" t="s">
        <v>207</v>
      </c>
      <c r="T477" s="90"/>
      <c r="U477" s="144" t="s">
        <v>62</v>
      </c>
      <c r="V477" s="90"/>
      <c r="W477" s="144" t="s">
        <v>207</v>
      </c>
      <c r="X477" s="90"/>
      <c r="Y477" s="144" t="s">
        <v>62</v>
      </c>
      <c r="Z477" s="90"/>
      <c r="AA477" s="144" t="s">
        <v>207</v>
      </c>
      <c r="AB477" s="90"/>
      <c r="AC477" s="144" t="s">
        <v>207</v>
      </c>
      <c r="AD477" s="90"/>
      <c r="AE477" s="144" t="s">
        <v>207</v>
      </c>
      <c r="AF477" s="178" t="str">
        <f>IF(AND(O477="",Q477="",S477="",U477="",W477="",Y477="",AA477="",AC477=""),"",IF(OR(AND(O477&lt;&gt;"NA",O477&lt;&gt;"C",O477&lt;&gt;"NC",O477&lt;&gt;"SF",O477&lt;&gt;""),AND(Q477&lt;&gt;"NA",Q477&lt;&gt;"C",Q477&lt;&gt;"NC",Q477&lt;&gt;"SF",Q477&lt;&gt;""),AND(S477&lt;&gt;"NA",S477&lt;&gt;"C",S477&lt;&gt;"NC",S477&lt;&gt;"SF",S477&lt;&gt;""),AND(U477&lt;&gt;"NA",U477&lt;&gt;"C",U477&lt;&gt;"NC",U477&lt;&gt;"SF",U477&lt;&gt;""),AND(W477&lt;&gt;"NA",W477&lt;&gt;"C",W477&lt;&gt;"NC",W477&lt;&gt;"SF",W477&lt;&gt;""),AND(Y477&lt;&gt;"NA",Y477&lt;&gt;"C",Y477&lt;&gt;"NC",Y477&lt;&gt;"SF",Y477&lt;&gt;""),AND(AA477&lt;&gt;"NA",AA477&lt;&gt;"C",AA477&lt;&gt;"NC",AA477&lt;&gt;"SF",AA477&lt;&gt;""),AND(AC477&lt;&gt;"NA",AC477&lt;&gt;"C",AC477&lt;&gt;"NC",AC477&lt;&gt;"SF",AC477&lt;&gt;"")),"FALSO",IF(AND(O477="NA",Q477="NA",S477="NA",U477="NA",W477="NA",Y477="NA",AA477="NA",AC477="NA"),"NA",IF(OR(O477="NC",Q477="NC",S477="NC",U477="NC",W477="NC",Y477="NC",AA477="NC",AC477="NC",O477="SF",Q477="SF",S477="SF",U477="SF",W477="SF",Y477="SF",AA477="SF",AC477="SF"),"NC",IF(OR(O477="C",Q477="C",S477="C",U477="C",W477="C",Y477="C",AA477="C",AC477="C"),"C","")))))</f>
        <v>C</v>
      </c>
      <c r="AG477" s="54" t="str">
        <f>IF(AND(AE477="C",AF477="C"),"UTILIZOU O PDA CORRETAMENTE",IF(AND(AE477="C",AF477="NC"),"UTILIZOU O PDA CORRETAMENTE. NÃO HÁ FOTOS DE TODAS AS ETAPAS",IF(AND(AE477="NC",AF477="NC"),"NÃO UTILIZOU O PDA",IF(AND(AE477="NA",AF477="NA"),"NÃO AVALIADO POR FALHA DE SINCRONISMO"))))</f>
        <v>UTILIZOU O PDA CORRETAMENTE</v>
      </c>
      <c r="AH477" s="144" t="s">
        <v>207</v>
      </c>
      <c r="AI477" s="190" t="s">
        <v>6</v>
      </c>
      <c r="AJ477" s="94" t="str">
        <f>E477</f>
        <v>SÃO PAULO</v>
      </c>
      <c r="AK477" s="192" t="s">
        <v>39</v>
      </c>
    </row>
    <row r="478" spans="1:37" ht="30" hidden="1" customHeight="1">
      <c r="A478" s="176" t="s">
        <v>201</v>
      </c>
      <c r="B478" s="176">
        <v>2621099814</v>
      </c>
      <c r="C478" s="176" t="s">
        <v>96</v>
      </c>
      <c r="D478" s="176" t="s">
        <v>77</v>
      </c>
      <c r="E478" s="176" t="s">
        <v>5</v>
      </c>
      <c r="F478" s="176" t="s">
        <v>660</v>
      </c>
      <c r="G478" s="176">
        <v>320</v>
      </c>
      <c r="H478" s="176" t="s">
        <v>501</v>
      </c>
      <c r="I478" s="176" t="s">
        <v>245</v>
      </c>
      <c r="J478" s="176" t="s">
        <v>96</v>
      </c>
      <c r="K478" s="176" t="s">
        <v>217</v>
      </c>
      <c r="L478" s="204">
        <v>46162.447222222225</v>
      </c>
      <c r="M478" s="204">
        <v>46162.448611111111</v>
      </c>
      <c r="N478" s="176" t="s">
        <v>270</v>
      </c>
      <c r="O478" s="144" t="s">
        <v>207</v>
      </c>
      <c r="P478" s="90"/>
      <c r="Q478" s="144" t="s">
        <v>62</v>
      </c>
      <c r="R478" s="90"/>
      <c r="S478" s="144" t="s">
        <v>62</v>
      </c>
      <c r="T478" s="90"/>
      <c r="U478" s="144" t="s">
        <v>62</v>
      </c>
      <c r="V478" s="90"/>
      <c r="W478" s="144" t="s">
        <v>62</v>
      </c>
      <c r="X478" s="90"/>
      <c r="Y478" s="144" t="s">
        <v>62</v>
      </c>
      <c r="Z478" s="90"/>
      <c r="AA478" s="144" t="s">
        <v>62</v>
      </c>
      <c r="AB478" s="90"/>
      <c r="AC478" s="144" t="s">
        <v>207</v>
      </c>
      <c r="AD478" s="90"/>
      <c r="AE478" s="144" t="s">
        <v>207</v>
      </c>
      <c r="AF478" s="178" t="str">
        <f>IF(AND(O478="",Q478="",S478="",U478="",W478="",Y478="",AA478="",AC478=""),"",IF(OR(AND(O478&lt;&gt;"NA",O478&lt;&gt;"C",O478&lt;&gt;"NC",O478&lt;&gt;"SF",O478&lt;&gt;""),AND(Q478&lt;&gt;"NA",Q478&lt;&gt;"C",Q478&lt;&gt;"NC",Q478&lt;&gt;"SF",Q478&lt;&gt;""),AND(S478&lt;&gt;"NA",S478&lt;&gt;"C",S478&lt;&gt;"NC",S478&lt;&gt;"SF",S478&lt;&gt;""),AND(U478&lt;&gt;"NA",U478&lt;&gt;"C",U478&lt;&gt;"NC",U478&lt;&gt;"SF",U478&lt;&gt;""),AND(W478&lt;&gt;"NA",W478&lt;&gt;"C",W478&lt;&gt;"NC",W478&lt;&gt;"SF",W478&lt;&gt;""),AND(Y478&lt;&gt;"NA",Y478&lt;&gt;"C",Y478&lt;&gt;"NC",Y478&lt;&gt;"SF",Y478&lt;&gt;""),AND(AA478&lt;&gt;"NA",AA478&lt;&gt;"C",AA478&lt;&gt;"NC",AA478&lt;&gt;"SF",AA478&lt;&gt;""),AND(AC478&lt;&gt;"NA",AC478&lt;&gt;"C",AC478&lt;&gt;"NC",AC478&lt;&gt;"SF",AC478&lt;&gt;"")),"FALSO",IF(AND(O478="NA",Q478="NA",S478="NA",U478="NA",W478="NA",Y478="NA",AA478="NA",AC478="NA"),"NA",IF(OR(O478="NC",Q478="NC",S478="NC",U478="NC",W478="NC",Y478="NC",AA478="NC",AC478="NC",O478="SF",Q478="SF",S478="SF",U478="SF",W478="SF",Y478="SF",AA478="SF",AC478="SF"),"NC",IF(OR(O478="C",Q478="C",S478="C",U478="C",W478="C",Y478="C",AA478="C",AC478="C"),"C","")))))</f>
        <v>C</v>
      </c>
      <c r="AG478" s="54" t="str">
        <f>IF(AND(AE478="C",AF478="C"),"UTILIZOU O PDA CORRETAMENTE",IF(AND(AE478="C",AF478="NC"),"UTILIZOU O PDA CORRETAMENTE. NÃO HÁ FOTOS DE TODAS AS ETAPAS",IF(AND(AE478="NC",AF478="NC"),"NÃO UTILIZOU O PDA",IF(AND(AE478="NA",AF478="NA"),"NÃO AVALIADO POR FALHA DE SINCRONISMO"))))</f>
        <v>UTILIZOU O PDA CORRETAMENTE</v>
      </c>
      <c r="AH478" s="144" t="s">
        <v>207</v>
      </c>
      <c r="AI478" s="190" t="s">
        <v>6</v>
      </c>
      <c r="AJ478" s="94" t="str">
        <f>E478</f>
        <v>SÃO PAULO</v>
      </c>
      <c r="AK478" s="192" t="s">
        <v>39</v>
      </c>
    </row>
    <row r="479" spans="1:37" ht="30" hidden="1" customHeight="1">
      <c r="A479" s="176" t="s">
        <v>201</v>
      </c>
      <c r="B479" s="176">
        <v>2621099820</v>
      </c>
      <c r="C479" s="176" t="s">
        <v>96</v>
      </c>
      <c r="D479" s="176" t="s">
        <v>77</v>
      </c>
      <c r="E479" s="176" t="s">
        <v>5</v>
      </c>
      <c r="F479" s="176" t="s">
        <v>660</v>
      </c>
      <c r="G479" s="176">
        <v>320</v>
      </c>
      <c r="H479" s="176" t="s">
        <v>886</v>
      </c>
      <c r="I479" s="176" t="s">
        <v>245</v>
      </c>
      <c r="J479" s="176" t="s">
        <v>96</v>
      </c>
      <c r="K479" s="176"/>
      <c r="L479" s="204">
        <v>46162.450694444444</v>
      </c>
      <c r="M479" s="204">
        <v>46162.452777777777</v>
      </c>
      <c r="N479" s="176" t="s">
        <v>270</v>
      </c>
      <c r="O479" s="144" t="s">
        <v>207</v>
      </c>
      <c r="P479" s="90"/>
      <c r="Q479" s="144" t="s">
        <v>62</v>
      </c>
      <c r="R479" s="90"/>
      <c r="S479" s="144" t="s">
        <v>62</v>
      </c>
      <c r="T479" s="90"/>
      <c r="U479" s="144" t="s">
        <v>62</v>
      </c>
      <c r="V479" s="90"/>
      <c r="W479" s="144" t="s">
        <v>62</v>
      </c>
      <c r="X479" s="90"/>
      <c r="Y479" s="144" t="s">
        <v>62</v>
      </c>
      <c r="Z479" s="90"/>
      <c r="AA479" s="144" t="s">
        <v>62</v>
      </c>
      <c r="AB479" s="90"/>
      <c r="AC479" s="144" t="s">
        <v>207</v>
      </c>
      <c r="AD479" s="90"/>
      <c r="AE479" s="144" t="s">
        <v>207</v>
      </c>
      <c r="AF479" s="178" t="str">
        <f>IF(AND(O479="",Q479="",S479="",U479="",W479="",Y479="",AA479="",AC479=""),"",IF(OR(AND(O479&lt;&gt;"NA",O479&lt;&gt;"C",O479&lt;&gt;"NC",O479&lt;&gt;"SF",O479&lt;&gt;""),AND(Q479&lt;&gt;"NA",Q479&lt;&gt;"C",Q479&lt;&gt;"NC",Q479&lt;&gt;"SF",Q479&lt;&gt;""),AND(S479&lt;&gt;"NA",S479&lt;&gt;"C",S479&lt;&gt;"NC",S479&lt;&gt;"SF",S479&lt;&gt;""),AND(U479&lt;&gt;"NA",U479&lt;&gt;"C",U479&lt;&gt;"NC",U479&lt;&gt;"SF",U479&lt;&gt;""),AND(W479&lt;&gt;"NA",W479&lt;&gt;"C",W479&lt;&gt;"NC",W479&lt;&gt;"SF",W479&lt;&gt;""),AND(Y479&lt;&gt;"NA",Y479&lt;&gt;"C",Y479&lt;&gt;"NC",Y479&lt;&gt;"SF",Y479&lt;&gt;""),AND(AA479&lt;&gt;"NA",AA479&lt;&gt;"C",AA479&lt;&gt;"NC",AA479&lt;&gt;"SF",AA479&lt;&gt;""),AND(AC479&lt;&gt;"NA",AC479&lt;&gt;"C",AC479&lt;&gt;"NC",AC479&lt;&gt;"SF",AC479&lt;&gt;"")),"FALSO",IF(AND(O479="NA",Q479="NA",S479="NA",U479="NA",W479="NA",Y479="NA",AA479="NA",AC479="NA"),"NA",IF(OR(O479="NC",Q479="NC",S479="NC",U479="NC",W479="NC",Y479="NC",AA479="NC",AC479="NC",O479="SF",Q479="SF",S479="SF",U479="SF",W479="SF",Y479="SF",AA479="SF",AC479="SF"),"NC",IF(OR(O479="C",Q479="C",S479="C",U479="C",W479="C",Y479="C",AA479="C",AC479="C"),"C","")))))</f>
        <v>C</v>
      </c>
      <c r="AG479" s="54" t="str">
        <f>IF(AND(AE479="C",AF479="C"),"UTILIZOU O PDA CORRETAMENTE",IF(AND(AE479="C",AF479="NC"),"UTILIZOU O PDA CORRETAMENTE. NÃO HÁ FOTOS DE TODAS AS ETAPAS",IF(AND(AE479="NC",AF479="NC"),"NÃO UTILIZOU O PDA",IF(AND(AE479="NA",AF479="NA"),"NÃO AVALIADO POR FALHA DE SINCRONISMO"))))</f>
        <v>UTILIZOU O PDA CORRETAMENTE</v>
      </c>
      <c r="AH479" s="144" t="s">
        <v>207</v>
      </c>
      <c r="AI479" s="190" t="s">
        <v>6</v>
      </c>
      <c r="AJ479" s="94" t="str">
        <f>E479</f>
        <v>SÃO PAULO</v>
      </c>
      <c r="AK479" s="192" t="s">
        <v>39</v>
      </c>
    </row>
    <row r="480" spans="1:37" ht="30" hidden="1" customHeight="1">
      <c r="A480" s="176" t="s">
        <v>201</v>
      </c>
      <c r="B480" s="176">
        <v>2621099821</v>
      </c>
      <c r="C480" s="176" t="s">
        <v>96</v>
      </c>
      <c r="D480" s="176" t="s">
        <v>77</v>
      </c>
      <c r="E480" s="176" t="s">
        <v>5</v>
      </c>
      <c r="F480" s="176" t="s">
        <v>660</v>
      </c>
      <c r="G480" s="176">
        <v>320</v>
      </c>
      <c r="H480" s="176" t="s">
        <v>887</v>
      </c>
      <c r="I480" s="176" t="s">
        <v>245</v>
      </c>
      <c r="J480" s="176" t="s">
        <v>96</v>
      </c>
      <c r="K480" s="176" t="s">
        <v>217</v>
      </c>
      <c r="L480" s="204">
        <v>46162.452777777777</v>
      </c>
      <c r="M480" s="204">
        <v>46162.459027777775</v>
      </c>
      <c r="N480" s="176" t="s">
        <v>270</v>
      </c>
      <c r="O480" s="144" t="s">
        <v>207</v>
      </c>
      <c r="P480" s="90"/>
      <c r="Q480" s="144" t="s">
        <v>62</v>
      </c>
      <c r="R480" s="90"/>
      <c r="S480" s="144" t="s">
        <v>62</v>
      </c>
      <c r="T480" s="90"/>
      <c r="U480" s="144" t="s">
        <v>62</v>
      </c>
      <c r="V480" s="90"/>
      <c r="W480" s="144" t="s">
        <v>62</v>
      </c>
      <c r="X480" s="90"/>
      <c r="Y480" s="144" t="s">
        <v>62</v>
      </c>
      <c r="Z480" s="90"/>
      <c r="AA480" s="144" t="s">
        <v>62</v>
      </c>
      <c r="AB480" s="90"/>
      <c r="AC480" s="144" t="s">
        <v>207</v>
      </c>
      <c r="AD480" s="90"/>
      <c r="AE480" s="144" t="s">
        <v>207</v>
      </c>
      <c r="AF480" s="178" t="str">
        <f>IF(AND(O480="",Q480="",S480="",U480="",W480="",Y480="",AA480="",AC480=""),"",IF(OR(AND(O480&lt;&gt;"NA",O480&lt;&gt;"C",O480&lt;&gt;"NC",O480&lt;&gt;"SF",O480&lt;&gt;""),AND(Q480&lt;&gt;"NA",Q480&lt;&gt;"C",Q480&lt;&gt;"NC",Q480&lt;&gt;"SF",Q480&lt;&gt;""),AND(S480&lt;&gt;"NA",S480&lt;&gt;"C",S480&lt;&gt;"NC",S480&lt;&gt;"SF",S480&lt;&gt;""),AND(U480&lt;&gt;"NA",U480&lt;&gt;"C",U480&lt;&gt;"NC",U480&lt;&gt;"SF",U480&lt;&gt;""),AND(W480&lt;&gt;"NA",W480&lt;&gt;"C",W480&lt;&gt;"NC",W480&lt;&gt;"SF",W480&lt;&gt;""),AND(Y480&lt;&gt;"NA",Y480&lt;&gt;"C",Y480&lt;&gt;"NC",Y480&lt;&gt;"SF",Y480&lt;&gt;""),AND(AA480&lt;&gt;"NA",AA480&lt;&gt;"C",AA480&lt;&gt;"NC",AA480&lt;&gt;"SF",AA480&lt;&gt;""),AND(AC480&lt;&gt;"NA",AC480&lt;&gt;"C",AC480&lt;&gt;"NC",AC480&lt;&gt;"SF",AC480&lt;&gt;"")),"FALSO",IF(AND(O480="NA",Q480="NA",S480="NA",U480="NA",W480="NA",Y480="NA",AA480="NA",AC480="NA"),"NA",IF(OR(O480="NC",Q480="NC",S480="NC",U480="NC",W480="NC",Y480="NC",AA480="NC",AC480="NC",O480="SF",Q480="SF",S480="SF",U480="SF",W480="SF",Y480="SF",AA480="SF",AC480="SF"),"NC",IF(OR(O480="C",Q480="C",S480="C",U480="C",W480="C",Y480="C",AA480="C",AC480="C"),"C","")))))</f>
        <v>C</v>
      </c>
      <c r="AG480" s="54" t="str">
        <f>IF(AND(AE480="C",AF480="C"),"UTILIZOU O PDA CORRETAMENTE",IF(AND(AE480="C",AF480="NC"),"UTILIZOU O PDA CORRETAMENTE. NÃO HÁ FOTOS DE TODAS AS ETAPAS",IF(AND(AE480="NC",AF480="NC"),"NÃO UTILIZOU O PDA",IF(AND(AE480="NA",AF480="NA"),"NÃO AVALIADO POR FALHA DE SINCRONISMO"))))</f>
        <v>UTILIZOU O PDA CORRETAMENTE</v>
      </c>
      <c r="AH480" s="144" t="s">
        <v>207</v>
      </c>
      <c r="AI480" s="190" t="s">
        <v>6</v>
      </c>
      <c r="AJ480" s="94" t="str">
        <f>E480</f>
        <v>SÃO PAULO</v>
      </c>
      <c r="AK480" s="192" t="s">
        <v>39</v>
      </c>
    </row>
    <row r="481" spans="1:37" ht="30" hidden="1" customHeight="1">
      <c r="A481" s="176" t="s">
        <v>201</v>
      </c>
      <c r="B481" s="176">
        <v>2621099818</v>
      </c>
      <c r="C481" s="176" t="s">
        <v>96</v>
      </c>
      <c r="D481" s="176" t="s">
        <v>77</v>
      </c>
      <c r="E481" s="176" t="s">
        <v>5</v>
      </c>
      <c r="F481" s="176" t="s">
        <v>660</v>
      </c>
      <c r="G481" s="176">
        <v>320</v>
      </c>
      <c r="H481" s="176" t="s">
        <v>304</v>
      </c>
      <c r="I481" s="176" t="s">
        <v>245</v>
      </c>
      <c r="J481" s="176" t="s">
        <v>96</v>
      </c>
      <c r="K481" s="176"/>
      <c r="L481" s="204">
        <v>46162.448611111111</v>
      </c>
      <c r="M481" s="204">
        <v>46162.45</v>
      </c>
      <c r="N481" s="176" t="s">
        <v>270</v>
      </c>
      <c r="O481" s="144" t="s">
        <v>207</v>
      </c>
      <c r="P481" s="90"/>
      <c r="Q481" s="144" t="s">
        <v>62</v>
      </c>
      <c r="R481" s="90"/>
      <c r="S481" s="144" t="s">
        <v>62</v>
      </c>
      <c r="T481" s="90"/>
      <c r="U481" s="144" t="s">
        <v>62</v>
      </c>
      <c r="V481" s="90"/>
      <c r="W481" s="144" t="s">
        <v>62</v>
      </c>
      <c r="X481" s="90"/>
      <c r="Y481" s="144" t="s">
        <v>62</v>
      </c>
      <c r="Z481" s="90"/>
      <c r="AA481" s="144" t="s">
        <v>62</v>
      </c>
      <c r="AB481" s="90"/>
      <c r="AC481" s="144" t="s">
        <v>207</v>
      </c>
      <c r="AD481" s="90"/>
      <c r="AE481" s="144" t="s">
        <v>207</v>
      </c>
      <c r="AF481" s="178" t="str">
        <f>IF(AND(O481="",Q481="",S481="",U481="",W481="",Y481="",AA481="",AC481=""),"",IF(OR(AND(O481&lt;&gt;"NA",O481&lt;&gt;"C",O481&lt;&gt;"NC",O481&lt;&gt;"SF",O481&lt;&gt;""),AND(Q481&lt;&gt;"NA",Q481&lt;&gt;"C",Q481&lt;&gt;"NC",Q481&lt;&gt;"SF",Q481&lt;&gt;""),AND(S481&lt;&gt;"NA",S481&lt;&gt;"C",S481&lt;&gt;"NC",S481&lt;&gt;"SF",S481&lt;&gt;""),AND(U481&lt;&gt;"NA",U481&lt;&gt;"C",U481&lt;&gt;"NC",U481&lt;&gt;"SF",U481&lt;&gt;""),AND(W481&lt;&gt;"NA",W481&lt;&gt;"C",W481&lt;&gt;"NC",W481&lt;&gt;"SF",W481&lt;&gt;""),AND(Y481&lt;&gt;"NA",Y481&lt;&gt;"C",Y481&lt;&gt;"NC",Y481&lt;&gt;"SF",Y481&lt;&gt;""),AND(AA481&lt;&gt;"NA",AA481&lt;&gt;"C",AA481&lt;&gt;"NC",AA481&lt;&gt;"SF",AA481&lt;&gt;""),AND(AC481&lt;&gt;"NA",AC481&lt;&gt;"C",AC481&lt;&gt;"NC",AC481&lt;&gt;"SF",AC481&lt;&gt;"")),"FALSO",IF(AND(O481="NA",Q481="NA",S481="NA",U481="NA",W481="NA",Y481="NA",AA481="NA",AC481="NA"),"NA",IF(OR(O481="NC",Q481="NC",S481="NC",U481="NC",W481="NC",Y481="NC",AA481="NC",AC481="NC",O481="SF",Q481="SF",S481="SF",U481="SF",W481="SF",Y481="SF",AA481="SF",AC481="SF"),"NC",IF(OR(O481="C",Q481="C",S481="C",U481="C",W481="C",Y481="C",AA481="C",AC481="C"),"C","")))))</f>
        <v>C</v>
      </c>
      <c r="AG481" s="54" t="str">
        <f>IF(AND(AE481="C",AF481="C"),"UTILIZOU O PDA CORRETAMENTE",IF(AND(AE481="C",AF481="NC"),"UTILIZOU O PDA CORRETAMENTE. NÃO HÁ FOTOS DE TODAS AS ETAPAS",IF(AND(AE481="NC",AF481="NC"),"NÃO UTILIZOU O PDA",IF(AND(AE481="NA",AF481="NA"),"NÃO AVALIADO POR FALHA DE SINCRONISMO"))))</f>
        <v>UTILIZOU O PDA CORRETAMENTE</v>
      </c>
      <c r="AH481" s="144" t="s">
        <v>207</v>
      </c>
      <c r="AI481" s="190" t="s">
        <v>6</v>
      </c>
      <c r="AJ481" s="94" t="str">
        <f>E481</f>
        <v>SÃO PAULO</v>
      </c>
      <c r="AK481" s="192" t="s">
        <v>39</v>
      </c>
    </row>
    <row r="482" spans="1:37" ht="30" hidden="1" customHeight="1">
      <c r="A482" s="176" t="s">
        <v>201</v>
      </c>
      <c r="B482" s="176">
        <v>2621099805</v>
      </c>
      <c r="C482" s="176" t="s">
        <v>94</v>
      </c>
      <c r="D482" s="176" t="s">
        <v>77</v>
      </c>
      <c r="E482" s="176" t="s">
        <v>5</v>
      </c>
      <c r="F482" s="176" t="s">
        <v>660</v>
      </c>
      <c r="G482" s="176">
        <v>320</v>
      </c>
      <c r="H482" s="176" t="s">
        <v>374</v>
      </c>
      <c r="I482" s="176" t="s">
        <v>245</v>
      </c>
      <c r="J482" s="176" t="s">
        <v>94</v>
      </c>
      <c r="K482" s="176" t="s">
        <v>217</v>
      </c>
      <c r="L482" s="204">
        <v>46162.409722222219</v>
      </c>
      <c r="M482" s="204">
        <v>46162.446527777778</v>
      </c>
      <c r="N482" s="176" t="s">
        <v>270</v>
      </c>
      <c r="O482" s="144" t="s">
        <v>207</v>
      </c>
      <c r="P482" s="90"/>
      <c r="Q482" s="144" t="s">
        <v>62</v>
      </c>
      <c r="R482" s="90"/>
      <c r="S482" s="144" t="s">
        <v>62</v>
      </c>
      <c r="T482" s="90"/>
      <c r="U482" s="144" t="s">
        <v>62</v>
      </c>
      <c r="V482" s="90"/>
      <c r="W482" s="144" t="s">
        <v>62</v>
      </c>
      <c r="X482" s="90"/>
      <c r="Y482" s="144" t="s">
        <v>62</v>
      </c>
      <c r="Z482" s="90"/>
      <c r="AA482" s="144" t="s">
        <v>62</v>
      </c>
      <c r="AB482" s="90"/>
      <c r="AC482" s="144" t="s">
        <v>207</v>
      </c>
      <c r="AD482" s="90"/>
      <c r="AE482" s="144" t="s">
        <v>207</v>
      </c>
      <c r="AF482" s="178" t="str">
        <f>IF(AND(O482="",Q482="",S482="",U482="",W482="",Y482="",AA482="",AC482=""),"",IF(OR(AND(O482&lt;&gt;"NA",O482&lt;&gt;"C",O482&lt;&gt;"NC",O482&lt;&gt;"SF",O482&lt;&gt;""),AND(Q482&lt;&gt;"NA",Q482&lt;&gt;"C",Q482&lt;&gt;"NC",Q482&lt;&gt;"SF",Q482&lt;&gt;""),AND(S482&lt;&gt;"NA",S482&lt;&gt;"C",S482&lt;&gt;"NC",S482&lt;&gt;"SF",S482&lt;&gt;""),AND(U482&lt;&gt;"NA",U482&lt;&gt;"C",U482&lt;&gt;"NC",U482&lt;&gt;"SF",U482&lt;&gt;""),AND(W482&lt;&gt;"NA",W482&lt;&gt;"C",W482&lt;&gt;"NC",W482&lt;&gt;"SF",W482&lt;&gt;""),AND(Y482&lt;&gt;"NA",Y482&lt;&gt;"C",Y482&lt;&gt;"NC",Y482&lt;&gt;"SF",Y482&lt;&gt;""),AND(AA482&lt;&gt;"NA",AA482&lt;&gt;"C",AA482&lt;&gt;"NC",AA482&lt;&gt;"SF",AA482&lt;&gt;""),AND(AC482&lt;&gt;"NA",AC482&lt;&gt;"C",AC482&lt;&gt;"NC",AC482&lt;&gt;"SF",AC482&lt;&gt;"")),"FALSO",IF(AND(O482="NA",Q482="NA",S482="NA",U482="NA",W482="NA",Y482="NA",AA482="NA",AC482="NA"),"NA",IF(OR(O482="NC",Q482="NC",S482="NC",U482="NC",W482="NC",Y482="NC",AA482="NC",AC482="NC",O482="SF",Q482="SF",S482="SF",U482="SF",W482="SF",Y482="SF",AA482="SF",AC482="SF"),"NC",IF(OR(O482="C",Q482="C",S482="C",U482="C",W482="C",Y482="C",AA482="C",AC482="C"),"C","")))))</f>
        <v>C</v>
      </c>
      <c r="AG482" s="54" t="str">
        <f>IF(AND(AE482="C",AF482="C"),"UTILIZOU O PDA CORRETAMENTE",IF(AND(AE482="C",AF482="NC"),"UTILIZOU O PDA CORRETAMENTE. NÃO HÁ FOTOS DE TODAS AS ETAPAS",IF(AND(AE482="NC",AF482="NC"),"NÃO UTILIZOU O PDA",IF(AND(AE482="NA",AF482="NA"),"NÃO AVALIADO POR FALHA DE SINCRONISMO"))))</f>
        <v>UTILIZOU O PDA CORRETAMENTE</v>
      </c>
      <c r="AH482" s="144" t="s">
        <v>207</v>
      </c>
      <c r="AI482" s="190" t="s">
        <v>6</v>
      </c>
      <c r="AJ482" s="94" t="str">
        <f>E482</f>
        <v>SÃO PAULO</v>
      </c>
      <c r="AK482" s="192" t="s">
        <v>39</v>
      </c>
    </row>
    <row r="483" spans="1:37" ht="30" hidden="1" customHeight="1">
      <c r="A483" s="176" t="s">
        <v>201</v>
      </c>
      <c r="B483" s="176">
        <v>2621263766</v>
      </c>
      <c r="C483" s="176" t="s">
        <v>83</v>
      </c>
      <c r="D483" s="176" t="s">
        <v>81</v>
      </c>
      <c r="E483" s="176" t="s">
        <v>5</v>
      </c>
      <c r="F483" s="176" t="s">
        <v>888</v>
      </c>
      <c r="G483" s="176">
        <v>233</v>
      </c>
      <c r="H483" s="176"/>
      <c r="I483" s="176" t="s">
        <v>6</v>
      </c>
      <c r="J483" s="176" t="s">
        <v>453</v>
      </c>
      <c r="K483" s="176" t="s">
        <v>889</v>
      </c>
      <c r="L483" s="204">
        <v>46162.542361111111</v>
      </c>
      <c r="M483" s="204">
        <v>46162.681944444441</v>
      </c>
      <c r="N483" s="176" t="s">
        <v>258</v>
      </c>
      <c r="O483" s="144" t="s">
        <v>207</v>
      </c>
      <c r="P483" s="90"/>
      <c r="Q483" s="144" t="s">
        <v>207</v>
      </c>
      <c r="R483" s="90"/>
      <c r="S483" s="144" t="s">
        <v>207</v>
      </c>
      <c r="T483" s="90"/>
      <c r="U483" s="144" t="s">
        <v>207</v>
      </c>
      <c r="V483" s="90"/>
      <c r="W483" s="144" t="s">
        <v>207</v>
      </c>
      <c r="X483" s="90"/>
      <c r="Y483" s="144" t="s">
        <v>62</v>
      </c>
      <c r="Z483" s="90"/>
      <c r="AA483" s="144" t="s">
        <v>207</v>
      </c>
      <c r="AB483" s="90"/>
      <c r="AC483" s="144" t="s">
        <v>207</v>
      </c>
      <c r="AD483" s="90"/>
      <c r="AE483" s="144" t="s">
        <v>207</v>
      </c>
      <c r="AF483" s="178" t="str">
        <f>IF(AND(O483="",Q483="",S483="",U483="",W483="",Y483="",AA483="",AC483=""),"",IF(OR(AND(O483&lt;&gt;"NA",O483&lt;&gt;"C",O483&lt;&gt;"NC",O483&lt;&gt;"SF",O483&lt;&gt;""),AND(Q483&lt;&gt;"NA",Q483&lt;&gt;"C",Q483&lt;&gt;"NC",Q483&lt;&gt;"SF",Q483&lt;&gt;""),AND(S483&lt;&gt;"NA",S483&lt;&gt;"C",S483&lt;&gt;"NC",S483&lt;&gt;"SF",S483&lt;&gt;""),AND(U483&lt;&gt;"NA",U483&lt;&gt;"C",U483&lt;&gt;"NC",U483&lt;&gt;"SF",U483&lt;&gt;""),AND(W483&lt;&gt;"NA",W483&lt;&gt;"C",W483&lt;&gt;"NC",W483&lt;&gt;"SF",W483&lt;&gt;""),AND(Y483&lt;&gt;"NA",Y483&lt;&gt;"C",Y483&lt;&gt;"NC",Y483&lt;&gt;"SF",Y483&lt;&gt;""),AND(AA483&lt;&gt;"NA",AA483&lt;&gt;"C",AA483&lt;&gt;"NC",AA483&lt;&gt;"SF",AA483&lt;&gt;""),AND(AC483&lt;&gt;"NA",AC483&lt;&gt;"C",AC483&lt;&gt;"NC",AC483&lt;&gt;"SF",AC483&lt;&gt;"")),"FALSO",IF(AND(O483="NA",Q483="NA",S483="NA",U483="NA",W483="NA",Y483="NA",AA483="NA",AC483="NA"),"NA",IF(OR(O483="NC",Q483="NC",S483="NC",U483="NC",W483="NC",Y483="NC",AA483="NC",AC483="NC",O483="SF",Q483="SF",S483="SF",U483="SF",W483="SF",Y483="SF",AA483="SF",AC483="SF"),"NC",IF(OR(O483="C",Q483="C",S483="C",U483="C",W483="C",Y483="C",AA483="C",AC483="C"),"C","")))))</f>
        <v>C</v>
      </c>
      <c r="AG483" s="54" t="str">
        <f>IF(AND(AE483="C",AF483="C"),"UTILIZOU O PDA CORRETAMENTE",IF(AND(AE483="C",AF483="NC"),"UTILIZOU O PDA CORRETAMENTE. NÃO HÁ FOTOS DE TODAS AS ETAPAS",IF(AND(AE483="NC",AF483="NC"),"NÃO UTILIZOU O PDA",IF(AND(AE483="NA",AF483="NA"),"NÃO AVALIADO POR FALHA DE SINCRONISMO"))))</f>
        <v>UTILIZOU O PDA CORRETAMENTE</v>
      </c>
      <c r="AH483" s="144" t="s">
        <v>207</v>
      </c>
      <c r="AI483" s="190" t="s">
        <v>6</v>
      </c>
      <c r="AJ483" s="94" t="str">
        <f>E483</f>
        <v>SÃO PAULO</v>
      </c>
      <c r="AK483" s="192" t="s">
        <v>39</v>
      </c>
    </row>
    <row r="484" spans="1:37" ht="30" hidden="1" customHeight="1">
      <c r="A484" s="176" t="s">
        <v>201</v>
      </c>
      <c r="B484" s="176">
        <v>2621263015</v>
      </c>
      <c r="C484" s="176" t="s">
        <v>106</v>
      </c>
      <c r="D484" s="176" t="s">
        <v>81</v>
      </c>
      <c r="E484" s="176" t="s">
        <v>5</v>
      </c>
      <c r="F484" s="176" t="s">
        <v>890</v>
      </c>
      <c r="G484" s="176">
        <v>435</v>
      </c>
      <c r="H484" s="176" t="s">
        <v>217</v>
      </c>
      <c r="I484" s="176" t="s">
        <v>459</v>
      </c>
      <c r="J484" s="176" t="s">
        <v>251</v>
      </c>
      <c r="K484" s="176" t="s">
        <v>217</v>
      </c>
      <c r="L484" s="204">
        <v>46162.438888888886</v>
      </c>
      <c r="M484" s="204">
        <v>46162.470833333333</v>
      </c>
      <c r="N484" s="176" t="s">
        <v>229</v>
      </c>
      <c r="O484" s="144" t="s">
        <v>231</v>
      </c>
      <c r="P484" s="90" t="s">
        <v>891</v>
      </c>
      <c r="Q484" s="144" t="s">
        <v>231</v>
      </c>
      <c r="R484" s="90" t="s">
        <v>891</v>
      </c>
      <c r="S484" s="144" t="s">
        <v>231</v>
      </c>
      <c r="T484" s="90" t="s">
        <v>891</v>
      </c>
      <c r="U484" s="144" t="s">
        <v>231</v>
      </c>
      <c r="V484" s="90" t="s">
        <v>891</v>
      </c>
      <c r="W484" s="144" t="s">
        <v>231</v>
      </c>
      <c r="X484" s="90" t="s">
        <v>891</v>
      </c>
      <c r="Y484" s="144" t="s">
        <v>231</v>
      </c>
      <c r="Z484" s="90" t="s">
        <v>891</v>
      </c>
      <c r="AA484" s="144" t="s">
        <v>231</v>
      </c>
      <c r="AB484" s="90" t="s">
        <v>891</v>
      </c>
      <c r="AC484" s="144" t="s">
        <v>231</v>
      </c>
      <c r="AD484" s="90" t="s">
        <v>891</v>
      </c>
      <c r="AE484" s="144" t="s">
        <v>231</v>
      </c>
      <c r="AF484" s="178" t="str">
        <f>IF(AND(O484="",Q484="",S484="",U484="",W484="",Y484="",AA484="",AC484=""),"",IF(OR(AND(O484&lt;&gt;"NA",O484&lt;&gt;"C",O484&lt;&gt;"NC",O484&lt;&gt;"SF",O484&lt;&gt;""),AND(Q484&lt;&gt;"NA",Q484&lt;&gt;"C",Q484&lt;&gt;"NC",Q484&lt;&gt;"SF",Q484&lt;&gt;""),AND(S484&lt;&gt;"NA",S484&lt;&gt;"C",S484&lt;&gt;"NC",S484&lt;&gt;"SF",S484&lt;&gt;""),AND(U484&lt;&gt;"NA",U484&lt;&gt;"C",U484&lt;&gt;"NC",U484&lt;&gt;"SF",U484&lt;&gt;""),AND(W484&lt;&gt;"NA",W484&lt;&gt;"C",W484&lt;&gt;"NC",W484&lt;&gt;"SF",W484&lt;&gt;""),AND(Y484&lt;&gt;"NA",Y484&lt;&gt;"C",Y484&lt;&gt;"NC",Y484&lt;&gt;"SF",Y484&lt;&gt;""),AND(AA484&lt;&gt;"NA",AA484&lt;&gt;"C",AA484&lt;&gt;"NC",AA484&lt;&gt;"SF",AA484&lt;&gt;""),AND(AC484&lt;&gt;"NA",AC484&lt;&gt;"C",AC484&lt;&gt;"NC",AC484&lt;&gt;"SF",AC484&lt;&gt;"")),"FALSO",IF(AND(O484="NA",Q484="NA",S484="NA",U484="NA",W484="NA",Y484="NA",AA484="NA",AC484="NA"),"NA",IF(OR(O484="NC",Q484="NC",S484="NC",U484="NC",W484="NC",Y484="NC",AA484="NC",AC484="NC",O484="SF",Q484="SF",S484="SF",U484="SF",W484="SF",Y484="SF",AA484="SF",AC484="SF"),"NC",IF(OR(O484="C",Q484="C",S484="C",U484="C",W484="C",Y484="C",AA484="C",AC484="C"),"C","")))))</f>
        <v>NC</v>
      </c>
      <c r="AG484" s="54" t="str">
        <f>IF(AND(AE484="C",AF484="C"),"UTILIZOU O PDA CORRETAMENTE",IF(AND(AE484="C",AF484="NC"),"UTILIZOU O PDA CORRETAMENTE. NÃO HÁ FOTOS DE TODAS AS ETAPAS",IF(AND(AE484="NC",AF484="NC"),"NÃO UTILIZOU O PDA",IF(AND(AE484="NA",AF484="NA"),"NÃO AVALIADO POR FALHA DE SINCRONISMO"))))</f>
        <v>NÃO UTILIZOU O PDA</v>
      </c>
      <c r="AH484" s="144" t="s">
        <v>207</v>
      </c>
      <c r="AI484" s="190" t="s">
        <v>6</v>
      </c>
      <c r="AJ484" s="94" t="str">
        <f>E484</f>
        <v>SÃO PAULO</v>
      </c>
      <c r="AK484" s="192" t="s">
        <v>39</v>
      </c>
    </row>
    <row r="485" spans="1:37" ht="30" hidden="1" customHeight="1">
      <c r="A485" s="176" t="s">
        <v>201</v>
      </c>
      <c r="B485" s="176">
        <v>2621049138</v>
      </c>
      <c r="C485" s="176" t="s">
        <v>100</v>
      </c>
      <c r="D485" s="176" t="s">
        <v>81</v>
      </c>
      <c r="E485" s="176" t="s">
        <v>5</v>
      </c>
      <c r="F485" s="176" t="s">
        <v>892</v>
      </c>
      <c r="G485" s="176">
        <v>24</v>
      </c>
      <c r="H485" s="176"/>
      <c r="I485" s="176" t="s">
        <v>332</v>
      </c>
      <c r="J485" s="176" t="s">
        <v>236</v>
      </c>
      <c r="K485" s="176" t="s">
        <v>893</v>
      </c>
      <c r="L485" s="204">
        <v>46162.524305555555</v>
      </c>
      <c r="M485" s="204">
        <v>46162.527777777781</v>
      </c>
      <c r="N485" s="176" t="s">
        <v>235</v>
      </c>
      <c r="O485" s="144" t="s">
        <v>207</v>
      </c>
      <c r="P485" s="90"/>
      <c r="Q485" s="144" t="s">
        <v>207</v>
      </c>
      <c r="R485" s="90"/>
      <c r="S485" s="144" t="s">
        <v>207</v>
      </c>
      <c r="T485" s="90"/>
      <c r="U485" s="144" t="s">
        <v>207</v>
      </c>
      <c r="V485" s="90"/>
      <c r="W485" s="144" t="s">
        <v>207</v>
      </c>
      <c r="X485" s="90"/>
      <c r="Y485" s="144" t="s">
        <v>207</v>
      </c>
      <c r="Z485" s="90"/>
      <c r="AA485" s="144" t="s">
        <v>207</v>
      </c>
      <c r="AB485" s="90"/>
      <c r="AC485" s="144" t="s">
        <v>207</v>
      </c>
      <c r="AD485" s="90"/>
      <c r="AE485" s="144" t="s">
        <v>207</v>
      </c>
      <c r="AF485" s="178" t="str">
        <f>IF(AND(O485="",Q485="",S485="",U485="",W485="",Y485="",AA485="",AC485=""),"",IF(OR(AND(O485&lt;&gt;"NA",O485&lt;&gt;"C",O485&lt;&gt;"NC",O485&lt;&gt;"SF",O485&lt;&gt;""),AND(Q485&lt;&gt;"NA",Q485&lt;&gt;"C",Q485&lt;&gt;"NC",Q485&lt;&gt;"SF",Q485&lt;&gt;""),AND(S485&lt;&gt;"NA",S485&lt;&gt;"C",S485&lt;&gt;"NC",S485&lt;&gt;"SF",S485&lt;&gt;""),AND(U485&lt;&gt;"NA",U485&lt;&gt;"C",U485&lt;&gt;"NC",U485&lt;&gt;"SF",U485&lt;&gt;""),AND(W485&lt;&gt;"NA",W485&lt;&gt;"C",W485&lt;&gt;"NC",W485&lt;&gt;"SF",W485&lt;&gt;""),AND(Y485&lt;&gt;"NA",Y485&lt;&gt;"C",Y485&lt;&gt;"NC",Y485&lt;&gt;"SF",Y485&lt;&gt;""),AND(AA485&lt;&gt;"NA",AA485&lt;&gt;"C",AA485&lt;&gt;"NC",AA485&lt;&gt;"SF",AA485&lt;&gt;""),AND(AC485&lt;&gt;"NA",AC485&lt;&gt;"C",AC485&lt;&gt;"NC",AC485&lt;&gt;"SF",AC485&lt;&gt;"")),"FALSO",IF(AND(O485="NA",Q485="NA",S485="NA",U485="NA",W485="NA",Y485="NA",AA485="NA",AC485="NA"),"NA",IF(OR(O485="NC",Q485="NC",S485="NC",U485="NC",W485="NC",Y485="NC",AA485="NC",AC485="NC",O485="SF",Q485="SF",S485="SF",U485="SF",W485="SF",Y485="SF",AA485="SF",AC485="SF"),"NC",IF(OR(O485="C",Q485="C",S485="C",U485="C",W485="C",Y485="C",AA485="C",AC485="C"),"C","")))))</f>
        <v>C</v>
      </c>
      <c r="AG485" s="54" t="str">
        <f>IF(AND(AE485="C",AF485="C"),"UTILIZOU O PDA CORRETAMENTE",IF(AND(AE485="C",AF485="NC"),"UTILIZOU O PDA CORRETAMENTE. NÃO HÁ FOTOS DE TODAS AS ETAPAS",IF(AND(AE485="NC",AF485="NC"),"NÃO UTILIZOU O PDA",IF(AND(AE485="NA",AF485="NA"),"NÃO AVALIADO POR FALHA DE SINCRONISMO"))))</f>
        <v>UTILIZOU O PDA CORRETAMENTE</v>
      </c>
      <c r="AH485" s="144" t="s">
        <v>207</v>
      </c>
      <c r="AI485" s="190" t="s">
        <v>6</v>
      </c>
      <c r="AJ485" s="94" t="str">
        <f>E485</f>
        <v>SÃO PAULO</v>
      </c>
      <c r="AK485" s="192" t="s">
        <v>39</v>
      </c>
    </row>
    <row r="486" spans="1:37" ht="30" hidden="1" customHeight="1">
      <c r="A486" s="176" t="s">
        <v>201</v>
      </c>
      <c r="B486" s="176">
        <v>2621113507</v>
      </c>
      <c r="C486" s="176" t="s">
        <v>100</v>
      </c>
      <c r="D486" s="176" t="s">
        <v>81</v>
      </c>
      <c r="E486" s="176" t="s">
        <v>5</v>
      </c>
      <c r="F486" s="176" t="s">
        <v>892</v>
      </c>
      <c r="G486" s="176">
        <v>26</v>
      </c>
      <c r="H486" s="176" t="s">
        <v>217</v>
      </c>
      <c r="I486" s="176" t="s">
        <v>332</v>
      </c>
      <c r="J486" s="176" t="s">
        <v>236</v>
      </c>
      <c r="K486" s="176" t="s">
        <v>894</v>
      </c>
      <c r="L486" s="204">
        <v>46162.563888888886</v>
      </c>
      <c r="M486" s="204">
        <v>46162.565972222219</v>
      </c>
      <c r="N486" s="176" t="s">
        <v>235</v>
      </c>
      <c r="O486" s="144" t="s">
        <v>207</v>
      </c>
      <c r="P486" s="90"/>
      <c r="Q486" s="144" t="s">
        <v>207</v>
      </c>
      <c r="R486" s="90"/>
      <c r="S486" s="144" t="s">
        <v>207</v>
      </c>
      <c r="T486" s="90"/>
      <c r="U486" s="144" t="s">
        <v>207</v>
      </c>
      <c r="V486" s="90"/>
      <c r="W486" s="144" t="s">
        <v>207</v>
      </c>
      <c r="X486" s="90"/>
      <c r="Y486" s="144" t="s">
        <v>207</v>
      </c>
      <c r="Z486" s="90"/>
      <c r="AA486" s="144" t="s">
        <v>207</v>
      </c>
      <c r="AB486" s="90"/>
      <c r="AC486" s="144" t="s">
        <v>207</v>
      </c>
      <c r="AD486" s="90"/>
      <c r="AE486" s="144" t="s">
        <v>207</v>
      </c>
      <c r="AF486" s="178" t="str">
        <f>IF(AND(O486="",Q486="",S486="",U486="",W486="",Y486="",AA486="",AC486=""),"",IF(OR(AND(O486&lt;&gt;"NA",O486&lt;&gt;"C",O486&lt;&gt;"NC",O486&lt;&gt;"SF",O486&lt;&gt;""),AND(Q486&lt;&gt;"NA",Q486&lt;&gt;"C",Q486&lt;&gt;"NC",Q486&lt;&gt;"SF",Q486&lt;&gt;""),AND(S486&lt;&gt;"NA",S486&lt;&gt;"C",S486&lt;&gt;"NC",S486&lt;&gt;"SF",S486&lt;&gt;""),AND(U486&lt;&gt;"NA",U486&lt;&gt;"C",U486&lt;&gt;"NC",U486&lt;&gt;"SF",U486&lt;&gt;""),AND(W486&lt;&gt;"NA",W486&lt;&gt;"C",W486&lt;&gt;"NC",W486&lt;&gt;"SF",W486&lt;&gt;""),AND(Y486&lt;&gt;"NA",Y486&lt;&gt;"C",Y486&lt;&gt;"NC",Y486&lt;&gt;"SF",Y486&lt;&gt;""),AND(AA486&lt;&gt;"NA",AA486&lt;&gt;"C",AA486&lt;&gt;"NC",AA486&lt;&gt;"SF",AA486&lt;&gt;""),AND(AC486&lt;&gt;"NA",AC486&lt;&gt;"C",AC486&lt;&gt;"NC",AC486&lt;&gt;"SF",AC486&lt;&gt;"")),"FALSO",IF(AND(O486="NA",Q486="NA",S486="NA",U486="NA",W486="NA",Y486="NA",AA486="NA",AC486="NA"),"NA",IF(OR(O486="NC",Q486="NC",S486="NC",U486="NC",W486="NC",Y486="NC",AA486="NC",AC486="NC",O486="SF",Q486="SF",S486="SF",U486="SF",W486="SF",Y486="SF",AA486="SF",AC486="SF"),"NC",IF(OR(O486="C",Q486="C",S486="C",U486="C",W486="C",Y486="C",AA486="C",AC486="C"),"C","")))))</f>
        <v>C</v>
      </c>
      <c r="AG486" s="54" t="str">
        <f>IF(AND(AE486="C",AF486="C"),"UTILIZOU O PDA CORRETAMENTE",IF(AND(AE486="C",AF486="NC"),"UTILIZOU O PDA CORRETAMENTE. NÃO HÁ FOTOS DE TODAS AS ETAPAS",IF(AND(AE486="NC",AF486="NC"),"NÃO UTILIZOU O PDA",IF(AND(AE486="NA",AF486="NA"),"NÃO AVALIADO POR FALHA DE SINCRONISMO"))))</f>
        <v>UTILIZOU O PDA CORRETAMENTE</v>
      </c>
      <c r="AH486" s="144" t="s">
        <v>207</v>
      </c>
      <c r="AI486" s="190" t="s">
        <v>6</v>
      </c>
      <c r="AJ486" s="94" t="str">
        <f>E486</f>
        <v>SÃO PAULO</v>
      </c>
      <c r="AK486" s="192" t="s">
        <v>39</v>
      </c>
    </row>
    <row r="487" spans="1:37" ht="30" hidden="1" customHeight="1">
      <c r="A487" s="176" t="s">
        <v>201</v>
      </c>
      <c r="B487" s="176">
        <v>2620819394</v>
      </c>
      <c r="C487" s="176" t="s">
        <v>100</v>
      </c>
      <c r="D487" s="176" t="s">
        <v>81</v>
      </c>
      <c r="E487" s="176" t="s">
        <v>5</v>
      </c>
      <c r="F487" s="176" t="s">
        <v>895</v>
      </c>
      <c r="G487" s="176">
        <v>155</v>
      </c>
      <c r="H487" s="176"/>
      <c r="I487" s="176" t="s">
        <v>335</v>
      </c>
      <c r="J487" s="176" t="s">
        <v>236</v>
      </c>
      <c r="K487" s="176" t="s">
        <v>242</v>
      </c>
      <c r="L487" s="204">
        <v>46162.636111111111</v>
      </c>
      <c r="M487" s="204">
        <v>46162.638888888891</v>
      </c>
      <c r="N487" s="176" t="s">
        <v>243</v>
      </c>
      <c r="O487" s="144" t="s">
        <v>207</v>
      </c>
      <c r="P487" s="90"/>
      <c r="Q487" s="144" t="s">
        <v>207</v>
      </c>
      <c r="R487" s="90"/>
      <c r="S487" s="144" t="s">
        <v>207</v>
      </c>
      <c r="T487" s="90"/>
      <c r="U487" s="144" t="s">
        <v>207</v>
      </c>
      <c r="V487" s="90"/>
      <c r="W487" s="144" t="s">
        <v>207</v>
      </c>
      <c r="X487" s="90"/>
      <c r="Y487" s="144" t="s">
        <v>231</v>
      </c>
      <c r="Z487" s="90" t="s">
        <v>430</v>
      </c>
      <c r="AA487" s="144" t="s">
        <v>207</v>
      </c>
      <c r="AB487" s="90"/>
      <c r="AC487" s="144" t="s">
        <v>207</v>
      </c>
      <c r="AD487" s="90"/>
      <c r="AE487" s="144" t="s">
        <v>207</v>
      </c>
      <c r="AF487" s="178" t="str">
        <f>IF(AND(O487="",Q487="",S487="",U487="",W487="",Y487="",AA487="",AC487=""),"",IF(OR(AND(O487&lt;&gt;"NA",O487&lt;&gt;"C",O487&lt;&gt;"NC",O487&lt;&gt;"SF",O487&lt;&gt;""),AND(Q487&lt;&gt;"NA",Q487&lt;&gt;"C",Q487&lt;&gt;"NC",Q487&lt;&gt;"SF",Q487&lt;&gt;""),AND(S487&lt;&gt;"NA",S487&lt;&gt;"C",S487&lt;&gt;"NC",S487&lt;&gt;"SF",S487&lt;&gt;""),AND(U487&lt;&gt;"NA",U487&lt;&gt;"C",U487&lt;&gt;"NC",U487&lt;&gt;"SF",U487&lt;&gt;""),AND(W487&lt;&gt;"NA",W487&lt;&gt;"C",W487&lt;&gt;"NC",W487&lt;&gt;"SF",W487&lt;&gt;""),AND(Y487&lt;&gt;"NA",Y487&lt;&gt;"C",Y487&lt;&gt;"NC",Y487&lt;&gt;"SF",Y487&lt;&gt;""),AND(AA487&lt;&gt;"NA",AA487&lt;&gt;"C",AA487&lt;&gt;"NC",AA487&lt;&gt;"SF",AA487&lt;&gt;""),AND(AC487&lt;&gt;"NA",AC487&lt;&gt;"C",AC487&lt;&gt;"NC",AC487&lt;&gt;"SF",AC487&lt;&gt;"")),"FALSO",IF(AND(O487="NA",Q487="NA",S487="NA",U487="NA",W487="NA",Y487="NA",AA487="NA",AC487="NA"),"NA",IF(OR(O487="NC",Q487="NC",S487="NC",U487="NC",W487="NC",Y487="NC",AA487="NC",AC487="NC",O487="SF",Q487="SF",S487="SF",U487="SF",W487="SF",Y487="SF",AA487="SF",AC487="SF"),"NC",IF(OR(O487="C",Q487="C",S487="C",U487="C",W487="C",Y487="C",AA487="C",AC487="C"),"C","")))))</f>
        <v>NC</v>
      </c>
      <c r="AG487" s="54" t="str">
        <f>IF(AND(AE487="C",AF487="C"),"UTILIZOU O PDA CORRETAMENTE",IF(AND(AE487="C",AF487="NC"),"UTILIZOU O PDA CORRETAMENTE. NÃO HÁ FOTOS DE TODAS AS ETAPAS",IF(AND(AE487="NC",AF487="NC"),"NÃO UTILIZOU O PDA",IF(AND(AE487="NA",AF487="NA"),"NÃO AVALIADO POR FALHA DE SINCRONISMO"))))</f>
        <v>UTILIZOU O PDA CORRETAMENTE. NÃO HÁ FOTOS DE TODAS AS ETAPAS</v>
      </c>
      <c r="AH487" s="144" t="s">
        <v>207</v>
      </c>
      <c r="AI487" s="190" t="s">
        <v>6</v>
      </c>
      <c r="AJ487" s="94" t="str">
        <f>E487</f>
        <v>SÃO PAULO</v>
      </c>
      <c r="AK487" s="192" t="s">
        <v>39</v>
      </c>
    </row>
    <row r="488" spans="1:37" ht="30" hidden="1" customHeight="1">
      <c r="A488" s="176" t="s">
        <v>201</v>
      </c>
      <c r="B488" s="176">
        <v>2620867312</v>
      </c>
      <c r="C488" s="176" t="s">
        <v>100</v>
      </c>
      <c r="D488" s="176" t="s">
        <v>81</v>
      </c>
      <c r="E488" s="176" t="s">
        <v>5</v>
      </c>
      <c r="F488" s="176" t="s">
        <v>486</v>
      </c>
      <c r="G488" s="176">
        <v>6930</v>
      </c>
      <c r="H488" s="176" t="s">
        <v>203</v>
      </c>
      <c r="I488" s="176" t="s">
        <v>502</v>
      </c>
      <c r="J488" s="176" t="s">
        <v>236</v>
      </c>
      <c r="K488" s="176" t="s">
        <v>217</v>
      </c>
      <c r="L488" s="204">
        <v>46162.678472222222</v>
      </c>
      <c r="M488" s="204">
        <v>46162.684027777781</v>
      </c>
      <c r="N488" s="176" t="s">
        <v>235</v>
      </c>
      <c r="O488" s="144" t="s">
        <v>207</v>
      </c>
      <c r="P488" s="90"/>
      <c r="Q488" s="144" t="s">
        <v>207</v>
      </c>
      <c r="R488" s="90"/>
      <c r="S488" s="144" t="s">
        <v>207</v>
      </c>
      <c r="T488" s="90"/>
      <c r="U488" s="144" t="s">
        <v>207</v>
      </c>
      <c r="V488" s="90"/>
      <c r="W488" s="144" t="s">
        <v>207</v>
      </c>
      <c r="X488" s="90"/>
      <c r="Y488" s="144" t="s">
        <v>207</v>
      </c>
      <c r="Z488" s="90"/>
      <c r="AA488" s="144" t="s">
        <v>207</v>
      </c>
      <c r="AB488" s="90"/>
      <c r="AC488" s="144" t="s">
        <v>207</v>
      </c>
      <c r="AD488" s="90"/>
      <c r="AE488" s="144" t="s">
        <v>207</v>
      </c>
      <c r="AF488" s="178" t="str">
        <f>IF(AND(O488="",Q488="",S488="",U488="",W488="",Y488="",AA488="",AC488=""),"",IF(OR(AND(O488&lt;&gt;"NA",O488&lt;&gt;"C",O488&lt;&gt;"NC",O488&lt;&gt;"SF",O488&lt;&gt;""),AND(Q488&lt;&gt;"NA",Q488&lt;&gt;"C",Q488&lt;&gt;"NC",Q488&lt;&gt;"SF",Q488&lt;&gt;""),AND(S488&lt;&gt;"NA",S488&lt;&gt;"C",S488&lt;&gt;"NC",S488&lt;&gt;"SF",S488&lt;&gt;""),AND(U488&lt;&gt;"NA",U488&lt;&gt;"C",U488&lt;&gt;"NC",U488&lt;&gt;"SF",U488&lt;&gt;""),AND(W488&lt;&gt;"NA",W488&lt;&gt;"C",W488&lt;&gt;"NC",W488&lt;&gt;"SF",W488&lt;&gt;""),AND(Y488&lt;&gt;"NA",Y488&lt;&gt;"C",Y488&lt;&gt;"NC",Y488&lt;&gt;"SF",Y488&lt;&gt;""),AND(AA488&lt;&gt;"NA",AA488&lt;&gt;"C",AA488&lt;&gt;"NC",AA488&lt;&gt;"SF",AA488&lt;&gt;""),AND(AC488&lt;&gt;"NA",AC488&lt;&gt;"C",AC488&lt;&gt;"NC",AC488&lt;&gt;"SF",AC488&lt;&gt;"")),"FALSO",IF(AND(O488="NA",Q488="NA",S488="NA",U488="NA",W488="NA",Y488="NA",AA488="NA",AC488="NA"),"NA",IF(OR(O488="NC",Q488="NC",S488="NC",U488="NC",W488="NC",Y488="NC",AA488="NC",AC488="NC",O488="SF",Q488="SF",S488="SF",U488="SF",W488="SF",Y488="SF",AA488="SF",AC488="SF"),"NC",IF(OR(O488="C",Q488="C",S488="C",U488="C",W488="C",Y488="C",AA488="C",AC488="C"),"C","")))))</f>
        <v>C</v>
      </c>
      <c r="AG488" s="54" t="str">
        <f>IF(AND(AE488="C",AF488="C"),"UTILIZOU O PDA CORRETAMENTE",IF(AND(AE488="C",AF488="NC"),"UTILIZOU O PDA CORRETAMENTE. NÃO HÁ FOTOS DE TODAS AS ETAPAS",IF(AND(AE488="NC",AF488="NC"),"NÃO UTILIZOU O PDA",IF(AND(AE488="NA",AF488="NA"),"NÃO AVALIADO POR FALHA DE SINCRONISMO"))))</f>
        <v>UTILIZOU O PDA CORRETAMENTE</v>
      </c>
      <c r="AH488" s="144" t="s">
        <v>207</v>
      </c>
      <c r="AI488" s="190" t="s">
        <v>6</v>
      </c>
      <c r="AJ488" s="94" t="str">
        <f>E488</f>
        <v>SÃO PAULO</v>
      </c>
      <c r="AK488" s="192" t="s">
        <v>39</v>
      </c>
    </row>
    <row r="489" spans="1:37" ht="30" hidden="1" customHeight="1">
      <c r="A489" s="176" t="s">
        <v>201</v>
      </c>
      <c r="B489" s="176">
        <v>2693746880</v>
      </c>
      <c r="C489" s="176" t="s">
        <v>90</v>
      </c>
      <c r="D489" s="176" t="s">
        <v>78</v>
      </c>
      <c r="E489" s="176" t="s">
        <v>5</v>
      </c>
      <c r="F489" s="176" t="s">
        <v>896</v>
      </c>
      <c r="G489" s="176">
        <v>372</v>
      </c>
      <c r="H489" s="176"/>
      <c r="I489" s="176" t="s">
        <v>283</v>
      </c>
      <c r="J489" s="176" t="s">
        <v>275</v>
      </c>
      <c r="K489" s="176"/>
      <c r="L489" s="204">
        <v>46162.674305555556</v>
      </c>
      <c r="M489" s="204">
        <v>46162.675000000003</v>
      </c>
      <c r="N489" s="176" t="s">
        <v>229</v>
      </c>
      <c r="O489" s="144" t="s">
        <v>231</v>
      </c>
      <c r="P489" s="90" t="s">
        <v>891</v>
      </c>
      <c r="Q489" s="144" t="s">
        <v>231</v>
      </c>
      <c r="R489" s="90" t="s">
        <v>891</v>
      </c>
      <c r="S489" s="144" t="s">
        <v>231</v>
      </c>
      <c r="T489" s="90" t="s">
        <v>891</v>
      </c>
      <c r="U489" s="144" t="s">
        <v>231</v>
      </c>
      <c r="V489" s="90" t="s">
        <v>891</v>
      </c>
      <c r="W489" s="144" t="s">
        <v>231</v>
      </c>
      <c r="X489" s="90" t="s">
        <v>891</v>
      </c>
      <c r="Y489" s="144" t="s">
        <v>231</v>
      </c>
      <c r="Z489" s="90" t="s">
        <v>891</v>
      </c>
      <c r="AA489" s="144" t="s">
        <v>231</v>
      </c>
      <c r="AB489" s="90" t="s">
        <v>891</v>
      </c>
      <c r="AC489" s="144" t="s">
        <v>231</v>
      </c>
      <c r="AD489" s="90" t="s">
        <v>891</v>
      </c>
      <c r="AE489" s="144" t="s">
        <v>231</v>
      </c>
      <c r="AF489" s="178" t="str">
        <f>IF(AND(O489="",Q489="",S489="",U489="",W489="",Y489="",AA489="",AC489=""),"",IF(OR(AND(O489&lt;&gt;"NA",O489&lt;&gt;"C",O489&lt;&gt;"NC",O489&lt;&gt;"SF",O489&lt;&gt;""),AND(Q489&lt;&gt;"NA",Q489&lt;&gt;"C",Q489&lt;&gt;"NC",Q489&lt;&gt;"SF",Q489&lt;&gt;""),AND(S489&lt;&gt;"NA",S489&lt;&gt;"C",S489&lt;&gt;"NC",S489&lt;&gt;"SF",S489&lt;&gt;""),AND(U489&lt;&gt;"NA",U489&lt;&gt;"C",U489&lt;&gt;"NC",U489&lt;&gt;"SF",U489&lt;&gt;""),AND(W489&lt;&gt;"NA",W489&lt;&gt;"C",W489&lt;&gt;"NC",W489&lt;&gt;"SF",W489&lt;&gt;""),AND(Y489&lt;&gt;"NA",Y489&lt;&gt;"C",Y489&lt;&gt;"NC",Y489&lt;&gt;"SF",Y489&lt;&gt;""),AND(AA489&lt;&gt;"NA",AA489&lt;&gt;"C",AA489&lt;&gt;"NC",AA489&lt;&gt;"SF",AA489&lt;&gt;""),AND(AC489&lt;&gt;"NA",AC489&lt;&gt;"C",AC489&lt;&gt;"NC",AC489&lt;&gt;"SF",AC489&lt;&gt;"")),"FALSO",IF(AND(O489="NA",Q489="NA",S489="NA",U489="NA",W489="NA",Y489="NA",AA489="NA",AC489="NA"),"NA",IF(OR(O489="NC",Q489="NC",S489="NC",U489="NC",W489="NC",Y489="NC",AA489="NC",AC489="NC",O489="SF",Q489="SF",S489="SF",U489="SF",W489="SF",Y489="SF",AA489="SF",AC489="SF"),"NC",IF(OR(O489="C",Q489="C",S489="C",U489="C",W489="C",Y489="C",AA489="C",AC489="C"),"C","")))))</f>
        <v>NC</v>
      </c>
      <c r="AG489" s="54" t="str">
        <f>IF(AND(AE489="C",AF489="C"),"UTILIZOU O PDA CORRETAMENTE",IF(AND(AE489="C",AF489="NC"),"UTILIZOU O PDA CORRETAMENTE. NÃO HÁ FOTOS DE TODAS AS ETAPAS",IF(AND(AE489="NC",AF489="NC"),"NÃO UTILIZOU O PDA",IF(AND(AE489="NA",AF489="NA"),"NÃO AVALIADO POR FALHA DE SINCRONISMO"))))</f>
        <v>NÃO UTILIZOU O PDA</v>
      </c>
      <c r="AH489" s="144" t="s">
        <v>207</v>
      </c>
      <c r="AI489" s="190" t="s">
        <v>6</v>
      </c>
      <c r="AJ489" s="94" t="str">
        <f>E489</f>
        <v>SÃO PAULO</v>
      </c>
      <c r="AK489" s="192" t="s">
        <v>39</v>
      </c>
    </row>
    <row r="490" spans="1:37" ht="30" hidden="1" customHeight="1">
      <c r="A490" s="176" t="s">
        <v>201</v>
      </c>
      <c r="B490" s="176">
        <v>2621358024</v>
      </c>
      <c r="C490" s="176" t="s">
        <v>100</v>
      </c>
      <c r="D490" s="176" t="s">
        <v>81</v>
      </c>
      <c r="E490" s="176" t="s">
        <v>5</v>
      </c>
      <c r="F490" s="176" t="s">
        <v>435</v>
      </c>
      <c r="G490" s="176">
        <v>9</v>
      </c>
      <c r="H490" s="176" t="s">
        <v>203</v>
      </c>
      <c r="I490" s="176" t="s">
        <v>401</v>
      </c>
      <c r="J490" s="176" t="s">
        <v>236</v>
      </c>
      <c r="K490" s="176" t="s">
        <v>242</v>
      </c>
      <c r="L490" s="204">
        <v>46162.699305555558</v>
      </c>
      <c r="M490" s="204">
        <v>46162.701388888891</v>
      </c>
      <c r="N490" s="176" t="s">
        <v>243</v>
      </c>
      <c r="O490" s="144" t="s">
        <v>207</v>
      </c>
      <c r="P490" s="90"/>
      <c r="Q490" s="144" t="s">
        <v>207</v>
      </c>
      <c r="R490" s="90"/>
      <c r="S490" s="144" t="s">
        <v>207</v>
      </c>
      <c r="T490" s="90"/>
      <c r="U490" s="144" t="s">
        <v>62</v>
      </c>
      <c r="V490" s="90"/>
      <c r="W490" s="144" t="s">
        <v>207</v>
      </c>
      <c r="X490" s="90"/>
      <c r="Y490" s="144" t="s">
        <v>207</v>
      </c>
      <c r="Z490" s="90"/>
      <c r="AA490" s="144" t="s">
        <v>207</v>
      </c>
      <c r="AB490" s="90"/>
      <c r="AC490" s="144" t="s">
        <v>207</v>
      </c>
      <c r="AD490" s="90"/>
      <c r="AE490" s="144" t="s">
        <v>207</v>
      </c>
      <c r="AF490" s="178" t="str">
        <f>IF(AND(O490="",Q490="",S490="",U490="",W490="",Y490="",AA490="",AC490=""),"",IF(OR(AND(O490&lt;&gt;"NA",O490&lt;&gt;"C",O490&lt;&gt;"NC",O490&lt;&gt;"SF",O490&lt;&gt;""),AND(Q490&lt;&gt;"NA",Q490&lt;&gt;"C",Q490&lt;&gt;"NC",Q490&lt;&gt;"SF",Q490&lt;&gt;""),AND(S490&lt;&gt;"NA",S490&lt;&gt;"C",S490&lt;&gt;"NC",S490&lt;&gt;"SF",S490&lt;&gt;""),AND(U490&lt;&gt;"NA",U490&lt;&gt;"C",U490&lt;&gt;"NC",U490&lt;&gt;"SF",U490&lt;&gt;""),AND(W490&lt;&gt;"NA",W490&lt;&gt;"C",W490&lt;&gt;"NC",W490&lt;&gt;"SF",W490&lt;&gt;""),AND(Y490&lt;&gt;"NA",Y490&lt;&gt;"C",Y490&lt;&gt;"NC",Y490&lt;&gt;"SF",Y490&lt;&gt;""),AND(AA490&lt;&gt;"NA",AA490&lt;&gt;"C",AA490&lt;&gt;"NC",AA490&lt;&gt;"SF",AA490&lt;&gt;""),AND(AC490&lt;&gt;"NA",AC490&lt;&gt;"C",AC490&lt;&gt;"NC",AC490&lt;&gt;"SF",AC490&lt;&gt;"")),"FALSO",IF(AND(O490="NA",Q490="NA",S490="NA",U490="NA",W490="NA",Y490="NA",AA490="NA",AC490="NA"),"NA",IF(OR(O490="NC",Q490="NC",S490="NC",U490="NC",W490="NC",Y490="NC",AA490="NC",AC490="NC",O490="SF",Q490="SF",S490="SF",U490="SF",W490="SF",Y490="SF",AA490="SF",AC490="SF"),"NC",IF(OR(O490="C",Q490="C",S490="C",U490="C",W490="C",Y490="C",AA490="C",AC490="C"),"C","")))))</f>
        <v>C</v>
      </c>
      <c r="AG490" s="54" t="str">
        <f>IF(AND(AE490="C",AF490="C"),"UTILIZOU O PDA CORRETAMENTE",IF(AND(AE490="C",AF490="NC"),"UTILIZOU O PDA CORRETAMENTE. NÃO HÁ FOTOS DE TODAS AS ETAPAS",IF(AND(AE490="NC",AF490="NC"),"NÃO UTILIZOU O PDA",IF(AND(AE490="NA",AF490="NA"),"NÃO AVALIADO POR FALHA DE SINCRONISMO"))))</f>
        <v>UTILIZOU O PDA CORRETAMENTE</v>
      </c>
      <c r="AH490" s="144" t="s">
        <v>207</v>
      </c>
      <c r="AI490" s="190" t="s">
        <v>6</v>
      </c>
      <c r="AJ490" s="94" t="str">
        <f>E490</f>
        <v>SÃO PAULO</v>
      </c>
      <c r="AK490" s="192" t="s">
        <v>39</v>
      </c>
    </row>
    <row r="491" spans="1:37" ht="30" hidden="1" customHeight="1">
      <c r="A491" s="176" t="s">
        <v>201</v>
      </c>
      <c r="B491" s="176">
        <v>2619778556</v>
      </c>
      <c r="C491" s="176" t="s">
        <v>101</v>
      </c>
      <c r="D491" s="176" t="s">
        <v>79</v>
      </c>
      <c r="E491" s="176" t="s">
        <v>5</v>
      </c>
      <c r="F491" s="176" t="s">
        <v>816</v>
      </c>
      <c r="G491" s="176">
        <v>39</v>
      </c>
      <c r="H491" s="176" t="s">
        <v>217</v>
      </c>
      <c r="I491" s="176" t="s">
        <v>241</v>
      </c>
      <c r="J491" s="176" t="s">
        <v>309</v>
      </c>
      <c r="K491" s="176" t="s">
        <v>897</v>
      </c>
      <c r="L491" s="204">
        <v>46163.377083333333</v>
      </c>
      <c r="M491" s="204">
        <v>46163.37777777778</v>
      </c>
      <c r="N491" s="176" t="s">
        <v>311</v>
      </c>
      <c r="O491" s="144" t="s">
        <v>62</v>
      </c>
      <c r="P491" s="90"/>
      <c r="Q491" s="144" t="s">
        <v>62</v>
      </c>
      <c r="R491" s="90"/>
      <c r="S491" s="144" t="s">
        <v>62</v>
      </c>
      <c r="T491" s="90"/>
      <c r="U491" s="144" t="s">
        <v>62</v>
      </c>
      <c r="V491" s="90"/>
      <c r="W491" s="144" t="s">
        <v>62</v>
      </c>
      <c r="X491" s="90"/>
      <c r="Y491" s="144" t="s">
        <v>62</v>
      </c>
      <c r="Z491" s="90"/>
      <c r="AA491" s="144" t="s">
        <v>62</v>
      </c>
      <c r="AB491" s="90"/>
      <c r="AC491" s="144" t="s">
        <v>62</v>
      </c>
      <c r="AD491" s="90"/>
      <c r="AE491" s="144" t="s">
        <v>62</v>
      </c>
      <c r="AF491" s="178" t="str">
        <f>IF(AND(O491="",Q491="",S491="",U491="",W491="",Y491="",AA491="",AC491=""),"",IF(OR(AND(O491&lt;&gt;"NA",O491&lt;&gt;"C",O491&lt;&gt;"NC",O491&lt;&gt;"SF",O491&lt;&gt;""),AND(Q491&lt;&gt;"NA",Q491&lt;&gt;"C",Q491&lt;&gt;"NC",Q491&lt;&gt;"SF",Q491&lt;&gt;""),AND(S491&lt;&gt;"NA",S491&lt;&gt;"C",S491&lt;&gt;"NC",S491&lt;&gt;"SF",S491&lt;&gt;""),AND(U491&lt;&gt;"NA",U491&lt;&gt;"C",U491&lt;&gt;"NC",U491&lt;&gt;"SF",U491&lt;&gt;""),AND(W491&lt;&gt;"NA",W491&lt;&gt;"C",W491&lt;&gt;"NC",W491&lt;&gt;"SF",W491&lt;&gt;""),AND(Y491&lt;&gt;"NA",Y491&lt;&gt;"C",Y491&lt;&gt;"NC",Y491&lt;&gt;"SF",Y491&lt;&gt;""),AND(AA491&lt;&gt;"NA",AA491&lt;&gt;"C",AA491&lt;&gt;"NC",AA491&lt;&gt;"SF",AA491&lt;&gt;""),AND(AC491&lt;&gt;"NA",AC491&lt;&gt;"C",AC491&lt;&gt;"NC",AC491&lt;&gt;"SF",AC491&lt;&gt;"")),"FALSO",IF(AND(O491="NA",Q491="NA",S491="NA",U491="NA",W491="NA",Y491="NA",AA491="NA",AC491="NA"),"NA",IF(OR(O491="NC",Q491="NC",S491="NC",U491="NC",W491="NC",Y491="NC",AA491="NC",AC491="NC",O491="SF",Q491="SF",S491="SF",U491="SF",W491="SF",Y491="SF",AA491="SF",AC491="SF"),"NC",IF(OR(O491="C",Q491="C",S491="C",U491="C",W491="C",Y491="C",AA491="C",AC491="C"),"C","")))))</f>
        <v>NA</v>
      </c>
      <c r="AG491" s="54" t="str">
        <f>IF(AND(AE491="C",AF491="C"),"UTILIZOU O PDA CORRETAMENTE",IF(AND(AE491="C",AF491="NC"),"UTILIZOU O PDA CORRETAMENTE. NÃO HÁ FOTOS DE TODAS AS ETAPAS",IF(AND(AE491="NC",AF491="NC"),"NÃO UTILIZOU O PDA",IF(AND(AE491="NA",AF491="NA"),"NÃO AVALIADO POR FALHA DE SINCRONISMO"))))</f>
        <v>NÃO AVALIADO POR FALHA DE SINCRONISMO</v>
      </c>
      <c r="AH491" s="144" t="s">
        <v>207</v>
      </c>
      <c r="AI491" s="190" t="s">
        <v>6</v>
      </c>
      <c r="AJ491" s="94" t="str">
        <f>E491</f>
        <v>SÃO PAULO</v>
      </c>
      <c r="AK491" s="192" t="s">
        <v>39</v>
      </c>
    </row>
    <row r="492" spans="1:37" ht="30" hidden="1" customHeight="1">
      <c r="A492" s="176" t="s">
        <v>201</v>
      </c>
      <c r="B492" s="176">
        <v>2619778482</v>
      </c>
      <c r="C492" s="176" t="s">
        <v>101</v>
      </c>
      <c r="D492" s="176" t="s">
        <v>79</v>
      </c>
      <c r="E492" s="176" t="s">
        <v>5</v>
      </c>
      <c r="F492" s="176" t="s">
        <v>816</v>
      </c>
      <c r="G492" s="176">
        <v>23</v>
      </c>
      <c r="H492" s="176"/>
      <c r="I492" s="176" t="s">
        <v>241</v>
      </c>
      <c r="J492" s="176" t="s">
        <v>309</v>
      </c>
      <c r="K492" s="176" t="s">
        <v>897</v>
      </c>
      <c r="L492" s="204">
        <v>46163.377083333333</v>
      </c>
      <c r="M492" s="204">
        <v>46163.37777777778</v>
      </c>
      <c r="N492" s="176" t="s">
        <v>311</v>
      </c>
      <c r="O492" s="144" t="s">
        <v>62</v>
      </c>
      <c r="P492" s="90"/>
      <c r="Q492" s="144" t="s">
        <v>62</v>
      </c>
      <c r="R492" s="90"/>
      <c r="S492" s="144" t="s">
        <v>62</v>
      </c>
      <c r="T492" s="90"/>
      <c r="U492" s="144" t="s">
        <v>62</v>
      </c>
      <c r="V492" s="90"/>
      <c r="W492" s="144" t="s">
        <v>62</v>
      </c>
      <c r="X492" s="90"/>
      <c r="Y492" s="144" t="s">
        <v>62</v>
      </c>
      <c r="Z492" s="90"/>
      <c r="AA492" s="144" t="s">
        <v>62</v>
      </c>
      <c r="AB492" s="90"/>
      <c r="AC492" s="144" t="s">
        <v>62</v>
      </c>
      <c r="AD492" s="90"/>
      <c r="AE492" s="144" t="s">
        <v>62</v>
      </c>
      <c r="AF492" s="178" t="str">
        <f>IF(AND(O492="",Q492="",S492="",U492="",W492="",Y492="",AA492="",AC492=""),"",IF(OR(AND(O492&lt;&gt;"NA",O492&lt;&gt;"C",O492&lt;&gt;"NC",O492&lt;&gt;"SF",O492&lt;&gt;""),AND(Q492&lt;&gt;"NA",Q492&lt;&gt;"C",Q492&lt;&gt;"NC",Q492&lt;&gt;"SF",Q492&lt;&gt;""),AND(S492&lt;&gt;"NA",S492&lt;&gt;"C",S492&lt;&gt;"NC",S492&lt;&gt;"SF",S492&lt;&gt;""),AND(U492&lt;&gt;"NA",U492&lt;&gt;"C",U492&lt;&gt;"NC",U492&lt;&gt;"SF",U492&lt;&gt;""),AND(W492&lt;&gt;"NA",W492&lt;&gt;"C",W492&lt;&gt;"NC",W492&lt;&gt;"SF",W492&lt;&gt;""),AND(Y492&lt;&gt;"NA",Y492&lt;&gt;"C",Y492&lt;&gt;"NC",Y492&lt;&gt;"SF",Y492&lt;&gt;""),AND(AA492&lt;&gt;"NA",AA492&lt;&gt;"C",AA492&lt;&gt;"NC",AA492&lt;&gt;"SF",AA492&lt;&gt;""),AND(AC492&lt;&gt;"NA",AC492&lt;&gt;"C",AC492&lt;&gt;"NC",AC492&lt;&gt;"SF",AC492&lt;&gt;"")),"FALSO",IF(AND(O492="NA",Q492="NA",S492="NA",U492="NA",W492="NA",Y492="NA",AA492="NA",AC492="NA"),"NA",IF(OR(O492="NC",Q492="NC",S492="NC",U492="NC",W492="NC",Y492="NC",AA492="NC",AC492="NC",O492="SF",Q492="SF",S492="SF",U492="SF",W492="SF",Y492="SF",AA492="SF",AC492="SF"),"NC",IF(OR(O492="C",Q492="C",S492="C",U492="C",W492="C",Y492="C",AA492="C",AC492="C"),"C","")))))</f>
        <v>NA</v>
      </c>
      <c r="AG492" s="54" t="str">
        <f>IF(AND(AE492="C",AF492="C"),"UTILIZOU O PDA CORRETAMENTE",IF(AND(AE492="C",AF492="NC"),"UTILIZOU O PDA CORRETAMENTE. NÃO HÁ FOTOS DE TODAS AS ETAPAS",IF(AND(AE492="NC",AF492="NC"),"NÃO UTILIZOU O PDA",IF(AND(AE492="NA",AF492="NA"),"NÃO AVALIADO POR FALHA DE SINCRONISMO"))))</f>
        <v>NÃO AVALIADO POR FALHA DE SINCRONISMO</v>
      </c>
      <c r="AH492" s="144" t="s">
        <v>207</v>
      </c>
      <c r="AI492" s="190" t="s">
        <v>6</v>
      </c>
      <c r="AJ492" s="94" t="str">
        <f>E492</f>
        <v>SÃO PAULO</v>
      </c>
      <c r="AK492" s="192" t="s">
        <v>39</v>
      </c>
    </row>
    <row r="493" spans="1:37" ht="30" hidden="1" customHeight="1">
      <c r="A493" s="176" t="s">
        <v>201</v>
      </c>
      <c r="B493" s="176">
        <v>2619778506</v>
      </c>
      <c r="C493" s="176" t="s">
        <v>101</v>
      </c>
      <c r="D493" s="176" t="s">
        <v>79</v>
      </c>
      <c r="E493" s="176" t="s">
        <v>5</v>
      </c>
      <c r="F493" s="176" t="s">
        <v>816</v>
      </c>
      <c r="G493" s="176">
        <v>24</v>
      </c>
      <c r="H493" s="176" t="s">
        <v>217</v>
      </c>
      <c r="I493" s="176" t="s">
        <v>241</v>
      </c>
      <c r="J493" s="176" t="s">
        <v>309</v>
      </c>
      <c r="K493" s="176" t="s">
        <v>897</v>
      </c>
      <c r="L493" s="204">
        <v>46163.460416666669</v>
      </c>
      <c r="M493" s="204">
        <v>46163.461111111108</v>
      </c>
      <c r="N493" s="176" t="s">
        <v>311</v>
      </c>
      <c r="O493" s="144" t="s">
        <v>62</v>
      </c>
      <c r="P493" s="90"/>
      <c r="Q493" s="144" t="s">
        <v>62</v>
      </c>
      <c r="R493" s="90"/>
      <c r="S493" s="144" t="s">
        <v>62</v>
      </c>
      <c r="T493" s="90"/>
      <c r="U493" s="144" t="s">
        <v>62</v>
      </c>
      <c r="V493" s="90"/>
      <c r="W493" s="144" t="s">
        <v>62</v>
      </c>
      <c r="X493" s="90"/>
      <c r="Y493" s="144" t="s">
        <v>62</v>
      </c>
      <c r="Z493" s="90"/>
      <c r="AA493" s="144" t="s">
        <v>62</v>
      </c>
      <c r="AB493" s="90"/>
      <c r="AC493" s="144" t="s">
        <v>62</v>
      </c>
      <c r="AD493" s="90"/>
      <c r="AE493" s="144" t="s">
        <v>62</v>
      </c>
      <c r="AF493" s="178" t="str">
        <f>IF(AND(O493="",Q493="",S493="",U493="",W493="",Y493="",AA493="",AC493=""),"",IF(OR(AND(O493&lt;&gt;"NA",O493&lt;&gt;"C",O493&lt;&gt;"NC",O493&lt;&gt;"SF",O493&lt;&gt;""),AND(Q493&lt;&gt;"NA",Q493&lt;&gt;"C",Q493&lt;&gt;"NC",Q493&lt;&gt;"SF",Q493&lt;&gt;""),AND(S493&lt;&gt;"NA",S493&lt;&gt;"C",S493&lt;&gt;"NC",S493&lt;&gt;"SF",S493&lt;&gt;""),AND(U493&lt;&gt;"NA",U493&lt;&gt;"C",U493&lt;&gt;"NC",U493&lt;&gt;"SF",U493&lt;&gt;""),AND(W493&lt;&gt;"NA",W493&lt;&gt;"C",W493&lt;&gt;"NC",W493&lt;&gt;"SF",W493&lt;&gt;""),AND(Y493&lt;&gt;"NA",Y493&lt;&gt;"C",Y493&lt;&gt;"NC",Y493&lt;&gt;"SF",Y493&lt;&gt;""),AND(AA493&lt;&gt;"NA",AA493&lt;&gt;"C",AA493&lt;&gt;"NC",AA493&lt;&gt;"SF",AA493&lt;&gt;""),AND(AC493&lt;&gt;"NA",AC493&lt;&gt;"C",AC493&lt;&gt;"NC",AC493&lt;&gt;"SF",AC493&lt;&gt;"")),"FALSO",IF(AND(O493="NA",Q493="NA",S493="NA",U493="NA",W493="NA",Y493="NA",AA493="NA",AC493="NA"),"NA",IF(OR(O493="NC",Q493="NC",S493="NC",U493="NC",W493="NC",Y493="NC",AA493="NC",AC493="NC",O493="SF",Q493="SF",S493="SF",U493="SF",W493="SF",Y493="SF",AA493="SF",AC493="SF"),"NC",IF(OR(O493="C",Q493="C",S493="C",U493="C",W493="C",Y493="C",AA493="C",AC493="C"),"C","")))))</f>
        <v>NA</v>
      </c>
      <c r="AG493" s="54" t="str">
        <f>IF(AND(AE493="C",AF493="C"),"UTILIZOU O PDA CORRETAMENTE",IF(AND(AE493="C",AF493="NC"),"UTILIZOU O PDA CORRETAMENTE. NÃO HÁ FOTOS DE TODAS AS ETAPAS",IF(AND(AE493="NC",AF493="NC"),"NÃO UTILIZOU O PDA",IF(AND(AE493="NA",AF493="NA"),"NÃO AVALIADO POR FALHA DE SINCRONISMO"))))</f>
        <v>NÃO AVALIADO POR FALHA DE SINCRONISMO</v>
      </c>
      <c r="AH493" s="144" t="s">
        <v>207</v>
      </c>
      <c r="AI493" s="190" t="s">
        <v>6</v>
      </c>
      <c r="AJ493" s="94" t="str">
        <f>E493</f>
        <v>SÃO PAULO</v>
      </c>
      <c r="AK493" s="192" t="s">
        <v>39</v>
      </c>
    </row>
    <row r="494" spans="1:37" ht="30" hidden="1" customHeight="1">
      <c r="A494" s="176" t="s">
        <v>201</v>
      </c>
      <c r="B494" s="176">
        <v>2619778496</v>
      </c>
      <c r="C494" s="176" t="s">
        <v>101</v>
      </c>
      <c r="D494" s="176" t="s">
        <v>79</v>
      </c>
      <c r="E494" s="176" t="s">
        <v>5</v>
      </c>
      <c r="F494" s="176" t="s">
        <v>816</v>
      </c>
      <c r="G494" s="176">
        <v>32</v>
      </c>
      <c r="H494" s="176"/>
      <c r="I494" s="176" t="s">
        <v>241</v>
      </c>
      <c r="J494" s="176" t="s">
        <v>309</v>
      </c>
      <c r="K494" s="176" t="s">
        <v>897</v>
      </c>
      <c r="L494" s="204">
        <v>46163.627083333333</v>
      </c>
      <c r="M494" s="204">
        <v>46163.62777777778</v>
      </c>
      <c r="N494" s="176" t="s">
        <v>311</v>
      </c>
      <c r="O494" s="144" t="s">
        <v>62</v>
      </c>
      <c r="P494" s="90"/>
      <c r="Q494" s="144" t="s">
        <v>62</v>
      </c>
      <c r="R494" s="90"/>
      <c r="S494" s="144" t="s">
        <v>62</v>
      </c>
      <c r="T494" s="90"/>
      <c r="U494" s="144" t="s">
        <v>62</v>
      </c>
      <c r="V494" s="90"/>
      <c r="W494" s="144" t="s">
        <v>62</v>
      </c>
      <c r="X494" s="90"/>
      <c r="Y494" s="144" t="s">
        <v>62</v>
      </c>
      <c r="Z494" s="90"/>
      <c r="AA494" s="144" t="s">
        <v>62</v>
      </c>
      <c r="AB494" s="90"/>
      <c r="AC494" s="144" t="s">
        <v>62</v>
      </c>
      <c r="AD494" s="90"/>
      <c r="AE494" s="144" t="s">
        <v>62</v>
      </c>
      <c r="AF494" s="178" t="str">
        <f>IF(AND(O494="",Q494="",S494="",U494="",W494="",Y494="",AA494="",AC494=""),"",IF(OR(AND(O494&lt;&gt;"NA",O494&lt;&gt;"C",O494&lt;&gt;"NC",O494&lt;&gt;"SF",O494&lt;&gt;""),AND(Q494&lt;&gt;"NA",Q494&lt;&gt;"C",Q494&lt;&gt;"NC",Q494&lt;&gt;"SF",Q494&lt;&gt;""),AND(S494&lt;&gt;"NA",S494&lt;&gt;"C",S494&lt;&gt;"NC",S494&lt;&gt;"SF",S494&lt;&gt;""),AND(U494&lt;&gt;"NA",U494&lt;&gt;"C",U494&lt;&gt;"NC",U494&lt;&gt;"SF",U494&lt;&gt;""),AND(W494&lt;&gt;"NA",W494&lt;&gt;"C",W494&lt;&gt;"NC",W494&lt;&gt;"SF",W494&lt;&gt;""),AND(Y494&lt;&gt;"NA",Y494&lt;&gt;"C",Y494&lt;&gt;"NC",Y494&lt;&gt;"SF",Y494&lt;&gt;""),AND(AA494&lt;&gt;"NA",AA494&lt;&gt;"C",AA494&lt;&gt;"NC",AA494&lt;&gt;"SF",AA494&lt;&gt;""),AND(AC494&lt;&gt;"NA",AC494&lt;&gt;"C",AC494&lt;&gt;"NC",AC494&lt;&gt;"SF",AC494&lt;&gt;"")),"FALSO",IF(AND(O494="NA",Q494="NA",S494="NA",U494="NA",W494="NA",Y494="NA",AA494="NA",AC494="NA"),"NA",IF(OR(O494="NC",Q494="NC",S494="NC",U494="NC",W494="NC",Y494="NC",AA494="NC",AC494="NC",O494="SF",Q494="SF",S494="SF",U494="SF",W494="SF",Y494="SF",AA494="SF",AC494="SF"),"NC",IF(OR(O494="C",Q494="C",S494="C",U494="C",W494="C",Y494="C",AA494="C",AC494="C"),"C","")))))</f>
        <v>NA</v>
      </c>
      <c r="AG494" s="54" t="str">
        <f>IF(AND(AE494="C",AF494="C"),"UTILIZOU O PDA CORRETAMENTE",IF(AND(AE494="C",AF494="NC"),"UTILIZOU O PDA CORRETAMENTE. NÃO HÁ FOTOS DE TODAS AS ETAPAS",IF(AND(AE494="NC",AF494="NC"),"NÃO UTILIZOU O PDA",IF(AND(AE494="NA",AF494="NA"),"NÃO AVALIADO POR FALHA DE SINCRONISMO"))))</f>
        <v>NÃO AVALIADO POR FALHA DE SINCRONISMO</v>
      </c>
      <c r="AH494" s="144" t="s">
        <v>207</v>
      </c>
      <c r="AI494" s="190" t="s">
        <v>6</v>
      </c>
      <c r="AJ494" s="94" t="str">
        <f>E494</f>
        <v>SÃO PAULO</v>
      </c>
      <c r="AK494" s="192" t="s">
        <v>39</v>
      </c>
    </row>
    <row r="495" spans="1:37" ht="30" hidden="1" customHeight="1">
      <c r="A495" s="176" t="s">
        <v>201</v>
      </c>
      <c r="B495" s="176">
        <v>2619778513</v>
      </c>
      <c r="C495" s="176" t="s">
        <v>101</v>
      </c>
      <c r="D495" s="176" t="s">
        <v>79</v>
      </c>
      <c r="E495" s="176" t="s">
        <v>5</v>
      </c>
      <c r="F495" s="176" t="s">
        <v>816</v>
      </c>
      <c r="G495" s="176">
        <v>27</v>
      </c>
      <c r="H495" s="176" t="s">
        <v>217</v>
      </c>
      <c r="I495" s="176" t="s">
        <v>241</v>
      </c>
      <c r="J495" s="176" t="s">
        <v>309</v>
      </c>
      <c r="K495" s="176" t="s">
        <v>897</v>
      </c>
      <c r="L495" s="204">
        <v>46163.627083333333</v>
      </c>
      <c r="M495" s="204">
        <v>46163.62777777778</v>
      </c>
      <c r="N495" s="176" t="s">
        <v>311</v>
      </c>
      <c r="O495" s="144" t="s">
        <v>62</v>
      </c>
      <c r="P495" s="90"/>
      <c r="Q495" s="144" t="s">
        <v>62</v>
      </c>
      <c r="R495" s="90"/>
      <c r="S495" s="144" t="s">
        <v>62</v>
      </c>
      <c r="T495" s="90"/>
      <c r="U495" s="144" t="s">
        <v>62</v>
      </c>
      <c r="V495" s="90"/>
      <c r="W495" s="144" t="s">
        <v>62</v>
      </c>
      <c r="X495" s="90"/>
      <c r="Y495" s="144" t="s">
        <v>62</v>
      </c>
      <c r="Z495" s="90"/>
      <c r="AA495" s="144" t="s">
        <v>62</v>
      </c>
      <c r="AB495" s="90"/>
      <c r="AC495" s="144" t="s">
        <v>62</v>
      </c>
      <c r="AD495" s="90"/>
      <c r="AE495" s="144" t="s">
        <v>62</v>
      </c>
      <c r="AF495" s="178" t="str">
        <f>IF(AND(O495="",Q495="",S495="",U495="",W495="",Y495="",AA495="",AC495=""),"",IF(OR(AND(O495&lt;&gt;"NA",O495&lt;&gt;"C",O495&lt;&gt;"NC",O495&lt;&gt;"SF",O495&lt;&gt;""),AND(Q495&lt;&gt;"NA",Q495&lt;&gt;"C",Q495&lt;&gt;"NC",Q495&lt;&gt;"SF",Q495&lt;&gt;""),AND(S495&lt;&gt;"NA",S495&lt;&gt;"C",S495&lt;&gt;"NC",S495&lt;&gt;"SF",S495&lt;&gt;""),AND(U495&lt;&gt;"NA",U495&lt;&gt;"C",U495&lt;&gt;"NC",U495&lt;&gt;"SF",U495&lt;&gt;""),AND(W495&lt;&gt;"NA",W495&lt;&gt;"C",W495&lt;&gt;"NC",W495&lt;&gt;"SF",W495&lt;&gt;""),AND(Y495&lt;&gt;"NA",Y495&lt;&gt;"C",Y495&lt;&gt;"NC",Y495&lt;&gt;"SF",Y495&lt;&gt;""),AND(AA495&lt;&gt;"NA",AA495&lt;&gt;"C",AA495&lt;&gt;"NC",AA495&lt;&gt;"SF",AA495&lt;&gt;""),AND(AC495&lt;&gt;"NA",AC495&lt;&gt;"C",AC495&lt;&gt;"NC",AC495&lt;&gt;"SF",AC495&lt;&gt;"")),"FALSO",IF(AND(O495="NA",Q495="NA",S495="NA",U495="NA",W495="NA",Y495="NA",AA495="NA",AC495="NA"),"NA",IF(OR(O495="NC",Q495="NC",S495="NC",U495="NC",W495="NC",Y495="NC",AA495="NC",AC495="NC",O495="SF",Q495="SF",S495="SF",U495="SF",W495="SF",Y495="SF",AA495="SF",AC495="SF"),"NC",IF(OR(O495="C",Q495="C",S495="C",U495="C",W495="C",Y495="C",AA495="C",AC495="C"),"C","")))))</f>
        <v>NA</v>
      </c>
      <c r="AG495" s="54" t="str">
        <f>IF(AND(AE495="C",AF495="C"),"UTILIZOU O PDA CORRETAMENTE",IF(AND(AE495="C",AF495="NC"),"UTILIZOU O PDA CORRETAMENTE. NÃO HÁ FOTOS DE TODAS AS ETAPAS",IF(AND(AE495="NC",AF495="NC"),"NÃO UTILIZOU O PDA",IF(AND(AE495="NA",AF495="NA"),"NÃO AVALIADO POR FALHA DE SINCRONISMO"))))</f>
        <v>NÃO AVALIADO POR FALHA DE SINCRONISMO</v>
      </c>
      <c r="AH495" s="144" t="s">
        <v>207</v>
      </c>
      <c r="AI495" s="190" t="s">
        <v>6</v>
      </c>
      <c r="AJ495" s="94" t="str">
        <f>E495</f>
        <v>SÃO PAULO</v>
      </c>
      <c r="AK495" s="192" t="s">
        <v>39</v>
      </c>
    </row>
    <row r="496" spans="1:37" ht="30" hidden="1" customHeight="1">
      <c r="A496" s="176" t="s">
        <v>201</v>
      </c>
      <c r="B496" s="176">
        <v>2618116326</v>
      </c>
      <c r="C496" s="176" t="s">
        <v>101</v>
      </c>
      <c r="D496" s="176" t="s">
        <v>79</v>
      </c>
      <c r="E496" s="176" t="s">
        <v>5</v>
      </c>
      <c r="F496" s="176" t="s">
        <v>817</v>
      </c>
      <c r="G496" s="176">
        <v>68</v>
      </c>
      <c r="H496" s="176"/>
      <c r="I496" s="176" t="s">
        <v>241</v>
      </c>
      <c r="J496" s="176" t="s">
        <v>309</v>
      </c>
      <c r="K496" s="176" t="s">
        <v>898</v>
      </c>
      <c r="L496" s="204">
        <v>46163.418749999997</v>
      </c>
      <c r="M496" s="204">
        <v>46163.419444444444</v>
      </c>
      <c r="N496" s="176" t="s">
        <v>311</v>
      </c>
      <c r="O496" s="144" t="s">
        <v>62</v>
      </c>
      <c r="P496" s="90"/>
      <c r="Q496" s="144" t="s">
        <v>62</v>
      </c>
      <c r="R496" s="90"/>
      <c r="S496" s="144" t="s">
        <v>62</v>
      </c>
      <c r="T496" s="90"/>
      <c r="U496" s="144" t="s">
        <v>62</v>
      </c>
      <c r="V496" s="90"/>
      <c r="W496" s="144" t="s">
        <v>62</v>
      </c>
      <c r="X496" s="90"/>
      <c r="Y496" s="144" t="s">
        <v>62</v>
      </c>
      <c r="Z496" s="90"/>
      <c r="AA496" s="144" t="s">
        <v>62</v>
      </c>
      <c r="AB496" s="90"/>
      <c r="AC496" s="144" t="s">
        <v>62</v>
      </c>
      <c r="AD496" s="90"/>
      <c r="AE496" s="144" t="s">
        <v>62</v>
      </c>
      <c r="AF496" s="178" t="str">
        <f>IF(AND(O496="",Q496="",S496="",U496="",W496="",Y496="",AA496="",AC496=""),"",IF(OR(AND(O496&lt;&gt;"NA",O496&lt;&gt;"C",O496&lt;&gt;"NC",O496&lt;&gt;"SF",O496&lt;&gt;""),AND(Q496&lt;&gt;"NA",Q496&lt;&gt;"C",Q496&lt;&gt;"NC",Q496&lt;&gt;"SF",Q496&lt;&gt;""),AND(S496&lt;&gt;"NA",S496&lt;&gt;"C",S496&lt;&gt;"NC",S496&lt;&gt;"SF",S496&lt;&gt;""),AND(U496&lt;&gt;"NA",U496&lt;&gt;"C",U496&lt;&gt;"NC",U496&lt;&gt;"SF",U496&lt;&gt;""),AND(W496&lt;&gt;"NA",W496&lt;&gt;"C",W496&lt;&gt;"NC",W496&lt;&gt;"SF",W496&lt;&gt;""),AND(Y496&lt;&gt;"NA",Y496&lt;&gt;"C",Y496&lt;&gt;"NC",Y496&lt;&gt;"SF",Y496&lt;&gt;""),AND(AA496&lt;&gt;"NA",AA496&lt;&gt;"C",AA496&lt;&gt;"NC",AA496&lt;&gt;"SF",AA496&lt;&gt;""),AND(AC496&lt;&gt;"NA",AC496&lt;&gt;"C",AC496&lt;&gt;"NC",AC496&lt;&gt;"SF",AC496&lt;&gt;"")),"FALSO",IF(AND(O496="NA",Q496="NA",S496="NA",U496="NA",W496="NA",Y496="NA",AA496="NA",AC496="NA"),"NA",IF(OR(O496="NC",Q496="NC",S496="NC",U496="NC",W496="NC",Y496="NC",AA496="NC",AC496="NC",O496="SF",Q496="SF",S496="SF",U496="SF",W496="SF",Y496="SF",AA496="SF",AC496="SF"),"NC",IF(OR(O496="C",Q496="C",S496="C",U496="C",W496="C",Y496="C",AA496="C",AC496="C"),"C","")))))</f>
        <v>NA</v>
      </c>
      <c r="AG496" s="54" t="str">
        <f>IF(AND(AE496="C",AF496="C"),"UTILIZOU O PDA CORRETAMENTE",IF(AND(AE496="C",AF496="NC"),"UTILIZOU O PDA CORRETAMENTE. NÃO HÁ FOTOS DE TODAS AS ETAPAS",IF(AND(AE496="NC",AF496="NC"),"NÃO UTILIZOU O PDA",IF(AND(AE496="NA",AF496="NA"),"NÃO AVALIADO POR FALHA DE SINCRONISMO"))))</f>
        <v>NÃO AVALIADO POR FALHA DE SINCRONISMO</v>
      </c>
      <c r="AH496" s="144" t="s">
        <v>207</v>
      </c>
      <c r="AI496" s="190" t="s">
        <v>6</v>
      </c>
      <c r="AJ496" s="94" t="str">
        <f>E496</f>
        <v>SÃO PAULO</v>
      </c>
      <c r="AK496" s="192" t="s">
        <v>39</v>
      </c>
    </row>
    <row r="497" spans="1:37" ht="30" hidden="1" customHeight="1">
      <c r="A497" s="176" t="s">
        <v>201</v>
      </c>
      <c r="B497" s="176">
        <v>2619778476</v>
      </c>
      <c r="C497" s="176" t="s">
        <v>101</v>
      </c>
      <c r="D497" s="176" t="s">
        <v>79</v>
      </c>
      <c r="E497" s="176" t="s">
        <v>5</v>
      </c>
      <c r="F497" s="176" t="s">
        <v>816</v>
      </c>
      <c r="G497" s="176">
        <v>20</v>
      </c>
      <c r="H497" s="176" t="s">
        <v>217</v>
      </c>
      <c r="I497" s="176" t="s">
        <v>241</v>
      </c>
      <c r="J497" s="176" t="s">
        <v>309</v>
      </c>
      <c r="K497" s="176" t="s">
        <v>899</v>
      </c>
      <c r="L497" s="204">
        <v>46163.418749999997</v>
      </c>
      <c r="M497" s="204">
        <v>46163.419444444444</v>
      </c>
      <c r="N497" s="176" t="s">
        <v>311</v>
      </c>
      <c r="O497" s="144" t="s">
        <v>62</v>
      </c>
      <c r="P497" s="90"/>
      <c r="Q497" s="144" t="s">
        <v>62</v>
      </c>
      <c r="R497" s="90"/>
      <c r="S497" s="144" t="s">
        <v>62</v>
      </c>
      <c r="T497" s="90"/>
      <c r="U497" s="144" t="s">
        <v>62</v>
      </c>
      <c r="V497" s="90"/>
      <c r="W497" s="144" t="s">
        <v>62</v>
      </c>
      <c r="X497" s="90"/>
      <c r="Y497" s="144" t="s">
        <v>62</v>
      </c>
      <c r="Z497" s="90"/>
      <c r="AA497" s="144" t="s">
        <v>62</v>
      </c>
      <c r="AB497" s="90"/>
      <c r="AC497" s="144" t="s">
        <v>62</v>
      </c>
      <c r="AD497" s="90"/>
      <c r="AE497" s="144" t="s">
        <v>62</v>
      </c>
      <c r="AF497" s="178" t="str">
        <f>IF(AND(O497="",Q497="",S497="",U497="",W497="",Y497="",AA497="",AC497=""),"",IF(OR(AND(O497&lt;&gt;"NA",O497&lt;&gt;"C",O497&lt;&gt;"NC",O497&lt;&gt;"SF",O497&lt;&gt;""),AND(Q497&lt;&gt;"NA",Q497&lt;&gt;"C",Q497&lt;&gt;"NC",Q497&lt;&gt;"SF",Q497&lt;&gt;""),AND(S497&lt;&gt;"NA",S497&lt;&gt;"C",S497&lt;&gt;"NC",S497&lt;&gt;"SF",S497&lt;&gt;""),AND(U497&lt;&gt;"NA",U497&lt;&gt;"C",U497&lt;&gt;"NC",U497&lt;&gt;"SF",U497&lt;&gt;""),AND(W497&lt;&gt;"NA",W497&lt;&gt;"C",W497&lt;&gt;"NC",W497&lt;&gt;"SF",W497&lt;&gt;""),AND(Y497&lt;&gt;"NA",Y497&lt;&gt;"C",Y497&lt;&gt;"NC",Y497&lt;&gt;"SF",Y497&lt;&gt;""),AND(AA497&lt;&gt;"NA",AA497&lt;&gt;"C",AA497&lt;&gt;"NC",AA497&lt;&gt;"SF",AA497&lt;&gt;""),AND(AC497&lt;&gt;"NA",AC497&lt;&gt;"C",AC497&lt;&gt;"NC",AC497&lt;&gt;"SF",AC497&lt;&gt;"")),"FALSO",IF(AND(O497="NA",Q497="NA",S497="NA",U497="NA",W497="NA",Y497="NA",AA497="NA",AC497="NA"),"NA",IF(OR(O497="NC",Q497="NC",S497="NC",U497="NC",W497="NC",Y497="NC",AA497="NC",AC497="NC",O497="SF",Q497="SF",S497="SF",U497="SF",W497="SF",Y497="SF",AA497="SF",AC497="SF"),"NC",IF(OR(O497="C",Q497="C",S497="C",U497="C",W497="C",Y497="C",AA497="C",AC497="C"),"C","")))))</f>
        <v>NA</v>
      </c>
      <c r="AG497" s="54" t="str">
        <f>IF(AND(AE497="C",AF497="C"),"UTILIZOU O PDA CORRETAMENTE",IF(AND(AE497="C",AF497="NC"),"UTILIZOU O PDA CORRETAMENTE. NÃO HÁ FOTOS DE TODAS AS ETAPAS",IF(AND(AE497="NC",AF497="NC"),"NÃO UTILIZOU O PDA",IF(AND(AE497="NA",AF497="NA"),"NÃO AVALIADO POR FALHA DE SINCRONISMO"))))</f>
        <v>NÃO AVALIADO POR FALHA DE SINCRONISMO</v>
      </c>
      <c r="AH497" s="144" t="s">
        <v>207</v>
      </c>
      <c r="AI497" s="190" t="s">
        <v>6</v>
      </c>
      <c r="AJ497" s="94" t="str">
        <f>E497</f>
        <v>SÃO PAULO</v>
      </c>
      <c r="AK497" s="192" t="s">
        <v>39</v>
      </c>
    </row>
    <row r="498" spans="1:37" ht="30" hidden="1" customHeight="1">
      <c r="A498" s="176" t="s">
        <v>201</v>
      </c>
      <c r="B498" s="176">
        <v>2618124683</v>
      </c>
      <c r="C498" s="176" t="s">
        <v>101</v>
      </c>
      <c r="D498" s="176" t="s">
        <v>79</v>
      </c>
      <c r="E498" s="176" t="s">
        <v>5</v>
      </c>
      <c r="F498" s="176" t="s">
        <v>815</v>
      </c>
      <c r="G498" s="176">
        <v>75</v>
      </c>
      <c r="H498" s="176"/>
      <c r="I498" s="176" t="s">
        <v>241</v>
      </c>
      <c r="J498" s="176" t="s">
        <v>309</v>
      </c>
      <c r="K498" s="176" t="s">
        <v>899</v>
      </c>
      <c r="L498" s="204">
        <v>46163.627083333333</v>
      </c>
      <c r="M498" s="204">
        <v>46163.62777777778</v>
      </c>
      <c r="N498" s="176" t="s">
        <v>311</v>
      </c>
      <c r="O498" s="144" t="s">
        <v>62</v>
      </c>
      <c r="P498" s="90"/>
      <c r="Q498" s="144" t="s">
        <v>62</v>
      </c>
      <c r="R498" s="90"/>
      <c r="S498" s="144" t="s">
        <v>62</v>
      </c>
      <c r="T498" s="90"/>
      <c r="U498" s="144" t="s">
        <v>62</v>
      </c>
      <c r="V498" s="90"/>
      <c r="W498" s="144" t="s">
        <v>62</v>
      </c>
      <c r="X498" s="90"/>
      <c r="Y498" s="144" t="s">
        <v>62</v>
      </c>
      <c r="Z498" s="90"/>
      <c r="AA498" s="144" t="s">
        <v>62</v>
      </c>
      <c r="AB498" s="90"/>
      <c r="AC498" s="144" t="s">
        <v>62</v>
      </c>
      <c r="AD498" s="90"/>
      <c r="AE498" s="144" t="s">
        <v>62</v>
      </c>
      <c r="AF498" s="178" t="str">
        <f>IF(AND(O498="",Q498="",S498="",U498="",W498="",Y498="",AA498="",AC498=""),"",IF(OR(AND(O498&lt;&gt;"NA",O498&lt;&gt;"C",O498&lt;&gt;"NC",O498&lt;&gt;"SF",O498&lt;&gt;""),AND(Q498&lt;&gt;"NA",Q498&lt;&gt;"C",Q498&lt;&gt;"NC",Q498&lt;&gt;"SF",Q498&lt;&gt;""),AND(S498&lt;&gt;"NA",S498&lt;&gt;"C",S498&lt;&gt;"NC",S498&lt;&gt;"SF",S498&lt;&gt;""),AND(U498&lt;&gt;"NA",U498&lt;&gt;"C",U498&lt;&gt;"NC",U498&lt;&gt;"SF",U498&lt;&gt;""),AND(W498&lt;&gt;"NA",W498&lt;&gt;"C",W498&lt;&gt;"NC",W498&lt;&gt;"SF",W498&lt;&gt;""),AND(Y498&lt;&gt;"NA",Y498&lt;&gt;"C",Y498&lt;&gt;"NC",Y498&lt;&gt;"SF",Y498&lt;&gt;""),AND(AA498&lt;&gt;"NA",AA498&lt;&gt;"C",AA498&lt;&gt;"NC",AA498&lt;&gt;"SF",AA498&lt;&gt;""),AND(AC498&lt;&gt;"NA",AC498&lt;&gt;"C",AC498&lt;&gt;"NC",AC498&lt;&gt;"SF",AC498&lt;&gt;"")),"FALSO",IF(AND(O498="NA",Q498="NA",S498="NA",U498="NA",W498="NA",Y498="NA",AA498="NA",AC498="NA"),"NA",IF(OR(O498="NC",Q498="NC",S498="NC",U498="NC",W498="NC",Y498="NC",AA498="NC",AC498="NC",O498="SF",Q498="SF",S498="SF",U498="SF",W498="SF",Y498="SF",AA498="SF",AC498="SF"),"NC",IF(OR(O498="C",Q498="C",S498="C",U498="C",W498="C",Y498="C",AA498="C",AC498="C"),"C","")))))</f>
        <v>NA</v>
      </c>
      <c r="AG498" s="54" t="str">
        <f>IF(AND(AE498="C",AF498="C"),"UTILIZOU O PDA CORRETAMENTE",IF(AND(AE498="C",AF498="NC"),"UTILIZOU O PDA CORRETAMENTE. NÃO HÁ FOTOS DE TODAS AS ETAPAS",IF(AND(AE498="NC",AF498="NC"),"NÃO UTILIZOU O PDA",IF(AND(AE498="NA",AF498="NA"),"NÃO AVALIADO POR FALHA DE SINCRONISMO"))))</f>
        <v>NÃO AVALIADO POR FALHA DE SINCRONISMO</v>
      </c>
      <c r="AH498" s="144" t="s">
        <v>207</v>
      </c>
      <c r="AI498" s="190" t="s">
        <v>6</v>
      </c>
      <c r="AJ498" s="94" t="str">
        <f>E498</f>
        <v>SÃO PAULO</v>
      </c>
      <c r="AK498" s="192" t="s">
        <v>39</v>
      </c>
    </row>
    <row r="499" spans="1:37" ht="30" hidden="1" customHeight="1">
      <c r="A499" s="176" t="s">
        <v>201</v>
      </c>
      <c r="B499" s="176">
        <v>2619778472</v>
      </c>
      <c r="C499" s="176" t="s">
        <v>101</v>
      </c>
      <c r="D499" s="176" t="s">
        <v>79</v>
      </c>
      <c r="E499" s="176" t="s">
        <v>5</v>
      </c>
      <c r="F499" s="176" t="s">
        <v>816</v>
      </c>
      <c r="G499" s="176">
        <v>19</v>
      </c>
      <c r="H499" s="176" t="s">
        <v>217</v>
      </c>
      <c r="I499" s="176" t="s">
        <v>241</v>
      </c>
      <c r="J499" s="176" t="s">
        <v>309</v>
      </c>
      <c r="K499" s="176" t="s">
        <v>897</v>
      </c>
      <c r="L499" s="204">
        <v>46163.627083333333</v>
      </c>
      <c r="M499" s="204">
        <v>46163.62777777778</v>
      </c>
      <c r="N499" s="176" t="s">
        <v>311</v>
      </c>
      <c r="O499" s="144" t="s">
        <v>62</v>
      </c>
      <c r="P499" s="90"/>
      <c r="Q499" s="144" t="s">
        <v>62</v>
      </c>
      <c r="R499" s="90"/>
      <c r="S499" s="144" t="s">
        <v>62</v>
      </c>
      <c r="T499" s="90"/>
      <c r="U499" s="144" t="s">
        <v>62</v>
      </c>
      <c r="V499" s="90"/>
      <c r="W499" s="144" t="s">
        <v>62</v>
      </c>
      <c r="X499" s="90"/>
      <c r="Y499" s="144" t="s">
        <v>62</v>
      </c>
      <c r="Z499" s="90"/>
      <c r="AA499" s="144" t="s">
        <v>62</v>
      </c>
      <c r="AB499" s="90"/>
      <c r="AC499" s="144" t="s">
        <v>62</v>
      </c>
      <c r="AD499" s="90"/>
      <c r="AE499" s="144" t="s">
        <v>62</v>
      </c>
      <c r="AF499" s="178" t="str">
        <f>IF(AND(O499="",Q499="",S499="",U499="",W499="",Y499="",AA499="",AC499=""),"",IF(OR(AND(O499&lt;&gt;"NA",O499&lt;&gt;"C",O499&lt;&gt;"NC",O499&lt;&gt;"SF",O499&lt;&gt;""),AND(Q499&lt;&gt;"NA",Q499&lt;&gt;"C",Q499&lt;&gt;"NC",Q499&lt;&gt;"SF",Q499&lt;&gt;""),AND(S499&lt;&gt;"NA",S499&lt;&gt;"C",S499&lt;&gt;"NC",S499&lt;&gt;"SF",S499&lt;&gt;""),AND(U499&lt;&gt;"NA",U499&lt;&gt;"C",U499&lt;&gt;"NC",U499&lt;&gt;"SF",U499&lt;&gt;""),AND(W499&lt;&gt;"NA",W499&lt;&gt;"C",W499&lt;&gt;"NC",W499&lt;&gt;"SF",W499&lt;&gt;""),AND(Y499&lt;&gt;"NA",Y499&lt;&gt;"C",Y499&lt;&gt;"NC",Y499&lt;&gt;"SF",Y499&lt;&gt;""),AND(AA499&lt;&gt;"NA",AA499&lt;&gt;"C",AA499&lt;&gt;"NC",AA499&lt;&gt;"SF",AA499&lt;&gt;""),AND(AC499&lt;&gt;"NA",AC499&lt;&gt;"C",AC499&lt;&gt;"NC",AC499&lt;&gt;"SF",AC499&lt;&gt;"")),"FALSO",IF(AND(O499="NA",Q499="NA",S499="NA",U499="NA",W499="NA",Y499="NA",AA499="NA",AC499="NA"),"NA",IF(OR(O499="NC",Q499="NC",S499="NC",U499="NC",W499="NC",Y499="NC",AA499="NC",AC499="NC",O499="SF",Q499="SF",S499="SF",U499="SF",W499="SF",Y499="SF",AA499="SF",AC499="SF"),"NC",IF(OR(O499="C",Q499="C",S499="C",U499="C",W499="C",Y499="C",AA499="C",AC499="C"),"C","")))))</f>
        <v>NA</v>
      </c>
      <c r="AG499" s="54" t="str">
        <f>IF(AND(AE499="C",AF499="C"),"UTILIZOU O PDA CORRETAMENTE",IF(AND(AE499="C",AF499="NC"),"UTILIZOU O PDA CORRETAMENTE. NÃO HÁ FOTOS DE TODAS AS ETAPAS",IF(AND(AE499="NC",AF499="NC"),"NÃO UTILIZOU O PDA",IF(AND(AE499="NA",AF499="NA"),"NÃO AVALIADO POR FALHA DE SINCRONISMO"))))</f>
        <v>NÃO AVALIADO POR FALHA DE SINCRONISMO</v>
      </c>
      <c r="AH499" s="144" t="s">
        <v>207</v>
      </c>
      <c r="AI499" s="190" t="s">
        <v>6</v>
      </c>
      <c r="AJ499" s="94" t="str">
        <f>E499</f>
        <v>SÃO PAULO</v>
      </c>
      <c r="AK499" s="192" t="s">
        <v>39</v>
      </c>
    </row>
    <row r="500" spans="1:37" ht="30" hidden="1" customHeight="1">
      <c r="A500" s="176" t="s">
        <v>201</v>
      </c>
      <c r="B500" s="176">
        <v>2619778517</v>
      </c>
      <c r="C500" s="176" t="s">
        <v>101</v>
      </c>
      <c r="D500" s="176" t="s">
        <v>79</v>
      </c>
      <c r="E500" s="176" t="s">
        <v>5</v>
      </c>
      <c r="F500" s="176" t="s">
        <v>816</v>
      </c>
      <c r="G500" s="176">
        <v>28</v>
      </c>
      <c r="H500" s="176"/>
      <c r="I500" s="176" t="s">
        <v>241</v>
      </c>
      <c r="J500" s="176" t="s">
        <v>309</v>
      </c>
      <c r="K500" s="176" t="s">
        <v>900</v>
      </c>
      <c r="L500" s="204">
        <v>46163.460416666669</v>
      </c>
      <c r="M500" s="204">
        <v>46163.461111111108</v>
      </c>
      <c r="N500" s="176" t="s">
        <v>311</v>
      </c>
      <c r="O500" s="144" t="s">
        <v>62</v>
      </c>
      <c r="P500" s="90"/>
      <c r="Q500" s="144" t="s">
        <v>62</v>
      </c>
      <c r="R500" s="90"/>
      <c r="S500" s="144" t="s">
        <v>62</v>
      </c>
      <c r="T500" s="90"/>
      <c r="U500" s="144" t="s">
        <v>62</v>
      </c>
      <c r="V500" s="90"/>
      <c r="W500" s="144" t="s">
        <v>62</v>
      </c>
      <c r="X500" s="90"/>
      <c r="Y500" s="144" t="s">
        <v>62</v>
      </c>
      <c r="Z500" s="90"/>
      <c r="AA500" s="144" t="s">
        <v>62</v>
      </c>
      <c r="AB500" s="90"/>
      <c r="AC500" s="144" t="s">
        <v>62</v>
      </c>
      <c r="AD500" s="90"/>
      <c r="AE500" s="144" t="s">
        <v>62</v>
      </c>
      <c r="AF500" s="178" t="str">
        <f>IF(AND(O500="",Q500="",S500="",U500="",W500="",Y500="",AA500="",AC500=""),"",IF(OR(AND(O500&lt;&gt;"NA",O500&lt;&gt;"C",O500&lt;&gt;"NC",O500&lt;&gt;"SF",O500&lt;&gt;""),AND(Q500&lt;&gt;"NA",Q500&lt;&gt;"C",Q500&lt;&gt;"NC",Q500&lt;&gt;"SF",Q500&lt;&gt;""),AND(S500&lt;&gt;"NA",S500&lt;&gt;"C",S500&lt;&gt;"NC",S500&lt;&gt;"SF",S500&lt;&gt;""),AND(U500&lt;&gt;"NA",U500&lt;&gt;"C",U500&lt;&gt;"NC",U500&lt;&gt;"SF",U500&lt;&gt;""),AND(W500&lt;&gt;"NA",W500&lt;&gt;"C",W500&lt;&gt;"NC",W500&lt;&gt;"SF",W500&lt;&gt;""),AND(Y500&lt;&gt;"NA",Y500&lt;&gt;"C",Y500&lt;&gt;"NC",Y500&lt;&gt;"SF",Y500&lt;&gt;""),AND(AA500&lt;&gt;"NA",AA500&lt;&gt;"C",AA500&lt;&gt;"NC",AA500&lt;&gt;"SF",AA500&lt;&gt;""),AND(AC500&lt;&gt;"NA",AC500&lt;&gt;"C",AC500&lt;&gt;"NC",AC500&lt;&gt;"SF",AC500&lt;&gt;"")),"FALSO",IF(AND(O500="NA",Q500="NA",S500="NA",U500="NA",W500="NA",Y500="NA",AA500="NA",AC500="NA"),"NA",IF(OR(O500="NC",Q500="NC",S500="NC",U500="NC",W500="NC",Y500="NC",AA500="NC",AC500="NC",O500="SF",Q500="SF",S500="SF",U500="SF",W500="SF",Y500="SF",AA500="SF",AC500="SF"),"NC",IF(OR(O500="C",Q500="C",S500="C",U500="C",W500="C",Y500="C",AA500="C",AC500="C"),"C","")))))</f>
        <v>NA</v>
      </c>
      <c r="AG500" s="54" t="str">
        <f>IF(AND(AE500="C",AF500="C"),"UTILIZOU O PDA CORRETAMENTE",IF(AND(AE500="C",AF500="NC"),"UTILIZOU O PDA CORRETAMENTE. NÃO HÁ FOTOS DE TODAS AS ETAPAS",IF(AND(AE500="NC",AF500="NC"),"NÃO UTILIZOU O PDA",IF(AND(AE500="NA",AF500="NA"),"NÃO AVALIADO POR FALHA DE SINCRONISMO"))))</f>
        <v>NÃO AVALIADO POR FALHA DE SINCRONISMO</v>
      </c>
      <c r="AH500" s="144" t="s">
        <v>207</v>
      </c>
      <c r="AI500" s="190" t="s">
        <v>6</v>
      </c>
      <c r="AJ500" s="94" t="str">
        <f>E500</f>
        <v>SÃO PAULO</v>
      </c>
      <c r="AK500" s="192" t="s">
        <v>39</v>
      </c>
    </row>
    <row r="501" spans="1:37" ht="30" hidden="1" customHeight="1">
      <c r="A501" s="176" t="s">
        <v>201</v>
      </c>
      <c r="B501" s="176">
        <v>2618116889</v>
      </c>
      <c r="C501" s="176" t="s">
        <v>101</v>
      </c>
      <c r="D501" s="176" t="s">
        <v>79</v>
      </c>
      <c r="E501" s="176" t="s">
        <v>5</v>
      </c>
      <c r="F501" s="176" t="s">
        <v>817</v>
      </c>
      <c r="G501" s="176">
        <v>94</v>
      </c>
      <c r="H501" s="176" t="s">
        <v>217</v>
      </c>
      <c r="I501" s="176" t="s">
        <v>241</v>
      </c>
      <c r="J501" s="176" t="s">
        <v>309</v>
      </c>
      <c r="K501" s="176" t="s">
        <v>899</v>
      </c>
      <c r="L501" s="204">
        <v>46163.377083333333</v>
      </c>
      <c r="M501" s="204">
        <v>46163.37777777778</v>
      </c>
      <c r="N501" s="176" t="s">
        <v>311</v>
      </c>
      <c r="O501" s="144" t="s">
        <v>62</v>
      </c>
      <c r="P501" s="90"/>
      <c r="Q501" s="144" t="s">
        <v>62</v>
      </c>
      <c r="R501" s="90"/>
      <c r="S501" s="144" t="s">
        <v>62</v>
      </c>
      <c r="T501" s="90"/>
      <c r="U501" s="144" t="s">
        <v>62</v>
      </c>
      <c r="V501" s="90"/>
      <c r="W501" s="144" t="s">
        <v>62</v>
      </c>
      <c r="X501" s="90"/>
      <c r="Y501" s="144" t="s">
        <v>62</v>
      </c>
      <c r="Z501" s="90"/>
      <c r="AA501" s="144" t="s">
        <v>62</v>
      </c>
      <c r="AB501" s="90"/>
      <c r="AC501" s="144" t="s">
        <v>62</v>
      </c>
      <c r="AD501" s="90"/>
      <c r="AE501" s="144" t="s">
        <v>62</v>
      </c>
      <c r="AF501" s="178" t="str">
        <f>IF(AND(O501="",Q501="",S501="",U501="",W501="",Y501="",AA501="",AC501=""),"",IF(OR(AND(O501&lt;&gt;"NA",O501&lt;&gt;"C",O501&lt;&gt;"NC",O501&lt;&gt;"SF",O501&lt;&gt;""),AND(Q501&lt;&gt;"NA",Q501&lt;&gt;"C",Q501&lt;&gt;"NC",Q501&lt;&gt;"SF",Q501&lt;&gt;""),AND(S501&lt;&gt;"NA",S501&lt;&gt;"C",S501&lt;&gt;"NC",S501&lt;&gt;"SF",S501&lt;&gt;""),AND(U501&lt;&gt;"NA",U501&lt;&gt;"C",U501&lt;&gt;"NC",U501&lt;&gt;"SF",U501&lt;&gt;""),AND(W501&lt;&gt;"NA",W501&lt;&gt;"C",W501&lt;&gt;"NC",W501&lt;&gt;"SF",W501&lt;&gt;""),AND(Y501&lt;&gt;"NA",Y501&lt;&gt;"C",Y501&lt;&gt;"NC",Y501&lt;&gt;"SF",Y501&lt;&gt;""),AND(AA501&lt;&gt;"NA",AA501&lt;&gt;"C",AA501&lt;&gt;"NC",AA501&lt;&gt;"SF",AA501&lt;&gt;""),AND(AC501&lt;&gt;"NA",AC501&lt;&gt;"C",AC501&lt;&gt;"NC",AC501&lt;&gt;"SF",AC501&lt;&gt;"")),"FALSO",IF(AND(O501="NA",Q501="NA",S501="NA",U501="NA",W501="NA",Y501="NA",AA501="NA",AC501="NA"),"NA",IF(OR(O501="NC",Q501="NC",S501="NC",U501="NC",W501="NC",Y501="NC",AA501="NC",AC501="NC",O501="SF",Q501="SF",S501="SF",U501="SF",W501="SF",Y501="SF",AA501="SF",AC501="SF"),"NC",IF(OR(O501="C",Q501="C",S501="C",U501="C",W501="C",Y501="C",AA501="C",AC501="C"),"C","")))))</f>
        <v>NA</v>
      </c>
      <c r="AG501" s="54" t="str">
        <f>IF(AND(AE501="C",AF501="C"),"UTILIZOU O PDA CORRETAMENTE",IF(AND(AE501="C",AF501="NC"),"UTILIZOU O PDA CORRETAMENTE. NÃO HÁ FOTOS DE TODAS AS ETAPAS",IF(AND(AE501="NC",AF501="NC"),"NÃO UTILIZOU O PDA",IF(AND(AE501="NA",AF501="NA"),"NÃO AVALIADO POR FALHA DE SINCRONISMO"))))</f>
        <v>NÃO AVALIADO POR FALHA DE SINCRONISMO</v>
      </c>
      <c r="AH501" s="144" t="s">
        <v>207</v>
      </c>
      <c r="AI501" s="190" t="s">
        <v>6</v>
      </c>
      <c r="AJ501" s="94" t="str">
        <f>E501</f>
        <v>SÃO PAULO</v>
      </c>
      <c r="AK501" s="192" t="s">
        <v>39</v>
      </c>
    </row>
    <row r="502" spans="1:37" ht="30" hidden="1" customHeight="1">
      <c r="A502" s="176" t="s">
        <v>201</v>
      </c>
      <c r="B502" s="176">
        <v>2619778547</v>
      </c>
      <c r="C502" s="176" t="s">
        <v>101</v>
      </c>
      <c r="D502" s="176" t="s">
        <v>79</v>
      </c>
      <c r="E502" s="176" t="s">
        <v>5</v>
      </c>
      <c r="F502" s="176" t="s">
        <v>816</v>
      </c>
      <c r="G502" s="176">
        <v>36</v>
      </c>
      <c r="H502" s="176"/>
      <c r="I502" s="176" t="s">
        <v>241</v>
      </c>
      <c r="J502" s="176" t="s">
        <v>309</v>
      </c>
      <c r="K502" s="176" t="s">
        <v>897</v>
      </c>
      <c r="L502" s="204">
        <v>46163.460416666669</v>
      </c>
      <c r="M502" s="204">
        <v>46163.461111111108</v>
      </c>
      <c r="N502" s="176" t="s">
        <v>311</v>
      </c>
      <c r="O502" s="144" t="s">
        <v>62</v>
      </c>
      <c r="P502" s="90"/>
      <c r="Q502" s="144" t="s">
        <v>62</v>
      </c>
      <c r="R502" s="90"/>
      <c r="S502" s="144" t="s">
        <v>62</v>
      </c>
      <c r="T502" s="90"/>
      <c r="U502" s="144" t="s">
        <v>62</v>
      </c>
      <c r="V502" s="90"/>
      <c r="W502" s="144" t="s">
        <v>62</v>
      </c>
      <c r="X502" s="90"/>
      <c r="Y502" s="144" t="s">
        <v>62</v>
      </c>
      <c r="Z502" s="90"/>
      <c r="AA502" s="144" t="s">
        <v>62</v>
      </c>
      <c r="AB502" s="90"/>
      <c r="AC502" s="144" t="s">
        <v>62</v>
      </c>
      <c r="AD502" s="90"/>
      <c r="AE502" s="144" t="s">
        <v>62</v>
      </c>
      <c r="AF502" s="178" t="str">
        <f>IF(AND(O502="",Q502="",S502="",U502="",W502="",Y502="",AA502="",AC502=""),"",IF(OR(AND(O502&lt;&gt;"NA",O502&lt;&gt;"C",O502&lt;&gt;"NC",O502&lt;&gt;"SF",O502&lt;&gt;""),AND(Q502&lt;&gt;"NA",Q502&lt;&gt;"C",Q502&lt;&gt;"NC",Q502&lt;&gt;"SF",Q502&lt;&gt;""),AND(S502&lt;&gt;"NA",S502&lt;&gt;"C",S502&lt;&gt;"NC",S502&lt;&gt;"SF",S502&lt;&gt;""),AND(U502&lt;&gt;"NA",U502&lt;&gt;"C",U502&lt;&gt;"NC",U502&lt;&gt;"SF",U502&lt;&gt;""),AND(W502&lt;&gt;"NA",W502&lt;&gt;"C",W502&lt;&gt;"NC",W502&lt;&gt;"SF",W502&lt;&gt;""),AND(Y502&lt;&gt;"NA",Y502&lt;&gt;"C",Y502&lt;&gt;"NC",Y502&lt;&gt;"SF",Y502&lt;&gt;""),AND(AA502&lt;&gt;"NA",AA502&lt;&gt;"C",AA502&lt;&gt;"NC",AA502&lt;&gt;"SF",AA502&lt;&gt;""),AND(AC502&lt;&gt;"NA",AC502&lt;&gt;"C",AC502&lt;&gt;"NC",AC502&lt;&gt;"SF",AC502&lt;&gt;"")),"FALSO",IF(AND(O502="NA",Q502="NA",S502="NA",U502="NA",W502="NA",Y502="NA",AA502="NA",AC502="NA"),"NA",IF(OR(O502="NC",Q502="NC",S502="NC",U502="NC",W502="NC",Y502="NC",AA502="NC",AC502="NC",O502="SF",Q502="SF",S502="SF",U502="SF",W502="SF",Y502="SF",AA502="SF",AC502="SF"),"NC",IF(OR(O502="C",Q502="C",S502="C",U502="C",W502="C",Y502="C",AA502="C",AC502="C"),"C","")))))</f>
        <v>NA</v>
      </c>
      <c r="AG502" s="54" t="str">
        <f>IF(AND(AE502="C",AF502="C"),"UTILIZOU O PDA CORRETAMENTE",IF(AND(AE502="C",AF502="NC"),"UTILIZOU O PDA CORRETAMENTE. NÃO HÁ FOTOS DE TODAS AS ETAPAS",IF(AND(AE502="NC",AF502="NC"),"NÃO UTILIZOU O PDA",IF(AND(AE502="NA",AF502="NA"),"NÃO AVALIADO POR FALHA DE SINCRONISMO"))))</f>
        <v>NÃO AVALIADO POR FALHA DE SINCRONISMO</v>
      </c>
      <c r="AH502" s="144" t="s">
        <v>207</v>
      </c>
      <c r="AI502" s="190" t="s">
        <v>6</v>
      </c>
      <c r="AJ502" s="94" t="str">
        <f>E502</f>
        <v>SÃO PAULO</v>
      </c>
      <c r="AK502" s="192" t="s">
        <v>39</v>
      </c>
    </row>
    <row r="503" spans="1:37" ht="30" hidden="1" customHeight="1">
      <c r="A503" s="176" t="s">
        <v>201</v>
      </c>
      <c r="B503" s="176">
        <v>2618116150</v>
      </c>
      <c r="C503" s="176" t="s">
        <v>101</v>
      </c>
      <c r="D503" s="176" t="s">
        <v>79</v>
      </c>
      <c r="E503" s="176" t="s">
        <v>5</v>
      </c>
      <c r="F503" s="176" t="s">
        <v>817</v>
      </c>
      <c r="G503" s="176">
        <v>64</v>
      </c>
      <c r="H503" s="176" t="s">
        <v>217</v>
      </c>
      <c r="I503" s="176" t="s">
        <v>241</v>
      </c>
      <c r="J503" s="176" t="s">
        <v>309</v>
      </c>
      <c r="K503" s="176" t="s">
        <v>901</v>
      </c>
      <c r="L503" s="204">
        <v>46163.460416666669</v>
      </c>
      <c r="M503" s="204">
        <v>46163.461111111108</v>
      </c>
      <c r="N503" s="176" t="s">
        <v>311</v>
      </c>
      <c r="O503" s="144" t="s">
        <v>62</v>
      </c>
      <c r="P503" s="90"/>
      <c r="Q503" s="144" t="s">
        <v>62</v>
      </c>
      <c r="R503" s="90"/>
      <c r="S503" s="144" t="s">
        <v>62</v>
      </c>
      <c r="T503" s="90"/>
      <c r="U503" s="144" t="s">
        <v>62</v>
      </c>
      <c r="V503" s="90"/>
      <c r="W503" s="144" t="s">
        <v>62</v>
      </c>
      <c r="X503" s="90"/>
      <c r="Y503" s="144" t="s">
        <v>62</v>
      </c>
      <c r="Z503" s="90"/>
      <c r="AA503" s="144" t="s">
        <v>62</v>
      </c>
      <c r="AB503" s="90"/>
      <c r="AC503" s="144" t="s">
        <v>62</v>
      </c>
      <c r="AD503" s="90"/>
      <c r="AE503" s="144" t="s">
        <v>62</v>
      </c>
      <c r="AF503" s="178" t="str">
        <f>IF(AND(O503="",Q503="",S503="",U503="",W503="",Y503="",AA503="",AC503=""),"",IF(OR(AND(O503&lt;&gt;"NA",O503&lt;&gt;"C",O503&lt;&gt;"NC",O503&lt;&gt;"SF",O503&lt;&gt;""),AND(Q503&lt;&gt;"NA",Q503&lt;&gt;"C",Q503&lt;&gt;"NC",Q503&lt;&gt;"SF",Q503&lt;&gt;""),AND(S503&lt;&gt;"NA",S503&lt;&gt;"C",S503&lt;&gt;"NC",S503&lt;&gt;"SF",S503&lt;&gt;""),AND(U503&lt;&gt;"NA",U503&lt;&gt;"C",U503&lt;&gt;"NC",U503&lt;&gt;"SF",U503&lt;&gt;""),AND(W503&lt;&gt;"NA",W503&lt;&gt;"C",W503&lt;&gt;"NC",W503&lt;&gt;"SF",W503&lt;&gt;""),AND(Y503&lt;&gt;"NA",Y503&lt;&gt;"C",Y503&lt;&gt;"NC",Y503&lt;&gt;"SF",Y503&lt;&gt;""),AND(AA503&lt;&gt;"NA",AA503&lt;&gt;"C",AA503&lt;&gt;"NC",AA503&lt;&gt;"SF",AA503&lt;&gt;""),AND(AC503&lt;&gt;"NA",AC503&lt;&gt;"C",AC503&lt;&gt;"NC",AC503&lt;&gt;"SF",AC503&lt;&gt;"")),"FALSO",IF(AND(O503="NA",Q503="NA",S503="NA",U503="NA",W503="NA",Y503="NA",AA503="NA",AC503="NA"),"NA",IF(OR(O503="NC",Q503="NC",S503="NC",U503="NC",W503="NC",Y503="NC",AA503="NC",AC503="NC",O503="SF",Q503="SF",S503="SF",U503="SF",W503="SF",Y503="SF",AA503="SF",AC503="SF"),"NC",IF(OR(O503="C",Q503="C",S503="C",U503="C",W503="C",Y503="C",AA503="C",AC503="C"),"C","")))))</f>
        <v>NA</v>
      </c>
      <c r="AG503" s="54" t="str">
        <f>IF(AND(AE503="C",AF503="C"),"UTILIZOU O PDA CORRETAMENTE",IF(AND(AE503="C",AF503="NC"),"UTILIZOU O PDA CORRETAMENTE. NÃO HÁ FOTOS DE TODAS AS ETAPAS",IF(AND(AE503="NC",AF503="NC"),"NÃO UTILIZOU O PDA",IF(AND(AE503="NA",AF503="NA"),"NÃO AVALIADO POR FALHA DE SINCRONISMO"))))</f>
        <v>NÃO AVALIADO POR FALHA DE SINCRONISMO</v>
      </c>
      <c r="AH503" s="144" t="s">
        <v>207</v>
      </c>
      <c r="AI503" s="190" t="s">
        <v>6</v>
      </c>
      <c r="AJ503" s="94" t="str">
        <f>E503</f>
        <v>SÃO PAULO</v>
      </c>
      <c r="AK503" s="192" t="s">
        <v>39</v>
      </c>
    </row>
    <row r="504" spans="1:37" ht="30" hidden="1" customHeight="1">
      <c r="A504" s="176" t="s">
        <v>201</v>
      </c>
      <c r="B504" s="176">
        <v>2618116485</v>
      </c>
      <c r="C504" s="176" t="s">
        <v>101</v>
      </c>
      <c r="D504" s="176" t="s">
        <v>79</v>
      </c>
      <c r="E504" s="176" t="s">
        <v>5</v>
      </c>
      <c r="F504" s="176" t="s">
        <v>817</v>
      </c>
      <c r="G504" s="176">
        <v>71</v>
      </c>
      <c r="H504" s="176"/>
      <c r="I504" s="176" t="s">
        <v>241</v>
      </c>
      <c r="J504" s="176" t="s">
        <v>309</v>
      </c>
      <c r="K504" s="176" t="s">
        <v>902</v>
      </c>
      <c r="L504" s="204">
        <v>46163.377083333333</v>
      </c>
      <c r="M504" s="204">
        <v>46163.37777777778</v>
      </c>
      <c r="N504" s="176" t="s">
        <v>311</v>
      </c>
      <c r="O504" s="144" t="s">
        <v>62</v>
      </c>
      <c r="P504" s="90"/>
      <c r="Q504" s="144" t="s">
        <v>62</v>
      </c>
      <c r="R504" s="90"/>
      <c r="S504" s="144" t="s">
        <v>62</v>
      </c>
      <c r="T504" s="90"/>
      <c r="U504" s="144" t="s">
        <v>62</v>
      </c>
      <c r="V504" s="90"/>
      <c r="W504" s="144" t="s">
        <v>62</v>
      </c>
      <c r="X504" s="90"/>
      <c r="Y504" s="144" t="s">
        <v>62</v>
      </c>
      <c r="Z504" s="90"/>
      <c r="AA504" s="144" t="s">
        <v>62</v>
      </c>
      <c r="AB504" s="90"/>
      <c r="AC504" s="144" t="s">
        <v>62</v>
      </c>
      <c r="AD504" s="90"/>
      <c r="AE504" s="144" t="s">
        <v>62</v>
      </c>
      <c r="AF504" s="178" t="str">
        <f>IF(AND(O504="",Q504="",S504="",U504="",W504="",Y504="",AA504="",AC504=""),"",IF(OR(AND(O504&lt;&gt;"NA",O504&lt;&gt;"C",O504&lt;&gt;"NC",O504&lt;&gt;"SF",O504&lt;&gt;""),AND(Q504&lt;&gt;"NA",Q504&lt;&gt;"C",Q504&lt;&gt;"NC",Q504&lt;&gt;"SF",Q504&lt;&gt;""),AND(S504&lt;&gt;"NA",S504&lt;&gt;"C",S504&lt;&gt;"NC",S504&lt;&gt;"SF",S504&lt;&gt;""),AND(U504&lt;&gt;"NA",U504&lt;&gt;"C",U504&lt;&gt;"NC",U504&lt;&gt;"SF",U504&lt;&gt;""),AND(W504&lt;&gt;"NA",W504&lt;&gt;"C",W504&lt;&gt;"NC",W504&lt;&gt;"SF",W504&lt;&gt;""),AND(Y504&lt;&gt;"NA",Y504&lt;&gt;"C",Y504&lt;&gt;"NC",Y504&lt;&gt;"SF",Y504&lt;&gt;""),AND(AA504&lt;&gt;"NA",AA504&lt;&gt;"C",AA504&lt;&gt;"NC",AA504&lt;&gt;"SF",AA504&lt;&gt;""),AND(AC504&lt;&gt;"NA",AC504&lt;&gt;"C",AC504&lt;&gt;"NC",AC504&lt;&gt;"SF",AC504&lt;&gt;"")),"FALSO",IF(AND(O504="NA",Q504="NA",S504="NA",U504="NA",W504="NA",Y504="NA",AA504="NA",AC504="NA"),"NA",IF(OR(O504="NC",Q504="NC",S504="NC",U504="NC",W504="NC",Y504="NC",AA504="NC",AC504="NC",O504="SF",Q504="SF",S504="SF",U504="SF",W504="SF",Y504="SF",AA504="SF",AC504="SF"),"NC",IF(OR(O504="C",Q504="C",S504="C",U504="C",W504="C",Y504="C",AA504="C",AC504="C"),"C","")))))</f>
        <v>NA</v>
      </c>
      <c r="AG504" s="54" t="str">
        <f>IF(AND(AE504="C",AF504="C"),"UTILIZOU O PDA CORRETAMENTE",IF(AND(AE504="C",AF504="NC"),"UTILIZOU O PDA CORRETAMENTE. NÃO HÁ FOTOS DE TODAS AS ETAPAS",IF(AND(AE504="NC",AF504="NC"),"NÃO UTILIZOU O PDA",IF(AND(AE504="NA",AF504="NA"),"NÃO AVALIADO POR FALHA DE SINCRONISMO"))))</f>
        <v>NÃO AVALIADO POR FALHA DE SINCRONISMO</v>
      </c>
      <c r="AH504" s="144" t="s">
        <v>207</v>
      </c>
      <c r="AI504" s="190" t="s">
        <v>6</v>
      </c>
      <c r="AJ504" s="94" t="str">
        <f>E504</f>
        <v>SÃO PAULO</v>
      </c>
      <c r="AK504" s="192" t="s">
        <v>39</v>
      </c>
    </row>
    <row r="505" spans="1:37" ht="30" hidden="1" customHeight="1">
      <c r="A505" s="176" t="s">
        <v>201</v>
      </c>
      <c r="B505" s="176">
        <v>2618121670</v>
      </c>
      <c r="C505" s="176" t="s">
        <v>101</v>
      </c>
      <c r="D505" s="176" t="s">
        <v>79</v>
      </c>
      <c r="E505" s="176" t="s">
        <v>5</v>
      </c>
      <c r="F505" s="176" t="s">
        <v>815</v>
      </c>
      <c r="G505" s="176">
        <v>30</v>
      </c>
      <c r="H505" s="176" t="s">
        <v>217</v>
      </c>
      <c r="I505" s="176" t="s">
        <v>241</v>
      </c>
      <c r="J505" s="176" t="s">
        <v>309</v>
      </c>
      <c r="K505" s="176" t="s">
        <v>899</v>
      </c>
      <c r="L505" s="204">
        <v>46163.460416666669</v>
      </c>
      <c r="M505" s="204">
        <v>46163.461111111108</v>
      </c>
      <c r="N505" s="176" t="s">
        <v>311</v>
      </c>
      <c r="O505" s="144" t="s">
        <v>62</v>
      </c>
      <c r="P505" s="90"/>
      <c r="Q505" s="144" t="s">
        <v>62</v>
      </c>
      <c r="R505" s="90"/>
      <c r="S505" s="144" t="s">
        <v>62</v>
      </c>
      <c r="T505" s="90"/>
      <c r="U505" s="144" t="s">
        <v>62</v>
      </c>
      <c r="V505" s="90"/>
      <c r="W505" s="144" t="s">
        <v>62</v>
      </c>
      <c r="X505" s="90"/>
      <c r="Y505" s="144" t="s">
        <v>62</v>
      </c>
      <c r="Z505" s="90"/>
      <c r="AA505" s="144" t="s">
        <v>62</v>
      </c>
      <c r="AB505" s="90"/>
      <c r="AC505" s="144" t="s">
        <v>62</v>
      </c>
      <c r="AD505" s="90"/>
      <c r="AE505" s="144" t="s">
        <v>62</v>
      </c>
      <c r="AF505" s="178" t="str">
        <f>IF(AND(O505="",Q505="",S505="",U505="",W505="",Y505="",AA505="",AC505=""),"",IF(OR(AND(O505&lt;&gt;"NA",O505&lt;&gt;"C",O505&lt;&gt;"NC",O505&lt;&gt;"SF",O505&lt;&gt;""),AND(Q505&lt;&gt;"NA",Q505&lt;&gt;"C",Q505&lt;&gt;"NC",Q505&lt;&gt;"SF",Q505&lt;&gt;""),AND(S505&lt;&gt;"NA",S505&lt;&gt;"C",S505&lt;&gt;"NC",S505&lt;&gt;"SF",S505&lt;&gt;""),AND(U505&lt;&gt;"NA",U505&lt;&gt;"C",U505&lt;&gt;"NC",U505&lt;&gt;"SF",U505&lt;&gt;""),AND(W505&lt;&gt;"NA",W505&lt;&gt;"C",W505&lt;&gt;"NC",W505&lt;&gt;"SF",W505&lt;&gt;""),AND(Y505&lt;&gt;"NA",Y505&lt;&gt;"C",Y505&lt;&gt;"NC",Y505&lt;&gt;"SF",Y505&lt;&gt;""),AND(AA505&lt;&gt;"NA",AA505&lt;&gt;"C",AA505&lt;&gt;"NC",AA505&lt;&gt;"SF",AA505&lt;&gt;""),AND(AC505&lt;&gt;"NA",AC505&lt;&gt;"C",AC505&lt;&gt;"NC",AC505&lt;&gt;"SF",AC505&lt;&gt;"")),"FALSO",IF(AND(O505="NA",Q505="NA",S505="NA",U505="NA",W505="NA",Y505="NA",AA505="NA",AC505="NA"),"NA",IF(OR(O505="NC",Q505="NC",S505="NC",U505="NC",W505="NC",Y505="NC",AA505="NC",AC505="NC",O505="SF",Q505="SF",S505="SF",U505="SF",W505="SF",Y505="SF",AA505="SF",AC505="SF"),"NC",IF(OR(O505="C",Q505="C",S505="C",U505="C",W505="C",Y505="C",AA505="C",AC505="C"),"C","")))))</f>
        <v>NA</v>
      </c>
      <c r="AG505" s="54" t="str">
        <f>IF(AND(AE505="C",AF505="C"),"UTILIZOU O PDA CORRETAMENTE",IF(AND(AE505="C",AF505="NC"),"UTILIZOU O PDA CORRETAMENTE. NÃO HÁ FOTOS DE TODAS AS ETAPAS",IF(AND(AE505="NC",AF505="NC"),"NÃO UTILIZOU O PDA",IF(AND(AE505="NA",AF505="NA"),"NÃO AVALIADO POR FALHA DE SINCRONISMO"))))</f>
        <v>NÃO AVALIADO POR FALHA DE SINCRONISMO</v>
      </c>
      <c r="AH505" s="144" t="s">
        <v>207</v>
      </c>
      <c r="AI505" s="190" t="s">
        <v>6</v>
      </c>
      <c r="AJ505" s="94" t="str">
        <f>E505</f>
        <v>SÃO PAULO</v>
      </c>
      <c r="AK505" s="192" t="s">
        <v>39</v>
      </c>
    </row>
    <row r="506" spans="1:37" ht="30" hidden="1" customHeight="1">
      <c r="A506" s="176" t="s">
        <v>201</v>
      </c>
      <c r="B506" s="176">
        <v>2619778548</v>
      </c>
      <c r="C506" s="176" t="s">
        <v>101</v>
      </c>
      <c r="D506" s="176" t="s">
        <v>79</v>
      </c>
      <c r="E506" s="176" t="s">
        <v>5</v>
      </c>
      <c r="F506" s="176" t="s">
        <v>816</v>
      </c>
      <c r="G506" s="176">
        <v>35</v>
      </c>
      <c r="H506" s="176"/>
      <c r="I506" s="176" t="s">
        <v>241</v>
      </c>
      <c r="J506" s="176" t="s">
        <v>309</v>
      </c>
      <c r="K506" s="176" t="s">
        <v>897</v>
      </c>
      <c r="L506" s="204">
        <v>46163.627083333333</v>
      </c>
      <c r="M506" s="204">
        <v>46163.62777777778</v>
      </c>
      <c r="N506" s="176" t="s">
        <v>311</v>
      </c>
      <c r="O506" s="144" t="s">
        <v>62</v>
      </c>
      <c r="P506" s="90"/>
      <c r="Q506" s="144" t="s">
        <v>62</v>
      </c>
      <c r="R506" s="90"/>
      <c r="S506" s="144" t="s">
        <v>62</v>
      </c>
      <c r="T506" s="90"/>
      <c r="U506" s="144" t="s">
        <v>62</v>
      </c>
      <c r="V506" s="90"/>
      <c r="W506" s="144" t="s">
        <v>62</v>
      </c>
      <c r="X506" s="90"/>
      <c r="Y506" s="144" t="s">
        <v>62</v>
      </c>
      <c r="Z506" s="90"/>
      <c r="AA506" s="144" t="s">
        <v>62</v>
      </c>
      <c r="AB506" s="90"/>
      <c r="AC506" s="144" t="s">
        <v>62</v>
      </c>
      <c r="AD506" s="90"/>
      <c r="AE506" s="144" t="s">
        <v>62</v>
      </c>
      <c r="AF506" s="178" t="str">
        <f>IF(AND(O506="",Q506="",S506="",U506="",W506="",Y506="",AA506="",AC506=""),"",IF(OR(AND(O506&lt;&gt;"NA",O506&lt;&gt;"C",O506&lt;&gt;"NC",O506&lt;&gt;"SF",O506&lt;&gt;""),AND(Q506&lt;&gt;"NA",Q506&lt;&gt;"C",Q506&lt;&gt;"NC",Q506&lt;&gt;"SF",Q506&lt;&gt;""),AND(S506&lt;&gt;"NA",S506&lt;&gt;"C",S506&lt;&gt;"NC",S506&lt;&gt;"SF",S506&lt;&gt;""),AND(U506&lt;&gt;"NA",U506&lt;&gt;"C",U506&lt;&gt;"NC",U506&lt;&gt;"SF",U506&lt;&gt;""),AND(W506&lt;&gt;"NA",W506&lt;&gt;"C",W506&lt;&gt;"NC",W506&lt;&gt;"SF",W506&lt;&gt;""),AND(Y506&lt;&gt;"NA",Y506&lt;&gt;"C",Y506&lt;&gt;"NC",Y506&lt;&gt;"SF",Y506&lt;&gt;""),AND(AA506&lt;&gt;"NA",AA506&lt;&gt;"C",AA506&lt;&gt;"NC",AA506&lt;&gt;"SF",AA506&lt;&gt;""),AND(AC506&lt;&gt;"NA",AC506&lt;&gt;"C",AC506&lt;&gt;"NC",AC506&lt;&gt;"SF",AC506&lt;&gt;"")),"FALSO",IF(AND(O506="NA",Q506="NA",S506="NA",U506="NA",W506="NA",Y506="NA",AA506="NA",AC506="NA"),"NA",IF(OR(O506="NC",Q506="NC",S506="NC",U506="NC",W506="NC",Y506="NC",AA506="NC",AC506="NC",O506="SF",Q506="SF",S506="SF",U506="SF",W506="SF",Y506="SF",AA506="SF",AC506="SF"),"NC",IF(OR(O506="C",Q506="C",S506="C",U506="C",W506="C",Y506="C",AA506="C",AC506="C"),"C","")))))</f>
        <v>NA</v>
      </c>
      <c r="AG506" s="54" t="str">
        <f>IF(AND(AE506="C",AF506="C"),"UTILIZOU O PDA CORRETAMENTE",IF(AND(AE506="C",AF506="NC"),"UTILIZOU O PDA CORRETAMENTE. NÃO HÁ FOTOS DE TODAS AS ETAPAS",IF(AND(AE506="NC",AF506="NC"),"NÃO UTILIZOU O PDA",IF(AND(AE506="NA",AF506="NA"),"NÃO AVALIADO POR FALHA DE SINCRONISMO"))))</f>
        <v>NÃO AVALIADO POR FALHA DE SINCRONISMO</v>
      </c>
      <c r="AH506" s="144" t="s">
        <v>207</v>
      </c>
      <c r="AI506" s="190" t="s">
        <v>6</v>
      </c>
      <c r="AJ506" s="94" t="str">
        <f>E506</f>
        <v>SÃO PAULO</v>
      </c>
      <c r="AK506" s="192" t="s">
        <v>39</v>
      </c>
    </row>
    <row r="507" spans="1:37" ht="30" hidden="1" customHeight="1">
      <c r="A507" s="176" t="s">
        <v>201</v>
      </c>
      <c r="B507" s="176">
        <v>2619778529</v>
      </c>
      <c r="C507" s="176" t="s">
        <v>101</v>
      </c>
      <c r="D507" s="176" t="s">
        <v>79</v>
      </c>
      <c r="E507" s="176" t="s">
        <v>5</v>
      </c>
      <c r="F507" s="176" t="s">
        <v>816</v>
      </c>
      <c r="G507" s="176">
        <v>31</v>
      </c>
      <c r="H507" s="176" t="s">
        <v>217</v>
      </c>
      <c r="I507" s="176" t="s">
        <v>241</v>
      </c>
      <c r="J507" s="176" t="s">
        <v>309</v>
      </c>
      <c r="K507" s="176" t="s">
        <v>897</v>
      </c>
      <c r="L507" s="204">
        <v>46163.627083333333</v>
      </c>
      <c r="M507" s="204">
        <v>46163.62777777778</v>
      </c>
      <c r="N507" s="176" t="s">
        <v>311</v>
      </c>
      <c r="O507" s="144" t="s">
        <v>62</v>
      </c>
      <c r="P507" s="90"/>
      <c r="Q507" s="144" t="s">
        <v>62</v>
      </c>
      <c r="R507" s="90"/>
      <c r="S507" s="144" t="s">
        <v>62</v>
      </c>
      <c r="T507" s="90"/>
      <c r="U507" s="144" t="s">
        <v>62</v>
      </c>
      <c r="V507" s="90"/>
      <c r="W507" s="144" t="s">
        <v>62</v>
      </c>
      <c r="X507" s="90"/>
      <c r="Y507" s="144" t="s">
        <v>62</v>
      </c>
      <c r="Z507" s="90"/>
      <c r="AA507" s="144" t="s">
        <v>62</v>
      </c>
      <c r="AB507" s="90"/>
      <c r="AC507" s="144" t="s">
        <v>62</v>
      </c>
      <c r="AD507" s="90"/>
      <c r="AE507" s="144" t="s">
        <v>62</v>
      </c>
      <c r="AF507" s="178" t="str">
        <f>IF(AND(O507="",Q507="",S507="",U507="",W507="",Y507="",AA507="",AC507=""),"",IF(OR(AND(O507&lt;&gt;"NA",O507&lt;&gt;"C",O507&lt;&gt;"NC",O507&lt;&gt;"SF",O507&lt;&gt;""),AND(Q507&lt;&gt;"NA",Q507&lt;&gt;"C",Q507&lt;&gt;"NC",Q507&lt;&gt;"SF",Q507&lt;&gt;""),AND(S507&lt;&gt;"NA",S507&lt;&gt;"C",S507&lt;&gt;"NC",S507&lt;&gt;"SF",S507&lt;&gt;""),AND(U507&lt;&gt;"NA",U507&lt;&gt;"C",U507&lt;&gt;"NC",U507&lt;&gt;"SF",U507&lt;&gt;""),AND(W507&lt;&gt;"NA",W507&lt;&gt;"C",W507&lt;&gt;"NC",W507&lt;&gt;"SF",W507&lt;&gt;""),AND(Y507&lt;&gt;"NA",Y507&lt;&gt;"C",Y507&lt;&gt;"NC",Y507&lt;&gt;"SF",Y507&lt;&gt;""),AND(AA507&lt;&gt;"NA",AA507&lt;&gt;"C",AA507&lt;&gt;"NC",AA507&lt;&gt;"SF",AA507&lt;&gt;""),AND(AC507&lt;&gt;"NA",AC507&lt;&gt;"C",AC507&lt;&gt;"NC",AC507&lt;&gt;"SF",AC507&lt;&gt;"")),"FALSO",IF(AND(O507="NA",Q507="NA",S507="NA",U507="NA",W507="NA",Y507="NA",AA507="NA",AC507="NA"),"NA",IF(OR(O507="NC",Q507="NC",S507="NC",U507="NC",W507="NC",Y507="NC",AA507="NC",AC507="NC",O507="SF",Q507="SF",S507="SF",U507="SF",W507="SF",Y507="SF",AA507="SF",AC507="SF"),"NC",IF(OR(O507="C",Q507="C",S507="C",U507="C",W507="C",Y507="C",AA507="C",AC507="C"),"C","")))))</f>
        <v>NA</v>
      </c>
      <c r="AG507" s="54" t="str">
        <f>IF(AND(AE507="C",AF507="C"),"UTILIZOU O PDA CORRETAMENTE",IF(AND(AE507="C",AF507="NC"),"UTILIZOU O PDA CORRETAMENTE. NÃO HÁ FOTOS DE TODAS AS ETAPAS",IF(AND(AE507="NC",AF507="NC"),"NÃO UTILIZOU O PDA",IF(AND(AE507="NA",AF507="NA"),"NÃO AVALIADO POR FALHA DE SINCRONISMO"))))</f>
        <v>NÃO AVALIADO POR FALHA DE SINCRONISMO</v>
      </c>
      <c r="AH507" s="144" t="s">
        <v>207</v>
      </c>
      <c r="AI507" s="190" t="s">
        <v>6</v>
      </c>
      <c r="AJ507" s="94" t="str">
        <f>E507</f>
        <v>SÃO PAULO</v>
      </c>
      <c r="AK507" s="192" t="s">
        <v>39</v>
      </c>
    </row>
    <row r="508" spans="1:37" ht="30" hidden="1" customHeight="1">
      <c r="A508" s="176" t="s">
        <v>201</v>
      </c>
      <c r="B508" s="176">
        <v>2618115887</v>
      </c>
      <c r="C508" s="176" t="s">
        <v>101</v>
      </c>
      <c r="D508" s="176" t="s">
        <v>79</v>
      </c>
      <c r="E508" s="176" t="s">
        <v>5</v>
      </c>
      <c r="F508" s="176" t="s">
        <v>817</v>
      </c>
      <c r="G508" s="176">
        <v>52</v>
      </c>
      <c r="H508" s="176"/>
      <c r="I508" s="176" t="s">
        <v>241</v>
      </c>
      <c r="J508" s="176" t="s">
        <v>309</v>
      </c>
      <c r="K508" s="176" t="s">
        <v>313</v>
      </c>
      <c r="L508" s="204">
        <v>46163.230555555558</v>
      </c>
      <c r="M508" s="204">
        <v>46163.231249999997</v>
      </c>
      <c r="N508" s="176" t="s">
        <v>311</v>
      </c>
      <c r="O508" s="144" t="s">
        <v>62</v>
      </c>
      <c r="P508" s="90"/>
      <c r="Q508" s="144" t="s">
        <v>62</v>
      </c>
      <c r="R508" s="90"/>
      <c r="S508" s="144" t="s">
        <v>62</v>
      </c>
      <c r="T508" s="90"/>
      <c r="U508" s="144" t="s">
        <v>62</v>
      </c>
      <c r="V508" s="90"/>
      <c r="W508" s="144" t="s">
        <v>62</v>
      </c>
      <c r="X508" s="90"/>
      <c r="Y508" s="144" t="s">
        <v>62</v>
      </c>
      <c r="Z508" s="90"/>
      <c r="AA508" s="144" t="s">
        <v>62</v>
      </c>
      <c r="AB508" s="90"/>
      <c r="AC508" s="144" t="s">
        <v>62</v>
      </c>
      <c r="AD508" s="90"/>
      <c r="AE508" s="144" t="s">
        <v>62</v>
      </c>
      <c r="AF508" s="178" t="str">
        <f>IF(AND(O508="",Q508="",S508="",U508="",W508="",Y508="",AA508="",AC508=""),"",IF(OR(AND(O508&lt;&gt;"NA",O508&lt;&gt;"C",O508&lt;&gt;"NC",O508&lt;&gt;"SF",O508&lt;&gt;""),AND(Q508&lt;&gt;"NA",Q508&lt;&gt;"C",Q508&lt;&gt;"NC",Q508&lt;&gt;"SF",Q508&lt;&gt;""),AND(S508&lt;&gt;"NA",S508&lt;&gt;"C",S508&lt;&gt;"NC",S508&lt;&gt;"SF",S508&lt;&gt;""),AND(U508&lt;&gt;"NA",U508&lt;&gt;"C",U508&lt;&gt;"NC",U508&lt;&gt;"SF",U508&lt;&gt;""),AND(W508&lt;&gt;"NA",W508&lt;&gt;"C",W508&lt;&gt;"NC",W508&lt;&gt;"SF",W508&lt;&gt;""),AND(Y508&lt;&gt;"NA",Y508&lt;&gt;"C",Y508&lt;&gt;"NC",Y508&lt;&gt;"SF",Y508&lt;&gt;""),AND(AA508&lt;&gt;"NA",AA508&lt;&gt;"C",AA508&lt;&gt;"NC",AA508&lt;&gt;"SF",AA508&lt;&gt;""),AND(AC508&lt;&gt;"NA",AC508&lt;&gt;"C",AC508&lt;&gt;"NC",AC508&lt;&gt;"SF",AC508&lt;&gt;"")),"FALSO",IF(AND(O508="NA",Q508="NA",S508="NA",U508="NA",W508="NA",Y508="NA",AA508="NA",AC508="NA"),"NA",IF(OR(O508="NC",Q508="NC",S508="NC",U508="NC",W508="NC",Y508="NC",AA508="NC",AC508="NC",O508="SF",Q508="SF",S508="SF",U508="SF",W508="SF",Y508="SF",AA508="SF",AC508="SF"),"NC",IF(OR(O508="C",Q508="C",S508="C",U508="C",W508="C",Y508="C",AA508="C",AC508="C"),"C","")))))</f>
        <v>NA</v>
      </c>
      <c r="AG508" s="54" t="str">
        <f>IF(AND(AE508="C",AF508="C"),"UTILIZOU O PDA CORRETAMENTE",IF(AND(AE508="C",AF508="NC"),"UTILIZOU O PDA CORRETAMENTE. NÃO HÁ FOTOS DE TODAS AS ETAPAS",IF(AND(AE508="NC",AF508="NC"),"NÃO UTILIZOU O PDA",IF(AND(AE508="NA",AF508="NA"),"NÃO AVALIADO POR FALHA DE SINCRONISMO"))))</f>
        <v>NÃO AVALIADO POR FALHA DE SINCRONISMO</v>
      </c>
      <c r="AH508" s="144" t="s">
        <v>207</v>
      </c>
      <c r="AI508" s="190" t="s">
        <v>6</v>
      </c>
      <c r="AJ508" s="94" t="str">
        <f>E508</f>
        <v>SÃO PAULO</v>
      </c>
      <c r="AK508" s="192" t="s">
        <v>39</v>
      </c>
    </row>
    <row r="509" spans="1:37" ht="30" hidden="1" customHeight="1">
      <c r="A509" s="176" t="s">
        <v>201</v>
      </c>
      <c r="B509" s="176">
        <v>2618122728</v>
      </c>
      <c r="C509" s="176" t="s">
        <v>101</v>
      </c>
      <c r="D509" s="176" t="s">
        <v>79</v>
      </c>
      <c r="E509" s="176" t="s">
        <v>5</v>
      </c>
      <c r="F509" s="176" t="s">
        <v>815</v>
      </c>
      <c r="G509" s="176">
        <v>58</v>
      </c>
      <c r="H509" s="176" t="s">
        <v>217</v>
      </c>
      <c r="I509" s="176" t="s">
        <v>241</v>
      </c>
      <c r="J509" s="176" t="s">
        <v>309</v>
      </c>
      <c r="K509" s="176" t="s">
        <v>899</v>
      </c>
      <c r="L509" s="204">
        <v>46163.627083333333</v>
      </c>
      <c r="M509" s="204">
        <v>46163.62777777778</v>
      </c>
      <c r="N509" s="176" t="s">
        <v>311</v>
      </c>
      <c r="O509" s="144" t="s">
        <v>62</v>
      </c>
      <c r="P509" s="90"/>
      <c r="Q509" s="144" t="s">
        <v>62</v>
      </c>
      <c r="R509" s="90"/>
      <c r="S509" s="144" t="s">
        <v>62</v>
      </c>
      <c r="T509" s="90"/>
      <c r="U509" s="144" t="s">
        <v>62</v>
      </c>
      <c r="V509" s="90"/>
      <c r="W509" s="144" t="s">
        <v>62</v>
      </c>
      <c r="X509" s="90"/>
      <c r="Y509" s="144" t="s">
        <v>62</v>
      </c>
      <c r="Z509" s="90"/>
      <c r="AA509" s="144" t="s">
        <v>62</v>
      </c>
      <c r="AB509" s="90"/>
      <c r="AC509" s="144" t="s">
        <v>62</v>
      </c>
      <c r="AD509" s="90"/>
      <c r="AE509" s="144" t="s">
        <v>62</v>
      </c>
      <c r="AF509" s="178" t="str">
        <f>IF(AND(O509="",Q509="",S509="",U509="",W509="",Y509="",AA509="",AC509=""),"",IF(OR(AND(O509&lt;&gt;"NA",O509&lt;&gt;"C",O509&lt;&gt;"NC",O509&lt;&gt;"SF",O509&lt;&gt;""),AND(Q509&lt;&gt;"NA",Q509&lt;&gt;"C",Q509&lt;&gt;"NC",Q509&lt;&gt;"SF",Q509&lt;&gt;""),AND(S509&lt;&gt;"NA",S509&lt;&gt;"C",S509&lt;&gt;"NC",S509&lt;&gt;"SF",S509&lt;&gt;""),AND(U509&lt;&gt;"NA",U509&lt;&gt;"C",U509&lt;&gt;"NC",U509&lt;&gt;"SF",U509&lt;&gt;""),AND(W509&lt;&gt;"NA",W509&lt;&gt;"C",W509&lt;&gt;"NC",W509&lt;&gt;"SF",W509&lt;&gt;""),AND(Y509&lt;&gt;"NA",Y509&lt;&gt;"C",Y509&lt;&gt;"NC",Y509&lt;&gt;"SF",Y509&lt;&gt;""),AND(AA509&lt;&gt;"NA",AA509&lt;&gt;"C",AA509&lt;&gt;"NC",AA509&lt;&gt;"SF",AA509&lt;&gt;""),AND(AC509&lt;&gt;"NA",AC509&lt;&gt;"C",AC509&lt;&gt;"NC",AC509&lt;&gt;"SF",AC509&lt;&gt;"")),"FALSO",IF(AND(O509="NA",Q509="NA",S509="NA",U509="NA",W509="NA",Y509="NA",AA509="NA",AC509="NA"),"NA",IF(OR(O509="NC",Q509="NC",S509="NC",U509="NC",W509="NC",Y509="NC",AA509="NC",AC509="NC",O509="SF",Q509="SF",S509="SF",U509="SF",W509="SF",Y509="SF",AA509="SF",AC509="SF"),"NC",IF(OR(O509="C",Q509="C",S509="C",U509="C",W509="C",Y509="C",AA509="C",AC509="C"),"C","")))))</f>
        <v>NA</v>
      </c>
      <c r="AG509" s="54" t="str">
        <f>IF(AND(AE509="C",AF509="C"),"UTILIZOU O PDA CORRETAMENTE",IF(AND(AE509="C",AF509="NC"),"UTILIZOU O PDA CORRETAMENTE. NÃO HÁ FOTOS DE TODAS AS ETAPAS",IF(AND(AE509="NC",AF509="NC"),"NÃO UTILIZOU O PDA",IF(AND(AE509="NA",AF509="NA"),"NÃO AVALIADO POR FALHA DE SINCRONISMO"))))</f>
        <v>NÃO AVALIADO POR FALHA DE SINCRONISMO</v>
      </c>
      <c r="AH509" s="144" t="s">
        <v>207</v>
      </c>
      <c r="AI509" s="190" t="s">
        <v>6</v>
      </c>
      <c r="AJ509" s="94" t="str">
        <f>E509</f>
        <v>SÃO PAULO</v>
      </c>
      <c r="AK509" s="192" t="s">
        <v>39</v>
      </c>
    </row>
    <row r="510" spans="1:37" ht="30" hidden="1" customHeight="1">
      <c r="A510" s="176" t="s">
        <v>201</v>
      </c>
      <c r="B510" s="176">
        <v>2618122417</v>
      </c>
      <c r="C510" s="176" t="s">
        <v>101</v>
      </c>
      <c r="D510" s="176" t="s">
        <v>79</v>
      </c>
      <c r="E510" s="176" t="s">
        <v>5</v>
      </c>
      <c r="F510" s="176" t="s">
        <v>815</v>
      </c>
      <c r="G510" s="176">
        <v>46</v>
      </c>
      <c r="H510" s="176"/>
      <c r="I510" s="176" t="s">
        <v>241</v>
      </c>
      <c r="J510" s="176" t="s">
        <v>309</v>
      </c>
      <c r="K510" s="176" t="s">
        <v>899</v>
      </c>
      <c r="L510" s="204">
        <v>46163.418749999997</v>
      </c>
      <c r="M510" s="204">
        <v>46163.419444444444</v>
      </c>
      <c r="N510" s="176" t="s">
        <v>311</v>
      </c>
      <c r="O510" s="144" t="s">
        <v>62</v>
      </c>
      <c r="P510" s="90"/>
      <c r="Q510" s="144" t="s">
        <v>62</v>
      </c>
      <c r="R510" s="90"/>
      <c r="S510" s="144" t="s">
        <v>62</v>
      </c>
      <c r="T510" s="90"/>
      <c r="U510" s="144" t="s">
        <v>62</v>
      </c>
      <c r="V510" s="90"/>
      <c r="W510" s="144" t="s">
        <v>62</v>
      </c>
      <c r="X510" s="90"/>
      <c r="Y510" s="144" t="s">
        <v>62</v>
      </c>
      <c r="Z510" s="90"/>
      <c r="AA510" s="144" t="s">
        <v>62</v>
      </c>
      <c r="AB510" s="90"/>
      <c r="AC510" s="144" t="s">
        <v>62</v>
      </c>
      <c r="AD510" s="90"/>
      <c r="AE510" s="144" t="s">
        <v>62</v>
      </c>
      <c r="AF510" s="178" t="str">
        <f>IF(AND(O510="",Q510="",S510="",U510="",W510="",Y510="",AA510="",AC510=""),"",IF(OR(AND(O510&lt;&gt;"NA",O510&lt;&gt;"C",O510&lt;&gt;"NC",O510&lt;&gt;"SF",O510&lt;&gt;""),AND(Q510&lt;&gt;"NA",Q510&lt;&gt;"C",Q510&lt;&gt;"NC",Q510&lt;&gt;"SF",Q510&lt;&gt;""),AND(S510&lt;&gt;"NA",S510&lt;&gt;"C",S510&lt;&gt;"NC",S510&lt;&gt;"SF",S510&lt;&gt;""),AND(U510&lt;&gt;"NA",U510&lt;&gt;"C",U510&lt;&gt;"NC",U510&lt;&gt;"SF",U510&lt;&gt;""),AND(W510&lt;&gt;"NA",W510&lt;&gt;"C",W510&lt;&gt;"NC",W510&lt;&gt;"SF",W510&lt;&gt;""),AND(Y510&lt;&gt;"NA",Y510&lt;&gt;"C",Y510&lt;&gt;"NC",Y510&lt;&gt;"SF",Y510&lt;&gt;""),AND(AA510&lt;&gt;"NA",AA510&lt;&gt;"C",AA510&lt;&gt;"NC",AA510&lt;&gt;"SF",AA510&lt;&gt;""),AND(AC510&lt;&gt;"NA",AC510&lt;&gt;"C",AC510&lt;&gt;"NC",AC510&lt;&gt;"SF",AC510&lt;&gt;"")),"FALSO",IF(AND(O510="NA",Q510="NA",S510="NA",U510="NA",W510="NA",Y510="NA",AA510="NA",AC510="NA"),"NA",IF(OR(O510="NC",Q510="NC",S510="NC",U510="NC",W510="NC",Y510="NC",AA510="NC",AC510="NC",O510="SF",Q510="SF",S510="SF",U510="SF",W510="SF",Y510="SF",AA510="SF",AC510="SF"),"NC",IF(OR(O510="C",Q510="C",S510="C",U510="C",W510="C",Y510="C",AA510="C",AC510="C"),"C","")))))</f>
        <v>NA</v>
      </c>
      <c r="AG510" s="54" t="str">
        <f>IF(AND(AE510="C",AF510="C"),"UTILIZOU O PDA CORRETAMENTE",IF(AND(AE510="C",AF510="NC"),"UTILIZOU O PDA CORRETAMENTE. NÃO HÁ FOTOS DE TODAS AS ETAPAS",IF(AND(AE510="NC",AF510="NC"),"NÃO UTILIZOU O PDA",IF(AND(AE510="NA",AF510="NA"),"NÃO AVALIADO POR FALHA DE SINCRONISMO"))))</f>
        <v>NÃO AVALIADO POR FALHA DE SINCRONISMO</v>
      </c>
      <c r="AH510" s="144" t="s">
        <v>207</v>
      </c>
      <c r="AI510" s="190" t="s">
        <v>6</v>
      </c>
      <c r="AJ510" s="94" t="str">
        <f>E510</f>
        <v>SÃO PAULO</v>
      </c>
      <c r="AK510" s="192" t="s">
        <v>39</v>
      </c>
    </row>
    <row r="511" spans="1:37" ht="30" hidden="1" customHeight="1">
      <c r="A511" s="176" t="s">
        <v>201</v>
      </c>
      <c r="B511" s="176">
        <v>2618117473</v>
      </c>
      <c r="C511" s="176" t="s">
        <v>101</v>
      </c>
      <c r="D511" s="176" t="s">
        <v>79</v>
      </c>
      <c r="E511" s="176" t="s">
        <v>5</v>
      </c>
      <c r="F511" s="176" t="s">
        <v>817</v>
      </c>
      <c r="G511" s="176">
        <v>116</v>
      </c>
      <c r="H511" s="176" t="s">
        <v>217</v>
      </c>
      <c r="I511" s="176" t="s">
        <v>241</v>
      </c>
      <c r="J511" s="176" t="s">
        <v>309</v>
      </c>
      <c r="K511" s="176" t="s">
        <v>898</v>
      </c>
      <c r="L511" s="204">
        <v>46163.418749999997</v>
      </c>
      <c r="M511" s="204">
        <v>46163.419444444444</v>
      </c>
      <c r="N511" s="176" t="s">
        <v>311</v>
      </c>
      <c r="O511" s="144" t="s">
        <v>62</v>
      </c>
      <c r="P511" s="90"/>
      <c r="Q511" s="144" t="s">
        <v>62</v>
      </c>
      <c r="R511" s="90"/>
      <c r="S511" s="144" t="s">
        <v>62</v>
      </c>
      <c r="T511" s="90"/>
      <c r="U511" s="144" t="s">
        <v>62</v>
      </c>
      <c r="V511" s="90"/>
      <c r="W511" s="144" t="s">
        <v>62</v>
      </c>
      <c r="X511" s="90"/>
      <c r="Y511" s="144" t="s">
        <v>62</v>
      </c>
      <c r="Z511" s="90"/>
      <c r="AA511" s="144" t="s">
        <v>62</v>
      </c>
      <c r="AB511" s="90"/>
      <c r="AC511" s="144" t="s">
        <v>62</v>
      </c>
      <c r="AD511" s="90"/>
      <c r="AE511" s="144" t="s">
        <v>62</v>
      </c>
      <c r="AF511" s="178" t="str">
        <f>IF(AND(O511="",Q511="",S511="",U511="",W511="",Y511="",AA511="",AC511=""),"",IF(OR(AND(O511&lt;&gt;"NA",O511&lt;&gt;"C",O511&lt;&gt;"NC",O511&lt;&gt;"SF",O511&lt;&gt;""),AND(Q511&lt;&gt;"NA",Q511&lt;&gt;"C",Q511&lt;&gt;"NC",Q511&lt;&gt;"SF",Q511&lt;&gt;""),AND(S511&lt;&gt;"NA",S511&lt;&gt;"C",S511&lt;&gt;"NC",S511&lt;&gt;"SF",S511&lt;&gt;""),AND(U511&lt;&gt;"NA",U511&lt;&gt;"C",U511&lt;&gt;"NC",U511&lt;&gt;"SF",U511&lt;&gt;""),AND(W511&lt;&gt;"NA",W511&lt;&gt;"C",W511&lt;&gt;"NC",W511&lt;&gt;"SF",W511&lt;&gt;""),AND(Y511&lt;&gt;"NA",Y511&lt;&gt;"C",Y511&lt;&gt;"NC",Y511&lt;&gt;"SF",Y511&lt;&gt;""),AND(AA511&lt;&gt;"NA",AA511&lt;&gt;"C",AA511&lt;&gt;"NC",AA511&lt;&gt;"SF",AA511&lt;&gt;""),AND(AC511&lt;&gt;"NA",AC511&lt;&gt;"C",AC511&lt;&gt;"NC",AC511&lt;&gt;"SF",AC511&lt;&gt;"")),"FALSO",IF(AND(O511="NA",Q511="NA",S511="NA",U511="NA",W511="NA",Y511="NA",AA511="NA",AC511="NA"),"NA",IF(OR(O511="NC",Q511="NC",S511="NC",U511="NC",W511="NC",Y511="NC",AA511="NC",AC511="NC",O511="SF",Q511="SF",S511="SF",U511="SF",W511="SF",Y511="SF",AA511="SF",AC511="SF"),"NC",IF(OR(O511="C",Q511="C",S511="C",U511="C",W511="C",Y511="C",AA511="C",AC511="C"),"C","")))))</f>
        <v>NA</v>
      </c>
      <c r="AG511" s="54" t="str">
        <f>IF(AND(AE511="C",AF511="C"),"UTILIZOU O PDA CORRETAMENTE",IF(AND(AE511="C",AF511="NC"),"UTILIZOU O PDA CORRETAMENTE. NÃO HÁ FOTOS DE TODAS AS ETAPAS",IF(AND(AE511="NC",AF511="NC"),"NÃO UTILIZOU O PDA",IF(AND(AE511="NA",AF511="NA"),"NÃO AVALIADO POR FALHA DE SINCRONISMO"))))</f>
        <v>NÃO AVALIADO POR FALHA DE SINCRONISMO</v>
      </c>
      <c r="AH511" s="144" t="s">
        <v>207</v>
      </c>
      <c r="AI511" s="190" t="s">
        <v>6</v>
      </c>
      <c r="AJ511" s="94" t="str">
        <f>E511</f>
        <v>SÃO PAULO</v>
      </c>
      <c r="AK511" s="192" t="s">
        <v>39</v>
      </c>
    </row>
    <row r="512" spans="1:37" ht="30" hidden="1" customHeight="1">
      <c r="A512" s="176" t="s">
        <v>201</v>
      </c>
      <c r="B512" s="176">
        <v>2618121777</v>
      </c>
      <c r="C512" s="176" t="s">
        <v>101</v>
      </c>
      <c r="D512" s="176" t="s">
        <v>79</v>
      </c>
      <c r="E512" s="176" t="s">
        <v>5</v>
      </c>
      <c r="F512" s="176" t="s">
        <v>815</v>
      </c>
      <c r="G512" s="176">
        <v>38</v>
      </c>
      <c r="H512" s="176"/>
      <c r="I512" s="176" t="s">
        <v>241</v>
      </c>
      <c r="J512" s="176" t="s">
        <v>309</v>
      </c>
      <c r="K512" s="176" t="s">
        <v>899</v>
      </c>
      <c r="L512" s="204">
        <v>46163.460416666669</v>
      </c>
      <c r="M512" s="204">
        <v>46163.461111111108</v>
      </c>
      <c r="N512" s="176" t="s">
        <v>311</v>
      </c>
      <c r="O512" s="144" t="s">
        <v>62</v>
      </c>
      <c r="P512" s="90"/>
      <c r="Q512" s="144" t="s">
        <v>62</v>
      </c>
      <c r="R512" s="90"/>
      <c r="S512" s="144" t="s">
        <v>62</v>
      </c>
      <c r="T512" s="90"/>
      <c r="U512" s="144" t="s">
        <v>62</v>
      </c>
      <c r="V512" s="90"/>
      <c r="W512" s="144" t="s">
        <v>62</v>
      </c>
      <c r="X512" s="90"/>
      <c r="Y512" s="144" t="s">
        <v>62</v>
      </c>
      <c r="Z512" s="90"/>
      <c r="AA512" s="144" t="s">
        <v>62</v>
      </c>
      <c r="AB512" s="90"/>
      <c r="AC512" s="144" t="s">
        <v>62</v>
      </c>
      <c r="AD512" s="90"/>
      <c r="AE512" s="144" t="s">
        <v>62</v>
      </c>
      <c r="AF512" s="178" t="str">
        <f>IF(AND(O512="",Q512="",S512="",U512="",W512="",Y512="",AA512="",AC512=""),"",IF(OR(AND(O512&lt;&gt;"NA",O512&lt;&gt;"C",O512&lt;&gt;"NC",O512&lt;&gt;"SF",O512&lt;&gt;""),AND(Q512&lt;&gt;"NA",Q512&lt;&gt;"C",Q512&lt;&gt;"NC",Q512&lt;&gt;"SF",Q512&lt;&gt;""),AND(S512&lt;&gt;"NA",S512&lt;&gt;"C",S512&lt;&gt;"NC",S512&lt;&gt;"SF",S512&lt;&gt;""),AND(U512&lt;&gt;"NA",U512&lt;&gt;"C",U512&lt;&gt;"NC",U512&lt;&gt;"SF",U512&lt;&gt;""),AND(W512&lt;&gt;"NA",W512&lt;&gt;"C",W512&lt;&gt;"NC",W512&lt;&gt;"SF",W512&lt;&gt;""),AND(Y512&lt;&gt;"NA",Y512&lt;&gt;"C",Y512&lt;&gt;"NC",Y512&lt;&gt;"SF",Y512&lt;&gt;""),AND(AA512&lt;&gt;"NA",AA512&lt;&gt;"C",AA512&lt;&gt;"NC",AA512&lt;&gt;"SF",AA512&lt;&gt;""),AND(AC512&lt;&gt;"NA",AC512&lt;&gt;"C",AC512&lt;&gt;"NC",AC512&lt;&gt;"SF",AC512&lt;&gt;"")),"FALSO",IF(AND(O512="NA",Q512="NA",S512="NA",U512="NA",W512="NA",Y512="NA",AA512="NA",AC512="NA"),"NA",IF(OR(O512="NC",Q512="NC",S512="NC",U512="NC",W512="NC",Y512="NC",AA512="NC",AC512="NC",O512="SF",Q512="SF",S512="SF",U512="SF",W512="SF",Y512="SF",AA512="SF",AC512="SF"),"NC",IF(OR(O512="C",Q512="C",S512="C",U512="C",W512="C",Y512="C",AA512="C",AC512="C"),"C","")))))</f>
        <v>NA</v>
      </c>
      <c r="AG512" s="54" t="str">
        <f>IF(AND(AE512="C",AF512="C"),"UTILIZOU O PDA CORRETAMENTE",IF(AND(AE512="C",AF512="NC"),"UTILIZOU O PDA CORRETAMENTE. NÃO HÁ FOTOS DE TODAS AS ETAPAS",IF(AND(AE512="NC",AF512="NC"),"NÃO UTILIZOU O PDA",IF(AND(AE512="NA",AF512="NA"),"NÃO AVALIADO POR FALHA DE SINCRONISMO"))))</f>
        <v>NÃO AVALIADO POR FALHA DE SINCRONISMO</v>
      </c>
      <c r="AH512" s="144" t="s">
        <v>207</v>
      </c>
      <c r="AI512" s="190" t="s">
        <v>6</v>
      </c>
      <c r="AJ512" s="94" t="str">
        <f>E512</f>
        <v>SÃO PAULO</v>
      </c>
      <c r="AK512" s="192" t="s">
        <v>39</v>
      </c>
    </row>
    <row r="513" spans="1:37" ht="30" hidden="1" customHeight="1">
      <c r="A513" s="176" t="s">
        <v>201</v>
      </c>
      <c r="B513" s="176">
        <v>2618117252</v>
      </c>
      <c r="C513" s="176" t="s">
        <v>101</v>
      </c>
      <c r="D513" s="176" t="s">
        <v>79</v>
      </c>
      <c r="E513" s="176" t="s">
        <v>5</v>
      </c>
      <c r="F513" s="176" t="s">
        <v>817</v>
      </c>
      <c r="G513" s="176">
        <v>110</v>
      </c>
      <c r="H513" s="176" t="s">
        <v>217</v>
      </c>
      <c r="I513" s="176" t="s">
        <v>241</v>
      </c>
      <c r="J513" s="176" t="s">
        <v>309</v>
      </c>
      <c r="K513" s="176" t="s">
        <v>901</v>
      </c>
      <c r="L513" s="204">
        <v>46163.460416666669</v>
      </c>
      <c r="M513" s="204">
        <v>46163.461111111108</v>
      </c>
      <c r="N513" s="176" t="s">
        <v>311</v>
      </c>
      <c r="O513" s="144" t="s">
        <v>62</v>
      </c>
      <c r="P513" s="90"/>
      <c r="Q513" s="144" t="s">
        <v>62</v>
      </c>
      <c r="R513" s="90"/>
      <c r="S513" s="144" t="s">
        <v>62</v>
      </c>
      <c r="T513" s="90"/>
      <c r="U513" s="144" t="s">
        <v>62</v>
      </c>
      <c r="V513" s="90"/>
      <c r="W513" s="144" t="s">
        <v>62</v>
      </c>
      <c r="X513" s="90"/>
      <c r="Y513" s="144" t="s">
        <v>62</v>
      </c>
      <c r="Z513" s="90"/>
      <c r="AA513" s="144" t="s">
        <v>62</v>
      </c>
      <c r="AB513" s="90"/>
      <c r="AC513" s="144" t="s">
        <v>62</v>
      </c>
      <c r="AD513" s="90"/>
      <c r="AE513" s="144" t="s">
        <v>62</v>
      </c>
      <c r="AF513" s="178" t="str">
        <f>IF(AND(O513="",Q513="",S513="",U513="",W513="",Y513="",AA513="",AC513=""),"",IF(OR(AND(O513&lt;&gt;"NA",O513&lt;&gt;"C",O513&lt;&gt;"NC",O513&lt;&gt;"SF",O513&lt;&gt;""),AND(Q513&lt;&gt;"NA",Q513&lt;&gt;"C",Q513&lt;&gt;"NC",Q513&lt;&gt;"SF",Q513&lt;&gt;""),AND(S513&lt;&gt;"NA",S513&lt;&gt;"C",S513&lt;&gt;"NC",S513&lt;&gt;"SF",S513&lt;&gt;""),AND(U513&lt;&gt;"NA",U513&lt;&gt;"C",U513&lt;&gt;"NC",U513&lt;&gt;"SF",U513&lt;&gt;""),AND(W513&lt;&gt;"NA",W513&lt;&gt;"C",W513&lt;&gt;"NC",W513&lt;&gt;"SF",W513&lt;&gt;""),AND(Y513&lt;&gt;"NA",Y513&lt;&gt;"C",Y513&lt;&gt;"NC",Y513&lt;&gt;"SF",Y513&lt;&gt;""),AND(AA513&lt;&gt;"NA",AA513&lt;&gt;"C",AA513&lt;&gt;"NC",AA513&lt;&gt;"SF",AA513&lt;&gt;""),AND(AC513&lt;&gt;"NA",AC513&lt;&gt;"C",AC513&lt;&gt;"NC",AC513&lt;&gt;"SF",AC513&lt;&gt;"")),"FALSO",IF(AND(O513="NA",Q513="NA",S513="NA",U513="NA",W513="NA",Y513="NA",AA513="NA",AC513="NA"),"NA",IF(OR(O513="NC",Q513="NC",S513="NC",U513="NC",W513="NC",Y513="NC",AA513="NC",AC513="NC",O513="SF",Q513="SF",S513="SF",U513="SF",W513="SF",Y513="SF",AA513="SF",AC513="SF"),"NC",IF(OR(O513="C",Q513="C",S513="C",U513="C",W513="C",Y513="C",AA513="C",AC513="C"),"C","")))))</f>
        <v>NA</v>
      </c>
      <c r="AG513" s="54" t="str">
        <f>IF(AND(AE513="C",AF513="C"),"UTILIZOU O PDA CORRETAMENTE",IF(AND(AE513="C",AF513="NC"),"UTILIZOU O PDA CORRETAMENTE. NÃO HÁ FOTOS DE TODAS AS ETAPAS",IF(AND(AE513="NC",AF513="NC"),"NÃO UTILIZOU O PDA",IF(AND(AE513="NA",AF513="NA"),"NÃO AVALIADO POR FALHA DE SINCRONISMO"))))</f>
        <v>NÃO AVALIADO POR FALHA DE SINCRONISMO</v>
      </c>
      <c r="AH513" s="144" t="s">
        <v>207</v>
      </c>
      <c r="AI513" s="190" t="s">
        <v>6</v>
      </c>
      <c r="AJ513" s="94" t="str">
        <f>E513</f>
        <v>SÃO PAULO</v>
      </c>
      <c r="AK513" s="192" t="s">
        <v>39</v>
      </c>
    </row>
    <row r="514" spans="1:37" ht="30" hidden="1" customHeight="1">
      <c r="A514" s="176" t="s">
        <v>201</v>
      </c>
      <c r="B514" s="176">
        <v>2618125375</v>
      </c>
      <c r="C514" s="176" t="s">
        <v>101</v>
      </c>
      <c r="D514" s="176" t="s">
        <v>79</v>
      </c>
      <c r="E514" s="176" t="s">
        <v>5</v>
      </c>
      <c r="F514" s="176" t="s">
        <v>815</v>
      </c>
      <c r="G514" s="176">
        <v>79</v>
      </c>
      <c r="H514" s="176"/>
      <c r="I514" s="176" t="s">
        <v>241</v>
      </c>
      <c r="J514" s="176" t="s">
        <v>309</v>
      </c>
      <c r="K514" s="176" t="s">
        <v>897</v>
      </c>
      <c r="L514" s="204">
        <v>46163.460416666669</v>
      </c>
      <c r="M514" s="204">
        <v>46163.461111111108</v>
      </c>
      <c r="N514" s="176" t="s">
        <v>311</v>
      </c>
      <c r="O514" s="144" t="s">
        <v>62</v>
      </c>
      <c r="P514" s="90"/>
      <c r="Q514" s="144" t="s">
        <v>62</v>
      </c>
      <c r="R514" s="90"/>
      <c r="S514" s="144" t="s">
        <v>62</v>
      </c>
      <c r="T514" s="90"/>
      <c r="U514" s="144" t="s">
        <v>62</v>
      </c>
      <c r="V514" s="90"/>
      <c r="W514" s="144" t="s">
        <v>62</v>
      </c>
      <c r="X514" s="90"/>
      <c r="Y514" s="144" t="s">
        <v>62</v>
      </c>
      <c r="Z514" s="90"/>
      <c r="AA514" s="144" t="s">
        <v>62</v>
      </c>
      <c r="AB514" s="90"/>
      <c r="AC514" s="144" t="s">
        <v>62</v>
      </c>
      <c r="AD514" s="90"/>
      <c r="AE514" s="144" t="s">
        <v>62</v>
      </c>
      <c r="AF514" s="178" t="str">
        <f>IF(AND(O514="",Q514="",S514="",U514="",W514="",Y514="",AA514="",AC514=""),"",IF(OR(AND(O514&lt;&gt;"NA",O514&lt;&gt;"C",O514&lt;&gt;"NC",O514&lt;&gt;"SF",O514&lt;&gt;""),AND(Q514&lt;&gt;"NA",Q514&lt;&gt;"C",Q514&lt;&gt;"NC",Q514&lt;&gt;"SF",Q514&lt;&gt;""),AND(S514&lt;&gt;"NA",S514&lt;&gt;"C",S514&lt;&gt;"NC",S514&lt;&gt;"SF",S514&lt;&gt;""),AND(U514&lt;&gt;"NA",U514&lt;&gt;"C",U514&lt;&gt;"NC",U514&lt;&gt;"SF",U514&lt;&gt;""),AND(W514&lt;&gt;"NA",W514&lt;&gt;"C",W514&lt;&gt;"NC",W514&lt;&gt;"SF",W514&lt;&gt;""),AND(Y514&lt;&gt;"NA",Y514&lt;&gt;"C",Y514&lt;&gt;"NC",Y514&lt;&gt;"SF",Y514&lt;&gt;""),AND(AA514&lt;&gt;"NA",AA514&lt;&gt;"C",AA514&lt;&gt;"NC",AA514&lt;&gt;"SF",AA514&lt;&gt;""),AND(AC514&lt;&gt;"NA",AC514&lt;&gt;"C",AC514&lt;&gt;"NC",AC514&lt;&gt;"SF",AC514&lt;&gt;"")),"FALSO",IF(AND(O514="NA",Q514="NA",S514="NA",U514="NA",W514="NA",Y514="NA",AA514="NA",AC514="NA"),"NA",IF(OR(O514="NC",Q514="NC",S514="NC",U514="NC",W514="NC",Y514="NC",AA514="NC",AC514="NC",O514="SF",Q514="SF",S514="SF",U514="SF",W514="SF",Y514="SF",AA514="SF",AC514="SF"),"NC",IF(OR(O514="C",Q514="C",S514="C",U514="C",W514="C",Y514="C",AA514="C",AC514="C"),"C","")))))</f>
        <v>NA</v>
      </c>
      <c r="AG514" s="54" t="str">
        <f>IF(AND(AE514="C",AF514="C"),"UTILIZOU O PDA CORRETAMENTE",IF(AND(AE514="C",AF514="NC"),"UTILIZOU O PDA CORRETAMENTE. NÃO HÁ FOTOS DE TODAS AS ETAPAS",IF(AND(AE514="NC",AF514="NC"),"NÃO UTILIZOU O PDA",IF(AND(AE514="NA",AF514="NA"),"NÃO AVALIADO POR FALHA DE SINCRONISMO"))))</f>
        <v>NÃO AVALIADO POR FALHA DE SINCRONISMO</v>
      </c>
      <c r="AH514" s="144" t="s">
        <v>207</v>
      </c>
      <c r="AI514" s="190" t="s">
        <v>6</v>
      </c>
      <c r="AJ514" s="94" t="str">
        <f>E514</f>
        <v>SÃO PAULO</v>
      </c>
      <c r="AK514" s="192" t="s">
        <v>39</v>
      </c>
    </row>
    <row r="515" spans="1:37" ht="30" hidden="1" customHeight="1">
      <c r="A515" s="176" t="s">
        <v>201</v>
      </c>
      <c r="B515" s="176">
        <v>2621088942</v>
      </c>
      <c r="C515" s="176" t="s">
        <v>84</v>
      </c>
      <c r="D515" s="176" t="s">
        <v>77</v>
      </c>
      <c r="E515" s="176" t="s">
        <v>5</v>
      </c>
      <c r="F515" s="176" t="s">
        <v>903</v>
      </c>
      <c r="G515" s="176">
        <v>78</v>
      </c>
      <c r="H515" s="176" t="s">
        <v>304</v>
      </c>
      <c r="I515" s="176" t="s">
        <v>401</v>
      </c>
      <c r="J515" s="176" t="s">
        <v>424</v>
      </c>
      <c r="K515" s="176" t="s">
        <v>217</v>
      </c>
      <c r="L515" s="204">
        <v>46163.632638888892</v>
      </c>
      <c r="M515" s="204">
        <v>46163.643750000003</v>
      </c>
      <c r="N515" s="176" t="s">
        <v>270</v>
      </c>
      <c r="O515" s="144" t="s">
        <v>207</v>
      </c>
      <c r="P515" s="90"/>
      <c r="Q515" s="144" t="s">
        <v>62</v>
      </c>
      <c r="R515" s="90"/>
      <c r="S515" s="144" t="s">
        <v>62</v>
      </c>
      <c r="T515" s="90"/>
      <c r="U515" s="144" t="s">
        <v>62</v>
      </c>
      <c r="V515" s="90"/>
      <c r="W515" s="144" t="s">
        <v>62</v>
      </c>
      <c r="X515" s="90"/>
      <c r="Y515" s="144" t="s">
        <v>62</v>
      </c>
      <c r="Z515" s="90"/>
      <c r="AA515" s="144" t="s">
        <v>62</v>
      </c>
      <c r="AB515" s="90"/>
      <c r="AC515" s="144" t="s">
        <v>207</v>
      </c>
      <c r="AD515" s="90"/>
      <c r="AE515" s="144" t="s">
        <v>207</v>
      </c>
      <c r="AF515" s="178" t="str">
        <f>IF(AND(O515="",Q515="",S515="",U515="",W515="",Y515="",AA515="",AC515=""),"",IF(OR(AND(O515&lt;&gt;"NA",O515&lt;&gt;"C",O515&lt;&gt;"NC",O515&lt;&gt;"SF",O515&lt;&gt;""),AND(Q515&lt;&gt;"NA",Q515&lt;&gt;"C",Q515&lt;&gt;"NC",Q515&lt;&gt;"SF",Q515&lt;&gt;""),AND(S515&lt;&gt;"NA",S515&lt;&gt;"C",S515&lt;&gt;"NC",S515&lt;&gt;"SF",S515&lt;&gt;""),AND(U515&lt;&gt;"NA",U515&lt;&gt;"C",U515&lt;&gt;"NC",U515&lt;&gt;"SF",U515&lt;&gt;""),AND(W515&lt;&gt;"NA",W515&lt;&gt;"C",W515&lt;&gt;"NC",W515&lt;&gt;"SF",W515&lt;&gt;""),AND(Y515&lt;&gt;"NA",Y515&lt;&gt;"C",Y515&lt;&gt;"NC",Y515&lt;&gt;"SF",Y515&lt;&gt;""),AND(AA515&lt;&gt;"NA",AA515&lt;&gt;"C",AA515&lt;&gt;"NC",AA515&lt;&gt;"SF",AA515&lt;&gt;""),AND(AC515&lt;&gt;"NA",AC515&lt;&gt;"C",AC515&lt;&gt;"NC",AC515&lt;&gt;"SF",AC515&lt;&gt;"")),"FALSO",IF(AND(O515="NA",Q515="NA",S515="NA",U515="NA",W515="NA",Y515="NA",AA515="NA",AC515="NA"),"NA",IF(OR(O515="NC",Q515="NC",S515="NC",U515="NC",W515="NC",Y515="NC",AA515="NC",AC515="NC",O515="SF",Q515="SF",S515="SF",U515="SF",W515="SF",Y515="SF",AA515="SF",AC515="SF"),"NC",IF(OR(O515="C",Q515="C",S515="C",U515="C",W515="C",Y515="C",AA515="C",AC515="C"),"C","")))))</f>
        <v>C</v>
      </c>
      <c r="AG515" s="54" t="str">
        <f>IF(AND(AE515="C",AF515="C"),"UTILIZOU O PDA CORRETAMENTE",IF(AND(AE515="C",AF515="NC"),"UTILIZOU O PDA CORRETAMENTE. NÃO HÁ FOTOS DE TODAS AS ETAPAS",IF(AND(AE515="NC",AF515="NC"),"NÃO UTILIZOU O PDA",IF(AND(AE515="NA",AF515="NA"),"NÃO AVALIADO POR FALHA DE SINCRONISMO"))))</f>
        <v>UTILIZOU O PDA CORRETAMENTE</v>
      </c>
      <c r="AH515" s="144" t="s">
        <v>207</v>
      </c>
      <c r="AI515" s="190" t="s">
        <v>6</v>
      </c>
      <c r="AJ515" s="94" t="str">
        <f>E515</f>
        <v>SÃO PAULO</v>
      </c>
      <c r="AK515" s="192" t="s">
        <v>39</v>
      </c>
    </row>
    <row r="516" spans="1:37" ht="30" hidden="1" customHeight="1">
      <c r="A516" s="176" t="s">
        <v>201</v>
      </c>
      <c r="B516" s="176">
        <v>2621088939</v>
      </c>
      <c r="C516" s="176" t="s">
        <v>84</v>
      </c>
      <c r="D516" s="176" t="s">
        <v>77</v>
      </c>
      <c r="E516" s="176" t="s">
        <v>5</v>
      </c>
      <c r="F516" s="176" t="s">
        <v>903</v>
      </c>
      <c r="G516" s="176">
        <v>78</v>
      </c>
      <c r="H516" s="176" t="s">
        <v>886</v>
      </c>
      <c r="I516" s="176" t="s">
        <v>401</v>
      </c>
      <c r="J516" s="176" t="s">
        <v>424</v>
      </c>
      <c r="K516" s="176"/>
      <c r="L516" s="204">
        <v>46163.643750000003</v>
      </c>
      <c r="M516" s="204">
        <v>46163.647222222222</v>
      </c>
      <c r="N516" s="176" t="s">
        <v>270</v>
      </c>
      <c r="O516" s="144" t="s">
        <v>207</v>
      </c>
      <c r="P516" s="90"/>
      <c r="Q516" s="144" t="s">
        <v>62</v>
      </c>
      <c r="R516" s="90"/>
      <c r="S516" s="144" t="s">
        <v>62</v>
      </c>
      <c r="T516" s="90"/>
      <c r="U516" s="144" t="s">
        <v>62</v>
      </c>
      <c r="V516" s="90"/>
      <c r="W516" s="144" t="s">
        <v>62</v>
      </c>
      <c r="X516" s="90"/>
      <c r="Y516" s="144" t="s">
        <v>62</v>
      </c>
      <c r="Z516" s="90"/>
      <c r="AA516" s="144" t="s">
        <v>62</v>
      </c>
      <c r="AB516" s="90"/>
      <c r="AC516" s="144" t="s">
        <v>207</v>
      </c>
      <c r="AD516" s="90"/>
      <c r="AE516" s="144" t="s">
        <v>207</v>
      </c>
      <c r="AF516" s="178" t="str">
        <f>IF(AND(O516="",Q516="",S516="",U516="",W516="",Y516="",AA516="",AC516=""),"",IF(OR(AND(O516&lt;&gt;"NA",O516&lt;&gt;"C",O516&lt;&gt;"NC",O516&lt;&gt;"SF",O516&lt;&gt;""),AND(Q516&lt;&gt;"NA",Q516&lt;&gt;"C",Q516&lt;&gt;"NC",Q516&lt;&gt;"SF",Q516&lt;&gt;""),AND(S516&lt;&gt;"NA",S516&lt;&gt;"C",S516&lt;&gt;"NC",S516&lt;&gt;"SF",S516&lt;&gt;""),AND(U516&lt;&gt;"NA",U516&lt;&gt;"C",U516&lt;&gt;"NC",U516&lt;&gt;"SF",U516&lt;&gt;""),AND(W516&lt;&gt;"NA",W516&lt;&gt;"C",W516&lt;&gt;"NC",W516&lt;&gt;"SF",W516&lt;&gt;""),AND(Y516&lt;&gt;"NA",Y516&lt;&gt;"C",Y516&lt;&gt;"NC",Y516&lt;&gt;"SF",Y516&lt;&gt;""),AND(AA516&lt;&gt;"NA",AA516&lt;&gt;"C",AA516&lt;&gt;"NC",AA516&lt;&gt;"SF",AA516&lt;&gt;""),AND(AC516&lt;&gt;"NA",AC516&lt;&gt;"C",AC516&lt;&gt;"NC",AC516&lt;&gt;"SF",AC516&lt;&gt;"")),"FALSO",IF(AND(O516="NA",Q516="NA",S516="NA",U516="NA",W516="NA",Y516="NA",AA516="NA",AC516="NA"),"NA",IF(OR(O516="NC",Q516="NC",S516="NC",U516="NC",W516="NC",Y516="NC",AA516="NC",AC516="NC",O516="SF",Q516="SF",S516="SF",U516="SF",W516="SF",Y516="SF",AA516="SF",AC516="SF"),"NC",IF(OR(O516="C",Q516="C",S516="C",U516="C",W516="C",Y516="C",AA516="C",AC516="C"),"C","")))))</f>
        <v>C</v>
      </c>
      <c r="AG516" s="54" t="str">
        <f>IF(AND(AE516="C",AF516="C"),"UTILIZOU O PDA CORRETAMENTE",IF(AND(AE516="C",AF516="NC"),"UTILIZOU O PDA CORRETAMENTE. NÃO HÁ FOTOS DE TODAS AS ETAPAS",IF(AND(AE516="NC",AF516="NC"),"NÃO UTILIZOU O PDA",IF(AND(AE516="NA",AF516="NA"),"NÃO AVALIADO POR FALHA DE SINCRONISMO"))))</f>
        <v>UTILIZOU O PDA CORRETAMENTE</v>
      </c>
      <c r="AH516" s="144" t="s">
        <v>207</v>
      </c>
      <c r="AI516" s="190" t="s">
        <v>6</v>
      </c>
      <c r="AJ516" s="94" t="str">
        <f>E516</f>
        <v>SÃO PAULO</v>
      </c>
      <c r="AK516" s="192" t="s">
        <v>39</v>
      </c>
    </row>
    <row r="517" spans="1:37" ht="30" hidden="1" customHeight="1">
      <c r="A517" s="176" t="s">
        <v>201</v>
      </c>
      <c r="B517" s="176">
        <v>2621053500</v>
      </c>
      <c r="C517" s="176" t="s">
        <v>106</v>
      </c>
      <c r="D517" s="176" t="s">
        <v>81</v>
      </c>
      <c r="E517" s="176" t="s">
        <v>5</v>
      </c>
      <c r="F517" s="176" t="s">
        <v>904</v>
      </c>
      <c r="G517" s="176">
        <v>371</v>
      </c>
      <c r="H517" s="176" t="s">
        <v>217</v>
      </c>
      <c r="I517" s="176" t="s">
        <v>223</v>
      </c>
      <c r="J517" s="176" t="s">
        <v>279</v>
      </c>
      <c r="K517" s="176" t="s">
        <v>905</v>
      </c>
      <c r="L517" s="204">
        <v>46163.585416666669</v>
      </c>
      <c r="M517" s="204">
        <v>46163.590277777781</v>
      </c>
      <c r="N517" s="176" t="s">
        <v>277</v>
      </c>
      <c r="O517" s="144" t="s">
        <v>207</v>
      </c>
      <c r="P517" s="90"/>
      <c r="Q517" s="144" t="s">
        <v>207</v>
      </c>
      <c r="R517" s="90"/>
      <c r="S517" s="144" t="s">
        <v>207</v>
      </c>
      <c r="T517" s="90"/>
      <c r="U517" s="144" t="s">
        <v>207</v>
      </c>
      <c r="V517" s="90"/>
      <c r="W517" s="144" t="s">
        <v>207</v>
      </c>
      <c r="X517" s="90"/>
      <c r="Y517" s="144" t="s">
        <v>62</v>
      </c>
      <c r="Z517" s="90"/>
      <c r="AA517" s="144" t="s">
        <v>207</v>
      </c>
      <c r="AB517" s="90"/>
      <c r="AC517" s="144" t="s">
        <v>207</v>
      </c>
      <c r="AD517" s="90"/>
      <c r="AE517" s="144" t="s">
        <v>207</v>
      </c>
      <c r="AF517" s="178" t="str">
        <f>IF(AND(O517="",Q517="",S517="",U517="",W517="",Y517="",AA517="",AC517=""),"",IF(OR(AND(O517&lt;&gt;"NA",O517&lt;&gt;"C",O517&lt;&gt;"NC",O517&lt;&gt;"SF",O517&lt;&gt;""),AND(Q517&lt;&gt;"NA",Q517&lt;&gt;"C",Q517&lt;&gt;"NC",Q517&lt;&gt;"SF",Q517&lt;&gt;""),AND(S517&lt;&gt;"NA",S517&lt;&gt;"C",S517&lt;&gt;"NC",S517&lt;&gt;"SF",S517&lt;&gt;""),AND(U517&lt;&gt;"NA",U517&lt;&gt;"C",U517&lt;&gt;"NC",U517&lt;&gt;"SF",U517&lt;&gt;""),AND(W517&lt;&gt;"NA",W517&lt;&gt;"C",W517&lt;&gt;"NC",W517&lt;&gt;"SF",W517&lt;&gt;""),AND(Y517&lt;&gt;"NA",Y517&lt;&gt;"C",Y517&lt;&gt;"NC",Y517&lt;&gt;"SF",Y517&lt;&gt;""),AND(AA517&lt;&gt;"NA",AA517&lt;&gt;"C",AA517&lt;&gt;"NC",AA517&lt;&gt;"SF",AA517&lt;&gt;""),AND(AC517&lt;&gt;"NA",AC517&lt;&gt;"C",AC517&lt;&gt;"NC",AC517&lt;&gt;"SF",AC517&lt;&gt;"")),"FALSO",IF(AND(O517="NA",Q517="NA",S517="NA",U517="NA",W517="NA",Y517="NA",AA517="NA",AC517="NA"),"NA",IF(OR(O517="NC",Q517="NC",S517="NC",U517="NC",W517="NC",Y517="NC",AA517="NC",AC517="NC",O517="SF",Q517="SF",S517="SF",U517="SF",W517="SF",Y517="SF",AA517="SF",AC517="SF"),"NC",IF(OR(O517="C",Q517="C",S517="C",U517="C",W517="C",Y517="C",AA517="C",AC517="C"),"C","")))))</f>
        <v>C</v>
      </c>
      <c r="AG517" s="54" t="str">
        <f>IF(AND(AE517="C",AF517="C"),"UTILIZOU O PDA CORRETAMENTE",IF(AND(AE517="C",AF517="NC"),"UTILIZOU O PDA CORRETAMENTE. NÃO HÁ FOTOS DE TODAS AS ETAPAS",IF(AND(AE517="NC",AF517="NC"),"NÃO UTILIZOU O PDA",IF(AND(AE517="NA",AF517="NA"),"NÃO AVALIADO POR FALHA DE SINCRONISMO"))))</f>
        <v>UTILIZOU O PDA CORRETAMENTE</v>
      </c>
      <c r="AH517" s="144" t="s">
        <v>207</v>
      </c>
      <c r="AI517" s="190" t="s">
        <v>6</v>
      </c>
      <c r="AJ517" s="94" t="str">
        <f>E517</f>
        <v>SÃO PAULO</v>
      </c>
      <c r="AK517" s="192" t="s">
        <v>39</v>
      </c>
    </row>
    <row r="518" spans="1:37" ht="30" hidden="1" customHeight="1">
      <c r="A518" s="176" t="s">
        <v>201</v>
      </c>
      <c r="B518" s="176">
        <v>2693807702</v>
      </c>
      <c r="C518" s="176" t="s">
        <v>103</v>
      </c>
      <c r="D518" s="176" t="s">
        <v>81</v>
      </c>
      <c r="E518" s="176" t="s">
        <v>5</v>
      </c>
      <c r="F518" s="176" t="s">
        <v>906</v>
      </c>
      <c r="G518" s="176">
        <v>689</v>
      </c>
      <c r="H518" s="176"/>
      <c r="I518" s="176" t="s">
        <v>459</v>
      </c>
      <c r="J518" s="176" t="s">
        <v>246</v>
      </c>
      <c r="K518" s="176"/>
      <c r="L518" s="204">
        <v>46163.399305555555</v>
      </c>
      <c r="M518" s="204">
        <v>46163.508333333331</v>
      </c>
      <c r="N518" s="176" t="s">
        <v>345</v>
      </c>
      <c r="O518" s="144" t="s">
        <v>207</v>
      </c>
      <c r="P518" s="90"/>
      <c r="Q518" s="144" t="s">
        <v>207</v>
      </c>
      <c r="R518" s="90"/>
      <c r="S518" s="144" t="s">
        <v>207</v>
      </c>
      <c r="T518" s="90"/>
      <c r="U518" s="144" t="s">
        <v>207</v>
      </c>
      <c r="V518" s="90"/>
      <c r="W518" s="144" t="s">
        <v>207</v>
      </c>
      <c r="X518" s="90"/>
      <c r="Y518" s="144" t="s">
        <v>62</v>
      </c>
      <c r="Z518" s="90"/>
      <c r="AA518" s="144" t="s">
        <v>207</v>
      </c>
      <c r="AB518" s="90"/>
      <c r="AC518" s="144" t="s">
        <v>207</v>
      </c>
      <c r="AD518" s="90"/>
      <c r="AE518" s="144" t="s">
        <v>207</v>
      </c>
      <c r="AF518" s="178" t="str">
        <f>IF(AND(O518="",Q518="",S518="",U518="",W518="",Y518="",AA518="",AC518=""),"",IF(OR(AND(O518&lt;&gt;"NA",O518&lt;&gt;"C",O518&lt;&gt;"NC",O518&lt;&gt;"SF",O518&lt;&gt;""),AND(Q518&lt;&gt;"NA",Q518&lt;&gt;"C",Q518&lt;&gt;"NC",Q518&lt;&gt;"SF",Q518&lt;&gt;""),AND(S518&lt;&gt;"NA",S518&lt;&gt;"C",S518&lt;&gt;"NC",S518&lt;&gt;"SF",S518&lt;&gt;""),AND(U518&lt;&gt;"NA",U518&lt;&gt;"C",U518&lt;&gt;"NC",U518&lt;&gt;"SF",U518&lt;&gt;""),AND(W518&lt;&gt;"NA",W518&lt;&gt;"C",W518&lt;&gt;"NC",W518&lt;&gt;"SF",W518&lt;&gt;""),AND(Y518&lt;&gt;"NA",Y518&lt;&gt;"C",Y518&lt;&gt;"NC",Y518&lt;&gt;"SF",Y518&lt;&gt;""),AND(AA518&lt;&gt;"NA",AA518&lt;&gt;"C",AA518&lt;&gt;"NC",AA518&lt;&gt;"SF",AA518&lt;&gt;""),AND(AC518&lt;&gt;"NA",AC518&lt;&gt;"C",AC518&lt;&gt;"NC",AC518&lt;&gt;"SF",AC518&lt;&gt;"")),"FALSO",IF(AND(O518="NA",Q518="NA",S518="NA",U518="NA",W518="NA",Y518="NA",AA518="NA",AC518="NA"),"NA",IF(OR(O518="NC",Q518="NC",S518="NC",U518="NC",W518="NC",Y518="NC",AA518="NC",AC518="NC",O518="SF",Q518="SF",S518="SF",U518="SF",W518="SF",Y518="SF",AA518="SF",AC518="SF"),"NC",IF(OR(O518="C",Q518="C",S518="C",U518="C",W518="C",Y518="C",AA518="C",AC518="C"),"C","")))))</f>
        <v>C</v>
      </c>
      <c r="AG518" s="54" t="str">
        <f>IF(AND(AE518="C",AF518="C"),"UTILIZOU O PDA CORRETAMENTE",IF(AND(AE518="C",AF518="NC"),"UTILIZOU O PDA CORRETAMENTE. NÃO HÁ FOTOS DE TODAS AS ETAPAS",IF(AND(AE518="NC",AF518="NC"),"NÃO UTILIZOU O PDA",IF(AND(AE518="NA",AF518="NA"),"NÃO AVALIADO POR FALHA DE SINCRONISMO"))))</f>
        <v>UTILIZOU O PDA CORRETAMENTE</v>
      </c>
      <c r="AH518" s="144" t="s">
        <v>207</v>
      </c>
      <c r="AI518" s="190" t="s">
        <v>6</v>
      </c>
      <c r="AJ518" s="94" t="str">
        <f>E518</f>
        <v>SÃO PAULO</v>
      </c>
      <c r="AK518" s="192" t="s">
        <v>39</v>
      </c>
    </row>
    <row r="519" spans="1:37" ht="30" hidden="1" customHeight="1">
      <c r="A519" s="176" t="s">
        <v>201</v>
      </c>
      <c r="B519" s="176">
        <v>2621113870</v>
      </c>
      <c r="C519" s="176" t="s">
        <v>106</v>
      </c>
      <c r="D519" s="176" t="s">
        <v>81</v>
      </c>
      <c r="E519" s="176" t="s">
        <v>5</v>
      </c>
      <c r="F519" s="176" t="s">
        <v>907</v>
      </c>
      <c r="G519" s="176">
        <v>225</v>
      </c>
      <c r="H519" s="176" t="s">
        <v>203</v>
      </c>
      <c r="I519" s="176" t="s">
        <v>223</v>
      </c>
      <c r="J519" s="176" t="s">
        <v>339</v>
      </c>
      <c r="K519" s="176" t="s">
        <v>908</v>
      </c>
      <c r="L519" s="204">
        <v>46163.378472222219</v>
      </c>
      <c r="M519" s="204">
        <v>46163.48541666667</v>
      </c>
      <c r="N519" s="176" t="s">
        <v>229</v>
      </c>
      <c r="O519" s="144" t="s">
        <v>231</v>
      </c>
      <c r="P519" s="90" t="s">
        <v>891</v>
      </c>
      <c r="Q519" s="144" t="s">
        <v>231</v>
      </c>
      <c r="R519" s="90" t="s">
        <v>891</v>
      </c>
      <c r="S519" s="144" t="s">
        <v>231</v>
      </c>
      <c r="T519" s="90" t="s">
        <v>891</v>
      </c>
      <c r="U519" s="144" t="s">
        <v>231</v>
      </c>
      <c r="V519" s="90" t="s">
        <v>891</v>
      </c>
      <c r="W519" s="144" t="s">
        <v>231</v>
      </c>
      <c r="X519" s="90" t="s">
        <v>891</v>
      </c>
      <c r="Y519" s="144" t="s">
        <v>231</v>
      </c>
      <c r="Z519" s="90" t="s">
        <v>891</v>
      </c>
      <c r="AA519" s="144" t="s">
        <v>231</v>
      </c>
      <c r="AB519" s="90" t="s">
        <v>891</v>
      </c>
      <c r="AC519" s="144" t="s">
        <v>231</v>
      </c>
      <c r="AD519" s="90" t="s">
        <v>891</v>
      </c>
      <c r="AE519" s="144" t="s">
        <v>231</v>
      </c>
      <c r="AF519" s="178" t="str">
        <f>IF(AND(O519="",Q519="",S519="",U519="",W519="",Y519="",AA519="",AC519=""),"",IF(OR(AND(O519&lt;&gt;"NA",O519&lt;&gt;"C",O519&lt;&gt;"NC",O519&lt;&gt;"SF",O519&lt;&gt;""),AND(Q519&lt;&gt;"NA",Q519&lt;&gt;"C",Q519&lt;&gt;"NC",Q519&lt;&gt;"SF",Q519&lt;&gt;""),AND(S519&lt;&gt;"NA",S519&lt;&gt;"C",S519&lt;&gt;"NC",S519&lt;&gt;"SF",S519&lt;&gt;""),AND(U519&lt;&gt;"NA",U519&lt;&gt;"C",U519&lt;&gt;"NC",U519&lt;&gt;"SF",U519&lt;&gt;""),AND(W519&lt;&gt;"NA",W519&lt;&gt;"C",W519&lt;&gt;"NC",W519&lt;&gt;"SF",W519&lt;&gt;""),AND(Y519&lt;&gt;"NA",Y519&lt;&gt;"C",Y519&lt;&gt;"NC",Y519&lt;&gt;"SF",Y519&lt;&gt;""),AND(AA519&lt;&gt;"NA",AA519&lt;&gt;"C",AA519&lt;&gt;"NC",AA519&lt;&gt;"SF",AA519&lt;&gt;""),AND(AC519&lt;&gt;"NA",AC519&lt;&gt;"C",AC519&lt;&gt;"NC",AC519&lt;&gt;"SF",AC519&lt;&gt;"")),"FALSO",IF(AND(O519="NA",Q519="NA",S519="NA",U519="NA",W519="NA",Y519="NA",AA519="NA",AC519="NA"),"NA",IF(OR(O519="NC",Q519="NC",S519="NC",U519="NC",W519="NC",Y519="NC",AA519="NC",AC519="NC",O519="SF",Q519="SF",S519="SF",U519="SF",W519="SF",Y519="SF",AA519="SF",AC519="SF"),"NC",IF(OR(O519="C",Q519="C",S519="C",U519="C",W519="C",Y519="C",AA519="C",AC519="C"),"C","")))))</f>
        <v>NC</v>
      </c>
      <c r="AG519" s="54" t="str">
        <f>IF(AND(AE519="C",AF519="C"),"UTILIZOU O PDA CORRETAMENTE",IF(AND(AE519="C",AF519="NC"),"UTILIZOU O PDA CORRETAMENTE. NÃO HÁ FOTOS DE TODAS AS ETAPAS",IF(AND(AE519="NC",AF519="NC"),"NÃO UTILIZOU O PDA",IF(AND(AE519="NA",AF519="NA"),"NÃO AVALIADO POR FALHA DE SINCRONISMO"))))</f>
        <v>NÃO UTILIZOU O PDA</v>
      </c>
      <c r="AH519" s="144" t="s">
        <v>207</v>
      </c>
      <c r="AI519" s="190" t="s">
        <v>6</v>
      </c>
      <c r="AJ519" s="94" t="str">
        <f>E519</f>
        <v>SÃO PAULO</v>
      </c>
      <c r="AK519" s="192" t="s">
        <v>39</v>
      </c>
    </row>
    <row r="520" spans="1:37" ht="30" hidden="1" customHeight="1">
      <c r="A520" s="176" t="s">
        <v>201</v>
      </c>
      <c r="B520" s="176">
        <v>2693805787</v>
      </c>
      <c r="C520" s="176" t="s">
        <v>102</v>
      </c>
      <c r="D520" s="176" t="s">
        <v>81</v>
      </c>
      <c r="E520" s="176" t="s">
        <v>5</v>
      </c>
      <c r="F520" s="176" t="s">
        <v>909</v>
      </c>
      <c r="G520" s="176">
        <v>302</v>
      </c>
      <c r="H520" s="176"/>
      <c r="I520" s="176" t="s">
        <v>427</v>
      </c>
      <c r="J520" s="176" t="s">
        <v>246</v>
      </c>
      <c r="K520" s="176" t="s">
        <v>910</v>
      </c>
      <c r="L520" s="204">
        <v>46163.333333333336</v>
      </c>
      <c r="M520" s="204">
        <v>46163.395833333336</v>
      </c>
      <c r="N520" s="176" t="s">
        <v>229</v>
      </c>
      <c r="O520" s="144" t="s">
        <v>231</v>
      </c>
      <c r="P520" s="90" t="s">
        <v>891</v>
      </c>
      <c r="Q520" s="144" t="s">
        <v>231</v>
      </c>
      <c r="R520" s="90" t="s">
        <v>891</v>
      </c>
      <c r="S520" s="144" t="s">
        <v>231</v>
      </c>
      <c r="T520" s="90" t="s">
        <v>891</v>
      </c>
      <c r="U520" s="144" t="s">
        <v>231</v>
      </c>
      <c r="V520" s="90" t="s">
        <v>891</v>
      </c>
      <c r="W520" s="144" t="s">
        <v>231</v>
      </c>
      <c r="X520" s="90" t="s">
        <v>891</v>
      </c>
      <c r="Y520" s="144" t="s">
        <v>231</v>
      </c>
      <c r="Z520" s="90" t="s">
        <v>891</v>
      </c>
      <c r="AA520" s="144" t="s">
        <v>231</v>
      </c>
      <c r="AB520" s="90" t="s">
        <v>891</v>
      </c>
      <c r="AC520" s="144" t="s">
        <v>231</v>
      </c>
      <c r="AD520" s="90" t="s">
        <v>891</v>
      </c>
      <c r="AE520" s="144" t="s">
        <v>231</v>
      </c>
      <c r="AF520" s="178" t="str">
        <f>IF(AND(O520="",Q520="",S520="",U520="",W520="",Y520="",AA520="",AC520=""),"",IF(OR(AND(O520&lt;&gt;"NA",O520&lt;&gt;"C",O520&lt;&gt;"NC",O520&lt;&gt;"SF",O520&lt;&gt;""),AND(Q520&lt;&gt;"NA",Q520&lt;&gt;"C",Q520&lt;&gt;"NC",Q520&lt;&gt;"SF",Q520&lt;&gt;""),AND(S520&lt;&gt;"NA",S520&lt;&gt;"C",S520&lt;&gt;"NC",S520&lt;&gt;"SF",S520&lt;&gt;""),AND(U520&lt;&gt;"NA",U520&lt;&gt;"C",U520&lt;&gt;"NC",U520&lt;&gt;"SF",U520&lt;&gt;""),AND(W520&lt;&gt;"NA",W520&lt;&gt;"C",W520&lt;&gt;"NC",W520&lt;&gt;"SF",W520&lt;&gt;""),AND(Y520&lt;&gt;"NA",Y520&lt;&gt;"C",Y520&lt;&gt;"NC",Y520&lt;&gt;"SF",Y520&lt;&gt;""),AND(AA520&lt;&gt;"NA",AA520&lt;&gt;"C",AA520&lt;&gt;"NC",AA520&lt;&gt;"SF",AA520&lt;&gt;""),AND(AC520&lt;&gt;"NA",AC520&lt;&gt;"C",AC520&lt;&gt;"NC",AC520&lt;&gt;"SF",AC520&lt;&gt;"")),"FALSO",IF(AND(O520="NA",Q520="NA",S520="NA",U520="NA",W520="NA",Y520="NA",AA520="NA",AC520="NA"),"NA",IF(OR(O520="NC",Q520="NC",S520="NC",U520="NC",W520="NC",Y520="NC",AA520="NC",AC520="NC",O520="SF",Q520="SF",S520="SF",U520="SF",W520="SF",Y520="SF",AA520="SF",AC520="SF"),"NC",IF(OR(O520="C",Q520="C",S520="C",U520="C",W520="C",Y520="C",AA520="C",AC520="C"),"C","")))))</f>
        <v>NC</v>
      </c>
      <c r="AG520" s="54" t="str">
        <f>IF(AND(AE520="C",AF520="C"),"UTILIZOU O PDA CORRETAMENTE",IF(AND(AE520="C",AF520="NC"),"UTILIZOU O PDA CORRETAMENTE. NÃO HÁ FOTOS DE TODAS AS ETAPAS",IF(AND(AE520="NC",AF520="NC"),"NÃO UTILIZOU O PDA",IF(AND(AE520="NA",AF520="NA"),"NÃO AVALIADO POR FALHA DE SINCRONISMO"))))</f>
        <v>NÃO UTILIZOU O PDA</v>
      </c>
      <c r="AH520" s="144" t="s">
        <v>207</v>
      </c>
      <c r="AI520" s="190" t="s">
        <v>6</v>
      </c>
      <c r="AJ520" s="94" t="str">
        <f>E520</f>
        <v>SÃO PAULO</v>
      </c>
      <c r="AK520" s="192" t="s">
        <v>39</v>
      </c>
    </row>
    <row r="521" spans="1:37" ht="30" hidden="1" customHeight="1">
      <c r="A521" s="176" t="s">
        <v>201</v>
      </c>
      <c r="B521" s="176">
        <v>2693807739</v>
      </c>
      <c r="C521" s="176" t="s">
        <v>107</v>
      </c>
      <c r="D521" s="176" t="s">
        <v>81</v>
      </c>
      <c r="E521" s="176" t="s">
        <v>5</v>
      </c>
      <c r="F521" s="176" t="s">
        <v>911</v>
      </c>
      <c r="G521" s="176">
        <v>28</v>
      </c>
      <c r="H521" s="176" t="s">
        <v>260</v>
      </c>
      <c r="I521" s="176" t="s">
        <v>390</v>
      </c>
      <c r="J521" s="176" t="s">
        <v>720</v>
      </c>
      <c r="K521" s="176" t="s">
        <v>912</v>
      </c>
      <c r="L521" s="204">
        <v>46163.584027777775</v>
      </c>
      <c r="M521" s="204">
        <v>46163.616666666669</v>
      </c>
      <c r="N521" s="176" t="s">
        <v>243</v>
      </c>
      <c r="O521" s="144" t="s">
        <v>207</v>
      </c>
      <c r="P521" s="90"/>
      <c r="Q521" s="144" t="s">
        <v>207</v>
      </c>
      <c r="R521" s="90"/>
      <c r="S521" s="144" t="s">
        <v>207</v>
      </c>
      <c r="T521" s="90"/>
      <c r="U521" s="144" t="s">
        <v>62</v>
      </c>
      <c r="V521" s="90"/>
      <c r="W521" s="144" t="s">
        <v>207</v>
      </c>
      <c r="X521" s="90"/>
      <c r="Y521" s="144" t="s">
        <v>62</v>
      </c>
      <c r="Z521" s="90"/>
      <c r="AA521" s="144" t="s">
        <v>207</v>
      </c>
      <c r="AB521" s="90"/>
      <c r="AC521" s="144" t="s">
        <v>207</v>
      </c>
      <c r="AD521" s="90"/>
      <c r="AE521" s="144" t="s">
        <v>207</v>
      </c>
      <c r="AF521" s="178" t="str">
        <f>IF(AND(O521="",Q521="",S521="",U521="",W521="",Y521="",AA521="",AC521=""),"",IF(OR(AND(O521&lt;&gt;"NA",O521&lt;&gt;"C",O521&lt;&gt;"NC",O521&lt;&gt;"SF",O521&lt;&gt;""),AND(Q521&lt;&gt;"NA",Q521&lt;&gt;"C",Q521&lt;&gt;"NC",Q521&lt;&gt;"SF",Q521&lt;&gt;""),AND(S521&lt;&gt;"NA",S521&lt;&gt;"C",S521&lt;&gt;"NC",S521&lt;&gt;"SF",S521&lt;&gt;""),AND(U521&lt;&gt;"NA",U521&lt;&gt;"C",U521&lt;&gt;"NC",U521&lt;&gt;"SF",U521&lt;&gt;""),AND(W521&lt;&gt;"NA",W521&lt;&gt;"C",W521&lt;&gt;"NC",W521&lt;&gt;"SF",W521&lt;&gt;""),AND(Y521&lt;&gt;"NA",Y521&lt;&gt;"C",Y521&lt;&gt;"NC",Y521&lt;&gt;"SF",Y521&lt;&gt;""),AND(AA521&lt;&gt;"NA",AA521&lt;&gt;"C",AA521&lt;&gt;"NC",AA521&lt;&gt;"SF",AA521&lt;&gt;""),AND(AC521&lt;&gt;"NA",AC521&lt;&gt;"C",AC521&lt;&gt;"NC",AC521&lt;&gt;"SF",AC521&lt;&gt;"")),"FALSO",IF(AND(O521="NA",Q521="NA",S521="NA",U521="NA",W521="NA",Y521="NA",AA521="NA",AC521="NA"),"NA",IF(OR(O521="NC",Q521="NC",S521="NC",U521="NC",W521="NC",Y521="NC",AA521="NC",AC521="NC",O521="SF",Q521="SF",S521="SF",U521="SF",W521="SF",Y521="SF",AA521="SF",AC521="SF"),"NC",IF(OR(O521="C",Q521="C",S521="C",U521="C",W521="C",Y521="C",AA521="C",AC521="C"),"C","")))))</f>
        <v>C</v>
      </c>
      <c r="AG521" s="54" t="str">
        <f>IF(AND(AE521="C",AF521="C"),"UTILIZOU O PDA CORRETAMENTE",IF(AND(AE521="C",AF521="NC"),"UTILIZOU O PDA CORRETAMENTE. NÃO HÁ FOTOS DE TODAS AS ETAPAS",IF(AND(AE521="NC",AF521="NC"),"NÃO UTILIZOU O PDA",IF(AND(AE521="NA",AF521="NA"),"NÃO AVALIADO POR FALHA DE SINCRONISMO"))))</f>
        <v>UTILIZOU O PDA CORRETAMENTE</v>
      </c>
      <c r="AH521" s="144" t="s">
        <v>207</v>
      </c>
      <c r="AI521" s="190" t="s">
        <v>6</v>
      </c>
      <c r="AJ521" s="94" t="str">
        <f>E521</f>
        <v>SÃO PAULO</v>
      </c>
      <c r="AK521" s="192" t="s">
        <v>39</v>
      </c>
    </row>
    <row r="522" spans="1:37" ht="30" hidden="1" customHeight="1">
      <c r="A522" s="176" t="s">
        <v>201</v>
      </c>
      <c r="B522" s="176">
        <v>2693773496</v>
      </c>
      <c r="C522" s="176" t="s">
        <v>107</v>
      </c>
      <c r="D522" s="176" t="s">
        <v>81</v>
      </c>
      <c r="E522" s="176" t="s">
        <v>5</v>
      </c>
      <c r="F522" s="176" t="s">
        <v>913</v>
      </c>
      <c r="G522" s="176">
        <v>142</v>
      </c>
      <c r="H522" s="176"/>
      <c r="I522" s="176" t="s">
        <v>261</v>
      </c>
      <c r="J522" s="176" t="s">
        <v>224</v>
      </c>
      <c r="K522" s="176"/>
      <c r="L522" s="204">
        <v>46163.423611111109</v>
      </c>
      <c r="M522" s="204">
        <v>46163.427083333336</v>
      </c>
      <c r="N522" s="176" t="s">
        <v>243</v>
      </c>
      <c r="O522" s="144" t="s">
        <v>207</v>
      </c>
      <c r="P522" s="90"/>
      <c r="Q522" s="144" t="s">
        <v>207</v>
      </c>
      <c r="R522" s="90"/>
      <c r="S522" s="144" t="s">
        <v>207</v>
      </c>
      <c r="T522" s="90"/>
      <c r="U522" s="144" t="s">
        <v>62</v>
      </c>
      <c r="V522" s="90"/>
      <c r="W522" s="144" t="s">
        <v>207</v>
      </c>
      <c r="X522" s="90"/>
      <c r="Y522" s="144" t="s">
        <v>62</v>
      </c>
      <c r="Z522" s="90"/>
      <c r="AA522" s="144" t="s">
        <v>207</v>
      </c>
      <c r="AB522" s="90"/>
      <c r="AC522" s="144" t="s">
        <v>207</v>
      </c>
      <c r="AD522" s="90"/>
      <c r="AE522" s="144" t="s">
        <v>207</v>
      </c>
      <c r="AF522" s="178" t="str">
        <f>IF(AND(O522="",Q522="",S522="",U522="",W522="",Y522="",AA522="",AC522=""),"",IF(OR(AND(O522&lt;&gt;"NA",O522&lt;&gt;"C",O522&lt;&gt;"NC",O522&lt;&gt;"SF",O522&lt;&gt;""),AND(Q522&lt;&gt;"NA",Q522&lt;&gt;"C",Q522&lt;&gt;"NC",Q522&lt;&gt;"SF",Q522&lt;&gt;""),AND(S522&lt;&gt;"NA",S522&lt;&gt;"C",S522&lt;&gt;"NC",S522&lt;&gt;"SF",S522&lt;&gt;""),AND(U522&lt;&gt;"NA",U522&lt;&gt;"C",U522&lt;&gt;"NC",U522&lt;&gt;"SF",U522&lt;&gt;""),AND(W522&lt;&gt;"NA",W522&lt;&gt;"C",W522&lt;&gt;"NC",W522&lt;&gt;"SF",W522&lt;&gt;""),AND(Y522&lt;&gt;"NA",Y522&lt;&gt;"C",Y522&lt;&gt;"NC",Y522&lt;&gt;"SF",Y522&lt;&gt;""),AND(AA522&lt;&gt;"NA",AA522&lt;&gt;"C",AA522&lt;&gt;"NC",AA522&lt;&gt;"SF",AA522&lt;&gt;""),AND(AC522&lt;&gt;"NA",AC522&lt;&gt;"C",AC522&lt;&gt;"NC",AC522&lt;&gt;"SF",AC522&lt;&gt;"")),"FALSO",IF(AND(O522="NA",Q522="NA",S522="NA",U522="NA",W522="NA",Y522="NA",AA522="NA",AC522="NA"),"NA",IF(OR(O522="NC",Q522="NC",S522="NC",U522="NC",W522="NC",Y522="NC",AA522="NC",AC522="NC",O522="SF",Q522="SF",S522="SF",U522="SF",W522="SF",Y522="SF",AA522="SF",AC522="SF"),"NC",IF(OR(O522="C",Q522="C",S522="C",U522="C",W522="C",Y522="C",AA522="C",AC522="C"),"C","")))))</f>
        <v>C</v>
      </c>
      <c r="AG522" s="54" t="str">
        <f>IF(AND(AE522="C",AF522="C"),"UTILIZOU O PDA CORRETAMENTE",IF(AND(AE522="C",AF522="NC"),"UTILIZOU O PDA CORRETAMENTE. NÃO HÁ FOTOS DE TODAS AS ETAPAS",IF(AND(AE522="NC",AF522="NC"),"NÃO UTILIZOU O PDA",IF(AND(AE522="NA",AF522="NA"),"NÃO AVALIADO POR FALHA DE SINCRONISMO"))))</f>
        <v>UTILIZOU O PDA CORRETAMENTE</v>
      </c>
      <c r="AH522" s="144" t="s">
        <v>207</v>
      </c>
      <c r="AI522" s="190" t="s">
        <v>6</v>
      </c>
      <c r="AJ522" s="94" t="str">
        <f>E522</f>
        <v>SÃO PAULO</v>
      </c>
      <c r="AK522" s="192" t="s">
        <v>39</v>
      </c>
    </row>
    <row r="523" spans="1:37" ht="30" hidden="1" customHeight="1">
      <c r="A523" s="176" t="s">
        <v>201</v>
      </c>
      <c r="B523" s="176">
        <v>2621291071</v>
      </c>
      <c r="C523" s="176" t="s">
        <v>105</v>
      </c>
      <c r="D523" s="176" t="s">
        <v>81</v>
      </c>
      <c r="E523" s="176" t="s">
        <v>5</v>
      </c>
      <c r="F523" s="176" t="s">
        <v>848</v>
      </c>
      <c r="G523" s="176">
        <v>7</v>
      </c>
      <c r="H523" s="176" t="s">
        <v>217</v>
      </c>
      <c r="I523" s="176" t="s">
        <v>390</v>
      </c>
      <c r="J523" s="176" t="s">
        <v>251</v>
      </c>
      <c r="K523" s="176" t="s">
        <v>914</v>
      </c>
      <c r="L523" s="204">
        <v>46163.618750000001</v>
      </c>
      <c r="M523" s="204">
        <v>46163.620138888888</v>
      </c>
      <c r="N523" s="176" t="s">
        <v>243</v>
      </c>
      <c r="O523" s="144" t="s">
        <v>207</v>
      </c>
      <c r="P523" s="90"/>
      <c r="Q523" s="144" t="s">
        <v>207</v>
      </c>
      <c r="R523" s="90"/>
      <c r="S523" s="144" t="s">
        <v>207</v>
      </c>
      <c r="T523" s="90"/>
      <c r="U523" s="144" t="s">
        <v>62</v>
      </c>
      <c r="V523" s="90"/>
      <c r="W523" s="144" t="s">
        <v>207</v>
      </c>
      <c r="X523" s="90"/>
      <c r="Y523" s="144" t="s">
        <v>62</v>
      </c>
      <c r="Z523" s="90"/>
      <c r="AA523" s="144" t="s">
        <v>230</v>
      </c>
      <c r="AB523" s="90"/>
      <c r="AC523" s="144" t="s">
        <v>207</v>
      </c>
      <c r="AD523" s="90"/>
      <c r="AE523" s="144" t="s">
        <v>207</v>
      </c>
      <c r="AF523" s="178" t="str">
        <f>IF(AND(O523="",Q523="",S523="",U523="",W523="",Y523="",AA523="",AC523=""),"",IF(OR(AND(O523&lt;&gt;"NA",O523&lt;&gt;"C",O523&lt;&gt;"NC",O523&lt;&gt;"SF",O523&lt;&gt;""),AND(Q523&lt;&gt;"NA",Q523&lt;&gt;"C",Q523&lt;&gt;"NC",Q523&lt;&gt;"SF",Q523&lt;&gt;""),AND(S523&lt;&gt;"NA",S523&lt;&gt;"C",S523&lt;&gt;"NC",S523&lt;&gt;"SF",S523&lt;&gt;""),AND(U523&lt;&gt;"NA",U523&lt;&gt;"C",U523&lt;&gt;"NC",U523&lt;&gt;"SF",U523&lt;&gt;""),AND(W523&lt;&gt;"NA",W523&lt;&gt;"C",W523&lt;&gt;"NC",W523&lt;&gt;"SF",W523&lt;&gt;""),AND(Y523&lt;&gt;"NA",Y523&lt;&gt;"C",Y523&lt;&gt;"NC",Y523&lt;&gt;"SF",Y523&lt;&gt;""),AND(AA523&lt;&gt;"NA",AA523&lt;&gt;"C",AA523&lt;&gt;"NC",AA523&lt;&gt;"SF",AA523&lt;&gt;""),AND(AC523&lt;&gt;"NA",AC523&lt;&gt;"C",AC523&lt;&gt;"NC",AC523&lt;&gt;"SF",AC523&lt;&gt;"")),"FALSO",IF(AND(O523="NA",Q523="NA",S523="NA",U523="NA",W523="NA",Y523="NA",AA523="NA",AC523="NA"),"NA",IF(OR(O523="NC",Q523="NC",S523="NC",U523="NC",W523="NC",Y523="NC",AA523="NC",AC523="NC",O523="SF",Q523="SF",S523="SF",U523="SF",W523="SF",Y523="SF",AA523="SF",AC523="SF"),"NC",IF(OR(O523="C",Q523="C",S523="C",U523="C",W523="C",Y523="C",AA523="C",AC523="C"),"C","")))))</f>
        <v>NC</v>
      </c>
      <c r="AG523" s="54" t="str">
        <f>IF(AND(AE523="C",AF523="C"),"UTILIZOU O PDA CORRETAMENTE",IF(AND(AE523="C",AF523="NC"),"UTILIZOU O PDA CORRETAMENTE. NÃO HÁ FOTOS DE TODAS AS ETAPAS",IF(AND(AE523="NC",AF523="NC"),"NÃO UTILIZOU O PDA",IF(AND(AE523="NA",AF523="NA"),"NÃO AVALIADO POR FALHA DE SINCRONISMO"))))</f>
        <v>UTILIZOU O PDA CORRETAMENTE. NÃO HÁ FOTOS DE TODAS AS ETAPAS</v>
      </c>
      <c r="AH523" s="144" t="s">
        <v>207</v>
      </c>
      <c r="AI523" s="190" t="s">
        <v>6</v>
      </c>
      <c r="AJ523" s="94" t="str">
        <f>E523</f>
        <v>SÃO PAULO</v>
      </c>
      <c r="AK523" s="192" t="s">
        <v>39</v>
      </c>
    </row>
    <row r="524" spans="1:37" ht="30" hidden="1" customHeight="1">
      <c r="A524" s="176" t="s">
        <v>201</v>
      </c>
      <c r="B524" s="176">
        <v>2693760154</v>
      </c>
      <c r="C524" s="176" t="s">
        <v>107</v>
      </c>
      <c r="D524" s="176" t="s">
        <v>81</v>
      </c>
      <c r="E524" s="176" t="s">
        <v>5</v>
      </c>
      <c r="F524" s="176" t="s">
        <v>551</v>
      </c>
      <c r="G524" s="176">
        <v>4010</v>
      </c>
      <c r="H524" s="176"/>
      <c r="I524" s="176" t="s">
        <v>432</v>
      </c>
      <c r="J524" s="176" t="s">
        <v>246</v>
      </c>
      <c r="K524" s="176"/>
      <c r="L524" s="204">
        <v>46163.375</v>
      </c>
      <c r="M524" s="204">
        <v>46163.388888888891</v>
      </c>
      <c r="N524" s="176" t="s">
        <v>351</v>
      </c>
      <c r="O524" s="144" t="s">
        <v>207</v>
      </c>
      <c r="P524" s="90"/>
      <c r="Q524" s="144" t="s">
        <v>207</v>
      </c>
      <c r="R524" s="90"/>
      <c r="S524" s="144" t="s">
        <v>207</v>
      </c>
      <c r="T524" s="90"/>
      <c r="U524" s="144" t="s">
        <v>62</v>
      </c>
      <c r="V524" s="90"/>
      <c r="W524" s="144" t="s">
        <v>207</v>
      </c>
      <c r="X524" s="90"/>
      <c r="Y524" s="144" t="s">
        <v>62</v>
      </c>
      <c r="Z524" s="90"/>
      <c r="AA524" s="144" t="s">
        <v>207</v>
      </c>
      <c r="AB524" s="90"/>
      <c r="AC524" s="144" t="s">
        <v>207</v>
      </c>
      <c r="AD524" s="90"/>
      <c r="AE524" s="144" t="s">
        <v>207</v>
      </c>
      <c r="AF524" s="178" t="str">
        <f>IF(AND(O524="",Q524="",S524="",U524="",W524="",Y524="",AA524="",AC524=""),"",IF(OR(AND(O524&lt;&gt;"NA",O524&lt;&gt;"C",O524&lt;&gt;"NC",O524&lt;&gt;"SF",O524&lt;&gt;""),AND(Q524&lt;&gt;"NA",Q524&lt;&gt;"C",Q524&lt;&gt;"NC",Q524&lt;&gt;"SF",Q524&lt;&gt;""),AND(S524&lt;&gt;"NA",S524&lt;&gt;"C",S524&lt;&gt;"NC",S524&lt;&gt;"SF",S524&lt;&gt;""),AND(U524&lt;&gt;"NA",U524&lt;&gt;"C",U524&lt;&gt;"NC",U524&lt;&gt;"SF",U524&lt;&gt;""),AND(W524&lt;&gt;"NA",W524&lt;&gt;"C",W524&lt;&gt;"NC",W524&lt;&gt;"SF",W524&lt;&gt;""),AND(Y524&lt;&gt;"NA",Y524&lt;&gt;"C",Y524&lt;&gt;"NC",Y524&lt;&gt;"SF",Y524&lt;&gt;""),AND(AA524&lt;&gt;"NA",AA524&lt;&gt;"C",AA524&lt;&gt;"NC",AA524&lt;&gt;"SF",AA524&lt;&gt;""),AND(AC524&lt;&gt;"NA",AC524&lt;&gt;"C",AC524&lt;&gt;"NC",AC524&lt;&gt;"SF",AC524&lt;&gt;"")),"FALSO",IF(AND(O524="NA",Q524="NA",S524="NA",U524="NA",W524="NA",Y524="NA",AA524="NA",AC524="NA"),"NA",IF(OR(O524="NC",Q524="NC",S524="NC",U524="NC",W524="NC",Y524="NC",AA524="NC",AC524="NC",O524="SF",Q524="SF",S524="SF",U524="SF",W524="SF",Y524="SF",AA524="SF",AC524="SF"),"NC",IF(OR(O524="C",Q524="C",S524="C",U524="C",W524="C",Y524="C",AA524="C",AC524="C"),"C","")))))</f>
        <v>C</v>
      </c>
      <c r="AG524" s="54" t="str">
        <f>IF(AND(AE524="C",AF524="C"),"UTILIZOU O PDA CORRETAMENTE",IF(AND(AE524="C",AF524="NC"),"UTILIZOU O PDA CORRETAMENTE. NÃO HÁ FOTOS DE TODAS AS ETAPAS",IF(AND(AE524="NC",AF524="NC"),"NÃO UTILIZOU O PDA",IF(AND(AE524="NA",AF524="NA"),"NÃO AVALIADO POR FALHA DE SINCRONISMO"))))</f>
        <v>UTILIZOU O PDA CORRETAMENTE</v>
      </c>
      <c r="AH524" s="144" t="s">
        <v>207</v>
      </c>
      <c r="AI524" s="190" t="s">
        <v>6</v>
      </c>
      <c r="AJ524" s="94" t="str">
        <f>E524</f>
        <v>SÃO PAULO</v>
      </c>
      <c r="AK524" s="192" t="s">
        <v>39</v>
      </c>
    </row>
    <row r="525" spans="1:37" ht="30" hidden="1" customHeight="1">
      <c r="A525" s="176" t="s">
        <v>201</v>
      </c>
      <c r="B525" s="176">
        <v>2693774973</v>
      </c>
      <c r="C525" s="176" t="s">
        <v>103</v>
      </c>
      <c r="D525" s="176" t="s">
        <v>81</v>
      </c>
      <c r="E525" s="176" t="s">
        <v>5</v>
      </c>
      <c r="F525" s="176" t="s">
        <v>486</v>
      </c>
      <c r="G525" s="176">
        <v>6002</v>
      </c>
      <c r="H525" s="176" t="s">
        <v>217</v>
      </c>
      <c r="I525" s="176" t="s">
        <v>778</v>
      </c>
      <c r="J525" s="176" t="s">
        <v>224</v>
      </c>
      <c r="K525" s="176" t="s">
        <v>217</v>
      </c>
      <c r="L525" s="204">
        <v>46163.419444444444</v>
      </c>
      <c r="M525" s="204">
        <v>46163.427083333336</v>
      </c>
      <c r="N525" s="176" t="s">
        <v>235</v>
      </c>
      <c r="O525" s="144" t="s">
        <v>207</v>
      </c>
      <c r="P525" s="90"/>
      <c r="Q525" s="144" t="s">
        <v>207</v>
      </c>
      <c r="R525" s="90"/>
      <c r="S525" s="144" t="s">
        <v>207</v>
      </c>
      <c r="T525" s="90"/>
      <c r="U525" s="144" t="s">
        <v>207</v>
      </c>
      <c r="V525" s="90"/>
      <c r="W525" s="144" t="s">
        <v>207</v>
      </c>
      <c r="X525" s="90"/>
      <c r="Y525" s="144" t="s">
        <v>62</v>
      </c>
      <c r="Z525" s="90"/>
      <c r="AA525" s="144" t="s">
        <v>207</v>
      </c>
      <c r="AB525" s="90"/>
      <c r="AC525" s="144" t="s">
        <v>207</v>
      </c>
      <c r="AD525" s="90"/>
      <c r="AE525" s="144" t="s">
        <v>207</v>
      </c>
      <c r="AF525" s="178" t="str">
        <f>IF(AND(O525="",Q525="",S525="",U525="",W525="",Y525="",AA525="",AC525=""),"",IF(OR(AND(O525&lt;&gt;"NA",O525&lt;&gt;"C",O525&lt;&gt;"NC",O525&lt;&gt;"SF",O525&lt;&gt;""),AND(Q525&lt;&gt;"NA",Q525&lt;&gt;"C",Q525&lt;&gt;"NC",Q525&lt;&gt;"SF",Q525&lt;&gt;""),AND(S525&lt;&gt;"NA",S525&lt;&gt;"C",S525&lt;&gt;"NC",S525&lt;&gt;"SF",S525&lt;&gt;""),AND(U525&lt;&gt;"NA",U525&lt;&gt;"C",U525&lt;&gt;"NC",U525&lt;&gt;"SF",U525&lt;&gt;""),AND(W525&lt;&gt;"NA",W525&lt;&gt;"C",W525&lt;&gt;"NC",W525&lt;&gt;"SF",W525&lt;&gt;""),AND(Y525&lt;&gt;"NA",Y525&lt;&gt;"C",Y525&lt;&gt;"NC",Y525&lt;&gt;"SF",Y525&lt;&gt;""),AND(AA525&lt;&gt;"NA",AA525&lt;&gt;"C",AA525&lt;&gt;"NC",AA525&lt;&gt;"SF",AA525&lt;&gt;""),AND(AC525&lt;&gt;"NA",AC525&lt;&gt;"C",AC525&lt;&gt;"NC",AC525&lt;&gt;"SF",AC525&lt;&gt;"")),"FALSO",IF(AND(O525="NA",Q525="NA",S525="NA",U525="NA",W525="NA",Y525="NA",AA525="NA",AC525="NA"),"NA",IF(OR(O525="NC",Q525="NC",S525="NC",U525="NC",W525="NC",Y525="NC",AA525="NC",AC525="NC",O525="SF",Q525="SF",S525="SF",U525="SF",W525="SF",Y525="SF",AA525="SF",AC525="SF"),"NC",IF(OR(O525="C",Q525="C",S525="C",U525="C",W525="C",Y525="C",AA525="C",AC525="C"),"C","")))))</f>
        <v>C</v>
      </c>
      <c r="AG525" s="54" t="str">
        <f>IF(AND(AE525="C",AF525="C"),"UTILIZOU O PDA CORRETAMENTE",IF(AND(AE525="C",AF525="NC"),"UTILIZOU O PDA CORRETAMENTE. NÃO HÁ FOTOS DE TODAS AS ETAPAS",IF(AND(AE525="NC",AF525="NC"),"NÃO UTILIZOU O PDA",IF(AND(AE525="NA",AF525="NA"),"NÃO AVALIADO POR FALHA DE SINCRONISMO"))))</f>
        <v>UTILIZOU O PDA CORRETAMENTE</v>
      </c>
      <c r="AH525" s="144" t="s">
        <v>207</v>
      </c>
      <c r="AI525" s="190" t="s">
        <v>6</v>
      </c>
      <c r="AJ525" s="94" t="str">
        <f>E525</f>
        <v>SÃO PAULO</v>
      </c>
      <c r="AK525" s="192" t="s">
        <v>39</v>
      </c>
    </row>
    <row r="526" spans="1:37" ht="30" hidden="1" customHeight="1">
      <c r="A526" s="176" t="s">
        <v>201</v>
      </c>
      <c r="B526" s="176">
        <v>2621042974</v>
      </c>
      <c r="C526" s="176" t="s">
        <v>84</v>
      </c>
      <c r="D526" s="176" t="s">
        <v>77</v>
      </c>
      <c r="E526" s="176" t="s">
        <v>5</v>
      </c>
      <c r="F526" s="176" t="s">
        <v>915</v>
      </c>
      <c r="G526" s="176">
        <v>254</v>
      </c>
      <c r="H526" s="176" t="s">
        <v>513</v>
      </c>
      <c r="I526" s="176" t="s">
        <v>432</v>
      </c>
      <c r="J526" s="176" t="s">
        <v>424</v>
      </c>
      <c r="K526" s="176" t="s">
        <v>916</v>
      </c>
      <c r="L526" s="204">
        <v>46163.656944444447</v>
      </c>
      <c r="M526" s="204">
        <v>46163.659722222219</v>
      </c>
      <c r="N526" s="176" t="s">
        <v>221</v>
      </c>
      <c r="O526" s="144" t="s">
        <v>207</v>
      </c>
      <c r="P526" s="90"/>
      <c r="Q526" s="144" t="s">
        <v>207</v>
      </c>
      <c r="R526" s="90"/>
      <c r="S526" s="144" t="s">
        <v>207</v>
      </c>
      <c r="T526" s="90"/>
      <c r="U526" s="144" t="s">
        <v>207</v>
      </c>
      <c r="V526" s="90"/>
      <c r="W526" s="144" t="s">
        <v>207</v>
      </c>
      <c r="X526" s="90"/>
      <c r="Y526" s="144" t="s">
        <v>207</v>
      </c>
      <c r="Z526" s="90"/>
      <c r="AA526" s="144" t="s">
        <v>207</v>
      </c>
      <c r="AB526" s="90"/>
      <c r="AC526" s="144" t="s">
        <v>207</v>
      </c>
      <c r="AD526" s="90"/>
      <c r="AE526" s="144" t="s">
        <v>207</v>
      </c>
      <c r="AF526" s="178" t="str">
        <f>IF(AND(O526="",Q526="",S526="",U526="",W526="",Y526="",AA526="",AC526=""),"",IF(OR(AND(O526&lt;&gt;"NA",O526&lt;&gt;"C",O526&lt;&gt;"NC",O526&lt;&gt;"SF",O526&lt;&gt;""),AND(Q526&lt;&gt;"NA",Q526&lt;&gt;"C",Q526&lt;&gt;"NC",Q526&lt;&gt;"SF",Q526&lt;&gt;""),AND(S526&lt;&gt;"NA",S526&lt;&gt;"C",S526&lt;&gt;"NC",S526&lt;&gt;"SF",S526&lt;&gt;""),AND(U526&lt;&gt;"NA",U526&lt;&gt;"C",U526&lt;&gt;"NC",U526&lt;&gt;"SF",U526&lt;&gt;""),AND(W526&lt;&gt;"NA",W526&lt;&gt;"C",W526&lt;&gt;"NC",W526&lt;&gt;"SF",W526&lt;&gt;""),AND(Y526&lt;&gt;"NA",Y526&lt;&gt;"C",Y526&lt;&gt;"NC",Y526&lt;&gt;"SF",Y526&lt;&gt;""),AND(AA526&lt;&gt;"NA",AA526&lt;&gt;"C",AA526&lt;&gt;"NC",AA526&lt;&gt;"SF",AA526&lt;&gt;""),AND(AC526&lt;&gt;"NA",AC526&lt;&gt;"C",AC526&lt;&gt;"NC",AC526&lt;&gt;"SF",AC526&lt;&gt;"")),"FALSO",IF(AND(O526="NA",Q526="NA",S526="NA",U526="NA",W526="NA",Y526="NA",AA526="NA",AC526="NA"),"NA",IF(OR(O526="NC",Q526="NC",S526="NC",U526="NC",W526="NC",Y526="NC",AA526="NC",AC526="NC",O526="SF",Q526="SF",S526="SF",U526="SF",W526="SF",Y526="SF",AA526="SF",AC526="SF"),"NC",IF(OR(O526="C",Q526="C",S526="C",U526="C",W526="C",Y526="C",AA526="C",AC526="C"),"C","")))))</f>
        <v>C</v>
      </c>
      <c r="AG526" s="54" t="str">
        <f>IF(AND(AE526="C",AF526="C"),"UTILIZOU O PDA CORRETAMENTE",IF(AND(AE526="C",AF526="NC"),"UTILIZOU O PDA CORRETAMENTE. NÃO HÁ FOTOS DE TODAS AS ETAPAS",IF(AND(AE526="NC",AF526="NC"),"NÃO UTILIZOU O PDA",IF(AND(AE526="NA",AF526="NA"),"NÃO AVALIADO POR FALHA DE SINCRONISMO"))))</f>
        <v>UTILIZOU O PDA CORRETAMENTE</v>
      </c>
      <c r="AH526" s="144" t="s">
        <v>207</v>
      </c>
      <c r="AI526" s="190" t="s">
        <v>6</v>
      </c>
      <c r="AJ526" s="94" t="str">
        <f>E526</f>
        <v>SÃO PAULO</v>
      </c>
      <c r="AK526" s="192" t="s">
        <v>39</v>
      </c>
    </row>
    <row r="527" spans="1:37" ht="30" hidden="1" customHeight="1">
      <c r="A527" s="176" t="s">
        <v>201</v>
      </c>
      <c r="B527" s="176">
        <v>2621043509</v>
      </c>
      <c r="C527" s="176" t="s">
        <v>84</v>
      </c>
      <c r="D527" s="176" t="s">
        <v>77</v>
      </c>
      <c r="E527" s="176" t="s">
        <v>5</v>
      </c>
      <c r="F527" s="176" t="s">
        <v>915</v>
      </c>
      <c r="G527" s="176">
        <v>254</v>
      </c>
      <c r="H527" s="176" t="s">
        <v>917</v>
      </c>
      <c r="I527" s="176" t="s">
        <v>432</v>
      </c>
      <c r="J527" s="176" t="s">
        <v>424</v>
      </c>
      <c r="K527" s="176" t="s">
        <v>217</v>
      </c>
      <c r="L527" s="204">
        <v>46163.672222222223</v>
      </c>
      <c r="M527" s="204">
        <v>46163.673611111109</v>
      </c>
      <c r="N527" s="176" t="s">
        <v>221</v>
      </c>
      <c r="O527" s="144" t="s">
        <v>207</v>
      </c>
      <c r="P527" s="90"/>
      <c r="Q527" s="144" t="s">
        <v>207</v>
      </c>
      <c r="R527" s="90"/>
      <c r="S527" s="144" t="s">
        <v>207</v>
      </c>
      <c r="T527" s="90"/>
      <c r="U527" s="144" t="s">
        <v>207</v>
      </c>
      <c r="V527" s="90"/>
      <c r="W527" s="144" t="s">
        <v>207</v>
      </c>
      <c r="X527" s="90"/>
      <c r="Y527" s="144" t="s">
        <v>207</v>
      </c>
      <c r="Z527" s="90"/>
      <c r="AA527" s="144" t="s">
        <v>207</v>
      </c>
      <c r="AB527" s="90"/>
      <c r="AC527" s="144" t="s">
        <v>207</v>
      </c>
      <c r="AD527" s="90"/>
      <c r="AE527" s="144" t="s">
        <v>207</v>
      </c>
      <c r="AF527" s="178" t="str">
        <f>IF(AND(O527="",Q527="",S527="",U527="",W527="",Y527="",AA527="",AC527=""),"",IF(OR(AND(O527&lt;&gt;"NA",O527&lt;&gt;"C",O527&lt;&gt;"NC",O527&lt;&gt;"SF",O527&lt;&gt;""),AND(Q527&lt;&gt;"NA",Q527&lt;&gt;"C",Q527&lt;&gt;"NC",Q527&lt;&gt;"SF",Q527&lt;&gt;""),AND(S527&lt;&gt;"NA",S527&lt;&gt;"C",S527&lt;&gt;"NC",S527&lt;&gt;"SF",S527&lt;&gt;""),AND(U527&lt;&gt;"NA",U527&lt;&gt;"C",U527&lt;&gt;"NC",U527&lt;&gt;"SF",U527&lt;&gt;""),AND(W527&lt;&gt;"NA",W527&lt;&gt;"C",W527&lt;&gt;"NC",W527&lt;&gt;"SF",W527&lt;&gt;""),AND(Y527&lt;&gt;"NA",Y527&lt;&gt;"C",Y527&lt;&gt;"NC",Y527&lt;&gt;"SF",Y527&lt;&gt;""),AND(AA527&lt;&gt;"NA",AA527&lt;&gt;"C",AA527&lt;&gt;"NC",AA527&lt;&gt;"SF",AA527&lt;&gt;""),AND(AC527&lt;&gt;"NA",AC527&lt;&gt;"C",AC527&lt;&gt;"NC",AC527&lt;&gt;"SF",AC527&lt;&gt;"")),"FALSO",IF(AND(O527="NA",Q527="NA",S527="NA",U527="NA",W527="NA",Y527="NA",AA527="NA",AC527="NA"),"NA",IF(OR(O527="NC",Q527="NC",S527="NC",U527="NC",W527="NC",Y527="NC",AA527="NC",AC527="NC",O527="SF",Q527="SF",S527="SF",U527="SF",W527="SF",Y527="SF",AA527="SF",AC527="SF"),"NC",IF(OR(O527="C",Q527="C",S527="C",U527="C",W527="C",Y527="C",AA527="C",AC527="C"),"C","")))))</f>
        <v>C</v>
      </c>
      <c r="AG527" s="54" t="str">
        <f>IF(AND(AE527="C",AF527="C"),"UTILIZOU O PDA CORRETAMENTE",IF(AND(AE527="C",AF527="NC"),"UTILIZOU O PDA CORRETAMENTE. NÃO HÁ FOTOS DE TODAS AS ETAPAS",IF(AND(AE527="NC",AF527="NC"),"NÃO UTILIZOU O PDA",IF(AND(AE527="NA",AF527="NA"),"NÃO AVALIADO POR FALHA DE SINCRONISMO"))))</f>
        <v>UTILIZOU O PDA CORRETAMENTE</v>
      </c>
      <c r="AH527" s="144" t="s">
        <v>207</v>
      </c>
      <c r="AI527" s="190" t="s">
        <v>6</v>
      </c>
      <c r="AJ527" s="94" t="str">
        <f>E527</f>
        <v>SÃO PAULO</v>
      </c>
      <c r="AK527" s="192" t="s">
        <v>39</v>
      </c>
    </row>
    <row r="528" spans="1:37" ht="30" hidden="1" customHeight="1">
      <c r="A528" s="176" t="s">
        <v>201</v>
      </c>
      <c r="B528" s="176">
        <v>2621042131</v>
      </c>
      <c r="C528" s="176" t="s">
        <v>84</v>
      </c>
      <c r="D528" s="176" t="s">
        <v>77</v>
      </c>
      <c r="E528" s="176" t="s">
        <v>5</v>
      </c>
      <c r="F528" s="176" t="s">
        <v>915</v>
      </c>
      <c r="G528" s="176">
        <v>254</v>
      </c>
      <c r="H528" s="176" t="s">
        <v>210</v>
      </c>
      <c r="I528" s="176" t="s">
        <v>432</v>
      </c>
      <c r="J528" s="176" t="s">
        <v>424</v>
      </c>
      <c r="K528" s="176"/>
      <c r="L528" s="204">
        <v>46163.642361111109</v>
      </c>
      <c r="M528" s="204">
        <v>46163.643750000003</v>
      </c>
      <c r="N528" s="176" t="s">
        <v>221</v>
      </c>
      <c r="O528" s="144" t="s">
        <v>207</v>
      </c>
      <c r="P528" s="90"/>
      <c r="Q528" s="144" t="s">
        <v>207</v>
      </c>
      <c r="R528" s="90"/>
      <c r="S528" s="144" t="s">
        <v>207</v>
      </c>
      <c r="T528" s="90"/>
      <c r="U528" s="144" t="s">
        <v>207</v>
      </c>
      <c r="V528" s="90"/>
      <c r="W528" s="144" t="s">
        <v>207</v>
      </c>
      <c r="X528" s="90"/>
      <c r="Y528" s="144" t="s">
        <v>207</v>
      </c>
      <c r="Z528" s="90"/>
      <c r="AA528" s="144" t="s">
        <v>207</v>
      </c>
      <c r="AB528" s="90"/>
      <c r="AC528" s="144" t="s">
        <v>207</v>
      </c>
      <c r="AD528" s="90"/>
      <c r="AE528" s="144" t="s">
        <v>207</v>
      </c>
      <c r="AF528" s="178" t="str">
        <f>IF(AND(O528="",Q528="",S528="",U528="",W528="",Y528="",AA528="",AC528=""),"",IF(OR(AND(O528&lt;&gt;"NA",O528&lt;&gt;"C",O528&lt;&gt;"NC",O528&lt;&gt;"SF",O528&lt;&gt;""),AND(Q528&lt;&gt;"NA",Q528&lt;&gt;"C",Q528&lt;&gt;"NC",Q528&lt;&gt;"SF",Q528&lt;&gt;""),AND(S528&lt;&gt;"NA",S528&lt;&gt;"C",S528&lt;&gt;"NC",S528&lt;&gt;"SF",S528&lt;&gt;""),AND(U528&lt;&gt;"NA",U528&lt;&gt;"C",U528&lt;&gt;"NC",U528&lt;&gt;"SF",U528&lt;&gt;""),AND(W528&lt;&gt;"NA",W528&lt;&gt;"C",W528&lt;&gt;"NC",W528&lt;&gt;"SF",W528&lt;&gt;""),AND(Y528&lt;&gt;"NA",Y528&lt;&gt;"C",Y528&lt;&gt;"NC",Y528&lt;&gt;"SF",Y528&lt;&gt;""),AND(AA528&lt;&gt;"NA",AA528&lt;&gt;"C",AA528&lt;&gt;"NC",AA528&lt;&gt;"SF",AA528&lt;&gt;""),AND(AC528&lt;&gt;"NA",AC528&lt;&gt;"C",AC528&lt;&gt;"NC",AC528&lt;&gt;"SF",AC528&lt;&gt;"")),"FALSO",IF(AND(O528="NA",Q528="NA",S528="NA",U528="NA",W528="NA",Y528="NA",AA528="NA",AC528="NA"),"NA",IF(OR(O528="NC",Q528="NC",S528="NC",U528="NC",W528="NC",Y528="NC",AA528="NC",AC528="NC",O528="SF",Q528="SF",S528="SF",U528="SF",W528="SF",Y528="SF",AA528="SF",AC528="SF"),"NC",IF(OR(O528="C",Q528="C",S528="C",U528="C",W528="C",Y528="C",AA528="C",AC528="C"),"C","")))))</f>
        <v>C</v>
      </c>
      <c r="AG528" s="54" t="str">
        <f>IF(AND(AE528="C",AF528="C"),"UTILIZOU O PDA CORRETAMENTE",IF(AND(AE528="C",AF528="NC"),"UTILIZOU O PDA CORRETAMENTE. NÃO HÁ FOTOS DE TODAS AS ETAPAS",IF(AND(AE528="NC",AF528="NC"),"NÃO UTILIZOU O PDA",IF(AND(AE528="NA",AF528="NA"),"NÃO AVALIADO POR FALHA DE SINCRONISMO"))))</f>
        <v>UTILIZOU O PDA CORRETAMENTE</v>
      </c>
      <c r="AH528" s="144" t="s">
        <v>207</v>
      </c>
      <c r="AI528" s="190" t="s">
        <v>6</v>
      </c>
      <c r="AJ528" s="94" t="str">
        <f>E528</f>
        <v>SÃO PAULO</v>
      </c>
      <c r="AK528" s="192" t="s">
        <v>39</v>
      </c>
    </row>
    <row r="529" spans="1:37" ht="30" hidden="1" customHeight="1">
      <c r="A529" s="176" t="s">
        <v>201</v>
      </c>
      <c r="B529" s="176">
        <v>2621042261</v>
      </c>
      <c r="C529" s="176" t="s">
        <v>84</v>
      </c>
      <c r="D529" s="176" t="s">
        <v>77</v>
      </c>
      <c r="E529" s="176" t="s">
        <v>5</v>
      </c>
      <c r="F529" s="176" t="s">
        <v>915</v>
      </c>
      <c r="G529" s="176">
        <v>254</v>
      </c>
      <c r="H529" s="176" t="s">
        <v>214</v>
      </c>
      <c r="I529" s="176" t="s">
        <v>432</v>
      </c>
      <c r="J529" s="176" t="s">
        <v>424</v>
      </c>
      <c r="K529" s="176" t="s">
        <v>217</v>
      </c>
      <c r="L529" s="204">
        <v>46163.65</v>
      </c>
      <c r="M529" s="204">
        <v>46163.652777777781</v>
      </c>
      <c r="N529" s="176" t="s">
        <v>221</v>
      </c>
      <c r="O529" s="144" t="s">
        <v>207</v>
      </c>
      <c r="P529" s="90"/>
      <c r="Q529" s="144" t="s">
        <v>207</v>
      </c>
      <c r="R529" s="90"/>
      <c r="S529" s="144" t="s">
        <v>207</v>
      </c>
      <c r="T529" s="90"/>
      <c r="U529" s="144" t="s">
        <v>207</v>
      </c>
      <c r="V529" s="90"/>
      <c r="W529" s="144" t="s">
        <v>207</v>
      </c>
      <c r="X529" s="90"/>
      <c r="Y529" s="144" t="s">
        <v>207</v>
      </c>
      <c r="Z529" s="90"/>
      <c r="AA529" s="144" t="s">
        <v>207</v>
      </c>
      <c r="AB529" s="90"/>
      <c r="AC529" s="144" t="s">
        <v>207</v>
      </c>
      <c r="AD529" s="90"/>
      <c r="AE529" s="144" t="s">
        <v>207</v>
      </c>
      <c r="AF529" s="178" t="str">
        <f>IF(AND(O529="",Q529="",S529="",U529="",W529="",Y529="",AA529="",AC529=""),"",IF(OR(AND(O529&lt;&gt;"NA",O529&lt;&gt;"C",O529&lt;&gt;"NC",O529&lt;&gt;"SF",O529&lt;&gt;""),AND(Q529&lt;&gt;"NA",Q529&lt;&gt;"C",Q529&lt;&gt;"NC",Q529&lt;&gt;"SF",Q529&lt;&gt;""),AND(S529&lt;&gt;"NA",S529&lt;&gt;"C",S529&lt;&gt;"NC",S529&lt;&gt;"SF",S529&lt;&gt;""),AND(U529&lt;&gt;"NA",U529&lt;&gt;"C",U529&lt;&gt;"NC",U529&lt;&gt;"SF",U529&lt;&gt;""),AND(W529&lt;&gt;"NA",W529&lt;&gt;"C",W529&lt;&gt;"NC",W529&lt;&gt;"SF",W529&lt;&gt;""),AND(Y529&lt;&gt;"NA",Y529&lt;&gt;"C",Y529&lt;&gt;"NC",Y529&lt;&gt;"SF",Y529&lt;&gt;""),AND(AA529&lt;&gt;"NA",AA529&lt;&gt;"C",AA529&lt;&gt;"NC",AA529&lt;&gt;"SF",AA529&lt;&gt;""),AND(AC529&lt;&gt;"NA",AC529&lt;&gt;"C",AC529&lt;&gt;"NC",AC529&lt;&gt;"SF",AC529&lt;&gt;"")),"FALSO",IF(AND(O529="NA",Q529="NA",S529="NA",U529="NA",W529="NA",Y529="NA",AA529="NA",AC529="NA"),"NA",IF(OR(O529="NC",Q529="NC",S529="NC",U529="NC",W529="NC",Y529="NC",AA529="NC",AC529="NC",O529="SF",Q529="SF",S529="SF",U529="SF",W529="SF",Y529="SF",AA529="SF",AC529="SF"),"NC",IF(OR(O529="C",Q529="C",S529="C",U529="C",W529="C",Y529="C",AA529="C",AC529="C"),"C","")))))</f>
        <v>C</v>
      </c>
      <c r="AG529" s="54" t="str">
        <f>IF(AND(AE529="C",AF529="C"),"UTILIZOU O PDA CORRETAMENTE",IF(AND(AE529="C",AF529="NC"),"UTILIZOU O PDA CORRETAMENTE. NÃO HÁ FOTOS DE TODAS AS ETAPAS",IF(AND(AE529="NC",AF529="NC"),"NÃO UTILIZOU O PDA",IF(AND(AE529="NA",AF529="NA"),"NÃO AVALIADO POR FALHA DE SINCRONISMO"))))</f>
        <v>UTILIZOU O PDA CORRETAMENTE</v>
      </c>
      <c r="AH529" s="144" t="s">
        <v>207</v>
      </c>
      <c r="AI529" s="190" t="s">
        <v>6</v>
      </c>
      <c r="AJ529" s="94" t="str">
        <f>E529</f>
        <v>SÃO PAULO</v>
      </c>
      <c r="AK529" s="192" t="s">
        <v>39</v>
      </c>
    </row>
    <row r="530" spans="1:37" ht="30" hidden="1" customHeight="1">
      <c r="A530" s="176" t="s">
        <v>201</v>
      </c>
      <c r="B530" s="176">
        <v>2621042995</v>
      </c>
      <c r="C530" s="176" t="s">
        <v>84</v>
      </c>
      <c r="D530" s="176" t="s">
        <v>77</v>
      </c>
      <c r="E530" s="176" t="s">
        <v>5</v>
      </c>
      <c r="F530" s="176" t="s">
        <v>915</v>
      </c>
      <c r="G530" s="176">
        <v>254</v>
      </c>
      <c r="H530" s="176" t="s">
        <v>918</v>
      </c>
      <c r="I530" s="176" t="s">
        <v>432</v>
      </c>
      <c r="J530" s="176" t="s">
        <v>424</v>
      </c>
      <c r="K530" s="176"/>
      <c r="L530" s="204">
        <v>46163.660416666666</v>
      </c>
      <c r="M530" s="204">
        <v>46163.662499999999</v>
      </c>
      <c r="N530" s="176" t="s">
        <v>221</v>
      </c>
      <c r="O530" s="144" t="s">
        <v>207</v>
      </c>
      <c r="P530" s="90"/>
      <c r="Q530" s="144" t="s">
        <v>207</v>
      </c>
      <c r="R530" s="90"/>
      <c r="S530" s="144" t="s">
        <v>207</v>
      </c>
      <c r="T530" s="90"/>
      <c r="U530" s="144" t="s">
        <v>207</v>
      </c>
      <c r="V530" s="90"/>
      <c r="W530" s="144" t="s">
        <v>207</v>
      </c>
      <c r="X530" s="90"/>
      <c r="Y530" s="144" t="s">
        <v>207</v>
      </c>
      <c r="Z530" s="90"/>
      <c r="AA530" s="144" t="s">
        <v>207</v>
      </c>
      <c r="AB530" s="90"/>
      <c r="AC530" s="144" t="s">
        <v>207</v>
      </c>
      <c r="AD530" s="90"/>
      <c r="AE530" s="144" t="s">
        <v>207</v>
      </c>
      <c r="AF530" s="178" t="str">
        <f>IF(AND(O530="",Q530="",S530="",U530="",W530="",Y530="",AA530="",AC530=""),"",IF(OR(AND(O530&lt;&gt;"NA",O530&lt;&gt;"C",O530&lt;&gt;"NC",O530&lt;&gt;"SF",O530&lt;&gt;""),AND(Q530&lt;&gt;"NA",Q530&lt;&gt;"C",Q530&lt;&gt;"NC",Q530&lt;&gt;"SF",Q530&lt;&gt;""),AND(S530&lt;&gt;"NA",S530&lt;&gt;"C",S530&lt;&gt;"NC",S530&lt;&gt;"SF",S530&lt;&gt;""),AND(U530&lt;&gt;"NA",U530&lt;&gt;"C",U530&lt;&gt;"NC",U530&lt;&gt;"SF",U530&lt;&gt;""),AND(W530&lt;&gt;"NA",W530&lt;&gt;"C",W530&lt;&gt;"NC",W530&lt;&gt;"SF",W530&lt;&gt;""),AND(Y530&lt;&gt;"NA",Y530&lt;&gt;"C",Y530&lt;&gt;"NC",Y530&lt;&gt;"SF",Y530&lt;&gt;""),AND(AA530&lt;&gt;"NA",AA530&lt;&gt;"C",AA530&lt;&gt;"NC",AA530&lt;&gt;"SF",AA530&lt;&gt;""),AND(AC530&lt;&gt;"NA",AC530&lt;&gt;"C",AC530&lt;&gt;"NC",AC530&lt;&gt;"SF",AC530&lt;&gt;"")),"FALSO",IF(AND(O530="NA",Q530="NA",S530="NA",U530="NA",W530="NA",Y530="NA",AA530="NA",AC530="NA"),"NA",IF(OR(O530="NC",Q530="NC",S530="NC",U530="NC",W530="NC",Y530="NC",AA530="NC",AC530="NC",O530="SF",Q530="SF",S530="SF",U530="SF",W530="SF",Y530="SF",AA530="SF",AC530="SF"),"NC",IF(OR(O530="C",Q530="C",S530="C",U530="C",W530="C",Y530="C",AA530="C",AC530="C"),"C","")))))</f>
        <v>C</v>
      </c>
      <c r="AG530" s="54" t="str">
        <f>IF(AND(AE530="C",AF530="C"),"UTILIZOU O PDA CORRETAMENTE",IF(AND(AE530="C",AF530="NC"),"UTILIZOU O PDA CORRETAMENTE. NÃO HÁ FOTOS DE TODAS AS ETAPAS",IF(AND(AE530="NC",AF530="NC"),"NÃO UTILIZOU O PDA",IF(AND(AE530="NA",AF530="NA"),"NÃO AVALIADO POR FALHA DE SINCRONISMO"))))</f>
        <v>UTILIZOU O PDA CORRETAMENTE</v>
      </c>
      <c r="AH530" s="144" t="s">
        <v>207</v>
      </c>
      <c r="AI530" s="190" t="s">
        <v>6</v>
      </c>
      <c r="AJ530" s="94" t="str">
        <f>E530</f>
        <v>SÃO PAULO</v>
      </c>
      <c r="AK530" s="192" t="s">
        <v>39</v>
      </c>
    </row>
    <row r="531" spans="1:37" ht="30" hidden="1" customHeight="1">
      <c r="A531" s="176" t="s">
        <v>201</v>
      </c>
      <c r="B531" s="176">
        <v>2621042134</v>
      </c>
      <c r="C531" s="176" t="s">
        <v>84</v>
      </c>
      <c r="D531" s="176" t="s">
        <v>77</v>
      </c>
      <c r="E531" s="176" t="s">
        <v>5</v>
      </c>
      <c r="F531" s="176" t="s">
        <v>915</v>
      </c>
      <c r="G531" s="176">
        <v>254</v>
      </c>
      <c r="H531" s="176" t="s">
        <v>211</v>
      </c>
      <c r="I531" s="176" t="s">
        <v>432</v>
      </c>
      <c r="J531" s="176" t="s">
        <v>424</v>
      </c>
      <c r="K531" s="176" t="s">
        <v>217</v>
      </c>
      <c r="L531" s="204">
        <v>46163.640277777777</v>
      </c>
      <c r="M531" s="204">
        <v>46163.64166666667</v>
      </c>
      <c r="N531" s="176" t="s">
        <v>221</v>
      </c>
      <c r="O531" s="144" t="s">
        <v>207</v>
      </c>
      <c r="P531" s="90"/>
      <c r="Q531" s="144" t="s">
        <v>207</v>
      </c>
      <c r="R531" s="90"/>
      <c r="S531" s="144" t="s">
        <v>207</v>
      </c>
      <c r="T531" s="90"/>
      <c r="U531" s="144" t="s">
        <v>207</v>
      </c>
      <c r="V531" s="90"/>
      <c r="W531" s="144" t="s">
        <v>207</v>
      </c>
      <c r="X531" s="90"/>
      <c r="Y531" s="144" t="s">
        <v>207</v>
      </c>
      <c r="Z531" s="90"/>
      <c r="AA531" s="144" t="s">
        <v>207</v>
      </c>
      <c r="AB531" s="90"/>
      <c r="AC531" s="144" t="s">
        <v>207</v>
      </c>
      <c r="AD531" s="90"/>
      <c r="AE531" s="144" t="s">
        <v>207</v>
      </c>
      <c r="AF531" s="178" t="str">
        <f>IF(AND(O531="",Q531="",S531="",U531="",W531="",Y531="",AA531="",AC531=""),"",IF(OR(AND(O531&lt;&gt;"NA",O531&lt;&gt;"C",O531&lt;&gt;"NC",O531&lt;&gt;"SF",O531&lt;&gt;""),AND(Q531&lt;&gt;"NA",Q531&lt;&gt;"C",Q531&lt;&gt;"NC",Q531&lt;&gt;"SF",Q531&lt;&gt;""),AND(S531&lt;&gt;"NA",S531&lt;&gt;"C",S531&lt;&gt;"NC",S531&lt;&gt;"SF",S531&lt;&gt;""),AND(U531&lt;&gt;"NA",U531&lt;&gt;"C",U531&lt;&gt;"NC",U531&lt;&gt;"SF",U531&lt;&gt;""),AND(W531&lt;&gt;"NA",W531&lt;&gt;"C",W531&lt;&gt;"NC",W531&lt;&gt;"SF",W531&lt;&gt;""),AND(Y531&lt;&gt;"NA",Y531&lt;&gt;"C",Y531&lt;&gt;"NC",Y531&lt;&gt;"SF",Y531&lt;&gt;""),AND(AA531&lt;&gt;"NA",AA531&lt;&gt;"C",AA531&lt;&gt;"NC",AA531&lt;&gt;"SF",AA531&lt;&gt;""),AND(AC531&lt;&gt;"NA",AC531&lt;&gt;"C",AC531&lt;&gt;"NC",AC531&lt;&gt;"SF",AC531&lt;&gt;"")),"FALSO",IF(AND(O531="NA",Q531="NA",S531="NA",U531="NA",W531="NA",Y531="NA",AA531="NA",AC531="NA"),"NA",IF(OR(O531="NC",Q531="NC",S531="NC",U531="NC",W531="NC",Y531="NC",AA531="NC",AC531="NC",O531="SF",Q531="SF",S531="SF",U531="SF",W531="SF",Y531="SF",AA531="SF",AC531="SF"),"NC",IF(OR(O531="C",Q531="C",S531="C",U531="C",W531="C",Y531="C",AA531="C",AC531="C"),"C","")))))</f>
        <v>C</v>
      </c>
      <c r="AG531" s="54" t="str">
        <f>IF(AND(AE531="C",AF531="C"),"UTILIZOU O PDA CORRETAMENTE",IF(AND(AE531="C",AF531="NC"),"UTILIZOU O PDA CORRETAMENTE. NÃO HÁ FOTOS DE TODAS AS ETAPAS",IF(AND(AE531="NC",AF531="NC"),"NÃO UTILIZOU O PDA",IF(AND(AE531="NA",AF531="NA"),"NÃO AVALIADO POR FALHA DE SINCRONISMO"))))</f>
        <v>UTILIZOU O PDA CORRETAMENTE</v>
      </c>
      <c r="AH531" s="144" t="s">
        <v>207</v>
      </c>
      <c r="AI531" s="190" t="s">
        <v>6</v>
      </c>
      <c r="AJ531" s="94" t="str">
        <f>E531</f>
        <v>SÃO PAULO</v>
      </c>
      <c r="AK531" s="192" t="s">
        <v>39</v>
      </c>
    </row>
    <row r="532" spans="1:37" ht="30" hidden="1" customHeight="1">
      <c r="A532" s="176" t="s">
        <v>201</v>
      </c>
      <c r="B532" s="176">
        <v>2621042260</v>
      </c>
      <c r="C532" s="176" t="s">
        <v>84</v>
      </c>
      <c r="D532" s="176" t="s">
        <v>77</v>
      </c>
      <c r="E532" s="176" t="s">
        <v>5</v>
      </c>
      <c r="F532" s="176" t="s">
        <v>915</v>
      </c>
      <c r="G532" s="176">
        <v>254</v>
      </c>
      <c r="H532" s="176" t="s">
        <v>212</v>
      </c>
      <c r="I532" s="176" t="s">
        <v>432</v>
      </c>
      <c r="J532" s="176" t="s">
        <v>424</v>
      </c>
      <c r="K532" s="176" t="s">
        <v>919</v>
      </c>
      <c r="L532" s="204">
        <v>46163.645138888889</v>
      </c>
      <c r="M532" s="204">
        <v>46163.649305555555</v>
      </c>
      <c r="N532" s="176" t="s">
        <v>221</v>
      </c>
      <c r="O532" s="144" t="s">
        <v>207</v>
      </c>
      <c r="P532" s="90"/>
      <c r="Q532" s="144" t="s">
        <v>207</v>
      </c>
      <c r="R532" s="90"/>
      <c r="S532" s="144" t="s">
        <v>207</v>
      </c>
      <c r="T532" s="90"/>
      <c r="U532" s="144" t="s">
        <v>207</v>
      </c>
      <c r="V532" s="90"/>
      <c r="W532" s="144" t="s">
        <v>207</v>
      </c>
      <c r="X532" s="90"/>
      <c r="Y532" s="144" t="s">
        <v>207</v>
      </c>
      <c r="Z532" s="90"/>
      <c r="AA532" s="144" t="s">
        <v>207</v>
      </c>
      <c r="AB532" s="90"/>
      <c r="AC532" s="144" t="s">
        <v>207</v>
      </c>
      <c r="AD532" s="90"/>
      <c r="AE532" s="144" t="s">
        <v>207</v>
      </c>
      <c r="AF532" s="178" t="str">
        <f>IF(AND(O532="",Q532="",S532="",U532="",W532="",Y532="",AA532="",AC532=""),"",IF(OR(AND(O532&lt;&gt;"NA",O532&lt;&gt;"C",O532&lt;&gt;"NC",O532&lt;&gt;"SF",O532&lt;&gt;""),AND(Q532&lt;&gt;"NA",Q532&lt;&gt;"C",Q532&lt;&gt;"NC",Q532&lt;&gt;"SF",Q532&lt;&gt;""),AND(S532&lt;&gt;"NA",S532&lt;&gt;"C",S532&lt;&gt;"NC",S532&lt;&gt;"SF",S532&lt;&gt;""),AND(U532&lt;&gt;"NA",U532&lt;&gt;"C",U532&lt;&gt;"NC",U532&lt;&gt;"SF",U532&lt;&gt;""),AND(W532&lt;&gt;"NA",W532&lt;&gt;"C",W532&lt;&gt;"NC",W532&lt;&gt;"SF",W532&lt;&gt;""),AND(Y532&lt;&gt;"NA",Y532&lt;&gt;"C",Y532&lt;&gt;"NC",Y532&lt;&gt;"SF",Y532&lt;&gt;""),AND(AA532&lt;&gt;"NA",AA532&lt;&gt;"C",AA532&lt;&gt;"NC",AA532&lt;&gt;"SF",AA532&lt;&gt;""),AND(AC532&lt;&gt;"NA",AC532&lt;&gt;"C",AC532&lt;&gt;"NC",AC532&lt;&gt;"SF",AC532&lt;&gt;"")),"FALSO",IF(AND(O532="NA",Q532="NA",S532="NA",U532="NA",W532="NA",Y532="NA",AA532="NA",AC532="NA"),"NA",IF(OR(O532="NC",Q532="NC",S532="NC",U532="NC",W532="NC",Y532="NC",AA532="NC",AC532="NC",O532="SF",Q532="SF",S532="SF",U532="SF",W532="SF",Y532="SF",AA532="SF",AC532="SF"),"NC",IF(OR(O532="C",Q532="C",S532="C",U532="C",W532="C",Y532="C",AA532="C",AC532="C"),"C","")))))</f>
        <v>C</v>
      </c>
      <c r="AG532" s="54" t="str">
        <f>IF(AND(AE532="C",AF532="C"),"UTILIZOU O PDA CORRETAMENTE",IF(AND(AE532="C",AF532="NC"),"UTILIZOU O PDA CORRETAMENTE. NÃO HÁ FOTOS DE TODAS AS ETAPAS",IF(AND(AE532="NC",AF532="NC"),"NÃO UTILIZOU O PDA",IF(AND(AE532="NA",AF532="NA"),"NÃO AVALIADO POR FALHA DE SINCRONISMO"))))</f>
        <v>UTILIZOU O PDA CORRETAMENTE</v>
      </c>
      <c r="AH532" s="144" t="s">
        <v>207</v>
      </c>
      <c r="AI532" s="190" t="s">
        <v>6</v>
      </c>
      <c r="AJ532" s="94" t="str">
        <f>E532</f>
        <v>SÃO PAULO</v>
      </c>
      <c r="AK532" s="192" t="s">
        <v>39</v>
      </c>
    </row>
    <row r="533" spans="1:37" ht="30" hidden="1" customHeight="1">
      <c r="A533" s="176" t="s">
        <v>201</v>
      </c>
      <c r="B533" s="176">
        <v>2621042391</v>
      </c>
      <c r="C533" s="176" t="s">
        <v>84</v>
      </c>
      <c r="D533" s="176" t="s">
        <v>77</v>
      </c>
      <c r="E533" s="176" t="s">
        <v>5</v>
      </c>
      <c r="F533" s="176" t="s">
        <v>915</v>
      </c>
      <c r="G533" s="176">
        <v>254</v>
      </c>
      <c r="H533" s="176" t="s">
        <v>215</v>
      </c>
      <c r="I533" s="176" t="s">
        <v>432</v>
      </c>
      <c r="J533" s="176" t="s">
        <v>424</v>
      </c>
      <c r="K533" s="176" t="s">
        <v>217</v>
      </c>
      <c r="L533" s="204">
        <v>46163.65347222222</v>
      </c>
      <c r="M533" s="204">
        <v>46163.654861111114</v>
      </c>
      <c r="N533" s="176" t="s">
        <v>221</v>
      </c>
      <c r="O533" s="144" t="s">
        <v>207</v>
      </c>
      <c r="P533" s="90"/>
      <c r="Q533" s="144" t="s">
        <v>207</v>
      </c>
      <c r="R533" s="90"/>
      <c r="S533" s="144" t="s">
        <v>207</v>
      </c>
      <c r="T533" s="90"/>
      <c r="U533" s="144" t="s">
        <v>207</v>
      </c>
      <c r="V533" s="90"/>
      <c r="W533" s="144" t="s">
        <v>207</v>
      </c>
      <c r="X533" s="90"/>
      <c r="Y533" s="144" t="s">
        <v>207</v>
      </c>
      <c r="Z533" s="90"/>
      <c r="AA533" s="144" t="s">
        <v>207</v>
      </c>
      <c r="AB533" s="90"/>
      <c r="AC533" s="144" t="s">
        <v>207</v>
      </c>
      <c r="AD533" s="90"/>
      <c r="AE533" s="144" t="s">
        <v>207</v>
      </c>
      <c r="AF533" s="178" t="str">
        <f>IF(AND(O533="",Q533="",S533="",U533="",W533="",Y533="",AA533="",AC533=""),"",IF(OR(AND(O533&lt;&gt;"NA",O533&lt;&gt;"C",O533&lt;&gt;"NC",O533&lt;&gt;"SF",O533&lt;&gt;""),AND(Q533&lt;&gt;"NA",Q533&lt;&gt;"C",Q533&lt;&gt;"NC",Q533&lt;&gt;"SF",Q533&lt;&gt;""),AND(S533&lt;&gt;"NA",S533&lt;&gt;"C",S533&lt;&gt;"NC",S533&lt;&gt;"SF",S533&lt;&gt;""),AND(U533&lt;&gt;"NA",U533&lt;&gt;"C",U533&lt;&gt;"NC",U533&lt;&gt;"SF",U533&lt;&gt;""),AND(W533&lt;&gt;"NA",W533&lt;&gt;"C",W533&lt;&gt;"NC",W533&lt;&gt;"SF",W533&lt;&gt;""),AND(Y533&lt;&gt;"NA",Y533&lt;&gt;"C",Y533&lt;&gt;"NC",Y533&lt;&gt;"SF",Y533&lt;&gt;""),AND(AA533&lt;&gt;"NA",AA533&lt;&gt;"C",AA533&lt;&gt;"NC",AA533&lt;&gt;"SF",AA533&lt;&gt;""),AND(AC533&lt;&gt;"NA",AC533&lt;&gt;"C",AC533&lt;&gt;"NC",AC533&lt;&gt;"SF",AC533&lt;&gt;"")),"FALSO",IF(AND(O533="NA",Q533="NA",S533="NA",U533="NA",W533="NA",Y533="NA",AA533="NA",AC533="NA"),"NA",IF(OR(O533="NC",Q533="NC",S533="NC",U533="NC",W533="NC",Y533="NC",AA533="NC",AC533="NC",O533="SF",Q533="SF",S533="SF",U533="SF",W533="SF",Y533="SF",AA533="SF",AC533="SF"),"NC",IF(OR(O533="C",Q533="C",S533="C",U533="C",W533="C",Y533="C",AA533="C",AC533="C"),"C","")))))</f>
        <v>C</v>
      </c>
      <c r="AG533" s="54" t="str">
        <f>IF(AND(AE533="C",AF533="C"),"UTILIZOU O PDA CORRETAMENTE",IF(AND(AE533="C",AF533="NC"),"UTILIZOU O PDA CORRETAMENTE. NÃO HÁ FOTOS DE TODAS AS ETAPAS",IF(AND(AE533="NC",AF533="NC"),"NÃO UTILIZOU O PDA",IF(AND(AE533="NA",AF533="NA"),"NÃO AVALIADO POR FALHA DE SINCRONISMO"))))</f>
        <v>UTILIZOU O PDA CORRETAMENTE</v>
      </c>
      <c r="AH533" s="144" t="s">
        <v>207</v>
      </c>
      <c r="AI533" s="190" t="s">
        <v>6</v>
      </c>
      <c r="AJ533" s="94" t="str">
        <f>E533</f>
        <v>SÃO PAULO</v>
      </c>
      <c r="AK533" s="192" t="s">
        <v>39</v>
      </c>
    </row>
    <row r="534" spans="1:37" ht="30" hidden="1" customHeight="1">
      <c r="A534" s="176" t="s">
        <v>201</v>
      </c>
      <c r="B534" s="176">
        <v>2621043140</v>
      </c>
      <c r="C534" s="176" t="s">
        <v>84</v>
      </c>
      <c r="D534" s="176" t="s">
        <v>77</v>
      </c>
      <c r="E534" s="176" t="s">
        <v>5</v>
      </c>
      <c r="F534" s="176" t="s">
        <v>915</v>
      </c>
      <c r="G534" s="176">
        <v>254</v>
      </c>
      <c r="H534" s="176" t="s">
        <v>920</v>
      </c>
      <c r="I534" s="176" t="s">
        <v>432</v>
      </c>
      <c r="J534" s="176" t="s">
        <v>424</v>
      </c>
      <c r="K534" s="176"/>
      <c r="L534" s="204">
        <v>46163.663194444445</v>
      </c>
      <c r="M534" s="204">
        <v>46163.664583333331</v>
      </c>
      <c r="N534" s="176" t="s">
        <v>221</v>
      </c>
      <c r="O534" s="144" t="s">
        <v>207</v>
      </c>
      <c r="P534" s="90"/>
      <c r="Q534" s="144" t="s">
        <v>207</v>
      </c>
      <c r="R534" s="90"/>
      <c r="S534" s="144" t="s">
        <v>207</v>
      </c>
      <c r="T534" s="90"/>
      <c r="U534" s="144" t="s">
        <v>207</v>
      </c>
      <c r="V534" s="90"/>
      <c r="W534" s="144" t="s">
        <v>207</v>
      </c>
      <c r="X534" s="90"/>
      <c r="Y534" s="144" t="s">
        <v>207</v>
      </c>
      <c r="Z534" s="90"/>
      <c r="AA534" s="144" t="s">
        <v>207</v>
      </c>
      <c r="AB534" s="90"/>
      <c r="AC534" s="144" t="s">
        <v>207</v>
      </c>
      <c r="AD534" s="90"/>
      <c r="AE534" s="144" t="s">
        <v>207</v>
      </c>
      <c r="AF534" s="178" t="str">
        <f>IF(AND(O534="",Q534="",S534="",U534="",W534="",Y534="",AA534="",AC534=""),"",IF(OR(AND(O534&lt;&gt;"NA",O534&lt;&gt;"C",O534&lt;&gt;"NC",O534&lt;&gt;"SF",O534&lt;&gt;""),AND(Q534&lt;&gt;"NA",Q534&lt;&gt;"C",Q534&lt;&gt;"NC",Q534&lt;&gt;"SF",Q534&lt;&gt;""),AND(S534&lt;&gt;"NA",S534&lt;&gt;"C",S534&lt;&gt;"NC",S534&lt;&gt;"SF",S534&lt;&gt;""),AND(U534&lt;&gt;"NA",U534&lt;&gt;"C",U534&lt;&gt;"NC",U534&lt;&gt;"SF",U534&lt;&gt;""),AND(W534&lt;&gt;"NA",W534&lt;&gt;"C",W534&lt;&gt;"NC",W534&lt;&gt;"SF",W534&lt;&gt;""),AND(Y534&lt;&gt;"NA",Y534&lt;&gt;"C",Y534&lt;&gt;"NC",Y534&lt;&gt;"SF",Y534&lt;&gt;""),AND(AA534&lt;&gt;"NA",AA534&lt;&gt;"C",AA534&lt;&gt;"NC",AA534&lt;&gt;"SF",AA534&lt;&gt;""),AND(AC534&lt;&gt;"NA",AC534&lt;&gt;"C",AC534&lt;&gt;"NC",AC534&lt;&gt;"SF",AC534&lt;&gt;"")),"FALSO",IF(AND(O534="NA",Q534="NA",S534="NA",U534="NA",W534="NA",Y534="NA",AA534="NA",AC534="NA"),"NA",IF(OR(O534="NC",Q534="NC",S534="NC",U534="NC",W534="NC",Y534="NC",AA534="NC",AC534="NC",O534="SF",Q534="SF",S534="SF",U534="SF",W534="SF",Y534="SF",AA534="SF",AC534="SF"),"NC",IF(OR(O534="C",Q534="C",S534="C",U534="C",W534="C",Y534="C",AA534="C",AC534="C"),"C","")))))</f>
        <v>C</v>
      </c>
      <c r="AG534" s="54" t="str">
        <f>IF(AND(AE534="C",AF534="C"),"UTILIZOU O PDA CORRETAMENTE",IF(AND(AE534="C",AF534="NC"),"UTILIZOU O PDA CORRETAMENTE. NÃO HÁ FOTOS DE TODAS AS ETAPAS",IF(AND(AE534="NC",AF534="NC"),"NÃO UTILIZOU O PDA",IF(AND(AE534="NA",AF534="NA"),"NÃO AVALIADO POR FALHA DE SINCRONISMO"))))</f>
        <v>UTILIZOU O PDA CORRETAMENTE</v>
      </c>
      <c r="AH534" s="144" t="s">
        <v>207</v>
      </c>
      <c r="AI534" s="190" t="s">
        <v>6</v>
      </c>
      <c r="AJ534" s="94" t="str">
        <f>E534</f>
        <v>SÃO PAULO</v>
      </c>
      <c r="AK534" s="192" t="s">
        <v>39</v>
      </c>
    </row>
    <row r="535" spans="1:37" ht="30" hidden="1" customHeight="1">
      <c r="A535" s="176" t="s">
        <v>201</v>
      </c>
      <c r="B535" s="176">
        <v>2621042884</v>
      </c>
      <c r="C535" s="176" t="s">
        <v>84</v>
      </c>
      <c r="D535" s="176" t="s">
        <v>77</v>
      </c>
      <c r="E535" s="176" t="s">
        <v>5</v>
      </c>
      <c r="F535" s="176" t="s">
        <v>915</v>
      </c>
      <c r="G535" s="176">
        <v>254</v>
      </c>
      <c r="H535" s="176" t="s">
        <v>921</v>
      </c>
      <c r="I535" s="176" t="s">
        <v>432</v>
      </c>
      <c r="J535" s="176" t="s">
        <v>424</v>
      </c>
      <c r="K535" s="176" t="s">
        <v>217</v>
      </c>
      <c r="L535" s="204">
        <v>46163.670138888891</v>
      </c>
      <c r="M535" s="204">
        <v>46163.671527777777</v>
      </c>
      <c r="N535" s="176" t="s">
        <v>221</v>
      </c>
      <c r="O535" s="144" t="s">
        <v>207</v>
      </c>
      <c r="P535" s="90"/>
      <c r="Q535" s="144" t="s">
        <v>207</v>
      </c>
      <c r="R535" s="90"/>
      <c r="S535" s="144" t="s">
        <v>207</v>
      </c>
      <c r="T535" s="90"/>
      <c r="U535" s="144" t="s">
        <v>207</v>
      </c>
      <c r="V535" s="90"/>
      <c r="W535" s="144" t="s">
        <v>207</v>
      </c>
      <c r="X535" s="90"/>
      <c r="Y535" s="144" t="s">
        <v>207</v>
      </c>
      <c r="Z535" s="90"/>
      <c r="AA535" s="144" t="s">
        <v>207</v>
      </c>
      <c r="AB535" s="90"/>
      <c r="AC535" s="144" t="s">
        <v>207</v>
      </c>
      <c r="AD535" s="90"/>
      <c r="AE535" s="144" t="s">
        <v>207</v>
      </c>
      <c r="AF535" s="178" t="str">
        <f>IF(AND(O535="",Q535="",S535="",U535="",W535="",Y535="",AA535="",AC535=""),"",IF(OR(AND(O535&lt;&gt;"NA",O535&lt;&gt;"C",O535&lt;&gt;"NC",O535&lt;&gt;"SF",O535&lt;&gt;""),AND(Q535&lt;&gt;"NA",Q535&lt;&gt;"C",Q535&lt;&gt;"NC",Q535&lt;&gt;"SF",Q535&lt;&gt;""),AND(S535&lt;&gt;"NA",S535&lt;&gt;"C",S535&lt;&gt;"NC",S535&lt;&gt;"SF",S535&lt;&gt;""),AND(U535&lt;&gt;"NA",U535&lt;&gt;"C",U535&lt;&gt;"NC",U535&lt;&gt;"SF",U535&lt;&gt;""),AND(W535&lt;&gt;"NA",W535&lt;&gt;"C",W535&lt;&gt;"NC",W535&lt;&gt;"SF",W535&lt;&gt;""),AND(Y535&lt;&gt;"NA",Y535&lt;&gt;"C",Y535&lt;&gt;"NC",Y535&lt;&gt;"SF",Y535&lt;&gt;""),AND(AA535&lt;&gt;"NA",AA535&lt;&gt;"C",AA535&lt;&gt;"NC",AA535&lt;&gt;"SF",AA535&lt;&gt;""),AND(AC535&lt;&gt;"NA",AC535&lt;&gt;"C",AC535&lt;&gt;"NC",AC535&lt;&gt;"SF",AC535&lt;&gt;"")),"FALSO",IF(AND(O535="NA",Q535="NA",S535="NA",U535="NA",W535="NA",Y535="NA",AA535="NA",AC535="NA"),"NA",IF(OR(O535="NC",Q535="NC",S535="NC",U535="NC",W535="NC",Y535="NC",AA535="NC",AC535="NC",O535="SF",Q535="SF",S535="SF",U535="SF",W535="SF",Y535="SF",AA535="SF",AC535="SF"),"NC",IF(OR(O535="C",Q535="C",S535="C",U535="C",W535="C",Y535="C",AA535="C",AC535="C"),"C","")))))</f>
        <v>C</v>
      </c>
      <c r="AG535" s="54" t="str">
        <f>IF(AND(AE535="C",AF535="C"),"UTILIZOU O PDA CORRETAMENTE",IF(AND(AE535="C",AF535="NC"),"UTILIZOU O PDA CORRETAMENTE. NÃO HÁ FOTOS DE TODAS AS ETAPAS",IF(AND(AE535="NC",AF535="NC"),"NÃO UTILIZOU O PDA",IF(AND(AE535="NA",AF535="NA"),"NÃO AVALIADO POR FALHA DE SINCRONISMO"))))</f>
        <v>UTILIZOU O PDA CORRETAMENTE</v>
      </c>
      <c r="AH535" s="144" t="s">
        <v>207</v>
      </c>
      <c r="AI535" s="190" t="s">
        <v>6</v>
      </c>
      <c r="AJ535" s="94" t="str">
        <f>E535</f>
        <v>SÃO PAULO</v>
      </c>
      <c r="AK535" s="192" t="s">
        <v>39</v>
      </c>
    </row>
    <row r="536" spans="1:37" ht="30" hidden="1" customHeight="1">
      <c r="A536" s="176" t="s">
        <v>201</v>
      </c>
      <c r="B536" s="176">
        <v>2621041859</v>
      </c>
      <c r="C536" s="176" t="s">
        <v>92</v>
      </c>
      <c r="D536" s="176" t="s">
        <v>77</v>
      </c>
      <c r="E536" s="176" t="s">
        <v>5</v>
      </c>
      <c r="F536" s="176" t="s">
        <v>915</v>
      </c>
      <c r="G536" s="176">
        <v>254</v>
      </c>
      <c r="H536" s="176" t="s">
        <v>203</v>
      </c>
      <c r="I536" s="176" t="s">
        <v>432</v>
      </c>
      <c r="J536" s="176" t="s">
        <v>343</v>
      </c>
      <c r="K536" s="176" t="s">
        <v>836</v>
      </c>
      <c r="L536" s="204">
        <v>46163.673611111109</v>
      </c>
      <c r="M536" s="204">
        <v>46163.686805555553</v>
      </c>
      <c r="N536" s="176" t="s">
        <v>221</v>
      </c>
      <c r="O536" s="144" t="s">
        <v>207</v>
      </c>
      <c r="P536" s="90"/>
      <c r="Q536" s="144" t="s">
        <v>207</v>
      </c>
      <c r="R536" s="90"/>
      <c r="S536" s="144" t="s">
        <v>207</v>
      </c>
      <c r="T536" s="90"/>
      <c r="U536" s="144" t="s">
        <v>207</v>
      </c>
      <c r="V536" s="90"/>
      <c r="W536" s="144" t="s">
        <v>207</v>
      </c>
      <c r="X536" s="90"/>
      <c r="Y536" s="144" t="s">
        <v>207</v>
      </c>
      <c r="Z536" s="90"/>
      <c r="AA536" s="144" t="s">
        <v>207</v>
      </c>
      <c r="AB536" s="90"/>
      <c r="AC536" s="144" t="s">
        <v>207</v>
      </c>
      <c r="AD536" s="90"/>
      <c r="AE536" s="144" t="s">
        <v>207</v>
      </c>
      <c r="AF536" s="178" t="str">
        <f>IF(AND(O536="",Q536="",S536="",U536="",W536="",Y536="",AA536="",AC536=""),"",IF(OR(AND(O536&lt;&gt;"NA",O536&lt;&gt;"C",O536&lt;&gt;"NC",O536&lt;&gt;"SF",O536&lt;&gt;""),AND(Q536&lt;&gt;"NA",Q536&lt;&gt;"C",Q536&lt;&gt;"NC",Q536&lt;&gt;"SF",Q536&lt;&gt;""),AND(S536&lt;&gt;"NA",S536&lt;&gt;"C",S536&lt;&gt;"NC",S536&lt;&gt;"SF",S536&lt;&gt;""),AND(U536&lt;&gt;"NA",U536&lt;&gt;"C",U536&lt;&gt;"NC",U536&lt;&gt;"SF",U536&lt;&gt;""),AND(W536&lt;&gt;"NA",W536&lt;&gt;"C",W536&lt;&gt;"NC",W536&lt;&gt;"SF",W536&lt;&gt;""),AND(Y536&lt;&gt;"NA",Y536&lt;&gt;"C",Y536&lt;&gt;"NC",Y536&lt;&gt;"SF",Y536&lt;&gt;""),AND(AA536&lt;&gt;"NA",AA536&lt;&gt;"C",AA536&lt;&gt;"NC",AA536&lt;&gt;"SF",AA536&lt;&gt;""),AND(AC536&lt;&gt;"NA",AC536&lt;&gt;"C",AC536&lt;&gt;"NC",AC536&lt;&gt;"SF",AC536&lt;&gt;"")),"FALSO",IF(AND(O536="NA",Q536="NA",S536="NA",U536="NA",W536="NA",Y536="NA",AA536="NA",AC536="NA"),"NA",IF(OR(O536="NC",Q536="NC",S536="NC",U536="NC",W536="NC",Y536="NC",AA536="NC",AC536="NC",O536="SF",Q536="SF",S536="SF",U536="SF",W536="SF",Y536="SF",AA536="SF",AC536="SF"),"NC",IF(OR(O536="C",Q536="C",S536="C",U536="C",W536="C",Y536="C",AA536="C",AC536="C"),"C","")))))</f>
        <v>C</v>
      </c>
      <c r="AG536" s="54" t="str">
        <f>IF(AND(AE536="C",AF536="C"),"UTILIZOU O PDA CORRETAMENTE",IF(AND(AE536="C",AF536="NC"),"UTILIZOU O PDA CORRETAMENTE. NÃO HÁ FOTOS DE TODAS AS ETAPAS",IF(AND(AE536="NC",AF536="NC"),"NÃO UTILIZOU O PDA",IF(AND(AE536="NA",AF536="NA"),"NÃO AVALIADO POR FALHA DE SINCRONISMO"))))</f>
        <v>UTILIZOU O PDA CORRETAMENTE</v>
      </c>
      <c r="AH536" s="144" t="s">
        <v>207</v>
      </c>
      <c r="AI536" s="190" t="s">
        <v>6</v>
      </c>
      <c r="AJ536" s="94" t="str">
        <f>E536</f>
        <v>SÃO PAULO</v>
      </c>
      <c r="AK536" s="192" t="s">
        <v>39</v>
      </c>
    </row>
    <row r="537" spans="1:37" ht="30" hidden="1" customHeight="1">
      <c r="A537" s="176" t="s">
        <v>201</v>
      </c>
      <c r="B537" s="176">
        <v>2621042393</v>
      </c>
      <c r="C537" s="176" t="s">
        <v>84</v>
      </c>
      <c r="D537" s="176" t="s">
        <v>77</v>
      </c>
      <c r="E537" s="176" t="s">
        <v>5</v>
      </c>
      <c r="F537" s="176" t="s">
        <v>915</v>
      </c>
      <c r="G537" s="176">
        <v>254</v>
      </c>
      <c r="H537" s="176" t="s">
        <v>512</v>
      </c>
      <c r="I537" s="176" t="s">
        <v>432</v>
      </c>
      <c r="J537" s="176" t="s">
        <v>424</v>
      </c>
      <c r="K537" s="176" t="s">
        <v>217</v>
      </c>
      <c r="L537" s="204">
        <v>46163.655555555553</v>
      </c>
      <c r="M537" s="204">
        <v>46163.656944444447</v>
      </c>
      <c r="N537" s="176" t="s">
        <v>221</v>
      </c>
      <c r="O537" s="144" t="s">
        <v>207</v>
      </c>
      <c r="P537" s="90"/>
      <c r="Q537" s="144" t="s">
        <v>207</v>
      </c>
      <c r="R537" s="90"/>
      <c r="S537" s="144" t="s">
        <v>207</v>
      </c>
      <c r="T537" s="90"/>
      <c r="U537" s="144" t="s">
        <v>207</v>
      </c>
      <c r="V537" s="90"/>
      <c r="W537" s="144" t="s">
        <v>207</v>
      </c>
      <c r="X537" s="90"/>
      <c r="Y537" s="144" t="s">
        <v>207</v>
      </c>
      <c r="Z537" s="90"/>
      <c r="AA537" s="144" t="s">
        <v>207</v>
      </c>
      <c r="AB537" s="90"/>
      <c r="AC537" s="144" t="s">
        <v>207</v>
      </c>
      <c r="AD537" s="90"/>
      <c r="AE537" s="144" t="s">
        <v>207</v>
      </c>
      <c r="AF537" s="178" t="str">
        <f>IF(AND(O537="",Q537="",S537="",U537="",W537="",Y537="",AA537="",AC537=""),"",IF(OR(AND(O537&lt;&gt;"NA",O537&lt;&gt;"C",O537&lt;&gt;"NC",O537&lt;&gt;"SF",O537&lt;&gt;""),AND(Q537&lt;&gt;"NA",Q537&lt;&gt;"C",Q537&lt;&gt;"NC",Q537&lt;&gt;"SF",Q537&lt;&gt;""),AND(S537&lt;&gt;"NA",S537&lt;&gt;"C",S537&lt;&gt;"NC",S537&lt;&gt;"SF",S537&lt;&gt;""),AND(U537&lt;&gt;"NA",U537&lt;&gt;"C",U537&lt;&gt;"NC",U537&lt;&gt;"SF",U537&lt;&gt;""),AND(W537&lt;&gt;"NA",W537&lt;&gt;"C",W537&lt;&gt;"NC",W537&lt;&gt;"SF",W537&lt;&gt;""),AND(Y537&lt;&gt;"NA",Y537&lt;&gt;"C",Y537&lt;&gt;"NC",Y537&lt;&gt;"SF",Y537&lt;&gt;""),AND(AA537&lt;&gt;"NA",AA537&lt;&gt;"C",AA537&lt;&gt;"NC",AA537&lt;&gt;"SF",AA537&lt;&gt;""),AND(AC537&lt;&gt;"NA",AC537&lt;&gt;"C",AC537&lt;&gt;"NC",AC537&lt;&gt;"SF",AC537&lt;&gt;"")),"FALSO",IF(AND(O537="NA",Q537="NA",S537="NA",U537="NA",W537="NA",Y537="NA",AA537="NA",AC537="NA"),"NA",IF(OR(O537="NC",Q537="NC",S537="NC",U537="NC",W537="NC",Y537="NC",AA537="NC",AC537="NC",O537="SF",Q537="SF",S537="SF",U537="SF",W537="SF",Y537="SF",AA537="SF",AC537="SF"),"NC",IF(OR(O537="C",Q537="C",S537="C",U537="C",W537="C",Y537="C",AA537="C",AC537="C"),"C","")))))</f>
        <v>C</v>
      </c>
      <c r="AG537" s="54" t="str">
        <f>IF(AND(AE537="C",AF537="C"),"UTILIZOU O PDA CORRETAMENTE",IF(AND(AE537="C",AF537="NC"),"UTILIZOU O PDA CORRETAMENTE. NÃO HÁ FOTOS DE TODAS AS ETAPAS",IF(AND(AE537="NC",AF537="NC"),"NÃO UTILIZOU O PDA",IF(AND(AE537="NA",AF537="NA"),"NÃO AVALIADO POR FALHA DE SINCRONISMO"))))</f>
        <v>UTILIZOU O PDA CORRETAMENTE</v>
      </c>
      <c r="AH537" s="144" t="s">
        <v>207</v>
      </c>
      <c r="AI537" s="190" t="s">
        <v>6</v>
      </c>
      <c r="AJ537" s="94" t="str">
        <f>E537</f>
        <v>SÃO PAULO</v>
      </c>
      <c r="AK537" s="192" t="s">
        <v>39</v>
      </c>
    </row>
    <row r="538" spans="1:37" ht="30" hidden="1" customHeight="1">
      <c r="A538" s="176" t="s">
        <v>201</v>
      </c>
      <c r="B538" s="176">
        <v>2621043151</v>
      </c>
      <c r="C538" s="176" t="s">
        <v>84</v>
      </c>
      <c r="D538" s="176" t="s">
        <v>77</v>
      </c>
      <c r="E538" s="176" t="s">
        <v>5</v>
      </c>
      <c r="F538" s="176" t="s">
        <v>915</v>
      </c>
      <c r="G538" s="176">
        <v>254</v>
      </c>
      <c r="H538" s="176" t="s">
        <v>922</v>
      </c>
      <c r="I538" s="176" t="s">
        <v>432</v>
      </c>
      <c r="J538" s="176" t="s">
        <v>424</v>
      </c>
      <c r="K538" s="176"/>
      <c r="L538" s="204">
        <v>46163.665277777778</v>
      </c>
      <c r="M538" s="204">
        <v>46163.666666666664</v>
      </c>
      <c r="N538" s="176" t="s">
        <v>221</v>
      </c>
      <c r="O538" s="144" t="s">
        <v>207</v>
      </c>
      <c r="P538" s="90"/>
      <c r="Q538" s="144" t="s">
        <v>207</v>
      </c>
      <c r="R538" s="90"/>
      <c r="S538" s="144" t="s">
        <v>207</v>
      </c>
      <c r="T538" s="90"/>
      <c r="U538" s="144" t="s">
        <v>207</v>
      </c>
      <c r="V538" s="90"/>
      <c r="W538" s="144" t="s">
        <v>207</v>
      </c>
      <c r="X538" s="90"/>
      <c r="Y538" s="144" t="s">
        <v>207</v>
      </c>
      <c r="Z538" s="90"/>
      <c r="AA538" s="144" t="s">
        <v>207</v>
      </c>
      <c r="AB538" s="90"/>
      <c r="AC538" s="144" t="s">
        <v>207</v>
      </c>
      <c r="AD538" s="90"/>
      <c r="AE538" s="144" t="s">
        <v>207</v>
      </c>
      <c r="AF538" s="178" t="str">
        <f>IF(AND(O538="",Q538="",S538="",U538="",W538="",Y538="",AA538="",AC538=""),"",IF(OR(AND(O538&lt;&gt;"NA",O538&lt;&gt;"C",O538&lt;&gt;"NC",O538&lt;&gt;"SF",O538&lt;&gt;""),AND(Q538&lt;&gt;"NA",Q538&lt;&gt;"C",Q538&lt;&gt;"NC",Q538&lt;&gt;"SF",Q538&lt;&gt;""),AND(S538&lt;&gt;"NA",S538&lt;&gt;"C",S538&lt;&gt;"NC",S538&lt;&gt;"SF",S538&lt;&gt;""),AND(U538&lt;&gt;"NA",U538&lt;&gt;"C",U538&lt;&gt;"NC",U538&lt;&gt;"SF",U538&lt;&gt;""),AND(W538&lt;&gt;"NA",W538&lt;&gt;"C",W538&lt;&gt;"NC",W538&lt;&gt;"SF",W538&lt;&gt;""),AND(Y538&lt;&gt;"NA",Y538&lt;&gt;"C",Y538&lt;&gt;"NC",Y538&lt;&gt;"SF",Y538&lt;&gt;""),AND(AA538&lt;&gt;"NA",AA538&lt;&gt;"C",AA538&lt;&gt;"NC",AA538&lt;&gt;"SF",AA538&lt;&gt;""),AND(AC538&lt;&gt;"NA",AC538&lt;&gt;"C",AC538&lt;&gt;"NC",AC538&lt;&gt;"SF",AC538&lt;&gt;"")),"FALSO",IF(AND(O538="NA",Q538="NA",S538="NA",U538="NA",W538="NA",Y538="NA",AA538="NA",AC538="NA"),"NA",IF(OR(O538="NC",Q538="NC",S538="NC",U538="NC",W538="NC",Y538="NC",AA538="NC",AC538="NC",O538="SF",Q538="SF",S538="SF",U538="SF",W538="SF",Y538="SF",AA538="SF",AC538="SF"),"NC",IF(OR(O538="C",Q538="C",S538="C",U538="C",W538="C",Y538="C",AA538="C",AC538="C"),"C","")))))</f>
        <v>C</v>
      </c>
      <c r="AG538" s="54" t="str">
        <f>IF(AND(AE538="C",AF538="C"),"UTILIZOU O PDA CORRETAMENTE",IF(AND(AE538="C",AF538="NC"),"UTILIZOU O PDA CORRETAMENTE. NÃO HÁ FOTOS DE TODAS AS ETAPAS",IF(AND(AE538="NC",AF538="NC"),"NÃO UTILIZOU O PDA",IF(AND(AE538="NA",AF538="NA"),"NÃO AVALIADO POR FALHA DE SINCRONISMO"))))</f>
        <v>UTILIZOU O PDA CORRETAMENTE</v>
      </c>
      <c r="AH538" s="144" t="s">
        <v>207</v>
      </c>
      <c r="AI538" s="190" t="s">
        <v>6</v>
      </c>
      <c r="AJ538" s="94" t="str">
        <f>E538</f>
        <v>SÃO PAULO</v>
      </c>
      <c r="AK538" s="192" t="s">
        <v>39</v>
      </c>
    </row>
    <row r="539" spans="1:37" ht="30" hidden="1" customHeight="1">
      <c r="A539" s="176" t="s">
        <v>201</v>
      </c>
      <c r="B539" s="176">
        <v>2621043330</v>
      </c>
      <c r="C539" s="176" t="s">
        <v>84</v>
      </c>
      <c r="D539" s="176" t="s">
        <v>77</v>
      </c>
      <c r="E539" s="176" t="s">
        <v>5</v>
      </c>
      <c r="F539" s="176" t="s">
        <v>915</v>
      </c>
      <c r="G539" s="176">
        <v>254</v>
      </c>
      <c r="H539" s="176" t="s">
        <v>923</v>
      </c>
      <c r="I539" s="176" t="s">
        <v>432</v>
      </c>
      <c r="J539" s="176" t="s">
        <v>424</v>
      </c>
      <c r="K539" s="176" t="s">
        <v>916</v>
      </c>
      <c r="L539" s="204">
        <v>46163.667361111111</v>
      </c>
      <c r="M539" s="204">
        <v>46163.669444444444</v>
      </c>
      <c r="N539" s="176" t="s">
        <v>221</v>
      </c>
      <c r="O539" s="144" t="s">
        <v>207</v>
      </c>
      <c r="P539" s="90"/>
      <c r="Q539" s="144" t="s">
        <v>207</v>
      </c>
      <c r="R539" s="90"/>
      <c r="S539" s="144" t="s">
        <v>207</v>
      </c>
      <c r="T539" s="90"/>
      <c r="U539" s="144" t="s">
        <v>207</v>
      </c>
      <c r="V539" s="90"/>
      <c r="W539" s="144" t="s">
        <v>207</v>
      </c>
      <c r="X539" s="90"/>
      <c r="Y539" s="144" t="s">
        <v>207</v>
      </c>
      <c r="Z539" s="90"/>
      <c r="AA539" s="144" t="s">
        <v>207</v>
      </c>
      <c r="AB539" s="90"/>
      <c r="AC539" s="144" t="s">
        <v>207</v>
      </c>
      <c r="AD539" s="90"/>
      <c r="AE539" s="144" t="s">
        <v>207</v>
      </c>
      <c r="AF539" s="178" t="str">
        <f>IF(AND(O539="",Q539="",S539="",U539="",W539="",Y539="",AA539="",AC539=""),"",IF(OR(AND(O539&lt;&gt;"NA",O539&lt;&gt;"C",O539&lt;&gt;"NC",O539&lt;&gt;"SF",O539&lt;&gt;""),AND(Q539&lt;&gt;"NA",Q539&lt;&gt;"C",Q539&lt;&gt;"NC",Q539&lt;&gt;"SF",Q539&lt;&gt;""),AND(S539&lt;&gt;"NA",S539&lt;&gt;"C",S539&lt;&gt;"NC",S539&lt;&gt;"SF",S539&lt;&gt;""),AND(U539&lt;&gt;"NA",U539&lt;&gt;"C",U539&lt;&gt;"NC",U539&lt;&gt;"SF",U539&lt;&gt;""),AND(W539&lt;&gt;"NA",W539&lt;&gt;"C",W539&lt;&gt;"NC",W539&lt;&gt;"SF",W539&lt;&gt;""),AND(Y539&lt;&gt;"NA",Y539&lt;&gt;"C",Y539&lt;&gt;"NC",Y539&lt;&gt;"SF",Y539&lt;&gt;""),AND(AA539&lt;&gt;"NA",AA539&lt;&gt;"C",AA539&lt;&gt;"NC",AA539&lt;&gt;"SF",AA539&lt;&gt;""),AND(AC539&lt;&gt;"NA",AC539&lt;&gt;"C",AC539&lt;&gt;"NC",AC539&lt;&gt;"SF",AC539&lt;&gt;"")),"FALSO",IF(AND(O539="NA",Q539="NA",S539="NA",U539="NA",W539="NA",Y539="NA",AA539="NA",AC539="NA"),"NA",IF(OR(O539="NC",Q539="NC",S539="NC",U539="NC",W539="NC",Y539="NC",AA539="NC",AC539="NC",O539="SF",Q539="SF",S539="SF",U539="SF",W539="SF",Y539="SF",AA539="SF",AC539="SF"),"NC",IF(OR(O539="C",Q539="C",S539="C",U539="C",W539="C",Y539="C",AA539="C",AC539="C"),"C","")))))</f>
        <v>C</v>
      </c>
      <c r="AG539" s="54" t="str">
        <f>IF(AND(AE539="C",AF539="C"),"UTILIZOU O PDA CORRETAMENTE",IF(AND(AE539="C",AF539="NC"),"UTILIZOU O PDA CORRETAMENTE. NÃO HÁ FOTOS DE TODAS AS ETAPAS",IF(AND(AE539="NC",AF539="NC"),"NÃO UTILIZOU O PDA",IF(AND(AE539="NA",AF539="NA"),"NÃO AVALIADO POR FALHA DE SINCRONISMO"))))</f>
        <v>UTILIZOU O PDA CORRETAMENTE</v>
      </c>
      <c r="AH539" s="144" t="s">
        <v>207</v>
      </c>
      <c r="AI539" s="190" t="s">
        <v>6</v>
      </c>
      <c r="AJ539" s="94" t="str">
        <f>E539</f>
        <v>SÃO PAULO</v>
      </c>
      <c r="AK539" s="192" t="s">
        <v>39</v>
      </c>
    </row>
    <row r="540" spans="1:37" ht="30" hidden="1" customHeight="1">
      <c r="A540" s="176" t="s">
        <v>201</v>
      </c>
      <c r="B540" s="176">
        <v>2618123491</v>
      </c>
      <c r="C540" s="176" t="s">
        <v>101</v>
      </c>
      <c r="D540" s="176" t="s">
        <v>79</v>
      </c>
      <c r="E540" s="176" t="s">
        <v>5</v>
      </c>
      <c r="F540" s="176" t="s">
        <v>815</v>
      </c>
      <c r="G540" s="176">
        <v>59</v>
      </c>
      <c r="H540" s="176"/>
      <c r="I540" s="176" t="s">
        <v>241</v>
      </c>
      <c r="J540" s="176" t="s">
        <v>309</v>
      </c>
      <c r="K540" s="176" t="s">
        <v>924</v>
      </c>
      <c r="L540" s="204">
        <v>46163.627083333333</v>
      </c>
      <c r="M540" s="204">
        <v>46163.62777777778</v>
      </c>
      <c r="N540" s="176" t="s">
        <v>311</v>
      </c>
      <c r="O540" s="144" t="s">
        <v>62</v>
      </c>
      <c r="P540" s="90"/>
      <c r="Q540" s="144" t="s">
        <v>62</v>
      </c>
      <c r="R540" s="90"/>
      <c r="S540" s="144" t="s">
        <v>62</v>
      </c>
      <c r="T540" s="90"/>
      <c r="U540" s="144" t="s">
        <v>62</v>
      </c>
      <c r="V540" s="90"/>
      <c r="W540" s="144" t="s">
        <v>62</v>
      </c>
      <c r="X540" s="90"/>
      <c r="Y540" s="144" t="s">
        <v>62</v>
      </c>
      <c r="Z540" s="90"/>
      <c r="AA540" s="144" t="s">
        <v>62</v>
      </c>
      <c r="AB540" s="90"/>
      <c r="AC540" s="144" t="s">
        <v>62</v>
      </c>
      <c r="AD540" s="90"/>
      <c r="AE540" s="144" t="s">
        <v>62</v>
      </c>
      <c r="AF540" s="178" t="str">
        <f>IF(AND(O540="",Q540="",S540="",U540="",W540="",Y540="",AA540="",AC540=""),"",IF(OR(AND(O540&lt;&gt;"NA",O540&lt;&gt;"C",O540&lt;&gt;"NC",O540&lt;&gt;"SF",O540&lt;&gt;""),AND(Q540&lt;&gt;"NA",Q540&lt;&gt;"C",Q540&lt;&gt;"NC",Q540&lt;&gt;"SF",Q540&lt;&gt;""),AND(S540&lt;&gt;"NA",S540&lt;&gt;"C",S540&lt;&gt;"NC",S540&lt;&gt;"SF",S540&lt;&gt;""),AND(U540&lt;&gt;"NA",U540&lt;&gt;"C",U540&lt;&gt;"NC",U540&lt;&gt;"SF",U540&lt;&gt;""),AND(W540&lt;&gt;"NA",W540&lt;&gt;"C",W540&lt;&gt;"NC",W540&lt;&gt;"SF",W540&lt;&gt;""),AND(Y540&lt;&gt;"NA",Y540&lt;&gt;"C",Y540&lt;&gt;"NC",Y540&lt;&gt;"SF",Y540&lt;&gt;""),AND(AA540&lt;&gt;"NA",AA540&lt;&gt;"C",AA540&lt;&gt;"NC",AA540&lt;&gt;"SF",AA540&lt;&gt;""),AND(AC540&lt;&gt;"NA",AC540&lt;&gt;"C",AC540&lt;&gt;"NC",AC540&lt;&gt;"SF",AC540&lt;&gt;"")),"FALSO",IF(AND(O540="NA",Q540="NA",S540="NA",U540="NA",W540="NA",Y540="NA",AA540="NA",AC540="NA"),"NA",IF(OR(O540="NC",Q540="NC",S540="NC",U540="NC",W540="NC",Y540="NC",AA540="NC",AC540="NC",O540="SF",Q540="SF",S540="SF",U540="SF",W540="SF",Y540="SF",AA540="SF",AC540="SF"),"NC",IF(OR(O540="C",Q540="C",S540="C",U540="C",W540="C",Y540="C",AA540="C",AC540="C"),"C","")))))</f>
        <v>NA</v>
      </c>
      <c r="AG540" s="54" t="str">
        <f>IF(AND(AE540="C",AF540="C"),"UTILIZOU O PDA CORRETAMENTE",IF(AND(AE540="C",AF540="NC"),"UTILIZOU O PDA CORRETAMENTE. NÃO HÁ FOTOS DE TODAS AS ETAPAS",IF(AND(AE540="NC",AF540="NC"),"NÃO UTILIZOU O PDA",IF(AND(AE540="NA",AF540="NA"),"NÃO AVALIADO POR FALHA DE SINCRONISMO"))))</f>
        <v>NÃO AVALIADO POR FALHA DE SINCRONISMO</v>
      </c>
      <c r="AH540" s="144" t="s">
        <v>207</v>
      </c>
      <c r="AI540" s="190" t="s">
        <v>6</v>
      </c>
      <c r="AJ540" s="94" t="str">
        <f>E540</f>
        <v>SÃO PAULO</v>
      </c>
      <c r="AK540" s="192" t="s">
        <v>39</v>
      </c>
    </row>
    <row r="541" spans="1:37" ht="30" hidden="1" customHeight="1">
      <c r="A541" s="176" t="s">
        <v>201</v>
      </c>
      <c r="B541" s="176">
        <v>2618116720</v>
      </c>
      <c r="C541" s="176" t="s">
        <v>101</v>
      </c>
      <c r="D541" s="176" t="s">
        <v>79</v>
      </c>
      <c r="E541" s="176" t="s">
        <v>5</v>
      </c>
      <c r="F541" s="176" t="s">
        <v>817</v>
      </c>
      <c r="G541" s="176">
        <v>74</v>
      </c>
      <c r="H541" s="176" t="s">
        <v>212</v>
      </c>
      <c r="I541" s="176" t="s">
        <v>241</v>
      </c>
      <c r="J541" s="176" t="s">
        <v>309</v>
      </c>
      <c r="K541" s="176" t="s">
        <v>899</v>
      </c>
      <c r="L541" s="204">
        <v>46163.460416666669</v>
      </c>
      <c r="M541" s="204">
        <v>46163.461111111108</v>
      </c>
      <c r="N541" s="176" t="s">
        <v>311</v>
      </c>
      <c r="O541" s="144" t="s">
        <v>62</v>
      </c>
      <c r="P541" s="90"/>
      <c r="Q541" s="144" t="s">
        <v>62</v>
      </c>
      <c r="R541" s="90"/>
      <c r="S541" s="144" t="s">
        <v>62</v>
      </c>
      <c r="T541" s="90"/>
      <c r="U541" s="144" t="s">
        <v>62</v>
      </c>
      <c r="V541" s="90"/>
      <c r="W541" s="144" t="s">
        <v>62</v>
      </c>
      <c r="X541" s="90"/>
      <c r="Y541" s="144" t="s">
        <v>62</v>
      </c>
      <c r="Z541" s="90"/>
      <c r="AA541" s="144" t="s">
        <v>62</v>
      </c>
      <c r="AB541" s="90"/>
      <c r="AC541" s="144" t="s">
        <v>62</v>
      </c>
      <c r="AD541" s="90"/>
      <c r="AE541" s="144" t="s">
        <v>62</v>
      </c>
      <c r="AF541" s="178" t="str">
        <f>IF(AND(O541="",Q541="",S541="",U541="",W541="",Y541="",AA541="",AC541=""),"",IF(OR(AND(O541&lt;&gt;"NA",O541&lt;&gt;"C",O541&lt;&gt;"NC",O541&lt;&gt;"SF",O541&lt;&gt;""),AND(Q541&lt;&gt;"NA",Q541&lt;&gt;"C",Q541&lt;&gt;"NC",Q541&lt;&gt;"SF",Q541&lt;&gt;""),AND(S541&lt;&gt;"NA",S541&lt;&gt;"C",S541&lt;&gt;"NC",S541&lt;&gt;"SF",S541&lt;&gt;""),AND(U541&lt;&gt;"NA",U541&lt;&gt;"C",U541&lt;&gt;"NC",U541&lt;&gt;"SF",U541&lt;&gt;""),AND(W541&lt;&gt;"NA",W541&lt;&gt;"C",W541&lt;&gt;"NC",W541&lt;&gt;"SF",W541&lt;&gt;""),AND(Y541&lt;&gt;"NA",Y541&lt;&gt;"C",Y541&lt;&gt;"NC",Y541&lt;&gt;"SF",Y541&lt;&gt;""),AND(AA541&lt;&gt;"NA",AA541&lt;&gt;"C",AA541&lt;&gt;"NC",AA541&lt;&gt;"SF",AA541&lt;&gt;""),AND(AC541&lt;&gt;"NA",AC541&lt;&gt;"C",AC541&lt;&gt;"NC",AC541&lt;&gt;"SF",AC541&lt;&gt;"")),"FALSO",IF(AND(O541="NA",Q541="NA",S541="NA",U541="NA",W541="NA",Y541="NA",AA541="NA",AC541="NA"),"NA",IF(OR(O541="NC",Q541="NC",S541="NC",U541="NC",W541="NC",Y541="NC",AA541="NC",AC541="NC",O541="SF",Q541="SF",S541="SF",U541="SF",W541="SF",Y541="SF",AA541="SF",AC541="SF"),"NC",IF(OR(O541="C",Q541="C",S541="C",U541="C",W541="C",Y541="C",AA541="C",AC541="C"),"C","")))))</f>
        <v>NA</v>
      </c>
      <c r="AG541" s="54" t="str">
        <f>IF(AND(AE541="C",AF541="C"),"UTILIZOU O PDA CORRETAMENTE",IF(AND(AE541="C",AF541="NC"),"UTILIZOU O PDA CORRETAMENTE. NÃO HÁ FOTOS DE TODAS AS ETAPAS",IF(AND(AE541="NC",AF541="NC"),"NÃO UTILIZOU O PDA",IF(AND(AE541="NA",AF541="NA"),"NÃO AVALIADO POR FALHA DE SINCRONISMO"))))</f>
        <v>NÃO AVALIADO POR FALHA DE SINCRONISMO</v>
      </c>
      <c r="AH541" s="144" t="s">
        <v>207</v>
      </c>
      <c r="AI541" s="190" t="s">
        <v>6</v>
      </c>
      <c r="AJ541" s="94" t="str">
        <f>E541</f>
        <v>SÃO PAULO</v>
      </c>
      <c r="AK541" s="192" t="s">
        <v>39</v>
      </c>
    </row>
    <row r="542" spans="1:37" ht="30" hidden="1" customHeight="1">
      <c r="A542" s="176" t="s">
        <v>201</v>
      </c>
      <c r="B542" s="176">
        <v>2618123703</v>
      </c>
      <c r="C542" s="176" t="s">
        <v>101</v>
      </c>
      <c r="D542" s="176" t="s">
        <v>79</v>
      </c>
      <c r="E542" s="176" t="s">
        <v>5</v>
      </c>
      <c r="F542" s="176" t="s">
        <v>815</v>
      </c>
      <c r="G542" s="176">
        <v>67</v>
      </c>
      <c r="H542" s="176"/>
      <c r="I542" s="176" t="s">
        <v>241</v>
      </c>
      <c r="J542" s="176" t="s">
        <v>309</v>
      </c>
      <c r="K542" s="176" t="s">
        <v>897</v>
      </c>
      <c r="L542" s="204">
        <v>46163.377083333333</v>
      </c>
      <c r="M542" s="204">
        <v>46163.37777777778</v>
      </c>
      <c r="N542" s="176" t="s">
        <v>311</v>
      </c>
      <c r="O542" s="144" t="s">
        <v>62</v>
      </c>
      <c r="P542" s="90"/>
      <c r="Q542" s="144" t="s">
        <v>62</v>
      </c>
      <c r="R542" s="90"/>
      <c r="S542" s="144" t="s">
        <v>62</v>
      </c>
      <c r="T542" s="90"/>
      <c r="U542" s="144" t="s">
        <v>62</v>
      </c>
      <c r="V542" s="90"/>
      <c r="W542" s="144" t="s">
        <v>62</v>
      </c>
      <c r="X542" s="90"/>
      <c r="Y542" s="144" t="s">
        <v>62</v>
      </c>
      <c r="Z542" s="90"/>
      <c r="AA542" s="144" t="s">
        <v>62</v>
      </c>
      <c r="AB542" s="90"/>
      <c r="AC542" s="144" t="s">
        <v>62</v>
      </c>
      <c r="AD542" s="90"/>
      <c r="AE542" s="144" t="s">
        <v>62</v>
      </c>
      <c r="AF542" s="178" t="str">
        <f>IF(AND(O542="",Q542="",S542="",U542="",W542="",Y542="",AA542="",AC542=""),"",IF(OR(AND(O542&lt;&gt;"NA",O542&lt;&gt;"C",O542&lt;&gt;"NC",O542&lt;&gt;"SF",O542&lt;&gt;""),AND(Q542&lt;&gt;"NA",Q542&lt;&gt;"C",Q542&lt;&gt;"NC",Q542&lt;&gt;"SF",Q542&lt;&gt;""),AND(S542&lt;&gt;"NA",S542&lt;&gt;"C",S542&lt;&gt;"NC",S542&lt;&gt;"SF",S542&lt;&gt;""),AND(U542&lt;&gt;"NA",U542&lt;&gt;"C",U542&lt;&gt;"NC",U542&lt;&gt;"SF",U542&lt;&gt;""),AND(W542&lt;&gt;"NA",W542&lt;&gt;"C",W542&lt;&gt;"NC",W542&lt;&gt;"SF",W542&lt;&gt;""),AND(Y542&lt;&gt;"NA",Y542&lt;&gt;"C",Y542&lt;&gt;"NC",Y542&lt;&gt;"SF",Y542&lt;&gt;""),AND(AA542&lt;&gt;"NA",AA542&lt;&gt;"C",AA542&lt;&gt;"NC",AA542&lt;&gt;"SF",AA542&lt;&gt;""),AND(AC542&lt;&gt;"NA",AC542&lt;&gt;"C",AC542&lt;&gt;"NC",AC542&lt;&gt;"SF",AC542&lt;&gt;"")),"FALSO",IF(AND(O542="NA",Q542="NA",S542="NA",U542="NA",W542="NA",Y542="NA",AA542="NA",AC542="NA"),"NA",IF(OR(O542="NC",Q542="NC",S542="NC",U542="NC",W542="NC",Y542="NC",AA542="NC",AC542="NC",O542="SF",Q542="SF",S542="SF",U542="SF",W542="SF",Y542="SF",AA542="SF",AC542="SF"),"NC",IF(OR(O542="C",Q542="C",S542="C",U542="C",W542="C",Y542="C",AA542="C",AC542="C"),"C","")))))</f>
        <v>NA</v>
      </c>
      <c r="AG542" s="54" t="str">
        <f>IF(AND(AE542="C",AF542="C"),"UTILIZOU O PDA CORRETAMENTE",IF(AND(AE542="C",AF542="NC"),"UTILIZOU O PDA CORRETAMENTE. NÃO HÁ FOTOS DE TODAS AS ETAPAS",IF(AND(AE542="NC",AF542="NC"),"NÃO UTILIZOU O PDA",IF(AND(AE542="NA",AF542="NA"),"NÃO AVALIADO POR FALHA DE SINCRONISMO"))))</f>
        <v>NÃO AVALIADO POR FALHA DE SINCRONISMO</v>
      </c>
      <c r="AH542" s="144" t="s">
        <v>207</v>
      </c>
      <c r="AI542" s="190" t="s">
        <v>6</v>
      </c>
      <c r="AJ542" s="94" t="str">
        <f>E542</f>
        <v>SÃO PAULO</v>
      </c>
      <c r="AK542" s="192" t="s">
        <v>39</v>
      </c>
    </row>
    <row r="543" spans="1:37" ht="30" hidden="1" customHeight="1">
      <c r="A543" s="176" t="s">
        <v>201</v>
      </c>
      <c r="B543" s="176">
        <v>2618116594</v>
      </c>
      <c r="C543" s="176" t="s">
        <v>101</v>
      </c>
      <c r="D543" s="176" t="s">
        <v>79</v>
      </c>
      <c r="E543" s="176" t="s">
        <v>5</v>
      </c>
      <c r="F543" s="176" t="s">
        <v>817</v>
      </c>
      <c r="G543" s="176">
        <v>74</v>
      </c>
      <c r="H543" s="176" t="s">
        <v>203</v>
      </c>
      <c r="I543" s="176" t="s">
        <v>241</v>
      </c>
      <c r="J543" s="176" t="s">
        <v>309</v>
      </c>
      <c r="K543" s="176" t="s">
        <v>899</v>
      </c>
      <c r="L543" s="204">
        <v>46163.460416666669</v>
      </c>
      <c r="M543" s="204">
        <v>46163.461111111108</v>
      </c>
      <c r="N543" s="176" t="s">
        <v>311</v>
      </c>
      <c r="O543" s="144" t="s">
        <v>62</v>
      </c>
      <c r="P543" s="90"/>
      <c r="Q543" s="144" t="s">
        <v>62</v>
      </c>
      <c r="R543" s="90"/>
      <c r="S543" s="144" t="s">
        <v>62</v>
      </c>
      <c r="T543" s="90"/>
      <c r="U543" s="144" t="s">
        <v>62</v>
      </c>
      <c r="V543" s="90"/>
      <c r="W543" s="144" t="s">
        <v>62</v>
      </c>
      <c r="X543" s="90"/>
      <c r="Y543" s="144" t="s">
        <v>62</v>
      </c>
      <c r="Z543" s="90"/>
      <c r="AA543" s="144" t="s">
        <v>62</v>
      </c>
      <c r="AB543" s="90"/>
      <c r="AC543" s="144" t="s">
        <v>62</v>
      </c>
      <c r="AD543" s="90"/>
      <c r="AE543" s="144" t="s">
        <v>62</v>
      </c>
      <c r="AF543" s="178" t="str">
        <f>IF(AND(O543="",Q543="",S543="",U543="",W543="",Y543="",AA543="",AC543=""),"",IF(OR(AND(O543&lt;&gt;"NA",O543&lt;&gt;"C",O543&lt;&gt;"NC",O543&lt;&gt;"SF",O543&lt;&gt;""),AND(Q543&lt;&gt;"NA",Q543&lt;&gt;"C",Q543&lt;&gt;"NC",Q543&lt;&gt;"SF",Q543&lt;&gt;""),AND(S543&lt;&gt;"NA",S543&lt;&gt;"C",S543&lt;&gt;"NC",S543&lt;&gt;"SF",S543&lt;&gt;""),AND(U543&lt;&gt;"NA",U543&lt;&gt;"C",U543&lt;&gt;"NC",U543&lt;&gt;"SF",U543&lt;&gt;""),AND(W543&lt;&gt;"NA",W543&lt;&gt;"C",W543&lt;&gt;"NC",W543&lt;&gt;"SF",W543&lt;&gt;""),AND(Y543&lt;&gt;"NA",Y543&lt;&gt;"C",Y543&lt;&gt;"NC",Y543&lt;&gt;"SF",Y543&lt;&gt;""),AND(AA543&lt;&gt;"NA",AA543&lt;&gt;"C",AA543&lt;&gt;"NC",AA543&lt;&gt;"SF",AA543&lt;&gt;""),AND(AC543&lt;&gt;"NA",AC543&lt;&gt;"C",AC543&lt;&gt;"NC",AC543&lt;&gt;"SF",AC543&lt;&gt;"")),"FALSO",IF(AND(O543="NA",Q543="NA",S543="NA",U543="NA",W543="NA",Y543="NA",AA543="NA",AC543="NA"),"NA",IF(OR(O543="NC",Q543="NC",S543="NC",U543="NC",W543="NC",Y543="NC",AA543="NC",AC543="NC",O543="SF",Q543="SF",S543="SF",U543="SF",W543="SF",Y543="SF",AA543="SF",AC543="SF"),"NC",IF(OR(O543="C",Q543="C",S543="C",U543="C",W543="C",Y543="C",AA543="C",AC543="C"),"C","")))))</f>
        <v>NA</v>
      </c>
      <c r="AG543" s="54" t="str">
        <f>IF(AND(AE543="C",AF543="C"),"UTILIZOU O PDA CORRETAMENTE",IF(AND(AE543="C",AF543="NC"),"UTILIZOU O PDA CORRETAMENTE. NÃO HÁ FOTOS DE TODAS AS ETAPAS",IF(AND(AE543="NC",AF543="NC"),"NÃO UTILIZOU O PDA",IF(AND(AE543="NA",AF543="NA"),"NÃO AVALIADO POR FALHA DE SINCRONISMO"))))</f>
        <v>NÃO AVALIADO POR FALHA DE SINCRONISMO</v>
      </c>
      <c r="AH543" s="144" t="s">
        <v>207</v>
      </c>
      <c r="AI543" s="190" t="s">
        <v>6</v>
      </c>
      <c r="AJ543" s="94" t="str">
        <f>E543</f>
        <v>SÃO PAULO</v>
      </c>
      <c r="AK543" s="192" t="s">
        <v>39</v>
      </c>
    </row>
    <row r="544" spans="1:37" ht="30" hidden="1" customHeight="1">
      <c r="A544" s="176" t="s">
        <v>201</v>
      </c>
      <c r="B544" s="176">
        <v>2618123222</v>
      </c>
      <c r="C544" s="176" t="s">
        <v>101</v>
      </c>
      <c r="D544" s="176" t="s">
        <v>79</v>
      </c>
      <c r="E544" s="176" t="s">
        <v>5</v>
      </c>
      <c r="F544" s="176" t="s">
        <v>815</v>
      </c>
      <c r="G544" s="176">
        <v>58</v>
      </c>
      <c r="H544" s="176" t="s">
        <v>925</v>
      </c>
      <c r="I544" s="176" t="s">
        <v>241</v>
      </c>
      <c r="J544" s="176" t="s">
        <v>309</v>
      </c>
      <c r="K544" s="176" t="s">
        <v>899</v>
      </c>
      <c r="L544" s="204">
        <v>46163.627083333333</v>
      </c>
      <c r="M544" s="204">
        <v>46163.62777777778</v>
      </c>
      <c r="N544" s="176" t="s">
        <v>311</v>
      </c>
      <c r="O544" s="144" t="s">
        <v>62</v>
      </c>
      <c r="P544" s="90"/>
      <c r="Q544" s="144" t="s">
        <v>62</v>
      </c>
      <c r="R544" s="90"/>
      <c r="S544" s="144" t="s">
        <v>62</v>
      </c>
      <c r="T544" s="90"/>
      <c r="U544" s="144" t="s">
        <v>62</v>
      </c>
      <c r="V544" s="90"/>
      <c r="W544" s="144" t="s">
        <v>62</v>
      </c>
      <c r="X544" s="90"/>
      <c r="Y544" s="144" t="s">
        <v>62</v>
      </c>
      <c r="Z544" s="90"/>
      <c r="AA544" s="144" t="s">
        <v>62</v>
      </c>
      <c r="AB544" s="90"/>
      <c r="AC544" s="144" t="s">
        <v>62</v>
      </c>
      <c r="AD544" s="90"/>
      <c r="AE544" s="144" t="s">
        <v>62</v>
      </c>
      <c r="AF544" s="178" t="str">
        <f>IF(AND(O544="",Q544="",S544="",U544="",W544="",Y544="",AA544="",AC544=""),"",IF(OR(AND(O544&lt;&gt;"NA",O544&lt;&gt;"C",O544&lt;&gt;"NC",O544&lt;&gt;"SF",O544&lt;&gt;""),AND(Q544&lt;&gt;"NA",Q544&lt;&gt;"C",Q544&lt;&gt;"NC",Q544&lt;&gt;"SF",Q544&lt;&gt;""),AND(S544&lt;&gt;"NA",S544&lt;&gt;"C",S544&lt;&gt;"NC",S544&lt;&gt;"SF",S544&lt;&gt;""),AND(U544&lt;&gt;"NA",U544&lt;&gt;"C",U544&lt;&gt;"NC",U544&lt;&gt;"SF",U544&lt;&gt;""),AND(W544&lt;&gt;"NA",W544&lt;&gt;"C",W544&lt;&gt;"NC",W544&lt;&gt;"SF",W544&lt;&gt;""),AND(Y544&lt;&gt;"NA",Y544&lt;&gt;"C",Y544&lt;&gt;"NC",Y544&lt;&gt;"SF",Y544&lt;&gt;""),AND(AA544&lt;&gt;"NA",AA544&lt;&gt;"C",AA544&lt;&gt;"NC",AA544&lt;&gt;"SF",AA544&lt;&gt;""),AND(AC544&lt;&gt;"NA",AC544&lt;&gt;"C",AC544&lt;&gt;"NC",AC544&lt;&gt;"SF",AC544&lt;&gt;"")),"FALSO",IF(AND(O544="NA",Q544="NA",S544="NA",U544="NA",W544="NA",Y544="NA",AA544="NA",AC544="NA"),"NA",IF(OR(O544="NC",Q544="NC",S544="NC",U544="NC",W544="NC",Y544="NC",AA544="NC",AC544="NC",O544="SF",Q544="SF",S544="SF",U544="SF",W544="SF",Y544="SF",AA544="SF",AC544="SF"),"NC",IF(OR(O544="C",Q544="C",S544="C",U544="C",W544="C",Y544="C",AA544="C",AC544="C"),"C","")))))</f>
        <v>NA</v>
      </c>
      <c r="AG544" s="54" t="str">
        <f>IF(AND(AE544="C",AF544="C"),"UTILIZOU O PDA CORRETAMENTE",IF(AND(AE544="C",AF544="NC"),"UTILIZOU O PDA CORRETAMENTE. NÃO HÁ FOTOS DE TODAS AS ETAPAS",IF(AND(AE544="NC",AF544="NC"),"NÃO UTILIZOU O PDA",IF(AND(AE544="NA",AF544="NA"),"NÃO AVALIADO POR FALHA DE SINCRONISMO"))))</f>
        <v>NÃO AVALIADO POR FALHA DE SINCRONISMO</v>
      </c>
      <c r="AH544" s="144" t="s">
        <v>207</v>
      </c>
      <c r="AI544" s="190" t="s">
        <v>6</v>
      </c>
      <c r="AJ544" s="94" t="str">
        <f>E544</f>
        <v>SÃO PAULO</v>
      </c>
      <c r="AK544" s="192" t="s">
        <v>39</v>
      </c>
    </row>
    <row r="545" spans="1:37" ht="30" hidden="1" customHeight="1">
      <c r="A545" s="176" t="s">
        <v>201</v>
      </c>
      <c r="B545" s="176">
        <v>2618121599</v>
      </c>
      <c r="C545" s="176" t="s">
        <v>101</v>
      </c>
      <c r="D545" s="176" t="s">
        <v>79</v>
      </c>
      <c r="E545" s="176" t="s">
        <v>5</v>
      </c>
      <c r="F545" s="176" t="s">
        <v>815</v>
      </c>
      <c r="G545" s="176">
        <v>28</v>
      </c>
      <c r="H545" s="176" t="s">
        <v>217</v>
      </c>
      <c r="I545" s="176" t="s">
        <v>241</v>
      </c>
      <c r="J545" s="176" t="s">
        <v>309</v>
      </c>
      <c r="K545" s="176" t="s">
        <v>899</v>
      </c>
      <c r="L545" s="204">
        <v>46163.418749999997</v>
      </c>
      <c r="M545" s="204">
        <v>46163.419444444444</v>
      </c>
      <c r="N545" s="176" t="s">
        <v>311</v>
      </c>
      <c r="O545" s="144" t="s">
        <v>62</v>
      </c>
      <c r="P545" s="90"/>
      <c r="Q545" s="144" t="s">
        <v>62</v>
      </c>
      <c r="R545" s="90"/>
      <c r="S545" s="144" t="s">
        <v>62</v>
      </c>
      <c r="T545" s="90"/>
      <c r="U545" s="144" t="s">
        <v>62</v>
      </c>
      <c r="V545" s="90"/>
      <c r="W545" s="144" t="s">
        <v>62</v>
      </c>
      <c r="X545" s="90"/>
      <c r="Y545" s="144" t="s">
        <v>62</v>
      </c>
      <c r="Z545" s="90"/>
      <c r="AA545" s="144" t="s">
        <v>62</v>
      </c>
      <c r="AB545" s="90"/>
      <c r="AC545" s="144" t="s">
        <v>62</v>
      </c>
      <c r="AD545" s="90"/>
      <c r="AE545" s="144" t="s">
        <v>62</v>
      </c>
      <c r="AF545" s="178" t="str">
        <f>IF(AND(O545="",Q545="",S545="",U545="",W545="",Y545="",AA545="",AC545=""),"",IF(OR(AND(O545&lt;&gt;"NA",O545&lt;&gt;"C",O545&lt;&gt;"NC",O545&lt;&gt;"SF",O545&lt;&gt;""),AND(Q545&lt;&gt;"NA",Q545&lt;&gt;"C",Q545&lt;&gt;"NC",Q545&lt;&gt;"SF",Q545&lt;&gt;""),AND(S545&lt;&gt;"NA",S545&lt;&gt;"C",S545&lt;&gt;"NC",S545&lt;&gt;"SF",S545&lt;&gt;""),AND(U545&lt;&gt;"NA",U545&lt;&gt;"C",U545&lt;&gt;"NC",U545&lt;&gt;"SF",U545&lt;&gt;""),AND(W545&lt;&gt;"NA",W545&lt;&gt;"C",W545&lt;&gt;"NC",W545&lt;&gt;"SF",W545&lt;&gt;""),AND(Y545&lt;&gt;"NA",Y545&lt;&gt;"C",Y545&lt;&gt;"NC",Y545&lt;&gt;"SF",Y545&lt;&gt;""),AND(AA545&lt;&gt;"NA",AA545&lt;&gt;"C",AA545&lt;&gt;"NC",AA545&lt;&gt;"SF",AA545&lt;&gt;""),AND(AC545&lt;&gt;"NA",AC545&lt;&gt;"C",AC545&lt;&gt;"NC",AC545&lt;&gt;"SF",AC545&lt;&gt;"")),"FALSO",IF(AND(O545="NA",Q545="NA",S545="NA",U545="NA",W545="NA",Y545="NA",AA545="NA",AC545="NA"),"NA",IF(OR(O545="NC",Q545="NC",S545="NC",U545="NC",W545="NC",Y545="NC",AA545="NC",AC545="NC",O545="SF",Q545="SF",S545="SF",U545="SF",W545="SF",Y545="SF",AA545="SF",AC545="SF"),"NC",IF(OR(O545="C",Q545="C",S545="C",U545="C",W545="C",Y545="C",AA545="C",AC545="C"),"C","")))))</f>
        <v>NA</v>
      </c>
      <c r="AG545" s="54" t="str">
        <f>IF(AND(AE545="C",AF545="C"),"UTILIZOU O PDA CORRETAMENTE",IF(AND(AE545="C",AF545="NC"),"UTILIZOU O PDA CORRETAMENTE. NÃO HÁ FOTOS DE TODAS AS ETAPAS",IF(AND(AE545="NC",AF545="NC"),"NÃO UTILIZOU O PDA",IF(AND(AE545="NA",AF545="NA"),"NÃO AVALIADO POR FALHA DE SINCRONISMO"))))</f>
        <v>NÃO AVALIADO POR FALHA DE SINCRONISMO</v>
      </c>
      <c r="AH545" s="144" t="s">
        <v>207</v>
      </c>
      <c r="AI545" s="190" t="s">
        <v>6</v>
      </c>
      <c r="AJ545" s="94" t="str">
        <f>E545</f>
        <v>SÃO PAULO</v>
      </c>
      <c r="AK545" s="192" t="s">
        <v>39</v>
      </c>
    </row>
    <row r="546" spans="1:37" ht="30" hidden="1" customHeight="1">
      <c r="A546" s="176" t="s">
        <v>201</v>
      </c>
      <c r="B546" s="176">
        <v>2618122979</v>
      </c>
      <c r="C546" s="176" t="s">
        <v>101</v>
      </c>
      <c r="D546" s="176" t="s">
        <v>79</v>
      </c>
      <c r="E546" s="176" t="s">
        <v>5</v>
      </c>
      <c r="F546" s="176" t="s">
        <v>815</v>
      </c>
      <c r="G546" s="176">
        <v>58</v>
      </c>
      <c r="H546" s="176" t="s">
        <v>260</v>
      </c>
      <c r="I546" s="176" t="s">
        <v>241</v>
      </c>
      <c r="J546" s="176" t="s">
        <v>309</v>
      </c>
      <c r="K546" s="176" t="s">
        <v>899</v>
      </c>
      <c r="L546" s="204">
        <v>46163.460416666669</v>
      </c>
      <c r="M546" s="204">
        <v>46163.461111111108</v>
      </c>
      <c r="N546" s="176" t="s">
        <v>311</v>
      </c>
      <c r="O546" s="144" t="s">
        <v>62</v>
      </c>
      <c r="P546" s="90"/>
      <c r="Q546" s="144" t="s">
        <v>62</v>
      </c>
      <c r="R546" s="90"/>
      <c r="S546" s="144" t="s">
        <v>62</v>
      </c>
      <c r="T546" s="90"/>
      <c r="U546" s="144" t="s">
        <v>62</v>
      </c>
      <c r="V546" s="90"/>
      <c r="W546" s="144" t="s">
        <v>62</v>
      </c>
      <c r="X546" s="90"/>
      <c r="Y546" s="144" t="s">
        <v>62</v>
      </c>
      <c r="Z546" s="90"/>
      <c r="AA546" s="144" t="s">
        <v>62</v>
      </c>
      <c r="AB546" s="90"/>
      <c r="AC546" s="144" t="s">
        <v>62</v>
      </c>
      <c r="AD546" s="90"/>
      <c r="AE546" s="144" t="s">
        <v>62</v>
      </c>
      <c r="AF546" s="178" t="str">
        <f>IF(AND(O546="",Q546="",S546="",U546="",W546="",Y546="",AA546="",AC546=""),"",IF(OR(AND(O546&lt;&gt;"NA",O546&lt;&gt;"C",O546&lt;&gt;"NC",O546&lt;&gt;"SF",O546&lt;&gt;""),AND(Q546&lt;&gt;"NA",Q546&lt;&gt;"C",Q546&lt;&gt;"NC",Q546&lt;&gt;"SF",Q546&lt;&gt;""),AND(S546&lt;&gt;"NA",S546&lt;&gt;"C",S546&lt;&gt;"NC",S546&lt;&gt;"SF",S546&lt;&gt;""),AND(U546&lt;&gt;"NA",U546&lt;&gt;"C",U546&lt;&gt;"NC",U546&lt;&gt;"SF",U546&lt;&gt;""),AND(W546&lt;&gt;"NA",W546&lt;&gt;"C",W546&lt;&gt;"NC",W546&lt;&gt;"SF",W546&lt;&gt;""),AND(Y546&lt;&gt;"NA",Y546&lt;&gt;"C",Y546&lt;&gt;"NC",Y546&lt;&gt;"SF",Y546&lt;&gt;""),AND(AA546&lt;&gt;"NA",AA546&lt;&gt;"C",AA546&lt;&gt;"NC",AA546&lt;&gt;"SF",AA546&lt;&gt;""),AND(AC546&lt;&gt;"NA",AC546&lt;&gt;"C",AC546&lt;&gt;"NC",AC546&lt;&gt;"SF",AC546&lt;&gt;"")),"FALSO",IF(AND(O546="NA",Q546="NA",S546="NA",U546="NA",W546="NA",Y546="NA",AA546="NA",AC546="NA"),"NA",IF(OR(O546="NC",Q546="NC",S546="NC",U546="NC",W546="NC",Y546="NC",AA546="NC",AC546="NC",O546="SF",Q546="SF",S546="SF",U546="SF",W546="SF",Y546="SF",AA546="SF",AC546="SF"),"NC",IF(OR(O546="C",Q546="C",S546="C",U546="C",W546="C",Y546="C",AA546="C",AC546="C"),"C","")))))</f>
        <v>NA</v>
      </c>
      <c r="AG546" s="54" t="str">
        <f>IF(AND(AE546="C",AF546="C"),"UTILIZOU O PDA CORRETAMENTE",IF(AND(AE546="C",AF546="NC"),"UTILIZOU O PDA CORRETAMENTE. NÃO HÁ FOTOS DE TODAS AS ETAPAS",IF(AND(AE546="NC",AF546="NC"),"NÃO UTILIZOU O PDA",IF(AND(AE546="NA",AF546="NA"),"NÃO AVALIADO POR FALHA DE SINCRONISMO"))))</f>
        <v>NÃO AVALIADO POR FALHA DE SINCRONISMO</v>
      </c>
      <c r="AH546" s="144" t="s">
        <v>207</v>
      </c>
      <c r="AI546" s="190" t="s">
        <v>6</v>
      </c>
      <c r="AJ546" s="94" t="str">
        <f>E546</f>
        <v>SÃO PAULO</v>
      </c>
      <c r="AK546" s="192" t="s">
        <v>39</v>
      </c>
    </row>
    <row r="547" spans="1:37" ht="30" hidden="1" customHeight="1">
      <c r="A547" s="176" t="s">
        <v>201</v>
      </c>
      <c r="B547" s="176">
        <v>2618122195</v>
      </c>
      <c r="C547" s="176" t="s">
        <v>101</v>
      </c>
      <c r="D547" s="176" t="s">
        <v>79</v>
      </c>
      <c r="E547" s="176" t="s">
        <v>5</v>
      </c>
      <c r="F547" s="176" t="s">
        <v>815</v>
      </c>
      <c r="G547" s="176">
        <v>44</v>
      </c>
      <c r="H547" s="176" t="s">
        <v>217</v>
      </c>
      <c r="I547" s="176" t="s">
        <v>241</v>
      </c>
      <c r="J547" s="176" t="s">
        <v>309</v>
      </c>
      <c r="K547" s="176" t="s">
        <v>899</v>
      </c>
      <c r="L547" s="204">
        <v>46163.377083333333</v>
      </c>
      <c r="M547" s="204">
        <v>46163.37777777778</v>
      </c>
      <c r="N547" s="176" t="s">
        <v>311</v>
      </c>
      <c r="O547" s="144" t="s">
        <v>62</v>
      </c>
      <c r="P547" s="90"/>
      <c r="Q547" s="144" t="s">
        <v>62</v>
      </c>
      <c r="R547" s="90"/>
      <c r="S547" s="144" t="s">
        <v>62</v>
      </c>
      <c r="T547" s="90"/>
      <c r="U547" s="144" t="s">
        <v>62</v>
      </c>
      <c r="V547" s="90"/>
      <c r="W547" s="144" t="s">
        <v>62</v>
      </c>
      <c r="X547" s="90"/>
      <c r="Y547" s="144" t="s">
        <v>62</v>
      </c>
      <c r="Z547" s="90"/>
      <c r="AA547" s="144" t="s">
        <v>62</v>
      </c>
      <c r="AB547" s="90"/>
      <c r="AC547" s="144" t="s">
        <v>62</v>
      </c>
      <c r="AD547" s="90"/>
      <c r="AE547" s="144" t="s">
        <v>62</v>
      </c>
      <c r="AF547" s="178" t="str">
        <f>IF(AND(O547="",Q547="",S547="",U547="",W547="",Y547="",AA547="",AC547=""),"",IF(OR(AND(O547&lt;&gt;"NA",O547&lt;&gt;"C",O547&lt;&gt;"NC",O547&lt;&gt;"SF",O547&lt;&gt;""),AND(Q547&lt;&gt;"NA",Q547&lt;&gt;"C",Q547&lt;&gt;"NC",Q547&lt;&gt;"SF",Q547&lt;&gt;""),AND(S547&lt;&gt;"NA",S547&lt;&gt;"C",S547&lt;&gt;"NC",S547&lt;&gt;"SF",S547&lt;&gt;""),AND(U547&lt;&gt;"NA",U547&lt;&gt;"C",U547&lt;&gt;"NC",U547&lt;&gt;"SF",U547&lt;&gt;""),AND(W547&lt;&gt;"NA",W547&lt;&gt;"C",W547&lt;&gt;"NC",W547&lt;&gt;"SF",W547&lt;&gt;""),AND(Y547&lt;&gt;"NA",Y547&lt;&gt;"C",Y547&lt;&gt;"NC",Y547&lt;&gt;"SF",Y547&lt;&gt;""),AND(AA547&lt;&gt;"NA",AA547&lt;&gt;"C",AA547&lt;&gt;"NC",AA547&lt;&gt;"SF",AA547&lt;&gt;""),AND(AC547&lt;&gt;"NA",AC547&lt;&gt;"C",AC547&lt;&gt;"NC",AC547&lt;&gt;"SF",AC547&lt;&gt;"")),"FALSO",IF(AND(O547="NA",Q547="NA",S547="NA",U547="NA",W547="NA",Y547="NA",AA547="NA",AC547="NA"),"NA",IF(OR(O547="NC",Q547="NC",S547="NC",U547="NC",W547="NC",Y547="NC",AA547="NC",AC547="NC",O547="SF",Q547="SF",S547="SF",U547="SF",W547="SF",Y547="SF",AA547="SF",AC547="SF"),"NC",IF(OR(O547="C",Q547="C",S547="C",U547="C",W547="C",Y547="C",AA547="C",AC547="C"),"C","")))))</f>
        <v>NA</v>
      </c>
      <c r="AG547" s="54" t="str">
        <f>IF(AND(AE547="C",AF547="C"),"UTILIZOU O PDA CORRETAMENTE",IF(AND(AE547="C",AF547="NC"),"UTILIZOU O PDA CORRETAMENTE. NÃO HÁ FOTOS DE TODAS AS ETAPAS",IF(AND(AE547="NC",AF547="NC"),"NÃO UTILIZOU O PDA",IF(AND(AE547="NA",AF547="NA"),"NÃO AVALIADO POR FALHA DE SINCRONISMO"))))</f>
        <v>NÃO AVALIADO POR FALHA DE SINCRONISMO</v>
      </c>
      <c r="AH547" s="144" t="s">
        <v>207</v>
      </c>
      <c r="AI547" s="190" t="s">
        <v>6</v>
      </c>
      <c r="AJ547" s="94" t="str">
        <f>E547</f>
        <v>SÃO PAULO</v>
      </c>
      <c r="AK547" s="192" t="s">
        <v>39</v>
      </c>
    </row>
    <row r="548" spans="1:37" ht="30" hidden="1" customHeight="1">
      <c r="A548" s="176" t="s">
        <v>201</v>
      </c>
      <c r="B548" s="176">
        <v>2618125826</v>
      </c>
      <c r="C548" s="176" t="s">
        <v>101</v>
      </c>
      <c r="D548" s="176" t="s">
        <v>79</v>
      </c>
      <c r="E548" s="176" t="s">
        <v>5</v>
      </c>
      <c r="F548" s="176" t="s">
        <v>815</v>
      </c>
      <c r="G548" s="176">
        <v>84</v>
      </c>
      <c r="H548" s="176"/>
      <c r="I548" s="176" t="s">
        <v>241</v>
      </c>
      <c r="J548" s="176" t="s">
        <v>309</v>
      </c>
      <c r="K548" s="176" t="s">
        <v>897</v>
      </c>
      <c r="L548" s="204">
        <v>46163.418749999997</v>
      </c>
      <c r="M548" s="204">
        <v>46163.419444444444</v>
      </c>
      <c r="N548" s="176" t="s">
        <v>311</v>
      </c>
      <c r="O548" s="144" t="s">
        <v>62</v>
      </c>
      <c r="P548" s="90"/>
      <c r="Q548" s="144" t="s">
        <v>62</v>
      </c>
      <c r="R548" s="90"/>
      <c r="S548" s="144" t="s">
        <v>62</v>
      </c>
      <c r="T548" s="90"/>
      <c r="U548" s="144" t="s">
        <v>62</v>
      </c>
      <c r="V548" s="90"/>
      <c r="W548" s="144" t="s">
        <v>62</v>
      </c>
      <c r="X548" s="90"/>
      <c r="Y548" s="144" t="s">
        <v>62</v>
      </c>
      <c r="Z548" s="90"/>
      <c r="AA548" s="144" t="s">
        <v>62</v>
      </c>
      <c r="AB548" s="90"/>
      <c r="AC548" s="144" t="s">
        <v>62</v>
      </c>
      <c r="AD548" s="90"/>
      <c r="AE548" s="144" t="s">
        <v>62</v>
      </c>
      <c r="AF548" s="178" t="str">
        <f>IF(AND(O548="",Q548="",S548="",U548="",W548="",Y548="",AA548="",AC548=""),"",IF(OR(AND(O548&lt;&gt;"NA",O548&lt;&gt;"C",O548&lt;&gt;"NC",O548&lt;&gt;"SF",O548&lt;&gt;""),AND(Q548&lt;&gt;"NA",Q548&lt;&gt;"C",Q548&lt;&gt;"NC",Q548&lt;&gt;"SF",Q548&lt;&gt;""),AND(S548&lt;&gt;"NA",S548&lt;&gt;"C",S548&lt;&gt;"NC",S548&lt;&gt;"SF",S548&lt;&gt;""),AND(U548&lt;&gt;"NA",U548&lt;&gt;"C",U548&lt;&gt;"NC",U548&lt;&gt;"SF",U548&lt;&gt;""),AND(W548&lt;&gt;"NA",W548&lt;&gt;"C",W548&lt;&gt;"NC",W548&lt;&gt;"SF",W548&lt;&gt;""),AND(Y548&lt;&gt;"NA",Y548&lt;&gt;"C",Y548&lt;&gt;"NC",Y548&lt;&gt;"SF",Y548&lt;&gt;""),AND(AA548&lt;&gt;"NA",AA548&lt;&gt;"C",AA548&lt;&gt;"NC",AA548&lt;&gt;"SF",AA548&lt;&gt;""),AND(AC548&lt;&gt;"NA",AC548&lt;&gt;"C",AC548&lt;&gt;"NC",AC548&lt;&gt;"SF",AC548&lt;&gt;"")),"FALSO",IF(AND(O548="NA",Q548="NA",S548="NA",U548="NA",W548="NA",Y548="NA",AA548="NA",AC548="NA"),"NA",IF(OR(O548="NC",Q548="NC",S548="NC",U548="NC",W548="NC",Y548="NC",AA548="NC",AC548="NC",O548="SF",Q548="SF",S548="SF",U548="SF",W548="SF",Y548="SF",AA548="SF",AC548="SF"),"NC",IF(OR(O548="C",Q548="C",S548="C",U548="C",W548="C",Y548="C",AA548="C",AC548="C"),"C","")))))</f>
        <v>NA</v>
      </c>
      <c r="AG548" s="54" t="str">
        <f>IF(AND(AE548="C",AF548="C"),"UTILIZOU O PDA CORRETAMENTE",IF(AND(AE548="C",AF548="NC"),"UTILIZOU O PDA CORRETAMENTE. NÃO HÁ FOTOS DE TODAS AS ETAPAS",IF(AND(AE548="NC",AF548="NC"),"NÃO UTILIZOU O PDA",IF(AND(AE548="NA",AF548="NA"),"NÃO AVALIADO POR FALHA DE SINCRONISMO"))))</f>
        <v>NÃO AVALIADO POR FALHA DE SINCRONISMO</v>
      </c>
      <c r="AH548" s="144" t="s">
        <v>207</v>
      </c>
      <c r="AI548" s="190" t="s">
        <v>6</v>
      </c>
      <c r="AJ548" s="94" t="str">
        <f>E548</f>
        <v>SÃO PAULO</v>
      </c>
      <c r="AK548" s="192" t="s">
        <v>39</v>
      </c>
    </row>
    <row r="549" spans="1:37" ht="30" hidden="1" customHeight="1">
      <c r="A549" s="176" t="s">
        <v>201</v>
      </c>
      <c r="B549" s="176">
        <v>2618117026</v>
      </c>
      <c r="C549" s="176" t="s">
        <v>101</v>
      </c>
      <c r="D549" s="176" t="s">
        <v>79</v>
      </c>
      <c r="E549" s="176" t="s">
        <v>5</v>
      </c>
      <c r="F549" s="176" t="s">
        <v>817</v>
      </c>
      <c r="G549" s="176">
        <v>104</v>
      </c>
      <c r="H549" s="176" t="s">
        <v>217</v>
      </c>
      <c r="I549" s="176" t="s">
        <v>241</v>
      </c>
      <c r="J549" s="176" t="s">
        <v>309</v>
      </c>
      <c r="K549" s="176" t="s">
        <v>899</v>
      </c>
      <c r="L549" s="204">
        <v>46163.460416666669</v>
      </c>
      <c r="M549" s="204">
        <v>46163.461111111108</v>
      </c>
      <c r="N549" s="176" t="s">
        <v>311</v>
      </c>
      <c r="O549" s="144" t="s">
        <v>62</v>
      </c>
      <c r="P549" s="90"/>
      <c r="Q549" s="144" t="s">
        <v>62</v>
      </c>
      <c r="R549" s="90"/>
      <c r="S549" s="144" t="s">
        <v>62</v>
      </c>
      <c r="T549" s="90"/>
      <c r="U549" s="144" t="s">
        <v>62</v>
      </c>
      <c r="V549" s="90"/>
      <c r="W549" s="144" t="s">
        <v>62</v>
      </c>
      <c r="X549" s="90"/>
      <c r="Y549" s="144" t="s">
        <v>62</v>
      </c>
      <c r="Z549" s="90"/>
      <c r="AA549" s="144" t="s">
        <v>62</v>
      </c>
      <c r="AB549" s="90"/>
      <c r="AC549" s="144" t="s">
        <v>62</v>
      </c>
      <c r="AD549" s="90"/>
      <c r="AE549" s="144" t="s">
        <v>62</v>
      </c>
      <c r="AF549" s="178" t="str">
        <f>IF(AND(O549="",Q549="",S549="",U549="",W549="",Y549="",AA549="",AC549=""),"",IF(OR(AND(O549&lt;&gt;"NA",O549&lt;&gt;"C",O549&lt;&gt;"NC",O549&lt;&gt;"SF",O549&lt;&gt;""),AND(Q549&lt;&gt;"NA",Q549&lt;&gt;"C",Q549&lt;&gt;"NC",Q549&lt;&gt;"SF",Q549&lt;&gt;""),AND(S549&lt;&gt;"NA",S549&lt;&gt;"C",S549&lt;&gt;"NC",S549&lt;&gt;"SF",S549&lt;&gt;""),AND(U549&lt;&gt;"NA",U549&lt;&gt;"C",U549&lt;&gt;"NC",U549&lt;&gt;"SF",U549&lt;&gt;""),AND(W549&lt;&gt;"NA",W549&lt;&gt;"C",W549&lt;&gt;"NC",W549&lt;&gt;"SF",W549&lt;&gt;""),AND(Y549&lt;&gt;"NA",Y549&lt;&gt;"C",Y549&lt;&gt;"NC",Y549&lt;&gt;"SF",Y549&lt;&gt;""),AND(AA549&lt;&gt;"NA",AA549&lt;&gt;"C",AA549&lt;&gt;"NC",AA549&lt;&gt;"SF",AA549&lt;&gt;""),AND(AC549&lt;&gt;"NA",AC549&lt;&gt;"C",AC549&lt;&gt;"NC",AC549&lt;&gt;"SF",AC549&lt;&gt;"")),"FALSO",IF(AND(O549="NA",Q549="NA",S549="NA",U549="NA",W549="NA",Y549="NA",AA549="NA",AC549="NA"),"NA",IF(OR(O549="NC",Q549="NC",S549="NC",U549="NC",W549="NC",Y549="NC",AA549="NC",AC549="NC",O549="SF",Q549="SF",S549="SF",U549="SF",W549="SF",Y549="SF",AA549="SF",AC549="SF"),"NC",IF(OR(O549="C",Q549="C",S549="C",U549="C",W549="C",Y549="C",AA549="C",AC549="C"),"C","")))))</f>
        <v>NA</v>
      </c>
      <c r="AG549" s="54" t="str">
        <f>IF(AND(AE549="C",AF549="C"),"UTILIZOU O PDA CORRETAMENTE",IF(AND(AE549="C",AF549="NC"),"UTILIZOU O PDA CORRETAMENTE. NÃO HÁ FOTOS DE TODAS AS ETAPAS",IF(AND(AE549="NC",AF549="NC"),"NÃO UTILIZOU O PDA",IF(AND(AE549="NA",AF549="NA"),"NÃO AVALIADO POR FALHA DE SINCRONISMO"))))</f>
        <v>NÃO AVALIADO POR FALHA DE SINCRONISMO</v>
      </c>
      <c r="AH549" s="144" t="s">
        <v>207</v>
      </c>
      <c r="AI549" s="190" t="s">
        <v>6</v>
      </c>
      <c r="AJ549" s="94" t="str">
        <f>E549</f>
        <v>SÃO PAULO</v>
      </c>
      <c r="AK549" s="192" t="s">
        <v>39</v>
      </c>
    </row>
    <row r="550" spans="1:37" ht="30" hidden="1" customHeight="1">
      <c r="A550" s="176" t="s">
        <v>201</v>
      </c>
      <c r="B550" s="176">
        <v>2618124905</v>
      </c>
      <c r="C550" s="176" t="s">
        <v>101</v>
      </c>
      <c r="D550" s="176" t="s">
        <v>79</v>
      </c>
      <c r="E550" s="176" t="s">
        <v>5</v>
      </c>
      <c r="F550" s="176" t="s">
        <v>815</v>
      </c>
      <c r="G550" s="176">
        <v>76</v>
      </c>
      <c r="H550" s="176"/>
      <c r="I550" s="176" t="s">
        <v>241</v>
      </c>
      <c r="J550" s="176" t="s">
        <v>309</v>
      </c>
      <c r="K550" s="176" t="s">
        <v>926</v>
      </c>
      <c r="L550" s="204">
        <v>46163.418749999997</v>
      </c>
      <c r="M550" s="204">
        <v>46163.419444444444</v>
      </c>
      <c r="N550" s="176" t="s">
        <v>311</v>
      </c>
      <c r="O550" s="144" t="s">
        <v>62</v>
      </c>
      <c r="P550" s="90"/>
      <c r="Q550" s="144" t="s">
        <v>62</v>
      </c>
      <c r="R550" s="90"/>
      <c r="S550" s="144" t="s">
        <v>62</v>
      </c>
      <c r="T550" s="90"/>
      <c r="U550" s="144" t="s">
        <v>62</v>
      </c>
      <c r="V550" s="90"/>
      <c r="W550" s="144" t="s">
        <v>62</v>
      </c>
      <c r="X550" s="90"/>
      <c r="Y550" s="144" t="s">
        <v>62</v>
      </c>
      <c r="Z550" s="90"/>
      <c r="AA550" s="144" t="s">
        <v>62</v>
      </c>
      <c r="AB550" s="90"/>
      <c r="AC550" s="144" t="s">
        <v>62</v>
      </c>
      <c r="AD550" s="90"/>
      <c r="AE550" s="144" t="s">
        <v>62</v>
      </c>
      <c r="AF550" s="178" t="str">
        <f>IF(AND(O550="",Q550="",S550="",U550="",W550="",Y550="",AA550="",AC550=""),"",IF(OR(AND(O550&lt;&gt;"NA",O550&lt;&gt;"C",O550&lt;&gt;"NC",O550&lt;&gt;"SF",O550&lt;&gt;""),AND(Q550&lt;&gt;"NA",Q550&lt;&gt;"C",Q550&lt;&gt;"NC",Q550&lt;&gt;"SF",Q550&lt;&gt;""),AND(S550&lt;&gt;"NA",S550&lt;&gt;"C",S550&lt;&gt;"NC",S550&lt;&gt;"SF",S550&lt;&gt;""),AND(U550&lt;&gt;"NA",U550&lt;&gt;"C",U550&lt;&gt;"NC",U550&lt;&gt;"SF",U550&lt;&gt;""),AND(W550&lt;&gt;"NA",W550&lt;&gt;"C",W550&lt;&gt;"NC",W550&lt;&gt;"SF",W550&lt;&gt;""),AND(Y550&lt;&gt;"NA",Y550&lt;&gt;"C",Y550&lt;&gt;"NC",Y550&lt;&gt;"SF",Y550&lt;&gt;""),AND(AA550&lt;&gt;"NA",AA550&lt;&gt;"C",AA550&lt;&gt;"NC",AA550&lt;&gt;"SF",AA550&lt;&gt;""),AND(AC550&lt;&gt;"NA",AC550&lt;&gt;"C",AC550&lt;&gt;"NC",AC550&lt;&gt;"SF",AC550&lt;&gt;"")),"FALSO",IF(AND(O550="NA",Q550="NA",S550="NA",U550="NA",W550="NA",Y550="NA",AA550="NA",AC550="NA"),"NA",IF(OR(O550="NC",Q550="NC",S550="NC",U550="NC",W550="NC",Y550="NC",AA550="NC",AC550="NC",O550="SF",Q550="SF",S550="SF",U550="SF",W550="SF",Y550="SF",AA550="SF",AC550="SF"),"NC",IF(OR(O550="C",Q550="C",S550="C",U550="C",W550="C",Y550="C",AA550="C",AC550="C"),"C","")))))</f>
        <v>NA</v>
      </c>
      <c r="AG550" s="54" t="str">
        <f>IF(AND(AE550="C",AF550="C"),"UTILIZOU O PDA CORRETAMENTE",IF(AND(AE550="C",AF550="NC"),"UTILIZOU O PDA CORRETAMENTE. NÃO HÁ FOTOS DE TODAS AS ETAPAS",IF(AND(AE550="NC",AF550="NC"),"NÃO UTILIZOU O PDA",IF(AND(AE550="NA",AF550="NA"),"NÃO AVALIADO POR FALHA DE SINCRONISMO"))))</f>
        <v>NÃO AVALIADO POR FALHA DE SINCRONISMO</v>
      </c>
      <c r="AH550" s="144" t="s">
        <v>207</v>
      </c>
      <c r="AI550" s="190" t="s">
        <v>6</v>
      </c>
      <c r="AJ550" s="94" t="str">
        <f>E550</f>
        <v>SÃO PAULO</v>
      </c>
      <c r="AK550" s="192" t="s">
        <v>39</v>
      </c>
    </row>
    <row r="551" spans="1:37" ht="30" hidden="1" customHeight="1">
      <c r="A551" s="176" t="s">
        <v>201</v>
      </c>
      <c r="B551" s="176">
        <v>2618124028</v>
      </c>
      <c r="C551" s="176" t="s">
        <v>101</v>
      </c>
      <c r="D551" s="176" t="s">
        <v>79</v>
      </c>
      <c r="E551" s="176" t="s">
        <v>5</v>
      </c>
      <c r="F551" s="176" t="s">
        <v>815</v>
      </c>
      <c r="G551" s="176">
        <v>70</v>
      </c>
      <c r="H551" s="176" t="s">
        <v>217</v>
      </c>
      <c r="I551" s="176" t="s">
        <v>241</v>
      </c>
      <c r="J551" s="176" t="s">
        <v>309</v>
      </c>
      <c r="K551" s="176" t="s">
        <v>926</v>
      </c>
      <c r="L551" s="204">
        <v>46163.377083333333</v>
      </c>
      <c r="M551" s="204">
        <v>46163.37777777778</v>
      </c>
      <c r="N551" s="176" t="s">
        <v>311</v>
      </c>
      <c r="O551" s="144" t="s">
        <v>62</v>
      </c>
      <c r="P551" s="90"/>
      <c r="Q551" s="144" t="s">
        <v>62</v>
      </c>
      <c r="R551" s="90"/>
      <c r="S551" s="144" t="s">
        <v>62</v>
      </c>
      <c r="T551" s="90"/>
      <c r="U551" s="144" t="s">
        <v>62</v>
      </c>
      <c r="V551" s="90"/>
      <c r="W551" s="144" t="s">
        <v>62</v>
      </c>
      <c r="X551" s="90"/>
      <c r="Y551" s="144" t="s">
        <v>62</v>
      </c>
      <c r="Z551" s="90"/>
      <c r="AA551" s="144" t="s">
        <v>62</v>
      </c>
      <c r="AB551" s="90"/>
      <c r="AC551" s="144" t="s">
        <v>62</v>
      </c>
      <c r="AD551" s="90"/>
      <c r="AE551" s="144" t="s">
        <v>62</v>
      </c>
      <c r="AF551" s="178" t="str">
        <f>IF(AND(O551="",Q551="",S551="",U551="",W551="",Y551="",AA551="",AC551=""),"",IF(OR(AND(O551&lt;&gt;"NA",O551&lt;&gt;"C",O551&lt;&gt;"NC",O551&lt;&gt;"SF",O551&lt;&gt;""),AND(Q551&lt;&gt;"NA",Q551&lt;&gt;"C",Q551&lt;&gt;"NC",Q551&lt;&gt;"SF",Q551&lt;&gt;""),AND(S551&lt;&gt;"NA",S551&lt;&gt;"C",S551&lt;&gt;"NC",S551&lt;&gt;"SF",S551&lt;&gt;""),AND(U551&lt;&gt;"NA",U551&lt;&gt;"C",U551&lt;&gt;"NC",U551&lt;&gt;"SF",U551&lt;&gt;""),AND(W551&lt;&gt;"NA",W551&lt;&gt;"C",W551&lt;&gt;"NC",W551&lt;&gt;"SF",W551&lt;&gt;""),AND(Y551&lt;&gt;"NA",Y551&lt;&gt;"C",Y551&lt;&gt;"NC",Y551&lt;&gt;"SF",Y551&lt;&gt;""),AND(AA551&lt;&gt;"NA",AA551&lt;&gt;"C",AA551&lt;&gt;"NC",AA551&lt;&gt;"SF",AA551&lt;&gt;""),AND(AC551&lt;&gt;"NA",AC551&lt;&gt;"C",AC551&lt;&gt;"NC",AC551&lt;&gt;"SF",AC551&lt;&gt;"")),"FALSO",IF(AND(O551="NA",Q551="NA",S551="NA",U551="NA",W551="NA",Y551="NA",AA551="NA",AC551="NA"),"NA",IF(OR(O551="NC",Q551="NC",S551="NC",U551="NC",W551="NC",Y551="NC",AA551="NC",AC551="NC",O551="SF",Q551="SF",S551="SF",U551="SF",W551="SF",Y551="SF",AA551="SF",AC551="SF"),"NC",IF(OR(O551="C",Q551="C",S551="C",U551="C",W551="C",Y551="C",AA551="C",AC551="C"),"C","")))))</f>
        <v>NA</v>
      </c>
      <c r="AG551" s="54" t="str">
        <f>IF(AND(AE551="C",AF551="C"),"UTILIZOU O PDA CORRETAMENTE",IF(AND(AE551="C",AF551="NC"),"UTILIZOU O PDA CORRETAMENTE. NÃO HÁ FOTOS DE TODAS AS ETAPAS",IF(AND(AE551="NC",AF551="NC"),"NÃO UTILIZOU O PDA",IF(AND(AE551="NA",AF551="NA"),"NÃO AVALIADO POR FALHA DE SINCRONISMO"))))</f>
        <v>NÃO AVALIADO POR FALHA DE SINCRONISMO</v>
      </c>
      <c r="AH551" s="144" t="s">
        <v>207</v>
      </c>
      <c r="AI551" s="190" t="s">
        <v>6</v>
      </c>
      <c r="AJ551" s="94" t="str">
        <f>E551</f>
        <v>SÃO PAULO</v>
      </c>
      <c r="AK551" s="192" t="s">
        <v>39</v>
      </c>
    </row>
    <row r="552" spans="1:37" ht="30" hidden="1" customHeight="1">
      <c r="A552" s="176" t="s">
        <v>201</v>
      </c>
      <c r="B552" s="176">
        <v>2618124398</v>
      </c>
      <c r="C552" s="176" t="s">
        <v>101</v>
      </c>
      <c r="D552" s="176" t="s">
        <v>79</v>
      </c>
      <c r="E552" s="176" t="s">
        <v>5</v>
      </c>
      <c r="F552" s="176" t="s">
        <v>815</v>
      </c>
      <c r="G552" s="176">
        <v>71</v>
      </c>
      <c r="H552" s="176"/>
      <c r="I552" s="176" t="s">
        <v>241</v>
      </c>
      <c r="J552" s="176" t="s">
        <v>309</v>
      </c>
      <c r="K552" s="176" t="s">
        <v>899</v>
      </c>
      <c r="L552" s="204">
        <v>46163.418749999997</v>
      </c>
      <c r="M552" s="204">
        <v>46163.419444444444</v>
      </c>
      <c r="N552" s="176" t="s">
        <v>311</v>
      </c>
      <c r="O552" s="144" t="s">
        <v>62</v>
      </c>
      <c r="P552" s="90"/>
      <c r="Q552" s="144" t="s">
        <v>62</v>
      </c>
      <c r="R552" s="90"/>
      <c r="S552" s="144" t="s">
        <v>62</v>
      </c>
      <c r="T552" s="90"/>
      <c r="U552" s="144" t="s">
        <v>62</v>
      </c>
      <c r="V552" s="90"/>
      <c r="W552" s="144" t="s">
        <v>62</v>
      </c>
      <c r="X552" s="90"/>
      <c r="Y552" s="144" t="s">
        <v>62</v>
      </c>
      <c r="Z552" s="90"/>
      <c r="AA552" s="144" t="s">
        <v>62</v>
      </c>
      <c r="AB552" s="90"/>
      <c r="AC552" s="144" t="s">
        <v>62</v>
      </c>
      <c r="AD552" s="90"/>
      <c r="AE552" s="144" t="s">
        <v>62</v>
      </c>
      <c r="AF552" s="178" t="str">
        <f>IF(AND(O552="",Q552="",S552="",U552="",W552="",Y552="",AA552="",AC552=""),"",IF(OR(AND(O552&lt;&gt;"NA",O552&lt;&gt;"C",O552&lt;&gt;"NC",O552&lt;&gt;"SF",O552&lt;&gt;""),AND(Q552&lt;&gt;"NA",Q552&lt;&gt;"C",Q552&lt;&gt;"NC",Q552&lt;&gt;"SF",Q552&lt;&gt;""),AND(S552&lt;&gt;"NA",S552&lt;&gt;"C",S552&lt;&gt;"NC",S552&lt;&gt;"SF",S552&lt;&gt;""),AND(U552&lt;&gt;"NA",U552&lt;&gt;"C",U552&lt;&gt;"NC",U552&lt;&gt;"SF",U552&lt;&gt;""),AND(W552&lt;&gt;"NA",W552&lt;&gt;"C",W552&lt;&gt;"NC",W552&lt;&gt;"SF",W552&lt;&gt;""),AND(Y552&lt;&gt;"NA",Y552&lt;&gt;"C",Y552&lt;&gt;"NC",Y552&lt;&gt;"SF",Y552&lt;&gt;""),AND(AA552&lt;&gt;"NA",AA552&lt;&gt;"C",AA552&lt;&gt;"NC",AA552&lt;&gt;"SF",AA552&lt;&gt;""),AND(AC552&lt;&gt;"NA",AC552&lt;&gt;"C",AC552&lt;&gt;"NC",AC552&lt;&gt;"SF",AC552&lt;&gt;"")),"FALSO",IF(AND(O552="NA",Q552="NA",S552="NA",U552="NA",W552="NA",Y552="NA",AA552="NA",AC552="NA"),"NA",IF(OR(O552="NC",Q552="NC",S552="NC",U552="NC",W552="NC",Y552="NC",AA552="NC",AC552="NC",O552="SF",Q552="SF",S552="SF",U552="SF",W552="SF",Y552="SF",AA552="SF",AC552="SF"),"NC",IF(OR(O552="C",Q552="C",S552="C",U552="C",W552="C",Y552="C",AA552="C",AC552="C"),"C","")))))</f>
        <v>NA</v>
      </c>
      <c r="AG552" s="54" t="str">
        <f>IF(AND(AE552="C",AF552="C"),"UTILIZOU O PDA CORRETAMENTE",IF(AND(AE552="C",AF552="NC"),"UTILIZOU O PDA CORRETAMENTE. NÃO HÁ FOTOS DE TODAS AS ETAPAS",IF(AND(AE552="NC",AF552="NC"),"NÃO UTILIZOU O PDA",IF(AND(AE552="NA",AF552="NA"),"NÃO AVALIADO POR FALHA DE SINCRONISMO"))))</f>
        <v>NÃO AVALIADO POR FALHA DE SINCRONISMO</v>
      </c>
      <c r="AH552" s="144" t="s">
        <v>207</v>
      </c>
      <c r="AI552" s="190" t="s">
        <v>6</v>
      </c>
      <c r="AJ552" s="94" t="str">
        <f>E552</f>
        <v>SÃO PAULO</v>
      </c>
      <c r="AK552" s="192" t="s">
        <v>39</v>
      </c>
    </row>
    <row r="553" spans="1:37" ht="30" hidden="1" customHeight="1">
      <c r="A553" s="176" t="s">
        <v>201</v>
      </c>
      <c r="B553" s="176">
        <v>2621444877</v>
      </c>
      <c r="C553" s="176" t="s">
        <v>106</v>
      </c>
      <c r="D553" s="176" t="s">
        <v>81</v>
      </c>
      <c r="E553" s="176" t="s">
        <v>5</v>
      </c>
      <c r="F553" s="176" t="s">
        <v>574</v>
      </c>
      <c r="G553" s="176">
        <v>1338</v>
      </c>
      <c r="H553" s="176" t="s">
        <v>217</v>
      </c>
      <c r="I553" s="176" t="s">
        <v>559</v>
      </c>
      <c r="J553" s="176" t="s">
        <v>279</v>
      </c>
      <c r="K553" s="176" t="s">
        <v>927</v>
      </c>
      <c r="L553" s="204">
        <v>46163.365972222222</v>
      </c>
      <c r="M553" s="204">
        <v>46163.48333333333</v>
      </c>
      <c r="N553" s="176" t="s">
        <v>258</v>
      </c>
      <c r="O553" s="144" t="s">
        <v>207</v>
      </c>
      <c r="P553" s="90"/>
      <c r="Q553" s="144" t="s">
        <v>207</v>
      </c>
      <c r="R553" s="90"/>
      <c r="S553" s="144" t="s">
        <v>207</v>
      </c>
      <c r="T553" s="90"/>
      <c r="U553" s="144" t="s">
        <v>62</v>
      </c>
      <c r="V553" s="90"/>
      <c r="W553" s="144" t="s">
        <v>207</v>
      </c>
      <c r="X553" s="90"/>
      <c r="Y553" s="144" t="s">
        <v>230</v>
      </c>
      <c r="Z553" s="90"/>
      <c r="AA553" s="144" t="s">
        <v>207</v>
      </c>
      <c r="AB553" s="90"/>
      <c r="AC553" s="144" t="s">
        <v>231</v>
      </c>
      <c r="AD553" s="90" t="s">
        <v>602</v>
      </c>
      <c r="AE553" s="144" t="s">
        <v>207</v>
      </c>
      <c r="AF553" s="178" t="str">
        <f>IF(AND(O553="",Q553="",S553="",U553="",W553="",Y553="",AA553="",AC553=""),"",IF(OR(AND(O553&lt;&gt;"NA",O553&lt;&gt;"C",O553&lt;&gt;"NC",O553&lt;&gt;"SF",O553&lt;&gt;""),AND(Q553&lt;&gt;"NA",Q553&lt;&gt;"C",Q553&lt;&gt;"NC",Q553&lt;&gt;"SF",Q553&lt;&gt;""),AND(S553&lt;&gt;"NA",S553&lt;&gt;"C",S553&lt;&gt;"NC",S553&lt;&gt;"SF",S553&lt;&gt;""),AND(U553&lt;&gt;"NA",U553&lt;&gt;"C",U553&lt;&gt;"NC",U553&lt;&gt;"SF",U553&lt;&gt;""),AND(W553&lt;&gt;"NA",W553&lt;&gt;"C",W553&lt;&gt;"NC",W553&lt;&gt;"SF",W553&lt;&gt;""),AND(Y553&lt;&gt;"NA",Y553&lt;&gt;"C",Y553&lt;&gt;"NC",Y553&lt;&gt;"SF",Y553&lt;&gt;""),AND(AA553&lt;&gt;"NA",AA553&lt;&gt;"C",AA553&lt;&gt;"NC",AA553&lt;&gt;"SF",AA553&lt;&gt;""),AND(AC553&lt;&gt;"NA",AC553&lt;&gt;"C",AC553&lt;&gt;"NC",AC553&lt;&gt;"SF",AC553&lt;&gt;"")),"FALSO",IF(AND(O553="NA",Q553="NA",S553="NA",U553="NA",W553="NA",Y553="NA",AA553="NA",AC553="NA"),"NA",IF(OR(O553="NC",Q553="NC",S553="NC",U553="NC",W553="NC",Y553="NC",AA553="NC",AC553="NC",O553="SF",Q553="SF",S553="SF",U553="SF",W553="SF",Y553="SF",AA553="SF",AC553="SF"),"NC",IF(OR(O553="C",Q553="C",S553="C",U553="C",W553="C",Y553="C",AA553="C",AC553="C"),"C","")))))</f>
        <v>NC</v>
      </c>
      <c r="AG553" s="54" t="str">
        <f>IF(AND(AE553="C",AF553="C"),"UTILIZOU O PDA CORRETAMENTE",IF(AND(AE553="C",AF553="NC"),"UTILIZOU O PDA CORRETAMENTE. NÃO HÁ FOTOS DE TODAS AS ETAPAS",IF(AND(AE553="NC",AF553="NC"),"NÃO UTILIZOU O PDA",IF(AND(AE553="NA",AF553="NA"),"NÃO AVALIADO POR FALHA DE SINCRONISMO"))))</f>
        <v>UTILIZOU O PDA CORRETAMENTE. NÃO HÁ FOTOS DE TODAS AS ETAPAS</v>
      </c>
      <c r="AH553" s="144" t="s">
        <v>207</v>
      </c>
      <c r="AI553" s="190" t="s">
        <v>6</v>
      </c>
      <c r="AJ553" s="94" t="str">
        <f>E553</f>
        <v>SÃO PAULO</v>
      </c>
      <c r="AK553" s="192" t="s">
        <v>39</v>
      </c>
    </row>
    <row r="554" spans="1:37" ht="30" hidden="1" customHeight="1">
      <c r="A554" s="176" t="s">
        <v>201</v>
      </c>
      <c r="B554" s="176">
        <v>2621445028</v>
      </c>
      <c r="C554" s="176" t="s">
        <v>106</v>
      </c>
      <c r="D554" s="176" t="s">
        <v>81</v>
      </c>
      <c r="E554" s="176" t="s">
        <v>5</v>
      </c>
      <c r="F554" s="176" t="s">
        <v>928</v>
      </c>
      <c r="G554" s="176">
        <v>128</v>
      </c>
      <c r="H554" s="176"/>
      <c r="I554" s="176" t="s">
        <v>862</v>
      </c>
      <c r="J554" s="176" t="s">
        <v>596</v>
      </c>
      <c r="K554" s="176" t="s">
        <v>929</v>
      </c>
      <c r="L554" s="204">
        <v>46163.611805555556</v>
      </c>
      <c r="M554" s="204">
        <v>46163.645833333336</v>
      </c>
      <c r="N554" s="176" t="s">
        <v>258</v>
      </c>
      <c r="O554" s="144" t="s">
        <v>207</v>
      </c>
      <c r="P554" s="90"/>
      <c r="Q554" s="144" t="s">
        <v>207</v>
      </c>
      <c r="R554" s="90"/>
      <c r="S554" s="144" t="s">
        <v>207</v>
      </c>
      <c r="T554" s="90"/>
      <c r="U554" s="144" t="s">
        <v>62</v>
      </c>
      <c r="V554" s="90"/>
      <c r="W554" s="144" t="s">
        <v>207</v>
      </c>
      <c r="X554" s="90"/>
      <c r="Y554" s="144" t="s">
        <v>62</v>
      </c>
      <c r="Z554" s="90"/>
      <c r="AA554" s="144" t="s">
        <v>207</v>
      </c>
      <c r="AB554" s="90"/>
      <c r="AC554" s="144" t="s">
        <v>207</v>
      </c>
      <c r="AD554" s="90"/>
      <c r="AE554" s="144" t="s">
        <v>207</v>
      </c>
      <c r="AF554" s="178" t="str">
        <f>IF(AND(O554="",Q554="",S554="",U554="",W554="",Y554="",AA554="",AC554=""),"",IF(OR(AND(O554&lt;&gt;"NA",O554&lt;&gt;"C",O554&lt;&gt;"NC",O554&lt;&gt;"SF",O554&lt;&gt;""),AND(Q554&lt;&gt;"NA",Q554&lt;&gt;"C",Q554&lt;&gt;"NC",Q554&lt;&gt;"SF",Q554&lt;&gt;""),AND(S554&lt;&gt;"NA",S554&lt;&gt;"C",S554&lt;&gt;"NC",S554&lt;&gt;"SF",S554&lt;&gt;""),AND(U554&lt;&gt;"NA",U554&lt;&gt;"C",U554&lt;&gt;"NC",U554&lt;&gt;"SF",U554&lt;&gt;""),AND(W554&lt;&gt;"NA",W554&lt;&gt;"C",W554&lt;&gt;"NC",W554&lt;&gt;"SF",W554&lt;&gt;""),AND(Y554&lt;&gt;"NA",Y554&lt;&gt;"C",Y554&lt;&gt;"NC",Y554&lt;&gt;"SF",Y554&lt;&gt;""),AND(AA554&lt;&gt;"NA",AA554&lt;&gt;"C",AA554&lt;&gt;"NC",AA554&lt;&gt;"SF",AA554&lt;&gt;""),AND(AC554&lt;&gt;"NA",AC554&lt;&gt;"C",AC554&lt;&gt;"NC",AC554&lt;&gt;"SF",AC554&lt;&gt;"")),"FALSO",IF(AND(O554="NA",Q554="NA",S554="NA",U554="NA",W554="NA",Y554="NA",AA554="NA",AC554="NA"),"NA",IF(OR(O554="NC",Q554="NC",S554="NC",U554="NC",W554="NC",Y554="NC",AA554="NC",AC554="NC",O554="SF",Q554="SF",S554="SF",U554="SF",W554="SF",Y554="SF",AA554="SF",AC554="SF"),"NC",IF(OR(O554="C",Q554="C",S554="C",U554="C",W554="C",Y554="C",AA554="C",AC554="C"),"C","")))))</f>
        <v>C</v>
      </c>
      <c r="AG554" s="54" t="str">
        <f>IF(AND(AE554="C",AF554="C"),"UTILIZOU O PDA CORRETAMENTE",IF(AND(AE554="C",AF554="NC"),"UTILIZOU O PDA CORRETAMENTE. NÃO HÁ FOTOS DE TODAS AS ETAPAS",IF(AND(AE554="NC",AF554="NC"),"NÃO UTILIZOU O PDA",IF(AND(AE554="NA",AF554="NA"),"NÃO AVALIADO POR FALHA DE SINCRONISMO"))))</f>
        <v>UTILIZOU O PDA CORRETAMENTE</v>
      </c>
      <c r="AH554" s="144" t="s">
        <v>207</v>
      </c>
      <c r="AI554" s="190" t="s">
        <v>6</v>
      </c>
      <c r="AJ554" s="94" t="str">
        <f>E554</f>
        <v>SÃO PAULO</v>
      </c>
      <c r="AK554" s="192" t="s">
        <v>39</v>
      </c>
    </row>
    <row r="555" spans="1:37" ht="30" hidden="1" customHeight="1">
      <c r="A555" s="176" t="s">
        <v>201</v>
      </c>
      <c r="B555" s="176">
        <v>2621291240</v>
      </c>
      <c r="C555" s="176" t="s">
        <v>100</v>
      </c>
      <c r="D555" s="176" t="s">
        <v>81</v>
      </c>
      <c r="E555" s="176" t="s">
        <v>5</v>
      </c>
      <c r="F555" s="176" t="s">
        <v>930</v>
      </c>
      <c r="G555" s="176">
        <v>46</v>
      </c>
      <c r="H555" s="176"/>
      <c r="I555" s="176" t="s">
        <v>390</v>
      </c>
      <c r="J555" s="176" t="s">
        <v>236</v>
      </c>
      <c r="K555" s="176" t="s">
        <v>931</v>
      </c>
      <c r="L555" s="204">
        <v>46163.413888888892</v>
      </c>
      <c r="M555" s="204">
        <v>46163.415972222225</v>
      </c>
      <c r="N555" s="176" t="s">
        <v>235</v>
      </c>
      <c r="O555" s="144" t="s">
        <v>207</v>
      </c>
      <c r="P555" s="90"/>
      <c r="Q555" s="144" t="s">
        <v>207</v>
      </c>
      <c r="R555" s="90"/>
      <c r="S555" s="144" t="s">
        <v>207</v>
      </c>
      <c r="T555" s="90"/>
      <c r="U555" s="144" t="s">
        <v>62</v>
      </c>
      <c r="V555" s="90"/>
      <c r="W555" s="144" t="s">
        <v>207</v>
      </c>
      <c r="X555" s="90"/>
      <c r="Y555" s="144" t="s">
        <v>207</v>
      </c>
      <c r="Z555" s="90"/>
      <c r="AA555" s="144" t="s">
        <v>207</v>
      </c>
      <c r="AB555" s="90"/>
      <c r="AC555" s="144" t="s">
        <v>207</v>
      </c>
      <c r="AD555" s="90"/>
      <c r="AE555" s="144" t="s">
        <v>207</v>
      </c>
      <c r="AF555" s="178" t="str">
        <f>IF(AND(O555="",Q555="",S555="",U555="",W555="",Y555="",AA555="",AC555=""),"",IF(OR(AND(O555&lt;&gt;"NA",O555&lt;&gt;"C",O555&lt;&gt;"NC",O555&lt;&gt;"SF",O555&lt;&gt;""),AND(Q555&lt;&gt;"NA",Q555&lt;&gt;"C",Q555&lt;&gt;"NC",Q555&lt;&gt;"SF",Q555&lt;&gt;""),AND(S555&lt;&gt;"NA",S555&lt;&gt;"C",S555&lt;&gt;"NC",S555&lt;&gt;"SF",S555&lt;&gt;""),AND(U555&lt;&gt;"NA",U555&lt;&gt;"C",U555&lt;&gt;"NC",U555&lt;&gt;"SF",U555&lt;&gt;""),AND(W555&lt;&gt;"NA",W555&lt;&gt;"C",W555&lt;&gt;"NC",W555&lt;&gt;"SF",W555&lt;&gt;""),AND(Y555&lt;&gt;"NA",Y555&lt;&gt;"C",Y555&lt;&gt;"NC",Y555&lt;&gt;"SF",Y555&lt;&gt;""),AND(AA555&lt;&gt;"NA",AA555&lt;&gt;"C",AA555&lt;&gt;"NC",AA555&lt;&gt;"SF",AA555&lt;&gt;""),AND(AC555&lt;&gt;"NA",AC555&lt;&gt;"C",AC555&lt;&gt;"NC",AC555&lt;&gt;"SF",AC555&lt;&gt;"")),"FALSO",IF(AND(O555="NA",Q555="NA",S555="NA",U555="NA",W555="NA",Y555="NA",AA555="NA",AC555="NA"),"NA",IF(OR(O555="NC",Q555="NC",S555="NC",U555="NC",W555="NC",Y555="NC",AA555="NC",AC555="NC",O555="SF",Q555="SF",S555="SF",U555="SF",W555="SF",Y555="SF",AA555="SF",AC555="SF"),"NC",IF(OR(O555="C",Q555="C",S555="C",U555="C",W555="C",Y555="C",AA555="C",AC555="C"),"C","")))))</f>
        <v>C</v>
      </c>
      <c r="AG555" s="54" t="str">
        <f>IF(AND(AE555="C",AF555="C"),"UTILIZOU O PDA CORRETAMENTE",IF(AND(AE555="C",AF555="NC"),"UTILIZOU O PDA CORRETAMENTE. NÃO HÁ FOTOS DE TODAS AS ETAPAS",IF(AND(AE555="NC",AF555="NC"),"NÃO UTILIZOU O PDA",IF(AND(AE555="NA",AF555="NA"),"NÃO AVALIADO POR FALHA DE SINCRONISMO"))))</f>
        <v>UTILIZOU O PDA CORRETAMENTE</v>
      </c>
      <c r="AH555" s="144" t="s">
        <v>207</v>
      </c>
      <c r="AI555" s="190" t="s">
        <v>6</v>
      </c>
      <c r="AJ555" s="94" t="str">
        <f>E555</f>
        <v>SÃO PAULO</v>
      </c>
      <c r="AK555" s="192" t="s">
        <v>39</v>
      </c>
    </row>
    <row r="556" spans="1:37" ht="30" hidden="1" customHeight="1">
      <c r="A556" s="176" t="s">
        <v>201</v>
      </c>
      <c r="B556" s="176">
        <v>2621444877</v>
      </c>
      <c r="C556" s="176" t="s">
        <v>100</v>
      </c>
      <c r="D556" s="176" t="s">
        <v>81</v>
      </c>
      <c r="E556" s="176" t="s">
        <v>5</v>
      </c>
      <c r="F556" s="176" t="s">
        <v>574</v>
      </c>
      <c r="G556" s="176">
        <v>1338</v>
      </c>
      <c r="H556" s="176" t="s">
        <v>217</v>
      </c>
      <c r="I556" s="176" t="s">
        <v>559</v>
      </c>
      <c r="J556" s="176" t="s">
        <v>236</v>
      </c>
      <c r="K556" s="176" t="s">
        <v>406</v>
      </c>
      <c r="L556" s="204">
        <v>46163.5</v>
      </c>
      <c r="M556" s="204">
        <v>46163.501388888886</v>
      </c>
      <c r="N556" s="176" t="s">
        <v>258</v>
      </c>
      <c r="O556" s="144" t="s">
        <v>207</v>
      </c>
      <c r="P556" s="90"/>
      <c r="Q556" s="144" t="s">
        <v>207</v>
      </c>
      <c r="R556" s="90"/>
      <c r="S556" s="144" t="s">
        <v>207</v>
      </c>
      <c r="T556" s="90"/>
      <c r="U556" s="144" t="s">
        <v>62</v>
      </c>
      <c r="V556" s="90"/>
      <c r="W556" s="144" t="s">
        <v>207</v>
      </c>
      <c r="X556" s="90"/>
      <c r="Y556" s="144" t="s">
        <v>230</v>
      </c>
      <c r="Z556" s="90"/>
      <c r="AA556" s="144" t="s">
        <v>207</v>
      </c>
      <c r="AB556" s="90"/>
      <c r="AC556" s="144" t="s">
        <v>231</v>
      </c>
      <c r="AD556" s="90" t="s">
        <v>602</v>
      </c>
      <c r="AE556" s="144" t="s">
        <v>207</v>
      </c>
      <c r="AF556" s="178" t="str">
        <f>IF(AND(O556="",Q556="",S556="",U556="",W556="",Y556="",AA556="",AC556=""),"",IF(OR(AND(O556&lt;&gt;"NA",O556&lt;&gt;"C",O556&lt;&gt;"NC",O556&lt;&gt;"SF",O556&lt;&gt;""),AND(Q556&lt;&gt;"NA",Q556&lt;&gt;"C",Q556&lt;&gt;"NC",Q556&lt;&gt;"SF",Q556&lt;&gt;""),AND(S556&lt;&gt;"NA",S556&lt;&gt;"C",S556&lt;&gt;"NC",S556&lt;&gt;"SF",S556&lt;&gt;""),AND(U556&lt;&gt;"NA",U556&lt;&gt;"C",U556&lt;&gt;"NC",U556&lt;&gt;"SF",U556&lt;&gt;""),AND(W556&lt;&gt;"NA",W556&lt;&gt;"C",W556&lt;&gt;"NC",W556&lt;&gt;"SF",W556&lt;&gt;""),AND(Y556&lt;&gt;"NA",Y556&lt;&gt;"C",Y556&lt;&gt;"NC",Y556&lt;&gt;"SF",Y556&lt;&gt;""),AND(AA556&lt;&gt;"NA",AA556&lt;&gt;"C",AA556&lt;&gt;"NC",AA556&lt;&gt;"SF",AA556&lt;&gt;""),AND(AC556&lt;&gt;"NA",AC556&lt;&gt;"C",AC556&lt;&gt;"NC",AC556&lt;&gt;"SF",AC556&lt;&gt;"")),"FALSO",IF(AND(O556="NA",Q556="NA",S556="NA",U556="NA",W556="NA",Y556="NA",AA556="NA",AC556="NA"),"NA",IF(OR(O556="NC",Q556="NC",S556="NC",U556="NC",W556="NC",Y556="NC",AA556="NC",AC556="NC",O556="SF",Q556="SF",S556="SF",U556="SF",W556="SF",Y556="SF",AA556="SF",AC556="SF"),"NC",IF(OR(O556="C",Q556="C",S556="C",U556="C",W556="C",Y556="C",AA556="C",AC556="C"),"C","")))))</f>
        <v>NC</v>
      </c>
      <c r="AG556" s="54" t="str">
        <f>IF(AND(AE556="C",AF556="C"),"UTILIZOU O PDA CORRETAMENTE",IF(AND(AE556="C",AF556="NC"),"UTILIZOU O PDA CORRETAMENTE. NÃO HÁ FOTOS DE TODAS AS ETAPAS",IF(AND(AE556="NC",AF556="NC"),"NÃO UTILIZOU O PDA",IF(AND(AE556="NA",AF556="NA"),"NÃO AVALIADO POR FALHA DE SINCRONISMO"))))</f>
        <v>UTILIZOU O PDA CORRETAMENTE. NÃO HÁ FOTOS DE TODAS AS ETAPAS</v>
      </c>
      <c r="AH556" s="144" t="s">
        <v>207</v>
      </c>
      <c r="AI556" s="190" t="s">
        <v>6</v>
      </c>
      <c r="AJ556" s="94" t="str">
        <f>E556</f>
        <v>SÃO PAULO</v>
      </c>
      <c r="AK556" s="192" t="s">
        <v>39</v>
      </c>
    </row>
    <row r="557" spans="1:37" ht="30" hidden="1" customHeight="1">
      <c r="A557" s="176" t="s">
        <v>201</v>
      </c>
      <c r="B557" s="176">
        <v>2621444917</v>
      </c>
      <c r="C557" s="176" t="s">
        <v>100</v>
      </c>
      <c r="D557" s="176" t="s">
        <v>81</v>
      </c>
      <c r="E557" s="176" t="s">
        <v>5</v>
      </c>
      <c r="F557" s="176" t="s">
        <v>932</v>
      </c>
      <c r="G557" s="176">
        <v>533</v>
      </c>
      <c r="H557" s="176"/>
      <c r="I557" s="176" t="s">
        <v>465</v>
      </c>
      <c r="J557" s="176" t="s">
        <v>236</v>
      </c>
      <c r="K557" s="176"/>
      <c r="L557" s="204">
        <v>46163.583333333336</v>
      </c>
      <c r="M557" s="204">
        <v>46163.586111111108</v>
      </c>
      <c r="N557" s="176" t="s">
        <v>351</v>
      </c>
      <c r="O557" s="144" t="s">
        <v>207</v>
      </c>
      <c r="P557" s="90"/>
      <c r="Q557" s="144" t="s">
        <v>207</v>
      </c>
      <c r="R557" s="90"/>
      <c r="S557" s="144" t="s">
        <v>207</v>
      </c>
      <c r="T557" s="90"/>
      <c r="U557" s="144" t="s">
        <v>62</v>
      </c>
      <c r="V557" s="90"/>
      <c r="W557" s="144" t="s">
        <v>207</v>
      </c>
      <c r="X557" s="90"/>
      <c r="Y557" s="144" t="s">
        <v>62</v>
      </c>
      <c r="Z557" s="90"/>
      <c r="AA557" s="144" t="s">
        <v>207</v>
      </c>
      <c r="AB557" s="90"/>
      <c r="AC557" s="144" t="s">
        <v>207</v>
      </c>
      <c r="AD557" s="90"/>
      <c r="AE557" s="144" t="s">
        <v>207</v>
      </c>
      <c r="AF557" s="178" t="str">
        <f>IF(AND(O557="",Q557="",S557="",U557="",W557="",Y557="",AA557="",AC557=""),"",IF(OR(AND(O557&lt;&gt;"NA",O557&lt;&gt;"C",O557&lt;&gt;"NC",O557&lt;&gt;"SF",O557&lt;&gt;""),AND(Q557&lt;&gt;"NA",Q557&lt;&gt;"C",Q557&lt;&gt;"NC",Q557&lt;&gt;"SF",Q557&lt;&gt;""),AND(S557&lt;&gt;"NA",S557&lt;&gt;"C",S557&lt;&gt;"NC",S557&lt;&gt;"SF",S557&lt;&gt;""),AND(U557&lt;&gt;"NA",U557&lt;&gt;"C",U557&lt;&gt;"NC",U557&lt;&gt;"SF",U557&lt;&gt;""),AND(W557&lt;&gt;"NA",W557&lt;&gt;"C",W557&lt;&gt;"NC",W557&lt;&gt;"SF",W557&lt;&gt;""),AND(Y557&lt;&gt;"NA",Y557&lt;&gt;"C",Y557&lt;&gt;"NC",Y557&lt;&gt;"SF",Y557&lt;&gt;""),AND(AA557&lt;&gt;"NA",AA557&lt;&gt;"C",AA557&lt;&gt;"NC",AA557&lt;&gt;"SF",AA557&lt;&gt;""),AND(AC557&lt;&gt;"NA",AC557&lt;&gt;"C",AC557&lt;&gt;"NC",AC557&lt;&gt;"SF",AC557&lt;&gt;"")),"FALSO",IF(AND(O557="NA",Q557="NA",S557="NA",U557="NA",W557="NA",Y557="NA",AA557="NA",AC557="NA"),"NA",IF(OR(O557="NC",Q557="NC",S557="NC",U557="NC",W557="NC",Y557="NC",AA557="NC",AC557="NC",O557="SF",Q557="SF",S557="SF",U557="SF",W557="SF",Y557="SF",AA557="SF",AC557="SF"),"NC",IF(OR(O557="C",Q557="C",S557="C",U557="C",W557="C",Y557="C",AA557="C",AC557="C"),"C","")))))</f>
        <v>C</v>
      </c>
      <c r="AG557" s="54" t="str">
        <f>IF(AND(AE557="C",AF557="C"),"UTILIZOU O PDA CORRETAMENTE",IF(AND(AE557="C",AF557="NC"),"UTILIZOU O PDA CORRETAMENTE. NÃO HÁ FOTOS DE TODAS AS ETAPAS",IF(AND(AE557="NC",AF557="NC"),"NÃO UTILIZOU O PDA",IF(AND(AE557="NA",AF557="NA"),"NÃO AVALIADO POR FALHA DE SINCRONISMO"))))</f>
        <v>UTILIZOU O PDA CORRETAMENTE</v>
      </c>
      <c r="AH557" s="144" t="s">
        <v>207</v>
      </c>
      <c r="AI557" s="190" t="s">
        <v>6</v>
      </c>
      <c r="AJ557" s="94" t="str">
        <f>E557</f>
        <v>SÃO PAULO</v>
      </c>
      <c r="AK557" s="192" t="s">
        <v>39</v>
      </c>
    </row>
    <row r="558" spans="1:37" ht="30" hidden="1" customHeight="1">
      <c r="A558" s="176" t="s">
        <v>201</v>
      </c>
      <c r="B558" s="176">
        <v>2621499534</v>
      </c>
      <c r="C558" s="176" t="s">
        <v>107</v>
      </c>
      <c r="D558" s="176" t="s">
        <v>81</v>
      </c>
      <c r="E558" s="176" t="s">
        <v>5</v>
      </c>
      <c r="F558" s="176" t="s">
        <v>274</v>
      </c>
      <c r="G558" s="176">
        <v>253</v>
      </c>
      <c r="H558" s="176" t="s">
        <v>203</v>
      </c>
      <c r="I558" s="176" t="s">
        <v>254</v>
      </c>
      <c r="J558" s="176" t="s">
        <v>246</v>
      </c>
      <c r="K558" s="176" t="s">
        <v>933</v>
      </c>
      <c r="L558" s="204">
        <v>46163.650694444441</v>
      </c>
      <c r="M558" s="204">
        <v>46163.743055555555</v>
      </c>
      <c r="N558" s="176" t="s">
        <v>206</v>
      </c>
      <c r="O558" s="144" t="s">
        <v>207</v>
      </c>
      <c r="P558" s="90"/>
      <c r="Q558" s="144" t="s">
        <v>207</v>
      </c>
      <c r="R558" s="90"/>
      <c r="S558" s="144" t="s">
        <v>207</v>
      </c>
      <c r="T558" s="90"/>
      <c r="U558" s="144" t="s">
        <v>231</v>
      </c>
      <c r="V558" s="90" t="s">
        <v>934</v>
      </c>
      <c r="W558" s="144" t="s">
        <v>207</v>
      </c>
      <c r="X558" s="90"/>
      <c r="Y558" s="144" t="s">
        <v>62</v>
      </c>
      <c r="Z558" s="90"/>
      <c r="AA558" s="144" t="s">
        <v>231</v>
      </c>
      <c r="AB558" s="90" t="s">
        <v>935</v>
      </c>
      <c r="AC558" s="144" t="s">
        <v>231</v>
      </c>
      <c r="AD558" s="90" t="s">
        <v>936</v>
      </c>
      <c r="AE558" s="144" t="s">
        <v>207</v>
      </c>
      <c r="AF558" s="178" t="str">
        <f>IF(AND(O558="",Q558="",S558="",U558="",W558="",Y558="",AA558="",AC558=""),"",IF(OR(AND(O558&lt;&gt;"NA",O558&lt;&gt;"C",O558&lt;&gt;"NC",O558&lt;&gt;"SF",O558&lt;&gt;""),AND(Q558&lt;&gt;"NA",Q558&lt;&gt;"C",Q558&lt;&gt;"NC",Q558&lt;&gt;"SF",Q558&lt;&gt;""),AND(S558&lt;&gt;"NA",S558&lt;&gt;"C",S558&lt;&gt;"NC",S558&lt;&gt;"SF",S558&lt;&gt;""),AND(U558&lt;&gt;"NA",U558&lt;&gt;"C",U558&lt;&gt;"NC",U558&lt;&gt;"SF",U558&lt;&gt;""),AND(W558&lt;&gt;"NA",W558&lt;&gt;"C",W558&lt;&gt;"NC",W558&lt;&gt;"SF",W558&lt;&gt;""),AND(Y558&lt;&gt;"NA",Y558&lt;&gt;"C",Y558&lt;&gt;"NC",Y558&lt;&gt;"SF",Y558&lt;&gt;""),AND(AA558&lt;&gt;"NA",AA558&lt;&gt;"C",AA558&lt;&gt;"NC",AA558&lt;&gt;"SF",AA558&lt;&gt;""),AND(AC558&lt;&gt;"NA",AC558&lt;&gt;"C",AC558&lt;&gt;"NC",AC558&lt;&gt;"SF",AC558&lt;&gt;"")),"FALSO",IF(AND(O558="NA",Q558="NA",S558="NA",U558="NA",W558="NA",Y558="NA",AA558="NA",AC558="NA"),"NA",IF(OR(O558="NC",Q558="NC",S558="NC",U558="NC",W558="NC",Y558="NC",AA558="NC",AC558="NC",O558="SF",Q558="SF",S558="SF",U558="SF",W558="SF",Y558="SF",AA558="SF",AC558="SF"),"NC",IF(OR(O558="C",Q558="C",S558="C",U558="C",W558="C",Y558="C",AA558="C",AC558="C"),"C","")))))</f>
        <v>NC</v>
      </c>
      <c r="AG558" s="54" t="str">
        <f>IF(AND(AE558="C",AF558="C"),"UTILIZOU O PDA CORRETAMENTE",IF(AND(AE558="C",AF558="NC"),"UTILIZOU O PDA CORRETAMENTE. NÃO HÁ FOTOS DE TODAS AS ETAPAS",IF(AND(AE558="NC",AF558="NC"),"NÃO UTILIZOU O PDA",IF(AND(AE558="NA",AF558="NA"),"NÃO AVALIADO POR FALHA DE SINCRONISMO"))))</f>
        <v>UTILIZOU O PDA CORRETAMENTE. NÃO HÁ FOTOS DE TODAS AS ETAPAS</v>
      </c>
      <c r="AH558" s="144" t="s">
        <v>207</v>
      </c>
      <c r="AI558" s="190" t="s">
        <v>6</v>
      </c>
      <c r="AJ558" s="94" t="str">
        <f>E558</f>
        <v>SÃO PAULO</v>
      </c>
      <c r="AK558" s="192" t="s">
        <v>39</v>
      </c>
    </row>
    <row r="559" spans="1:37" ht="30" hidden="1" customHeight="1">
      <c r="A559" s="176" t="s">
        <v>201</v>
      </c>
      <c r="B559" s="176">
        <v>2621444099</v>
      </c>
      <c r="C559" s="176" t="s">
        <v>107</v>
      </c>
      <c r="D559" s="176" t="s">
        <v>81</v>
      </c>
      <c r="E559" s="176" t="s">
        <v>5</v>
      </c>
      <c r="F559" s="176" t="s">
        <v>937</v>
      </c>
      <c r="G559" s="176">
        <v>1426</v>
      </c>
      <c r="H559" s="176"/>
      <c r="I559" s="176" t="s">
        <v>245</v>
      </c>
      <c r="J559" s="176" t="s">
        <v>246</v>
      </c>
      <c r="K559" s="176"/>
      <c r="L559" s="204">
        <v>46163.697222222225</v>
      </c>
      <c r="M559" s="204">
        <v>46163.724999999999</v>
      </c>
      <c r="N559" s="176" t="s">
        <v>277</v>
      </c>
      <c r="O559" s="144" t="s">
        <v>207</v>
      </c>
      <c r="P559" s="90"/>
      <c r="Q559" s="144" t="s">
        <v>207</v>
      </c>
      <c r="R559" s="90"/>
      <c r="S559" s="144" t="s">
        <v>207</v>
      </c>
      <c r="T559" s="90"/>
      <c r="U559" s="144" t="s">
        <v>62</v>
      </c>
      <c r="V559" s="90"/>
      <c r="W559" s="144" t="s">
        <v>207</v>
      </c>
      <c r="X559" s="90"/>
      <c r="Y559" s="144" t="s">
        <v>62</v>
      </c>
      <c r="Z559" s="90"/>
      <c r="AA559" s="144" t="s">
        <v>207</v>
      </c>
      <c r="AB559" s="90"/>
      <c r="AC559" s="144" t="s">
        <v>207</v>
      </c>
      <c r="AD559" s="90"/>
      <c r="AE559" s="144" t="s">
        <v>207</v>
      </c>
      <c r="AF559" s="178" t="str">
        <f>IF(AND(O559="",Q559="",S559="",U559="",W559="",Y559="",AA559="",AC559=""),"",IF(OR(AND(O559&lt;&gt;"NA",O559&lt;&gt;"C",O559&lt;&gt;"NC",O559&lt;&gt;"SF",O559&lt;&gt;""),AND(Q559&lt;&gt;"NA",Q559&lt;&gt;"C",Q559&lt;&gt;"NC",Q559&lt;&gt;"SF",Q559&lt;&gt;""),AND(S559&lt;&gt;"NA",S559&lt;&gt;"C",S559&lt;&gt;"NC",S559&lt;&gt;"SF",S559&lt;&gt;""),AND(U559&lt;&gt;"NA",U559&lt;&gt;"C",U559&lt;&gt;"NC",U559&lt;&gt;"SF",U559&lt;&gt;""),AND(W559&lt;&gt;"NA",W559&lt;&gt;"C",W559&lt;&gt;"NC",W559&lt;&gt;"SF",W559&lt;&gt;""),AND(Y559&lt;&gt;"NA",Y559&lt;&gt;"C",Y559&lt;&gt;"NC",Y559&lt;&gt;"SF",Y559&lt;&gt;""),AND(AA559&lt;&gt;"NA",AA559&lt;&gt;"C",AA559&lt;&gt;"NC",AA559&lt;&gt;"SF",AA559&lt;&gt;""),AND(AC559&lt;&gt;"NA",AC559&lt;&gt;"C",AC559&lt;&gt;"NC",AC559&lt;&gt;"SF",AC559&lt;&gt;"")),"FALSO",IF(AND(O559="NA",Q559="NA",S559="NA",U559="NA",W559="NA",Y559="NA",AA559="NA",AC559="NA"),"NA",IF(OR(O559="NC",Q559="NC",S559="NC",U559="NC",W559="NC",Y559="NC",AA559="NC",AC559="NC",O559="SF",Q559="SF",S559="SF",U559="SF",W559="SF",Y559="SF",AA559="SF",AC559="SF"),"NC",IF(OR(O559="C",Q559="C",S559="C",U559="C",W559="C",Y559="C",AA559="C",AC559="C"),"C","")))))</f>
        <v>C</v>
      </c>
      <c r="AG559" s="54" t="str">
        <f>IF(AND(AE559="C",AF559="C"),"UTILIZOU O PDA CORRETAMENTE",IF(AND(AE559="C",AF559="NC"),"UTILIZOU O PDA CORRETAMENTE. NÃO HÁ FOTOS DE TODAS AS ETAPAS",IF(AND(AE559="NC",AF559="NC"),"NÃO UTILIZOU O PDA",IF(AND(AE559="NA",AF559="NA"),"NÃO AVALIADO POR FALHA DE SINCRONISMO"))))</f>
        <v>UTILIZOU O PDA CORRETAMENTE</v>
      </c>
      <c r="AH559" s="144" t="s">
        <v>207</v>
      </c>
      <c r="AI559" s="190" t="s">
        <v>6</v>
      </c>
      <c r="AJ559" s="94" t="str">
        <f>E559</f>
        <v>SÃO PAULO</v>
      </c>
      <c r="AK559" s="192" t="s">
        <v>39</v>
      </c>
    </row>
    <row r="560" spans="1:37" ht="30" hidden="1" customHeight="1">
      <c r="A560" s="176" t="s">
        <v>201</v>
      </c>
      <c r="B560" s="176">
        <v>2621364637</v>
      </c>
      <c r="C560" s="176" t="s">
        <v>100</v>
      </c>
      <c r="D560" s="176" t="s">
        <v>81</v>
      </c>
      <c r="E560" s="176" t="s">
        <v>5</v>
      </c>
      <c r="F560" s="176" t="s">
        <v>938</v>
      </c>
      <c r="G560" s="176">
        <v>26</v>
      </c>
      <c r="H560" s="176" t="s">
        <v>217</v>
      </c>
      <c r="I560" s="176" t="s">
        <v>6</v>
      </c>
      <c r="J560" s="176" t="s">
        <v>236</v>
      </c>
      <c r="K560" s="176" t="s">
        <v>939</v>
      </c>
      <c r="L560" s="204">
        <v>46163.614583333336</v>
      </c>
      <c r="M560" s="204">
        <v>46163.617361111108</v>
      </c>
      <c r="N560" s="176" t="s">
        <v>248</v>
      </c>
      <c r="O560" s="144" t="s">
        <v>207</v>
      </c>
      <c r="P560" s="90"/>
      <c r="Q560" s="144" t="s">
        <v>207</v>
      </c>
      <c r="R560" s="90"/>
      <c r="S560" s="144" t="s">
        <v>207</v>
      </c>
      <c r="T560" s="90"/>
      <c r="U560" s="144" t="s">
        <v>62</v>
      </c>
      <c r="V560" s="90"/>
      <c r="W560" s="144" t="s">
        <v>207</v>
      </c>
      <c r="X560" s="90"/>
      <c r="Y560" s="144" t="s">
        <v>207</v>
      </c>
      <c r="Z560" s="90"/>
      <c r="AA560" s="144" t="s">
        <v>207</v>
      </c>
      <c r="AB560" s="90"/>
      <c r="AC560" s="144" t="s">
        <v>230</v>
      </c>
      <c r="AD560" s="90"/>
      <c r="AE560" s="144" t="s">
        <v>207</v>
      </c>
      <c r="AF560" s="178" t="str">
        <f>IF(AND(O560="",Q560="",S560="",U560="",W560="",Y560="",AA560="",AC560=""),"",IF(OR(AND(O560&lt;&gt;"NA",O560&lt;&gt;"C",O560&lt;&gt;"NC",O560&lt;&gt;"SF",O560&lt;&gt;""),AND(Q560&lt;&gt;"NA",Q560&lt;&gt;"C",Q560&lt;&gt;"NC",Q560&lt;&gt;"SF",Q560&lt;&gt;""),AND(S560&lt;&gt;"NA",S560&lt;&gt;"C",S560&lt;&gt;"NC",S560&lt;&gt;"SF",S560&lt;&gt;""),AND(U560&lt;&gt;"NA",U560&lt;&gt;"C",U560&lt;&gt;"NC",U560&lt;&gt;"SF",U560&lt;&gt;""),AND(W560&lt;&gt;"NA",W560&lt;&gt;"C",W560&lt;&gt;"NC",W560&lt;&gt;"SF",W560&lt;&gt;""),AND(Y560&lt;&gt;"NA",Y560&lt;&gt;"C",Y560&lt;&gt;"NC",Y560&lt;&gt;"SF",Y560&lt;&gt;""),AND(AA560&lt;&gt;"NA",AA560&lt;&gt;"C",AA560&lt;&gt;"NC",AA560&lt;&gt;"SF",AA560&lt;&gt;""),AND(AC560&lt;&gt;"NA",AC560&lt;&gt;"C",AC560&lt;&gt;"NC",AC560&lt;&gt;"SF",AC560&lt;&gt;"")),"FALSO",IF(AND(O560="NA",Q560="NA",S560="NA",U560="NA",W560="NA",Y560="NA",AA560="NA",AC560="NA"),"NA",IF(OR(O560="NC",Q560="NC",S560="NC",U560="NC",W560="NC",Y560="NC",AA560="NC",AC560="NC",O560="SF",Q560="SF",S560="SF",U560="SF",W560="SF",Y560="SF",AA560="SF",AC560="SF"),"NC",IF(OR(O560="C",Q560="C",S560="C",U560="C",W560="C",Y560="C",AA560="C",AC560="C"),"C","")))))</f>
        <v>NC</v>
      </c>
      <c r="AG560" s="54" t="str">
        <f>IF(AND(AE560="C",AF560="C"),"UTILIZOU O PDA CORRETAMENTE",IF(AND(AE560="C",AF560="NC"),"UTILIZOU O PDA CORRETAMENTE. NÃO HÁ FOTOS DE TODAS AS ETAPAS",IF(AND(AE560="NC",AF560="NC"),"NÃO UTILIZOU O PDA",IF(AND(AE560="NA",AF560="NA"),"NÃO AVALIADO POR FALHA DE SINCRONISMO"))))</f>
        <v>UTILIZOU O PDA CORRETAMENTE. NÃO HÁ FOTOS DE TODAS AS ETAPAS</v>
      </c>
      <c r="AH560" s="144" t="s">
        <v>207</v>
      </c>
      <c r="AI560" s="190" t="s">
        <v>6</v>
      </c>
      <c r="AJ560" s="94" t="str">
        <f>E560</f>
        <v>SÃO PAULO</v>
      </c>
      <c r="AK560" s="192" t="s">
        <v>39</v>
      </c>
    </row>
    <row r="561" spans="1:37" ht="30" hidden="1" customHeight="1">
      <c r="A561" s="176" t="s">
        <v>201</v>
      </c>
      <c r="B561" s="176">
        <v>2620881827</v>
      </c>
      <c r="C561" s="176" t="s">
        <v>100</v>
      </c>
      <c r="D561" s="176" t="s">
        <v>81</v>
      </c>
      <c r="E561" s="176" t="s">
        <v>5</v>
      </c>
      <c r="F561" s="176" t="s">
        <v>569</v>
      </c>
      <c r="G561" s="176">
        <v>3550</v>
      </c>
      <c r="H561" s="176" t="s">
        <v>203</v>
      </c>
      <c r="I561" s="176" t="s">
        <v>459</v>
      </c>
      <c r="J561" s="176" t="s">
        <v>236</v>
      </c>
      <c r="K561" s="176" t="s">
        <v>940</v>
      </c>
      <c r="L561" s="204">
        <v>46163.631249999999</v>
      </c>
      <c r="M561" s="204">
        <v>46163.635416666664</v>
      </c>
      <c r="N561" s="176" t="s">
        <v>206</v>
      </c>
      <c r="O561" s="144" t="s">
        <v>207</v>
      </c>
      <c r="P561" s="90"/>
      <c r="Q561" s="144" t="s">
        <v>207</v>
      </c>
      <c r="R561" s="90"/>
      <c r="S561" s="144" t="s">
        <v>207</v>
      </c>
      <c r="T561" s="90"/>
      <c r="U561" s="144" t="s">
        <v>62</v>
      </c>
      <c r="V561" s="90"/>
      <c r="W561" s="144" t="s">
        <v>207</v>
      </c>
      <c r="X561" s="90"/>
      <c r="Y561" s="144" t="s">
        <v>207</v>
      </c>
      <c r="Z561" s="90"/>
      <c r="AA561" s="144" t="s">
        <v>207</v>
      </c>
      <c r="AB561" s="90"/>
      <c r="AC561" s="144" t="s">
        <v>207</v>
      </c>
      <c r="AD561" s="90"/>
      <c r="AE561" s="144" t="s">
        <v>207</v>
      </c>
      <c r="AF561" s="178" t="str">
        <f>IF(AND(O561="",Q561="",S561="",U561="",W561="",Y561="",AA561="",AC561=""),"",IF(OR(AND(O561&lt;&gt;"NA",O561&lt;&gt;"C",O561&lt;&gt;"NC",O561&lt;&gt;"SF",O561&lt;&gt;""),AND(Q561&lt;&gt;"NA",Q561&lt;&gt;"C",Q561&lt;&gt;"NC",Q561&lt;&gt;"SF",Q561&lt;&gt;""),AND(S561&lt;&gt;"NA",S561&lt;&gt;"C",S561&lt;&gt;"NC",S561&lt;&gt;"SF",S561&lt;&gt;""),AND(U561&lt;&gt;"NA",U561&lt;&gt;"C",U561&lt;&gt;"NC",U561&lt;&gt;"SF",U561&lt;&gt;""),AND(W561&lt;&gt;"NA",W561&lt;&gt;"C",W561&lt;&gt;"NC",W561&lt;&gt;"SF",W561&lt;&gt;""),AND(Y561&lt;&gt;"NA",Y561&lt;&gt;"C",Y561&lt;&gt;"NC",Y561&lt;&gt;"SF",Y561&lt;&gt;""),AND(AA561&lt;&gt;"NA",AA561&lt;&gt;"C",AA561&lt;&gt;"NC",AA561&lt;&gt;"SF",AA561&lt;&gt;""),AND(AC561&lt;&gt;"NA",AC561&lt;&gt;"C",AC561&lt;&gt;"NC",AC561&lt;&gt;"SF",AC561&lt;&gt;"")),"FALSO",IF(AND(O561="NA",Q561="NA",S561="NA",U561="NA",W561="NA",Y561="NA",AA561="NA",AC561="NA"),"NA",IF(OR(O561="NC",Q561="NC",S561="NC",U561="NC",W561="NC",Y561="NC",AA561="NC",AC561="NC",O561="SF",Q561="SF",S561="SF",U561="SF",W561="SF",Y561="SF",AA561="SF",AC561="SF"),"NC",IF(OR(O561="C",Q561="C",S561="C",U561="C",W561="C",Y561="C",AA561="C",AC561="C"),"C","")))))</f>
        <v>C</v>
      </c>
      <c r="AG561" s="54" t="str">
        <f>IF(AND(AE561="C",AF561="C"),"UTILIZOU O PDA CORRETAMENTE",IF(AND(AE561="C",AF561="NC"),"UTILIZOU O PDA CORRETAMENTE. NÃO HÁ FOTOS DE TODAS AS ETAPAS",IF(AND(AE561="NC",AF561="NC"),"NÃO UTILIZOU O PDA",IF(AND(AE561="NA",AF561="NA"),"NÃO AVALIADO POR FALHA DE SINCRONISMO"))))</f>
        <v>UTILIZOU O PDA CORRETAMENTE</v>
      </c>
      <c r="AH561" s="144" t="s">
        <v>207</v>
      </c>
      <c r="AI561" s="190" t="s">
        <v>6</v>
      </c>
      <c r="AJ561" s="94" t="str">
        <f>E561</f>
        <v>SÃO PAULO</v>
      </c>
      <c r="AK561" s="192" t="s">
        <v>39</v>
      </c>
    </row>
    <row r="562" spans="1:37" ht="30" hidden="1" customHeight="1">
      <c r="A562" s="176" t="s">
        <v>201</v>
      </c>
      <c r="B562" s="176">
        <v>2621521711</v>
      </c>
      <c r="C562" s="176" t="s">
        <v>106</v>
      </c>
      <c r="D562" s="176" t="s">
        <v>81</v>
      </c>
      <c r="E562" s="176" t="s">
        <v>5</v>
      </c>
      <c r="F562" s="176" t="s">
        <v>941</v>
      </c>
      <c r="G562" s="176">
        <v>285</v>
      </c>
      <c r="H562" s="176" t="s">
        <v>217</v>
      </c>
      <c r="I562" s="176" t="s">
        <v>942</v>
      </c>
      <c r="J562" s="176" t="s">
        <v>339</v>
      </c>
      <c r="K562" s="176" t="s">
        <v>943</v>
      </c>
      <c r="L562" s="204">
        <v>46163.673611111109</v>
      </c>
      <c r="M562" s="204">
        <v>46163.677083333336</v>
      </c>
      <c r="N562" s="176" t="s">
        <v>235</v>
      </c>
      <c r="O562" s="144" t="s">
        <v>230</v>
      </c>
      <c r="P562" s="90"/>
      <c r="Q562" s="144" t="s">
        <v>230</v>
      </c>
      <c r="R562" s="90"/>
      <c r="S562" s="144" t="s">
        <v>230</v>
      </c>
      <c r="T562" s="90"/>
      <c r="U562" s="144" t="s">
        <v>230</v>
      </c>
      <c r="V562" s="90"/>
      <c r="W562" s="144" t="s">
        <v>230</v>
      </c>
      <c r="X562" s="90"/>
      <c r="Y562" s="144" t="s">
        <v>230</v>
      </c>
      <c r="Z562" s="90"/>
      <c r="AA562" s="144" t="s">
        <v>230</v>
      </c>
      <c r="AB562" s="90"/>
      <c r="AC562" s="144" t="s">
        <v>230</v>
      </c>
      <c r="AD562" s="90"/>
      <c r="AE562" s="144" t="s">
        <v>231</v>
      </c>
      <c r="AF562" s="178" t="str">
        <f>IF(AND(O562="",Q562="",S562="",U562="",W562="",Y562="",AA562="",AC562=""),"",IF(OR(AND(O562&lt;&gt;"NA",O562&lt;&gt;"C",O562&lt;&gt;"NC",O562&lt;&gt;"SF",O562&lt;&gt;""),AND(Q562&lt;&gt;"NA",Q562&lt;&gt;"C",Q562&lt;&gt;"NC",Q562&lt;&gt;"SF",Q562&lt;&gt;""),AND(S562&lt;&gt;"NA",S562&lt;&gt;"C",S562&lt;&gt;"NC",S562&lt;&gt;"SF",S562&lt;&gt;""),AND(U562&lt;&gt;"NA",U562&lt;&gt;"C",U562&lt;&gt;"NC",U562&lt;&gt;"SF",U562&lt;&gt;""),AND(W562&lt;&gt;"NA",W562&lt;&gt;"C",W562&lt;&gt;"NC",W562&lt;&gt;"SF",W562&lt;&gt;""),AND(Y562&lt;&gt;"NA",Y562&lt;&gt;"C",Y562&lt;&gt;"NC",Y562&lt;&gt;"SF",Y562&lt;&gt;""),AND(AA562&lt;&gt;"NA",AA562&lt;&gt;"C",AA562&lt;&gt;"NC",AA562&lt;&gt;"SF",AA562&lt;&gt;""),AND(AC562&lt;&gt;"NA",AC562&lt;&gt;"C",AC562&lt;&gt;"NC",AC562&lt;&gt;"SF",AC562&lt;&gt;"")),"FALSO",IF(AND(O562="NA",Q562="NA",S562="NA",U562="NA",W562="NA",Y562="NA",AA562="NA",AC562="NA"),"NA",IF(OR(O562="NC",Q562="NC",S562="NC",U562="NC",W562="NC",Y562="NC",AA562="NC",AC562="NC",O562="SF",Q562="SF",S562="SF",U562="SF",W562="SF",Y562="SF",AA562="SF",AC562="SF"),"NC",IF(OR(O562="C",Q562="C",S562="C",U562="C",W562="C",Y562="C",AA562="C",AC562="C"),"C","")))))</f>
        <v>NC</v>
      </c>
      <c r="AG562" s="54" t="str">
        <f>IF(AND(AE562="C",AF562="C"),"UTILIZOU O PDA CORRETAMENTE",IF(AND(AE562="C",AF562="NC"),"UTILIZOU O PDA CORRETAMENTE. NÃO HÁ FOTOS DE TODAS AS ETAPAS",IF(AND(AE562="NC",AF562="NC"),"NÃO UTILIZOU O PDA",IF(AND(AE562="NA",AF562="NA"),"NÃO AVALIADO POR FALHA DE SINCRONISMO"))))</f>
        <v>NÃO UTILIZOU O PDA</v>
      </c>
      <c r="AH562" s="144" t="s">
        <v>207</v>
      </c>
      <c r="AI562" s="190" t="s">
        <v>6</v>
      </c>
      <c r="AJ562" s="94" t="str">
        <f>E562</f>
        <v>SÃO PAULO</v>
      </c>
      <c r="AK562" s="192" t="s">
        <v>39</v>
      </c>
    </row>
    <row r="563" spans="1:37" ht="30" hidden="1" customHeight="1">
      <c r="A563" s="176" t="s">
        <v>201</v>
      </c>
      <c r="B563" s="176">
        <v>2621771657</v>
      </c>
      <c r="C563" s="176" t="s">
        <v>107</v>
      </c>
      <c r="D563" s="176" t="s">
        <v>81</v>
      </c>
      <c r="E563" s="176" t="s">
        <v>5</v>
      </c>
      <c r="F563" s="176" t="s">
        <v>944</v>
      </c>
      <c r="G563" s="176">
        <v>167</v>
      </c>
      <c r="H563" s="176"/>
      <c r="I563" s="176" t="s">
        <v>316</v>
      </c>
      <c r="J563" s="176" t="s">
        <v>219</v>
      </c>
      <c r="K563" s="176"/>
      <c r="L563" s="204">
        <v>46166.291666666664</v>
      </c>
      <c r="M563" s="204">
        <v>46166.292361111111</v>
      </c>
      <c r="N563" s="176" t="s">
        <v>318</v>
      </c>
      <c r="O563" s="144" t="s">
        <v>207</v>
      </c>
      <c r="P563" s="90"/>
      <c r="Q563" s="144" t="s">
        <v>207</v>
      </c>
      <c r="R563" s="90"/>
      <c r="S563" s="144" t="s">
        <v>207</v>
      </c>
      <c r="T563" s="90"/>
      <c r="U563" s="144" t="s">
        <v>207</v>
      </c>
      <c r="V563" s="90"/>
      <c r="W563" s="144" t="s">
        <v>207</v>
      </c>
      <c r="X563" s="90"/>
      <c r="Y563" s="144" t="s">
        <v>62</v>
      </c>
      <c r="Z563" s="90"/>
      <c r="AA563" s="144" t="s">
        <v>207</v>
      </c>
      <c r="AB563" s="90"/>
      <c r="AC563" s="144" t="s">
        <v>207</v>
      </c>
      <c r="AD563" s="90"/>
      <c r="AE563" s="144" t="s">
        <v>207</v>
      </c>
      <c r="AF563" s="178" t="str">
        <f>IF(AND(O563="",Q563="",S563="",U563="",W563="",Y563="",AA563="",AC563=""),"",IF(OR(AND(O563&lt;&gt;"NA",O563&lt;&gt;"C",O563&lt;&gt;"NC",O563&lt;&gt;"SF",O563&lt;&gt;""),AND(Q563&lt;&gt;"NA",Q563&lt;&gt;"C",Q563&lt;&gt;"NC",Q563&lt;&gt;"SF",Q563&lt;&gt;""),AND(S563&lt;&gt;"NA",S563&lt;&gt;"C",S563&lt;&gt;"NC",S563&lt;&gt;"SF",S563&lt;&gt;""),AND(U563&lt;&gt;"NA",U563&lt;&gt;"C",U563&lt;&gt;"NC",U563&lt;&gt;"SF",U563&lt;&gt;""),AND(W563&lt;&gt;"NA",W563&lt;&gt;"C",W563&lt;&gt;"NC",W563&lt;&gt;"SF",W563&lt;&gt;""),AND(Y563&lt;&gt;"NA",Y563&lt;&gt;"C",Y563&lt;&gt;"NC",Y563&lt;&gt;"SF",Y563&lt;&gt;""),AND(AA563&lt;&gt;"NA",AA563&lt;&gt;"C",AA563&lt;&gt;"NC",AA563&lt;&gt;"SF",AA563&lt;&gt;""),AND(AC563&lt;&gt;"NA",AC563&lt;&gt;"C",AC563&lt;&gt;"NC",AC563&lt;&gt;"SF",AC563&lt;&gt;"")),"FALSO",IF(AND(O563="NA",Q563="NA",S563="NA",U563="NA",W563="NA",Y563="NA",AA563="NA",AC563="NA"),"NA",IF(OR(O563="NC",Q563="NC",S563="NC",U563="NC",W563="NC",Y563="NC",AA563="NC",AC563="NC",O563="SF",Q563="SF",S563="SF",U563="SF",W563="SF",Y563="SF",AA563="SF",AC563="SF"),"NC",IF(OR(O563="C",Q563="C",S563="C",U563="C",W563="C",Y563="C",AA563="C",AC563="C"),"C","")))))</f>
        <v>C</v>
      </c>
      <c r="AG563" s="54" t="str">
        <f>IF(AND(AE563="C",AF563="C"),"UTILIZOU O PDA CORRETAMENTE",IF(AND(AE563="C",AF563="NC"),"UTILIZOU O PDA CORRETAMENTE. NÃO HÁ FOTOS DE TODAS AS ETAPAS",IF(AND(AE563="NC",AF563="NC"),"NÃO UTILIZOU O PDA",IF(AND(AE563="NA",AF563="NA"),"NÃO AVALIADO POR FALHA DE SINCRONISMO"))))</f>
        <v>UTILIZOU O PDA CORRETAMENTE</v>
      </c>
      <c r="AH563" s="144" t="s">
        <v>207</v>
      </c>
      <c r="AI563" s="190" t="s">
        <v>6</v>
      </c>
      <c r="AJ563" s="94" t="str">
        <f>E563</f>
        <v>SÃO PAULO</v>
      </c>
      <c r="AK563" s="192" t="s">
        <v>39</v>
      </c>
    </row>
    <row r="564" spans="1:37" ht="30" hidden="1" customHeight="1">
      <c r="A564" s="176" t="s">
        <v>201</v>
      </c>
      <c r="B564" s="176">
        <v>2621831708</v>
      </c>
      <c r="C564" s="176" t="s">
        <v>103</v>
      </c>
      <c r="D564" s="176" t="s">
        <v>81</v>
      </c>
      <c r="E564" s="176" t="s">
        <v>5</v>
      </c>
      <c r="F564" s="176" t="s">
        <v>361</v>
      </c>
      <c r="G564" s="176">
        <v>533</v>
      </c>
      <c r="H564" s="176"/>
      <c r="I564" s="176" t="s">
        <v>283</v>
      </c>
      <c r="J564" s="176" t="s">
        <v>246</v>
      </c>
      <c r="K564" s="176"/>
      <c r="L564" s="204">
        <v>46166.597222222219</v>
      </c>
      <c r="M564" s="204">
        <v>46166.598611111112</v>
      </c>
      <c r="N564" s="176" t="s">
        <v>277</v>
      </c>
      <c r="O564" s="144" t="s">
        <v>207</v>
      </c>
      <c r="P564" s="90"/>
      <c r="Q564" s="144" t="s">
        <v>207</v>
      </c>
      <c r="R564" s="90"/>
      <c r="S564" s="144" t="s">
        <v>207</v>
      </c>
      <c r="T564" s="90"/>
      <c r="U564" s="144" t="s">
        <v>207</v>
      </c>
      <c r="V564" s="90"/>
      <c r="W564" s="144" t="s">
        <v>207</v>
      </c>
      <c r="X564" s="90"/>
      <c r="Y564" s="144" t="s">
        <v>62</v>
      </c>
      <c r="Z564" s="90"/>
      <c r="AA564" s="144" t="s">
        <v>207</v>
      </c>
      <c r="AB564" s="90"/>
      <c r="AC564" s="144" t="s">
        <v>207</v>
      </c>
      <c r="AD564" s="90"/>
      <c r="AE564" s="144" t="s">
        <v>207</v>
      </c>
      <c r="AF564" s="178" t="str">
        <f>IF(AND(O564="",Q564="",S564="",U564="",W564="",Y564="",AA564="",AC564=""),"",IF(OR(AND(O564&lt;&gt;"NA",O564&lt;&gt;"C",O564&lt;&gt;"NC",O564&lt;&gt;"SF",O564&lt;&gt;""),AND(Q564&lt;&gt;"NA",Q564&lt;&gt;"C",Q564&lt;&gt;"NC",Q564&lt;&gt;"SF",Q564&lt;&gt;""),AND(S564&lt;&gt;"NA",S564&lt;&gt;"C",S564&lt;&gt;"NC",S564&lt;&gt;"SF",S564&lt;&gt;""),AND(U564&lt;&gt;"NA",U564&lt;&gt;"C",U564&lt;&gt;"NC",U564&lt;&gt;"SF",U564&lt;&gt;""),AND(W564&lt;&gt;"NA",W564&lt;&gt;"C",W564&lt;&gt;"NC",W564&lt;&gt;"SF",W564&lt;&gt;""),AND(Y564&lt;&gt;"NA",Y564&lt;&gt;"C",Y564&lt;&gt;"NC",Y564&lt;&gt;"SF",Y564&lt;&gt;""),AND(AA564&lt;&gt;"NA",AA564&lt;&gt;"C",AA564&lt;&gt;"NC",AA564&lt;&gt;"SF",AA564&lt;&gt;""),AND(AC564&lt;&gt;"NA",AC564&lt;&gt;"C",AC564&lt;&gt;"NC",AC564&lt;&gt;"SF",AC564&lt;&gt;"")),"FALSO",IF(AND(O564="NA",Q564="NA",S564="NA",U564="NA",W564="NA",Y564="NA",AA564="NA",AC564="NA"),"NA",IF(OR(O564="NC",Q564="NC",S564="NC",U564="NC",W564="NC",Y564="NC",AA564="NC",AC564="NC",O564="SF",Q564="SF",S564="SF",U564="SF",W564="SF",Y564="SF",AA564="SF",AC564="SF"),"NC",IF(OR(O564="C",Q564="C",S564="C",U564="C",W564="C",Y564="C",AA564="C",AC564="C"),"C","")))))</f>
        <v>C</v>
      </c>
      <c r="AG564" s="54" t="str">
        <f>IF(AND(AE564="C",AF564="C"),"UTILIZOU O PDA CORRETAMENTE",IF(AND(AE564="C",AF564="NC"),"UTILIZOU O PDA CORRETAMENTE. NÃO HÁ FOTOS DE TODAS AS ETAPAS",IF(AND(AE564="NC",AF564="NC"),"NÃO UTILIZOU O PDA",IF(AND(AE564="NA",AF564="NA"),"NÃO AVALIADO POR FALHA DE SINCRONISMO"))))</f>
        <v>UTILIZOU O PDA CORRETAMENTE</v>
      </c>
      <c r="AH564" s="144" t="s">
        <v>207</v>
      </c>
      <c r="AI564" s="190" t="s">
        <v>6</v>
      </c>
      <c r="AJ564" s="94" t="str">
        <f>E564</f>
        <v>SÃO PAULO</v>
      </c>
      <c r="AK564" s="192" t="s">
        <v>39</v>
      </c>
    </row>
    <row r="565" spans="1:37" ht="30" hidden="1" customHeight="1">
      <c r="A565" s="176" t="s">
        <v>201</v>
      </c>
      <c r="B565" s="176">
        <v>2621833247</v>
      </c>
      <c r="C565" s="176" t="s">
        <v>87</v>
      </c>
      <c r="D565" s="176" t="s">
        <v>80</v>
      </c>
      <c r="E565" s="176" t="s">
        <v>5</v>
      </c>
      <c r="F565" s="176" t="s">
        <v>788</v>
      </c>
      <c r="G565" s="176">
        <v>182</v>
      </c>
      <c r="H565" s="176" t="s">
        <v>217</v>
      </c>
      <c r="I565" s="176" t="s">
        <v>283</v>
      </c>
      <c r="J565" s="176" t="s">
        <v>265</v>
      </c>
      <c r="K565" s="176" t="s">
        <v>945</v>
      </c>
      <c r="L565" s="204">
        <v>46166.594444444447</v>
      </c>
      <c r="M565" s="204">
        <v>46166.595833333333</v>
      </c>
      <c r="N565" s="176" t="s">
        <v>277</v>
      </c>
      <c r="O565" s="144" t="s">
        <v>207</v>
      </c>
      <c r="P565" s="90"/>
      <c r="Q565" s="144" t="s">
        <v>207</v>
      </c>
      <c r="R565" s="90"/>
      <c r="S565" s="144" t="s">
        <v>207</v>
      </c>
      <c r="T565" s="90"/>
      <c r="U565" s="144" t="s">
        <v>207</v>
      </c>
      <c r="V565" s="90"/>
      <c r="W565" s="144" t="s">
        <v>207</v>
      </c>
      <c r="X565" s="90"/>
      <c r="Y565" s="144" t="s">
        <v>62</v>
      </c>
      <c r="Z565" s="90"/>
      <c r="AA565" s="144" t="s">
        <v>207</v>
      </c>
      <c r="AB565" s="90"/>
      <c r="AC565" s="144" t="s">
        <v>207</v>
      </c>
      <c r="AD565" s="90"/>
      <c r="AE565" s="144" t="s">
        <v>207</v>
      </c>
      <c r="AF565" s="178" t="str">
        <f>IF(AND(O565="",Q565="",S565="",U565="",W565="",Y565="",AA565="",AC565=""),"",IF(OR(AND(O565&lt;&gt;"NA",O565&lt;&gt;"C",O565&lt;&gt;"NC",O565&lt;&gt;"SF",O565&lt;&gt;""),AND(Q565&lt;&gt;"NA",Q565&lt;&gt;"C",Q565&lt;&gt;"NC",Q565&lt;&gt;"SF",Q565&lt;&gt;""),AND(S565&lt;&gt;"NA",S565&lt;&gt;"C",S565&lt;&gt;"NC",S565&lt;&gt;"SF",S565&lt;&gt;""),AND(U565&lt;&gt;"NA",U565&lt;&gt;"C",U565&lt;&gt;"NC",U565&lt;&gt;"SF",U565&lt;&gt;""),AND(W565&lt;&gt;"NA",W565&lt;&gt;"C",W565&lt;&gt;"NC",W565&lt;&gt;"SF",W565&lt;&gt;""),AND(Y565&lt;&gt;"NA",Y565&lt;&gt;"C",Y565&lt;&gt;"NC",Y565&lt;&gt;"SF",Y565&lt;&gt;""),AND(AA565&lt;&gt;"NA",AA565&lt;&gt;"C",AA565&lt;&gt;"NC",AA565&lt;&gt;"SF",AA565&lt;&gt;""),AND(AC565&lt;&gt;"NA",AC565&lt;&gt;"C",AC565&lt;&gt;"NC",AC565&lt;&gt;"SF",AC565&lt;&gt;"")),"FALSO",IF(AND(O565="NA",Q565="NA",S565="NA",U565="NA",W565="NA",Y565="NA",AA565="NA",AC565="NA"),"NA",IF(OR(O565="NC",Q565="NC",S565="NC",U565="NC",W565="NC",Y565="NC",AA565="NC",AC565="NC",O565="SF",Q565="SF",S565="SF",U565="SF",W565="SF",Y565="SF",AA565="SF",AC565="SF"),"NC",IF(OR(O565="C",Q565="C",S565="C",U565="C",W565="C",Y565="C",AA565="C",AC565="C"),"C","")))))</f>
        <v>C</v>
      </c>
      <c r="AG565" s="54" t="str">
        <f>IF(AND(AE565="C",AF565="C"),"UTILIZOU O PDA CORRETAMENTE",IF(AND(AE565="C",AF565="NC"),"UTILIZOU O PDA CORRETAMENTE. NÃO HÁ FOTOS DE TODAS AS ETAPAS",IF(AND(AE565="NC",AF565="NC"),"NÃO UTILIZOU O PDA",IF(AND(AE565="NA",AF565="NA"),"NÃO AVALIADO POR FALHA DE SINCRONISMO"))))</f>
        <v>UTILIZOU O PDA CORRETAMENTE</v>
      </c>
      <c r="AH565" s="144" t="s">
        <v>207</v>
      </c>
      <c r="AI565" s="190" t="s">
        <v>6</v>
      </c>
      <c r="AJ565" s="94" t="str">
        <f>E565</f>
        <v>SÃO PAULO</v>
      </c>
      <c r="AK565" s="192" t="s">
        <v>39</v>
      </c>
    </row>
    <row r="566" spans="1:37" ht="30" hidden="1" customHeight="1">
      <c r="A566" s="176" t="s">
        <v>201</v>
      </c>
      <c r="B566" s="176">
        <v>2620796504</v>
      </c>
      <c r="C566" s="176" t="s">
        <v>96</v>
      </c>
      <c r="D566" s="176" t="s">
        <v>77</v>
      </c>
      <c r="E566" s="176" t="s">
        <v>5</v>
      </c>
      <c r="F566" s="176" t="s">
        <v>365</v>
      </c>
      <c r="G566" s="176">
        <v>702</v>
      </c>
      <c r="H566" s="176" t="s">
        <v>921</v>
      </c>
      <c r="I566" s="176" t="s">
        <v>316</v>
      </c>
      <c r="J566" s="176" t="s">
        <v>96</v>
      </c>
      <c r="K566" s="176" t="s">
        <v>217</v>
      </c>
      <c r="L566" s="204">
        <v>46164.5</v>
      </c>
      <c r="M566" s="204">
        <v>46164.506944444445</v>
      </c>
      <c r="N566" s="176" t="s">
        <v>226</v>
      </c>
      <c r="O566" s="144" t="s">
        <v>207</v>
      </c>
      <c r="P566" s="90"/>
      <c r="Q566" s="144" t="s">
        <v>207</v>
      </c>
      <c r="R566" s="90"/>
      <c r="S566" s="144" t="s">
        <v>207</v>
      </c>
      <c r="T566" s="90"/>
      <c r="U566" s="144" t="s">
        <v>207</v>
      </c>
      <c r="V566" s="90"/>
      <c r="W566" s="144" t="s">
        <v>207</v>
      </c>
      <c r="X566" s="90"/>
      <c r="Y566" s="144" t="s">
        <v>207</v>
      </c>
      <c r="Z566" s="90"/>
      <c r="AA566" s="144" t="s">
        <v>207</v>
      </c>
      <c r="AB566" s="90"/>
      <c r="AC566" s="144" t="s">
        <v>207</v>
      </c>
      <c r="AD566" s="90"/>
      <c r="AE566" s="144" t="s">
        <v>207</v>
      </c>
      <c r="AF566" s="178" t="str">
        <f>IF(AND(O566="",Q566="",S566="",U566="",W566="",Y566="",AA566="",AC566=""),"",IF(OR(AND(O566&lt;&gt;"NA",O566&lt;&gt;"C",O566&lt;&gt;"NC",O566&lt;&gt;"SF",O566&lt;&gt;""),AND(Q566&lt;&gt;"NA",Q566&lt;&gt;"C",Q566&lt;&gt;"NC",Q566&lt;&gt;"SF",Q566&lt;&gt;""),AND(S566&lt;&gt;"NA",S566&lt;&gt;"C",S566&lt;&gt;"NC",S566&lt;&gt;"SF",S566&lt;&gt;""),AND(U566&lt;&gt;"NA",U566&lt;&gt;"C",U566&lt;&gt;"NC",U566&lt;&gt;"SF",U566&lt;&gt;""),AND(W566&lt;&gt;"NA",W566&lt;&gt;"C",W566&lt;&gt;"NC",W566&lt;&gt;"SF",W566&lt;&gt;""),AND(Y566&lt;&gt;"NA",Y566&lt;&gt;"C",Y566&lt;&gt;"NC",Y566&lt;&gt;"SF",Y566&lt;&gt;""),AND(AA566&lt;&gt;"NA",AA566&lt;&gt;"C",AA566&lt;&gt;"NC",AA566&lt;&gt;"SF",AA566&lt;&gt;""),AND(AC566&lt;&gt;"NA",AC566&lt;&gt;"C",AC566&lt;&gt;"NC",AC566&lt;&gt;"SF",AC566&lt;&gt;"")),"FALSO",IF(AND(O566="NA",Q566="NA",S566="NA",U566="NA",W566="NA",Y566="NA",AA566="NA",AC566="NA"),"NA",IF(OR(O566="NC",Q566="NC",S566="NC",U566="NC",W566="NC",Y566="NC",AA566="NC",AC566="NC",O566="SF",Q566="SF",S566="SF",U566="SF",W566="SF",Y566="SF",AA566="SF",AC566="SF"),"NC",IF(OR(O566="C",Q566="C",S566="C",U566="C",W566="C",Y566="C",AA566="C",AC566="C"),"C","")))))</f>
        <v>C</v>
      </c>
      <c r="AG566" s="54" t="str">
        <f>IF(AND(AE566="C",AF566="C"),"UTILIZOU O PDA CORRETAMENTE",IF(AND(AE566="C",AF566="NC"),"UTILIZOU O PDA CORRETAMENTE. NÃO HÁ FOTOS DE TODAS AS ETAPAS",IF(AND(AE566="NC",AF566="NC"),"NÃO UTILIZOU O PDA",IF(AND(AE566="NA",AF566="NA"),"NÃO AVALIADO POR FALHA DE SINCRONISMO"))))</f>
        <v>UTILIZOU O PDA CORRETAMENTE</v>
      </c>
      <c r="AH566" s="144"/>
      <c r="AI566" s="190" t="s">
        <v>6</v>
      </c>
      <c r="AJ566" s="94" t="str">
        <f>E566</f>
        <v>SÃO PAULO</v>
      </c>
      <c r="AK566" s="192" t="s">
        <v>39</v>
      </c>
    </row>
    <row r="567" spans="1:37" ht="30" hidden="1" customHeight="1">
      <c r="A567" s="176" t="s">
        <v>201</v>
      </c>
      <c r="B567" s="176">
        <v>2620796490</v>
      </c>
      <c r="C567" s="176" t="s">
        <v>96</v>
      </c>
      <c r="D567" s="176" t="s">
        <v>77</v>
      </c>
      <c r="E567" s="176" t="s">
        <v>5</v>
      </c>
      <c r="F567" s="176" t="s">
        <v>365</v>
      </c>
      <c r="G567" s="176">
        <v>702</v>
      </c>
      <c r="H567" s="176" t="s">
        <v>211</v>
      </c>
      <c r="I567" s="176" t="s">
        <v>316</v>
      </c>
      <c r="J567" s="176" t="s">
        <v>96</v>
      </c>
      <c r="K567" s="176"/>
      <c r="L567" s="204">
        <v>46164.5</v>
      </c>
      <c r="M567" s="204">
        <v>46164.506944444445</v>
      </c>
      <c r="N567" s="176" t="s">
        <v>226</v>
      </c>
      <c r="O567" s="144" t="s">
        <v>207</v>
      </c>
      <c r="P567" s="90"/>
      <c r="Q567" s="144" t="s">
        <v>207</v>
      </c>
      <c r="R567" s="90"/>
      <c r="S567" s="144" t="s">
        <v>207</v>
      </c>
      <c r="T567" s="90"/>
      <c r="U567" s="144" t="s">
        <v>207</v>
      </c>
      <c r="V567" s="90"/>
      <c r="W567" s="144" t="s">
        <v>207</v>
      </c>
      <c r="X567" s="90"/>
      <c r="Y567" s="144" t="s">
        <v>207</v>
      </c>
      <c r="Z567" s="90"/>
      <c r="AA567" s="144" t="s">
        <v>207</v>
      </c>
      <c r="AB567" s="90"/>
      <c r="AC567" s="144" t="s">
        <v>207</v>
      </c>
      <c r="AD567" s="90"/>
      <c r="AE567" s="144" t="s">
        <v>207</v>
      </c>
      <c r="AF567" s="178" t="str">
        <f>IF(AND(O567="",Q567="",S567="",U567="",W567="",Y567="",AA567="",AC567=""),"",IF(OR(AND(O567&lt;&gt;"NA",O567&lt;&gt;"C",O567&lt;&gt;"NC",O567&lt;&gt;"SF",O567&lt;&gt;""),AND(Q567&lt;&gt;"NA",Q567&lt;&gt;"C",Q567&lt;&gt;"NC",Q567&lt;&gt;"SF",Q567&lt;&gt;""),AND(S567&lt;&gt;"NA",S567&lt;&gt;"C",S567&lt;&gt;"NC",S567&lt;&gt;"SF",S567&lt;&gt;""),AND(U567&lt;&gt;"NA",U567&lt;&gt;"C",U567&lt;&gt;"NC",U567&lt;&gt;"SF",U567&lt;&gt;""),AND(W567&lt;&gt;"NA",W567&lt;&gt;"C",W567&lt;&gt;"NC",W567&lt;&gt;"SF",W567&lt;&gt;""),AND(Y567&lt;&gt;"NA",Y567&lt;&gt;"C",Y567&lt;&gt;"NC",Y567&lt;&gt;"SF",Y567&lt;&gt;""),AND(AA567&lt;&gt;"NA",AA567&lt;&gt;"C",AA567&lt;&gt;"NC",AA567&lt;&gt;"SF",AA567&lt;&gt;""),AND(AC567&lt;&gt;"NA",AC567&lt;&gt;"C",AC567&lt;&gt;"NC",AC567&lt;&gt;"SF",AC567&lt;&gt;"")),"FALSO",IF(AND(O567="NA",Q567="NA",S567="NA",U567="NA",W567="NA",Y567="NA",AA567="NA",AC567="NA"),"NA",IF(OR(O567="NC",Q567="NC",S567="NC",U567="NC",W567="NC",Y567="NC",AA567="NC",AC567="NC",O567="SF",Q567="SF",S567="SF",U567="SF",W567="SF",Y567="SF",AA567="SF",AC567="SF"),"NC",IF(OR(O567="C",Q567="C",S567="C",U567="C",W567="C",Y567="C",AA567="C",AC567="C"),"C","")))))</f>
        <v>C</v>
      </c>
      <c r="AG567" s="54" t="str">
        <f>IF(AND(AE567="C",AF567="C"),"UTILIZOU O PDA CORRETAMENTE",IF(AND(AE567="C",AF567="NC"),"UTILIZOU O PDA CORRETAMENTE. NÃO HÁ FOTOS DE TODAS AS ETAPAS",IF(AND(AE567="NC",AF567="NC"),"NÃO UTILIZOU O PDA",IF(AND(AE567="NA",AF567="NA"),"NÃO AVALIADO POR FALHA DE SINCRONISMO"))))</f>
        <v>UTILIZOU O PDA CORRETAMENTE</v>
      </c>
      <c r="AH567" s="144"/>
      <c r="AI567" s="190" t="s">
        <v>6</v>
      </c>
      <c r="AJ567" s="94" t="str">
        <f>E567</f>
        <v>SÃO PAULO</v>
      </c>
      <c r="AK567" s="192" t="s">
        <v>39</v>
      </c>
    </row>
    <row r="568" spans="1:37" ht="30" hidden="1" customHeight="1">
      <c r="A568" s="176" t="s">
        <v>201</v>
      </c>
      <c r="B568" s="176">
        <v>2620796491</v>
      </c>
      <c r="C568" s="176" t="s">
        <v>96</v>
      </c>
      <c r="D568" s="176" t="s">
        <v>77</v>
      </c>
      <c r="E568" s="176" t="s">
        <v>5</v>
      </c>
      <c r="F568" s="176" t="s">
        <v>365</v>
      </c>
      <c r="G568" s="176">
        <v>702</v>
      </c>
      <c r="H568" s="176" t="s">
        <v>210</v>
      </c>
      <c r="I568" s="176" t="s">
        <v>316</v>
      </c>
      <c r="J568" s="176" t="s">
        <v>96</v>
      </c>
      <c r="K568" s="176" t="s">
        <v>217</v>
      </c>
      <c r="L568" s="204">
        <v>46164.5</v>
      </c>
      <c r="M568" s="204">
        <v>46164.506944444445</v>
      </c>
      <c r="N568" s="176" t="s">
        <v>226</v>
      </c>
      <c r="O568" s="144" t="s">
        <v>207</v>
      </c>
      <c r="P568" s="90"/>
      <c r="Q568" s="144" t="s">
        <v>207</v>
      </c>
      <c r="R568" s="90"/>
      <c r="S568" s="144" t="s">
        <v>207</v>
      </c>
      <c r="T568" s="90"/>
      <c r="U568" s="144" t="s">
        <v>207</v>
      </c>
      <c r="V568" s="90"/>
      <c r="W568" s="144" t="s">
        <v>207</v>
      </c>
      <c r="X568" s="90"/>
      <c r="Y568" s="144" t="s">
        <v>207</v>
      </c>
      <c r="Z568" s="90"/>
      <c r="AA568" s="144" t="s">
        <v>207</v>
      </c>
      <c r="AB568" s="90"/>
      <c r="AC568" s="144" t="s">
        <v>207</v>
      </c>
      <c r="AD568" s="90"/>
      <c r="AE568" s="144" t="s">
        <v>207</v>
      </c>
      <c r="AF568" s="178" t="str">
        <f>IF(AND(O568="",Q568="",S568="",U568="",W568="",Y568="",AA568="",AC568=""),"",IF(OR(AND(O568&lt;&gt;"NA",O568&lt;&gt;"C",O568&lt;&gt;"NC",O568&lt;&gt;"SF",O568&lt;&gt;""),AND(Q568&lt;&gt;"NA",Q568&lt;&gt;"C",Q568&lt;&gt;"NC",Q568&lt;&gt;"SF",Q568&lt;&gt;""),AND(S568&lt;&gt;"NA",S568&lt;&gt;"C",S568&lt;&gt;"NC",S568&lt;&gt;"SF",S568&lt;&gt;""),AND(U568&lt;&gt;"NA",U568&lt;&gt;"C",U568&lt;&gt;"NC",U568&lt;&gt;"SF",U568&lt;&gt;""),AND(W568&lt;&gt;"NA",W568&lt;&gt;"C",W568&lt;&gt;"NC",W568&lt;&gt;"SF",W568&lt;&gt;""),AND(Y568&lt;&gt;"NA",Y568&lt;&gt;"C",Y568&lt;&gt;"NC",Y568&lt;&gt;"SF",Y568&lt;&gt;""),AND(AA568&lt;&gt;"NA",AA568&lt;&gt;"C",AA568&lt;&gt;"NC",AA568&lt;&gt;"SF",AA568&lt;&gt;""),AND(AC568&lt;&gt;"NA",AC568&lt;&gt;"C",AC568&lt;&gt;"NC",AC568&lt;&gt;"SF",AC568&lt;&gt;"")),"FALSO",IF(AND(O568="NA",Q568="NA",S568="NA",U568="NA",W568="NA",Y568="NA",AA568="NA",AC568="NA"),"NA",IF(OR(O568="NC",Q568="NC",S568="NC",U568="NC",W568="NC",Y568="NC",AA568="NC",AC568="NC",O568="SF",Q568="SF",S568="SF",U568="SF",W568="SF",Y568="SF",AA568="SF",AC568="SF"),"NC",IF(OR(O568="C",Q568="C",S568="C",U568="C",W568="C",Y568="C",AA568="C",AC568="C"),"C","")))))</f>
        <v>C</v>
      </c>
      <c r="AG568" s="54" t="str">
        <f>IF(AND(AE568="C",AF568="C"),"UTILIZOU O PDA CORRETAMENTE",IF(AND(AE568="C",AF568="NC"),"UTILIZOU O PDA CORRETAMENTE. NÃO HÁ FOTOS DE TODAS AS ETAPAS",IF(AND(AE568="NC",AF568="NC"),"NÃO UTILIZOU O PDA",IF(AND(AE568="NA",AF568="NA"),"NÃO AVALIADO POR FALHA DE SINCRONISMO"))))</f>
        <v>UTILIZOU O PDA CORRETAMENTE</v>
      </c>
      <c r="AH568" s="144"/>
      <c r="AI568" s="190" t="s">
        <v>6</v>
      </c>
      <c r="AJ568" s="94" t="str">
        <f>E568</f>
        <v>SÃO PAULO</v>
      </c>
      <c r="AK568" s="192" t="s">
        <v>39</v>
      </c>
    </row>
    <row r="569" spans="1:37" ht="30" hidden="1" customHeight="1">
      <c r="A569" s="176" t="s">
        <v>201</v>
      </c>
      <c r="B569" s="176">
        <v>2620796497</v>
      </c>
      <c r="C569" s="176" t="s">
        <v>96</v>
      </c>
      <c r="D569" s="176" t="s">
        <v>77</v>
      </c>
      <c r="E569" s="176" t="s">
        <v>5</v>
      </c>
      <c r="F569" s="176" t="s">
        <v>365</v>
      </c>
      <c r="G569" s="176">
        <v>702</v>
      </c>
      <c r="H569" s="176" t="s">
        <v>215</v>
      </c>
      <c r="I569" s="176" t="s">
        <v>316</v>
      </c>
      <c r="J569" s="176" t="s">
        <v>96</v>
      </c>
      <c r="K569" s="176"/>
      <c r="L569" s="204">
        <v>46164.5</v>
      </c>
      <c r="M569" s="204">
        <v>46164.506944444445</v>
      </c>
      <c r="N569" s="176" t="s">
        <v>226</v>
      </c>
      <c r="O569" s="144" t="s">
        <v>207</v>
      </c>
      <c r="P569" s="90"/>
      <c r="Q569" s="144" t="s">
        <v>207</v>
      </c>
      <c r="R569" s="90"/>
      <c r="S569" s="144" t="s">
        <v>207</v>
      </c>
      <c r="T569" s="90"/>
      <c r="U569" s="144" t="s">
        <v>207</v>
      </c>
      <c r="V569" s="90"/>
      <c r="W569" s="144" t="s">
        <v>207</v>
      </c>
      <c r="X569" s="90"/>
      <c r="Y569" s="144" t="s">
        <v>207</v>
      </c>
      <c r="Z569" s="90"/>
      <c r="AA569" s="144" t="s">
        <v>207</v>
      </c>
      <c r="AB569" s="90"/>
      <c r="AC569" s="144" t="s">
        <v>207</v>
      </c>
      <c r="AD569" s="90"/>
      <c r="AE569" s="144" t="s">
        <v>207</v>
      </c>
      <c r="AF569" s="178" t="str">
        <f>IF(AND(O569="",Q569="",S569="",U569="",W569="",Y569="",AA569="",AC569=""),"",IF(OR(AND(O569&lt;&gt;"NA",O569&lt;&gt;"C",O569&lt;&gt;"NC",O569&lt;&gt;"SF",O569&lt;&gt;""),AND(Q569&lt;&gt;"NA",Q569&lt;&gt;"C",Q569&lt;&gt;"NC",Q569&lt;&gt;"SF",Q569&lt;&gt;""),AND(S569&lt;&gt;"NA",S569&lt;&gt;"C",S569&lt;&gt;"NC",S569&lt;&gt;"SF",S569&lt;&gt;""),AND(U569&lt;&gt;"NA",U569&lt;&gt;"C",U569&lt;&gt;"NC",U569&lt;&gt;"SF",U569&lt;&gt;""),AND(W569&lt;&gt;"NA",W569&lt;&gt;"C",W569&lt;&gt;"NC",W569&lt;&gt;"SF",W569&lt;&gt;""),AND(Y569&lt;&gt;"NA",Y569&lt;&gt;"C",Y569&lt;&gt;"NC",Y569&lt;&gt;"SF",Y569&lt;&gt;""),AND(AA569&lt;&gt;"NA",AA569&lt;&gt;"C",AA569&lt;&gt;"NC",AA569&lt;&gt;"SF",AA569&lt;&gt;""),AND(AC569&lt;&gt;"NA",AC569&lt;&gt;"C",AC569&lt;&gt;"NC",AC569&lt;&gt;"SF",AC569&lt;&gt;"")),"FALSO",IF(AND(O569="NA",Q569="NA",S569="NA",U569="NA",W569="NA",Y569="NA",AA569="NA",AC569="NA"),"NA",IF(OR(O569="NC",Q569="NC",S569="NC",U569="NC",W569="NC",Y569="NC",AA569="NC",AC569="NC",O569="SF",Q569="SF",S569="SF",U569="SF",W569="SF",Y569="SF",AA569="SF",AC569="SF"),"NC",IF(OR(O569="C",Q569="C",S569="C",U569="C",W569="C",Y569="C",AA569="C",AC569="C"),"C","")))))</f>
        <v>C</v>
      </c>
      <c r="AG569" s="54" t="str">
        <f>IF(AND(AE569="C",AF569="C"),"UTILIZOU O PDA CORRETAMENTE",IF(AND(AE569="C",AF569="NC"),"UTILIZOU O PDA CORRETAMENTE. NÃO HÁ FOTOS DE TODAS AS ETAPAS",IF(AND(AE569="NC",AF569="NC"),"NÃO UTILIZOU O PDA",IF(AND(AE569="NA",AF569="NA"),"NÃO AVALIADO POR FALHA DE SINCRONISMO"))))</f>
        <v>UTILIZOU O PDA CORRETAMENTE</v>
      </c>
      <c r="AH569" s="144"/>
      <c r="AI569" s="190" t="s">
        <v>6</v>
      </c>
      <c r="AJ569" s="94" t="str">
        <f>E569</f>
        <v>SÃO PAULO</v>
      </c>
      <c r="AK569" s="192" t="s">
        <v>39</v>
      </c>
    </row>
    <row r="570" spans="1:37" ht="30" hidden="1" customHeight="1">
      <c r="A570" s="176" t="s">
        <v>201</v>
      </c>
      <c r="B570" s="176">
        <v>2620796492</v>
      </c>
      <c r="C570" s="176" t="s">
        <v>96</v>
      </c>
      <c r="D570" s="176" t="s">
        <v>77</v>
      </c>
      <c r="E570" s="176" t="s">
        <v>5</v>
      </c>
      <c r="F570" s="176" t="s">
        <v>365</v>
      </c>
      <c r="G570" s="176">
        <v>702</v>
      </c>
      <c r="H570" s="176" t="s">
        <v>212</v>
      </c>
      <c r="I570" s="176" t="s">
        <v>316</v>
      </c>
      <c r="J570" s="176" t="s">
        <v>96</v>
      </c>
      <c r="K570" s="176" t="s">
        <v>217</v>
      </c>
      <c r="L570" s="204">
        <v>46164.5</v>
      </c>
      <c r="M570" s="204">
        <v>46164.506944444445</v>
      </c>
      <c r="N570" s="176" t="s">
        <v>226</v>
      </c>
      <c r="O570" s="144" t="s">
        <v>207</v>
      </c>
      <c r="P570" s="90"/>
      <c r="Q570" s="144" t="s">
        <v>207</v>
      </c>
      <c r="R570" s="90"/>
      <c r="S570" s="144" t="s">
        <v>207</v>
      </c>
      <c r="T570" s="90"/>
      <c r="U570" s="144" t="s">
        <v>207</v>
      </c>
      <c r="V570" s="90"/>
      <c r="W570" s="144" t="s">
        <v>207</v>
      </c>
      <c r="X570" s="90"/>
      <c r="Y570" s="144" t="s">
        <v>207</v>
      </c>
      <c r="Z570" s="90"/>
      <c r="AA570" s="144" t="s">
        <v>207</v>
      </c>
      <c r="AB570" s="90"/>
      <c r="AC570" s="144" t="s">
        <v>207</v>
      </c>
      <c r="AD570" s="90"/>
      <c r="AE570" s="144" t="s">
        <v>207</v>
      </c>
      <c r="AF570" s="178" t="str">
        <f>IF(AND(O570="",Q570="",S570="",U570="",W570="",Y570="",AA570="",AC570=""),"",IF(OR(AND(O570&lt;&gt;"NA",O570&lt;&gt;"C",O570&lt;&gt;"NC",O570&lt;&gt;"SF",O570&lt;&gt;""),AND(Q570&lt;&gt;"NA",Q570&lt;&gt;"C",Q570&lt;&gt;"NC",Q570&lt;&gt;"SF",Q570&lt;&gt;""),AND(S570&lt;&gt;"NA",S570&lt;&gt;"C",S570&lt;&gt;"NC",S570&lt;&gt;"SF",S570&lt;&gt;""),AND(U570&lt;&gt;"NA",U570&lt;&gt;"C",U570&lt;&gt;"NC",U570&lt;&gt;"SF",U570&lt;&gt;""),AND(W570&lt;&gt;"NA",W570&lt;&gt;"C",W570&lt;&gt;"NC",W570&lt;&gt;"SF",W570&lt;&gt;""),AND(Y570&lt;&gt;"NA",Y570&lt;&gt;"C",Y570&lt;&gt;"NC",Y570&lt;&gt;"SF",Y570&lt;&gt;""),AND(AA570&lt;&gt;"NA",AA570&lt;&gt;"C",AA570&lt;&gt;"NC",AA570&lt;&gt;"SF",AA570&lt;&gt;""),AND(AC570&lt;&gt;"NA",AC570&lt;&gt;"C",AC570&lt;&gt;"NC",AC570&lt;&gt;"SF",AC570&lt;&gt;"")),"FALSO",IF(AND(O570="NA",Q570="NA",S570="NA",U570="NA",W570="NA",Y570="NA",AA570="NA",AC570="NA"),"NA",IF(OR(O570="NC",Q570="NC",S570="NC",U570="NC",W570="NC",Y570="NC",AA570="NC",AC570="NC",O570="SF",Q570="SF",S570="SF",U570="SF",W570="SF",Y570="SF",AA570="SF",AC570="SF"),"NC",IF(OR(O570="C",Q570="C",S570="C",U570="C",W570="C",Y570="C",AA570="C",AC570="C"),"C","")))))</f>
        <v>C</v>
      </c>
      <c r="AG570" s="54" t="str">
        <f>IF(AND(AE570="C",AF570="C"),"UTILIZOU O PDA CORRETAMENTE",IF(AND(AE570="C",AF570="NC"),"UTILIZOU O PDA CORRETAMENTE. NÃO HÁ FOTOS DE TODAS AS ETAPAS",IF(AND(AE570="NC",AF570="NC"),"NÃO UTILIZOU O PDA",IF(AND(AE570="NA",AF570="NA"),"NÃO AVALIADO POR FALHA DE SINCRONISMO"))))</f>
        <v>UTILIZOU O PDA CORRETAMENTE</v>
      </c>
      <c r="AH570" s="144"/>
      <c r="AI570" s="190" t="s">
        <v>6</v>
      </c>
      <c r="AJ570" s="94" t="str">
        <f>E570</f>
        <v>SÃO PAULO</v>
      </c>
      <c r="AK570" s="192" t="s">
        <v>39</v>
      </c>
    </row>
    <row r="571" spans="1:37" ht="30" hidden="1" customHeight="1">
      <c r="A571" s="176" t="s">
        <v>201</v>
      </c>
      <c r="B571" s="176">
        <v>2620796495</v>
      </c>
      <c r="C571" s="176" t="s">
        <v>96</v>
      </c>
      <c r="D571" s="176" t="s">
        <v>77</v>
      </c>
      <c r="E571" s="176" t="s">
        <v>5</v>
      </c>
      <c r="F571" s="176" t="s">
        <v>365</v>
      </c>
      <c r="G571" s="176">
        <v>702</v>
      </c>
      <c r="H571" s="176" t="s">
        <v>214</v>
      </c>
      <c r="I571" s="176" t="s">
        <v>316</v>
      </c>
      <c r="J571" s="176" t="s">
        <v>96</v>
      </c>
      <c r="K571" s="176"/>
      <c r="L571" s="204">
        <v>46164.5</v>
      </c>
      <c r="M571" s="204">
        <v>46164.503472222219</v>
      </c>
      <c r="N571" s="176" t="s">
        <v>226</v>
      </c>
      <c r="O571" s="144" t="s">
        <v>207</v>
      </c>
      <c r="P571" s="90"/>
      <c r="Q571" s="144" t="s">
        <v>207</v>
      </c>
      <c r="R571" s="90"/>
      <c r="S571" s="144" t="s">
        <v>207</v>
      </c>
      <c r="T571" s="90"/>
      <c r="U571" s="144" t="s">
        <v>207</v>
      </c>
      <c r="V571" s="90"/>
      <c r="W571" s="144" t="s">
        <v>207</v>
      </c>
      <c r="X571" s="90"/>
      <c r="Y571" s="144" t="s">
        <v>207</v>
      </c>
      <c r="Z571" s="90"/>
      <c r="AA571" s="144" t="s">
        <v>207</v>
      </c>
      <c r="AB571" s="90"/>
      <c r="AC571" s="144" t="s">
        <v>207</v>
      </c>
      <c r="AD571" s="90"/>
      <c r="AE571" s="144" t="s">
        <v>207</v>
      </c>
      <c r="AF571" s="178" t="str">
        <f>IF(AND(O571="",Q571="",S571="",U571="",W571="",Y571="",AA571="",AC571=""),"",IF(OR(AND(O571&lt;&gt;"NA",O571&lt;&gt;"C",O571&lt;&gt;"NC",O571&lt;&gt;"SF",O571&lt;&gt;""),AND(Q571&lt;&gt;"NA",Q571&lt;&gt;"C",Q571&lt;&gt;"NC",Q571&lt;&gt;"SF",Q571&lt;&gt;""),AND(S571&lt;&gt;"NA",S571&lt;&gt;"C",S571&lt;&gt;"NC",S571&lt;&gt;"SF",S571&lt;&gt;""),AND(U571&lt;&gt;"NA",U571&lt;&gt;"C",U571&lt;&gt;"NC",U571&lt;&gt;"SF",U571&lt;&gt;""),AND(W571&lt;&gt;"NA",W571&lt;&gt;"C",W571&lt;&gt;"NC",W571&lt;&gt;"SF",W571&lt;&gt;""),AND(Y571&lt;&gt;"NA",Y571&lt;&gt;"C",Y571&lt;&gt;"NC",Y571&lt;&gt;"SF",Y571&lt;&gt;""),AND(AA571&lt;&gt;"NA",AA571&lt;&gt;"C",AA571&lt;&gt;"NC",AA571&lt;&gt;"SF",AA571&lt;&gt;""),AND(AC571&lt;&gt;"NA",AC571&lt;&gt;"C",AC571&lt;&gt;"NC",AC571&lt;&gt;"SF",AC571&lt;&gt;"")),"FALSO",IF(AND(O571="NA",Q571="NA",S571="NA",U571="NA",W571="NA",Y571="NA",AA571="NA",AC571="NA"),"NA",IF(OR(O571="NC",Q571="NC",S571="NC",U571="NC",W571="NC",Y571="NC",AA571="NC",AC571="NC",O571="SF",Q571="SF",S571="SF",U571="SF",W571="SF",Y571="SF",AA571="SF",AC571="SF"),"NC",IF(OR(O571="C",Q571="C",S571="C",U571="C",W571="C",Y571="C",AA571="C",AC571="C"),"C","")))))</f>
        <v>C</v>
      </c>
      <c r="AG571" s="54" t="str">
        <f>IF(AND(AE571="C",AF571="C"),"UTILIZOU O PDA CORRETAMENTE",IF(AND(AE571="C",AF571="NC"),"UTILIZOU O PDA CORRETAMENTE. NÃO HÁ FOTOS DE TODAS AS ETAPAS",IF(AND(AE571="NC",AF571="NC"),"NÃO UTILIZOU O PDA",IF(AND(AE571="NA",AF571="NA"),"NÃO AVALIADO POR FALHA DE SINCRONISMO"))))</f>
        <v>UTILIZOU O PDA CORRETAMENTE</v>
      </c>
      <c r="AH571" s="144"/>
      <c r="AI571" s="190" t="s">
        <v>6</v>
      </c>
      <c r="AJ571" s="94" t="str">
        <f>E571</f>
        <v>SÃO PAULO</v>
      </c>
      <c r="AK571" s="192" t="s">
        <v>39</v>
      </c>
    </row>
    <row r="572" spans="1:37" ht="30" hidden="1" customHeight="1">
      <c r="A572" s="176" t="s">
        <v>201</v>
      </c>
      <c r="B572" s="176">
        <v>2620796500</v>
      </c>
      <c r="C572" s="176" t="s">
        <v>96</v>
      </c>
      <c r="D572" s="176" t="s">
        <v>77</v>
      </c>
      <c r="E572" s="176" t="s">
        <v>5</v>
      </c>
      <c r="F572" s="176" t="s">
        <v>365</v>
      </c>
      <c r="G572" s="176">
        <v>702</v>
      </c>
      <c r="H572" s="176" t="s">
        <v>918</v>
      </c>
      <c r="I572" s="176" t="s">
        <v>316</v>
      </c>
      <c r="J572" s="176" t="s">
        <v>96</v>
      </c>
      <c r="K572" s="176" t="s">
        <v>217</v>
      </c>
      <c r="L572" s="204">
        <v>46164.5</v>
      </c>
      <c r="M572" s="204">
        <v>46164.506944444445</v>
      </c>
      <c r="N572" s="176" t="s">
        <v>226</v>
      </c>
      <c r="O572" s="144" t="s">
        <v>207</v>
      </c>
      <c r="P572" s="90"/>
      <c r="Q572" s="144" t="s">
        <v>207</v>
      </c>
      <c r="R572" s="90"/>
      <c r="S572" s="144" t="s">
        <v>207</v>
      </c>
      <c r="T572" s="90"/>
      <c r="U572" s="144" t="s">
        <v>207</v>
      </c>
      <c r="V572" s="90"/>
      <c r="W572" s="144" t="s">
        <v>207</v>
      </c>
      <c r="X572" s="90"/>
      <c r="Y572" s="144" t="s">
        <v>207</v>
      </c>
      <c r="Z572" s="90"/>
      <c r="AA572" s="144" t="s">
        <v>207</v>
      </c>
      <c r="AB572" s="90"/>
      <c r="AC572" s="144" t="s">
        <v>207</v>
      </c>
      <c r="AD572" s="90"/>
      <c r="AE572" s="144" t="s">
        <v>207</v>
      </c>
      <c r="AF572" s="178" t="str">
        <f>IF(AND(O572="",Q572="",S572="",U572="",W572="",Y572="",AA572="",AC572=""),"",IF(OR(AND(O572&lt;&gt;"NA",O572&lt;&gt;"C",O572&lt;&gt;"NC",O572&lt;&gt;"SF",O572&lt;&gt;""),AND(Q572&lt;&gt;"NA",Q572&lt;&gt;"C",Q572&lt;&gt;"NC",Q572&lt;&gt;"SF",Q572&lt;&gt;""),AND(S572&lt;&gt;"NA",S572&lt;&gt;"C",S572&lt;&gt;"NC",S572&lt;&gt;"SF",S572&lt;&gt;""),AND(U572&lt;&gt;"NA",U572&lt;&gt;"C",U572&lt;&gt;"NC",U572&lt;&gt;"SF",U572&lt;&gt;""),AND(W572&lt;&gt;"NA",W572&lt;&gt;"C",W572&lt;&gt;"NC",W572&lt;&gt;"SF",W572&lt;&gt;""),AND(Y572&lt;&gt;"NA",Y572&lt;&gt;"C",Y572&lt;&gt;"NC",Y572&lt;&gt;"SF",Y572&lt;&gt;""),AND(AA572&lt;&gt;"NA",AA572&lt;&gt;"C",AA572&lt;&gt;"NC",AA572&lt;&gt;"SF",AA572&lt;&gt;""),AND(AC572&lt;&gt;"NA",AC572&lt;&gt;"C",AC572&lt;&gt;"NC",AC572&lt;&gt;"SF",AC572&lt;&gt;"")),"FALSO",IF(AND(O572="NA",Q572="NA",S572="NA",U572="NA",W572="NA",Y572="NA",AA572="NA",AC572="NA"),"NA",IF(OR(O572="NC",Q572="NC",S572="NC",U572="NC",W572="NC",Y572="NC",AA572="NC",AC572="NC",O572="SF",Q572="SF",S572="SF",U572="SF",W572="SF",Y572="SF",AA572="SF",AC572="SF"),"NC",IF(OR(O572="C",Q572="C",S572="C",U572="C",W572="C",Y572="C",AA572="C",AC572="C"),"C","")))))</f>
        <v>C</v>
      </c>
      <c r="AG572" s="54" t="str">
        <f>IF(AND(AE572="C",AF572="C"),"UTILIZOU O PDA CORRETAMENTE",IF(AND(AE572="C",AF572="NC"),"UTILIZOU O PDA CORRETAMENTE. NÃO HÁ FOTOS DE TODAS AS ETAPAS",IF(AND(AE572="NC",AF572="NC"),"NÃO UTILIZOU O PDA",IF(AND(AE572="NA",AF572="NA"),"NÃO AVALIADO POR FALHA DE SINCRONISMO"))))</f>
        <v>UTILIZOU O PDA CORRETAMENTE</v>
      </c>
      <c r="AH572" s="144"/>
      <c r="AI572" s="190" t="s">
        <v>6</v>
      </c>
      <c r="AJ572" s="94" t="str">
        <f>E572</f>
        <v>SÃO PAULO</v>
      </c>
      <c r="AK572" s="192" t="s">
        <v>39</v>
      </c>
    </row>
    <row r="573" spans="1:37" ht="30" hidden="1" customHeight="1">
      <c r="A573" s="176" t="s">
        <v>201</v>
      </c>
      <c r="B573" s="176">
        <v>2620796499</v>
      </c>
      <c r="C573" s="176" t="s">
        <v>96</v>
      </c>
      <c r="D573" s="176" t="s">
        <v>77</v>
      </c>
      <c r="E573" s="176" t="s">
        <v>5</v>
      </c>
      <c r="F573" s="176" t="s">
        <v>365</v>
      </c>
      <c r="G573" s="176">
        <v>702</v>
      </c>
      <c r="H573" s="176" t="s">
        <v>513</v>
      </c>
      <c r="I573" s="176" t="s">
        <v>316</v>
      </c>
      <c r="J573" s="176" t="s">
        <v>96</v>
      </c>
      <c r="K573" s="176"/>
      <c r="L573" s="204">
        <v>46164.5</v>
      </c>
      <c r="M573" s="204">
        <v>46164.503472222219</v>
      </c>
      <c r="N573" s="176" t="s">
        <v>226</v>
      </c>
      <c r="O573" s="144" t="s">
        <v>207</v>
      </c>
      <c r="P573" s="90"/>
      <c r="Q573" s="144" t="s">
        <v>207</v>
      </c>
      <c r="R573" s="90"/>
      <c r="S573" s="144" t="s">
        <v>207</v>
      </c>
      <c r="T573" s="90"/>
      <c r="U573" s="144" t="s">
        <v>207</v>
      </c>
      <c r="V573" s="90"/>
      <c r="W573" s="144" t="s">
        <v>207</v>
      </c>
      <c r="X573" s="90"/>
      <c r="Y573" s="144" t="s">
        <v>207</v>
      </c>
      <c r="Z573" s="90"/>
      <c r="AA573" s="144" t="s">
        <v>207</v>
      </c>
      <c r="AB573" s="90"/>
      <c r="AC573" s="144" t="s">
        <v>207</v>
      </c>
      <c r="AD573" s="90"/>
      <c r="AE573" s="144" t="s">
        <v>207</v>
      </c>
      <c r="AF573" s="178" t="str">
        <f>IF(AND(O573="",Q573="",S573="",U573="",W573="",Y573="",AA573="",AC573=""),"",IF(OR(AND(O573&lt;&gt;"NA",O573&lt;&gt;"C",O573&lt;&gt;"NC",O573&lt;&gt;"SF",O573&lt;&gt;""),AND(Q573&lt;&gt;"NA",Q573&lt;&gt;"C",Q573&lt;&gt;"NC",Q573&lt;&gt;"SF",Q573&lt;&gt;""),AND(S573&lt;&gt;"NA",S573&lt;&gt;"C",S573&lt;&gt;"NC",S573&lt;&gt;"SF",S573&lt;&gt;""),AND(U573&lt;&gt;"NA",U573&lt;&gt;"C",U573&lt;&gt;"NC",U573&lt;&gt;"SF",U573&lt;&gt;""),AND(W573&lt;&gt;"NA",W573&lt;&gt;"C",W573&lt;&gt;"NC",W573&lt;&gt;"SF",W573&lt;&gt;""),AND(Y573&lt;&gt;"NA",Y573&lt;&gt;"C",Y573&lt;&gt;"NC",Y573&lt;&gt;"SF",Y573&lt;&gt;""),AND(AA573&lt;&gt;"NA",AA573&lt;&gt;"C",AA573&lt;&gt;"NC",AA573&lt;&gt;"SF",AA573&lt;&gt;""),AND(AC573&lt;&gt;"NA",AC573&lt;&gt;"C",AC573&lt;&gt;"NC",AC573&lt;&gt;"SF",AC573&lt;&gt;"")),"FALSO",IF(AND(O573="NA",Q573="NA",S573="NA",U573="NA",W573="NA",Y573="NA",AA573="NA",AC573="NA"),"NA",IF(OR(O573="NC",Q573="NC",S573="NC",U573="NC",W573="NC",Y573="NC",AA573="NC",AC573="NC",O573="SF",Q573="SF",S573="SF",U573="SF",W573="SF",Y573="SF",AA573="SF",AC573="SF"),"NC",IF(OR(O573="C",Q573="C",S573="C",U573="C",W573="C",Y573="C",AA573="C",AC573="C"),"C","")))))</f>
        <v>C</v>
      </c>
      <c r="AG573" s="54" t="str">
        <f>IF(AND(AE573="C",AF573="C"),"UTILIZOU O PDA CORRETAMENTE",IF(AND(AE573="C",AF573="NC"),"UTILIZOU O PDA CORRETAMENTE. NÃO HÁ FOTOS DE TODAS AS ETAPAS",IF(AND(AE573="NC",AF573="NC"),"NÃO UTILIZOU O PDA",IF(AND(AE573="NA",AF573="NA"),"NÃO AVALIADO POR FALHA DE SINCRONISMO"))))</f>
        <v>UTILIZOU O PDA CORRETAMENTE</v>
      </c>
      <c r="AH573" s="144"/>
      <c r="AI573" s="190" t="s">
        <v>6</v>
      </c>
      <c r="AJ573" s="94" t="str">
        <f>E573</f>
        <v>SÃO PAULO</v>
      </c>
      <c r="AK573" s="192" t="s">
        <v>39</v>
      </c>
    </row>
    <row r="574" spans="1:37" ht="30" hidden="1" customHeight="1">
      <c r="A574" s="176" t="s">
        <v>201</v>
      </c>
      <c r="B574" s="176">
        <v>2620796489</v>
      </c>
      <c r="C574" s="176" t="s">
        <v>96</v>
      </c>
      <c r="D574" s="176" t="s">
        <v>77</v>
      </c>
      <c r="E574" s="176" t="s">
        <v>5</v>
      </c>
      <c r="F574" s="176" t="s">
        <v>365</v>
      </c>
      <c r="G574" s="176">
        <v>702</v>
      </c>
      <c r="H574" s="176" t="s">
        <v>208</v>
      </c>
      <c r="I574" s="176" t="s">
        <v>316</v>
      </c>
      <c r="J574" s="176" t="s">
        <v>96</v>
      </c>
      <c r="K574" s="176" t="s">
        <v>217</v>
      </c>
      <c r="L574" s="204">
        <v>46164.5</v>
      </c>
      <c r="M574" s="204">
        <v>46164.506944444445</v>
      </c>
      <c r="N574" s="176" t="s">
        <v>226</v>
      </c>
      <c r="O574" s="144" t="s">
        <v>207</v>
      </c>
      <c r="P574" s="90"/>
      <c r="Q574" s="144" t="s">
        <v>207</v>
      </c>
      <c r="R574" s="90"/>
      <c r="S574" s="144" t="s">
        <v>207</v>
      </c>
      <c r="T574" s="90"/>
      <c r="U574" s="144" t="s">
        <v>207</v>
      </c>
      <c r="V574" s="90"/>
      <c r="W574" s="144" t="s">
        <v>207</v>
      </c>
      <c r="X574" s="90"/>
      <c r="Y574" s="144" t="s">
        <v>207</v>
      </c>
      <c r="Z574" s="90"/>
      <c r="AA574" s="144" t="s">
        <v>207</v>
      </c>
      <c r="AB574" s="90"/>
      <c r="AC574" s="144" t="s">
        <v>207</v>
      </c>
      <c r="AD574" s="90"/>
      <c r="AE574" s="144" t="s">
        <v>207</v>
      </c>
      <c r="AF574" s="178" t="str">
        <f>IF(AND(O574="",Q574="",S574="",U574="",W574="",Y574="",AA574="",AC574=""),"",IF(OR(AND(O574&lt;&gt;"NA",O574&lt;&gt;"C",O574&lt;&gt;"NC",O574&lt;&gt;"SF",O574&lt;&gt;""),AND(Q574&lt;&gt;"NA",Q574&lt;&gt;"C",Q574&lt;&gt;"NC",Q574&lt;&gt;"SF",Q574&lt;&gt;""),AND(S574&lt;&gt;"NA",S574&lt;&gt;"C",S574&lt;&gt;"NC",S574&lt;&gt;"SF",S574&lt;&gt;""),AND(U574&lt;&gt;"NA",U574&lt;&gt;"C",U574&lt;&gt;"NC",U574&lt;&gt;"SF",U574&lt;&gt;""),AND(W574&lt;&gt;"NA",W574&lt;&gt;"C",W574&lt;&gt;"NC",W574&lt;&gt;"SF",W574&lt;&gt;""),AND(Y574&lt;&gt;"NA",Y574&lt;&gt;"C",Y574&lt;&gt;"NC",Y574&lt;&gt;"SF",Y574&lt;&gt;""),AND(AA574&lt;&gt;"NA",AA574&lt;&gt;"C",AA574&lt;&gt;"NC",AA574&lt;&gt;"SF",AA574&lt;&gt;""),AND(AC574&lt;&gt;"NA",AC574&lt;&gt;"C",AC574&lt;&gt;"NC",AC574&lt;&gt;"SF",AC574&lt;&gt;"")),"FALSO",IF(AND(O574="NA",Q574="NA",S574="NA",U574="NA",W574="NA",Y574="NA",AA574="NA",AC574="NA"),"NA",IF(OR(O574="NC",Q574="NC",S574="NC",U574="NC",W574="NC",Y574="NC",AA574="NC",AC574="NC",O574="SF",Q574="SF",S574="SF",U574="SF",W574="SF",Y574="SF",AA574="SF",AC574="SF"),"NC",IF(OR(O574="C",Q574="C",S574="C",U574="C",W574="C",Y574="C",AA574="C",AC574="C"),"C","")))))</f>
        <v>C</v>
      </c>
      <c r="AG574" s="54" t="str">
        <f>IF(AND(AE574="C",AF574="C"),"UTILIZOU O PDA CORRETAMENTE",IF(AND(AE574="C",AF574="NC"),"UTILIZOU O PDA CORRETAMENTE. NÃO HÁ FOTOS DE TODAS AS ETAPAS",IF(AND(AE574="NC",AF574="NC"),"NÃO UTILIZOU O PDA",IF(AND(AE574="NA",AF574="NA"),"NÃO AVALIADO POR FALHA DE SINCRONISMO"))))</f>
        <v>UTILIZOU O PDA CORRETAMENTE</v>
      </c>
      <c r="AH574" s="144"/>
      <c r="AI574" s="190" t="s">
        <v>6</v>
      </c>
      <c r="AJ574" s="94" t="str">
        <f>E574</f>
        <v>SÃO PAULO</v>
      </c>
      <c r="AK574" s="192" t="s">
        <v>39</v>
      </c>
    </row>
    <row r="575" spans="1:37" ht="30" hidden="1" customHeight="1">
      <c r="A575" s="176" t="s">
        <v>201</v>
      </c>
      <c r="B575" s="176">
        <v>2620796501</v>
      </c>
      <c r="C575" s="176" t="s">
        <v>96</v>
      </c>
      <c r="D575" s="176" t="s">
        <v>77</v>
      </c>
      <c r="E575" s="176" t="s">
        <v>5</v>
      </c>
      <c r="F575" s="176" t="s">
        <v>365</v>
      </c>
      <c r="G575" s="176">
        <v>702</v>
      </c>
      <c r="H575" s="176" t="s">
        <v>920</v>
      </c>
      <c r="I575" s="176" t="s">
        <v>316</v>
      </c>
      <c r="J575" s="176" t="s">
        <v>96</v>
      </c>
      <c r="K575" s="176"/>
      <c r="L575" s="204">
        <v>46164.5</v>
      </c>
      <c r="M575" s="204">
        <v>46164.503472222219</v>
      </c>
      <c r="N575" s="176" t="s">
        <v>226</v>
      </c>
      <c r="O575" s="144" t="s">
        <v>207</v>
      </c>
      <c r="P575" s="90"/>
      <c r="Q575" s="144" t="s">
        <v>207</v>
      </c>
      <c r="R575" s="90"/>
      <c r="S575" s="144" t="s">
        <v>207</v>
      </c>
      <c r="T575" s="90"/>
      <c r="U575" s="144" t="s">
        <v>207</v>
      </c>
      <c r="V575" s="90"/>
      <c r="W575" s="144" t="s">
        <v>207</v>
      </c>
      <c r="X575" s="90"/>
      <c r="Y575" s="144" t="s">
        <v>207</v>
      </c>
      <c r="Z575" s="90"/>
      <c r="AA575" s="144" t="s">
        <v>207</v>
      </c>
      <c r="AB575" s="90"/>
      <c r="AC575" s="144" t="s">
        <v>207</v>
      </c>
      <c r="AD575" s="90"/>
      <c r="AE575" s="144" t="s">
        <v>207</v>
      </c>
      <c r="AF575" s="178" t="str">
        <f>IF(AND(O575="",Q575="",S575="",U575="",W575="",Y575="",AA575="",AC575=""),"",IF(OR(AND(O575&lt;&gt;"NA",O575&lt;&gt;"C",O575&lt;&gt;"NC",O575&lt;&gt;"SF",O575&lt;&gt;""),AND(Q575&lt;&gt;"NA",Q575&lt;&gt;"C",Q575&lt;&gt;"NC",Q575&lt;&gt;"SF",Q575&lt;&gt;""),AND(S575&lt;&gt;"NA",S575&lt;&gt;"C",S575&lt;&gt;"NC",S575&lt;&gt;"SF",S575&lt;&gt;""),AND(U575&lt;&gt;"NA",U575&lt;&gt;"C",U575&lt;&gt;"NC",U575&lt;&gt;"SF",U575&lt;&gt;""),AND(W575&lt;&gt;"NA",W575&lt;&gt;"C",W575&lt;&gt;"NC",W575&lt;&gt;"SF",W575&lt;&gt;""),AND(Y575&lt;&gt;"NA",Y575&lt;&gt;"C",Y575&lt;&gt;"NC",Y575&lt;&gt;"SF",Y575&lt;&gt;""),AND(AA575&lt;&gt;"NA",AA575&lt;&gt;"C",AA575&lt;&gt;"NC",AA575&lt;&gt;"SF",AA575&lt;&gt;""),AND(AC575&lt;&gt;"NA",AC575&lt;&gt;"C",AC575&lt;&gt;"NC",AC575&lt;&gt;"SF",AC575&lt;&gt;"")),"FALSO",IF(AND(O575="NA",Q575="NA",S575="NA",U575="NA",W575="NA",Y575="NA",AA575="NA",AC575="NA"),"NA",IF(OR(O575="NC",Q575="NC",S575="NC",U575="NC",W575="NC",Y575="NC",AA575="NC",AC575="NC",O575="SF",Q575="SF",S575="SF",U575="SF",W575="SF",Y575="SF",AA575="SF",AC575="SF"),"NC",IF(OR(O575="C",Q575="C",S575="C",U575="C",W575="C",Y575="C",AA575="C",AC575="C"),"C","")))))</f>
        <v>C</v>
      </c>
      <c r="AG575" s="54" t="str">
        <f>IF(AND(AE575="C",AF575="C"),"UTILIZOU O PDA CORRETAMENTE",IF(AND(AE575="C",AF575="NC"),"UTILIZOU O PDA CORRETAMENTE. NÃO HÁ FOTOS DE TODAS AS ETAPAS",IF(AND(AE575="NC",AF575="NC"),"NÃO UTILIZOU O PDA",IF(AND(AE575="NA",AF575="NA"),"NÃO AVALIADO POR FALHA DE SINCRONISMO"))))</f>
        <v>UTILIZOU O PDA CORRETAMENTE</v>
      </c>
      <c r="AH575" s="144"/>
      <c r="AI575" s="190" t="s">
        <v>6</v>
      </c>
      <c r="AJ575" s="94" t="str">
        <f>E575</f>
        <v>SÃO PAULO</v>
      </c>
      <c r="AK575" s="192" t="s">
        <v>39</v>
      </c>
    </row>
    <row r="576" spans="1:37" ht="30" hidden="1" customHeight="1">
      <c r="A576" s="176" t="s">
        <v>201</v>
      </c>
      <c r="B576" s="176">
        <v>2620796502</v>
      </c>
      <c r="C576" s="176" t="s">
        <v>96</v>
      </c>
      <c r="D576" s="176" t="s">
        <v>77</v>
      </c>
      <c r="E576" s="176" t="s">
        <v>5</v>
      </c>
      <c r="F576" s="176" t="s">
        <v>365</v>
      </c>
      <c r="G576" s="176">
        <v>702</v>
      </c>
      <c r="H576" s="176" t="s">
        <v>922</v>
      </c>
      <c r="I576" s="176" t="s">
        <v>316</v>
      </c>
      <c r="J576" s="176" t="s">
        <v>96</v>
      </c>
      <c r="K576" s="176" t="s">
        <v>217</v>
      </c>
      <c r="L576" s="204">
        <v>46164.5</v>
      </c>
      <c r="M576" s="204">
        <v>46164.506944444445</v>
      </c>
      <c r="N576" s="176" t="s">
        <v>226</v>
      </c>
      <c r="O576" s="144" t="s">
        <v>207</v>
      </c>
      <c r="P576" s="90"/>
      <c r="Q576" s="144" t="s">
        <v>207</v>
      </c>
      <c r="R576" s="90"/>
      <c r="S576" s="144" t="s">
        <v>207</v>
      </c>
      <c r="T576" s="90"/>
      <c r="U576" s="144" t="s">
        <v>207</v>
      </c>
      <c r="V576" s="90"/>
      <c r="W576" s="144" t="s">
        <v>207</v>
      </c>
      <c r="X576" s="90"/>
      <c r="Y576" s="144" t="s">
        <v>207</v>
      </c>
      <c r="Z576" s="90"/>
      <c r="AA576" s="144" t="s">
        <v>207</v>
      </c>
      <c r="AB576" s="90"/>
      <c r="AC576" s="144" t="s">
        <v>207</v>
      </c>
      <c r="AD576" s="90"/>
      <c r="AE576" s="144" t="s">
        <v>207</v>
      </c>
      <c r="AF576" s="178" t="str">
        <f>IF(AND(O576="",Q576="",S576="",U576="",W576="",Y576="",AA576="",AC576=""),"",IF(OR(AND(O576&lt;&gt;"NA",O576&lt;&gt;"C",O576&lt;&gt;"NC",O576&lt;&gt;"SF",O576&lt;&gt;""),AND(Q576&lt;&gt;"NA",Q576&lt;&gt;"C",Q576&lt;&gt;"NC",Q576&lt;&gt;"SF",Q576&lt;&gt;""),AND(S576&lt;&gt;"NA",S576&lt;&gt;"C",S576&lt;&gt;"NC",S576&lt;&gt;"SF",S576&lt;&gt;""),AND(U576&lt;&gt;"NA",U576&lt;&gt;"C",U576&lt;&gt;"NC",U576&lt;&gt;"SF",U576&lt;&gt;""),AND(W576&lt;&gt;"NA",W576&lt;&gt;"C",W576&lt;&gt;"NC",W576&lt;&gt;"SF",W576&lt;&gt;""),AND(Y576&lt;&gt;"NA",Y576&lt;&gt;"C",Y576&lt;&gt;"NC",Y576&lt;&gt;"SF",Y576&lt;&gt;""),AND(AA576&lt;&gt;"NA",AA576&lt;&gt;"C",AA576&lt;&gt;"NC",AA576&lt;&gt;"SF",AA576&lt;&gt;""),AND(AC576&lt;&gt;"NA",AC576&lt;&gt;"C",AC576&lt;&gt;"NC",AC576&lt;&gt;"SF",AC576&lt;&gt;"")),"FALSO",IF(AND(O576="NA",Q576="NA",S576="NA",U576="NA",W576="NA",Y576="NA",AA576="NA",AC576="NA"),"NA",IF(OR(O576="NC",Q576="NC",S576="NC",U576="NC",W576="NC",Y576="NC",AA576="NC",AC576="NC",O576="SF",Q576="SF",S576="SF",U576="SF",W576="SF",Y576="SF",AA576="SF",AC576="SF"),"NC",IF(OR(O576="C",Q576="C",S576="C",U576="C",W576="C",Y576="C",AA576="C",AC576="C"),"C","")))))</f>
        <v>C</v>
      </c>
      <c r="AG576" s="54" t="str">
        <f>IF(AND(AE576="C",AF576="C"),"UTILIZOU O PDA CORRETAMENTE",IF(AND(AE576="C",AF576="NC"),"UTILIZOU O PDA CORRETAMENTE. NÃO HÁ FOTOS DE TODAS AS ETAPAS",IF(AND(AE576="NC",AF576="NC"),"NÃO UTILIZOU O PDA",IF(AND(AE576="NA",AF576="NA"),"NÃO AVALIADO POR FALHA DE SINCRONISMO"))))</f>
        <v>UTILIZOU O PDA CORRETAMENTE</v>
      </c>
      <c r="AH576" s="144"/>
      <c r="AI576" s="190" t="s">
        <v>6</v>
      </c>
      <c r="AJ576" s="94" t="str">
        <f>E576</f>
        <v>SÃO PAULO</v>
      </c>
      <c r="AK576" s="192" t="s">
        <v>39</v>
      </c>
    </row>
    <row r="577" spans="1:37" ht="30" hidden="1" customHeight="1">
      <c r="A577" s="176" t="s">
        <v>201</v>
      </c>
      <c r="B577" s="176">
        <v>2620796488</v>
      </c>
      <c r="C577" s="176" t="s">
        <v>94</v>
      </c>
      <c r="D577" s="176" t="s">
        <v>77</v>
      </c>
      <c r="E577" s="176" t="s">
        <v>5</v>
      </c>
      <c r="F577" s="176" t="s">
        <v>365</v>
      </c>
      <c r="G577" s="176">
        <v>702</v>
      </c>
      <c r="H577" s="176" t="s">
        <v>203</v>
      </c>
      <c r="I577" s="176" t="s">
        <v>316</v>
      </c>
      <c r="J577" s="176" t="s">
        <v>94</v>
      </c>
      <c r="K577" s="176"/>
      <c r="L577" s="204">
        <v>46164.541666666664</v>
      </c>
      <c r="M577" s="204">
        <v>46164.548611111109</v>
      </c>
      <c r="N577" s="176" t="s">
        <v>226</v>
      </c>
      <c r="O577" s="144" t="s">
        <v>207</v>
      </c>
      <c r="P577" s="90"/>
      <c r="Q577" s="144" t="s">
        <v>207</v>
      </c>
      <c r="R577" s="90"/>
      <c r="S577" s="144" t="s">
        <v>207</v>
      </c>
      <c r="T577" s="90"/>
      <c r="U577" s="144" t="s">
        <v>207</v>
      </c>
      <c r="V577" s="90"/>
      <c r="W577" s="144" t="s">
        <v>207</v>
      </c>
      <c r="X577" s="90"/>
      <c r="Y577" s="144" t="s">
        <v>207</v>
      </c>
      <c r="Z577" s="90"/>
      <c r="AA577" s="144" t="s">
        <v>207</v>
      </c>
      <c r="AB577" s="90"/>
      <c r="AC577" s="144" t="s">
        <v>207</v>
      </c>
      <c r="AD577" s="90"/>
      <c r="AE577" s="144" t="s">
        <v>207</v>
      </c>
      <c r="AF577" s="178" t="str">
        <f>IF(AND(O577="",Q577="",S577="",U577="",W577="",Y577="",AA577="",AC577=""),"",IF(OR(AND(O577&lt;&gt;"NA",O577&lt;&gt;"C",O577&lt;&gt;"NC",O577&lt;&gt;"SF",O577&lt;&gt;""),AND(Q577&lt;&gt;"NA",Q577&lt;&gt;"C",Q577&lt;&gt;"NC",Q577&lt;&gt;"SF",Q577&lt;&gt;""),AND(S577&lt;&gt;"NA",S577&lt;&gt;"C",S577&lt;&gt;"NC",S577&lt;&gt;"SF",S577&lt;&gt;""),AND(U577&lt;&gt;"NA",U577&lt;&gt;"C",U577&lt;&gt;"NC",U577&lt;&gt;"SF",U577&lt;&gt;""),AND(W577&lt;&gt;"NA",W577&lt;&gt;"C",W577&lt;&gt;"NC",W577&lt;&gt;"SF",W577&lt;&gt;""),AND(Y577&lt;&gt;"NA",Y577&lt;&gt;"C",Y577&lt;&gt;"NC",Y577&lt;&gt;"SF",Y577&lt;&gt;""),AND(AA577&lt;&gt;"NA",AA577&lt;&gt;"C",AA577&lt;&gt;"NC",AA577&lt;&gt;"SF",AA577&lt;&gt;""),AND(AC577&lt;&gt;"NA",AC577&lt;&gt;"C",AC577&lt;&gt;"NC",AC577&lt;&gt;"SF",AC577&lt;&gt;"")),"FALSO",IF(AND(O577="NA",Q577="NA",S577="NA",U577="NA",W577="NA",Y577="NA",AA577="NA",AC577="NA"),"NA",IF(OR(O577="NC",Q577="NC",S577="NC",U577="NC",W577="NC",Y577="NC",AA577="NC",AC577="NC",O577="SF",Q577="SF",S577="SF",U577="SF",W577="SF",Y577="SF",AA577="SF",AC577="SF"),"NC",IF(OR(O577="C",Q577="C",S577="C",U577="C",W577="C",Y577="C",AA577="C",AC577="C"),"C","")))))</f>
        <v>C</v>
      </c>
      <c r="AG577" s="54" t="str">
        <f>IF(AND(AE577="C",AF577="C"),"UTILIZOU O PDA CORRETAMENTE",IF(AND(AE577="C",AF577="NC"),"UTILIZOU O PDA CORRETAMENTE. NÃO HÁ FOTOS DE TODAS AS ETAPAS",IF(AND(AE577="NC",AF577="NC"),"NÃO UTILIZOU O PDA",IF(AND(AE577="NA",AF577="NA"),"NÃO AVALIADO POR FALHA DE SINCRONISMO"))))</f>
        <v>UTILIZOU O PDA CORRETAMENTE</v>
      </c>
      <c r="AH577" s="144" t="s">
        <v>207</v>
      </c>
      <c r="AI577" s="190" t="s">
        <v>6</v>
      </c>
      <c r="AJ577" s="94" t="str">
        <f>E577</f>
        <v>SÃO PAULO</v>
      </c>
      <c r="AK577" s="192" t="s">
        <v>39</v>
      </c>
    </row>
    <row r="578" spans="1:37" ht="30" hidden="1" customHeight="1">
      <c r="A578" s="176" t="s">
        <v>201</v>
      </c>
      <c r="B578" s="176">
        <v>2620796498</v>
      </c>
      <c r="C578" s="176" t="s">
        <v>96</v>
      </c>
      <c r="D578" s="176" t="s">
        <v>77</v>
      </c>
      <c r="E578" s="176" t="s">
        <v>5</v>
      </c>
      <c r="F578" s="176" t="s">
        <v>365</v>
      </c>
      <c r="G578" s="176">
        <v>702</v>
      </c>
      <c r="H578" s="176" t="s">
        <v>512</v>
      </c>
      <c r="I578" s="176" t="s">
        <v>316</v>
      </c>
      <c r="J578" s="176" t="s">
        <v>96</v>
      </c>
      <c r="K578" s="176" t="s">
        <v>217</v>
      </c>
      <c r="L578" s="204">
        <v>46164.5</v>
      </c>
      <c r="M578" s="204">
        <v>46164.506944444445</v>
      </c>
      <c r="N578" s="176" t="s">
        <v>226</v>
      </c>
      <c r="O578" s="144" t="s">
        <v>207</v>
      </c>
      <c r="P578" s="90"/>
      <c r="Q578" s="144" t="s">
        <v>207</v>
      </c>
      <c r="R578" s="90"/>
      <c r="S578" s="144" t="s">
        <v>207</v>
      </c>
      <c r="T578" s="90"/>
      <c r="U578" s="144" t="s">
        <v>207</v>
      </c>
      <c r="V578" s="90"/>
      <c r="W578" s="144" t="s">
        <v>207</v>
      </c>
      <c r="X578" s="90"/>
      <c r="Y578" s="144" t="s">
        <v>207</v>
      </c>
      <c r="Z578" s="90"/>
      <c r="AA578" s="144" t="s">
        <v>207</v>
      </c>
      <c r="AB578" s="90"/>
      <c r="AC578" s="144" t="s">
        <v>207</v>
      </c>
      <c r="AD578" s="90"/>
      <c r="AE578" s="144" t="s">
        <v>207</v>
      </c>
      <c r="AF578" s="178" t="str">
        <f>IF(AND(O578="",Q578="",S578="",U578="",W578="",Y578="",AA578="",AC578=""),"",IF(OR(AND(O578&lt;&gt;"NA",O578&lt;&gt;"C",O578&lt;&gt;"NC",O578&lt;&gt;"SF",O578&lt;&gt;""),AND(Q578&lt;&gt;"NA",Q578&lt;&gt;"C",Q578&lt;&gt;"NC",Q578&lt;&gt;"SF",Q578&lt;&gt;""),AND(S578&lt;&gt;"NA",S578&lt;&gt;"C",S578&lt;&gt;"NC",S578&lt;&gt;"SF",S578&lt;&gt;""),AND(U578&lt;&gt;"NA",U578&lt;&gt;"C",U578&lt;&gt;"NC",U578&lt;&gt;"SF",U578&lt;&gt;""),AND(W578&lt;&gt;"NA",W578&lt;&gt;"C",W578&lt;&gt;"NC",W578&lt;&gt;"SF",W578&lt;&gt;""),AND(Y578&lt;&gt;"NA",Y578&lt;&gt;"C",Y578&lt;&gt;"NC",Y578&lt;&gt;"SF",Y578&lt;&gt;""),AND(AA578&lt;&gt;"NA",AA578&lt;&gt;"C",AA578&lt;&gt;"NC",AA578&lt;&gt;"SF",AA578&lt;&gt;""),AND(AC578&lt;&gt;"NA",AC578&lt;&gt;"C",AC578&lt;&gt;"NC",AC578&lt;&gt;"SF",AC578&lt;&gt;"")),"FALSO",IF(AND(O578="NA",Q578="NA",S578="NA",U578="NA",W578="NA",Y578="NA",AA578="NA",AC578="NA"),"NA",IF(OR(O578="NC",Q578="NC",S578="NC",U578="NC",W578="NC",Y578="NC",AA578="NC",AC578="NC",O578="SF",Q578="SF",S578="SF",U578="SF",W578="SF",Y578="SF",AA578="SF",AC578="SF"),"NC",IF(OR(O578="C",Q578="C",S578="C",U578="C",W578="C",Y578="C",AA578="C",AC578="C"),"C","")))))</f>
        <v>C</v>
      </c>
      <c r="AG578" s="54" t="str">
        <f>IF(AND(AE578="C",AF578="C"),"UTILIZOU O PDA CORRETAMENTE",IF(AND(AE578="C",AF578="NC"),"UTILIZOU O PDA CORRETAMENTE. NÃO HÁ FOTOS DE TODAS AS ETAPAS",IF(AND(AE578="NC",AF578="NC"),"NÃO UTILIZOU O PDA",IF(AND(AE578="NA",AF578="NA"),"NÃO AVALIADO POR FALHA DE SINCRONISMO"))))</f>
        <v>UTILIZOU O PDA CORRETAMENTE</v>
      </c>
      <c r="AH578" s="144"/>
      <c r="AI578" s="190" t="s">
        <v>6</v>
      </c>
      <c r="AJ578" s="94" t="str">
        <f>E578</f>
        <v>SÃO PAULO</v>
      </c>
      <c r="AK578" s="192" t="s">
        <v>39</v>
      </c>
    </row>
    <row r="579" spans="1:37" ht="30" hidden="1" customHeight="1">
      <c r="A579" s="176" t="s">
        <v>201</v>
      </c>
      <c r="B579" s="176">
        <v>2620796503</v>
      </c>
      <c r="C579" s="176" t="s">
        <v>96</v>
      </c>
      <c r="D579" s="176" t="s">
        <v>77</v>
      </c>
      <c r="E579" s="176" t="s">
        <v>5</v>
      </c>
      <c r="F579" s="176" t="s">
        <v>365</v>
      </c>
      <c r="G579" s="176">
        <v>702</v>
      </c>
      <c r="H579" s="176" t="s">
        <v>923</v>
      </c>
      <c r="I579" s="176" t="s">
        <v>316</v>
      </c>
      <c r="J579" s="176" t="s">
        <v>96</v>
      </c>
      <c r="K579" s="176"/>
      <c r="L579" s="204">
        <v>46164.5</v>
      </c>
      <c r="M579" s="204">
        <v>46164.513888888891</v>
      </c>
      <c r="N579" s="176" t="s">
        <v>226</v>
      </c>
      <c r="O579" s="144" t="s">
        <v>207</v>
      </c>
      <c r="P579" s="90"/>
      <c r="Q579" s="144" t="s">
        <v>207</v>
      </c>
      <c r="R579" s="90"/>
      <c r="S579" s="144" t="s">
        <v>207</v>
      </c>
      <c r="T579" s="90"/>
      <c r="U579" s="144" t="s">
        <v>207</v>
      </c>
      <c r="V579" s="90"/>
      <c r="W579" s="144" t="s">
        <v>207</v>
      </c>
      <c r="X579" s="90"/>
      <c r="Y579" s="144" t="s">
        <v>207</v>
      </c>
      <c r="Z579" s="90"/>
      <c r="AA579" s="144" t="s">
        <v>207</v>
      </c>
      <c r="AB579" s="90"/>
      <c r="AC579" s="144" t="s">
        <v>207</v>
      </c>
      <c r="AD579" s="90"/>
      <c r="AE579" s="144" t="s">
        <v>207</v>
      </c>
      <c r="AF579" s="178" t="str">
        <f>IF(AND(O579="",Q579="",S579="",U579="",W579="",Y579="",AA579="",AC579=""),"",IF(OR(AND(O579&lt;&gt;"NA",O579&lt;&gt;"C",O579&lt;&gt;"NC",O579&lt;&gt;"SF",O579&lt;&gt;""),AND(Q579&lt;&gt;"NA",Q579&lt;&gt;"C",Q579&lt;&gt;"NC",Q579&lt;&gt;"SF",Q579&lt;&gt;""),AND(S579&lt;&gt;"NA",S579&lt;&gt;"C",S579&lt;&gt;"NC",S579&lt;&gt;"SF",S579&lt;&gt;""),AND(U579&lt;&gt;"NA",U579&lt;&gt;"C",U579&lt;&gt;"NC",U579&lt;&gt;"SF",U579&lt;&gt;""),AND(W579&lt;&gt;"NA",W579&lt;&gt;"C",W579&lt;&gt;"NC",W579&lt;&gt;"SF",W579&lt;&gt;""),AND(Y579&lt;&gt;"NA",Y579&lt;&gt;"C",Y579&lt;&gt;"NC",Y579&lt;&gt;"SF",Y579&lt;&gt;""),AND(AA579&lt;&gt;"NA",AA579&lt;&gt;"C",AA579&lt;&gt;"NC",AA579&lt;&gt;"SF",AA579&lt;&gt;""),AND(AC579&lt;&gt;"NA",AC579&lt;&gt;"C",AC579&lt;&gt;"NC",AC579&lt;&gt;"SF",AC579&lt;&gt;"")),"FALSO",IF(AND(O579="NA",Q579="NA",S579="NA",U579="NA",W579="NA",Y579="NA",AA579="NA",AC579="NA"),"NA",IF(OR(O579="NC",Q579="NC",S579="NC",U579="NC",W579="NC",Y579="NC",AA579="NC",AC579="NC",O579="SF",Q579="SF",S579="SF",U579="SF",W579="SF",Y579="SF",AA579="SF",AC579="SF"),"NC",IF(OR(O579="C",Q579="C",S579="C",U579="C",W579="C",Y579="C",AA579="C",AC579="C"),"C","")))))</f>
        <v>C</v>
      </c>
      <c r="AG579" s="54" t="str">
        <f>IF(AND(AE579="C",AF579="C"),"UTILIZOU O PDA CORRETAMENTE",IF(AND(AE579="C",AF579="NC"),"UTILIZOU O PDA CORRETAMENTE. NÃO HÁ FOTOS DE TODAS AS ETAPAS",IF(AND(AE579="NC",AF579="NC"),"NÃO UTILIZOU O PDA",IF(AND(AE579="NA",AF579="NA"),"NÃO AVALIADO POR FALHA DE SINCRONISMO"))))</f>
        <v>UTILIZOU O PDA CORRETAMENTE</v>
      </c>
      <c r="AH579" s="144"/>
      <c r="AI579" s="190" t="s">
        <v>6</v>
      </c>
      <c r="AJ579" s="94" t="str">
        <f>E579</f>
        <v>SÃO PAULO</v>
      </c>
      <c r="AK579" s="192" t="s">
        <v>39</v>
      </c>
    </row>
    <row r="580" spans="1:37" ht="30" hidden="1" customHeight="1">
      <c r="A580" s="176" t="s">
        <v>201</v>
      </c>
      <c r="B580" s="176">
        <v>2621281874</v>
      </c>
      <c r="C580" s="176" t="s">
        <v>106</v>
      </c>
      <c r="D580" s="176" t="s">
        <v>81</v>
      </c>
      <c r="E580" s="176" t="s">
        <v>5</v>
      </c>
      <c r="F580" s="176" t="s">
        <v>946</v>
      </c>
      <c r="G580" s="176">
        <v>482</v>
      </c>
      <c r="H580" s="176"/>
      <c r="I580" s="176" t="s">
        <v>223</v>
      </c>
      <c r="J580" s="176" t="s">
        <v>339</v>
      </c>
      <c r="K580" s="176" t="s">
        <v>947</v>
      </c>
      <c r="L580" s="204">
        <v>46166.361111111109</v>
      </c>
      <c r="M580" s="204">
        <v>46166.376388888886</v>
      </c>
      <c r="N580" s="176" t="s">
        <v>229</v>
      </c>
      <c r="O580" s="144" t="s">
        <v>231</v>
      </c>
      <c r="P580" s="90" t="s">
        <v>891</v>
      </c>
      <c r="Q580" s="144" t="s">
        <v>231</v>
      </c>
      <c r="R580" s="90" t="s">
        <v>891</v>
      </c>
      <c r="S580" s="144" t="s">
        <v>231</v>
      </c>
      <c r="T580" s="90" t="s">
        <v>891</v>
      </c>
      <c r="U580" s="144" t="s">
        <v>231</v>
      </c>
      <c r="V580" s="90" t="s">
        <v>891</v>
      </c>
      <c r="W580" s="144" t="s">
        <v>231</v>
      </c>
      <c r="X580" s="90" t="s">
        <v>891</v>
      </c>
      <c r="Y580" s="144" t="s">
        <v>231</v>
      </c>
      <c r="Z580" s="90" t="s">
        <v>891</v>
      </c>
      <c r="AA580" s="144" t="s">
        <v>231</v>
      </c>
      <c r="AB580" s="90" t="s">
        <v>891</v>
      </c>
      <c r="AC580" s="144" t="s">
        <v>231</v>
      </c>
      <c r="AD580" s="90" t="s">
        <v>891</v>
      </c>
      <c r="AE580" s="144" t="s">
        <v>231</v>
      </c>
      <c r="AF580" s="178" t="str">
        <f>IF(AND(O580="",Q580="",S580="",U580="",W580="",Y580="",AA580="",AC580=""),"",IF(OR(AND(O580&lt;&gt;"NA",O580&lt;&gt;"C",O580&lt;&gt;"NC",O580&lt;&gt;"SF",O580&lt;&gt;""),AND(Q580&lt;&gt;"NA",Q580&lt;&gt;"C",Q580&lt;&gt;"NC",Q580&lt;&gt;"SF",Q580&lt;&gt;""),AND(S580&lt;&gt;"NA",S580&lt;&gt;"C",S580&lt;&gt;"NC",S580&lt;&gt;"SF",S580&lt;&gt;""),AND(U580&lt;&gt;"NA",U580&lt;&gt;"C",U580&lt;&gt;"NC",U580&lt;&gt;"SF",U580&lt;&gt;""),AND(W580&lt;&gt;"NA",W580&lt;&gt;"C",W580&lt;&gt;"NC",W580&lt;&gt;"SF",W580&lt;&gt;""),AND(Y580&lt;&gt;"NA",Y580&lt;&gt;"C",Y580&lt;&gt;"NC",Y580&lt;&gt;"SF",Y580&lt;&gt;""),AND(AA580&lt;&gt;"NA",AA580&lt;&gt;"C",AA580&lt;&gt;"NC",AA580&lt;&gt;"SF",AA580&lt;&gt;""),AND(AC580&lt;&gt;"NA",AC580&lt;&gt;"C",AC580&lt;&gt;"NC",AC580&lt;&gt;"SF",AC580&lt;&gt;"")),"FALSO",IF(AND(O580="NA",Q580="NA",S580="NA",U580="NA",W580="NA",Y580="NA",AA580="NA",AC580="NA"),"NA",IF(OR(O580="NC",Q580="NC",S580="NC",U580="NC",W580="NC",Y580="NC",AA580="NC",AC580="NC",O580="SF",Q580="SF",S580="SF",U580="SF",W580="SF",Y580="SF",AA580="SF",AC580="SF"),"NC",IF(OR(O580="C",Q580="C",S580="C",U580="C",W580="C",Y580="C",AA580="C",AC580="C"),"C","")))))</f>
        <v>NC</v>
      </c>
      <c r="AG580" s="54" t="str">
        <f>IF(AND(AE580="C",AF580="C"),"UTILIZOU O PDA CORRETAMENTE",IF(AND(AE580="C",AF580="NC"),"UTILIZOU O PDA CORRETAMENTE. NÃO HÁ FOTOS DE TODAS AS ETAPAS",IF(AND(AE580="NC",AF580="NC"),"NÃO UTILIZOU O PDA",IF(AND(AE580="NA",AF580="NA"),"NÃO AVALIADO POR FALHA DE SINCRONISMO"))))</f>
        <v>NÃO UTILIZOU O PDA</v>
      </c>
      <c r="AH580" s="144"/>
      <c r="AI580" s="190" t="s">
        <v>6</v>
      </c>
      <c r="AJ580" s="94" t="str">
        <f>E580</f>
        <v>SÃO PAULO</v>
      </c>
      <c r="AK580" s="192" t="s">
        <v>39</v>
      </c>
    </row>
    <row r="581" spans="1:37" ht="30" hidden="1" customHeight="1">
      <c r="A581" s="176" t="s">
        <v>201</v>
      </c>
      <c r="B581" s="176">
        <v>2694038006</v>
      </c>
      <c r="C581" s="176" t="s">
        <v>103</v>
      </c>
      <c r="D581" s="176" t="s">
        <v>81</v>
      </c>
      <c r="E581" s="176" t="s">
        <v>5</v>
      </c>
      <c r="F581" s="176" t="s">
        <v>948</v>
      </c>
      <c r="G581" s="176">
        <v>65</v>
      </c>
      <c r="H581" s="176" t="s">
        <v>217</v>
      </c>
      <c r="I581" s="176" t="s">
        <v>397</v>
      </c>
      <c r="J581" s="176" t="s">
        <v>219</v>
      </c>
      <c r="K581" s="176" t="s">
        <v>217</v>
      </c>
      <c r="L581" s="204">
        <v>46166.541666666664</v>
      </c>
      <c r="M581" s="204">
        <v>46166.545138888891</v>
      </c>
      <c r="N581" s="176" t="s">
        <v>258</v>
      </c>
      <c r="O581" s="144" t="s">
        <v>231</v>
      </c>
      <c r="P581" s="90" t="s">
        <v>891</v>
      </c>
      <c r="Q581" s="144" t="s">
        <v>231</v>
      </c>
      <c r="R581" s="90" t="s">
        <v>891</v>
      </c>
      <c r="S581" s="144" t="s">
        <v>231</v>
      </c>
      <c r="T581" s="90" t="s">
        <v>891</v>
      </c>
      <c r="U581" s="144" t="s">
        <v>231</v>
      </c>
      <c r="V581" s="90" t="s">
        <v>891</v>
      </c>
      <c r="W581" s="144" t="s">
        <v>231</v>
      </c>
      <c r="X581" s="90" t="s">
        <v>891</v>
      </c>
      <c r="Y581" s="144" t="s">
        <v>231</v>
      </c>
      <c r="Z581" s="90" t="s">
        <v>891</v>
      </c>
      <c r="AA581" s="144" t="s">
        <v>231</v>
      </c>
      <c r="AB581" s="90" t="s">
        <v>891</v>
      </c>
      <c r="AC581" s="144" t="s">
        <v>231</v>
      </c>
      <c r="AD581" s="90" t="s">
        <v>891</v>
      </c>
      <c r="AE581" s="144" t="s">
        <v>231</v>
      </c>
      <c r="AF581" s="178" t="str">
        <f>IF(AND(O581="",Q581="",S581="",U581="",W581="",Y581="",AA581="",AC581=""),"",IF(OR(AND(O581&lt;&gt;"NA",O581&lt;&gt;"C",O581&lt;&gt;"NC",O581&lt;&gt;"SF",O581&lt;&gt;""),AND(Q581&lt;&gt;"NA",Q581&lt;&gt;"C",Q581&lt;&gt;"NC",Q581&lt;&gt;"SF",Q581&lt;&gt;""),AND(S581&lt;&gt;"NA",S581&lt;&gt;"C",S581&lt;&gt;"NC",S581&lt;&gt;"SF",S581&lt;&gt;""),AND(U581&lt;&gt;"NA",U581&lt;&gt;"C",U581&lt;&gt;"NC",U581&lt;&gt;"SF",U581&lt;&gt;""),AND(W581&lt;&gt;"NA",W581&lt;&gt;"C",W581&lt;&gt;"NC",W581&lt;&gt;"SF",W581&lt;&gt;""),AND(Y581&lt;&gt;"NA",Y581&lt;&gt;"C",Y581&lt;&gt;"NC",Y581&lt;&gt;"SF",Y581&lt;&gt;""),AND(AA581&lt;&gt;"NA",AA581&lt;&gt;"C",AA581&lt;&gt;"NC",AA581&lt;&gt;"SF",AA581&lt;&gt;""),AND(AC581&lt;&gt;"NA",AC581&lt;&gt;"C",AC581&lt;&gt;"NC",AC581&lt;&gt;"SF",AC581&lt;&gt;"")),"FALSO",IF(AND(O581="NA",Q581="NA",S581="NA",U581="NA",W581="NA",Y581="NA",AA581="NA",AC581="NA"),"NA",IF(OR(O581="NC",Q581="NC",S581="NC",U581="NC",W581="NC",Y581="NC",AA581="NC",AC581="NC",O581="SF",Q581="SF",S581="SF",U581="SF",W581="SF",Y581="SF",AA581="SF",AC581="SF"),"NC",IF(OR(O581="C",Q581="C",S581="C",U581="C",W581="C",Y581="C",AA581="C",AC581="C"),"C","")))))</f>
        <v>NC</v>
      </c>
      <c r="AG581" s="54" t="str">
        <f>IF(AND(AE581="C",AF581="C"),"UTILIZOU O PDA CORRETAMENTE",IF(AND(AE581="C",AF581="NC"),"UTILIZOU O PDA CORRETAMENTE. NÃO HÁ FOTOS DE TODAS AS ETAPAS",IF(AND(AE581="NC",AF581="NC"),"NÃO UTILIZOU O PDA",IF(AND(AE581="NA",AF581="NA"),"NÃO AVALIADO POR FALHA DE SINCRONISMO"))))</f>
        <v>NÃO UTILIZOU O PDA</v>
      </c>
      <c r="AH581" s="144"/>
      <c r="AI581" s="190" t="s">
        <v>6</v>
      </c>
      <c r="AJ581" s="94" t="str">
        <f>E581</f>
        <v>SÃO PAULO</v>
      </c>
      <c r="AK581" s="192" t="s">
        <v>39</v>
      </c>
    </row>
    <row r="582" spans="1:37" ht="30" hidden="1" customHeight="1">
      <c r="A582" s="176" t="s">
        <v>201</v>
      </c>
      <c r="B582" s="176">
        <v>2694055253</v>
      </c>
      <c r="C582" s="176" t="s">
        <v>103</v>
      </c>
      <c r="D582" s="176" t="s">
        <v>81</v>
      </c>
      <c r="E582" s="176" t="s">
        <v>5</v>
      </c>
      <c r="F582" s="176" t="s">
        <v>385</v>
      </c>
      <c r="G582" s="176">
        <v>709</v>
      </c>
      <c r="H582" s="176" t="s">
        <v>949</v>
      </c>
      <c r="I582" s="176" t="s">
        <v>332</v>
      </c>
      <c r="J582" s="176" t="s">
        <v>720</v>
      </c>
      <c r="K582" s="176" t="s">
        <v>950</v>
      </c>
      <c r="L582" s="204">
        <v>46166.570138888892</v>
      </c>
      <c r="M582" s="204">
        <v>46166.571527777778</v>
      </c>
      <c r="N582" s="176" t="s">
        <v>243</v>
      </c>
      <c r="O582" s="144" t="s">
        <v>207</v>
      </c>
      <c r="P582" s="90"/>
      <c r="Q582" s="144" t="s">
        <v>207</v>
      </c>
      <c r="R582" s="90"/>
      <c r="S582" s="144" t="s">
        <v>207</v>
      </c>
      <c r="T582" s="90"/>
      <c r="U582" s="144" t="s">
        <v>207</v>
      </c>
      <c r="V582" s="90"/>
      <c r="W582" s="144" t="s">
        <v>230</v>
      </c>
      <c r="X582" s="90"/>
      <c r="Y582" s="144" t="s">
        <v>230</v>
      </c>
      <c r="Z582" s="90"/>
      <c r="AA582" s="144" t="s">
        <v>230</v>
      </c>
      <c r="AB582" s="90"/>
      <c r="AC582" s="144" t="s">
        <v>230</v>
      </c>
      <c r="AD582" s="90"/>
      <c r="AE582" s="144" t="s">
        <v>207</v>
      </c>
      <c r="AF582" s="178" t="str">
        <f>IF(AND(O582="",Q582="",S582="",U582="",W582="",Y582="",AA582="",AC582=""),"",IF(OR(AND(O582&lt;&gt;"NA",O582&lt;&gt;"C",O582&lt;&gt;"NC",O582&lt;&gt;"SF",O582&lt;&gt;""),AND(Q582&lt;&gt;"NA",Q582&lt;&gt;"C",Q582&lt;&gt;"NC",Q582&lt;&gt;"SF",Q582&lt;&gt;""),AND(S582&lt;&gt;"NA",S582&lt;&gt;"C",S582&lt;&gt;"NC",S582&lt;&gt;"SF",S582&lt;&gt;""),AND(U582&lt;&gt;"NA",U582&lt;&gt;"C",U582&lt;&gt;"NC",U582&lt;&gt;"SF",U582&lt;&gt;""),AND(W582&lt;&gt;"NA",W582&lt;&gt;"C",W582&lt;&gt;"NC",W582&lt;&gt;"SF",W582&lt;&gt;""),AND(Y582&lt;&gt;"NA",Y582&lt;&gt;"C",Y582&lt;&gt;"NC",Y582&lt;&gt;"SF",Y582&lt;&gt;""),AND(AA582&lt;&gt;"NA",AA582&lt;&gt;"C",AA582&lt;&gt;"NC",AA582&lt;&gt;"SF",AA582&lt;&gt;""),AND(AC582&lt;&gt;"NA",AC582&lt;&gt;"C",AC582&lt;&gt;"NC",AC582&lt;&gt;"SF",AC582&lt;&gt;"")),"FALSO",IF(AND(O582="NA",Q582="NA",S582="NA",U582="NA",W582="NA",Y582="NA",AA582="NA",AC582="NA"),"NA",IF(OR(O582="NC",Q582="NC",S582="NC",U582="NC",W582="NC",Y582="NC",AA582="NC",AC582="NC",O582="SF",Q582="SF",S582="SF",U582="SF",W582="SF",Y582="SF",AA582="SF",AC582="SF"),"NC",IF(OR(O582="C",Q582="C",S582="C",U582="C",W582="C",Y582="C",AA582="C",AC582="C"),"C","")))))</f>
        <v>NC</v>
      </c>
      <c r="AG582" s="54" t="str">
        <f>IF(AND(AE582="C",AF582="C"),"UTILIZOU O PDA CORRETAMENTE",IF(AND(AE582="C",AF582="NC"),"UTILIZOU O PDA CORRETAMENTE. NÃO HÁ FOTOS DE TODAS AS ETAPAS",IF(AND(AE582="NC",AF582="NC"),"NÃO UTILIZOU O PDA",IF(AND(AE582="NA",AF582="NA"),"NÃO AVALIADO POR FALHA DE SINCRONISMO"))))</f>
        <v>UTILIZOU O PDA CORRETAMENTE. NÃO HÁ FOTOS DE TODAS AS ETAPAS</v>
      </c>
      <c r="AH582" s="144" t="s">
        <v>207</v>
      </c>
      <c r="AI582" s="190" t="s">
        <v>6</v>
      </c>
      <c r="AJ582" s="94" t="str">
        <f>E582</f>
        <v>SÃO PAULO</v>
      </c>
      <c r="AK582" s="192" t="s">
        <v>39</v>
      </c>
    </row>
    <row r="583" spans="1:37" ht="30" hidden="1" customHeight="1">
      <c r="A583" s="176" t="s">
        <v>201</v>
      </c>
      <c r="B583" s="176">
        <v>2621676006</v>
      </c>
      <c r="C583" s="176" t="s">
        <v>99</v>
      </c>
      <c r="D583" s="176" t="s">
        <v>81</v>
      </c>
      <c r="E583" s="176" t="s">
        <v>5</v>
      </c>
      <c r="F583" s="176" t="s">
        <v>756</v>
      </c>
      <c r="G583" s="176">
        <v>201</v>
      </c>
      <c r="H583" s="176" t="s">
        <v>304</v>
      </c>
      <c r="I583" s="176" t="s">
        <v>261</v>
      </c>
      <c r="J583" s="176" t="s">
        <v>219</v>
      </c>
      <c r="K583" s="176"/>
      <c r="L583" s="204">
        <v>46165.466666666667</v>
      </c>
      <c r="M583" s="204">
        <v>46165.46875</v>
      </c>
      <c r="N583" s="176" t="s">
        <v>243</v>
      </c>
      <c r="O583" s="144" t="s">
        <v>207</v>
      </c>
      <c r="P583" s="90"/>
      <c r="Q583" s="144" t="s">
        <v>207</v>
      </c>
      <c r="R583" s="90"/>
      <c r="S583" s="144" t="s">
        <v>207</v>
      </c>
      <c r="T583" s="90"/>
      <c r="U583" s="144" t="s">
        <v>207</v>
      </c>
      <c r="V583" s="90"/>
      <c r="W583" s="144" t="s">
        <v>207</v>
      </c>
      <c r="X583" s="90"/>
      <c r="Y583" s="144" t="s">
        <v>231</v>
      </c>
      <c r="Z583" s="90" t="s">
        <v>613</v>
      </c>
      <c r="AA583" s="144" t="s">
        <v>207</v>
      </c>
      <c r="AB583" s="90"/>
      <c r="AC583" s="144" t="s">
        <v>207</v>
      </c>
      <c r="AD583" s="90"/>
      <c r="AE583" s="144" t="s">
        <v>207</v>
      </c>
      <c r="AF583" s="178" t="str">
        <f>IF(AND(O583="",Q583="",S583="",U583="",W583="",Y583="",AA583="",AC583=""),"",IF(OR(AND(O583&lt;&gt;"NA",O583&lt;&gt;"C",O583&lt;&gt;"NC",O583&lt;&gt;"SF",O583&lt;&gt;""),AND(Q583&lt;&gt;"NA",Q583&lt;&gt;"C",Q583&lt;&gt;"NC",Q583&lt;&gt;"SF",Q583&lt;&gt;""),AND(S583&lt;&gt;"NA",S583&lt;&gt;"C",S583&lt;&gt;"NC",S583&lt;&gt;"SF",S583&lt;&gt;""),AND(U583&lt;&gt;"NA",U583&lt;&gt;"C",U583&lt;&gt;"NC",U583&lt;&gt;"SF",U583&lt;&gt;""),AND(W583&lt;&gt;"NA",W583&lt;&gt;"C",W583&lt;&gt;"NC",W583&lt;&gt;"SF",W583&lt;&gt;""),AND(Y583&lt;&gt;"NA",Y583&lt;&gt;"C",Y583&lt;&gt;"NC",Y583&lt;&gt;"SF",Y583&lt;&gt;""),AND(AA583&lt;&gt;"NA",AA583&lt;&gt;"C",AA583&lt;&gt;"NC",AA583&lt;&gt;"SF",AA583&lt;&gt;""),AND(AC583&lt;&gt;"NA",AC583&lt;&gt;"C",AC583&lt;&gt;"NC",AC583&lt;&gt;"SF",AC583&lt;&gt;"")),"FALSO",IF(AND(O583="NA",Q583="NA",S583="NA",U583="NA",W583="NA",Y583="NA",AA583="NA",AC583="NA"),"NA",IF(OR(O583="NC",Q583="NC",S583="NC",U583="NC",W583="NC",Y583="NC",AA583="NC",AC583="NC",O583="SF",Q583="SF",S583="SF",U583="SF",W583="SF",Y583="SF",AA583="SF",AC583="SF"),"NC",IF(OR(O583="C",Q583="C",S583="C",U583="C",W583="C",Y583="C",AA583="C",AC583="C"),"C","")))))</f>
        <v>NC</v>
      </c>
      <c r="AG583" s="54" t="str">
        <f>IF(AND(AE583="C",AF583="C"),"UTILIZOU O PDA CORRETAMENTE",IF(AND(AE583="C",AF583="NC"),"UTILIZOU O PDA CORRETAMENTE. NÃO HÁ FOTOS DE TODAS AS ETAPAS",IF(AND(AE583="NC",AF583="NC"),"NÃO UTILIZOU O PDA",IF(AND(AE583="NA",AF583="NA"),"NÃO AVALIADO POR FALHA DE SINCRONISMO"))))</f>
        <v>UTILIZOU O PDA CORRETAMENTE. NÃO HÁ FOTOS DE TODAS AS ETAPAS</v>
      </c>
      <c r="AH583" s="144" t="s">
        <v>207</v>
      </c>
      <c r="AI583" s="190" t="s">
        <v>6</v>
      </c>
      <c r="AJ583" s="94" t="str">
        <f>E583</f>
        <v>SÃO PAULO</v>
      </c>
      <c r="AK583" s="192" t="s">
        <v>39</v>
      </c>
    </row>
    <row r="584" spans="1:37" ht="30" hidden="1" customHeight="1">
      <c r="A584" s="176" t="s">
        <v>201</v>
      </c>
      <c r="B584" s="176">
        <v>2621676085</v>
      </c>
      <c r="C584" s="176" t="s">
        <v>99</v>
      </c>
      <c r="D584" s="176" t="s">
        <v>81</v>
      </c>
      <c r="E584" s="176" t="s">
        <v>5</v>
      </c>
      <c r="F584" s="176" t="s">
        <v>756</v>
      </c>
      <c r="G584" s="176">
        <v>211</v>
      </c>
      <c r="H584" s="176" t="s">
        <v>203</v>
      </c>
      <c r="I584" s="176" t="s">
        <v>261</v>
      </c>
      <c r="J584" s="176" t="s">
        <v>219</v>
      </c>
      <c r="K584" s="176" t="s">
        <v>217</v>
      </c>
      <c r="L584" s="204">
        <v>46165.470138888886</v>
      </c>
      <c r="M584" s="204">
        <v>46165.470833333333</v>
      </c>
      <c r="N584" s="176" t="s">
        <v>243</v>
      </c>
      <c r="O584" s="144" t="s">
        <v>207</v>
      </c>
      <c r="P584" s="90"/>
      <c r="Q584" s="144" t="s">
        <v>207</v>
      </c>
      <c r="R584" s="90"/>
      <c r="S584" s="144" t="s">
        <v>207</v>
      </c>
      <c r="T584" s="90"/>
      <c r="U584" s="144" t="s">
        <v>207</v>
      </c>
      <c r="V584" s="90"/>
      <c r="W584" s="144" t="s">
        <v>207</v>
      </c>
      <c r="X584" s="90"/>
      <c r="Y584" s="144" t="s">
        <v>231</v>
      </c>
      <c r="Z584" s="90" t="s">
        <v>613</v>
      </c>
      <c r="AA584" s="144" t="s">
        <v>207</v>
      </c>
      <c r="AB584" s="90"/>
      <c r="AC584" s="144" t="s">
        <v>207</v>
      </c>
      <c r="AD584" s="90"/>
      <c r="AE584" s="144" t="s">
        <v>207</v>
      </c>
      <c r="AF584" s="178" t="str">
        <f>IF(AND(O584="",Q584="",S584="",U584="",W584="",Y584="",AA584="",AC584=""),"",IF(OR(AND(O584&lt;&gt;"NA",O584&lt;&gt;"C",O584&lt;&gt;"NC",O584&lt;&gt;"SF",O584&lt;&gt;""),AND(Q584&lt;&gt;"NA",Q584&lt;&gt;"C",Q584&lt;&gt;"NC",Q584&lt;&gt;"SF",Q584&lt;&gt;""),AND(S584&lt;&gt;"NA",S584&lt;&gt;"C",S584&lt;&gt;"NC",S584&lt;&gt;"SF",S584&lt;&gt;""),AND(U584&lt;&gt;"NA",U584&lt;&gt;"C",U584&lt;&gt;"NC",U584&lt;&gt;"SF",U584&lt;&gt;""),AND(W584&lt;&gt;"NA",W584&lt;&gt;"C",W584&lt;&gt;"NC",W584&lt;&gt;"SF",W584&lt;&gt;""),AND(Y584&lt;&gt;"NA",Y584&lt;&gt;"C",Y584&lt;&gt;"NC",Y584&lt;&gt;"SF",Y584&lt;&gt;""),AND(AA584&lt;&gt;"NA",AA584&lt;&gt;"C",AA584&lt;&gt;"NC",AA584&lt;&gt;"SF",AA584&lt;&gt;""),AND(AC584&lt;&gt;"NA",AC584&lt;&gt;"C",AC584&lt;&gt;"NC",AC584&lt;&gt;"SF",AC584&lt;&gt;"")),"FALSO",IF(AND(O584="NA",Q584="NA",S584="NA",U584="NA",W584="NA",Y584="NA",AA584="NA",AC584="NA"),"NA",IF(OR(O584="NC",Q584="NC",S584="NC",U584="NC",W584="NC",Y584="NC",AA584="NC",AC584="NC",O584="SF",Q584="SF",S584="SF",U584="SF",W584="SF",Y584="SF",AA584="SF",AC584="SF"),"NC",IF(OR(O584="C",Q584="C",S584="C",U584="C",W584="C",Y584="C",AA584="C",AC584="C"),"C","")))))</f>
        <v>NC</v>
      </c>
      <c r="AG584" s="54" t="str">
        <f>IF(AND(AE584="C",AF584="C"),"UTILIZOU O PDA CORRETAMENTE",IF(AND(AE584="C",AF584="NC"),"UTILIZOU O PDA CORRETAMENTE. NÃO HÁ FOTOS DE TODAS AS ETAPAS",IF(AND(AE584="NC",AF584="NC"),"NÃO UTILIZOU O PDA",IF(AND(AE584="NA",AF584="NA"),"NÃO AVALIADO POR FALHA DE SINCRONISMO"))))</f>
        <v>UTILIZOU O PDA CORRETAMENTE. NÃO HÁ FOTOS DE TODAS AS ETAPAS</v>
      </c>
      <c r="AH584" s="144" t="s">
        <v>207</v>
      </c>
      <c r="AI584" s="190" t="s">
        <v>6</v>
      </c>
      <c r="AJ584" s="94" t="str">
        <f>E584</f>
        <v>SÃO PAULO</v>
      </c>
      <c r="AK584" s="192" t="s">
        <v>39</v>
      </c>
    </row>
    <row r="585" spans="1:37" ht="30" hidden="1" customHeight="1">
      <c r="A585" s="176" t="s">
        <v>201</v>
      </c>
      <c r="B585" s="176">
        <v>2621781625</v>
      </c>
      <c r="C585" s="176" t="s">
        <v>99</v>
      </c>
      <c r="D585" s="176" t="s">
        <v>81</v>
      </c>
      <c r="E585" s="176" t="s">
        <v>5</v>
      </c>
      <c r="F585" s="176" t="s">
        <v>756</v>
      </c>
      <c r="G585" s="176">
        <v>212</v>
      </c>
      <c r="H585" s="176" t="s">
        <v>217</v>
      </c>
      <c r="I585" s="176" t="s">
        <v>261</v>
      </c>
      <c r="J585" s="176" t="s">
        <v>219</v>
      </c>
      <c r="K585" s="176" t="s">
        <v>951</v>
      </c>
      <c r="L585" s="204">
        <v>46166.367361111108</v>
      </c>
      <c r="M585" s="204">
        <v>46166.370833333334</v>
      </c>
      <c r="N585" s="176" t="s">
        <v>243</v>
      </c>
      <c r="O585" s="144" t="s">
        <v>207</v>
      </c>
      <c r="P585" s="90"/>
      <c r="Q585" s="144" t="s">
        <v>207</v>
      </c>
      <c r="R585" s="90"/>
      <c r="S585" s="144" t="s">
        <v>207</v>
      </c>
      <c r="T585" s="90"/>
      <c r="U585" s="144" t="s">
        <v>207</v>
      </c>
      <c r="V585" s="90"/>
      <c r="W585" s="144" t="s">
        <v>207</v>
      </c>
      <c r="X585" s="90"/>
      <c r="Y585" s="144" t="s">
        <v>231</v>
      </c>
      <c r="Z585" s="90" t="s">
        <v>613</v>
      </c>
      <c r="AA585" s="144" t="s">
        <v>207</v>
      </c>
      <c r="AB585" s="90"/>
      <c r="AC585" s="144" t="s">
        <v>207</v>
      </c>
      <c r="AD585" s="90"/>
      <c r="AE585" s="144" t="s">
        <v>207</v>
      </c>
      <c r="AF585" s="178" t="str">
        <f>IF(AND(O585="",Q585="",S585="",U585="",W585="",Y585="",AA585="",AC585=""),"",IF(OR(AND(O585&lt;&gt;"NA",O585&lt;&gt;"C",O585&lt;&gt;"NC",O585&lt;&gt;"SF",O585&lt;&gt;""),AND(Q585&lt;&gt;"NA",Q585&lt;&gt;"C",Q585&lt;&gt;"NC",Q585&lt;&gt;"SF",Q585&lt;&gt;""),AND(S585&lt;&gt;"NA",S585&lt;&gt;"C",S585&lt;&gt;"NC",S585&lt;&gt;"SF",S585&lt;&gt;""),AND(U585&lt;&gt;"NA",U585&lt;&gt;"C",U585&lt;&gt;"NC",U585&lt;&gt;"SF",U585&lt;&gt;""),AND(W585&lt;&gt;"NA",W585&lt;&gt;"C",W585&lt;&gt;"NC",W585&lt;&gt;"SF",W585&lt;&gt;""),AND(Y585&lt;&gt;"NA",Y585&lt;&gt;"C",Y585&lt;&gt;"NC",Y585&lt;&gt;"SF",Y585&lt;&gt;""),AND(AA585&lt;&gt;"NA",AA585&lt;&gt;"C",AA585&lt;&gt;"NC",AA585&lt;&gt;"SF",AA585&lt;&gt;""),AND(AC585&lt;&gt;"NA",AC585&lt;&gt;"C",AC585&lt;&gt;"NC",AC585&lt;&gt;"SF",AC585&lt;&gt;"")),"FALSO",IF(AND(O585="NA",Q585="NA",S585="NA",U585="NA",W585="NA",Y585="NA",AA585="NA",AC585="NA"),"NA",IF(OR(O585="NC",Q585="NC",S585="NC",U585="NC",W585="NC",Y585="NC",AA585="NC",AC585="NC",O585="SF",Q585="SF",S585="SF",U585="SF",W585="SF",Y585="SF",AA585="SF",AC585="SF"),"NC",IF(OR(O585="C",Q585="C",S585="C",U585="C",W585="C",Y585="C",AA585="C",AC585="C"),"C","")))))</f>
        <v>NC</v>
      </c>
      <c r="AG585" s="54" t="str">
        <f>IF(AND(AE585="C",AF585="C"),"UTILIZOU O PDA CORRETAMENTE",IF(AND(AE585="C",AF585="NC"),"UTILIZOU O PDA CORRETAMENTE. NÃO HÁ FOTOS DE TODAS AS ETAPAS",IF(AND(AE585="NC",AF585="NC"),"NÃO UTILIZOU O PDA",IF(AND(AE585="NA",AF585="NA"),"NÃO AVALIADO POR FALHA DE SINCRONISMO"))))</f>
        <v>UTILIZOU O PDA CORRETAMENTE. NÃO HÁ FOTOS DE TODAS AS ETAPAS</v>
      </c>
      <c r="AH585" s="144"/>
      <c r="AI585" s="190" t="s">
        <v>6</v>
      </c>
      <c r="AJ585" s="94" t="str">
        <f>E585</f>
        <v>SÃO PAULO</v>
      </c>
      <c r="AK585" s="192" t="s">
        <v>39</v>
      </c>
    </row>
    <row r="586" spans="1:37" ht="30" hidden="1" customHeight="1">
      <c r="A586" s="176" t="s">
        <v>201</v>
      </c>
      <c r="B586" s="176">
        <v>2621679163</v>
      </c>
      <c r="C586" s="176" t="s">
        <v>105</v>
      </c>
      <c r="D586" s="176" t="s">
        <v>81</v>
      </c>
      <c r="E586" s="176" t="s">
        <v>5</v>
      </c>
      <c r="F586" s="176" t="s">
        <v>952</v>
      </c>
      <c r="G586" s="176">
        <v>48</v>
      </c>
      <c r="H586" s="176" t="s">
        <v>953</v>
      </c>
      <c r="I586" s="176" t="s">
        <v>316</v>
      </c>
      <c r="J586" s="176" t="s">
        <v>420</v>
      </c>
      <c r="K586" s="176" t="s">
        <v>954</v>
      </c>
      <c r="L586" s="204">
        <v>46165.386805555558</v>
      </c>
      <c r="M586" s="204">
        <v>46165.439583333333</v>
      </c>
      <c r="N586" s="176" t="s">
        <v>318</v>
      </c>
      <c r="O586" s="144" t="s">
        <v>207</v>
      </c>
      <c r="P586" s="90"/>
      <c r="Q586" s="144" t="s">
        <v>207</v>
      </c>
      <c r="R586" s="90"/>
      <c r="S586" s="144" t="s">
        <v>207</v>
      </c>
      <c r="T586" s="90"/>
      <c r="U586" s="144" t="s">
        <v>62</v>
      </c>
      <c r="V586" s="90"/>
      <c r="W586" s="144" t="s">
        <v>207</v>
      </c>
      <c r="X586" s="90"/>
      <c r="Y586" s="144" t="s">
        <v>62</v>
      </c>
      <c r="Z586" s="90"/>
      <c r="AA586" s="144" t="s">
        <v>207</v>
      </c>
      <c r="AB586" s="90"/>
      <c r="AC586" s="144" t="s">
        <v>207</v>
      </c>
      <c r="AD586" s="90"/>
      <c r="AE586" s="144" t="s">
        <v>207</v>
      </c>
      <c r="AF586" s="178" t="str">
        <f>IF(AND(O586="",Q586="",S586="",U586="",W586="",Y586="",AA586="",AC586=""),"",IF(OR(AND(O586&lt;&gt;"NA",O586&lt;&gt;"C",O586&lt;&gt;"NC",O586&lt;&gt;"SF",O586&lt;&gt;""),AND(Q586&lt;&gt;"NA",Q586&lt;&gt;"C",Q586&lt;&gt;"NC",Q586&lt;&gt;"SF",Q586&lt;&gt;""),AND(S586&lt;&gt;"NA",S586&lt;&gt;"C",S586&lt;&gt;"NC",S586&lt;&gt;"SF",S586&lt;&gt;""),AND(U586&lt;&gt;"NA",U586&lt;&gt;"C",U586&lt;&gt;"NC",U586&lt;&gt;"SF",U586&lt;&gt;""),AND(W586&lt;&gt;"NA",W586&lt;&gt;"C",W586&lt;&gt;"NC",W586&lt;&gt;"SF",W586&lt;&gt;""),AND(Y586&lt;&gt;"NA",Y586&lt;&gt;"C",Y586&lt;&gt;"NC",Y586&lt;&gt;"SF",Y586&lt;&gt;""),AND(AA586&lt;&gt;"NA",AA586&lt;&gt;"C",AA586&lt;&gt;"NC",AA586&lt;&gt;"SF",AA586&lt;&gt;""),AND(AC586&lt;&gt;"NA",AC586&lt;&gt;"C",AC586&lt;&gt;"NC",AC586&lt;&gt;"SF",AC586&lt;&gt;"")),"FALSO",IF(AND(O586="NA",Q586="NA",S586="NA",U586="NA",W586="NA",Y586="NA",AA586="NA",AC586="NA"),"NA",IF(OR(O586="NC",Q586="NC",S586="NC",U586="NC",W586="NC",Y586="NC",AA586="NC",AC586="NC",O586="SF",Q586="SF",S586="SF",U586="SF",W586="SF",Y586="SF",AA586="SF",AC586="SF"),"NC",IF(OR(O586="C",Q586="C",S586="C",U586="C",W586="C",Y586="C",AA586="C",AC586="C"),"C","")))))</f>
        <v>C</v>
      </c>
      <c r="AG586" s="54" t="str">
        <f>IF(AND(AE586="C",AF586="C"),"UTILIZOU O PDA CORRETAMENTE",IF(AND(AE586="C",AF586="NC"),"UTILIZOU O PDA CORRETAMENTE. NÃO HÁ FOTOS DE TODAS AS ETAPAS",IF(AND(AE586="NC",AF586="NC"),"NÃO UTILIZOU O PDA",IF(AND(AE586="NA",AF586="NA"),"NÃO AVALIADO POR FALHA DE SINCRONISMO"))))</f>
        <v>UTILIZOU O PDA CORRETAMENTE</v>
      </c>
      <c r="AH586" s="144" t="s">
        <v>207</v>
      </c>
      <c r="AI586" s="190" t="s">
        <v>6</v>
      </c>
      <c r="AJ586" s="94" t="str">
        <f>E586</f>
        <v>SÃO PAULO</v>
      </c>
      <c r="AK586" s="192" t="s">
        <v>39</v>
      </c>
    </row>
    <row r="587" spans="1:37" ht="30" hidden="1" customHeight="1">
      <c r="A587" s="176" t="s">
        <v>201</v>
      </c>
      <c r="B587" s="176">
        <v>2621509660</v>
      </c>
      <c r="C587" s="176" t="s">
        <v>90</v>
      </c>
      <c r="D587" s="176" t="s">
        <v>78</v>
      </c>
      <c r="E587" s="176" t="s">
        <v>5</v>
      </c>
      <c r="F587" s="176" t="s">
        <v>955</v>
      </c>
      <c r="G587" s="176">
        <v>11</v>
      </c>
      <c r="H587" s="176" t="s">
        <v>217</v>
      </c>
      <c r="I587" s="176" t="s">
        <v>397</v>
      </c>
      <c r="J587" s="176" t="s">
        <v>275</v>
      </c>
      <c r="K587" s="176" t="s">
        <v>956</v>
      </c>
      <c r="L587" s="204">
        <v>46164.375</v>
      </c>
      <c r="M587" s="204">
        <v>46164.4375</v>
      </c>
      <c r="N587" s="176" t="s">
        <v>345</v>
      </c>
      <c r="O587" s="144" t="s">
        <v>62</v>
      </c>
      <c r="P587" s="90"/>
      <c r="Q587" s="144" t="s">
        <v>62</v>
      </c>
      <c r="R587" s="90"/>
      <c r="S587" s="144" t="s">
        <v>62</v>
      </c>
      <c r="T587" s="90"/>
      <c r="U587" s="144" t="s">
        <v>62</v>
      </c>
      <c r="V587" s="90"/>
      <c r="W587" s="144" t="s">
        <v>62</v>
      </c>
      <c r="X587" s="90"/>
      <c r="Y587" s="144" t="s">
        <v>62</v>
      </c>
      <c r="Z587" s="90"/>
      <c r="AA587" s="144" t="s">
        <v>62</v>
      </c>
      <c r="AB587" s="90"/>
      <c r="AC587" s="144" t="s">
        <v>62</v>
      </c>
      <c r="AD587" s="90"/>
      <c r="AE587" s="144" t="s">
        <v>62</v>
      </c>
      <c r="AF587" s="178" t="str">
        <f>IF(AND(O587="",Q587="",S587="",U587="",W587="",Y587="",AA587="",AC587=""),"",IF(OR(AND(O587&lt;&gt;"NA",O587&lt;&gt;"C",O587&lt;&gt;"NC",O587&lt;&gt;"SF",O587&lt;&gt;""),AND(Q587&lt;&gt;"NA",Q587&lt;&gt;"C",Q587&lt;&gt;"NC",Q587&lt;&gt;"SF",Q587&lt;&gt;""),AND(S587&lt;&gt;"NA",S587&lt;&gt;"C",S587&lt;&gt;"NC",S587&lt;&gt;"SF",S587&lt;&gt;""),AND(U587&lt;&gt;"NA",U587&lt;&gt;"C",U587&lt;&gt;"NC",U587&lt;&gt;"SF",U587&lt;&gt;""),AND(W587&lt;&gt;"NA",W587&lt;&gt;"C",W587&lt;&gt;"NC",W587&lt;&gt;"SF",W587&lt;&gt;""),AND(Y587&lt;&gt;"NA",Y587&lt;&gt;"C",Y587&lt;&gt;"NC",Y587&lt;&gt;"SF",Y587&lt;&gt;""),AND(AA587&lt;&gt;"NA",AA587&lt;&gt;"C",AA587&lt;&gt;"NC",AA587&lt;&gt;"SF",AA587&lt;&gt;""),AND(AC587&lt;&gt;"NA",AC587&lt;&gt;"C",AC587&lt;&gt;"NC",AC587&lt;&gt;"SF",AC587&lt;&gt;"")),"FALSO",IF(AND(O587="NA",Q587="NA",S587="NA",U587="NA",W587="NA",Y587="NA",AA587="NA",AC587="NA"),"NA",IF(OR(O587="NC",Q587="NC",S587="NC",U587="NC",W587="NC",Y587="NC",AA587="NC",AC587="NC",O587="SF",Q587="SF",S587="SF",U587="SF",W587="SF",Y587="SF",AA587="SF",AC587="SF"),"NC",IF(OR(O587="C",Q587="C",S587="C",U587="C",W587="C",Y587="C",AA587="C",AC587="C"),"C","")))))</f>
        <v>NA</v>
      </c>
      <c r="AG587" s="54" t="str">
        <f>IF(AND(AE587="C",AF587="C"),"UTILIZOU O PDA CORRETAMENTE",IF(AND(AE587="C",AF587="NC"),"UTILIZOU O PDA CORRETAMENTE. NÃO HÁ FOTOS DE TODAS AS ETAPAS",IF(AND(AE587="NC",AF587="NC"),"NÃO UTILIZOU O PDA",IF(AND(AE587="NA",AF587="NA"),"NÃO AVALIADO POR FALHA DE SINCRONISMO"))))</f>
        <v>NÃO AVALIADO POR FALHA DE SINCRONISMO</v>
      </c>
      <c r="AH587" s="144" t="s">
        <v>207</v>
      </c>
      <c r="AI587" s="190" t="s">
        <v>6</v>
      </c>
      <c r="AJ587" s="94" t="str">
        <f>E587</f>
        <v>SÃO PAULO</v>
      </c>
      <c r="AK587" s="192" t="s">
        <v>39</v>
      </c>
    </row>
    <row r="588" spans="1:37" ht="30" hidden="1" customHeight="1">
      <c r="A588" s="176" t="s">
        <v>201</v>
      </c>
      <c r="B588" s="176">
        <v>2621658957</v>
      </c>
      <c r="C588" s="176" t="s">
        <v>99</v>
      </c>
      <c r="D588" s="176" t="s">
        <v>81</v>
      </c>
      <c r="E588" s="176" t="s">
        <v>5</v>
      </c>
      <c r="F588" s="176" t="s">
        <v>957</v>
      </c>
      <c r="G588" s="176">
        <v>35</v>
      </c>
      <c r="H588" s="176" t="s">
        <v>217</v>
      </c>
      <c r="I588" s="176" t="s">
        <v>261</v>
      </c>
      <c r="J588" s="176" t="s">
        <v>219</v>
      </c>
      <c r="K588" s="176" t="s">
        <v>217</v>
      </c>
      <c r="L588" s="204">
        <v>46165.38958333333</v>
      </c>
      <c r="M588" s="204">
        <v>46165.392361111109</v>
      </c>
      <c r="N588" s="176" t="s">
        <v>243</v>
      </c>
      <c r="O588" s="144" t="s">
        <v>207</v>
      </c>
      <c r="P588" s="90"/>
      <c r="Q588" s="144" t="s">
        <v>207</v>
      </c>
      <c r="R588" s="90"/>
      <c r="S588" s="144" t="s">
        <v>207</v>
      </c>
      <c r="T588" s="90"/>
      <c r="U588" s="144" t="s">
        <v>207</v>
      </c>
      <c r="V588" s="90"/>
      <c r="W588" s="144" t="s">
        <v>207</v>
      </c>
      <c r="X588" s="90"/>
      <c r="Y588" s="144" t="s">
        <v>231</v>
      </c>
      <c r="Z588" s="90" t="s">
        <v>613</v>
      </c>
      <c r="AA588" s="144" t="s">
        <v>207</v>
      </c>
      <c r="AB588" s="90"/>
      <c r="AC588" s="144" t="s">
        <v>207</v>
      </c>
      <c r="AD588" s="90"/>
      <c r="AE588" s="144" t="s">
        <v>207</v>
      </c>
      <c r="AF588" s="178" t="str">
        <f>IF(AND(O588="",Q588="",S588="",U588="",W588="",Y588="",AA588="",AC588=""),"",IF(OR(AND(O588&lt;&gt;"NA",O588&lt;&gt;"C",O588&lt;&gt;"NC",O588&lt;&gt;"SF",O588&lt;&gt;""),AND(Q588&lt;&gt;"NA",Q588&lt;&gt;"C",Q588&lt;&gt;"NC",Q588&lt;&gt;"SF",Q588&lt;&gt;""),AND(S588&lt;&gt;"NA",S588&lt;&gt;"C",S588&lt;&gt;"NC",S588&lt;&gt;"SF",S588&lt;&gt;""),AND(U588&lt;&gt;"NA",U588&lt;&gt;"C",U588&lt;&gt;"NC",U588&lt;&gt;"SF",U588&lt;&gt;""),AND(W588&lt;&gt;"NA",W588&lt;&gt;"C",W588&lt;&gt;"NC",W588&lt;&gt;"SF",W588&lt;&gt;""),AND(Y588&lt;&gt;"NA",Y588&lt;&gt;"C",Y588&lt;&gt;"NC",Y588&lt;&gt;"SF",Y588&lt;&gt;""),AND(AA588&lt;&gt;"NA",AA588&lt;&gt;"C",AA588&lt;&gt;"NC",AA588&lt;&gt;"SF",AA588&lt;&gt;""),AND(AC588&lt;&gt;"NA",AC588&lt;&gt;"C",AC588&lt;&gt;"NC",AC588&lt;&gt;"SF",AC588&lt;&gt;"")),"FALSO",IF(AND(O588="NA",Q588="NA",S588="NA",U588="NA",W588="NA",Y588="NA",AA588="NA",AC588="NA"),"NA",IF(OR(O588="NC",Q588="NC",S588="NC",U588="NC",W588="NC",Y588="NC",AA588="NC",AC588="NC",O588="SF",Q588="SF",S588="SF",U588="SF",W588="SF",Y588="SF",AA588="SF",AC588="SF"),"NC",IF(OR(O588="C",Q588="C",S588="C",U588="C",W588="C",Y588="C",AA588="C",AC588="C"),"C","")))))</f>
        <v>NC</v>
      </c>
      <c r="AG588" s="54" t="str">
        <f>IF(AND(AE588="C",AF588="C"),"UTILIZOU O PDA CORRETAMENTE",IF(AND(AE588="C",AF588="NC"),"UTILIZOU O PDA CORRETAMENTE. NÃO HÁ FOTOS DE TODAS AS ETAPAS",IF(AND(AE588="NC",AF588="NC"),"NÃO UTILIZOU O PDA",IF(AND(AE588="NA",AF588="NA"),"NÃO AVALIADO POR FALHA DE SINCRONISMO"))))</f>
        <v>UTILIZOU O PDA CORRETAMENTE. NÃO HÁ FOTOS DE TODAS AS ETAPAS</v>
      </c>
      <c r="AH588" s="144" t="s">
        <v>207</v>
      </c>
      <c r="AI588" s="190" t="s">
        <v>6</v>
      </c>
      <c r="AJ588" s="94" t="str">
        <f>E588</f>
        <v>SÃO PAULO</v>
      </c>
      <c r="AK588" s="192" t="s">
        <v>39</v>
      </c>
    </row>
    <row r="589" spans="1:37" ht="30" hidden="1" customHeight="1">
      <c r="A589" s="176" t="s">
        <v>201</v>
      </c>
      <c r="B589" s="176">
        <v>2621676686</v>
      </c>
      <c r="C589" s="176" t="s">
        <v>103</v>
      </c>
      <c r="D589" s="176" t="s">
        <v>81</v>
      </c>
      <c r="E589" s="176" t="s">
        <v>5</v>
      </c>
      <c r="F589" s="176" t="s">
        <v>958</v>
      </c>
      <c r="G589" s="176">
        <v>263</v>
      </c>
      <c r="H589" s="176" t="s">
        <v>217</v>
      </c>
      <c r="I589" s="176" t="s">
        <v>432</v>
      </c>
      <c r="J589" s="176" t="s">
        <v>246</v>
      </c>
      <c r="K589" s="176" t="s">
        <v>217</v>
      </c>
      <c r="L589" s="204">
        <v>46165.458333333336</v>
      </c>
      <c r="M589" s="204">
        <v>46165.465277777781</v>
      </c>
      <c r="N589" s="176" t="s">
        <v>258</v>
      </c>
      <c r="O589" s="144" t="s">
        <v>62</v>
      </c>
      <c r="P589" s="90"/>
      <c r="Q589" s="144" t="s">
        <v>62</v>
      </c>
      <c r="R589" s="90"/>
      <c r="S589" s="144" t="s">
        <v>62</v>
      </c>
      <c r="T589" s="90"/>
      <c r="U589" s="144" t="s">
        <v>62</v>
      </c>
      <c r="V589" s="90"/>
      <c r="W589" s="144" t="s">
        <v>62</v>
      </c>
      <c r="X589" s="90"/>
      <c r="Y589" s="144" t="s">
        <v>62</v>
      </c>
      <c r="Z589" s="90"/>
      <c r="AA589" s="144" t="s">
        <v>62</v>
      </c>
      <c r="AB589" s="90"/>
      <c r="AC589" s="144" t="s">
        <v>62</v>
      </c>
      <c r="AD589" s="90"/>
      <c r="AE589" s="144" t="s">
        <v>62</v>
      </c>
      <c r="AF589" s="178" t="str">
        <f>IF(AND(O589="",Q589="",S589="",U589="",W589="",Y589="",AA589="",AC589=""),"",IF(OR(AND(O589&lt;&gt;"NA",O589&lt;&gt;"C",O589&lt;&gt;"NC",O589&lt;&gt;"SF",O589&lt;&gt;""),AND(Q589&lt;&gt;"NA",Q589&lt;&gt;"C",Q589&lt;&gt;"NC",Q589&lt;&gt;"SF",Q589&lt;&gt;""),AND(S589&lt;&gt;"NA",S589&lt;&gt;"C",S589&lt;&gt;"NC",S589&lt;&gt;"SF",S589&lt;&gt;""),AND(U589&lt;&gt;"NA",U589&lt;&gt;"C",U589&lt;&gt;"NC",U589&lt;&gt;"SF",U589&lt;&gt;""),AND(W589&lt;&gt;"NA",W589&lt;&gt;"C",W589&lt;&gt;"NC",W589&lt;&gt;"SF",W589&lt;&gt;""),AND(Y589&lt;&gt;"NA",Y589&lt;&gt;"C",Y589&lt;&gt;"NC",Y589&lt;&gt;"SF",Y589&lt;&gt;""),AND(AA589&lt;&gt;"NA",AA589&lt;&gt;"C",AA589&lt;&gt;"NC",AA589&lt;&gt;"SF",AA589&lt;&gt;""),AND(AC589&lt;&gt;"NA",AC589&lt;&gt;"C",AC589&lt;&gt;"NC",AC589&lt;&gt;"SF",AC589&lt;&gt;"")),"FALSO",IF(AND(O589="NA",Q589="NA",S589="NA",U589="NA",W589="NA",Y589="NA",AA589="NA",AC589="NA"),"NA",IF(OR(O589="NC",Q589="NC",S589="NC",U589="NC",W589="NC",Y589="NC",AA589="NC",AC589="NC",O589="SF",Q589="SF",S589="SF",U589="SF",W589="SF",Y589="SF",AA589="SF",AC589="SF"),"NC",IF(OR(O589="C",Q589="C",S589="C",U589="C",W589="C",Y589="C",AA589="C",AC589="C"),"C","")))))</f>
        <v>NA</v>
      </c>
      <c r="AG589" s="54" t="str">
        <f>IF(AND(AE589="C",AF589="C"),"UTILIZOU O PDA CORRETAMENTE",IF(AND(AE589="C",AF589="NC"),"UTILIZOU O PDA CORRETAMENTE. NÃO HÁ FOTOS DE TODAS AS ETAPAS",IF(AND(AE589="NC",AF589="NC"),"NÃO UTILIZOU O PDA",IF(AND(AE589="NA",AF589="NA"),"NÃO AVALIADO POR FALHA DE SINCRONISMO"))))</f>
        <v>NÃO AVALIADO POR FALHA DE SINCRONISMO</v>
      </c>
      <c r="AH589" s="144" t="s">
        <v>207</v>
      </c>
      <c r="AI589" s="190" t="s">
        <v>6</v>
      </c>
      <c r="AJ589" s="94" t="str">
        <f>E589</f>
        <v>SÃO PAULO</v>
      </c>
      <c r="AK589" s="192" t="s">
        <v>39</v>
      </c>
    </row>
    <row r="590" spans="1:37" ht="30" hidden="1" customHeight="1">
      <c r="A590" s="176" t="s">
        <v>201</v>
      </c>
      <c r="B590" s="176">
        <v>2621660047</v>
      </c>
      <c r="C590" s="176" t="s">
        <v>103</v>
      </c>
      <c r="D590" s="176" t="s">
        <v>81</v>
      </c>
      <c r="E590" s="176" t="s">
        <v>5</v>
      </c>
      <c r="F590" s="176" t="s">
        <v>959</v>
      </c>
      <c r="G590" s="176">
        <v>326</v>
      </c>
      <c r="H590" s="176"/>
      <c r="I590" s="176" t="s">
        <v>283</v>
      </c>
      <c r="J590" s="176" t="s">
        <v>246</v>
      </c>
      <c r="K590" s="176" t="s">
        <v>960</v>
      </c>
      <c r="L590" s="204">
        <v>46164.646527777775</v>
      </c>
      <c r="M590" s="204">
        <v>46164.743055555555</v>
      </c>
      <c r="N590" s="176" t="s">
        <v>206</v>
      </c>
      <c r="O590" s="144" t="s">
        <v>207</v>
      </c>
      <c r="P590" s="90"/>
      <c r="Q590" s="144" t="s">
        <v>207</v>
      </c>
      <c r="R590" s="90"/>
      <c r="S590" s="144" t="s">
        <v>207</v>
      </c>
      <c r="T590" s="90"/>
      <c r="U590" s="144" t="s">
        <v>207</v>
      </c>
      <c r="V590" s="90"/>
      <c r="W590" s="144" t="s">
        <v>207</v>
      </c>
      <c r="X590" s="90"/>
      <c r="Y590" s="144" t="s">
        <v>62</v>
      </c>
      <c r="Z590" s="90"/>
      <c r="AA590" s="144" t="s">
        <v>207</v>
      </c>
      <c r="AB590" s="90"/>
      <c r="AC590" s="144" t="s">
        <v>207</v>
      </c>
      <c r="AD590" s="90"/>
      <c r="AE590" s="144" t="s">
        <v>207</v>
      </c>
      <c r="AF590" s="178" t="str">
        <f>IF(AND(O590="",Q590="",S590="",U590="",W590="",Y590="",AA590="",AC590=""),"",IF(OR(AND(O590&lt;&gt;"NA",O590&lt;&gt;"C",O590&lt;&gt;"NC",O590&lt;&gt;"SF",O590&lt;&gt;""),AND(Q590&lt;&gt;"NA",Q590&lt;&gt;"C",Q590&lt;&gt;"NC",Q590&lt;&gt;"SF",Q590&lt;&gt;""),AND(S590&lt;&gt;"NA",S590&lt;&gt;"C",S590&lt;&gt;"NC",S590&lt;&gt;"SF",S590&lt;&gt;""),AND(U590&lt;&gt;"NA",U590&lt;&gt;"C",U590&lt;&gt;"NC",U590&lt;&gt;"SF",U590&lt;&gt;""),AND(W590&lt;&gt;"NA",W590&lt;&gt;"C",W590&lt;&gt;"NC",W590&lt;&gt;"SF",W590&lt;&gt;""),AND(Y590&lt;&gt;"NA",Y590&lt;&gt;"C",Y590&lt;&gt;"NC",Y590&lt;&gt;"SF",Y590&lt;&gt;""),AND(AA590&lt;&gt;"NA",AA590&lt;&gt;"C",AA590&lt;&gt;"NC",AA590&lt;&gt;"SF",AA590&lt;&gt;""),AND(AC590&lt;&gt;"NA",AC590&lt;&gt;"C",AC590&lt;&gt;"NC",AC590&lt;&gt;"SF",AC590&lt;&gt;"")),"FALSO",IF(AND(O590="NA",Q590="NA",S590="NA",U590="NA",W590="NA",Y590="NA",AA590="NA",AC590="NA"),"NA",IF(OR(O590="NC",Q590="NC",S590="NC",U590="NC",W590="NC",Y590="NC",AA590="NC",AC590="NC",O590="SF",Q590="SF",S590="SF",U590="SF",W590="SF",Y590="SF",AA590="SF",AC590="SF"),"NC",IF(OR(O590="C",Q590="C",S590="C",U590="C",W590="C",Y590="C",AA590="C",AC590="C"),"C","")))))</f>
        <v>C</v>
      </c>
      <c r="AG590" s="54" t="str">
        <f>IF(AND(AE590="C",AF590="C"),"UTILIZOU O PDA CORRETAMENTE",IF(AND(AE590="C",AF590="NC"),"UTILIZOU O PDA CORRETAMENTE. NÃO HÁ FOTOS DE TODAS AS ETAPAS",IF(AND(AE590="NC",AF590="NC"),"NÃO UTILIZOU O PDA",IF(AND(AE590="NA",AF590="NA"),"NÃO AVALIADO POR FALHA DE SINCRONISMO"))))</f>
        <v>UTILIZOU O PDA CORRETAMENTE</v>
      </c>
      <c r="AH590" s="144" t="s">
        <v>207</v>
      </c>
      <c r="AI590" s="190" t="s">
        <v>6</v>
      </c>
      <c r="AJ590" s="94" t="str">
        <f>E590</f>
        <v>SÃO PAULO</v>
      </c>
      <c r="AK590" s="192" t="s">
        <v>39</v>
      </c>
    </row>
    <row r="591" spans="1:37" ht="30" hidden="1" customHeight="1">
      <c r="A591" s="176" t="s">
        <v>201</v>
      </c>
      <c r="B591" s="176">
        <v>2694045444</v>
      </c>
      <c r="C591" s="176" t="s">
        <v>103</v>
      </c>
      <c r="D591" s="176" t="s">
        <v>81</v>
      </c>
      <c r="E591" s="176" t="s">
        <v>5</v>
      </c>
      <c r="F591" s="176" t="s">
        <v>394</v>
      </c>
      <c r="G591" s="176">
        <v>1555</v>
      </c>
      <c r="H591" s="176"/>
      <c r="I591" s="176" t="s">
        <v>254</v>
      </c>
      <c r="J591" s="176" t="s">
        <v>219</v>
      </c>
      <c r="K591" s="176" t="s">
        <v>961</v>
      </c>
      <c r="L591" s="204">
        <v>46166.668055555558</v>
      </c>
      <c r="M591" s="204">
        <v>46166.669444444444</v>
      </c>
      <c r="N591" s="176" t="s">
        <v>229</v>
      </c>
      <c r="O591" s="144" t="s">
        <v>231</v>
      </c>
      <c r="P591" s="90" t="s">
        <v>891</v>
      </c>
      <c r="Q591" s="144" t="s">
        <v>231</v>
      </c>
      <c r="R591" s="90" t="s">
        <v>891</v>
      </c>
      <c r="S591" s="144" t="s">
        <v>231</v>
      </c>
      <c r="T591" s="90" t="s">
        <v>891</v>
      </c>
      <c r="U591" s="144" t="s">
        <v>231</v>
      </c>
      <c r="V591" s="90" t="s">
        <v>891</v>
      </c>
      <c r="W591" s="144" t="s">
        <v>231</v>
      </c>
      <c r="X591" s="90" t="s">
        <v>891</v>
      </c>
      <c r="Y591" s="144" t="s">
        <v>231</v>
      </c>
      <c r="Z591" s="90" t="s">
        <v>891</v>
      </c>
      <c r="AA591" s="144" t="s">
        <v>231</v>
      </c>
      <c r="AB591" s="90" t="s">
        <v>891</v>
      </c>
      <c r="AC591" s="144" t="s">
        <v>231</v>
      </c>
      <c r="AD591" s="90" t="s">
        <v>891</v>
      </c>
      <c r="AE591" s="144" t="s">
        <v>231</v>
      </c>
      <c r="AF591" s="178" t="str">
        <f>IF(AND(O591="",Q591="",S591="",U591="",W591="",Y591="",AA591="",AC591=""),"",IF(OR(AND(O591&lt;&gt;"NA",O591&lt;&gt;"C",O591&lt;&gt;"NC",O591&lt;&gt;"SF",O591&lt;&gt;""),AND(Q591&lt;&gt;"NA",Q591&lt;&gt;"C",Q591&lt;&gt;"NC",Q591&lt;&gt;"SF",Q591&lt;&gt;""),AND(S591&lt;&gt;"NA",S591&lt;&gt;"C",S591&lt;&gt;"NC",S591&lt;&gt;"SF",S591&lt;&gt;""),AND(U591&lt;&gt;"NA",U591&lt;&gt;"C",U591&lt;&gt;"NC",U591&lt;&gt;"SF",U591&lt;&gt;""),AND(W591&lt;&gt;"NA",W591&lt;&gt;"C",W591&lt;&gt;"NC",W591&lt;&gt;"SF",W591&lt;&gt;""),AND(Y591&lt;&gt;"NA",Y591&lt;&gt;"C",Y591&lt;&gt;"NC",Y591&lt;&gt;"SF",Y591&lt;&gt;""),AND(AA591&lt;&gt;"NA",AA591&lt;&gt;"C",AA591&lt;&gt;"NC",AA591&lt;&gt;"SF",AA591&lt;&gt;""),AND(AC591&lt;&gt;"NA",AC591&lt;&gt;"C",AC591&lt;&gt;"NC",AC591&lt;&gt;"SF",AC591&lt;&gt;"")),"FALSO",IF(AND(O591="NA",Q591="NA",S591="NA",U591="NA",W591="NA",Y591="NA",AA591="NA",AC591="NA"),"NA",IF(OR(O591="NC",Q591="NC",S591="NC",U591="NC",W591="NC",Y591="NC",AA591="NC",AC591="NC",O591="SF",Q591="SF",S591="SF",U591="SF",W591="SF",Y591="SF",AA591="SF",AC591="SF"),"NC",IF(OR(O591="C",Q591="C",S591="C",U591="C",W591="C",Y591="C",AA591="C",AC591="C"),"C","")))))</f>
        <v>NC</v>
      </c>
      <c r="AG591" s="54" t="str">
        <f>IF(AND(AE591="C",AF591="C"),"UTILIZOU O PDA CORRETAMENTE",IF(AND(AE591="C",AF591="NC"),"UTILIZOU O PDA CORRETAMENTE. NÃO HÁ FOTOS DE TODAS AS ETAPAS",IF(AND(AE591="NC",AF591="NC"),"NÃO UTILIZOU O PDA",IF(AND(AE591="NA",AF591="NA"),"NÃO AVALIADO POR FALHA DE SINCRONISMO"))))</f>
        <v>NÃO UTILIZOU O PDA</v>
      </c>
      <c r="AH591" s="144" t="s">
        <v>207</v>
      </c>
      <c r="AI591" s="190" t="s">
        <v>6</v>
      </c>
      <c r="AJ591" s="94" t="str">
        <f>E591</f>
        <v>SÃO PAULO</v>
      </c>
      <c r="AK591" s="192" t="s">
        <v>39</v>
      </c>
    </row>
    <row r="592" spans="1:37" ht="30" hidden="1" customHeight="1">
      <c r="A592" s="176" t="s">
        <v>201</v>
      </c>
      <c r="B592" s="176">
        <v>2694048672</v>
      </c>
      <c r="C592" s="176" t="s">
        <v>107</v>
      </c>
      <c r="D592" s="176" t="s">
        <v>81</v>
      </c>
      <c r="E592" s="176" t="s">
        <v>5</v>
      </c>
      <c r="F592" s="176" t="s">
        <v>394</v>
      </c>
      <c r="G592" s="176">
        <v>1565</v>
      </c>
      <c r="H592" s="176" t="s">
        <v>217</v>
      </c>
      <c r="I592" s="176" t="s">
        <v>254</v>
      </c>
      <c r="J592" s="176" t="s">
        <v>246</v>
      </c>
      <c r="K592" s="176" t="s">
        <v>804</v>
      </c>
      <c r="L592" s="204">
        <v>46166.413194444445</v>
      </c>
      <c r="M592" s="204">
        <v>46166.523611111108</v>
      </c>
      <c r="N592" s="176" t="s">
        <v>229</v>
      </c>
      <c r="O592" s="144" t="s">
        <v>231</v>
      </c>
      <c r="P592" s="90" t="s">
        <v>891</v>
      </c>
      <c r="Q592" s="144" t="s">
        <v>231</v>
      </c>
      <c r="R592" s="90" t="s">
        <v>891</v>
      </c>
      <c r="S592" s="144" t="s">
        <v>231</v>
      </c>
      <c r="T592" s="90" t="s">
        <v>891</v>
      </c>
      <c r="U592" s="144" t="s">
        <v>231</v>
      </c>
      <c r="V592" s="90" t="s">
        <v>891</v>
      </c>
      <c r="W592" s="144" t="s">
        <v>231</v>
      </c>
      <c r="X592" s="90" t="s">
        <v>891</v>
      </c>
      <c r="Y592" s="144" t="s">
        <v>231</v>
      </c>
      <c r="Z592" s="90" t="s">
        <v>891</v>
      </c>
      <c r="AA592" s="144" t="s">
        <v>231</v>
      </c>
      <c r="AB592" s="90" t="s">
        <v>891</v>
      </c>
      <c r="AC592" s="144" t="s">
        <v>231</v>
      </c>
      <c r="AD592" s="90" t="s">
        <v>891</v>
      </c>
      <c r="AE592" s="144" t="s">
        <v>231</v>
      </c>
      <c r="AF592" s="178" t="str">
        <f>IF(AND(O592="",Q592="",S592="",U592="",W592="",Y592="",AA592="",AC592=""),"",IF(OR(AND(O592&lt;&gt;"NA",O592&lt;&gt;"C",O592&lt;&gt;"NC",O592&lt;&gt;"SF",O592&lt;&gt;""),AND(Q592&lt;&gt;"NA",Q592&lt;&gt;"C",Q592&lt;&gt;"NC",Q592&lt;&gt;"SF",Q592&lt;&gt;""),AND(S592&lt;&gt;"NA",S592&lt;&gt;"C",S592&lt;&gt;"NC",S592&lt;&gt;"SF",S592&lt;&gt;""),AND(U592&lt;&gt;"NA",U592&lt;&gt;"C",U592&lt;&gt;"NC",U592&lt;&gt;"SF",U592&lt;&gt;""),AND(W592&lt;&gt;"NA",W592&lt;&gt;"C",W592&lt;&gt;"NC",W592&lt;&gt;"SF",W592&lt;&gt;""),AND(Y592&lt;&gt;"NA",Y592&lt;&gt;"C",Y592&lt;&gt;"NC",Y592&lt;&gt;"SF",Y592&lt;&gt;""),AND(AA592&lt;&gt;"NA",AA592&lt;&gt;"C",AA592&lt;&gt;"NC",AA592&lt;&gt;"SF",AA592&lt;&gt;""),AND(AC592&lt;&gt;"NA",AC592&lt;&gt;"C",AC592&lt;&gt;"NC",AC592&lt;&gt;"SF",AC592&lt;&gt;"")),"FALSO",IF(AND(O592="NA",Q592="NA",S592="NA",U592="NA",W592="NA",Y592="NA",AA592="NA",AC592="NA"),"NA",IF(OR(O592="NC",Q592="NC",S592="NC",U592="NC",W592="NC",Y592="NC",AA592="NC",AC592="NC",O592="SF",Q592="SF",S592="SF",U592="SF",W592="SF",Y592="SF",AA592="SF",AC592="SF"),"NC",IF(OR(O592="C",Q592="C",S592="C",U592="C",W592="C",Y592="C",AA592="C",AC592="C"),"C","")))))</f>
        <v>NC</v>
      </c>
      <c r="AG592" s="54" t="str">
        <f>IF(AND(AE592="C",AF592="C"),"UTILIZOU O PDA CORRETAMENTE",IF(AND(AE592="C",AF592="NC"),"UTILIZOU O PDA CORRETAMENTE. NÃO HÁ FOTOS DE TODAS AS ETAPAS",IF(AND(AE592="NC",AF592="NC"),"NÃO UTILIZOU O PDA",IF(AND(AE592="NA",AF592="NA"),"NÃO AVALIADO POR FALHA DE SINCRONISMO"))))</f>
        <v>NÃO UTILIZOU O PDA</v>
      </c>
      <c r="AH592" s="144"/>
      <c r="AI592" s="190" t="s">
        <v>6</v>
      </c>
      <c r="AJ592" s="94" t="str">
        <f>E592</f>
        <v>SÃO PAULO</v>
      </c>
      <c r="AK592" s="192" t="s">
        <v>39</v>
      </c>
    </row>
    <row r="593" spans="1:37" ht="30" hidden="1" customHeight="1">
      <c r="A593" s="176" t="s">
        <v>201</v>
      </c>
      <c r="B593" s="176">
        <v>2621447905</v>
      </c>
      <c r="C593" s="176" t="s">
        <v>85</v>
      </c>
      <c r="D593" s="176" t="s">
        <v>80</v>
      </c>
      <c r="E593" s="176" t="s">
        <v>5</v>
      </c>
      <c r="F593" s="176" t="s">
        <v>962</v>
      </c>
      <c r="G593" s="176">
        <v>1794</v>
      </c>
      <c r="H593" s="176" t="s">
        <v>217</v>
      </c>
      <c r="I593" s="176" t="s">
        <v>821</v>
      </c>
      <c r="J593" s="176" t="s">
        <v>662</v>
      </c>
      <c r="K593" s="224" t="s">
        <v>963</v>
      </c>
      <c r="L593" s="204">
        <v>46164.657638888886</v>
      </c>
      <c r="M593" s="204">
        <v>46164.670138888891</v>
      </c>
      <c r="N593" s="176" t="s">
        <v>318</v>
      </c>
      <c r="O593" s="144" t="s">
        <v>231</v>
      </c>
      <c r="P593" s="90" t="s">
        <v>891</v>
      </c>
      <c r="Q593" s="144" t="s">
        <v>231</v>
      </c>
      <c r="R593" s="90" t="s">
        <v>891</v>
      </c>
      <c r="S593" s="144" t="s">
        <v>231</v>
      </c>
      <c r="T593" s="90" t="s">
        <v>891</v>
      </c>
      <c r="U593" s="144" t="s">
        <v>231</v>
      </c>
      <c r="V593" s="90" t="s">
        <v>891</v>
      </c>
      <c r="W593" s="144" t="s">
        <v>231</v>
      </c>
      <c r="X593" s="90" t="s">
        <v>891</v>
      </c>
      <c r="Y593" s="144" t="s">
        <v>231</v>
      </c>
      <c r="Z593" s="90" t="s">
        <v>891</v>
      </c>
      <c r="AA593" s="144" t="s">
        <v>231</v>
      </c>
      <c r="AB593" s="90" t="s">
        <v>891</v>
      </c>
      <c r="AC593" s="144" t="s">
        <v>231</v>
      </c>
      <c r="AD593" s="90" t="s">
        <v>891</v>
      </c>
      <c r="AE593" s="144" t="s">
        <v>231</v>
      </c>
      <c r="AF593" s="178" t="str">
        <f>IF(AND(O593="",Q593="",S593="",U593="",W593="",Y593="",AA593="",AC593=""),"",IF(OR(AND(O593&lt;&gt;"NA",O593&lt;&gt;"C",O593&lt;&gt;"NC",O593&lt;&gt;"SF",O593&lt;&gt;""),AND(Q593&lt;&gt;"NA",Q593&lt;&gt;"C",Q593&lt;&gt;"NC",Q593&lt;&gt;"SF",Q593&lt;&gt;""),AND(S593&lt;&gt;"NA",S593&lt;&gt;"C",S593&lt;&gt;"NC",S593&lt;&gt;"SF",S593&lt;&gt;""),AND(U593&lt;&gt;"NA",U593&lt;&gt;"C",U593&lt;&gt;"NC",U593&lt;&gt;"SF",U593&lt;&gt;""),AND(W593&lt;&gt;"NA",W593&lt;&gt;"C",W593&lt;&gt;"NC",W593&lt;&gt;"SF",W593&lt;&gt;""),AND(Y593&lt;&gt;"NA",Y593&lt;&gt;"C",Y593&lt;&gt;"NC",Y593&lt;&gt;"SF",Y593&lt;&gt;""),AND(AA593&lt;&gt;"NA",AA593&lt;&gt;"C",AA593&lt;&gt;"NC",AA593&lt;&gt;"SF",AA593&lt;&gt;""),AND(AC593&lt;&gt;"NA",AC593&lt;&gt;"C",AC593&lt;&gt;"NC",AC593&lt;&gt;"SF",AC593&lt;&gt;"")),"FALSO",IF(AND(O593="NA",Q593="NA",S593="NA",U593="NA",W593="NA",Y593="NA",AA593="NA",AC593="NA"),"NA",IF(OR(O593="NC",Q593="NC",S593="NC",U593="NC",W593="NC",Y593="NC",AA593="NC",AC593="NC",O593="SF",Q593="SF",S593="SF",U593="SF",W593="SF",Y593="SF",AA593="SF",AC593="SF"),"NC",IF(OR(O593="C",Q593="C",S593="C",U593="C",W593="C",Y593="C",AA593="C",AC593="C"),"C","")))))</f>
        <v>NC</v>
      </c>
      <c r="AG593" s="54" t="str">
        <f>IF(AND(AE593="C",AF593="C"),"UTILIZOU O PDA CORRETAMENTE",IF(AND(AE593="C",AF593="NC"),"UTILIZOU O PDA CORRETAMENTE. NÃO HÁ FOTOS DE TODAS AS ETAPAS",IF(AND(AE593="NC",AF593="NC"),"NÃO UTILIZOU O PDA",IF(AND(AE593="NA",AF593="NA"),"NÃO AVALIADO POR FALHA DE SINCRONISMO"))))</f>
        <v>NÃO UTILIZOU O PDA</v>
      </c>
      <c r="AH593" s="144" t="s">
        <v>207</v>
      </c>
      <c r="AI593" s="190" t="s">
        <v>6</v>
      </c>
      <c r="AJ593" s="94" t="str">
        <f>E593</f>
        <v>SÃO PAULO</v>
      </c>
      <c r="AK593" s="192" t="s">
        <v>39</v>
      </c>
    </row>
    <row r="594" spans="1:37" ht="30" hidden="1" customHeight="1">
      <c r="A594" s="176" t="s">
        <v>201</v>
      </c>
      <c r="B594" s="176">
        <v>2693874740</v>
      </c>
      <c r="C594" s="176" t="s">
        <v>107</v>
      </c>
      <c r="D594" s="176" t="s">
        <v>81</v>
      </c>
      <c r="E594" s="176" t="s">
        <v>5</v>
      </c>
      <c r="F594" s="176" t="s">
        <v>964</v>
      </c>
      <c r="G594" s="176">
        <v>870</v>
      </c>
      <c r="H594" s="176" t="s">
        <v>965</v>
      </c>
      <c r="I594" s="176" t="s">
        <v>316</v>
      </c>
      <c r="J594" s="176" t="s">
        <v>224</v>
      </c>
      <c r="K594" s="176" t="s">
        <v>966</v>
      </c>
      <c r="L594" s="204">
        <v>46164.333333333336</v>
      </c>
      <c r="M594" s="204">
        <v>46164.354166666664</v>
      </c>
      <c r="N594" s="176" t="s">
        <v>277</v>
      </c>
      <c r="O594" s="144" t="s">
        <v>207</v>
      </c>
      <c r="P594" s="90"/>
      <c r="Q594" s="144" t="s">
        <v>230</v>
      </c>
      <c r="R594" s="90"/>
      <c r="S594" s="144" t="s">
        <v>230</v>
      </c>
      <c r="T594" s="90"/>
      <c r="U594" s="144" t="s">
        <v>230</v>
      </c>
      <c r="V594" s="90"/>
      <c r="W594" s="144" t="s">
        <v>230</v>
      </c>
      <c r="X594" s="90"/>
      <c r="Y594" s="144" t="s">
        <v>230</v>
      </c>
      <c r="Z594" s="90"/>
      <c r="AA594" s="144" t="s">
        <v>230</v>
      </c>
      <c r="AB594" s="90"/>
      <c r="AC594" s="144" t="s">
        <v>230</v>
      </c>
      <c r="AD594" s="90"/>
      <c r="AE594" s="144" t="s">
        <v>207</v>
      </c>
      <c r="AF594" s="178" t="str">
        <f>IF(AND(O594="",Q594="",S594="",U594="",W594="",Y594="",AA594="",AC594=""),"",IF(OR(AND(O594&lt;&gt;"NA",O594&lt;&gt;"C",O594&lt;&gt;"NC",O594&lt;&gt;"SF",O594&lt;&gt;""),AND(Q594&lt;&gt;"NA",Q594&lt;&gt;"C",Q594&lt;&gt;"NC",Q594&lt;&gt;"SF",Q594&lt;&gt;""),AND(S594&lt;&gt;"NA",S594&lt;&gt;"C",S594&lt;&gt;"NC",S594&lt;&gt;"SF",S594&lt;&gt;""),AND(U594&lt;&gt;"NA",U594&lt;&gt;"C",U594&lt;&gt;"NC",U594&lt;&gt;"SF",U594&lt;&gt;""),AND(W594&lt;&gt;"NA",W594&lt;&gt;"C",W594&lt;&gt;"NC",W594&lt;&gt;"SF",W594&lt;&gt;""),AND(Y594&lt;&gt;"NA",Y594&lt;&gt;"C",Y594&lt;&gt;"NC",Y594&lt;&gt;"SF",Y594&lt;&gt;""),AND(AA594&lt;&gt;"NA",AA594&lt;&gt;"C",AA594&lt;&gt;"NC",AA594&lt;&gt;"SF",AA594&lt;&gt;""),AND(AC594&lt;&gt;"NA",AC594&lt;&gt;"C",AC594&lt;&gt;"NC",AC594&lt;&gt;"SF",AC594&lt;&gt;"")),"FALSO",IF(AND(O594="NA",Q594="NA",S594="NA",U594="NA",W594="NA",Y594="NA",AA594="NA",AC594="NA"),"NA",IF(OR(O594="NC",Q594="NC",S594="NC",U594="NC",W594="NC",Y594="NC",AA594="NC",AC594="NC",O594="SF",Q594="SF",S594="SF",U594="SF",W594="SF",Y594="SF",AA594="SF",AC594="SF"),"NC",IF(OR(O594="C",Q594="C",S594="C",U594="C",W594="C",Y594="C",AA594="C",AC594="C"),"C","")))))</f>
        <v>NC</v>
      </c>
      <c r="AG594" s="54" t="str">
        <f>IF(AND(AE594="C",AF594="C"),"UTILIZOU O PDA CORRETAMENTE",IF(AND(AE594="C",AF594="NC"),"UTILIZOU O PDA CORRETAMENTE. NÃO HÁ FOTOS DE TODAS AS ETAPAS",IF(AND(AE594="NC",AF594="NC"),"NÃO UTILIZOU O PDA",IF(AND(AE594="NA",AF594="NA"),"NÃO AVALIADO POR FALHA DE SINCRONISMO"))))</f>
        <v>UTILIZOU O PDA CORRETAMENTE. NÃO HÁ FOTOS DE TODAS AS ETAPAS</v>
      </c>
      <c r="AH594" s="144" t="s">
        <v>207</v>
      </c>
      <c r="AI594" s="190" t="s">
        <v>6</v>
      </c>
      <c r="AJ594" s="94" t="str">
        <f>E594</f>
        <v>SÃO PAULO</v>
      </c>
      <c r="AK594" s="192" t="s">
        <v>39</v>
      </c>
    </row>
    <row r="595" spans="1:37" ht="30" hidden="1" customHeight="1">
      <c r="A595" s="176" t="s">
        <v>201</v>
      </c>
      <c r="B595" s="176">
        <v>2621099492</v>
      </c>
      <c r="C595" s="176" t="s">
        <v>84</v>
      </c>
      <c r="D595" s="176" t="s">
        <v>77</v>
      </c>
      <c r="E595" s="176" t="s">
        <v>5</v>
      </c>
      <c r="F595" s="176" t="s">
        <v>967</v>
      </c>
      <c r="G595" s="176">
        <v>63</v>
      </c>
      <c r="H595" s="176" t="s">
        <v>214</v>
      </c>
      <c r="I595" s="176" t="s">
        <v>261</v>
      </c>
      <c r="J595" s="176" t="s">
        <v>424</v>
      </c>
      <c r="K595" s="176"/>
      <c r="L595" s="204">
        <v>46166.544444444444</v>
      </c>
      <c r="M595" s="204">
        <v>46166.547222222223</v>
      </c>
      <c r="N595" s="176" t="s">
        <v>243</v>
      </c>
      <c r="O595" s="144" t="s">
        <v>207</v>
      </c>
      <c r="P595" s="90"/>
      <c r="Q595" s="144" t="s">
        <v>207</v>
      </c>
      <c r="R595" s="90"/>
      <c r="S595" s="144" t="s">
        <v>207</v>
      </c>
      <c r="T595" s="90"/>
      <c r="U595" s="144" t="s">
        <v>207</v>
      </c>
      <c r="V595" s="90"/>
      <c r="W595" s="144" t="s">
        <v>207</v>
      </c>
      <c r="X595" s="90"/>
      <c r="Y595" s="144" t="s">
        <v>231</v>
      </c>
      <c r="Z595" s="90" t="s">
        <v>613</v>
      </c>
      <c r="AA595" s="144" t="s">
        <v>207</v>
      </c>
      <c r="AB595" s="90"/>
      <c r="AC595" s="144" t="s">
        <v>207</v>
      </c>
      <c r="AD595" s="90"/>
      <c r="AE595" s="144" t="s">
        <v>207</v>
      </c>
      <c r="AF595" s="178" t="str">
        <f>IF(AND(O595="",Q595="",S595="",U595="",W595="",Y595="",AA595="",AC595=""),"",IF(OR(AND(O595&lt;&gt;"NA",O595&lt;&gt;"C",O595&lt;&gt;"NC",O595&lt;&gt;"SF",O595&lt;&gt;""),AND(Q595&lt;&gt;"NA",Q595&lt;&gt;"C",Q595&lt;&gt;"NC",Q595&lt;&gt;"SF",Q595&lt;&gt;""),AND(S595&lt;&gt;"NA",S595&lt;&gt;"C",S595&lt;&gt;"NC",S595&lt;&gt;"SF",S595&lt;&gt;""),AND(U595&lt;&gt;"NA",U595&lt;&gt;"C",U595&lt;&gt;"NC",U595&lt;&gt;"SF",U595&lt;&gt;""),AND(W595&lt;&gt;"NA",W595&lt;&gt;"C",W595&lt;&gt;"NC",W595&lt;&gt;"SF",W595&lt;&gt;""),AND(Y595&lt;&gt;"NA",Y595&lt;&gt;"C",Y595&lt;&gt;"NC",Y595&lt;&gt;"SF",Y595&lt;&gt;""),AND(AA595&lt;&gt;"NA",AA595&lt;&gt;"C",AA595&lt;&gt;"NC",AA595&lt;&gt;"SF",AA595&lt;&gt;""),AND(AC595&lt;&gt;"NA",AC595&lt;&gt;"C",AC595&lt;&gt;"NC",AC595&lt;&gt;"SF",AC595&lt;&gt;"")),"FALSO",IF(AND(O595="NA",Q595="NA",S595="NA",U595="NA",W595="NA",Y595="NA",AA595="NA",AC595="NA"),"NA",IF(OR(O595="NC",Q595="NC",S595="NC",U595="NC",W595="NC",Y595="NC",AA595="NC",AC595="NC",O595="SF",Q595="SF",S595="SF",U595="SF",W595="SF",Y595="SF",AA595="SF",AC595="SF"),"NC",IF(OR(O595="C",Q595="C",S595="C",U595="C",W595="C",Y595="C",AA595="C",AC595="C"),"C","")))))</f>
        <v>NC</v>
      </c>
      <c r="AG595" s="54" t="str">
        <f>IF(AND(AE595="C",AF595="C"),"UTILIZOU O PDA CORRETAMENTE",IF(AND(AE595="C",AF595="NC"),"UTILIZOU O PDA CORRETAMENTE. NÃO HÁ FOTOS DE TODAS AS ETAPAS",IF(AND(AE595="NC",AF595="NC"),"NÃO UTILIZOU O PDA",IF(AND(AE595="NA",AF595="NA"),"NÃO AVALIADO POR FALHA DE SINCRONISMO"))))</f>
        <v>UTILIZOU O PDA CORRETAMENTE. NÃO HÁ FOTOS DE TODAS AS ETAPAS</v>
      </c>
      <c r="AH595" s="144" t="s">
        <v>207</v>
      </c>
      <c r="AI595" s="190" t="s">
        <v>6</v>
      </c>
      <c r="AJ595" s="94" t="str">
        <f>E595</f>
        <v>SÃO PAULO</v>
      </c>
      <c r="AK595" s="192" t="s">
        <v>39</v>
      </c>
    </row>
    <row r="596" spans="1:37" ht="30" hidden="1" customHeight="1">
      <c r="A596" s="176" t="s">
        <v>201</v>
      </c>
      <c r="B596" s="176">
        <v>2621099474</v>
      </c>
      <c r="C596" s="176" t="s">
        <v>84</v>
      </c>
      <c r="D596" s="176" t="s">
        <v>77</v>
      </c>
      <c r="E596" s="176" t="s">
        <v>5</v>
      </c>
      <c r="F596" s="176" t="s">
        <v>967</v>
      </c>
      <c r="G596" s="176">
        <v>63</v>
      </c>
      <c r="H596" s="176" t="s">
        <v>212</v>
      </c>
      <c r="I596" s="176" t="s">
        <v>261</v>
      </c>
      <c r="J596" s="176" t="s">
        <v>424</v>
      </c>
      <c r="K596" s="176" t="s">
        <v>217</v>
      </c>
      <c r="L596" s="204">
        <v>46166.541666666664</v>
      </c>
      <c r="M596" s="204">
        <v>46166.543055555558</v>
      </c>
      <c r="N596" s="176" t="s">
        <v>243</v>
      </c>
      <c r="O596" s="144" t="s">
        <v>207</v>
      </c>
      <c r="P596" s="90"/>
      <c r="Q596" s="144" t="s">
        <v>207</v>
      </c>
      <c r="R596" s="90"/>
      <c r="S596" s="144" t="s">
        <v>207</v>
      </c>
      <c r="T596" s="90"/>
      <c r="U596" s="144" t="s">
        <v>207</v>
      </c>
      <c r="V596" s="90"/>
      <c r="W596" s="144" t="s">
        <v>207</v>
      </c>
      <c r="X596" s="90"/>
      <c r="Y596" s="144" t="s">
        <v>231</v>
      </c>
      <c r="Z596" s="90" t="s">
        <v>613</v>
      </c>
      <c r="AA596" s="144" t="s">
        <v>207</v>
      </c>
      <c r="AB596" s="90"/>
      <c r="AC596" s="144" t="s">
        <v>207</v>
      </c>
      <c r="AD596" s="90"/>
      <c r="AE596" s="144" t="s">
        <v>207</v>
      </c>
      <c r="AF596" s="178" t="str">
        <f>IF(AND(O596="",Q596="",S596="",U596="",W596="",Y596="",AA596="",AC596=""),"",IF(OR(AND(O596&lt;&gt;"NA",O596&lt;&gt;"C",O596&lt;&gt;"NC",O596&lt;&gt;"SF",O596&lt;&gt;""),AND(Q596&lt;&gt;"NA",Q596&lt;&gt;"C",Q596&lt;&gt;"NC",Q596&lt;&gt;"SF",Q596&lt;&gt;""),AND(S596&lt;&gt;"NA",S596&lt;&gt;"C",S596&lt;&gt;"NC",S596&lt;&gt;"SF",S596&lt;&gt;""),AND(U596&lt;&gt;"NA",U596&lt;&gt;"C",U596&lt;&gt;"NC",U596&lt;&gt;"SF",U596&lt;&gt;""),AND(W596&lt;&gt;"NA",W596&lt;&gt;"C",W596&lt;&gt;"NC",W596&lt;&gt;"SF",W596&lt;&gt;""),AND(Y596&lt;&gt;"NA",Y596&lt;&gt;"C",Y596&lt;&gt;"NC",Y596&lt;&gt;"SF",Y596&lt;&gt;""),AND(AA596&lt;&gt;"NA",AA596&lt;&gt;"C",AA596&lt;&gt;"NC",AA596&lt;&gt;"SF",AA596&lt;&gt;""),AND(AC596&lt;&gt;"NA",AC596&lt;&gt;"C",AC596&lt;&gt;"NC",AC596&lt;&gt;"SF",AC596&lt;&gt;"")),"FALSO",IF(AND(O596="NA",Q596="NA",S596="NA",U596="NA",W596="NA",Y596="NA",AA596="NA",AC596="NA"),"NA",IF(OR(O596="NC",Q596="NC",S596="NC",U596="NC",W596="NC",Y596="NC",AA596="NC",AC596="NC",O596="SF",Q596="SF",S596="SF",U596="SF",W596="SF",Y596="SF",AA596="SF",AC596="SF"),"NC",IF(OR(O596="C",Q596="C",S596="C",U596="C",W596="C",Y596="C",AA596="C",AC596="C"),"C","")))))</f>
        <v>NC</v>
      </c>
      <c r="AG596" s="54" t="str">
        <f>IF(AND(AE596="C",AF596="C"),"UTILIZOU O PDA CORRETAMENTE",IF(AND(AE596="C",AF596="NC"),"UTILIZOU O PDA CORRETAMENTE. NÃO HÁ FOTOS DE TODAS AS ETAPAS",IF(AND(AE596="NC",AF596="NC"),"NÃO UTILIZOU O PDA",IF(AND(AE596="NA",AF596="NA"),"NÃO AVALIADO POR FALHA DE SINCRONISMO"))))</f>
        <v>UTILIZOU O PDA CORRETAMENTE. NÃO HÁ FOTOS DE TODAS AS ETAPAS</v>
      </c>
      <c r="AH596" s="144" t="s">
        <v>207</v>
      </c>
      <c r="AI596" s="190" t="s">
        <v>6</v>
      </c>
      <c r="AJ596" s="94" t="str">
        <f>E596</f>
        <v>SÃO PAULO</v>
      </c>
      <c r="AK596" s="192" t="s">
        <v>39</v>
      </c>
    </row>
    <row r="597" spans="1:37" ht="30" hidden="1" customHeight="1">
      <c r="A597" s="176" t="s">
        <v>201</v>
      </c>
      <c r="B597" s="176">
        <v>2621098868</v>
      </c>
      <c r="C597" s="176" t="s">
        <v>84</v>
      </c>
      <c r="D597" s="176" t="s">
        <v>77</v>
      </c>
      <c r="E597" s="176" t="s">
        <v>5</v>
      </c>
      <c r="F597" s="176" t="s">
        <v>967</v>
      </c>
      <c r="G597" s="176">
        <v>63</v>
      </c>
      <c r="H597" s="176" t="s">
        <v>210</v>
      </c>
      <c r="I597" s="176" t="s">
        <v>968</v>
      </c>
      <c r="J597" s="176" t="s">
        <v>424</v>
      </c>
      <c r="K597" s="176"/>
      <c r="L597" s="204">
        <v>46166.538888888892</v>
      </c>
      <c r="M597" s="204">
        <v>46166.540972222225</v>
      </c>
      <c r="N597" s="176" t="s">
        <v>243</v>
      </c>
      <c r="O597" s="144" t="s">
        <v>207</v>
      </c>
      <c r="P597" s="90"/>
      <c r="Q597" s="144" t="s">
        <v>207</v>
      </c>
      <c r="R597" s="90"/>
      <c r="S597" s="144" t="s">
        <v>207</v>
      </c>
      <c r="T597" s="90"/>
      <c r="U597" s="144" t="s">
        <v>207</v>
      </c>
      <c r="V597" s="90"/>
      <c r="W597" s="144" t="s">
        <v>207</v>
      </c>
      <c r="X597" s="90"/>
      <c r="Y597" s="144" t="s">
        <v>231</v>
      </c>
      <c r="Z597" s="90" t="s">
        <v>613</v>
      </c>
      <c r="AA597" s="144" t="s">
        <v>207</v>
      </c>
      <c r="AB597" s="90"/>
      <c r="AC597" s="144" t="s">
        <v>207</v>
      </c>
      <c r="AD597" s="90"/>
      <c r="AE597" s="144" t="s">
        <v>207</v>
      </c>
      <c r="AF597" s="178" t="str">
        <f>IF(AND(O597="",Q597="",S597="",U597="",W597="",Y597="",AA597="",AC597=""),"",IF(OR(AND(O597&lt;&gt;"NA",O597&lt;&gt;"C",O597&lt;&gt;"NC",O597&lt;&gt;"SF",O597&lt;&gt;""),AND(Q597&lt;&gt;"NA",Q597&lt;&gt;"C",Q597&lt;&gt;"NC",Q597&lt;&gt;"SF",Q597&lt;&gt;""),AND(S597&lt;&gt;"NA",S597&lt;&gt;"C",S597&lt;&gt;"NC",S597&lt;&gt;"SF",S597&lt;&gt;""),AND(U597&lt;&gt;"NA",U597&lt;&gt;"C",U597&lt;&gt;"NC",U597&lt;&gt;"SF",U597&lt;&gt;""),AND(W597&lt;&gt;"NA",W597&lt;&gt;"C",W597&lt;&gt;"NC",W597&lt;&gt;"SF",W597&lt;&gt;""),AND(Y597&lt;&gt;"NA",Y597&lt;&gt;"C",Y597&lt;&gt;"NC",Y597&lt;&gt;"SF",Y597&lt;&gt;""),AND(AA597&lt;&gt;"NA",AA597&lt;&gt;"C",AA597&lt;&gt;"NC",AA597&lt;&gt;"SF",AA597&lt;&gt;""),AND(AC597&lt;&gt;"NA",AC597&lt;&gt;"C",AC597&lt;&gt;"NC",AC597&lt;&gt;"SF",AC597&lt;&gt;"")),"FALSO",IF(AND(O597="NA",Q597="NA",S597="NA",U597="NA",W597="NA",Y597="NA",AA597="NA",AC597="NA"),"NA",IF(OR(O597="NC",Q597="NC",S597="NC",U597="NC",W597="NC",Y597="NC",AA597="NC",AC597="NC",O597="SF",Q597="SF",S597="SF",U597="SF",W597="SF",Y597="SF",AA597="SF",AC597="SF"),"NC",IF(OR(O597="C",Q597="C",S597="C",U597="C",W597="C",Y597="C",AA597="C",AC597="C"),"C","")))))</f>
        <v>NC</v>
      </c>
      <c r="AG597" s="54" t="str">
        <f>IF(AND(AE597="C",AF597="C"),"UTILIZOU O PDA CORRETAMENTE",IF(AND(AE597="C",AF597="NC"),"UTILIZOU O PDA CORRETAMENTE. NÃO HÁ FOTOS DE TODAS AS ETAPAS",IF(AND(AE597="NC",AF597="NC"),"NÃO UTILIZOU O PDA",IF(AND(AE597="NA",AF597="NA"),"NÃO AVALIADO POR FALHA DE SINCRONISMO"))))</f>
        <v>UTILIZOU O PDA CORRETAMENTE. NÃO HÁ FOTOS DE TODAS AS ETAPAS</v>
      </c>
      <c r="AH597" s="144" t="s">
        <v>207</v>
      </c>
      <c r="AI597" s="190" t="s">
        <v>6</v>
      </c>
      <c r="AJ597" s="94" t="str">
        <f>E597</f>
        <v>SÃO PAULO</v>
      </c>
      <c r="AK597" s="192" t="s">
        <v>39</v>
      </c>
    </row>
    <row r="598" spans="1:37" ht="30" hidden="1" customHeight="1">
      <c r="A598" s="176" t="s">
        <v>201</v>
      </c>
      <c r="B598" s="176">
        <v>2621098870</v>
      </c>
      <c r="C598" s="176" t="s">
        <v>84</v>
      </c>
      <c r="D598" s="176" t="s">
        <v>77</v>
      </c>
      <c r="E598" s="176" t="s">
        <v>5</v>
      </c>
      <c r="F598" s="176" t="s">
        <v>967</v>
      </c>
      <c r="G598" s="176">
        <v>63</v>
      </c>
      <c r="H598" s="176" t="s">
        <v>211</v>
      </c>
      <c r="I598" s="176" t="s">
        <v>261</v>
      </c>
      <c r="J598" s="176" t="s">
        <v>424</v>
      </c>
      <c r="K598" s="176" t="s">
        <v>217</v>
      </c>
      <c r="L598" s="204">
        <v>46166.533333333333</v>
      </c>
      <c r="M598" s="204">
        <v>46166.538194444445</v>
      </c>
      <c r="N598" s="176" t="s">
        <v>243</v>
      </c>
      <c r="O598" s="144" t="s">
        <v>207</v>
      </c>
      <c r="P598" s="90"/>
      <c r="Q598" s="144" t="s">
        <v>207</v>
      </c>
      <c r="R598" s="90"/>
      <c r="S598" s="144" t="s">
        <v>207</v>
      </c>
      <c r="T598" s="90"/>
      <c r="U598" s="144" t="s">
        <v>207</v>
      </c>
      <c r="V598" s="90"/>
      <c r="W598" s="144" t="s">
        <v>207</v>
      </c>
      <c r="X598" s="90"/>
      <c r="Y598" s="144" t="s">
        <v>231</v>
      </c>
      <c r="Z598" s="90" t="s">
        <v>613</v>
      </c>
      <c r="AA598" s="144" t="s">
        <v>207</v>
      </c>
      <c r="AB598" s="90"/>
      <c r="AC598" s="144" t="s">
        <v>207</v>
      </c>
      <c r="AD598" s="90"/>
      <c r="AE598" s="144" t="s">
        <v>207</v>
      </c>
      <c r="AF598" s="178" t="str">
        <f>IF(AND(O598="",Q598="",S598="",U598="",W598="",Y598="",AA598="",AC598=""),"",IF(OR(AND(O598&lt;&gt;"NA",O598&lt;&gt;"C",O598&lt;&gt;"NC",O598&lt;&gt;"SF",O598&lt;&gt;""),AND(Q598&lt;&gt;"NA",Q598&lt;&gt;"C",Q598&lt;&gt;"NC",Q598&lt;&gt;"SF",Q598&lt;&gt;""),AND(S598&lt;&gt;"NA",S598&lt;&gt;"C",S598&lt;&gt;"NC",S598&lt;&gt;"SF",S598&lt;&gt;""),AND(U598&lt;&gt;"NA",U598&lt;&gt;"C",U598&lt;&gt;"NC",U598&lt;&gt;"SF",U598&lt;&gt;""),AND(W598&lt;&gt;"NA",W598&lt;&gt;"C",W598&lt;&gt;"NC",W598&lt;&gt;"SF",W598&lt;&gt;""),AND(Y598&lt;&gt;"NA",Y598&lt;&gt;"C",Y598&lt;&gt;"NC",Y598&lt;&gt;"SF",Y598&lt;&gt;""),AND(AA598&lt;&gt;"NA",AA598&lt;&gt;"C",AA598&lt;&gt;"NC",AA598&lt;&gt;"SF",AA598&lt;&gt;""),AND(AC598&lt;&gt;"NA",AC598&lt;&gt;"C",AC598&lt;&gt;"NC",AC598&lt;&gt;"SF",AC598&lt;&gt;"")),"FALSO",IF(AND(O598="NA",Q598="NA",S598="NA",U598="NA",W598="NA",Y598="NA",AA598="NA",AC598="NA"),"NA",IF(OR(O598="NC",Q598="NC",S598="NC",U598="NC",W598="NC",Y598="NC",AA598="NC",AC598="NC",O598="SF",Q598="SF",S598="SF",U598="SF",W598="SF",Y598="SF",AA598="SF",AC598="SF"),"NC",IF(OR(O598="C",Q598="C",S598="C",U598="C",W598="C",Y598="C",AA598="C",AC598="C"),"C","")))))</f>
        <v>NC</v>
      </c>
      <c r="AG598" s="54" t="str">
        <f>IF(AND(AE598="C",AF598="C"),"UTILIZOU O PDA CORRETAMENTE",IF(AND(AE598="C",AF598="NC"),"UTILIZOU O PDA CORRETAMENTE. NÃO HÁ FOTOS DE TODAS AS ETAPAS",IF(AND(AE598="NC",AF598="NC"),"NÃO UTILIZOU O PDA",IF(AND(AE598="NA",AF598="NA"),"NÃO AVALIADO POR FALHA DE SINCRONISMO"))))</f>
        <v>UTILIZOU O PDA CORRETAMENTE. NÃO HÁ FOTOS DE TODAS AS ETAPAS</v>
      </c>
      <c r="AH598" s="144" t="s">
        <v>207</v>
      </c>
      <c r="AI598" s="190" t="s">
        <v>6</v>
      </c>
      <c r="AJ598" s="94" t="str">
        <f>E598</f>
        <v>SÃO PAULO</v>
      </c>
      <c r="AK598" s="192" t="s">
        <v>39</v>
      </c>
    </row>
    <row r="599" spans="1:37" ht="30" hidden="1" customHeight="1">
      <c r="A599" s="176" t="s">
        <v>201</v>
      </c>
      <c r="B599" s="176">
        <v>2621833037</v>
      </c>
      <c r="C599" s="176" t="s">
        <v>101</v>
      </c>
      <c r="D599" s="176" t="s">
        <v>79</v>
      </c>
      <c r="E599" s="176" t="s">
        <v>5</v>
      </c>
      <c r="F599" s="176" t="s">
        <v>967</v>
      </c>
      <c r="G599" s="176">
        <v>63</v>
      </c>
      <c r="H599" s="176" t="s">
        <v>203</v>
      </c>
      <c r="I599" s="176" t="s">
        <v>261</v>
      </c>
      <c r="J599" s="176" t="s">
        <v>309</v>
      </c>
      <c r="K599" s="176" t="s">
        <v>969</v>
      </c>
      <c r="L599" s="204">
        <v>46166.561111111114</v>
      </c>
      <c r="M599" s="204">
        <v>46166.563888888886</v>
      </c>
      <c r="N599" s="176" t="s">
        <v>243</v>
      </c>
      <c r="O599" s="144" t="s">
        <v>207</v>
      </c>
      <c r="P599" s="90"/>
      <c r="Q599" s="144" t="s">
        <v>207</v>
      </c>
      <c r="R599" s="90"/>
      <c r="S599" s="144" t="s">
        <v>207</v>
      </c>
      <c r="T599" s="90"/>
      <c r="U599" s="144" t="s">
        <v>207</v>
      </c>
      <c r="V599" s="90"/>
      <c r="W599" s="144" t="s">
        <v>207</v>
      </c>
      <c r="X599" s="90"/>
      <c r="Y599" s="144" t="s">
        <v>231</v>
      </c>
      <c r="Z599" s="90" t="s">
        <v>613</v>
      </c>
      <c r="AA599" s="144" t="s">
        <v>207</v>
      </c>
      <c r="AB599" s="90"/>
      <c r="AC599" s="144" t="s">
        <v>207</v>
      </c>
      <c r="AD599" s="90"/>
      <c r="AE599" s="144" t="s">
        <v>207</v>
      </c>
      <c r="AF599" s="178" t="str">
        <f>IF(AND(O599="",Q599="",S599="",U599="",W599="",Y599="",AA599="",AC599=""),"",IF(OR(AND(O599&lt;&gt;"NA",O599&lt;&gt;"C",O599&lt;&gt;"NC",O599&lt;&gt;"SF",O599&lt;&gt;""),AND(Q599&lt;&gt;"NA",Q599&lt;&gt;"C",Q599&lt;&gt;"NC",Q599&lt;&gt;"SF",Q599&lt;&gt;""),AND(S599&lt;&gt;"NA",S599&lt;&gt;"C",S599&lt;&gt;"NC",S599&lt;&gt;"SF",S599&lt;&gt;""),AND(U599&lt;&gt;"NA",U599&lt;&gt;"C",U599&lt;&gt;"NC",U599&lt;&gt;"SF",U599&lt;&gt;""),AND(W599&lt;&gt;"NA",W599&lt;&gt;"C",W599&lt;&gt;"NC",W599&lt;&gt;"SF",W599&lt;&gt;""),AND(Y599&lt;&gt;"NA",Y599&lt;&gt;"C",Y599&lt;&gt;"NC",Y599&lt;&gt;"SF",Y599&lt;&gt;""),AND(AA599&lt;&gt;"NA",AA599&lt;&gt;"C",AA599&lt;&gt;"NC",AA599&lt;&gt;"SF",AA599&lt;&gt;""),AND(AC599&lt;&gt;"NA",AC599&lt;&gt;"C",AC599&lt;&gt;"NC",AC599&lt;&gt;"SF",AC599&lt;&gt;"")),"FALSO",IF(AND(O599="NA",Q599="NA",S599="NA",U599="NA",W599="NA",Y599="NA",AA599="NA",AC599="NA"),"NA",IF(OR(O599="NC",Q599="NC",S599="NC",U599="NC",W599="NC",Y599="NC",AA599="NC",AC599="NC",O599="SF",Q599="SF",S599="SF",U599="SF",W599="SF",Y599="SF",AA599="SF",AC599="SF"),"NC",IF(OR(O599="C",Q599="C",S599="C",U599="C",W599="C",Y599="C",AA599="C",AC599="C"),"C","")))))</f>
        <v>NC</v>
      </c>
      <c r="AG599" s="54" t="str">
        <f>IF(AND(AE599="C",AF599="C"),"UTILIZOU O PDA CORRETAMENTE",IF(AND(AE599="C",AF599="NC"),"UTILIZOU O PDA CORRETAMENTE. NÃO HÁ FOTOS DE TODAS AS ETAPAS",IF(AND(AE599="NC",AF599="NC"),"NÃO UTILIZOU O PDA",IF(AND(AE599="NA",AF599="NA"),"NÃO AVALIADO POR FALHA DE SINCRONISMO"))))</f>
        <v>UTILIZOU O PDA CORRETAMENTE. NÃO HÁ FOTOS DE TODAS AS ETAPAS</v>
      </c>
      <c r="AH599" s="144" t="s">
        <v>207</v>
      </c>
      <c r="AI599" s="190" t="s">
        <v>6</v>
      </c>
      <c r="AJ599" s="94" t="str">
        <f>E599</f>
        <v>SÃO PAULO</v>
      </c>
      <c r="AK599" s="192" t="s">
        <v>39</v>
      </c>
    </row>
    <row r="600" spans="1:37" ht="30" hidden="1" customHeight="1">
      <c r="A600" s="176" t="s">
        <v>201</v>
      </c>
      <c r="B600" s="176">
        <v>2621103391</v>
      </c>
      <c r="C600" s="176" t="s">
        <v>100</v>
      </c>
      <c r="D600" s="176" t="s">
        <v>81</v>
      </c>
      <c r="E600" s="176" t="s">
        <v>5</v>
      </c>
      <c r="F600" s="176" t="s">
        <v>970</v>
      </c>
      <c r="G600" s="176">
        <v>148</v>
      </c>
      <c r="H600" s="176" t="s">
        <v>217</v>
      </c>
      <c r="I600" s="176" t="s">
        <v>971</v>
      </c>
      <c r="J600" s="176" t="s">
        <v>236</v>
      </c>
      <c r="K600" s="176" t="s">
        <v>217</v>
      </c>
      <c r="L600" s="204">
        <v>46165.336805555555</v>
      </c>
      <c r="M600" s="204">
        <v>46165.337500000001</v>
      </c>
      <c r="N600" s="176" t="s">
        <v>277</v>
      </c>
      <c r="O600" s="144" t="s">
        <v>207</v>
      </c>
      <c r="P600" s="90"/>
      <c r="Q600" s="144" t="s">
        <v>207</v>
      </c>
      <c r="R600" s="90"/>
      <c r="S600" s="144" t="s">
        <v>207</v>
      </c>
      <c r="T600" s="90"/>
      <c r="U600" s="144" t="s">
        <v>207</v>
      </c>
      <c r="V600" s="90"/>
      <c r="W600" s="144" t="s">
        <v>207</v>
      </c>
      <c r="X600" s="90"/>
      <c r="Y600" s="144" t="s">
        <v>207</v>
      </c>
      <c r="Z600" s="90"/>
      <c r="AA600" s="144" t="s">
        <v>207</v>
      </c>
      <c r="AB600" s="90"/>
      <c r="AC600" s="144" t="s">
        <v>207</v>
      </c>
      <c r="AD600" s="90"/>
      <c r="AE600" s="144" t="s">
        <v>207</v>
      </c>
      <c r="AF600" s="178" t="str">
        <f>IF(AND(O600="",Q600="",S600="",U600="",W600="",Y600="",AA600="",AC600=""),"",IF(OR(AND(O600&lt;&gt;"NA",O600&lt;&gt;"C",O600&lt;&gt;"NC",O600&lt;&gt;"SF",O600&lt;&gt;""),AND(Q600&lt;&gt;"NA",Q600&lt;&gt;"C",Q600&lt;&gt;"NC",Q600&lt;&gt;"SF",Q600&lt;&gt;""),AND(S600&lt;&gt;"NA",S600&lt;&gt;"C",S600&lt;&gt;"NC",S600&lt;&gt;"SF",S600&lt;&gt;""),AND(U600&lt;&gt;"NA",U600&lt;&gt;"C",U600&lt;&gt;"NC",U600&lt;&gt;"SF",U600&lt;&gt;""),AND(W600&lt;&gt;"NA",W600&lt;&gt;"C",W600&lt;&gt;"NC",W600&lt;&gt;"SF",W600&lt;&gt;""),AND(Y600&lt;&gt;"NA",Y600&lt;&gt;"C",Y600&lt;&gt;"NC",Y600&lt;&gt;"SF",Y600&lt;&gt;""),AND(AA600&lt;&gt;"NA",AA600&lt;&gt;"C",AA600&lt;&gt;"NC",AA600&lt;&gt;"SF",AA600&lt;&gt;""),AND(AC600&lt;&gt;"NA",AC600&lt;&gt;"C",AC600&lt;&gt;"NC",AC600&lt;&gt;"SF",AC600&lt;&gt;"")),"FALSO",IF(AND(O600="NA",Q600="NA",S600="NA",U600="NA",W600="NA",Y600="NA",AA600="NA",AC600="NA"),"NA",IF(OR(O600="NC",Q600="NC",S600="NC",U600="NC",W600="NC",Y600="NC",AA600="NC",AC600="NC",O600="SF",Q600="SF",S600="SF",U600="SF",W600="SF",Y600="SF",AA600="SF",AC600="SF"),"NC",IF(OR(O600="C",Q600="C",S600="C",U600="C",W600="C",Y600="C",AA600="C",AC600="C"),"C","")))))</f>
        <v>C</v>
      </c>
      <c r="AG600" s="54" t="str">
        <f>IF(AND(AE600="C",AF600="C"),"UTILIZOU O PDA CORRETAMENTE",IF(AND(AE600="C",AF600="NC"),"UTILIZOU O PDA CORRETAMENTE. NÃO HÁ FOTOS DE TODAS AS ETAPAS",IF(AND(AE600="NC",AF600="NC"),"NÃO UTILIZOU O PDA",IF(AND(AE600="NA",AF600="NA"),"NÃO AVALIADO POR FALHA DE SINCRONISMO"))))</f>
        <v>UTILIZOU O PDA CORRETAMENTE</v>
      </c>
      <c r="AH600" s="144" t="s">
        <v>207</v>
      </c>
      <c r="AI600" s="190" t="s">
        <v>6</v>
      </c>
      <c r="AJ600" s="94" t="str">
        <f>E600</f>
        <v>SÃO PAULO</v>
      </c>
      <c r="AK600" s="192" t="s">
        <v>39</v>
      </c>
    </row>
    <row r="601" spans="1:37" ht="30" hidden="1" customHeight="1">
      <c r="A601" s="176" t="s">
        <v>201</v>
      </c>
      <c r="B601" s="176">
        <v>2621685511</v>
      </c>
      <c r="C601" s="176" t="s">
        <v>99</v>
      </c>
      <c r="D601" s="176" t="s">
        <v>81</v>
      </c>
      <c r="E601" s="176" t="s">
        <v>5</v>
      </c>
      <c r="F601" s="176" t="s">
        <v>896</v>
      </c>
      <c r="G601" s="176">
        <v>446</v>
      </c>
      <c r="H601" s="176" t="s">
        <v>203</v>
      </c>
      <c r="I601" s="176" t="s">
        <v>254</v>
      </c>
      <c r="J601" s="176" t="s">
        <v>219</v>
      </c>
      <c r="K601" s="176"/>
      <c r="L601" s="204">
        <v>46165.291666666664</v>
      </c>
      <c r="M601" s="204">
        <v>46165.292361111111</v>
      </c>
      <c r="N601" s="176" t="s">
        <v>277</v>
      </c>
      <c r="O601" s="144" t="s">
        <v>207</v>
      </c>
      <c r="P601" s="90"/>
      <c r="Q601" s="144" t="s">
        <v>207</v>
      </c>
      <c r="R601" s="90"/>
      <c r="S601" s="144" t="s">
        <v>207</v>
      </c>
      <c r="T601" s="90"/>
      <c r="U601" s="144" t="s">
        <v>207</v>
      </c>
      <c r="V601" s="90"/>
      <c r="W601" s="144" t="s">
        <v>207</v>
      </c>
      <c r="X601" s="90"/>
      <c r="Y601" s="144" t="s">
        <v>62</v>
      </c>
      <c r="Z601" s="90"/>
      <c r="AA601" s="144" t="s">
        <v>207</v>
      </c>
      <c r="AB601" s="90"/>
      <c r="AC601" s="144" t="s">
        <v>207</v>
      </c>
      <c r="AD601" s="90"/>
      <c r="AE601" s="144" t="s">
        <v>207</v>
      </c>
      <c r="AF601" s="178" t="str">
        <f>IF(AND(O601="",Q601="",S601="",U601="",W601="",Y601="",AA601="",AC601=""),"",IF(OR(AND(O601&lt;&gt;"NA",O601&lt;&gt;"C",O601&lt;&gt;"NC",O601&lt;&gt;"SF",O601&lt;&gt;""),AND(Q601&lt;&gt;"NA",Q601&lt;&gt;"C",Q601&lt;&gt;"NC",Q601&lt;&gt;"SF",Q601&lt;&gt;""),AND(S601&lt;&gt;"NA",S601&lt;&gt;"C",S601&lt;&gt;"NC",S601&lt;&gt;"SF",S601&lt;&gt;""),AND(U601&lt;&gt;"NA",U601&lt;&gt;"C",U601&lt;&gt;"NC",U601&lt;&gt;"SF",U601&lt;&gt;""),AND(W601&lt;&gt;"NA",W601&lt;&gt;"C",W601&lt;&gt;"NC",W601&lt;&gt;"SF",W601&lt;&gt;""),AND(Y601&lt;&gt;"NA",Y601&lt;&gt;"C",Y601&lt;&gt;"NC",Y601&lt;&gt;"SF",Y601&lt;&gt;""),AND(AA601&lt;&gt;"NA",AA601&lt;&gt;"C",AA601&lt;&gt;"NC",AA601&lt;&gt;"SF",AA601&lt;&gt;""),AND(AC601&lt;&gt;"NA",AC601&lt;&gt;"C",AC601&lt;&gt;"NC",AC601&lt;&gt;"SF",AC601&lt;&gt;"")),"FALSO",IF(AND(O601="NA",Q601="NA",S601="NA",U601="NA",W601="NA",Y601="NA",AA601="NA",AC601="NA"),"NA",IF(OR(O601="NC",Q601="NC",S601="NC",U601="NC",W601="NC",Y601="NC",AA601="NC",AC601="NC",O601="SF",Q601="SF",S601="SF",U601="SF",W601="SF",Y601="SF",AA601="SF",AC601="SF"),"NC",IF(OR(O601="C",Q601="C",S601="C",U601="C",W601="C",Y601="C",AA601="C",AC601="C"),"C","")))))</f>
        <v>C</v>
      </c>
      <c r="AG601" s="54" t="str">
        <f>IF(AND(AE601="C",AF601="C"),"UTILIZOU O PDA CORRETAMENTE",IF(AND(AE601="C",AF601="NC"),"UTILIZOU O PDA CORRETAMENTE. NÃO HÁ FOTOS DE TODAS AS ETAPAS",IF(AND(AE601="NC",AF601="NC"),"NÃO UTILIZOU O PDA",IF(AND(AE601="NA",AF601="NA"),"NÃO AVALIADO POR FALHA DE SINCRONISMO"))))</f>
        <v>UTILIZOU O PDA CORRETAMENTE</v>
      </c>
      <c r="AH601" s="144" t="s">
        <v>207</v>
      </c>
      <c r="AI601" s="190" t="s">
        <v>6</v>
      </c>
      <c r="AJ601" s="94" t="str">
        <f>E601</f>
        <v>SÃO PAULO</v>
      </c>
      <c r="AK601" s="192" t="s">
        <v>39</v>
      </c>
    </row>
    <row r="602" spans="1:37" ht="30" hidden="1" customHeight="1">
      <c r="A602" s="176" t="s">
        <v>201</v>
      </c>
      <c r="B602" s="176">
        <v>2693932670</v>
      </c>
      <c r="C602" s="176" t="s">
        <v>107</v>
      </c>
      <c r="D602" s="176" t="s">
        <v>81</v>
      </c>
      <c r="E602" s="176" t="s">
        <v>5</v>
      </c>
      <c r="F602" s="176" t="s">
        <v>972</v>
      </c>
      <c r="G602" s="176">
        <v>84</v>
      </c>
      <c r="H602" s="176" t="s">
        <v>217</v>
      </c>
      <c r="I602" s="176" t="s">
        <v>465</v>
      </c>
      <c r="J602" s="176" t="s">
        <v>224</v>
      </c>
      <c r="K602" s="176" t="s">
        <v>973</v>
      </c>
      <c r="L602" s="204">
        <v>46164.64166666667</v>
      </c>
      <c r="M602" s="204">
        <v>46164.668055555558</v>
      </c>
      <c r="N602" s="176" t="s">
        <v>258</v>
      </c>
      <c r="O602" s="144" t="s">
        <v>207</v>
      </c>
      <c r="P602" s="90"/>
      <c r="Q602" s="144" t="s">
        <v>207</v>
      </c>
      <c r="R602" s="90"/>
      <c r="S602" s="144" t="s">
        <v>207</v>
      </c>
      <c r="T602" s="90"/>
      <c r="U602" s="144" t="s">
        <v>62</v>
      </c>
      <c r="V602" s="90"/>
      <c r="W602" s="144" t="s">
        <v>207</v>
      </c>
      <c r="X602" s="90"/>
      <c r="Y602" s="144" t="s">
        <v>62</v>
      </c>
      <c r="Z602" s="90"/>
      <c r="AA602" s="144" t="s">
        <v>207</v>
      </c>
      <c r="AB602" s="90"/>
      <c r="AC602" s="144" t="s">
        <v>207</v>
      </c>
      <c r="AD602" s="90"/>
      <c r="AE602" s="144" t="s">
        <v>207</v>
      </c>
      <c r="AF602" s="178" t="str">
        <f>IF(AND(O602="",Q602="",S602="",U602="",W602="",Y602="",AA602="",AC602=""),"",IF(OR(AND(O602&lt;&gt;"NA",O602&lt;&gt;"C",O602&lt;&gt;"NC",O602&lt;&gt;"SF",O602&lt;&gt;""),AND(Q602&lt;&gt;"NA",Q602&lt;&gt;"C",Q602&lt;&gt;"NC",Q602&lt;&gt;"SF",Q602&lt;&gt;""),AND(S602&lt;&gt;"NA",S602&lt;&gt;"C",S602&lt;&gt;"NC",S602&lt;&gt;"SF",S602&lt;&gt;""),AND(U602&lt;&gt;"NA",U602&lt;&gt;"C",U602&lt;&gt;"NC",U602&lt;&gt;"SF",U602&lt;&gt;""),AND(W602&lt;&gt;"NA",W602&lt;&gt;"C",W602&lt;&gt;"NC",W602&lt;&gt;"SF",W602&lt;&gt;""),AND(Y602&lt;&gt;"NA",Y602&lt;&gt;"C",Y602&lt;&gt;"NC",Y602&lt;&gt;"SF",Y602&lt;&gt;""),AND(AA602&lt;&gt;"NA",AA602&lt;&gt;"C",AA602&lt;&gt;"NC",AA602&lt;&gt;"SF",AA602&lt;&gt;""),AND(AC602&lt;&gt;"NA",AC602&lt;&gt;"C",AC602&lt;&gt;"NC",AC602&lt;&gt;"SF",AC602&lt;&gt;"")),"FALSO",IF(AND(O602="NA",Q602="NA",S602="NA",U602="NA",W602="NA",Y602="NA",AA602="NA",AC602="NA"),"NA",IF(OR(O602="NC",Q602="NC",S602="NC",U602="NC",W602="NC",Y602="NC",AA602="NC",AC602="NC",O602="SF",Q602="SF",S602="SF",U602="SF",W602="SF",Y602="SF",AA602="SF",AC602="SF"),"NC",IF(OR(O602="C",Q602="C",S602="C",U602="C",W602="C",Y602="C",AA602="C",AC602="C"),"C","")))))</f>
        <v>C</v>
      </c>
      <c r="AG602" s="54" t="str">
        <f>IF(AND(AE602="C",AF602="C"),"UTILIZOU O PDA CORRETAMENTE",IF(AND(AE602="C",AF602="NC"),"UTILIZOU O PDA CORRETAMENTE. NÃO HÁ FOTOS DE TODAS AS ETAPAS",IF(AND(AE602="NC",AF602="NC"),"NÃO UTILIZOU O PDA",IF(AND(AE602="NA",AF602="NA"),"NÃO AVALIADO POR FALHA DE SINCRONISMO"))))</f>
        <v>UTILIZOU O PDA CORRETAMENTE</v>
      </c>
      <c r="AH602" s="144" t="s">
        <v>207</v>
      </c>
      <c r="AI602" s="190" t="s">
        <v>6</v>
      </c>
      <c r="AJ602" s="94" t="str">
        <f>E602</f>
        <v>SÃO PAULO</v>
      </c>
      <c r="AK602" s="192" t="s">
        <v>39</v>
      </c>
    </row>
    <row r="603" spans="1:37" ht="30" hidden="1" customHeight="1">
      <c r="A603" s="176" t="s">
        <v>201</v>
      </c>
      <c r="B603" s="176">
        <v>2621831740</v>
      </c>
      <c r="C603" s="176" t="s">
        <v>90</v>
      </c>
      <c r="D603" s="176" t="s">
        <v>78</v>
      </c>
      <c r="E603" s="176" t="s">
        <v>5</v>
      </c>
      <c r="F603" s="176" t="s">
        <v>974</v>
      </c>
      <c r="G603" s="176">
        <v>642</v>
      </c>
      <c r="H603" s="176"/>
      <c r="I603" s="176" t="s">
        <v>223</v>
      </c>
      <c r="J603" s="176" t="s">
        <v>275</v>
      </c>
      <c r="K603" s="176"/>
      <c r="L603" s="204">
        <v>46166.400694444441</v>
      </c>
      <c r="M603" s="204">
        <v>46166.401388888888</v>
      </c>
      <c r="N603" s="176" t="s">
        <v>318</v>
      </c>
      <c r="O603" s="144" t="s">
        <v>207</v>
      </c>
      <c r="P603" s="90"/>
      <c r="Q603" s="144" t="s">
        <v>207</v>
      </c>
      <c r="R603" s="90"/>
      <c r="S603" s="144" t="s">
        <v>207</v>
      </c>
      <c r="T603" s="90"/>
      <c r="U603" s="144" t="s">
        <v>207</v>
      </c>
      <c r="V603" s="90"/>
      <c r="W603" s="144" t="s">
        <v>62</v>
      </c>
      <c r="X603" s="90"/>
      <c r="Y603" s="144" t="s">
        <v>62</v>
      </c>
      <c r="Z603" s="90"/>
      <c r="AA603" s="144" t="s">
        <v>207</v>
      </c>
      <c r="AB603" s="90"/>
      <c r="AC603" s="144" t="s">
        <v>207</v>
      </c>
      <c r="AD603" s="90"/>
      <c r="AE603" s="144" t="s">
        <v>207</v>
      </c>
      <c r="AF603" s="178" t="str">
        <f>IF(AND(O603="",Q603="",S603="",U603="",W603="",Y603="",AA603="",AC603=""),"",IF(OR(AND(O603&lt;&gt;"NA",O603&lt;&gt;"C",O603&lt;&gt;"NC",O603&lt;&gt;"SF",O603&lt;&gt;""),AND(Q603&lt;&gt;"NA",Q603&lt;&gt;"C",Q603&lt;&gt;"NC",Q603&lt;&gt;"SF",Q603&lt;&gt;""),AND(S603&lt;&gt;"NA",S603&lt;&gt;"C",S603&lt;&gt;"NC",S603&lt;&gt;"SF",S603&lt;&gt;""),AND(U603&lt;&gt;"NA",U603&lt;&gt;"C",U603&lt;&gt;"NC",U603&lt;&gt;"SF",U603&lt;&gt;""),AND(W603&lt;&gt;"NA",W603&lt;&gt;"C",W603&lt;&gt;"NC",W603&lt;&gt;"SF",W603&lt;&gt;""),AND(Y603&lt;&gt;"NA",Y603&lt;&gt;"C",Y603&lt;&gt;"NC",Y603&lt;&gt;"SF",Y603&lt;&gt;""),AND(AA603&lt;&gt;"NA",AA603&lt;&gt;"C",AA603&lt;&gt;"NC",AA603&lt;&gt;"SF",AA603&lt;&gt;""),AND(AC603&lt;&gt;"NA",AC603&lt;&gt;"C",AC603&lt;&gt;"NC",AC603&lt;&gt;"SF",AC603&lt;&gt;"")),"FALSO",IF(AND(O603="NA",Q603="NA",S603="NA",U603="NA",W603="NA",Y603="NA",AA603="NA",AC603="NA"),"NA",IF(OR(O603="NC",Q603="NC",S603="NC",U603="NC",W603="NC",Y603="NC",AA603="NC",AC603="NC",O603="SF",Q603="SF",S603="SF",U603="SF",W603="SF",Y603="SF",AA603="SF",AC603="SF"),"NC",IF(OR(O603="C",Q603="C",S603="C",U603="C",W603="C",Y603="C",AA603="C",AC603="C"),"C","")))))</f>
        <v>C</v>
      </c>
      <c r="AG603" s="54" t="str">
        <f>IF(AND(AE603="C",AF603="C"),"UTILIZOU O PDA CORRETAMENTE",IF(AND(AE603="C",AF603="NC"),"UTILIZOU O PDA CORRETAMENTE. NÃO HÁ FOTOS DE TODAS AS ETAPAS",IF(AND(AE603="NC",AF603="NC"),"NÃO UTILIZOU O PDA",IF(AND(AE603="NA",AF603="NA"),"NÃO AVALIADO POR FALHA DE SINCRONISMO"))))</f>
        <v>UTILIZOU O PDA CORRETAMENTE</v>
      </c>
      <c r="AH603" s="144" t="s">
        <v>207</v>
      </c>
      <c r="AI603" s="190" t="s">
        <v>6</v>
      </c>
      <c r="AJ603" s="94" t="str">
        <f>E603</f>
        <v>SÃO PAULO</v>
      </c>
      <c r="AK603" s="192" t="s">
        <v>39</v>
      </c>
    </row>
    <row r="604" spans="1:37" ht="30" hidden="1" customHeight="1">
      <c r="A604" s="176" t="s">
        <v>201</v>
      </c>
      <c r="B604" s="176">
        <v>2621682660</v>
      </c>
      <c r="C604" s="176" t="s">
        <v>104</v>
      </c>
      <c r="D604" s="176" t="s">
        <v>81</v>
      </c>
      <c r="E604" s="176" t="s">
        <v>5</v>
      </c>
      <c r="F604" s="176" t="s">
        <v>975</v>
      </c>
      <c r="G604" s="176">
        <v>19</v>
      </c>
      <c r="H604" s="176" t="s">
        <v>217</v>
      </c>
      <c r="I604" s="176" t="s">
        <v>761</v>
      </c>
      <c r="J604" s="176" t="s">
        <v>246</v>
      </c>
      <c r="K604" s="176" t="s">
        <v>976</v>
      </c>
      <c r="L604" s="204">
        <v>46165.425694444442</v>
      </c>
      <c r="M604" s="204">
        <v>46165.470138888886</v>
      </c>
      <c r="N604" s="176" t="s">
        <v>229</v>
      </c>
      <c r="O604" s="144" t="s">
        <v>231</v>
      </c>
      <c r="P604" s="90" t="s">
        <v>891</v>
      </c>
      <c r="Q604" s="144" t="s">
        <v>231</v>
      </c>
      <c r="R604" s="90" t="s">
        <v>891</v>
      </c>
      <c r="S604" s="144" t="s">
        <v>231</v>
      </c>
      <c r="T604" s="90" t="s">
        <v>891</v>
      </c>
      <c r="U604" s="144" t="s">
        <v>231</v>
      </c>
      <c r="V604" s="90" t="s">
        <v>891</v>
      </c>
      <c r="W604" s="144" t="s">
        <v>231</v>
      </c>
      <c r="X604" s="90" t="s">
        <v>891</v>
      </c>
      <c r="Y604" s="144" t="s">
        <v>231</v>
      </c>
      <c r="Z604" s="90" t="s">
        <v>891</v>
      </c>
      <c r="AA604" s="144" t="s">
        <v>231</v>
      </c>
      <c r="AB604" s="90" t="s">
        <v>891</v>
      </c>
      <c r="AC604" s="144" t="s">
        <v>231</v>
      </c>
      <c r="AD604" s="90" t="s">
        <v>891</v>
      </c>
      <c r="AE604" s="144" t="s">
        <v>231</v>
      </c>
      <c r="AF604" s="178" t="str">
        <f>IF(AND(O604="",Q604="",S604="",U604="",W604="",Y604="",AA604="",AC604=""),"",IF(OR(AND(O604&lt;&gt;"NA",O604&lt;&gt;"C",O604&lt;&gt;"NC",O604&lt;&gt;"SF",O604&lt;&gt;""),AND(Q604&lt;&gt;"NA",Q604&lt;&gt;"C",Q604&lt;&gt;"NC",Q604&lt;&gt;"SF",Q604&lt;&gt;""),AND(S604&lt;&gt;"NA",S604&lt;&gt;"C",S604&lt;&gt;"NC",S604&lt;&gt;"SF",S604&lt;&gt;""),AND(U604&lt;&gt;"NA",U604&lt;&gt;"C",U604&lt;&gt;"NC",U604&lt;&gt;"SF",U604&lt;&gt;""),AND(W604&lt;&gt;"NA",W604&lt;&gt;"C",W604&lt;&gt;"NC",W604&lt;&gt;"SF",W604&lt;&gt;""),AND(Y604&lt;&gt;"NA",Y604&lt;&gt;"C",Y604&lt;&gt;"NC",Y604&lt;&gt;"SF",Y604&lt;&gt;""),AND(AA604&lt;&gt;"NA",AA604&lt;&gt;"C",AA604&lt;&gt;"NC",AA604&lt;&gt;"SF",AA604&lt;&gt;""),AND(AC604&lt;&gt;"NA",AC604&lt;&gt;"C",AC604&lt;&gt;"NC",AC604&lt;&gt;"SF",AC604&lt;&gt;"")),"FALSO",IF(AND(O604="NA",Q604="NA",S604="NA",U604="NA",W604="NA",Y604="NA",AA604="NA",AC604="NA"),"NA",IF(OR(O604="NC",Q604="NC",S604="NC",U604="NC",W604="NC",Y604="NC",AA604="NC",AC604="NC",O604="SF",Q604="SF",S604="SF",U604="SF",W604="SF",Y604="SF",AA604="SF",AC604="SF"),"NC",IF(OR(O604="C",Q604="C",S604="C",U604="C",W604="C",Y604="C",AA604="C",AC604="C"),"C","")))))</f>
        <v>NC</v>
      </c>
      <c r="AG604" s="54" t="str">
        <f>IF(AND(AE604="C",AF604="C"),"UTILIZOU O PDA CORRETAMENTE",IF(AND(AE604="C",AF604="NC"),"UTILIZOU O PDA CORRETAMENTE. NÃO HÁ FOTOS DE TODAS AS ETAPAS",IF(AND(AE604="NC",AF604="NC"),"NÃO UTILIZOU O PDA",IF(AND(AE604="NA",AF604="NA"),"NÃO AVALIADO POR FALHA DE SINCRONISMO"))))</f>
        <v>NÃO UTILIZOU O PDA</v>
      </c>
      <c r="AH604" s="144" t="s">
        <v>207</v>
      </c>
      <c r="AI604" s="190" t="s">
        <v>6</v>
      </c>
      <c r="AJ604" s="94" t="str">
        <f>E604</f>
        <v>SÃO PAULO</v>
      </c>
      <c r="AK604" s="192" t="s">
        <v>39</v>
      </c>
    </row>
    <row r="605" spans="1:37" ht="30" hidden="1" customHeight="1">
      <c r="A605" s="176" t="s">
        <v>201</v>
      </c>
      <c r="B605" s="176">
        <v>2693996813</v>
      </c>
      <c r="C605" s="176" t="s">
        <v>102</v>
      </c>
      <c r="D605" s="176" t="s">
        <v>81</v>
      </c>
      <c r="E605" s="176" t="s">
        <v>5</v>
      </c>
      <c r="F605" s="176" t="s">
        <v>569</v>
      </c>
      <c r="G605" s="176">
        <v>1504</v>
      </c>
      <c r="H605" s="176" t="s">
        <v>208</v>
      </c>
      <c r="I605" s="176" t="s">
        <v>241</v>
      </c>
      <c r="J605" s="176" t="s">
        <v>246</v>
      </c>
      <c r="K605" s="176"/>
      <c r="L605" s="204">
        <v>46165.333333333336</v>
      </c>
      <c r="M605" s="204">
        <v>46165.334027777775</v>
      </c>
      <c r="N605" s="176" t="s">
        <v>229</v>
      </c>
      <c r="O605" s="144" t="s">
        <v>231</v>
      </c>
      <c r="P605" s="90" t="s">
        <v>891</v>
      </c>
      <c r="Q605" s="144" t="s">
        <v>231</v>
      </c>
      <c r="R605" s="90" t="s">
        <v>891</v>
      </c>
      <c r="S605" s="144" t="s">
        <v>231</v>
      </c>
      <c r="T605" s="90" t="s">
        <v>891</v>
      </c>
      <c r="U605" s="144" t="s">
        <v>231</v>
      </c>
      <c r="V605" s="90" t="s">
        <v>891</v>
      </c>
      <c r="W605" s="144" t="s">
        <v>231</v>
      </c>
      <c r="X605" s="90" t="s">
        <v>891</v>
      </c>
      <c r="Y605" s="144" t="s">
        <v>231</v>
      </c>
      <c r="Z605" s="90" t="s">
        <v>891</v>
      </c>
      <c r="AA605" s="144" t="s">
        <v>231</v>
      </c>
      <c r="AB605" s="90" t="s">
        <v>891</v>
      </c>
      <c r="AC605" s="144" t="s">
        <v>231</v>
      </c>
      <c r="AD605" s="90" t="s">
        <v>891</v>
      </c>
      <c r="AE605" s="144" t="s">
        <v>231</v>
      </c>
      <c r="AF605" s="178" t="str">
        <f>IF(AND(O605="",Q605="",S605="",U605="",W605="",Y605="",AA605="",AC605=""),"",IF(OR(AND(O605&lt;&gt;"NA",O605&lt;&gt;"C",O605&lt;&gt;"NC",O605&lt;&gt;"SF",O605&lt;&gt;""),AND(Q605&lt;&gt;"NA",Q605&lt;&gt;"C",Q605&lt;&gt;"NC",Q605&lt;&gt;"SF",Q605&lt;&gt;""),AND(S605&lt;&gt;"NA",S605&lt;&gt;"C",S605&lt;&gt;"NC",S605&lt;&gt;"SF",S605&lt;&gt;""),AND(U605&lt;&gt;"NA",U605&lt;&gt;"C",U605&lt;&gt;"NC",U605&lt;&gt;"SF",U605&lt;&gt;""),AND(W605&lt;&gt;"NA",W605&lt;&gt;"C",W605&lt;&gt;"NC",W605&lt;&gt;"SF",W605&lt;&gt;""),AND(Y605&lt;&gt;"NA",Y605&lt;&gt;"C",Y605&lt;&gt;"NC",Y605&lt;&gt;"SF",Y605&lt;&gt;""),AND(AA605&lt;&gt;"NA",AA605&lt;&gt;"C",AA605&lt;&gt;"NC",AA605&lt;&gt;"SF",AA605&lt;&gt;""),AND(AC605&lt;&gt;"NA",AC605&lt;&gt;"C",AC605&lt;&gt;"NC",AC605&lt;&gt;"SF",AC605&lt;&gt;"")),"FALSO",IF(AND(O605="NA",Q605="NA",S605="NA",U605="NA",W605="NA",Y605="NA",AA605="NA",AC605="NA"),"NA",IF(OR(O605="NC",Q605="NC",S605="NC",U605="NC",W605="NC",Y605="NC",AA605="NC",AC605="NC",O605="SF",Q605="SF",S605="SF",U605="SF",W605="SF",Y605="SF",AA605="SF",AC605="SF"),"NC",IF(OR(O605="C",Q605="C",S605="C",U605="C",W605="C",Y605="C",AA605="C",AC605="C"),"C","")))))</f>
        <v>NC</v>
      </c>
      <c r="AG605" s="54" t="str">
        <f>IF(AND(AE605="C",AF605="C"),"UTILIZOU O PDA CORRETAMENTE",IF(AND(AE605="C",AF605="NC"),"UTILIZOU O PDA CORRETAMENTE. NÃO HÁ FOTOS DE TODAS AS ETAPAS",IF(AND(AE605="NC",AF605="NC"),"NÃO UTILIZOU O PDA",IF(AND(AE605="NA",AF605="NA"),"NÃO AVALIADO POR FALHA DE SINCRONISMO"))))</f>
        <v>NÃO UTILIZOU O PDA</v>
      </c>
      <c r="AH605" s="144" t="s">
        <v>207</v>
      </c>
      <c r="AI605" s="190" t="s">
        <v>6</v>
      </c>
      <c r="AJ605" s="94" t="str">
        <f>E605</f>
        <v>SÃO PAULO</v>
      </c>
      <c r="AK605" s="192" t="s">
        <v>39</v>
      </c>
    </row>
    <row r="606" spans="1:37" ht="30" hidden="1" customHeight="1">
      <c r="A606" s="176" t="s">
        <v>201</v>
      </c>
      <c r="B606" s="176">
        <v>2621072524</v>
      </c>
      <c r="C606" s="176" t="s">
        <v>86</v>
      </c>
      <c r="D606" s="176" t="s">
        <v>77</v>
      </c>
      <c r="E606" s="176" t="s">
        <v>5</v>
      </c>
      <c r="F606" s="176" t="s">
        <v>614</v>
      </c>
      <c r="G606" s="176">
        <v>1265</v>
      </c>
      <c r="H606" s="176"/>
      <c r="I606" s="176" t="s">
        <v>671</v>
      </c>
      <c r="J606" s="176" t="s">
        <v>86</v>
      </c>
      <c r="K606" s="176" t="s">
        <v>977</v>
      </c>
      <c r="L606" s="204">
        <v>46164.484722222223</v>
      </c>
      <c r="M606" s="204">
        <v>46164.551388888889</v>
      </c>
      <c r="N606" s="176" t="s">
        <v>206</v>
      </c>
      <c r="O606" s="144" t="s">
        <v>207</v>
      </c>
      <c r="P606" s="90"/>
      <c r="Q606" s="144" t="s">
        <v>207</v>
      </c>
      <c r="R606" s="90"/>
      <c r="S606" s="144" t="s">
        <v>207</v>
      </c>
      <c r="T606" s="90"/>
      <c r="U606" s="144" t="s">
        <v>207</v>
      </c>
      <c r="V606" s="90"/>
      <c r="W606" s="144" t="s">
        <v>207</v>
      </c>
      <c r="X606" s="90"/>
      <c r="Y606" s="144" t="s">
        <v>231</v>
      </c>
      <c r="Z606" s="90" t="s">
        <v>978</v>
      </c>
      <c r="AA606" s="144" t="s">
        <v>207</v>
      </c>
      <c r="AB606" s="90"/>
      <c r="AC606" s="144" t="s">
        <v>207</v>
      </c>
      <c r="AD606" s="90"/>
      <c r="AE606" s="144" t="s">
        <v>207</v>
      </c>
      <c r="AF606" s="178" t="str">
        <f>IF(AND(O606="",Q606="",S606="",U606="",W606="",Y606="",AA606="",AC606=""),"",IF(OR(AND(O606&lt;&gt;"NA",O606&lt;&gt;"C",O606&lt;&gt;"NC",O606&lt;&gt;"SF",O606&lt;&gt;""),AND(Q606&lt;&gt;"NA",Q606&lt;&gt;"C",Q606&lt;&gt;"NC",Q606&lt;&gt;"SF",Q606&lt;&gt;""),AND(S606&lt;&gt;"NA",S606&lt;&gt;"C",S606&lt;&gt;"NC",S606&lt;&gt;"SF",S606&lt;&gt;""),AND(U606&lt;&gt;"NA",U606&lt;&gt;"C",U606&lt;&gt;"NC",U606&lt;&gt;"SF",U606&lt;&gt;""),AND(W606&lt;&gt;"NA",W606&lt;&gt;"C",W606&lt;&gt;"NC",W606&lt;&gt;"SF",W606&lt;&gt;""),AND(Y606&lt;&gt;"NA",Y606&lt;&gt;"C",Y606&lt;&gt;"NC",Y606&lt;&gt;"SF",Y606&lt;&gt;""),AND(AA606&lt;&gt;"NA",AA606&lt;&gt;"C",AA606&lt;&gt;"NC",AA606&lt;&gt;"SF",AA606&lt;&gt;""),AND(AC606&lt;&gt;"NA",AC606&lt;&gt;"C",AC606&lt;&gt;"NC",AC606&lt;&gt;"SF",AC606&lt;&gt;"")),"FALSO",IF(AND(O606="NA",Q606="NA",S606="NA",U606="NA",W606="NA",Y606="NA",AA606="NA",AC606="NA"),"NA",IF(OR(O606="NC",Q606="NC",S606="NC",U606="NC",W606="NC",Y606="NC",AA606="NC",AC606="NC",O606="SF",Q606="SF",S606="SF",U606="SF",W606="SF",Y606="SF",AA606="SF",AC606="SF"),"NC",IF(OR(O606="C",Q606="C",S606="C",U606="C",W606="C",Y606="C",AA606="C",AC606="C"),"C","")))))</f>
        <v>NC</v>
      </c>
      <c r="AG606" s="54" t="str">
        <f>IF(AND(AE606="C",AF606="C"),"UTILIZOU O PDA CORRETAMENTE",IF(AND(AE606="C",AF606="NC"),"UTILIZOU O PDA CORRETAMENTE. NÃO HÁ FOTOS DE TODAS AS ETAPAS",IF(AND(AE606="NC",AF606="NC"),"NÃO UTILIZOU O PDA",IF(AND(AE606="NA",AF606="NA"),"NÃO AVALIADO POR FALHA DE SINCRONISMO"))))</f>
        <v>UTILIZOU O PDA CORRETAMENTE. NÃO HÁ FOTOS DE TODAS AS ETAPAS</v>
      </c>
      <c r="AH606" s="144" t="s">
        <v>207</v>
      </c>
      <c r="AI606" s="190" t="s">
        <v>6</v>
      </c>
      <c r="AJ606" s="94" t="str">
        <f>E606</f>
        <v>SÃO PAULO</v>
      </c>
      <c r="AK606" s="192" t="s">
        <v>39</v>
      </c>
    </row>
    <row r="607" spans="1:37" ht="30" hidden="1" customHeight="1">
      <c r="A607" s="176" t="s">
        <v>201</v>
      </c>
      <c r="B607" s="176">
        <v>2621676777</v>
      </c>
      <c r="C607" s="176" t="s">
        <v>106</v>
      </c>
      <c r="D607" s="176" t="s">
        <v>81</v>
      </c>
      <c r="E607" s="176" t="s">
        <v>5</v>
      </c>
      <c r="F607" s="176" t="s">
        <v>614</v>
      </c>
      <c r="G607" s="176">
        <v>664</v>
      </c>
      <c r="H607" s="176" t="s">
        <v>217</v>
      </c>
      <c r="I607" s="176" t="s">
        <v>241</v>
      </c>
      <c r="J607" s="176" t="s">
        <v>279</v>
      </c>
      <c r="K607" s="176" t="s">
        <v>979</v>
      </c>
      <c r="L607" s="204">
        <v>46164.502083333333</v>
      </c>
      <c r="M607" s="204">
        <v>46164.579861111109</v>
      </c>
      <c r="N607" s="176" t="s">
        <v>243</v>
      </c>
      <c r="O607" s="144" t="s">
        <v>207</v>
      </c>
      <c r="P607" s="90"/>
      <c r="Q607" s="144" t="s">
        <v>207</v>
      </c>
      <c r="R607" s="90"/>
      <c r="S607" s="144" t="s">
        <v>207</v>
      </c>
      <c r="T607" s="90"/>
      <c r="U607" s="144" t="s">
        <v>62</v>
      </c>
      <c r="V607" s="90"/>
      <c r="W607" s="144" t="s">
        <v>207</v>
      </c>
      <c r="X607" s="90"/>
      <c r="Y607" s="144" t="s">
        <v>62</v>
      </c>
      <c r="Z607" s="90"/>
      <c r="AA607" s="144" t="s">
        <v>207</v>
      </c>
      <c r="AB607" s="90"/>
      <c r="AC607" s="144" t="s">
        <v>207</v>
      </c>
      <c r="AD607" s="90"/>
      <c r="AE607" s="144" t="s">
        <v>207</v>
      </c>
      <c r="AF607" s="178" t="str">
        <f>IF(AND(O607="",Q607="",S607="",U607="",W607="",Y607="",AA607="",AC607=""),"",IF(OR(AND(O607&lt;&gt;"NA",O607&lt;&gt;"C",O607&lt;&gt;"NC",O607&lt;&gt;"SF",O607&lt;&gt;""),AND(Q607&lt;&gt;"NA",Q607&lt;&gt;"C",Q607&lt;&gt;"NC",Q607&lt;&gt;"SF",Q607&lt;&gt;""),AND(S607&lt;&gt;"NA",S607&lt;&gt;"C",S607&lt;&gt;"NC",S607&lt;&gt;"SF",S607&lt;&gt;""),AND(U607&lt;&gt;"NA",U607&lt;&gt;"C",U607&lt;&gt;"NC",U607&lt;&gt;"SF",U607&lt;&gt;""),AND(W607&lt;&gt;"NA",W607&lt;&gt;"C",W607&lt;&gt;"NC",W607&lt;&gt;"SF",W607&lt;&gt;""),AND(Y607&lt;&gt;"NA",Y607&lt;&gt;"C",Y607&lt;&gt;"NC",Y607&lt;&gt;"SF",Y607&lt;&gt;""),AND(AA607&lt;&gt;"NA",AA607&lt;&gt;"C",AA607&lt;&gt;"NC",AA607&lt;&gt;"SF",AA607&lt;&gt;""),AND(AC607&lt;&gt;"NA",AC607&lt;&gt;"C",AC607&lt;&gt;"NC",AC607&lt;&gt;"SF",AC607&lt;&gt;"")),"FALSO",IF(AND(O607="NA",Q607="NA",S607="NA",U607="NA",W607="NA",Y607="NA",AA607="NA",AC607="NA"),"NA",IF(OR(O607="NC",Q607="NC",S607="NC",U607="NC",W607="NC",Y607="NC",AA607="NC",AC607="NC",O607="SF",Q607="SF",S607="SF",U607="SF",W607="SF",Y607="SF",AA607="SF",AC607="SF"),"NC",IF(OR(O607="C",Q607="C",S607="C",U607="C",W607="C",Y607="C",AA607="C",AC607="C"),"C","")))))</f>
        <v>C</v>
      </c>
      <c r="AG607" s="54" t="str">
        <f>IF(AND(AE607="C",AF607="C"),"UTILIZOU O PDA CORRETAMENTE",IF(AND(AE607="C",AF607="NC"),"UTILIZOU O PDA CORRETAMENTE. NÃO HÁ FOTOS DE TODAS AS ETAPAS",IF(AND(AE607="NC",AF607="NC"),"NÃO UTILIZOU O PDA",IF(AND(AE607="NA",AF607="NA"),"NÃO AVALIADO POR FALHA DE SINCRONISMO"))))</f>
        <v>UTILIZOU O PDA CORRETAMENTE</v>
      </c>
      <c r="AH607" s="144" t="s">
        <v>207</v>
      </c>
      <c r="AI607" s="190" t="s">
        <v>6</v>
      </c>
      <c r="AJ607" s="94" t="str">
        <f>E607</f>
        <v>SÃO PAULO</v>
      </c>
      <c r="AK607" s="192" t="s">
        <v>39</v>
      </c>
    </row>
    <row r="608" spans="1:37" ht="30" hidden="1" customHeight="1">
      <c r="A608" s="176" t="s">
        <v>201</v>
      </c>
      <c r="B608" s="176">
        <v>2621692237</v>
      </c>
      <c r="C608" s="176" t="s">
        <v>99</v>
      </c>
      <c r="D608" s="176" t="s">
        <v>81</v>
      </c>
      <c r="E608" s="176" t="s">
        <v>5</v>
      </c>
      <c r="F608" s="176" t="s">
        <v>553</v>
      </c>
      <c r="G608" s="176">
        <v>93</v>
      </c>
      <c r="H608" s="176"/>
      <c r="I608" s="176" t="s">
        <v>241</v>
      </c>
      <c r="J608" s="176" t="s">
        <v>219</v>
      </c>
      <c r="K608" s="176" t="s">
        <v>980</v>
      </c>
      <c r="L608" s="204">
        <v>46165.496527777781</v>
      </c>
      <c r="M608" s="204">
        <v>46165.497916666667</v>
      </c>
      <c r="N608" s="176" t="s">
        <v>243</v>
      </c>
      <c r="O608" s="144" t="s">
        <v>230</v>
      </c>
      <c r="P608" s="90"/>
      <c r="Q608" s="144" t="s">
        <v>230</v>
      </c>
      <c r="R608" s="90"/>
      <c r="S608" s="144" t="s">
        <v>230</v>
      </c>
      <c r="T608" s="90"/>
      <c r="U608" s="144" t="s">
        <v>230</v>
      </c>
      <c r="V608" s="90"/>
      <c r="W608" s="144" t="s">
        <v>230</v>
      </c>
      <c r="X608" s="90"/>
      <c r="Y608" s="144" t="s">
        <v>230</v>
      </c>
      <c r="Z608" s="90"/>
      <c r="AA608" s="144" t="s">
        <v>230</v>
      </c>
      <c r="AB608" s="90"/>
      <c r="AC608" s="144" t="s">
        <v>230</v>
      </c>
      <c r="AD608" s="90"/>
      <c r="AE608" s="144" t="s">
        <v>231</v>
      </c>
      <c r="AF608" s="178" t="str">
        <f>IF(AND(O608="",Q608="",S608="",U608="",W608="",Y608="",AA608="",AC608=""),"",IF(OR(AND(O608&lt;&gt;"NA",O608&lt;&gt;"C",O608&lt;&gt;"NC",O608&lt;&gt;"SF",O608&lt;&gt;""),AND(Q608&lt;&gt;"NA",Q608&lt;&gt;"C",Q608&lt;&gt;"NC",Q608&lt;&gt;"SF",Q608&lt;&gt;""),AND(S608&lt;&gt;"NA",S608&lt;&gt;"C",S608&lt;&gt;"NC",S608&lt;&gt;"SF",S608&lt;&gt;""),AND(U608&lt;&gt;"NA",U608&lt;&gt;"C",U608&lt;&gt;"NC",U608&lt;&gt;"SF",U608&lt;&gt;""),AND(W608&lt;&gt;"NA",W608&lt;&gt;"C",W608&lt;&gt;"NC",W608&lt;&gt;"SF",W608&lt;&gt;""),AND(Y608&lt;&gt;"NA",Y608&lt;&gt;"C",Y608&lt;&gt;"NC",Y608&lt;&gt;"SF",Y608&lt;&gt;""),AND(AA608&lt;&gt;"NA",AA608&lt;&gt;"C",AA608&lt;&gt;"NC",AA608&lt;&gt;"SF",AA608&lt;&gt;""),AND(AC608&lt;&gt;"NA",AC608&lt;&gt;"C",AC608&lt;&gt;"NC",AC608&lt;&gt;"SF",AC608&lt;&gt;"")),"FALSO",IF(AND(O608="NA",Q608="NA",S608="NA",U608="NA",W608="NA",Y608="NA",AA608="NA",AC608="NA"),"NA",IF(OR(O608="NC",Q608="NC",S608="NC",U608="NC",W608="NC",Y608="NC",AA608="NC",AC608="NC",O608="SF",Q608="SF",S608="SF",U608="SF",W608="SF",Y608="SF",AA608="SF",AC608="SF"),"NC",IF(OR(O608="C",Q608="C",S608="C",U608="C",W608="C",Y608="C",AA608="C",AC608="C"),"C","")))))</f>
        <v>NC</v>
      </c>
      <c r="AG608" s="54" t="str">
        <f>IF(AND(AE608="C",AF608="C"),"UTILIZOU O PDA CORRETAMENTE",IF(AND(AE608="C",AF608="NC"),"UTILIZOU O PDA CORRETAMENTE. NÃO HÁ FOTOS DE TODAS AS ETAPAS",IF(AND(AE608="NC",AF608="NC"),"NÃO UTILIZOU O PDA",IF(AND(AE608="NA",AF608="NA"),"NÃO AVALIADO POR FALHA DE SINCRONISMO"))))</f>
        <v>NÃO UTILIZOU O PDA</v>
      </c>
      <c r="AH608" s="144" t="s">
        <v>207</v>
      </c>
      <c r="AI608" s="190" t="s">
        <v>6</v>
      </c>
      <c r="AJ608" s="94" t="str">
        <f>E608</f>
        <v>SÃO PAULO</v>
      </c>
      <c r="AK608" s="192" t="s">
        <v>39</v>
      </c>
    </row>
    <row r="609" spans="1:37" ht="30" hidden="1" customHeight="1">
      <c r="A609" s="176" t="s">
        <v>201</v>
      </c>
      <c r="B609" s="176">
        <v>2621777276</v>
      </c>
      <c r="C609" s="176" t="s">
        <v>99</v>
      </c>
      <c r="D609" s="176" t="s">
        <v>81</v>
      </c>
      <c r="E609" s="176" t="s">
        <v>5</v>
      </c>
      <c r="F609" s="176" t="s">
        <v>553</v>
      </c>
      <c r="G609" s="176">
        <v>105</v>
      </c>
      <c r="H609" s="176" t="s">
        <v>217</v>
      </c>
      <c r="I609" s="176" t="s">
        <v>241</v>
      </c>
      <c r="J609" s="176" t="s">
        <v>219</v>
      </c>
      <c r="K609" s="176" t="s">
        <v>981</v>
      </c>
      <c r="L609" s="204">
        <v>46166.477083333331</v>
      </c>
      <c r="M609" s="204">
        <v>46166.481944444444</v>
      </c>
      <c r="N609" s="176" t="s">
        <v>243</v>
      </c>
      <c r="O609" s="144" t="s">
        <v>230</v>
      </c>
      <c r="P609" s="90"/>
      <c r="Q609" s="144" t="s">
        <v>230</v>
      </c>
      <c r="R609" s="90"/>
      <c r="S609" s="144" t="s">
        <v>230</v>
      </c>
      <c r="T609" s="90"/>
      <c r="U609" s="144" t="s">
        <v>230</v>
      </c>
      <c r="V609" s="90"/>
      <c r="W609" s="144" t="s">
        <v>230</v>
      </c>
      <c r="X609" s="90"/>
      <c r="Y609" s="144" t="s">
        <v>230</v>
      </c>
      <c r="Z609" s="90"/>
      <c r="AA609" s="144" t="s">
        <v>230</v>
      </c>
      <c r="AB609" s="90"/>
      <c r="AC609" s="144" t="s">
        <v>230</v>
      </c>
      <c r="AD609" s="90"/>
      <c r="AE609" s="144" t="s">
        <v>231</v>
      </c>
      <c r="AF609" s="178" t="str">
        <f>IF(AND(O609="",Q609="",S609="",U609="",W609="",Y609="",AA609="",AC609=""),"",IF(OR(AND(O609&lt;&gt;"NA",O609&lt;&gt;"C",O609&lt;&gt;"NC",O609&lt;&gt;"SF",O609&lt;&gt;""),AND(Q609&lt;&gt;"NA",Q609&lt;&gt;"C",Q609&lt;&gt;"NC",Q609&lt;&gt;"SF",Q609&lt;&gt;""),AND(S609&lt;&gt;"NA",S609&lt;&gt;"C",S609&lt;&gt;"NC",S609&lt;&gt;"SF",S609&lt;&gt;""),AND(U609&lt;&gt;"NA",U609&lt;&gt;"C",U609&lt;&gt;"NC",U609&lt;&gt;"SF",U609&lt;&gt;""),AND(W609&lt;&gt;"NA",W609&lt;&gt;"C",W609&lt;&gt;"NC",W609&lt;&gt;"SF",W609&lt;&gt;""),AND(Y609&lt;&gt;"NA",Y609&lt;&gt;"C",Y609&lt;&gt;"NC",Y609&lt;&gt;"SF",Y609&lt;&gt;""),AND(AA609&lt;&gt;"NA",AA609&lt;&gt;"C",AA609&lt;&gt;"NC",AA609&lt;&gt;"SF",AA609&lt;&gt;""),AND(AC609&lt;&gt;"NA",AC609&lt;&gt;"C",AC609&lt;&gt;"NC",AC609&lt;&gt;"SF",AC609&lt;&gt;"")),"FALSO",IF(AND(O609="NA",Q609="NA",S609="NA",U609="NA",W609="NA",Y609="NA",AA609="NA",AC609="NA"),"NA",IF(OR(O609="NC",Q609="NC",S609="NC",U609="NC",W609="NC",Y609="NC",AA609="NC",AC609="NC",O609="SF",Q609="SF",S609="SF",U609="SF",W609="SF",Y609="SF",AA609="SF",AC609="SF"),"NC",IF(OR(O609="C",Q609="C",S609="C",U609="C",W609="C",Y609="C",AA609="C",AC609="C"),"C","")))))</f>
        <v>NC</v>
      </c>
      <c r="AG609" s="54" t="str">
        <f>IF(AND(AE609="C",AF609="C"),"UTILIZOU O PDA CORRETAMENTE",IF(AND(AE609="C",AF609="NC"),"UTILIZOU O PDA CORRETAMENTE. NÃO HÁ FOTOS DE TODAS AS ETAPAS",IF(AND(AE609="NC",AF609="NC"),"NÃO UTILIZOU O PDA",IF(AND(AE609="NA",AF609="NA"),"NÃO AVALIADO POR FALHA DE SINCRONISMO"))))</f>
        <v>NÃO UTILIZOU O PDA</v>
      </c>
      <c r="AH609" s="144" t="s">
        <v>207</v>
      </c>
      <c r="AI609" s="190" t="s">
        <v>6</v>
      </c>
      <c r="AJ609" s="94" t="str">
        <f>E609</f>
        <v>SÃO PAULO</v>
      </c>
      <c r="AK609" s="192" t="s">
        <v>39</v>
      </c>
    </row>
    <row r="610" spans="1:37" ht="30" hidden="1" customHeight="1">
      <c r="A610" s="176" t="s">
        <v>201</v>
      </c>
      <c r="B610" s="176">
        <v>2621444674</v>
      </c>
      <c r="C610" s="176" t="s">
        <v>106</v>
      </c>
      <c r="D610" s="176" t="s">
        <v>81</v>
      </c>
      <c r="E610" s="176" t="s">
        <v>5</v>
      </c>
      <c r="F610" s="176" t="s">
        <v>525</v>
      </c>
      <c r="G610" s="176">
        <v>1282</v>
      </c>
      <c r="H610" s="176"/>
      <c r="I610" s="176" t="s">
        <v>526</v>
      </c>
      <c r="J610" s="176" t="s">
        <v>596</v>
      </c>
      <c r="K610" s="176" t="s">
        <v>982</v>
      </c>
      <c r="L610" s="204">
        <v>46165.413888888892</v>
      </c>
      <c r="M610" s="204">
        <v>46165.48541666667</v>
      </c>
      <c r="N610" s="176" t="s">
        <v>258</v>
      </c>
      <c r="O610" s="144" t="s">
        <v>207</v>
      </c>
      <c r="P610" s="90"/>
      <c r="Q610" s="144" t="s">
        <v>207</v>
      </c>
      <c r="R610" s="90"/>
      <c r="S610" s="144" t="s">
        <v>62</v>
      </c>
      <c r="T610" s="90"/>
      <c r="U610" s="144" t="s">
        <v>207</v>
      </c>
      <c r="V610" s="90"/>
      <c r="W610" s="144" t="s">
        <v>207</v>
      </c>
      <c r="X610" s="90"/>
      <c r="Y610" s="144" t="s">
        <v>62</v>
      </c>
      <c r="Z610" s="90"/>
      <c r="AA610" s="144" t="s">
        <v>62</v>
      </c>
      <c r="AB610" s="90"/>
      <c r="AC610" s="144" t="s">
        <v>207</v>
      </c>
      <c r="AD610" s="90"/>
      <c r="AE610" s="144" t="s">
        <v>207</v>
      </c>
      <c r="AF610" s="178" t="str">
        <f>IF(AND(O610="",Q610="",S610="",U610="",W610="",Y610="",AA610="",AC610=""),"",IF(OR(AND(O610&lt;&gt;"NA",O610&lt;&gt;"C",O610&lt;&gt;"NC",O610&lt;&gt;"SF",O610&lt;&gt;""),AND(Q610&lt;&gt;"NA",Q610&lt;&gt;"C",Q610&lt;&gt;"NC",Q610&lt;&gt;"SF",Q610&lt;&gt;""),AND(S610&lt;&gt;"NA",S610&lt;&gt;"C",S610&lt;&gt;"NC",S610&lt;&gt;"SF",S610&lt;&gt;""),AND(U610&lt;&gt;"NA",U610&lt;&gt;"C",U610&lt;&gt;"NC",U610&lt;&gt;"SF",U610&lt;&gt;""),AND(W610&lt;&gt;"NA",W610&lt;&gt;"C",W610&lt;&gt;"NC",W610&lt;&gt;"SF",W610&lt;&gt;""),AND(Y610&lt;&gt;"NA",Y610&lt;&gt;"C",Y610&lt;&gt;"NC",Y610&lt;&gt;"SF",Y610&lt;&gt;""),AND(AA610&lt;&gt;"NA",AA610&lt;&gt;"C",AA610&lt;&gt;"NC",AA610&lt;&gt;"SF",AA610&lt;&gt;""),AND(AC610&lt;&gt;"NA",AC610&lt;&gt;"C",AC610&lt;&gt;"NC",AC610&lt;&gt;"SF",AC610&lt;&gt;"")),"FALSO",IF(AND(O610="NA",Q610="NA",S610="NA",U610="NA",W610="NA",Y610="NA",AA610="NA",AC610="NA"),"NA",IF(OR(O610="NC",Q610="NC",S610="NC",U610="NC",W610="NC",Y610="NC",AA610="NC",AC610="NC",O610="SF",Q610="SF",S610="SF",U610="SF",W610="SF",Y610="SF",AA610="SF",AC610="SF"),"NC",IF(OR(O610="C",Q610="C",S610="C",U610="C",W610="C",Y610="C",AA610="C",AC610="C"),"C","")))))</f>
        <v>C</v>
      </c>
      <c r="AG610" s="54" t="str">
        <f>IF(AND(AE610="C",AF610="C"),"UTILIZOU O PDA CORRETAMENTE",IF(AND(AE610="C",AF610="NC"),"UTILIZOU O PDA CORRETAMENTE. NÃO HÁ FOTOS DE TODAS AS ETAPAS",IF(AND(AE610="NC",AF610="NC"),"NÃO UTILIZOU O PDA",IF(AND(AE610="NA",AF610="NA"),"NÃO AVALIADO POR FALHA DE SINCRONISMO"))))</f>
        <v>UTILIZOU O PDA CORRETAMENTE</v>
      </c>
      <c r="AH610" s="144" t="s">
        <v>207</v>
      </c>
      <c r="AI610" s="190" t="s">
        <v>6</v>
      </c>
      <c r="AJ610" s="94" t="str">
        <f>E610</f>
        <v>SÃO PAULO</v>
      </c>
      <c r="AK610" s="192" t="s">
        <v>39</v>
      </c>
    </row>
    <row r="611" spans="1:37" ht="30" hidden="1" customHeight="1">
      <c r="A611" s="176" t="s">
        <v>201</v>
      </c>
      <c r="B611" s="176">
        <v>2621363688</v>
      </c>
      <c r="C611" s="176" t="s">
        <v>99</v>
      </c>
      <c r="D611" s="176" t="s">
        <v>81</v>
      </c>
      <c r="E611" s="176" t="s">
        <v>5</v>
      </c>
      <c r="F611" s="176" t="s">
        <v>983</v>
      </c>
      <c r="G611" s="176">
        <v>10</v>
      </c>
      <c r="H611" s="176" t="s">
        <v>208</v>
      </c>
      <c r="I611" s="176" t="s">
        <v>401</v>
      </c>
      <c r="J611" s="176" t="s">
        <v>219</v>
      </c>
      <c r="K611" s="176" t="s">
        <v>984</v>
      </c>
      <c r="L611" s="204">
        <v>46166.62777777778</v>
      </c>
      <c r="M611" s="204">
        <v>46166.631944444445</v>
      </c>
      <c r="N611" s="176" t="s">
        <v>243</v>
      </c>
      <c r="O611" s="144" t="s">
        <v>230</v>
      </c>
      <c r="P611" s="90"/>
      <c r="Q611" s="144" t="s">
        <v>230</v>
      </c>
      <c r="R611" s="90"/>
      <c r="S611" s="144" t="s">
        <v>230</v>
      </c>
      <c r="T611" s="90"/>
      <c r="U611" s="144" t="s">
        <v>230</v>
      </c>
      <c r="V611" s="90"/>
      <c r="W611" s="144" t="s">
        <v>230</v>
      </c>
      <c r="X611" s="90"/>
      <c r="Y611" s="144" t="s">
        <v>230</v>
      </c>
      <c r="Z611" s="90"/>
      <c r="AA611" s="144" t="s">
        <v>230</v>
      </c>
      <c r="AB611" s="90"/>
      <c r="AC611" s="144" t="s">
        <v>230</v>
      </c>
      <c r="AD611" s="90"/>
      <c r="AE611" s="144" t="s">
        <v>231</v>
      </c>
      <c r="AF611" s="178" t="str">
        <f>IF(AND(O611="",Q611="",S611="",U611="",W611="",Y611="",AA611="",AC611=""),"",IF(OR(AND(O611&lt;&gt;"NA",O611&lt;&gt;"C",O611&lt;&gt;"NC",O611&lt;&gt;"SF",O611&lt;&gt;""),AND(Q611&lt;&gt;"NA",Q611&lt;&gt;"C",Q611&lt;&gt;"NC",Q611&lt;&gt;"SF",Q611&lt;&gt;""),AND(S611&lt;&gt;"NA",S611&lt;&gt;"C",S611&lt;&gt;"NC",S611&lt;&gt;"SF",S611&lt;&gt;""),AND(U611&lt;&gt;"NA",U611&lt;&gt;"C",U611&lt;&gt;"NC",U611&lt;&gt;"SF",U611&lt;&gt;""),AND(W611&lt;&gt;"NA",W611&lt;&gt;"C",W611&lt;&gt;"NC",W611&lt;&gt;"SF",W611&lt;&gt;""),AND(Y611&lt;&gt;"NA",Y611&lt;&gt;"C",Y611&lt;&gt;"NC",Y611&lt;&gt;"SF",Y611&lt;&gt;""),AND(AA611&lt;&gt;"NA",AA611&lt;&gt;"C",AA611&lt;&gt;"NC",AA611&lt;&gt;"SF",AA611&lt;&gt;""),AND(AC611&lt;&gt;"NA",AC611&lt;&gt;"C",AC611&lt;&gt;"NC",AC611&lt;&gt;"SF",AC611&lt;&gt;"")),"FALSO",IF(AND(O611="NA",Q611="NA",S611="NA",U611="NA",W611="NA",Y611="NA",AA611="NA",AC611="NA"),"NA",IF(OR(O611="NC",Q611="NC",S611="NC",U611="NC",W611="NC",Y611="NC",AA611="NC",AC611="NC",O611="SF",Q611="SF",S611="SF",U611="SF",W611="SF",Y611="SF",AA611="SF",AC611="SF"),"NC",IF(OR(O611="C",Q611="C",S611="C",U611="C",W611="C",Y611="C",AA611="C",AC611="C"),"C","")))))</f>
        <v>NC</v>
      </c>
      <c r="AG611" s="54" t="str">
        <f>IF(AND(AE611="C",AF611="C"),"UTILIZOU O PDA CORRETAMENTE",IF(AND(AE611="C",AF611="NC"),"UTILIZOU O PDA CORRETAMENTE. NÃO HÁ FOTOS DE TODAS AS ETAPAS",IF(AND(AE611="NC",AF611="NC"),"NÃO UTILIZOU O PDA",IF(AND(AE611="NA",AF611="NA"),"NÃO AVALIADO POR FALHA DE SINCRONISMO"))))</f>
        <v>NÃO UTILIZOU O PDA</v>
      </c>
      <c r="AH611" s="144" t="s">
        <v>207</v>
      </c>
      <c r="AI611" s="190" t="s">
        <v>6</v>
      </c>
      <c r="AJ611" s="94" t="str">
        <f>E611</f>
        <v>SÃO PAULO</v>
      </c>
      <c r="AK611" s="192" t="s">
        <v>39</v>
      </c>
    </row>
    <row r="612" spans="1:37" ht="30" hidden="1" customHeight="1">
      <c r="A612" s="176" t="s">
        <v>201</v>
      </c>
      <c r="B612" s="176">
        <v>2620817721</v>
      </c>
      <c r="C612" s="176" t="s">
        <v>86</v>
      </c>
      <c r="D612" s="176" t="s">
        <v>77</v>
      </c>
      <c r="E612" s="176" t="s">
        <v>5</v>
      </c>
      <c r="F612" s="176" t="s">
        <v>985</v>
      </c>
      <c r="G612" s="176">
        <v>8</v>
      </c>
      <c r="H612" s="176"/>
      <c r="I612" s="176" t="s">
        <v>502</v>
      </c>
      <c r="J612" s="176" t="s">
        <v>86</v>
      </c>
      <c r="K612" s="176" t="s">
        <v>269</v>
      </c>
      <c r="L612" s="204">
        <v>46167.375</v>
      </c>
      <c r="M612" s="204">
        <v>46167.388888888891</v>
      </c>
      <c r="N612" s="176" t="s">
        <v>221</v>
      </c>
      <c r="O612" s="144" t="s">
        <v>207</v>
      </c>
      <c r="P612" s="90"/>
      <c r="Q612" s="144" t="s">
        <v>207</v>
      </c>
      <c r="R612" s="90"/>
      <c r="S612" s="144" t="s">
        <v>207</v>
      </c>
      <c r="T612" s="90"/>
      <c r="U612" s="144" t="s">
        <v>207</v>
      </c>
      <c r="V612" s="90"/>
      <c r="W612" s="144" t="s">
        <v>207</v>
      </c>
      <c r="X612" s="90"/>
      <c r="Y612" s="144" t="s">
        <v>207</v>
      </c>
      <c r="Z612" s="90"/>
      <c r="AA612" s="144" t="s">
        <v>207</v>
      </c>
      <c r="AB612" s="90"/>
      <c r="AC612" s="144" t="s">
        <v>207</v>
      </c>
      <c r="AD612" s="90"/>
      <c r="AE612" s="144" t="s">
        <v>207</v>
      </c>
      <c r="AF612" s="178" t="str">
        <f>IF(AND(O612="",Q612="",S612="",U612="",W612="",Y612="",AA612="",AC612=""),"",IF(OR(AND(O612&lt;&gt;"NA",O612&lt;&gt;"C",O612&lt;&gt;"NC",O612&lt;&gt;"SF",O612&lt;&gt;""),AND(Q612&lt;&gt;"NA",Q612&lt;&gt;"C",Q612&lt;&gt;"NC",Q612&lt;&gt;"SF",Q612&lt;&gt;""),AND(S612&lt;&gt;"NA",S612&lt;&gt;"C",S612&lt;&gt;"NC",S612&lt;&gt;"SF",S612&lt;&gt;""),AND(U612&lt;&gt;"NA",U612&lt;&gt;"C",U612&lt;&gt;"NC",U612&lt;&gt;"SF",U612&lt;&gt;""),AND(W612&lt;&gt;"NA",W612&lt;&gt;"C",W612&lt;&gt;"NC",W612&lt;&gt;"SF",W612&lt;&gt;""),AND(Y612&lt;&gt;"NA",Y612&lt;&gt;"C",Y612&lt;&gt;"NC",Y612&lt;&gt;"SF",Y612&lt;&gt;""),AND(AA612&lt;&gt;"NA",AA612&lt;&gt;"C",AA612&lt;&gt;"NC",AA612&lt;&gt;"SF",AA612&lt;&gt;""),AND(AC612&lt;&gt;"NA",AC612&lt;&gt;"C",AC612&lt;&gt;"NC",AC612&lt;&gt;"SF",AC612&lt;&gt;"")),"FALSO",IF(AND(O612="NA",Q612="NA",S612="NA",U612="NA",W612="NA",Y612="NA",AA612="NA",AC612="NA"),"NA",IF(OR(O612="NC",Q612="NC",S612="NC",U612="NC",W612="NC",Y612="NC",AA612="NC",AC612="NC",O612="SF",Q612="SF",S612="SF",U612="SF",W612="SF",Y612="SF",AA612="SF",AC612="SF"),"NC",IF(OR(O612="C",Q612="C",S612="C",U612="C",W612="C",Y612="C",AA612="C",AC612="C"),"C","")))))</f>
        <v>C</v>
      </c>
      <c r="AG612" s="54" t="str">
        <f>IF(AND(AE612="C",AF612="C"),"UTILIZOU O PDA CORRETAMENTE",IF(AND(AE612="C",AF612="NC"),"UTILIZOU O PDA CORRETAMENTE. NÃO HÁ FOTOS DE TODAS AS ETAPAS",IF(AND(AE612="NC",AF612="NC"),"NÃO UTILIZOU O PDA",IF(AND(AE612="NA",AF612="NA"),"NÃO AVALIADO POR FALHA DE SINCRONISMO"))))</f>
        <v>UTILIZOU O PDA CORRETAMENTE</v>
      </c>
      <c r="AH612" s="144" t="s">
        <v>207</v>
      </c>
      <c r="AI612" s="190" t="s">
        <v>6</v>
      </c>
      <c r="AJ612" s="94" t="str">
        <f>E612</f>
        <v>SÃO PAULO</v>
      </c>
      <c r="AK612" s="192" t="s">
        <v>39</v>
      </c>
    </row>
    <row r="613" spans="1:37" ht="30" hidden="1" customHeight="1">
      <c r="A613" s="176" t="s">
        <v>201</v>
      </c>
      <c r="B613" s="176">
        <v>2621495849</v>
      </c>
      <c r="C613" s="176" t="s">
        <v>105</v>
      </c>
      <c r="D613" s="176" t="s">
        <v>81</v>
      </c>
      <c r="E613" s="176" t="s">
        <v>5</v>
      </c>
      <c r="F613" s="176" t="s">
        <v>256</v>
      </c>
      <c r="G613" s="176">
        <v>530</v>
      </c>
      <c r="H613" s="176" t="s">
        <v>217</v>
      </c>
      <c r="I613" s="176" t="s">
        <v>479</v>
      </c>
      <c r="J613" s="176" t="s">
        <v>251</v>
      </c>
      <c r="K613" s="176" t="s">
        <v>986</v>
      </c>
      <c r="L613" s="204">
        <v>46167.5</v>
      </c>
      <c r="M613" s="204">
        <v>46167.513888888891</v>
      </c>
      <c r="N613" s="176" t="s">
        <v>248</v>
      </c>
      <c r="O613" s="144" t="s">
        <v>207</v>
      </c>
      <c r="P613" s="90"/>
      <c r="Q613" s="144" t="s">
        <v>207</v>
      </c>
      <c r="R613" s="90"/>
      <c r="S613" s="144" t="s">
        <v>207</v>
      </c>
      <c r="T613" s="90"/>
      <c r="U613" s="144" t="s">
        <v>207</v>
      </c>
      <c r="V613" s="90"/>
      <c r="W613" s="144" t="s">
        <v>207</v>
      </c>
      <c r="X613" s="90"/>
      <c r="Y613" s="144" t="s">
        <v>231</v>
      </c>
      <c r="Z613" s="90" t="s">
        <v>444</v>
      </c>
      <c r="AA613" s="144" t="s">
        <v>207</v>
      </c>
      <c r="AB613" s="90"/>
      <c r="AC613" s="144" t="s">
        <v>207</v>
      </c>
      <c r="AD613" s="90"/>
      <c r="AE613" s="144" t="s">
        <v>207</v>
      </c>
      <c r="AF613" s="178" t="str">
        <f>IF(AND(O613="",Q613="",S613="",U613="",W613="",Y613="",AA613="",AC613=""),"",IF(OR(AND(O613&lt;&gt;"NA",O613&lt;&gt;"C",O613&lt;&gt;"NC",O613&lt;&gt;"SF",O613&lt;&gt;""),AND(Q613&lt;&gt;"NA",Q613&lt;&gt;"C",Q613&lt;&gt;"NC",Q613&lt;&gt;"SF",Q613&lt;&gt;""),AND(S613&lt;&gt;"NA",S613&lt;&gt;"C",S613&lt;&gt;"NC",S613&lt;&gt;"SF",S613&lt;&gt;""),AND(U613&lt;&gt;"NA",U613&lt;&gt;"C",U613&lt;&gt;"NC",U613&lt;&gt;"SF",U613&lt;&gt;""),AND(W613&lt;&gt;"NA",W613&lt;&gt;"C",W613&lt;&gt;"NC",W613&lt;&gt;"SF",W613&lt;&gt;""),AND(Y613&lt;&gt;"NA",Y613&lt;&gt;"C",Y613&lt;&gt;"NC",Y613&lt;&gt;"SF",Y613&lt;&gt;""),AND(AA613&lt;&gt;"NA",AA613&lt;&gt;"C",AA613&lt;&gt;"NC",AA613&lt;&gt;"SF",AA613&lt;&gt;""),AND(AC613&lt;&gt;"NA",AC613&lt;&gt;"C",AC613&lt;&gt;"NC",AC613&lt;&gt;"SF",AC613&lt;&gt;"")),"FALSO",IF(AND(O613="NA",Q613="NA",S613="NA",U613="NA",W613="NA",Y613="NA",AA613="NA",AC613="NA"),"NA",IF(OR(O613="NC",Q613="NC",S613="NC",U613="NC",W613="NC",Y613="NC",AA613="NC",AC613="NC",O613="SF",Q613="SF",S613="SF",U613="SF",W613="SF",Y613="SF",AA613="SF",AC613="SF"),"NC",IF(OR(O613="C",Q613="C",S613="C",U613="C",W613="C",Y613="C",AA613="C",AC613="C"),"C","")))))</f>
        <v>NC</v>
      </c>
      <c r="AG613" s="54" t="str">
        <f>IF(AND(AE613="C",AF613="C"),"UTILIZOU O PDA CORRETAMENTE",IF(AND(AE613="C",AF613="NC"),"UTILIZOU O PDA CORRETAMENTE. NÃO HÁ FOTOS DE TODAS AS ETAPAS",IF(AND(AE613="NC",AF613="NC"),"NÃO UTILIZOU O PDA",IF(AND(AE613="NA",AF613="NA"),"NÃO AVALIADO POR FALHA DE SINCRONISMO"))))</f>
        <v>UTILIZOU O PDA CORRETAMENTE. NÃO HÁ FOTOS DE TODAS AS ETAPAS</v>
      </c>
      <c r="AH613" s="144" t="s">
        <v>207</v>
      </c>
      <c r="AI613" s="190" t="s">
        <v>6</v>
      </c>
      <c r="AJ613" s="94" t="str">
        <f>E613</f>
        <v>SÃO PAULO</v>
      </c>
      <c r="AK613" s="192" t="s">
        <v>39</v>
      </c>
    </row>
    <row r="614" spans="1:37" ht="30" hidden="1" customHeight="1">
      <c r="A614" s="176" t="s">
        <v>201</v>
      </c>
      <c r="B614" s="176">
        <v>2620804346</v>
      </c>
      <c r="C614" s="176" t="s">
        <v>97</v>
      </c>
      <c r="D614" s="176" t="s">
        <v>77</v>
      </c>
      <c r="E614" s="176" t="s">
        <v>5</v>
      </c>
      <c r="F614" s="176" t="s">
        <v>456</v>
      </c>
      <c r="G614" s="176">
        <v>2</v>
      </c>
      <c r="H614" s="176" t="s">
        <v>513</v>
      </c>
      <c r="I614" s="176" t="s">
        <v>414</v>
      </c>
      <c r="J614" s="176" t="s">
        <v>97</v>
      </c>
      <c r="K614" s="176" t="s">
        <v>987</v>
      </c>
      <c r="L614" s="204">
        <v>46167.34375</v>
      </c>
      <c r="M614" s="204">
        <v>46167.344444444447</v>
      </c>
      <c r="N614" s="176" t="s">
        <v>323</v>
      </c>
      <c r="O614" s="144" t="s">
        <v>207</v>
      </c>
      <c r="P614" s="90"/>
      <c r="Q614" s="144" t="s">
        <v>207</v>
      </c>
      <c r="R614" s="90"/>
      <c r="S614" s="144" t="s">
        <v>207</v>
      </c>
      <c r="T614" s="90"/>
      <c r="U614" s="144" t="s">
        <v>207</v>
      </c>
      <c r="V614" s="90"/>
      <c r="W614" s="144" t="s">
        <v>207</v>
      </c>
      <c r="X614" s="90"/>
      <c r="Y614" s="144" t="s">
        <v>207</v>
      </c>
      <c r="Z614" s="90"/>
      <c r="AA614" s="144" t="s">
        <v>207</v>
      </c>
      <c r="AB614" s="90"/>
      <c r="AC614" s="144" t="s">
        <v>207</v>
      </c>
      <c r="AD614" s="90"/>
      <c r="AE614" s="144" t="s">
        <v>207</v>
      </c>
      <c r="AF614" s="178" t="str">
        <f>IF(AND(O614="",Q614="",S614="",U614="",W614="",Y614="",AA614="",AC614=""),"",IF(OR(AND(O614&lt;&gt;"NA",O614&lt;&gt;"C",O614&lt;&gt;"NC",O614&lt;&gt;"SF",O614&lt;&gt;""),AND(Q614&lt;&gt;"NA",Q614&lt;&gt;"C",Q614&lt;&gt;"NC",Q614&lt;&gt;"SF",Q614&lt;&gt;""),AND(S614&lt;&gt;"NA",S614&lt;&gt;"C",S614&lt;&gt;"NC",S614&lt;&gt;"SF",S614&lt;&gt;""),AND(U614&lt;&gt;"NA",U614&lt;&gt;"C",U614&lt;&gt;"NC",U614&lt;&gt;"SF",U614&lt;&gt;""),AND(W614&lt;&gt;"NA",W614&lt;&gt;"C",W614&lt;&gt;"NC",W614&lt;&gt;"SF",W614&lt;&gt;""),AND(Y614&lt;&gt;"NA",Y614&lt;&gt;"C",Y614&lt;&gt;"NC",Y614&lt;&gt;"SF",Y614&lt;&gt;""),AND(AA614&lt;&gt;"NA",AA614&lt;&gt;"C",AA614&lt;&gt;"NC",AA614&lt;&gt;"SF",AA614&lt;&gt;""),AND(AC614&lt;&gt;"NA",AC614&lt;&gt;"C",AC614&lt;&gt;"NC",AC614&lt;&gt;"SF",AC614&lt;&gt;"")),"FALSO",IF(AND(O614="NA",Q614="NA",S614="NA",U614="NA",W614="NA",Y614="NA",AA614="NA",AC614="NA"),"NA",IF(OR(O614="NC",Q614="NC",S614="NC",U614="NC",W614="NC",Y614="NC",AA614="NC",AC614="NC",O614="SF",Q614="SF",S614="SF",U614="SF",W614="SF",Y614="SF",AA614="SF",AC614="SF"),"NC",IF(OR(O614="C",Q614="C",S614="C",U614="C",W614="C",Y614="C",AA614="C",AC614="C"),"C","")))))</f>
        <v>C</v>
      </c>
      <c r="AG614" s="54" t="str">
        <f>IF(AND(AE614="C",AF614="C"),"UTILIZOU O PDA CORRETAMENTE",IF(AND(AE614="C",AF614="NC"),"UTILIZOU O PDA CORRETAMENTE. NÃO HÁ FOTOS DE TODAS AS ETAPAS",IF(AND(AE614="NC",AF614="NC"),"NÃO UTILIZOU O PDA",IF(AND(AE614="NA",AF614="NA"),"NÃO AVALIADO POR FALHA DE SINCRONISMO"))))</f>
        <v>UTILIZOU O PDA CORRETAMENTE</v>
      </c>
      <c r="AH614" s="144"/>
      <c r="AI614" s="190" t="s">
        <v>6</v>
      </c>
      <c r="AJ614" s="94" t="str">
        <f>E614</f>
        <v>SÃO PAULO</v>
      </c>
      <c r="AK614" s="192" t="s">
        <v>39</v>
      </c>
    </row>
    <row r="615" spans="1:37" ht="30" hidden="1" customHeight="1">
      <c r="A615" s="176" t="s">
        <v>201</v>
      </c>
      <c r="B615" s="176">
        <v>2620804320</v>
      </c>
      <c r="C615" s="176" t="s">
        <v>97</v>
      </c>
      <c r="D615" s="176" t="s">
        <v>77</v>
      </c>
      <c r="E615" s="176" t="s">
        <v>5</v>
      </c>
      <c r="F615" s="176" t="s">
        <v>456</v>
      </c>
      <c r="G615" s="176">
        <v>2</v>
      </c>
      <c r="H615" s="176" t="s">
        <v>211</v>
      </c>
      <c r="I615" s="176" t="s">
        <v>414</v>
      </c>
      <c r="J615" s="176" t="s">
        <v>97</v>
      </c>
      <c r="K615" s="176" t="s">
        <v>987</v>
      </c>
      <c r="L615" s="204">
        <v>46167.347222222219</v>
      </c>
      <c r="M615" s="204">
        <v>46167.347916666666</v>
      </c>
      <c r="N615" s="176" t="s">
        <v>323</v>
      </c>
      <c r="O615" s="144" t="s">
        <v>207</v>
      </c>
      <c r="P615" s="90"/>
      <c r="Q615" s="144" t="s">
        <v>207</v>
      </c>
      <c r="R615" s="90"/>
      <c r="S615" s="144" t="s">
        <v>207</v>
      </c>
      <c r="T615" s="90"/>
      <c r="U615" s="144" t="s">
        <v>207</v>
      </c>
      <c r="V615" s="90"/>
      <c r="W615" s="144" t="s">
        <v>207</v>
      </c>
      <c r="X615" s="90"/>
      <c r="Y615" s="144" t="s">
        <v>207</v>
      </c>
      <c r="Z615" s="90"/>
      <c r="AA615" s="144" t="s">
        <v>207</v>
      </c>
      <c r="AB615" s="90"/>
      <c r="AC615" s="144" t="s">
        <v>207</v>
      </c>
      <c r="AD615" s="90"/>
      <c r="AE615" s="144" t="s">
        <v>207</v>
      </c>
      <c r="AF615" s="178" t="str">
        <f>IF(AND(O615="",Q615="",S615="",U615="",W615="",Y615="",AA615="",AC615=""),"",IF(OR(AND(O615&lt;&gt;"NA",O615&lt;&gt;"C",O615&lt;&gt;"NC",O615&lt;&gt;"SF",O615&lt;&gt;""),AND(Q615&lt;&gt;"NA",Q615&lt;&gt;"C",Q615&lt;&gt;"NC",Q615&lt;&gt;"SF",Q615&lt;&gt;""),AND(S615&lt;&gt;"NA",S615&lt;&gt;"C",S615&lt;&gt;"NC",S615&lt;&gt;"SF",S615&lt;&gt;""),AND(U615&lt;&gt;"NA",U615&lt;&gt;"C",U615&lt;&gt;"NC",U615&lt;&gt;"SF",U615&lt;&gt;""),AND(W615&lt;&gt;"NA",W615&lt;&gt;"C",W615&lt;&gt;"NC",W615&lt;&gt;"SF",W615&lt;&gt;""),AND(Y615&lt;&gt;"NA",Y615&lt;&gt;"C",Y615&lt;&gt;"NC",Y615&lt;&gt;"SF",Y615&lt;&gt;""),AND(AA615&lt;&gt;"NA",AA615&lt;&gt;"C",AA615&lt;&gt;"NC",AA615&lt;&gt;"SF",AA615&lt;&gt;""),AND(AC615&lt;&gt;"NA",AC615&lt;&gt;"C",AC615&lt;&gt;"NC",AC615&lt;&gt;"SF",AC615&lt;&gt;"")),"FALSO",IF(AND(O615="NA",Q615="NA",S615="NA",U615="NA",W615="NA",Y615="NA",AA615="NA",AC615="NA"),"NA",IF(OR(O615="NC",Q615="NC",S615="NC",U615="NC",W615="NC",Y615="NC",AA615="NC",AC615="NC",O615="SF",Q615="SF",S615="SF",U615="SF",W615="SF",Y615="SF",AA615="SF",AC615="SF"),"NC",IF(OR(O615="C",Q615="C",S615="C",U615="C",W615="C",Y615="C",AA615="C",AC615="C"),"C","")))))</f>
        <v>C</v>
      </c>
      <c r="AG615" s="54" t="str">
        <f>IF(AND(AE615="C",AF615="C"),"UTILIZOU O PDA CORRETAMENTE",IF(AND(AE615="C",AF615="NC"),"UTILIZOU O PDA CORRETAMENTE. NÃO HÁ FOTOS DE TODAS AS ETAPAS",IF(AND(AE615="NC",AF615="NC"),"NÃO UTILIZOU O PDA",IF(AND(AE615="NA",AF615="NA"),"NÃO AVALIADO POR FALHA DE SINCRONISMO"))))</f>
        <v>UTILIZOU O PDA CORRETAMENTE</v>
      </c>
      <c r="AH615" s="144"/>
      <c r="AI615" s="190" t="s">
        <v>6</v>
      </c>
      <c r="AJ615" s="94" t="str">
        <f>E615</f>
        <v>SÃO PAULO</v>
      </c>
      <c r="AK615" s="192" t="s">
        <v>39</v>
      </c>
    </row>
    <row r="616" spans="1:37" ht="30" hidden="1" customHeight="1">
      <c r="A616" s="176" t="s">
        <v>201</v>
      </c>
      <c r="B616" s="176">
        <v>2620804269</v>
      </c>
      <c r="C616" s="176" t="s">
        <v>97</v>
      </c>
      <c r="D616" s="176" t="s">
        <v>77</v>
      </c>
      <c r="E616" s="176" t="s">
        <v>5</v>
      </c>
      <c r="F616" s="176" t="s">
        <v>456</v>
      </c>
      <c r="G616" s="176">
        <v>2</v>
      </c>
      <c r="H616" s="176" t="s">
        <v>208</v>
      </c>
      <c r="I616" s="176" t="s">
        <v>414</v>
      </c>
      <c r="J616" s="176" t="s">
        <v>97</v>
      </c>
      <c r="K616" s="176" t="s">
        <v>987</v>
      </c>
      <c r="L616" s="204">
        <v>46167.34375</v>
      </c>
      <c r="M616" s="204">
        <v>46167.344444444447</v>
      </c>
      <c r="N616" s="176" t="s">
        <v>323</v>
      </c>
      <c r="O616" s="144" t="s">
        <v>207</v>
      </c>
      <c r="P616" s="90"/>
      <c r="Q616" s="144" t="s">
        <v>207</v>
      </c>
      <c r="R616" s="90"/>
      <c r="S616" s="144" t="s">
        <v>207</v>
      </c>
      <c r="T616" s="90"/>
      <c r="U616" s="144" t="s">
        <v>207</v>
      </c>
      <c r="V616" s="90"/>
      <c r="W616" s="144" t="s">
        <v>207</v>
      </c>
      <c r="X616" s="90"/>
      <c r="Y616" s="144" t="s">
        <v>207</v>
      </c>
      <c r="Z616" s="90"/>
      <c r="AA616" s="144" t="s">
        <v>207</v>
      </c>
      <c r="AB616" s="90"/>
      <c r="AC616" s="144" t="s">
        <v>207</v>
      </c>
      <c r="AD616" s="90"/>
      <c r="AE616" s="144" t="s">
        <v>207</v>
      </c>
      <c r="AF616" s="178" t="str">
        <f>IF(AND(O616="",Q616="",S616="",U616="",W616="",Y616="",AA616="",AC616=""),"",IF(OR(AND(O616&lt;&gt;"NA",O616&lt;&gt;"C",O616&lt;&gt;"NC",O616&lt;&gt;"SF",O616&lt;&gt;""),AND(Q616&lt;&gt;"NA",Q616&lt;&gt;"C",Q616&lt;&gt;"NC",Q616&lt;&gt;"SF",Q616&lt;&gt;""),AND(S616&lt;&gt;"NA",S616&lt;&gt;"C",S616&lt;&gt;"NC",S616&lt;&gt;"SF",S616&lt;&gt;""),AND(U616&lt;&gt;"NA",U616&lt;&gt;"C",U616&lt;&gt;"NC",U616&lt;&gt;"SF",U616&lt;&gt;""),AND(W616&lt;&gt;"NA",W616&lt;&gt;"C",W616&lt;&gt;"NC",W616&lt;&gt;"SF",W616&lt;&gt;""),AND(Y616&lt;&gt;"NA",Y616&lt;&gt;"C",Y616&lt;&gt;"NC",Y616&lt;&gt;"SF",Y616&lt;&gt;""),AND(AA616&lt;&gt;"NA",AA616&lt;&gt;"C",AA616&lt;&gt;"NC",AA616&lt;&gt;"SF",AA616&lt;&gt;""),AND(AC616&lt;&gt;"NA",AC616&lt;&gt;"C",AC616&lt;&gt;"NC",AC616&lt;&gt;"SF",AC616&lt;&gt;"")),"FALSO",IF(AND(O616="NA",Q616="NA",S616="NA",U616="NA",W616="NA",Y616="NA",AA616="NA",AC616="NA"),"NA",IF(OR(O616="NC",Q616="NC",S616="NC",U616="NC",W616="NC",Y616="NC",AA616="NC",AC616="NC",O616="SF",Q616="SF",S616="SF",U616="SF",W616="SF",Y616="SF",AA616="SF",AC616="SF"),"NC",IF(OR(O616="C",Q616="C",S616="C",U616="C",W616="C",Y616="C",AA616="C",AC616="C"),"C","")))))</f>
        <v>C</v>
      </c>
      <c r="AG616" s="54" t="str">
        <f>IF(AND(AE616="C",AF616="C"),"UTILIZOU O PDA CORRETAMENTE",IF(AND(AE616="C",AF616="NC"),"UTILIZOU O PDA CORRETAMENTE. NÃO HÁ FOTOS DE TODAS AS ETAPAS",IF(AND(AE616="NC",AF616="NC"),"NÃO UTILIZOU O PDA",IF(AND(AE616="NA",AF616="NA"),"NÃO AVALIADO POR FALHA DE SINCRONISMO"))))</f>
        <v>UTILIZOU O PDA CORRETAMENTE</v>
      </c>
      <c r="AH616" s="144"/>
      <c r="AI616" s="190" t="s">
        <v>6</v>
      </c>
      <c r="AJ616" s="94" t="str">
        <f>E616</f>
        <v>SÃO PAULO</v>
      </c>
      <c r="AK616" s="192" t="s">
        <v>39</v>
      </c>
    </row>
    <row r="617" spans="1:37" ht="30" hidden="1" customHeight="1">
      <c r="A617" s="176" t="s">
        <v>201</v>
      </c>
      <c r="B617" s="176">
        <v>2620804336</v>
      </c>
      <c r="C617" s="176" t="s">
        <v>97</v>
      </c>
      <c r="D617" s="176" t="s">
        <v>77</v>
      </c>
      <c r="E617" s="176" t="s">
        <v>5</v>
      </c>
      <c r="F617" s="176" t="s">
        <v>456</v>
      </c>
      <c r="G617" s="176">
        <v>2</v>
      </c>
      <c r="H617" s="176" t="s">
        <v>214</v>
      </c>
      <c r="I617" s="176" t="s">
        <v>414</v>
      </c>
      <c r="J617" s="176" t="s">
        <v>97</v>
      </c>
      <c r="K617" s="176" t="s">
        <v>987</v>
      </c>
      <c r="L617" s="204">
        <v>46167.354861111111</v>
      </c>
      <c r="M617" s="204">
        <v>46167.355555555558</v>
      </c>
      <c r="N617" s="176" t="s">
        <v>323</v>
      </c>
      <c r="O617" s="144" t="s">
        <v>207</v>
      </c>
      <c r="P617" s="90"/>
      <c r="Q617" s="144" t="s">
        <v>207</v>
      </c>
      <c r="R617" s="90"/>
      <c r="S617" s="144" t="s">
        <v>207</v>
      </c>
      <c r="T617" s="90"/>
      <c r="U617" s="144" t="s">
        <v>207</v>
      </c>
      <c r="V617" s="90"/>
      <c r="W617" s="144" t="s">
        <v>207</v>
      </c>
      <c r="X617" s="90"/>
      <c r="Y617" s="144" t="s">
        <v>207</v>
      </c>
      <c r="Z617" s="90"/>
      <c r="AA617" s="144" t="s">
        <v>207</v>
      </c>
      <c r="AB617" s="90"/>
      <c r="AC617" s="144" t="s">
        <v>207</v>
      </c>
      <c r="AD617" s="90"/>
      <c r="AE617" s="144" t="s">
        <v>207</v>
      </c>
      <c r="AF617" s="178" t="str">
        <f>IF(AND(O617="",Q617="",S617="",U617="",W617="",Y617="",AA617="",AC617=""),"",IF(OR(AND(O617&lt;&gt;"NA",O617&lt;&gt;"C",O617&lt;&gt;"NC",O617&lt;&gt;"SF",O617&lt;&gt;""),AND(Q617&lt;&gt;"NA",Q617&lt;&gt;"C",Q617&lt;&gt;"NC",Q617&lt;&gt;"SF",Q617&lt;&gt;""),AND(S617&lt;&gt;"NA",S617&lt;&gt;"C",S617&lt;&gt;"NC",S617&lt;&gt;"SF",S617&lt;&gt;""),AND(U617&lt;&gt;"NA",U617&lt;&gt;"C",U617&lt;&gt;"NC",U617&lt;&gt;"SF",U617&lt;&gt;""),AND(W617&lt;&gt;"NA",W617&lt;&gt;"C",W617&lt;&gt;"NC",W617&lt;&gt;"SF",W617&lt;&gt;""),AND(Y617&lt;&gt;"NA",Y617&lt;&gt;"C",Y617&lt;&gt;"NC",Y617&lt;&gt;"SF",Y617&lt;&gt;""),AND(AA617&lt;&gt;"NA",AA617&lt;&gt;"C",AA617&lt;&gt;"NC",AA617&lt;&gt;"SF",AA617&lt;&gt;""),AND(AC617&lt;&gt;"NA",AC617&lt;&gt;"C",AC617&lt;&gt;"NC",AC617&lt;&gt;"SF",AC617&lt;&gt;"")),"FALSO",IF(AND(O617="NA",Q617="NA",S617="NA",U617="NA",W617="NA",Y617="NA",AA617="NA",AC617="NA"),"NA",IF(OR(O617="NC",Q617="NC",S617="NC",U617="NC",W617="NC",Y617="NC",AA617="NC",AC617="NC",O617="SF",Q617="SF",S617="SF",U617="SF",W617="SF",Y617="SF",AA617="SF",AC617="SF"),"NC",IF(OR(O617="C",Q617="C",S617="C",U617="C",W617="C",Y617="C",AA617="C",AC617="C"),"C","")))))</f>
        <v>C</v>
      </c>
      <c r="AG617" s="54" t="str">
        <f>IF(AND(AE617="C",AF617="C"),"UTILIZOU O PDA CORRETAMENTE",IF(AND(AE617="C",AF617="NC"),"UTILIZOU O PDA CORRETAMENTE. NÃO HÁ FOTOS DE TODAS AS ETAPAS",IF(AND(AE617="NC",AF617="NC"),"NÃO UTILIZOU O PDA",IF(AND(AE617="NA",AF617="NA"),"NÃO AVALIADO POR FALHA DE SINCRONISMO"))))</f>
        <v>UTILIZOU O PDA CORRETAMENTE</v>
      </c>
      <c r="AH617" s="144"/>
      <c r="AI617" s="190" t="s">
        <v>6</v>
      </c>
      <c r="AJ617" s="94" t="str">
        <f>E617</f>
        <v>SÃO PAULO</v>
      </c>
      <c r="AK617" s="192" t="s">
        <v>39</v>
      </c>
    </row>
    <row r="618" spans="1:37" ht="30" hidden="1" customHeight="1">
      <c r="A618" s="176" t="s">
        <v>201</v>
      </c>
      <c r="B618" s="176">
        <v>2620804415</v>
      </c>
      <c r="C618" s="176" t="s">
        <v>97</v>
      </c>
      <c r="D618" s="176" t="s">
        <v>77</v>
      </c>
      <c r="E618" s="176" t="s">
        <v>5</v>
      </c>
      <c r="F618" s="176" t="s">
        <v>456</v>
      </c>
      <c r="G618" s="176">
        <v>2</v>
      </c>
      <c r="H618" s="176" t="s">
        <v>922</v>
      </c>
      <c r="I618" s="176" t="s">
        <v>414</v>
      </c>
      <c r="J618" s="176" t="s">
        <v>97</v>
      </c>
      <c r="K618" s="176" t="s">
        <v>987</v>
      </c>
      <c r="L618" s="204">
        <v>46167.364583333336</v>
      </c>
      <c r="M618" s="204">
        <v>46167.365277777775</v>
      </c>
      <c r="N618" s="176" t="s">
        <v>323</v>
      </c>
      <c r="O618" s="144" t="s">
        <v>207</v>
      </c>
      <c r="P618" s="90"/>
      <c r="Q618" s="144" t="s">
        <v>207</v>
      </c>
      <c r="R618" s="90"/>
      <c r="S618" s="144" t="s">
        <v>207</v>
      </c>
      <c r="T618" s="90"/>
      <c r="U618" s="144" t="s">
        <v>207</v>
      </c>
      <c r="V618" s="90"/>
      <c r="W618" s="144" t="s">
        <v>207</v>
      </c>
      <c r="X618" s="90"/>
      <c r="Y618" s="144" t="s">
        <v>207</v>
      </c>
      <c r="Z618" s="90"/>
      <c r="AA618" s="144" t="s">
        <v>207</v>
      </c>
      <c r="AB618" s="90"/>
      <c r="AC618" s="144" t="s">
        <v>207</v>
      </c>
      <c r="AD618" s="90"/>
      <c r="AE618" s="144" t="s">
        <v>207</v>
      </c>
      <c r="AF618" s="178" t="str">
        <f>IF(AND(O618="",Q618="",S618="",U618="",W618="",Y618="",AA618="",AC618=""),"",IF(OR(AND(O618&lt;&gt;"NA",O618&lt;&gt;"C",O618&lt;&gt;"NC",O618&lt;&gt;"SF",O618&lt;&gt;""),AND(Q618&lt;&gt;"NA",Q618&lt;&gt;"C",Q618&lt;&gt;"NC",Q618&lt;&gt;"SF",Q618&lt;&gt;""),AND(S618&lt;&gt;"NA",S618&lt;&gt;"C",S618&lt;&gt;"NC",S618&lt;&gt;"SF",S618&lt;&gt;""),AND(U618&lt;&gt;"NA",U618&lt;&gt;"C",U618&lt;&gt;"NC",U618&lt;&gt;"SF",U618&lt;&gt;""),AND(W618&lt;&gt;"NA",W618&lt;&gt;"C",W618&lt;&gt;"NC",W618&lt;&gt;"SF",W618&lt;&gt;""),AND(Y618&lt;&gt;"NA",Y618&lt;&gt;"C",Y618&lt;&gt;"NC",Y618&lt;&gt;"SF",Y618&lt;&gt;""),AND(AA618&lt;&gt;"NA",AA618&lt;&gt;"C",AA618&lt;&gt;"NC",AA618&lt;&gt;"SF",AA618&lt;&gt;""),AND(AC618&lt;&gt;"NA",AC618&lt;&gt;"C",AC618&lt;&gt;"NC",AC618&lt;&gt;"SF",AC618&lt;&gt;"")),"FALSO",IF(AND(O618="NA",Q618="NA",S618="NA",U618="NA",W618="NA",Y618="NA",AA618="NA",AC618="NA"),"NA",IF(OR(O618="NC",Q618="NC",S618="NC",U618="NC",W618="NC",Y618="NC",AA618="NC",AC618="NC",O618="SF",Q618="SF",S618="SF",U618="SF",W618="SF",Y618="SF",AA618="SF",AC618="SF"),"NC",IF(OR(O618="C",Q618="C",S618="C",U618="C",W618="C",Y618="C",AA618="C",AC618="C"),"C","")))))</f>
        <v>C</v>
      </c>
      <c r="AG618" s="54" t="str">
        <f>IF(AND(AE618="C",AF618="C"),"UTILIZOU O PDA CORRETAMENTE",IF(AND(AE618="C",AF618="NC"),"UTILIZOU O PDA CORRETAMENTE. NÃO HÁ FOTOS DE TODAS AS ETAPAS",IF(AND(AE618="NC",AF618="NC"),"NÃO UTILIZOU O PDA",IF(AND(AE618="NA",AF618="NA"),"NÃO AVALIADO POR FALHA DE SINCRONISMO"))))</f>
        <v>UTILIZOU O PDA CORRETAMENTE</v>
      </c>
      <c r="AH618" s="144"/>
      <c r="AI618" s="190" t="s">
        <v>6</v>
      </c>
      <c r="AJ618" s="94" t="str">
        <f>E618</f>
        <v>SÃO PAULO</v>
      </c>
      <c r="AK618" s="192" t="s">
        <v>39</v>
      </c>
    </row>
    <row r="619" spans="1:37" ht="30" hidden="1" customHeight="1">
      <c r="A619" s="176" t="s">
        <v>201</v>
      </c>
      <c r="B619" s="176">
        <v>2620804266</v>
      </c>
      <c r="C619" s="176" t="s">
        <v>95</v>
      </c>
      <c r="D619" s="176" t="s">
        <v>77</v>
      </c>
      <c r="E619" s="176" t="s">
        <v>5</v>
      </c>
      <c r="F619" s="176" t="s">
        <v>456</v>
      </c>
      <c r="G619" s="176">
        <v>2</v>
      </c>
      <c r="H619" s="176" t="s">
        <v>203</v>
      </c>
      <c r="I619" s="176" t="s">
        <v>414</v>
      </c>
      <c r="J619" s="176" t="s">
        <v>95</v>
      </c>
      <c r="K619" s="176" t="s">
        <v>269</v>
      </c>
      <c r="L619" s="204">
        <v>46167.333333333336</v>
      </c>
      <c r="M619" s="204">
        <v>46167.334027777775</v>
      </c>
      <c r="N619" s="176" t="s">
        <v>323</v>
      </c>
      <c r="O619" s="144" t="s">
        <v>207</v>
      </c>
      <c r="P619" s="90"/>
      <c r="Q619" s="144" t="s">
        <v>207</v>
      </c>
      <c r="R619" s="90"/>
      <c r="S619" s="144" t="s">
        <v>207</v>
      </c>
      <c r="T619" s="90"/>
      <c r="U619" s="144" t="s">
        <v>207</v>
      </c>
      <c r="V619" s="90"/>
      <c r="W619" s="144" t="s">
        <v>207</v>
      </c>
      <c r="X619" s="90"/>
      <c r="Y619" s="144" t="s">
        <v>207</v>
      </c>
      <c r="Z619" s="90"/>
      <c r="AA619" s="144" t="s">
        <v>207</v>
      </c>
      <c r="AB619" s="90"/>
      <c r="AC619" s="144" t="s">
        <v>207</v>
      </c>
      <c r="AD619" s="90"/>
      <c r="AE619" s="144" t="s">
        <v>207</v>
      </c>
      <c r="AF619" s="178" t="str">
        <f>IF(AND(O619="",Q619="",S619="",U619="",W619="",Y619="",AA619="",AC619=""),"",IF(OR(AND(O619&lt;&gt;"NA",O619&lt;&gt;"C",O619&lt;&gt;"NC",O619&lt;&gt;"SF",O619&lt;&gt;""),AND(Q619&lt;&gt;"NA",Q619&lt;&gt;"C",Q619&lt;&gt;"NC",Q619&lt;&gt;"SF",Q619&lt;&gt;""),AND(S619&lt;&gt;"NA",S619&lt;&gt;"C",S619&lt;&gt;"NC",S619&lt;&gt;"SF",S619&lt;&gt;""),AND(U619&lt;&gt;"NA",U619&lt;&gt;"C",U619&lt;&gt;"NC",U619&lt;&gt;"SF",U619&lt;&gt;""),AND(W619&lt;&gt;"NA",W619&lt;&gt;"C",W619&lt;&gt;"NC",W619&lt;&gt;"SF",W619&lt;&gt;""),AND(Y619&lt;&gt;"NA",Y619&lt;&gt;"C",Y619&lt;&gt;"NC",Y619&lt;&gt;"SF",Y619&lt;&gt;""),AND(AA619&lt;&gt;"NA",AA619&lt;&gt;"C",AA619&lt;&gt;"NC",AA619&lt;&gt;"SF",AA619&lt;&gt;""),AND(AC619&lt;&gt;"NA",AC619&lt;&gt;"C",AC619&lt;&gt;"NC",AC619&lt;&gt;"SF",AC619&lt;&gt;"")),"FALSO",IF(AND(O619="NA",Q619="NA",S619="NA",U619="NA",W619="NA",Y619="NA",AA619="NA",AC619="NA"),"NA",IF(OR(O619="NC",Q619="NC",S619="NC",U619="NC",W619="NC",Y619="NC",AA619="NC",AC619="NC",O619="SF",Q619="SF",S619="SF",U619="SF",W619="SF",Y619="SF",AA619="SF",AC619="SF"),"NC",IF(OR(O619="C",Q619="C",S619="C",U619="C",W619="C",Y619="C",AA619="C",AC619="C"),"C","")))))</f>
        <v>C</v>
      </c>
      <c r="AG619" s="54" t="str">
        <f>IF(AND(AE619="C",AF619="C"),"UTILIZOU O PDA CORRETAMENTE",IF(AND(AE619="C",AF619="NC"),"UTILIZOU O PDA CORRETAMENTE. NÃO HÁ FOTOS DE TODAS AS ETAPAS",IF(AND(AE619="NC",AF619="NC"),"NÃO UTILIZOU O PDA",IF(AND(AE619="NA",AF619="NA"),"NÃO AVALIADO POR FALHA DE SINCRONISMO"))))</f>
        <v>UTILIZOU O PDA CORRETAMENTE</v>
      </c>
      <c r="AH619" s="144" t="s">
        <v>207</v>
      </c>
      <c r="AI619" s="190" t="s">
        <v>6</v>
      </c>
      <c r="AJ619" s="94" t="str">
        <f>E619</f>
        <v>SÃO PAULO</v>
      </c>
      <c r="AK619" s="192" t="s">
        <v>39</v>
      </c>
    </row>
    <row r="620" spans="1:37" ht="30" hidden="1" customHeight="1">
      <c r="A620" s="176" t="s">
        <v>201</v>
      </c>
      <c r="B620" s="176">
        <v>2620804412</v>
      </c>
      <c r="C620" s="176" t="s">
        <v>97</v>
      </c>
      <c r="D620" s="176" t="s">
        <v>77</v>
      </c>
      <c r="E620" s="176" t="s">
        <v>5</v>
      </c>
      <c r="F620" s="176" t="s">
        <v>456</v>
      </c>
      <c r="G620" s="176">
        <v>2</v>
      </c>
      <c r="H620" s="176" t="s">
        <v>920</v>
      </c>
      <c r="I620" s="176" t="s">
        <v>414</v>
      </c>
      <c r="J620" s="176" t="s">
        <v>97</v>
      </c>
      <c r="K620" s="176" t="s">
        <v>987</v>
      </c>
      <c r="L620" s="204">
        <v>46167.378472222219</v>
      </c>
      <c r="M620" s="204">
        <v>46167.379166666666</v>
      </c>
      <c r="N620" s="176" t="s">
        <v>323</v>
      </c>
      <c r="O620" s="144" t="s">
        <v>207</v>
      </c>
      <c r="P620" s="90"/>
      <c r="Q620" s="144" t="s">
        <v>207</v>
      </c>
      <c r="R620" s="90"/>
      <c r="S620" s="144" t="s">
        <v>207</v>
      </c>
      <c r="T620" s="90"/>
      <c r="U620" s="144" t="s">
        <v>207</v>
      </c>
      <c r="V620" s="90"/>
      <c r="W620" s="144" t="s">
        <v>207</v>
      </c>
      <c r="X620" s="90"/>
      <c r="Y620" s="144" t="s">
        <v>207</v>
      </c>
      <c r="Z620" s="90"/>
      <c r="AA620" s="144" t="s">
        <v>207</v>
      </c>
      <c r="AB620" s="90"/>
      <c r="AC620" s="144" t="s">
        <v>207</v>
      </c>
      <c r="AD620" s="90"/>
      <c r="AE620" s="144" t="s">
        <v>207</v>
      </c>
      <c r="AF620" s="178" t="str">
        <f>IF(AND(O620="",Q620="",S620="",U620="",W620="",Y620="",AA620="",AC620=""),"",IF(OR(AND(O620&lt;&gt;"NA",O620&lt;&gt;"C",O620&lt;&gt;"NC",O620&lt;&gt;"SF",O620&lt;&gt;""),AND(Q620&lt;&gt;"NA",Q620&lt;&gt;"C",Q620&lt;&gt;"NC",Q620&lt;&gt;"SF",Q620&lt;&gt;""),AND(S620&lt;&gt;"NA",S620&lt;&gt;"C",S620&lt;&gt;"NC",S620&lt;&gt;"SF",S620&lt;&gt;""),AND(U620&lt;&gt;"NA",U620&lt;&gt;"C",U620&lt;&gt;"NC",U620&lt;&gt;"SF",U620&lt;&gt;""),AND(W620&lt;&gt;"NA",W620&lt;&gt;"C",W620&lt;&gt;"NC",W620&lt;&gt;"SF",W620&lt;&gt;""),AND(Y620&lt;&gt;"NA",Y620&lt;&gt;"C",Y620&lt;&gt;"NC",Y620&lt;&gt;"SF",Y620&lt;&gt;""),AND(AA620&lt;&gt;"NA",AA620&lt;&gt;"C",AA620&lt;&gt;"NC",AA620&lt;&gt;"SF",AA620&lt;&gt;""),AND(AC620&lt;&gt;"NA",AC620&lt;&gt;"C",AC620&lt;&gt;"NC",AC620&lt;&gt;"SF",AC620&lt;&gt;"")),"FALSO",IF(AND(O620="NA",Q620="NA",S620="NA",U620="NA",W620="NA",Y620="NA",AA620="NA",AC620="NA"),"NA",IF(OR(O620="NC",Q620="NC",S620="NC",U620="NC",W620="NC",Y620="NC",AA620="NC",AC620="NC",O620="SF",Q620="SF",S620="SF",U620="SF",W620="SF",Y620="SF",AA620="SF",AC620="SF"),"NC",IF(OR(O620="C",Q620="C",S620="C",U620="C",W620="C",Y620="C",AA620="C",AC620="C"),"C","")))))</f>
        <v>C</v>
      </c>
      <c r="AG620" s="54" t="str">
        <f>IF(AND(AE620="C",AF620="C"),"UTILIZOU O PDA CORRETAMENTE",IF(AND(AE620="C",AF620="NC"),"UTILIZOU O PDA CORRETAMENTE. NÃO HÁ FOTOS DE TODAS AS ETAPAS",IF(AND(AE620="NC",AF620="NC"),"NÃO UTILIZOU O PDA",IF(AND(AE620="NA",AF620="NA"),"NÃO AVALIADO POR FALHA DE SINCRONISMO"))))</f>
        <v>UTILIZOU O PDA CORRETAMENTE</v>
      </c>
      <c r="AH620" s="144"/>
      <c r="AI620" s="190" t="s">
        <v>6</v>
      </c>
      <c r="AJ620" s="94" t="str">
        <f>E620</f>
        <v>SÃO PAULO</v>
      </c>
      <c r="AK620" s="192" t="s">
        <v>39</v>
      </c>
    </row>
    <row r="621" spans="1:37" ht="30" hidden="1" customHeight="1">
      <c r="A621" s="176" t="s">
        <v>201</v>
      </c>
      <c r="B621" s="176">
        <v>2620804409</v>
      </c>
      <c r="C621" s="176" t="s">
        <v>97</v>
      </c>
      <c r="D621" s="176" t="s">
        <v>77</v>
      </c>
      <c r="E621" s="176" t="s">
        <v>5</v>
      </c>
      <c r="F621" s="176" t="s">
        <v>456</v>
      </c>
      <c r="G621" s="176">
        <v>2</v>
      </c>
      <c r="H621" s="176" t="s">
        <v>918</v>
      </c>
      <c r="I621" s="176" t="s">
        <v>414</v>
      </c>
      <c r="J621" s="176" t="s">
        <v>97</v>
      </c>
      <c r="K621" s="176" t="s">
        <v>987</v>
      </c>
      <c r="L621" s="204">
        <v>46167.375</v>
      </c>
      <c r="M621" s="204">
        <v>46167.375694444447</v>
      </c>
      <c r="N621" s="176" t="s">
        <v>323</v>
      </c>
      <c r="O621" s="144" t="s">
        <v>207</v>
      </c>
      <c r="P621" s="90"/>
      <c r="Q621" s="144" t="s">
        <v>207</v>
      </c>
      <c r="R621" s="90"/>
      <c r="S621" s="144" t="s">
        <v>207</v>
      </c>
      <c r="T621" s="90"/>
      <c r="U621" s="144" t="s">
        <v>207</v>
      </c>
      <c r="V621" s="90"/>
      <c r="W621" s="144" t="s">
        <v>207</v>
      </c>
      <c r="X621" s="90"/>
      <c r="Y621" s="144" t="s">
        <v>207</v>
      </c>
      <c r="Z621" s="90"/>
      <c r="AA621" s="144" t="s">
        <v>207</v>
      </c>
      <c r="AB621" s="90"/>
      <c r="AC621" s="144" t="s">
        <v>207</v>
      </c>
      <c r="AD621" s="90"/>
      <c r="AE621" s="144" t="s">
        <v>207</v>
      </c>
      <c r="AF621" s="178" t="str">
        <f>IF(AND(O621="",Q621="",S621="",U621="",W621="",Y621="",AA621="",AC621=""),"",IF(OR(AND(O621&lt;&gt;"NA",O621&lt;&gt;"C",O621&lt;&gt;"NC",O621&lt;&gt;"SF",O621&lt;&gt;""),AND(Q621&lt;&gt;"NA",Q621&lt;&gt;"C",Q621&lt;&gt;"NC",Q621&lt;&gt;"SF",Q621&lt;&gt;""),AND(S621&lt;&gt;"NA",S621&lt;&gt;"C",S621&lt;&gt;"NC",S621&lt;&gt;"SF",S621&lt;&gt;""),AND(U621&lt;&gt;"NA",U621&lt;&gt;"C",U621&lt;&gt;"NC",U621&lt;&gt;"SF",U621&lt;&gt;""),AND(W621&lt;&gt;"NA",W621&lt;&gt;"C",W621&lt;&gt;"NC",W621&lt;&gt;"SF",W621&lt;&gt;""),AND(Y621&lt;&gt;"NA",Y621&lt;&gt;"C",Y621&lt;&gt;"NC",Y621&lt;&gt;"SF",Y621&lt;&gt;""),AND(AA621&lt;&gt;"NA",AA621&lt;&gt;"C",AA621&lt;&gt;"NC",AA621&lt;&gt;"SF",AA621&lt;&gt;""),AND(AC621&lt;&gt;"NA",AC621&lt;&gt;"C",AC621&lt;&gt;"NC",AC621&lt;&gt;"SF",AC621&lt;&gt;"")),"FALSO",IF(AND(O621="NA",Q621="NA",S621="NA",U621="NA",W621="NA",Y621="NA",AA621="NA",AC621="NA"),"NA",IF(OR(O621="NC",Q621="NC",S621="NC",U621="NC",W621="NC",Y621="NC",AA621="NC",AC621="NC",O621="SF",Q621="SF",S621="SF",U621="SF",W621="SF",Y621="SF",AA621="SF",AC621="SF"),"NC",IF(OR(O621="C",Q621="C",S621="C",U621="C",W621="C",Y621="C",AA621="C",AC621="C"),"C","")))))</f>
        <v>C</v>
      </c>
      <c r="AG621" s="54" t="str">
        <f>IF(AND(AE621="C",AF621="C"),"UTILIZOU O PDA CORRETAMENTE",IF(AND(AE621="C",AF621="NC"),"UTILIZOU O PDA CORRETAMENTE. NÃO HÁ FOTOS DE TODAS AS ETAPAS",IF(AND(AE621="NC",AF621="NC"),"NÃO UTILIZOU O PDA",IF(AND(AE621="NA",AF621="NA"),"NÃO AVALIADO POR FALHA DE SINCRONISMO"))))</f>
        <v>UTILIZOU O PDA CORRETAMENTE</v>
      </c>
      <c r="AH621" s="144"/>
      <c r="AI621" s="190" t="s">
        <v>6</v>
      </c>
      <c r="AJ621" s="94" t="str">
        <f>E621</f>
        <v>SÃO PAULO</v>
      </c>
      <c r="AK621" s="192" t="s">
        <v>39</v>
      </c>
    </row>
    <row r="622" spans="1:37" ht="30" hidden="1" customHeight="1">
      <c r="A622" s="176" t="s">
        <v>201</v>
      </c>
      <c r="B622" s="176">
        <v>2620804343</v>
      </c>
      <c r="C622" s="176" t="s">
        <v>97</v>
      </c>
      <c r="D622" s="176" t="s">
        <v>77</v>
      </c>
      <c r="E622" s="176" t="s">
        <v>5</v>
      </c>
      <c r="F622" s="176" t="s">
        <v>456</v>
      </c>
      <c r="G622" s="176">
        <v>2</v>
      </c>
      <c r="H622" s="176" t="s">
        <v>512</v>
      </c>
      <c r="I622" s="176" t="s">
        <v>414</v>
      </c>
      <c r="J622" s="176" t="s">
        <v>97</v>
      </c>
      <c r="K622" s="176" t="s">
        <v>987</v>
      </c>
      <c r="L622" s="204">
        <v>46167.368055555555</v>
      </c>
      <c r="M622" s="204">
        <v>46167.368750000001</v>
      </c>
      <c r="N622" s="176" t="s">
        <v>323</v>
      </c>
      <c r="O622" s="144" t="s">
        <v>207</v>
      </c>
      <c r="P622" s="90"/>
      <c r="Q622" s="144" t="s">
        <v>207</v>
      </c>
      <c r="R622" s="90"/>
      <c r="S622" s="144" t="s">
        <v>207</v>
      </c>
      <c r="T622" s="90"/>
      <c r="U622" s="144" t="s">
        <v>207</v>
      </c>
      <c r="V622" s="90"/>
      <c r="W622" s="144" t="s">
        <v>207</v>
      </c>
      <c r="X622" s="90"/>
      <c r="Y622" s="144" t="s">
        <v>207</v>
      </c>
      <c r="Z622" s="90"/>
      <c r="AA622" s="144" t="s">
        <v>207</v>
      </c>
      <c r="AB622" s="90"/>
      <c r="AC622" s="144" t="s">
        <v>207</v>
      </c>
      <c r="AD622" s="90"/>
      <c r="AE622" s="144" t="s">
        <v>207</v>
      </c>
      <c r="AF622" s="178" t="str">
        <f>IF(AND(O622="",Q622="",S622="",U622="",W622="",Y622="",AA622="",AC622=""),"",IF(OR(AND(O622&lt;&gt;"NA",O622&lt;&gt;"C",O622&lt;&gt;"NC",O622&lt;&gt;"SF",O622&lt;&gt;""),AND(Q622&lt;&gt;"NA",Q622&lt;&gt;"C",Q622&lt;&gt;"NC",Q622&lt;&gt;"SF",Q622&lt;&gt;""),AND(S622&lt;&gt;"NA",S622&lt;&gt;"C",S622&lt;&gt;"NC",S622&lt;&gt;"SF",S622&lt;&gt;""),AND(U622&lt;&gt;"NA",U622&lt;&gt;"C",U622&lt;&gt;"NC",U622&lt;&gt;"SF",U622&lt;&gt;""),AND(W622&lt;&gt;"NA",W622&lt;&gt;"C",W622&lt;&gt;"NC",W622&lt;&gt;"SF",W622&lt;&gt;""),AND(Y622&lt;&gt;"NA",Y622&lt;&gt;"C",Y622&lt;&gt;"NC",Y622&lt;&gt;"SF",Y622&lt;&gt;""),AND(AA622&lt;&gt;"NA",AA622&lt;&gt;"C",AA622&lt;&gt;"NC",AA622&lt;&gt;"SF",AA622&lt;&gt;""),AND(AC622&lt;&gt;"NA",AC622&lt;&gt;"C",AC622&lt;&gt;"NC",AC622&lt;&gt;"SF",AC622&lt;&gt;"")),"FALSO",IF(AND(O622="NA",Q622="NA",S622="NA",U622="NA",W622="NA",Y622="NA",AA622="NA",AC622="NA"),"NA",IF(OR(O622="NC",Q622="NC",S622="NC",U622="NC",W622="NC",Y622="NC",AA622="NC",AC622="NC",O622="SF",Q622="SF",S622="SF",U622="SF",W622="SF",Y622="SF",AA622="SF",AC622="SF"),"NC",IF(OR(O622="C",Q622="C",S622="C",U622="C",W622="C",Y622="C",AA622="C",AC622="C"),"C","")))))</f>
        <v>C</v>
      </c>
      <c r="AG622" s="54" t="str">
        <f>IF(AND(AE622="C",AF622="C"),"UTILIZOU O PDA CORRETAMENTE",IF(AND(AE622="C",AF622="NC"),"UTILIZOU O PDA CORRETAMENTE. NÃO HÁ FOTOS DE TODAS AS ETAPAS",IF(AND(AE622="NC",AF622="NC"),"NÃO UTILIZOU O PDA",IF(AND(AE622="NA",AF622="NA"),"NÃO AVALIADO POR FALHA DE SINCRONISMO"))))</f>
        <v>UTILIZOU O PDA CORRETAMENTE</v>
      </c>
      <c r="AH622" s="144"/>
      <c r="AI622" s="190" t="s">
        <v>6</v>
      </c>
      <c r="AJ622" s="94" t="str">
        <f>E622</f>
        <v>SÃO PAULO</v>
      </c>
      <c r="AK622" s="192" t="s">
        <v>39</v>
      </c>
    </row>
    <row r="623" spans="1:37" ht="30" hidden="1" customHeight="1">
      <c r="A623" s="176" t="s">
        <v>201</v>
      </c>
      <c r="B623" s="176">
        <v>2620804323</v>
      </c>
      <c r="C623" s="176" t="s">
        <v>97</v>
      </c>
      <c r="D623" s="176" t="s">
        <v>77</v>
      </c>
      <c r="E623" s="176" t="s">
        <v>5</v>
      </c>
      <c r="F623" s="176" t="s">
        <v>456</v>
      </c>
      <c r="G623" s="176">
        <v>2</v>
      </c>
      <c r="H623" s="176" t="s">
        <v>210</v>
      </c>
      <c r="I623" s="176" t="s">
        <v>414</v>
      </c>
      <c r="J623" s="176" t="s">
        <v>97</v>
      </c>
      <c r="K623" s="176" t="s">
        <v>987</v>
      </c>
      <c r="L623" s="204">
        <v>46167.348611111112</v>
      </c>
      <c r="M623" s="204">
        <v>46167.350694444445</v>
      </c>
      <c r="N623" s="176" t="s">
        <v>323</v>
      </c>
      <c r="O623" s="144" t="s">
        <v>207</v>
      </c>
      <c r="P623" s="90"/>
      <c r="Q623" s="144" t="s">
        <v>207</v>
      </c>
      <c r="R623" s="90"/>
      <c r="S623" s="144" t="s">
        <v>207</v>
      </c>
      <c r="T623" s="90"/>
      <c r="U623" s="144" t="s">
        <v>207</v>
      </c>
      <c r="V623" s="90"/>
      <c r="W623" s="144" t="s">
        <v>207</v>
      </c>
      <c r="X623" s="90"/>
      <c r="Y623" s="144" t="s">
        <v>207</v>
      </c>
      <c r="Z623" s="90"/>
      <c r="AA623" s="144" t="s">
        <v>207</v>
      </c>
      <c r="AB623" s="90"/>
      <c r="AC623" s="144" t="s">
        <v>207</v>
      </c>
      <c r="AD623" s="90"/>
      <c r="AE623" s="144" t="s">
        <v>207</v>
      </c>
      <c r="AF623" s="178" t="str">
        <f>IF(AND(O623="",Q623="",S623="",U623="",W623="",Y623="",AA623="",AC623=""),"",IF(OR(AND(O623&lt;&gt;"NA",O623&lt;&gt;"C",O623&lt;&gt;"NC",O623&lt;&gt;"SF",O623&lt;&gt;""),AND(Q623&lt;&gt;"NA",Q623&lt;&gt;"C",Q623&lt;&gt;"NC",Q623&lt;&gt;"SF",Q623&lt;&gt;""),AND(S623&lt;&gt;"NA",S623&lt;&gt;"C",S623&lt;&gt;"NC",S623&lt;&gt;"SF",S623&lt;&gt;""),AND(U623&lt;&gt;"NA",U623&lt;&gt;"C",U623&lt;&gt;"NC",U623&lt;&gt;"SF",U623&lt;&gt;""),AND(W623&lt;&gt;"NA",W623&lt;&gt;"C",W623&lt;&gt;"NC",W623&lt;&gt;"SF",W623&lt;&gt;""),AND(Y623&lt;&gt;"NA",Y623&lt;&gt;"C",Y623&lt;&gt;"NC",Y623&lt;&gt;"SF",Y623&lt;&gt;""),AND(AA623&lt;&gt;"NA",AA623&lt;&gt;"C",AA623&lt;&gt;"NC",AA623&lt;&gt;"SF",AA623&lt;&gt;""),AND(AC623&lt;&gt;"NA",AC623&lt;&gt;"C",AC623&lt;&gt;"NC",AC623&lt;&gt;"SF",AC623&lt;&gt;"")),"FALSO",IF(AND(O623="NA",Q623="NA",S623="NA",U623="NA",W623="NA",Y623="NA",AA623="NA",AC623="NA"),"NA",IF(OR(O623="NC",Q623="NC",S623="NC",U623="NC",W623="NC",Y623="NC",AA623="NC",AC623="NC",O623="SF",Q623="SF",S623="SF",U623="SF",W623="SF",Y623="SF",AA623="SF",AC623="SF"),"NC",IF(OR(O623="C",Q623="C",S623="C",U623="C",W623="C",Y623="C",AA623="C",AC623="C"),"C","")))))</f>
        <v>C</v>
      </c>
      <c r="AG623" s="54" t="str">
        <f>IF(AND(AE623="C",AF623="C"),"UTILIZOU O PDA CORRETAMENTE",IF(AND(AE623="C",AF623="NC"),"UTILIZOU O PDA CORRETAMENTE. NÃO HÁ FOTOS DE TODAS AS ETAPAS",IF(AND(AE623="NC",AF623="NC"),"NÃO UTILIZOU O PDA",IF(AND(AE623="NA",AF623="NA"),"NÃO AVALIADO POR FALHA DE SINCRONISMO"))))</f>
        <v>UTILIZOU O PDA CORRETAMENTE</v>
      </c>
      <c r="AH623" s="144"/>
      <c r="AI623" s="190" t="s">
        <v>6</v>
      </c>
      <c r="AJ623" s="94" t="str">
        <f>E623</f>
        <v>SÃO PAULO</v>
      </c>
      <c r="AK623" s="192" t="s">
        <v>39</v>
      </c>
    </row>
    <row r="624" spans="1:37" ht="30" hidden="1" customHeight="1">
      <c r="A624" s="176" t="s">
        <v>201</v>
      </c>
      <c r="B624" s="176">
        <v>2620804341</v>
      </c>
      <c r="C624" s="176" t="s">
        <v>97</v>
      </c>
      <c r="D624" s="176" t="s">
        <v>77</v>
      </c>
      <c r="E624" s="176" t="s">
        <v>5</v>
      </c>
      <c r="F624" s="176" t="s">
        <v>456</v>
      </c>
      <c r="G624" s="176">
        <v>2</v>
      </c>
      <c r="H624" s="176" t="s">
        <v>215</v>
      </c>
      <c r="I624" s="176" t="s">
        <v>414</v>
      </c>
      <c r="J624" s="176" t="s">
        <v>97</v>
      </c>
      <c r="K624" s="176" t="s">
        <v>987</v>
      </c>
      <c r="L624" s="204">
        <v>46167.361111111109</v>
      </c>
      <c r="M624" s="204">
        <v>46167.361805555556</v>
      </c>
      <c r="N624" s="176" t="s">
        <v>323</v>
      </c>
      <c r="O624" s="144" t="s">
        <v>207</v>
      </c>
      <c r="P624" s="90"/>
      <c r="Q624" s="144" t="s">
        <v>207</v>
      </c>
      <c r="R624" s="90"/>
      <c r="S624" s="144" t="s">
        <v>207</v>
      </c>
      <c r="T624" s="90"/>
      <c r="U624" s="144" t="s">
        <v>207</v>
      </c>
      <c r="V624" s="90"/>
      <c r="W624" s="144" t="s">
        <v>207</v>
      </c>
      <c r="X624" s="90"/>
      <c r="Y624" s="144" t="s">
        <v>207</v>
      </c>
      <c r="Z624" s="90"/>
      <c r="AA624" s="144" t="s">
        <v>207</v>
      </c>
      <c r="AB624" s="90"/>
      <c r="AC624" s="144" t="s">
        <v>207</v>
      </c>
      <c r="AD624" s="90"/>
      <c r="AE624" s="144" t="s">
        <v>207</v>
      </c>
      <c r="AF624" s="178" t="str">
        <f>IF(AND(O624="",Q624="",S624="",U624="",W624="",Y624="",AA624="",AC624=""),"",IF(OR(AND(O624&lt;&gt;"NA",O624&lt;&gt;"C",O624&lt;&gt;"NC",O624&lt;&gt;"SF",O624&lt;&gt;""),AND(Q624&lt;&gt;"NA",Q624&lt;&gt;"C",Q624&lt;&gt;"NC",Q624&lt;&gt;"SF",Q624&lt;&gt;""),AND(S624&lt;&gt;"NA",S624&lt;&gt;"C",S624&lt;&gt;"NC",S624&lt;&gt;"SF",S624&lt;&gt;""),AND(U624&lt;&gt;"NA",U624&lt;&gt;"C",U624&lt;&gt;"NC",U624&lt;&gt;"SF",U624&lt;&gt;""),AND(W624&lt;&gt;"NA",W624&lt;&gt;"C",W624&lt;&gt;"NC",W624&lt;&gt;"SF",W624&lt;&gt;""),AND(Y624&lt;&gt;"NA",Y624&lt;&gt;"C",Y624&lt;&gt;"NC",Y624&lt;&gt;"SF",Y624&lt;&gt;""),AND(AA624&lt;&gt;"NA",AA624&lt;&gt;"C",AA624&lt;&gt;"NC",AA624&lt;&gt;"SF",AA624&lt;&gt;""),AND(AC624&lt;&gt;"NA",AC624&lt;&gt;"C",AC624&lt;&gt;"NC",AC624&lt;&gt;"SF",AC624&lt;&gt;"")),"FALSO",IF(AND(O624="NA",Q624="NA",S624="NA",U624="NA",W624="NA",Y624="NA",AA624="NA",AC624="NA"),"NA",IF(OR(O624="NC",Q624="NC",S624="NC",U624="NC",W624="NC",Y624="NC",AA624="NC",AC624="NC",O624="SF",Q624="SF",S624="SF",U624="SF",W624="SF",Y624="SF",AA624="SF",AC624="SF"),"NC",IF(OR(O624="C",Q624="C",S624="C",U624="C",W624="C",Y624="C",AA624="C",AC624="C"),"C","")))))</f>
        <v>C</v>
      </c>
      <c r="AG624" s="54" t="str">
        <f>IF(AND(AE624="C",AF624="C"),"UTILIZOU O PDA CORRETAMENTE",IF(AND(AE624="C",AF624="NC"),"UTILIZOU O PDA CORRETAMENTE. NÃO HÁ FOTOS DE TODAS AS ETAPAS",IF(AND(AE624="NC",AF624="NC"),"NÃO UTILIZOU O PDA",IF(AND(AE624="NA",AF624="NA"),"NÃO AVALIADO POR FALHA DE SINCRONISMO"))))</f>
        <v>UTILIZOU O PDA CORRETAMENTE</v>
      </c>
      <c r="AH624" s="144"/>
      <c r="AI624" s="190" t="s">
        <v>6</v>
      </c>
      <c r="AJ624" s="94" t="str">
        <f>E624</f>
        <v>SÃO PAULO</v>
      </c>
      <c r="AK624" s="192" t="s">
        <v>39</v>
      </c>
    </row>
    <row r="625" spans="1:37" ht="30" hidden="1" customHeight="1">
      <c r="A625" s="176" t="s">
        <v>201</v>
      </c>
      <c r="B625" s="176">
        <v>2620804334</v>
      </c>
      <c r="C625" s="176" t="s">
        <v>97</v>
      </c>
      <c r="D625" s="176" t="s">
        <v>77</v>
      </c>
      <c r="E625" s="176" t="s">
        <v>5</v>
      </c>
      <c r="F625" s="176" t="s">
        <v>456</v>
      </c>
      <c r="G625" s="176">
        <v>2</v>
      </c>
      <c r="H625" s="176" t="s">
        <v>212</v>
      </c>
      <c r="I625" s="176" t="s">
        <v>414</v>
      </c>
      <c r="J625" s="176" t="s">
        <v>97</v>
      </c>
      <c r="K625" s="176" t="s">
        <v>987</v>
      </c>
      <c r="L625" s="204">
        <v>46167.339583333334</v>
      </c>
      <c r="M625" s="204">
        <v>46167.340277777781</v>
      </c>
      <c r="N625" s="176" t="s">
        <v>323</v>
      </c>
      <c r="O625" s="144" t="s">
        <v>207</v>
      </c>
      <c r="P625" s="90"/>
      <c r="Q625" s="144" t="s">
        <v>207</v>
      </c>
      <c r="R625" s="90"/>
      <c r="S625" s="144" t="s">
        <v>207</v>
      </c>
      <c r="T625" s="90"/>
      <c r="U625" s="144" t="s">
        <v>207</v>
      </c>
      <c r="V625" s="90"/>
      <c r="W625" s="144" t="s">
        <v>207</v>
      </c>
      <c r="X625" s="90"/>
      <c r="Y625" s="144" t="s">
        <v>207</v>
      </c>
      <c r="Z625" s="90"/>
      <c r="AA625" s="144" t="s">
        <v>207</v>
      </c>
      <c r="AB625" s="90"/>
      <c r="AC625" s="144" t="s">
        <v>207</v>
      </c>
      <c r="AD625" s="90"/>
      <c r="AE625" s="144" t="s">
        <v>207</v>
      </c>
      <c r="AF625" s="178" t="str">
        <f>IF(AND(O625="",Q625="",S625="",U625="",W625="",Y625="",AA625="",AC625=""),"",IF(OR(AND(O625&lt;&gt;"NA",O625&lt;&gt;"C",O625&lt;&gt;"NC",O625&lt;&gt;"SF",O625&lt;&gt;""),AND(Q625&lt;&gt;"NA",Q625&lt;&gt;"C",Q625&lt;&gt;"NC",Q625&lt;&gt;"SF",Q625&lt;&gt;""),AND(S625&lt;&gt;"NA",S625&lt;&gt;"C",S625&lt;&gt;"NC",S625&lt;&gt;"SF",S625&lt;&gt;""),AND(U625&lt;&gt;"NA",U625&lt;&gt;"C",U625&lt;&gt;"NC",U625&lt;&gt;"SF",U625&lt;&gt;""),AND(W625&lt;&gt;"NA",W625&lt;&gt;"C",W625&lt;&gt;"NC",W625&lt;&gt;"SF",W625&lt;&gt;""),AND(Y625&lt;&gt;"NA",Y625&lt;&gt;"C",Y625&lt;&gt;"NC",Y625&lt;&gt;"SF",Y625&lt;&gt;""),AND(AA625&lt;&gt;"NA",AA625&lt;&gt;"C",AA625&lt;&gt;"NC",AA625&lt;&gt;"SF",AA625&lt;&gt;""),AND(AC625&lt;&gt;"NA",AC625&lt;&gt;"C",AC625&lt;&gt;"NC",AC625&lt;&gt;"SF",AC625&lt;&gt;"")),"FALSO",IF(AND(O625="NA",Q625="NA",S625="NA",U625="NA",W625="NA",Y625="NA",AA625="NA",AC625="NA"),"NA",IF(OR(O625="NC",Q625="NC",S625="NC",U625="NC",W625="NC",Y625="NC",AA625="NC",AC625="NC",O625="SF",Q625="SF",S625="SF",U625="SF",W625="SF",Y625="SF",AA625="SF",AC625="SF"),"NC",IF(OR(O625="C",Q625="C",S625="C",U625="C",W625="C",Y625="C",AA625="C",AC625="C"),"C","")))))</f>
        <v>C</v>
      </c>
      <c r="AG625" s="54" t="str">
        <f>IF(AND(AE625="C",AF625="C"),"UTILIZOU O PDA CORRETAMENTE",IF(AND(AE625="C",AF625="NC"),"UTILIZOU O PDA CORRETAMENTE. NÃO HÁ FOTOS DE TODAS AS ETAPAS",IF(AND(AE625="NC",AF625="NC"),"NÃO UTILIZOU O PDA",IF(AND(AE625="NA",AF625="NA"),"NÃO AVALIADO POR FALHA DE SINCRONISMO"))))</f>
        <v>UTILIZOU O PDA CORRETAMENTE</v>
      </c>
      <c r="AH625" s="144"/>
      <c r="AI625" s="190" t="s">
        <v>6</v>
      </c>
      <c r="AJ625" s="94" t="str">
        <f>E625</f>
        <v>SÃO PAULO</v>
      </c>
      <c r="AK625" s="192" t="s">
        <v>39</v>
      </c>
    </row>
    <row r="626" spans="1:37" ht="30" hidden="1" customHeight="1">
      <c r="A626" s="176" t="s">
        <v>201</v>
      </c>
      <c r="B626" s="176">
        <v>2621065671</v>
      </c>
      <c r="C626" s="176" t="s">
        <v>86</v>
      </c>
      <c r="D626" s="176" t="s">
        <v>77</v>
      </c>
      <c r="E626" s="176" t="s">
        <v>5</v>
      </c>
      <c r="F626" s="176" t="s">
        <v>250</v>
      </c>
      <c r="G626" s="176">
        <v>1</v>
      </c>
      <c r="H626" s="176" t="s">
        <v>285</v>
      </c>
      <c r="I626" s="176" t="s">
        <v>223</v>
      </c>
      <c r="J626" s="176" t="s">
        <v>86</v>
      </c>
      <c r="K626" s="176" t="s">
        <v>988</v>
      </c>
      <c r="L626" s="204">
        <v>46167.461805555555</v>
      </c>
      <c r="M626" s="204">
        <v>46167.655555555553</v>
      </c>
      <c r="N626" s="176" t="s">
        <v>206</v>
      </c>
      <c r="O626" s="144" t="s">
        <v>207</v>
      </c>
      <c r="P626" s="90"/>
      <c r="Q626" s="144" t="s">
        <v>207</v>
      </c>
      <c r="R626" s="90"/>
      <c r="S626" s="144" t="s">
        <v>207</v>
      </c>
      <c r="T626" s="90"/>
      <c r="U626" s="144" t="s">
        <v>207</v>
      </c>
      <c r="V626" s="90"/>
      <c r="W626" s="144" t="s">
        <v>207</v>
      </c>
      <c r="X626" s="90"/>
      <c r="Y626" s="144" t="s">
        <v>207</v>
      </c>
      <c r="Z626" s="90"/>
      <c r="AA626" s="144" t="s">
        <v>207</v>
      </c>
      <c r="AB626" s="90"/>
      <c r="AC626" s="144" t="s">
        <v>207</v>
      </c>
      <c r="AD626" s="90"/>
      <c r="AE626" s="144" t="s">
        <v>207</v>
      </c>
      <c r="AF626" s="178" t="str">
        <f>IF(AND(O626="",Q626="",S626="",U626="",W626="",Y626="",AA626="",AC626=""),"",IF(OR(AND(O626&lt;&gt;"NA",O626&lt;&gt;"C",O626&lt;&gt;"NC",O626&lt;&gt;"SF",O626&lt;&gt;""),AND(Q626&lt;&gt;"NA",Q626&lt;&gt;"C",Q626&lt;&gt;"NC",Q626&lt;&gt;"SF",Q626&lt;&gt;""),AND(S626&lt;&gt;"NA",S626&lt;&gt;"C",S626&lt;&gt;"NC",S626&lt;&gt;"SF",S626&lt;&gt;""),AND(U626&lt;&gt;"NA",U626&lt;&gt;"C",U626&lt;&gt;"NC",U626&lt;&gt;"SF",U626&lt;&gt;""),AND(W626&lt;&gt;"NA",W626&lt;&gt;"C",W626&lt;&gt;"NC",W626&lt;&gt;"SF",W626&lt;&gt;""),AND(Y626&lt;&gt;"NA",Y626&lt;&gt;"C",Y626&lt;&gt;"NC",Y626&lt;&gt;"SF",Y626&lt;&gt;""),AND(AA626&lt;&gt;"NA",AA626&lt;&gt;"C",AA626&lt;&gt;"NC",AA626&lt;&gt;"SF",AA626&lt;&gt;""),AND(AC626&lt;&gt;"NA",AC626&lt;&gt;"C",AC626&lt;&gt;"NC",AC626&lt;&gt;"SF",AC626&lt;&gt;"")),"FALSO",IF(AND(O626="NA",Q626="NA",S626="NA",U626="NA",W626="NA",Y626="NA",AA626="NA",AC626="NA"),"NA",IF(OR(O626="NC",Q626="NC",S626="NC",U626="NC",W626="NC",Y626="NC",AA626="NC",AC626="NC",O626="SF",Q626="SF",S626="SF",U626="SF",W626="SF",Y626="SF",AA626="SF",AC626="SF"),"NC",IF(OR(O626="C",Q626="C",S626="C",U626="C",W626="C",Y626="C",AA626="C",AC626="C"),"C","")))))</f>
        <v>C</v>
      </c>
      <c r="AG626" s="54" t="str">
        <f>IF(AND(AE626="C",AF626="C"),"UTILIZOU O PDA CORRETAMENTE",IF(AND(AE626="C",AF626="NC"),"UTILIZOU O PDA CORRETAMENTE. NÃO HÁ FOTOS DE TODAS AS ETAPAS",IF(AND(AE626="NC",AF626="NC"),"NÃO UTILIZOU O PDA",IF(AND(AE626="NA",AF626="NA"),"NÃO AVALIADO POR FALHA DE SINCRONISMO"))))</f>
        <v>UTILIZOU O PDA CORRETAMENTE</v>
      </c>
      <c r="AH626" s="144" t="s">
        <v>207</v>
      </c>
      <c r="AI626" s="190" t="s">
        <v>6</v>
      </c>
      <c r="AJ626" s="94" t="str">
        <f>E626</f>
        <v>SÃO PAULO</v>
      </c>
      <c r="AK626" s="192" t="s">
        <v>39</v>
      </c>
    </row>
    <row r="627" spans="1:37" ht="30" hidden="1" customHeight="1">
      <c r="A627" s="176" t="s">
        <v>201</v>
      </c>
      <c r="B627" s="176">
        <v>2621886021</v>
      </c>
      <c r="C627" s="176" t="s">
        <v>99</v>
      </c>
      <c r="D627" s="176" t="s">
        <v>81</v>
      </c>
      <c r="E627" s="176" t="s">
        <v>5</v>
      </c>
      <c r="F627" s="176" t="s">
        <v>944</v>
      </c>
      <c r="G627" s="176">
        <v>684</v>
      </c>
      <c r="H627" s="176" t="s">
        <v>203</v>
      </c>
      <c r="I627" s="176" t="s">
        <v>316</v>
      </c>
      <c r="J627" s="176" t="s">
        <v>219</v>
      </c>
      <c r="K627" s="176" t="s">
        <v>989</v>
      </c>
      <c r="L627" s="204">
        <v>46167.671527777777</v>
      </c>
      <c r="M627" s="204">
        <v>46167.673611111109</v>
      </c>
      <c r="N627" s="176" t="s">
        <v>229</v>
      </c>
      <c r="O627" s="144" t="s">
        <v>231</v>
      </c>
      <c r="P627" s="90" t="s">
        <v>891</v>
      </c>
      <c r="Q627" s="144" t="s">
        <v>231</v>
      </c>
      <c r="R627" s="90" t="s">
        <v>891</v>
      </c>
      <c r="S627" s="144" t="s">
        <v>231</v>
      </c>
      <c r="T627" s="90" t="s">
        <v>891</v>
      </c>
      <c r="U627" s="144" t="s">
        <v>231</v>
      </c>
      <c r="V627" s="90" t="s">
        <v>891</v>
      </c>
      <c r="W627" s="144" t="s">
        <v>231</v>
      </c>
      <c r="X627" s="90" t="s">
        <v>891</v>
      </c>
      <c r="Y627" s="144" t="s">
        <v>231</v>
      </c>
      <c r="Z627" s="90" t="s">
        <v>891</v>
      </c>
      <c r="AA627" s="144" t="s">
        <v>231</v>
      </c>
      <c r="AB627" s="90" t="s">
        <v>891</v>
      </c>
      <c r="AC627" s="144" t="s">
        <v>231</v>
      </c>
      <c r="AD627" s="90" t="s">
        <v>891</v>
      </c>
      <c r="AE627" s="144" t="s">
        <v>231</v>
      </c>
      <c r="AF627" s="178" t="str">
        <f>IF(AND(O627="",Q627="",S627="",U627="",W627="",Y627="",AA627="",AC627=""),"",IF(OR(AND(O627&lt;&gt;"NA",O627&lt;&gt;"C",O627&lt;&gt;"NC",O627&lt;&gt;"SF",O627&lt;&gt;""),AND(Q627&lt;&gt;"NA",Q627&lt;&gt;"C",Q627&lt;&gt;"NC",Q627&lt;&gt;"SF",Q627&lt;&gt;""),AND(S627&lt;&gt;"NA",S627&lt;&gt;"C",S627&lt;&gt;"NC",S627&lt;&gt;"SF",S627&lt;&gt;""),AND(U627&lt;&gt;"NA",U627&lt;&gt;"C",U627&lt;&gt;"NC",U627&lt;&gt;"SF",U627&lt;&gt;""),AND(W627&lt;&gt;"NA",W627&lt;&gt;"C",W627&lt;&gt;"NC",W627&lt;&gt;"SF",W627&lt;&gt;""),AND(Y627&lt;&gt;"NA",Y627&lt;&gt;"C",Y627&lt;&gt;"NC",Y627&lt;&gt;"SF",Y627&lt;&gt;""),AND(AA627&lt;&gt;"NA",AA627&lt;&gt;"C",AA627&lt;&gt;"NC",AA627&lt;&gt;"SF",AA627&lt;&gt;""),AND(AC627&lt;&gt;"NA",AC627&lt;&gt;"C",AC627&lt;&gt;"NC",AC627&lt;&gt;"SF",AC627&lt;&gt;"")),"FALSO",IF(AND(O627="NA",Q627="NA",S627="NA",U627="NA",W627="NA",Y627="NA",AA627="NA",AC627="NA"),"NA",IF(OR(O627="NC",Q627="NC",S627="NC",U627="NC",W627="NC",Y627="NC",AA627="NC",AC627="NC",O627="SF",Q627="SF",S627="SF",U627="SF",W627="SF",Y627="SF",AA627="SF",AC627="SF"),"NC",IF(OR(O627="C",Q627="C",S627="C",U627="C",W627="C",Y627="C",AA627="C",AC627="C"),"C","")))))</f>
        <v>NC</v>
      </c>
      <c r="AG627" s="54" t="str">
        <f>IF(AND(AE627="C",AF627="C"),"UTILIZOU O PDA CORRETAMENTE",IF(AND(AE627="C",AF627="NC"),"UTILIZOU O PDA CORRETAMENTE. NÃO HÁ FOTOS DE TODAS AS ETAPAS",IF(AND(AE627="NC",AF627="NC"),"NÃO UTILIZOU O PDA",IF(AND(AE627="NA",AF627="NA"),"NÃO AVALIADO POR FALHA DE SINCRONISMO"))))</f>
        <v>NÃO UTILIZOU O PDA</v>
      </c>
      <c r="AH627" s="144" t="s">
        <v>207</v>
      </c>
      <c r="AI627" s="190" t="s">
        <v>6</v>
      </c>
      <c r="AJ627" s="94" t="str">
        <f>E627</f>
        <v>SÃO PAULO</v>
      </c>
      <c r="AK627" s="192" t="s">
        <v>39</v>
      </c>
    </row>
    <row r="628" spans="1:37" ht="30" hidden="1" customHeight="1">
      <c r="A628" s="176" t="s">
        <v>201</v>
      </c>
      <c r="B628" s="176">
        <v>2621885923</v>
      </c>
      <c r="C628" s="176" t="s">
        <v>83</v>
      </c>
      <c r="D628" s="176" t="s">
        <v>81</v>
      </c>
      <c r="E628" s="176" t="s">
        <v>5</v>
      </c>
      <c r="F628" s="176" t="s">
        <v>944</v>
      </c>
      <c r="G628" s="176">
        <v>686</v>
      </c>
      <c r="H628" s="176" t="s">
        <v>203</v>
      </c>
      <c r="I628" s="176" t="s">
        <v>316</v>
      </c>
      <c r="J628" s="176" t="s">
        <v>246</v>
      </c>
      <c r="K628" s="176" t="s">
        <v>989</v>
      </c>
      <c r="L628" s="204">
        <v>46167.674305555556</v>
      </c>
      <c r="M628" s="204">
        <v>46167.675694444442</v>
      </c>
      <c r="N628" s="176" t="s">
        <v>229</v>
      </c>
      <c r="O628" s="144" t="s">
        <v>231</v>
      </c>
      <c r="P628" s="90" t="s">
        <v>891</v>
      </c>
      <c r="Q628" s="144" t="s">
        <v>231</v>
      </c>
      <c r="R628" s="90" t="s">
        <v>891</v>
      </c>
      <c r="S628" s="144" t="s">
        <v>231</v>
      </c>
      <c r="T628" s="90" t="s">
        <v>891</v>
      </c>
      <c r="U628" s="144" t="s">
        <v>231</v>
      </c>
      <c r="V628" s="90" t="s">
        <v>891</v>
      </c>
      <c r="W628" s="144" t="s">
        <v>231</v>
      </c>
      <c r="X628" s="90" t="s">
        <v>891</v>
      </c>
      <c r="Y628" s="144" t="s">
        <v>231</v>
      </c>
      <c r="Z628" s="90" t="s">
        <v>891</v>
      </c>
      <c r="AA628" s="144" t="s">
        <v>231</v>
      </c>
      <c r="AB628" s="90" t="s">
        <v>891</v>
      </c>
      <c r="AC628" s="144" t="s">
        <v>231</v>
      </c>
      <c r="AD628" s="90" t="s">
        <v>891</v>
      </c>
      <c r="AE628" s="144" t="s">
        <v>231</v>
      </c>
      <c r="AF628" s="178" t="str">
        <f>IF(AND(O628="",Q628="",S628="",U628="",W628="",Y628="",AA628="",AC628=""),"",IF(OR(AND(O628&lt;&gt;"NA",O628&lt;&gt;"C",O628&lt;&gt;"NC",O628&lt;&gt;"SF",O628&lt;&gt;""),AND(Q628&lt;&gt;"NA",Q628&lt;&gt;"C",Q628&lt;&gt;"NC",Q628&lt;&gt;"SF",Q628&lt;&gt;""),AND(S628&lt;&gt;"NA",S628&lt;&gt;"C",S628&lt;&gt;"NC",S628&lt;&gt;"SF",S628&lt;&gt;""),AND(U628&lt;&gt;"NA",U628&lt;&gt;"C",U628&lt;&gt;"NC",U628&lt;&gt;"SF",U628&lt;&gt;""),AND(W628&lt;&gt;"NA",W628&lt;&gt;"C",W628&lt;&gt;"NC",W628&lt;&gt;"SF",W628&lt;&gt;""),AND(Y628&lt;&gt;"NA",Y628&lt;&gt;"C",Y628&lt;&gt;"NC",Y628&lt;&gt;"SF",Y628&lt;&gt;""),AND(AA628&lt;&gt;"NA",AA628&lt;&gt;"C",AA628&lt;&gt;"NC",AA628&lt;&gt;"SF",AA628&lt;&gt;""),AND(AC628&lt;&gt;"NA",AC628&lt;&gt;"C",AC628&lt;&gt;"NC",AC628&lt;&gt;"SF",AC628&lt;&gt;"")),"FALSO",IF(AND(O628="NA",Q628="NA",S628="NA",U628="NA",W628="NA",Y628="NA",AA628="NA",AC628="NA"),"NA",IF(OR(O628="NC",Q628="NC",S628="NC",U628="NC",W628="NC",Y628="NC",AA628="NC",AC628="NC",O628="SF",Q628="SF",S628="SF",U628="SF",W628="SF",Y628="SF",AA628="SF",AC628="SF"),"NC",IF(OR(O628="C",Q628="C",S628="C",U628="C",W628="C",Y628="C",AA628="C",AC628="C"),"C","")))))</f>
        <v>NC</v>
      </c>
      <c r="AG628" s="54" t="str">
        <f>IF(AND(AE628="C",AF628="C"),"UTILIZOU O PDA CORRETAMENTE",IF(AND(AE628="C",AF628="NC"),"UTILIZOU O PDA CORRETAMENTE. NÃO HÁ FOTOS DE TODAS AS ETAPAS",IF(AND(AE628="NC",AF628="NC"),"NÃO UTILIZOU O PDA",IF(AND(AE628="NA",AF628="NA"),"NÃO AVALIADO POR FALHA DE SINCRONISMO"))))</f>
        <v>NÃO UTILIZOU O PDA</v>
      </c>
      <c r="AH628" s="144" t="s">
        <v>207</v>
      </c>
      <c r="AI628" s="190" t="s">
        <v>6</v>
      </c>
      <c r="AJ628" s="94" t="str">
        <f>E628</f>
        <v>SÃO PAULO</v>
      </c>
      <c r="AK628" s="192" t="s">
        <v>39</v>
      </c>
    </row>
    <row r="629" spans="1:37" ht="30" hidden="1" customHeight="1">
      <c r="A629" s="176" t="s">
        <v>201</v>
      </c>
      <c r="B629" s="176">
        <v>2621846258</v>
      </c>
      <c r="C629" s="176" t="s">
        <v>100</v>
      </c>
      <c r="D629" s="176" t="s">
        <v>81</v>
      </c>
      <c r="E629" s="176" t="s">
        <v>5</v>
      </c>
      <c r="F629" s="176" t="s">
        <v>944</v>
      </c>
      <c r="G629" s="176">
        <v>680</v>
      </c>
      <c r="H629" s="176" t="s">
        <v>314</v>
      </c>
      <c r="I629" s="176" t="s">
        <v>316</v>
      </c>
      <c r="J629" s="176" t="s">
        <v>236</v>
      </c>
      <c r="K629" s="176" t="s">
        <v>217</v>
      </c>
      <c r="L629" s="204">
        <v>46167.664583333331</v>
      </c>
      <c r="M629" s="204">
        <v>46167.665277777778</v>
      </c>
      <c r="N629" s="176" t="s">
        <v>229</v>
      </c>
      <c r="O629" s="144" t="s">
        <v>231</v>
      </c>
      <c r="P629" s="90" t="s">
        <v>891</v>
      </c>
      <c r="Q629" s="144" t="s">
        <v>231</v>
      </c>
      <c r="R629" s="90" t="s">
        <v>891</v>
      </c>
      <c r="S629" s="144" t="s">
        <v>231</v>
      </c>
      <c r="T629" s="90" t="s">
        <v>891</v>
      </c>
      <c r="U629" s="144" t="s">
        <v>231</v>
      </c>
      <c r="V629" s="90" t="s">
        <v>891</v>
      </c>
      <c r="W629" s="144" t="s">
        <v>231</v>
      </c>
      <c r="X629" s="90" t="s">
        <v>891</v>
      </c>
      <c r="Y629" s="144" t="s">
        <v>231</v>
      </c>
      <c r="Z629" s="90" t="s">
        <v>891</v>
      </c>
      <c r="AA629" s="144" t="s">
        <v>231</v>
      </c>
      <c r="AB629" s="90" t="s">
        <v>891</v>
      </c>
      <c r="AC629" s="144" t="s">
        <v>231</v>
      </c>
      <c r="AD629" s="90" t="s">
        <v>891</v>
      </c>
      <c r="AE629" s="144" t="s">
        <v>231</v>
      </c>
      <c r="AF629" s="178" t="str">
        <f>IF(AND(O629="",Q629="",S629="",U629="",W629="",Y629="",AA629="",AC629=""),"",IF(OR(AND(O629&lt;&gt;"NA",O629&lt;&gt;"C",O629&lt;&gt;"NC",O629&lt;&gt;"SF",O629&lt;&gt;""),AND(Q629&lt;&gt;"NA",Q629&lt;&gt;"C",Q629&lt;&gt;"NC",Q629&lt;&gt;"SF",Q629&lt;&gt;""),AND(S629&lt;&gt;"NA",S629&lt;&gt;"C",S629&lt;&gt;"NC",S629&lt;&gt;"SF",S629&lt;&gt;""),AND(U629&lt;&gt;"NA",U629&lt;&gt;"C",U629&lt;&gt;"NC",U629&lt;&gt;"SF",U629&lt;&gt;""),AND(W629&lt;&gt;"NA",W629&lt;&gt;"C",W629&lt;&gt;"NC",W629&lt;&gt;"SF",W629&lt;&gt;""),AND(Y629&lt;&gt;"NA",Y629&lt;&gt;"C",Y629&lt;&gt;"NC",Y629&lt;&gt;"SF",Y629&lt;&gt;""),AND(AA629&lt;&gt;"NA",AA629&lt;&gt;"C",AA629&lt;&gt;"NC",AA629&lt;&gt;"SF",AA629&lt;&gt;""),AND(AC629&lt;&gt;"NA",AC629&lt;&gt;"C",AC629&lt;&gt;"NC",AC629&lt;&gt;"SF",AC629&lt;&gt;"")),"FALSO",IF(AND(O629="NA",Q629="NA",S629="NA",U629="NA",W629="NA",Y629="NA",AA629="NA",AC629="NA"),"NA",IF(OR(O629="NC",Q629="NC",S629="NC",U629="NC",W629="NC",Y629="NC",AA629="NC",AC629="NC",O629="SF",Q629="SF",S629="SF",U629="SF",W629="SF",Y629="SF",AA629="SF",AC629="SF"),"NC",IF(OR(O629="C",Q629="C",S629="C",U629="C",W629="C",Y629="C",AA629="C",AC629="C"),"C","")))))</f>
        <v>NC</v>
      </c>
      <c r="AG629" s="54" t="str">
        <f>IF(AND(AE629="C",AF629="C"),"UTILIZOU O PDA CORRETAMENTE",IF(AND(AE629="C",AF629="NC"),"UTILIZOU O PDA CORRETAMENTE. NÃO HÁ FOTOS DE TODAS AS ETAPAS",IF(AND(AE629="NC",AF629="NC"),"NÃO UTILIZOU O PDA",IF(AND(AE629="NA",AF629="NA"),"NÃO AVALIADO POR FALHA DE SINCRONISMO"))))</f>
        <v>NÃO UTILIZOU O PDA</v>
      </c>
      <c r="AH629" s="144" t="s">
        <v>207</v>
      </c>
      <c r="AI629" s="190" t="s">
        <v>6</v>
      </c>
      <c r="AJ629" s="94" t="str">
        <f>E629</f>
        <v>SÃO PAULO</v>
      </c>
      <c r="AK629" s="192" t="s">
        <v>39</v>
      </c>
    </row>
    <row r="630" spans="1:37" ht="30" hidden="1" customHeight="1">
      <c r="A630" s="176" t="s">
        <v>201</v>
      </c>
      <c r="B630" s="176">
        <v>2621470484</v>
      </c>
      <c r="C630" s="176" t="s">
        <v>87</v>
      </c>
      <c r="D630" s="176" t="s">
        <v>80</v>
      </c>
      <c r="E630" s="176" t="s">
        <v>5</v>
      </c>
      <c r="F630" s="176" t="s">
        <v>365</v>
      </c>
      <c r="G630" s="176">
        <v>872</v>
      </c>
      <c r="H630" s="176" t="s">
        <v>217</v>
      </c>
      <c r="I630" s="176" t="s">
        <v>316</v>
      </c>
      <c r="J630" s="176" t="s">
        <v>265</v>
      </c>
      <c r="K630" s="176" t="s">
        <v>217</v>
      </c>
      <c r="L630" s="204">
        <v>46167.362500000003</v>
      </c>
      <c r="M630" s="204">
        <v>46167.388194444444</v>
      </c>
      <c r="N630" s="176" t="s">
        <v>229</v>
      </c>
      <c r="O630" s="144" t="s">
        <v>231</v>
      </c>
      <c r="P630" s="90" t="s">
        <v>891</v>
      </c>
      <c r="Q630" s="144" t="s">
        <v>231</v>
      </c>
      <c r="R630" s="90" t="s">
        <v>891</v>
      </c>
      <c r="S630" s="144" t="s">
        <v>231</v>
      </c>
      <c r="T630" s="90" t="s">
        <v>891</v>
      </c>
      <c r="U630" s="144" t="s">
        <v>231</v>
      </c>
      <c r="V630" s="90" t="s">
        <v>891</v>
      </c>
      <c r="W630" s="144" t="s">
        <v>231</v>
      </c>
      <c r="X630" s="90" t="s">
        <v>891</v>
      </c>
      <c r="Y630" s="144" t="s">
        <v>231</v>
      </c>
      <c r="Z630" s="90" t="s">
        <v>891</v>
      </c>
      <c r="AA630" s="144" t="s">
        <v>231</v>
      </c>
      <c r="AB630" s="90" t="s">
        <v>891</v>
      </c>
      <c r="AC630" s="144" t="s">
        <v>231</v>
      </c>
      <c r="AD630" s="90" t="s">
        <v>891</v>
      </c>
      <c r="AE630" s="144" t="s">
        <v>231</v>
      </c>
      <c r="AF630" s="178" t="str">
        <f>IF(AND(O630="",Q630="",S630="",U630="",W630="",Y630="",AA630="",AC630=""),"",IF(OR(AND(O630&lt;&gt;"NA",O630&lt;&gt;"C",O630&lt;&gt;"NC",O630&lt;&gt;"SF",O630&lt;&gt;""),AND(Q630&lt;&gt;"NA",Q630&lt;&gt;"C",Q630&lt;&gt;"NC",Q630&lt;&gt;"SF",Q630&lt;&gt;""),AND(S630&lt;&gt;"NA",S630&lt;&gt;"C",S630&lt;&gt;"NC",S630&lt;&gt;"SF",S630&lt;&gt;""),AND(U630&lt;&gt;"NA",U630&lt;&gt;"C",U630&lt;&gt;"NC",U630&lt;&gt;"SF",U630&lt;&gt;""),AND(W630&lt;&gt;"NA",W630&lt;&gt;"C",W630&lt;&gt;"NC",W630&lt;&gt;"SF",W630&lt;&gt;""),AND(Y630&lt;&gt;"NA",Y630&lt;&gt;"C",Y630&lt;&gt;"NC",Y630&lt;&gt;"SF",Y630&lt;&gt;""),AND(AA630&lt;&gt;"NA",AA630&lt;&gt;"C",AA630&lt;&gt;"NC",AA630&lt;&gt;"SF",AA630&lt;&gt;""),AND(AC630&lt;&gt;"NA",AC630&lt;&gt;"C",AC630&lt;&gt;"NC",AC630&lt;&gt;"SF",AC630&lt;&gt;"")),"FALSO",IF(AND(O630="NA",Q630="NA",S630="NA",U630="NA",W630="NA",Y630="NA",AA630="NA",AC630="NA"),"NA",IF(OR(O630="NC",Q630="NC",S630="NC",U630="NC",W630="NC",Y630="NC",AA630="NC",AC630="NC",O630="SF",Q630="SF",S630="SF",U630="SF",W630="SF",Y630="SF",AA630="SF",AC630="SF"),"NC",IF(OR(O630="C",Q630="C",S630="C",U630="C",W630="C",Y630="C",AA630="C",AC630="C"),"C","")))))</f>
        <v>NC</v>
      </c>
      <c r="AG630" s="54" t="str">
        <f>IF(AND(AE630="C",AF630="C"),"UTILIZOU O PDA CORRETAMENTE",IF(AND(AE630="C",AF630="NC"),"UTILIZOU O PDA CORRETAMENTE. NÃO HÁ FOTOS DE TODAS AS ETAPAS",IF(AND(AE630="NC",AF630="NC"),"NÃO UTILIZOU O PDA",IF(AND(AE630="NA",AF630="NA"),"NÃO AVALIADO POR FALHA DE SINCRONISMO"))))</f>
        <v>NÃO UTILIZOU O PDA</v>
      </c>
      <c r="AH630" s="144" t="s">
        <v>207</v>
      </c>
      <c r="AI630" s="190" t="s">
        <v>6</v>
      </c>
      <c r="AJ630" s="94" t="str">
        <f>E630</f>
        <v>SÃO PAULO</v>
      </c>
      <c r="AK630" s="192" t="s">
        <v>39</v>
      </c>
    </row>
    <row r="631" spans="1:37" ht="30" hidden="1" customHeight="1">
      <c r="A631" s="176" t="s">
        <v>201</v>
      </c>
      <c r="B631" s="176">
        <v>2621362465</v>
      </c>
      <c r="C631" s="176" t="s">
        <v>94</v>
      </c>
      <c r="D631" s="176" t="s">
        <v>77</v>
      </c>
      <c r="E631" s="176" t="s">
        <v>5</v>
      </c>
      <c r="F631" s="176" t="s">
        <v>990</v>
      </c>
      <c r="G631" s="176">
        <v>116</v>
      </c>
      <c r="H631" s="176" t="s">
        <v>203</v>
      </c>
      <c r="I631" s="176" t="s">
        <v>272</v>
      </c>
      <c r="J631" s="176" t="s">
        <v>94</v>
      </c>
      <c r="K631" s="176" t="s">
        <v>991</v>
      </c>
      <c r="L631" s="204">
        <v>46167.540277777778</v>
      </c>
      <c r="M631" s="204">
        <v>46167.549305555556</v>
      </c>
      <c r="N631" s="176" t="s">
        <v>221</v>
      </c>
      <c r="O631" s="144" t="s">
        <v>207</v>
      </c>
      <c r="P631" s="90"/>
      <c r="Q631" s="144" t="s">
        <v>207</v>
      </c>
      <c r="R631" s="90"/>
      <c r="S631" s="144" t="s">
        <v>207</v>
      </c>
      <c r="T631" s="90"/>
      <c r="U631" s="144" t="s">
        <v>207</v>
      </c>
      <c r="V631" s="90"/>
      <c r="W631" s="144" t="s">
        <v>207</v>
      </c>
      <c r="X631" s="90"/>
      <c r="Y631" s="144" t="s">
        <v>207</v>
      </c>
      <c r="Z631" s="90"/>
      <c r="AA631" s="144" t="s">
        <v>207</v>
      </c>
      <c r="AB631" s="90"/>
      <c r="AC631" s="144" t="s">
        <v>207</v>
      </c>
      <c r="AD631" s="90"/>
      <c r="AE631" s="144" t="s">
        <v>207</v>
      </c>
      <c r="AF631" s="178" t="str">
        <f>IF(AND(O631="",Q631="",S631="",U631="",W631="",Y631="",AA631="",AC631=""),"",IF(OR(AND(O631&lt;&gt;"NA",O631&lt;&gt;"C",O631&lt;&gt;"NC",O631&lt;&gt;"SF",O631&lt;&gt;""),AND(Q631&lt;&gt;"NA",Q631&lt;&gt;"C",Q631&lt;&gt;"NC",Q631&lt;&gt;"SF",Q631&lt;&gt;""),AND(S631&lt;&gt;"NA",S631&lt;&gt;"C",S631&lt;&gt;"NC",S631&lt;&gt;"SF",S631&lt;&gt;""),AND(U631&lt;&gt;"NA",U631&lt;&gt;"C",U631&lt;&gt;"NC",U631&lt;&gt;"SF",U631&lt;&gt;""),AND(W631&lt;&gt;"NA",W631&lt;&gt;"C",W631&lt;&gt;"NC",W631&lt;&gt;"SF",W631&lt;&gt;""),AND(Y631&lt;&gt;"NA",Y631&lt;&gt;"C",Y631&lt;&gt;"NC",Y631&lt;&gt;"SF",Y631&lt;&gt;""),AND(AA631&lt;&gt;"NA",AA631&lt;&gt;"C",AA631&lt;&gt;"NC",AA631&lt;&gt;"SF",AA631&lt;&gt;""),AND(AC631&lt;&gt;"NA",AC631&lt;&gt;"C",AC631&lt;&gt;"NC",AC631&lt;&gt;"SF",AC631&lt;&gt;"")),"FALSO",IF(AND(O631="NA",Q631="NA",S631="NA",U631="NA",W631="NA",Y631="NA",AA631="NA",AC631="NA"),"NA",IF(OR(O631="NC",Q631="NC",S631="NC",U631="NC",W631="NC",Y631="NC",AA631="NC",AC631="NC",O631="SF",Q631="SF",S631="SF",U631="SF",W631="SF",Y631="SF",AA631="SF",AC631="SF"),"NC",IF(OR(O631="C",Q631="C",S631="C",U631="C",W631="C",Y631="C",AA631="C",AC631="C"),"C","")))))</f>
        <v>C</v>
      </c>
      <c r="AG631" s="54" t="str">
        <f>IF(AND(AE631="C",AF631="C"),"UTILIZOU O PDA CORRETAMENTE",IF(AND(AE631="C",AF631="NC"),"UTILIZOU O PDA CORRETAMENTE. NÃO HÁ FOTOS DE TODAS AS ETAPAS",IF(AND(AE631="NC",AF631="NC"),"NÃO UTILIZOU O PDA",IF(AND(AE631="NA",AF631="NA"),"NÃO AVALIADO POR FALHA DE SINCRONISMO"))))</f>
        <v>UTILIZOU O PDA CORRETAMENTE</v>
      </c>
      <c r="AH631" s="144" t="s">
        <v>207</v>
      </c>
      <c r="AI631" s="190" t="s">
        <v>6</v>
      </c>
      <c r="AJ631" s="94" t="str">
        <f>E631</f>
        <v>SÃO PAULO</v>
      </c>
      <c r="AK631" s="192" t="s">
        <v>39</v>
      </c>
    </row>
    <row r="632" spans="1:37" ht="30" hidden="1" customHeight="1">
      <c r="A632" s="176" t="s">
        <v>201</v>
      </c>
      <c r="B632" s="176">
        <v>2621362533</v>
      </c>
      <c r="C632" s="176" t="s">
        <v>96</v>
      </c>
      <c r="D632" s="176" t="s">
        <v>77</v>
      </c>
      <c r="E632" s="176" t="s">
        <v>5</v>
      </c>
      <c r="F632" s="176" t="s">
        <v>990</v>
      </c>
      <c r="G632" s="176">
        <v>116</v>
      </c>
      <c r="H632" s="176" t="s">
        <v>513</v>
      </c>
      <c r="I632" s="176" t="s">
        <v>272</v>
      </c>
      <c r="J632" s="176" t="s">
        <v>96</v>
      </c>
      <c r="K632" s="176" t="s">
        <v>916</v>
      </c>
      <c r="L632" s="204">
        <v>46167.515277777777</v>
      </c>
      <c r="M632" s="204">
        <v>46167.520138888889</v>
      </c>
      <c r="N632" s="176" t="s">
        <v>221</v>
      </c>
      <c r="O632" s="144" t="s">
        <v>207</v>
      </c>
      <c r="P632" s="90"/>
      <c r="Q632" s="144" t="s">
        <v>207</v>
      </c>
      <c r="R632" s="90"/>
      <c r="S632" s="144" t="s">
        <v>207</v>
      </c>
      <c r="T632" s="90"/>
      <c r="U632" s="144" t="s">
        <v>207</v>
      </c>
      <c r="V632" s="90"/>
      <c r="W632" s="144" t="s">
        <v>207</v>
      </c>
      <c r="X632" s="90"/>
      <c r="Y632" s="144" t="s">
        <v>207</v>
      </c>
      <c r="Z632" s="90"/>
      <c r="AA632" s="144" t="s">
        <v>207</v>
      </c>
      <c r="AB632" s="90"/>
      <c r="AC632" s="144" t="s">
        <v>207</v>
      </c>
      <c r="AD632" s="90"/>
      <c r="AE632" s="144" t="s">
        <v>207</v>
      </c>
      <c r="AF632" s="178" t="str">
        <f>IF(AND(O632="",Q632="",S632="",U632="",W632="",Y632="",AA632="",AC632=""),"",IF(OR(AND(O632&lt;&gt;"NA",O632&lt;&gt;"C",O632&lt;&gt;"NC",O632&lt;&gt;"SF",O632&lt;&gt;""),AND(Q632&lt;&gt;"NA",Q632&lt;&gt;"C",Q632&lt;&gt;"NC",Q632&lt;&gt;"SF",Q632&lt;&gt;""),AND(S632&lt;&gt;"NA",S632&lt;&gt;"C",S632&lt;&gt;"NC",S632&lt;&gt;"SF",S632&lt;&gt;""),AND(U632&lt;&gt;"NA",U632&lt;&gt;"C",U632&lt;&gt;"NC",U632&lt;&gt;"SF",U632&lt;&gt;""),AND(W632&lt;&gt;"NA",W632&lt;&gt;"C",W632&lt;&gt;"NC",W632&lt;&gt;"SF",W632&lt;&gt;""),AND(Y632&lt;&gt;"NA",Y632&lt;&gt;"C",Y632&lt;&gt;"NC",Y632&lt;&gt;"SF",Y632&lt;&gt;""),AND(AA632&lt;&gt;"NA",AA632&lt;&gt;"C",AA632&lt;&gt;"NC",AA632&lt;&gt;"SF",AA632&lt;&gt;""),AND(AC632&lt;&gt;"NA",AC632&lt;&gt;"C",AC632&lt;&gt;"NC",AC632&lt;&gt;"SF",AC632&lt;&gt;"")),"FALSO",IF(AND(O632="NA",Q632="NA",S632="NA",U632="NA",W632="NA",Y632="NA",AA632="NA",AC632="NA"),"NA",IF(OR(O632="NC",Q632="NC",S632="NC",U632="NC",W632="NC",Y632="NC",AA632="NC",AC632="NC",O632="SF",Q632="SF",S632="SF",U632="SF",W632="SF",Y632="SF",AA632="SF",AC632="SF"),"NC",IF(OR(O632="C",Q632="C",S632="C",U632="C",W632="C",Y632="C",AA632="C",AC632="C"),"C","")))))</f>
        <v>C</v>
      </c>
      <c r="AG632" s="54" t="str">
        <f>IF(AND(AE632="C",AF632="C"),"UTILIZOU O PDA CORRETAMENTE",IF(AND(AE632="C",AF632="NC"),"UTILIZOU O PDA CORRETAMENTE. NÃO HÁ FOTOS DE TODAS AS ETAPAS",IF(AND(AE632="NC",AF632="NC"),"NÃO UTILIZOU O PDA",IF(AND(AE632="NA",AF632="NA"),"NÃO AVALIADO POR FALHA DE SINCRONISMO"))))</f>
        <v>UTILIZOU O PDA CORRETAMENTE</v>
      </c>
      <c r="AH632" s="144"/>
      <c r="AI632" s="190" t="s">
        <v>6</v>
      </c>
      <c r="AJ632" s="94" t="str">
        <f>E632</f>
        <v>SÃO PAULO</v>
      </c>
      <c r="AK632" s="192" t="s">
        <v>39</v>
      </c>
    </row>
    <row r="633" spans="1:37" ht="30" hidden="1" customHeight="1">
      <c r="A633" s="176" t="s">
        <v>201</v>
      </c>
      <c r="B633" s="176">
        <v>2621362532</v>
      </c>
      <c r="C633" s="176" t="s">
        <v>96</v>
      </c>
      <c r="D633" s="176" t="s">
        <v>77</v>
      </c>
      <c r="E633" s="176" t="s">
        <v>5</v>
      </c>
      <c r="F633" s="176" t="s">
        <v>990</v>
      </c>
      <c r="G633" s="176">
        <v>116</v>
      </c>
      <c r="H633" s="176" t="s">
        <v>512</v>
      </c>
      <c r="I633" s="176" t="s">
        <v>272</v>
      </c>
      <c r="J633" s="176" t="s">
        <v>96</v>
      </c>
      <c r="K633" s="176" t="s">
        <v>217</v>
      </c>
      <c r="L633" s="204">
        <v>46167.533333333333</v>
      </c>
      <c r="M633" s="204">
        <v>46167.534722222219</v>
      </c>
      <c r="N633" s="176" t="s">
        <v>221</v>
      </c>
      <c r="O633" s="144" t="s">
        <v>207</v>
      </c>
      <c r="P633" s="90"/>
      <c r="Q633" s="144" t="s">
        <v>207</v>
      </c>
      <c r="R633" s="90"/>
      <c r="S633" s="144" t="s">
        <v>207</v>
      </c>
      <c r="T633" s="90"/>
      <c r="U633" s="144" t="s">
        <v>207</v>
      </c>
      <c r="V633" s="90"/>
      <c r="W633" s="144" t="s">
        <v>207</v>
      </c>
      <c r="X633" s="90"/>
      <c r="Y633" s="144" t="s">
        <v>207</v>
      </c>
      <c r="Z633" s="90"/>
      <c r="AA633" s="144" t="s">
        <v>207</v>
      </c>
      <c r="AB633" s="90"/>
      <c r="AC633" s="144" t="s">
        <v>207</v>
      </c>
      <c r="AD633" s="90"/>
      <c r="AE633" s="144" t="s">
        <v>207</v>
      </c>
      <c r="AF633" s="178" t="str">
        <f>IF(AND(O633="",Q633="",S633="",U633="",W633="",Y633="",AA633="",AC633=""),"",IF(OR(AND(O633&lt;&gt;"NA",O633&lt;&gt;"C",O633&lt;&gt;"NC",O633&lt;&gt;"SF",O633&lt;&gt;""),AND(Q633&lt;&gt;"NA",Q633&lt;&gt;"C",Q633&lt;&gt;"NC",Q633&lt;&gt;"SF",Q633&lt;&gt;""),AND(S633&lt;&gt;"NA",S633&lt;&gt;"C",S633&lt;&gt;"NC",S633&lt;&gt;"SF",S633&lt;&gt;""),AND(U633&lt;&gt;"NA",U633&lt;&gt;"C",U633&lt;&gt;"NC",U633&lt;&gt;"SF",U633&lt;&gt;""),AND(W633&lt;&gt;"NA",W633&lt;&gt;"C",W633&lt;&gt;"NC",W633&lt;&gt;"SF",W633&lt;&gt;""),AND(Y633&lt;&gt;"NA",Y633&lt;&gt;"C",Y633&lt;&gt;"NC",Y633&lt;&gt;"SF",Y633&lt;&gt;""),AND(AA633&lt;&gt;"NA",AA633&lt;&gt;"C",AA633&lt;&gt;"NC",AA633&lt;&gt;"SF",AA633&lt;&gt;""),AND(AC633&lt;&gt;"NA",AC633&lt;&gt;"C",AC633&lt;&gt;"NC",AC633&lt;&gt;"SF",AC633&lt;&gt;"")),"FALSO",IF(AND(O633="NA",Q633="NA",S633="NA",U633="NA",W633="NA",Y633="NA",AA633="NA",AC633="NA"),"NA",IF(OR(O633="NC",Q633="NC",S633="NC",U633="NC",W633="NC",Y633="NC",AA633="NC",AC633="NC",O633="SF",Q633="SF",S633="SF",U633="SF",W633="SF",Y633="SF",AA633="SF",AC633="SF"),"NC",IF(OR(O633="C",Q633="C",S633="C",U633="C",W633="C",Y633="C",AA633="C",AC633="C"),"C","")))))</f>
        <v>C</v>
      </c>
      <c r="AG633" s="54" t="str">
        <f>IF(AND(AE633="C",AF633="C"),"UTILIZOU O PDA CORRETAMENTE",IF(AND(AE633="C",AF633="NC"),"UTILIZOU O PDA CORRETAMENTE. NÃO HÁ FOTOS DE TODAS AS ETAPAS",IF(AND(AE633="NC",AF633="NC"),"NÃO UTILIZOU O PDA",IF(AND(AE633="NA",AF633="NA"),"NÃO AVALIADO POR FALHA DE SINCRONISMO"))))</f>
        <v>UTILIZOU O PDA CORRETAMENTE</v>
      </c>
      <c r="AH633" s="144"/>
      <c r="AI633" s="190" t="s">
        <v>6</v>
      </c>
      <c r="AJ633" s="94" t="str">
        <f>E633</f>
        <v>SÃO PAULO</v>
      </c>
      <c r="AK633" s="192" t="s">
        <v>39</v>
      </c>
    </row>
    <row r="634" spans="1:37" ht="30" hidden="1" customHeight="1">
      <c r="A634" s="176" t="s">
        <v>201</v>
      </c>
      <c r="B634" s="176">
        <v>2621362529</v>
      </c>
      <c r="C634" s="176" t="s">
        <v>96</v>
      </c>
      <c r="D634" s="176" t="s">
        <v>77</v>
      </c>
      <c r="E634" s="176" t="s">
        <v>5</v>
      </c>
      <c r="F634" s="176" t="s">
        <v>990</v>
      </c>
      <c r="G634" s="176">
        <v>116</v>
      </c>
      <c r="H634" s="176" t="s">
        <v>215</v>
      </c>
      <c r="I634" s="176" t="s">
        <v>272</v>
      </c>
      <c r="J634" s="176" t="s">
        <v>96</v>
      </c>
      <c r="K634" s="176"/>
      <c r="L634" s="204">
        <v>46167.53125</v>
      </c>
      <c r="M634" s="204">
        <v>46167.532638888886</v>
      </c>
      <c r="N634" s="176" t="s">
        <v>221</v>
      </c>
      <c r="O634" s="144" t="s">
        <v>207</v>
      </c>
      <c r="P634" s="90"/>
      <c r="Q634" s="144" t="s">
        <v>207</v>
      </c>
      <c r="R634" s="90"/>
      <c r="S634" s="144" t="s">
        <v>207</v>
      </c>
      <c r="T634" s="90"/>
      <c r="U634" s="144" t="s">
        <v>207</v>
      </c>
      <c r="V634" s="90"/>
      <c r="W634" s="144" t="s">
        <v>207</v>
      </c>
      <c r="X634" s="90"/>
      <c r="Y634" s="144" t="s">
        <v>207</v>
      </c>
      <c r="Z634" s="90"/>
      <c r="AA634" s="144" t="s">
        <v>207</v>
      </c>
      <c r="AB634" s="90"/>
      <c r="AC634" s="144" t="s">
        <v>207</v>
      </c>
      <c r="AD634" s="90"/>
      <c r="AE634" s="144" t="s">
        <v>207</v>
      </c>
      <c r="AF634" s="178" t="str">
        <f>IF(AND(O634="",Q634="",S634="",U634="",W634="",Y634="",AA634="",AC634=""),"",IF(OR(AND(O634&lt;&gt;"NA",O634&lt;&gt;"C",O634&lt;&gt;"NC",O634&lt;&gt;"SF",O634&lt;&gt;""),AND(Q634&lt;&gt;"NA",Q634&lt;&gt;"C",Q634&lt;&gt;"NC",Q634&lt;&gt;"SF",Q634&lt;&gt;""),AND(S634&lt;&gt;"NA",S634&lt;&gt;"C",S634&lt;&gt;"NC",S634&lt;&gt;"SF",S634&lt;&gt;""),AND(U634&lt;&gt;"NA",U634&lt;&gt;"C",U634&lt;&gt;"NC",U634&lt;&gt;"SF",U634&lt;&gt;""),AND(W634&lt;&gt;"NA",W634&lt;&gt;"C",W634&lt;&gt;"NC",W634&lt;&gt;"SF",W634&lt;&gt;""),AND(Y634&lt;&gt;"NA",Y634&lt;&gt;"C",Y634&lt;&gt;"NC",Y634&lt;&gt;"SF",Y634&lt;&gt;""),AND(AA634&lt;&gt;"NA",AA634&lt;&gt;"C",AA634&lt;&gt;"NC",AA634&lt;&gt;"SF",AA634&lt;&gt;""),AND(AC634&lt;&gt;"NA",AC634&lt;&gt;"C",AC634&lt;&gt;"NC",AC634&lt;&gt;"SF",AC634&lt;&gt;"")),"FALSO",IF(AND(O634="NA",Q634="NA",S634="NA",U634="NA",W634="NA",Y634="NA",AA634="NA",AC634="NA"),"NA",IF(OR(O634="NC",Q634="NC",S634="NC",U634="NC",W634="NC",Y634="NC",AA634="NC",AC634="NC",O634="SF",Q634="SF",S634="SF",U634="SF",W634="SF",Y634="SF",AA634="SF",AC634="SF"),"NC",IF(OR(O634="C",Q634="C",S634="C",U634="C",W634="C",Y634="C",AA634="C",AC634="C"),"C","")))))</f>
        <v>C</v>
      </c>
      <c r="AG634" s="54" t="str">
        <f>IF(AND(AE634="C",AF634="C"),"UTILIZOU O PDA CORRETAMENTE",IF(AND(AE634="C",AF634="NC"),"UTILIZOU O PDA CORRETAMENTE. NÃO HÁ FOTOS DE TODAS AS ETAPAS",IF(AND(AE634="NC",AF634="NC"),"NÃO UTILIZOU O PDA",IF(AND(AE634="NA",AF634="NA"),"NÃO AVALIADO POR FALHA DE SINCRONISMO"))))</f>
        <v>UTILIZOU O PDA CORRETAMENTE</v>
      </c>
      <c r="AH634" s="144"/>
      <c r="AI634" s="190" t="s">
        <v>6</v>
      </c>
      <c r="AJ634" s="94" t="str">
        <f>E634</f>
        <v>SÃO PAULO</v>
      </c>
      <c r="AK634" s="192" t="s">
        <v>39</v>
      </c>
    </row>
    <row r="635" spans="1:37" ht="30" hidden="1" customHeight="1">
      <c r="A635" s="176" t="s">
        <v>201</v>
      </c>
      <c r="B635" s="176">
        <v>2621362525</v>
      </c>
      <c r="C635" s="176" t="s">
        <v>96</v>
      </c>
      <c r="D635" s="176" t="s">
        <v>77</v>
      </c>
      <c r="E635" s="176" t="s">
        <v>5</v>
      </c>
      <c r="F635" s="176" t="s">
        <v>990</v>
      </c>
      <c r="G635" s="176">
        <v>116</v>
      </c>
      <c r="H635" s="176" t="s">
        <v>212</v>
      </c>
      <c r="I635" s="176" t="s">
        <v>272</v>
      </c>
      <c r="J635" s="176" t="s">
        <v>96</v>
      </c>
      <c r="K635" s="176" t="s">
        <v>916</v>
      </c>
      <c r="L635" s="204">
        <v>46167.536805555559</v>
      </c>
      <c r="M635" s="204">
        <v>46167.540277777778</v>
      </c>
      <c r="N635" s="176" t="s">
        <v>221</v>
      </c>
      <c r="O635" s="144" t="s">
        <v>207</v>
      </c>
      <c r="P635" s="90"/>
      <c r="Q635" s="144" t="s">
        <v>207</v>
      </c>
      <c r="R635" s="90"/>
      <c r="S635" s="144" t="s">
        <v>207</v>
      </c>
      <c r="T635" s="90"/>
      <c r="U635" s="144" t="s">
        <v>207</v>
      </c>
      <c r="V635" s="90"/>
      <c r="W635" s="144" t="s">
        <v>207</v>
      </c>
      <c r="X635" s="90"/>
      <c r="Y635" s="144" t="s">
        <v>207</v>
      </c>
      <c r="Z635" s="90"/>
      <c r="AA635" s="144" t="s">
        <v>207</v>
      </c>
      <c r="AB635" s="90"/>
      <c r="AC635" s="144" t="s">
        <v>207</v>
      </c>
      <c r="AD635" s="90"/>
      <c r="AE635" s="144" t="s">
        <v>207</v>
      </c>
      <c r="AF635" s="178" t="str">
        <f>IF(AND(O635="",Q635="",S635="",U635="",W635="",Y635="",AA635="",AC635=""),"",IF(OR(AND(O635&lt;&gt;"NA",O635&lt;&gt;"C",O635&lt;&gt;"NC",O635&lt;&gt;"SF",O635&lt;&gt;""),AND(Q635&lt;&gt;"NA",Q635&lt;&gt;"C",Q635&lt;&gt;"NC",Q635&lt;&gt;"SF",Q635&lt;&gt;""),AND(S635&lt;&gt;"NA",S635&lt;&gt;"C",S635&lt;&gt;"NC",S635&lt;&gt;"SF",S635&lt;&gt;""),AND(U635&lt;&gt;"NA",U635&lt;&gt;"C",U635&lt;&gt;"NC",U635&lt;&gt;"SF",U635&lt;&gt;""),AND(W635&lt;&gt;"NA",W635&lt;&gt;"C",W635&lt;&gt;"NC",W635&lt;&gt;"SF",W635&lt;&gt;""),AND(Y635&lt;&gt;"NA",Y635&lt;&gt;"C",Y635&lt;&gt;"NC",Y635&lt;&gt;"SF",Y635&lt;&gt;""),AND(AA635&lt;&gt;"NA",AA635&lt;&gt;"C",AA635&lt;&gt;"NC",AA635&lt;&gt;"SF",AA635&lt;&gt;""),AND(AC635&lt;&gt;"NA",AC635&lt;&gt;"C",AC635&lt;&gt;"NC",AC635&lt;&gt;"SF",AC635&lt;&gt;"")),"FALSO",IF(AND(O635="NA",Q635="NA",S635="NA",U635="NA",W635="NA",Y635="NA",AA635="NA",AC635="NA"),"NA",IF(OR(O635="NC",Q635="NC",S635="NC",U635="NC",W635="NC",Y635="NC",AA635="NC",AC635="NC",O635="SF",Q635="SF",S635="SF",U635="SF",W635="SF",Y635="SF",AA635="SF",AC635="SF"),"NC",IF(OR(O635="C",Q635="C",S635="C",U635="C",W635="C",Y635="C",AA635="C",AC635="C"),"C","")))))</f>
        <v>C</v>
      </c>
      <c r="AG635" s="54" t="str">
        <f>IF(AND(AE635="C",AF635="C"),"UTILIZOU O PDA CORRETAMENTE",IF(AND(AE635="C",AF635="NC"),"UTILIZOU O PDA CORRETAMENTE. NÃO HÁ FOTOS DE TODAS AS ETAPAS",IF(AND(AE635="NC",AF635="NC"),"NÃO UTILIZOU O PDA",IF(AND(AE635="NA",AF635="NA"),"NÃO AVALIADO POR FALHA DE SINCRONISMO"))))</f>
        <v>UTILIZOU O PDA CORRETAMENTE</v>
      </c>
      <c r="AH635" s="144"/>
      <c r="AI635" s="190" t="s">
        <v>6</v>
      </c>
      <c r="AJ635" s="94" t="str">
        <f>E635</f>
        <v>SÃO PAULO</v>
      </c>
      <c r="AK635" s="192" t="s">
        <v>39</v>
      </c>
    </row>
    <row r="636" spans="1:37" ht="30" hidden="1" customHeight="1">
      <c r="A636" s="176" t="s">
        <v>201</v>
      </c>
      <c r="B636" s="176">
        <v>2621362526</v>
      </c>
      <c r="C636" s="176" t="s">
        <v>96</v>
      </c>
      <c r="D636" s="176" t="s">
        <v>77</v>
      </c>
      <c r="E636" s="176" t="s">
        <v>5</v>
      </c>
      <c r="F636" s="176" t="s">
        <v>990</v>
      </c>
      <c r="G636" s="176">
        <v>116</v>
      </c>
      <c r="H636" s="176" t="s">
        <v>214</v>
      </c>
      <c r="I636" s="176" t="s">
        <v>272</v>
      </c>
      <c r="J636" s="176" t="s">
        <v>96</v>
      </c>
      <c r="K636" s="176"/>
      <c r="L636" s="204">
        <v>46167.529166666667</v>
      </c>
      <c r="M636" s="204">
        <v>46167.530555555553</v>
      </c>
      <c r="N636" s="176" t="s">
        <v>221</v>
      </c>
      <c r="O636" s="144" t="s">
        <v>207</v>
      </c>
      <c r="P636" s="90"/>
      <c r="Q636" s="144" t="s">
        <v>207</v>
      </c>
      <c r="R636" s="90"/>
      <c r="S636" s="144" t="s">
        <v>207</v>
      </c>
      <c r="T636" s="90"/>
      <c r="U636" s="144" t="s">
        <v>207</v>
      </c>
      <c r="V636" s="90"/>
      <c r="W636" s="144" t="s">
        <v>207</v>
      </c>
      <c r="X636" s="90"/>
      <c r="Y636" s="144" t="s">
        <v>207</v>
      </c>
      <c r="Z636" s="90"/>
      <c r="AA636" s="144" t="s">
        <v>207</v>
      </c>
      <c r="AB636" s="90"/>
      <c r="AC636" s="144" t="s">
        <v>207</v>
      </c>
      <c r="AD636" s="90"/>
      <c r="AE636" s="144" t="s">
        <v>207</v>
      </c>
      <c r="AF636" s="178" t="str">
        <f>IF(AND(O636="",Q636="",S636="",U636="",W636="",Y636="",AA636="",AC636=""),"",IF(OR(AND(O636&lt;&gt;"NA",O636&lt;&gt;"C",O636&lt;&gt;"NC",O636&lt;&gt;"SF",O636&lt;&gt;""),AND(Q636&lt;&gt;"NA",Q636&lt;&gt;"C",Q636&lt;&gt;"NC",Q636&lt;&gt;"SF",Q636&lt;&gt;""),AND(S636&lt;&gt;"NA",S636&lt;&gt;"C",S636&lt;&gt;"NC",S636&lt;&gt;"SF",S636&lt;&gt;""),AND(U636&lt;&gt;"NA",U636&lt;&gt;"C",U636&lt;&gt;"NC",U636&lt;&gt;"SF",U636&lt;&gt;""),AND(W636&lt;&gt;"NA",W636&lt;&gt;"C",W636&lt;&gt;"NC",W636&lt;&gt;"SF",W636&lt;&gt;""),AND(Y636&lt;&gt;"NA",Y636&lt;&gt;"C",Y636&lt;&gt;"NC",Y636&lt;&gt;"SF",Y636&lt;&gt;""),AND(AA636&lt;&gt;"NA",AA636&lt;&gt;"C",AA636&lt;&gt;"NC",AA636&lt;&gt;"SF",AA636&lt;&gt;""),AND(AC636&lt;&gt;"NA",AC636&lt;&gt;"C",AC636&lt;&gt;"NC",AC636&lt;&gt;"SF",AC636&lt;&gt;"")),"FALSO",IF(AND(O636="NA",Q636="NA",S636="NA",U636="NA",W636="NA",Y636="NA",AA636="NA",AC636="NA"),"NA",IF(OR(O636="NC",Q636="NC",S636="NC",U636="NC",W636="NC",Y636="NC",AA636="NC",AC636="NC",O636="SF",Q636="SF",S636="SF",U636="SF",W636="SF",Y636="SF",AA636="SF",AC636="SF"),"NC",IF(OR(O636="C",Q636="C",S636="C",U636="C",W636="C",Y636="C",AA636="C",AC636="C"),"C","")))))</f>
        <v>C</v>
      </c>
      <c r="AG636" s="54" t="str">
        <f>IF(AND(AE636="C",AF636="C"),"UTILIZOU O PDA CORRETAMENTE",IF(AND(AE636="C",AF636="NC"),"UTILIZOU O PDA CORRETAMENTE. NÃO HÁ FOTOS DE TODAS AS ETAPAS",IF(AND(AE636="NC",AF636="NC"),"NÃO UTILIZOU O PDA",IF(AND(AE636="NA",AF636="NA"),"NÃO AVALIADO POR FALHA DE SINCRONISMO"))))</f>
        <v>UTILIZOU O PDA CORRETAMENTE</v>
      </c>
      <c r="AH636" s="144"/>
      <c r="AI636" s="190" t="s">
        <v>6</v>
      </c>
      <c r="AJ636" s="94" t="str">
        <f>E636</f>
        <v>SÃO PAULO</v>
      </c>
      <c r="AK636" s="192" t="s">
        <v>39</v>
      </c>
    </row>
    <row r="637" spans="1:37" ht="30" hidden="1" customHeight="1">
      <c r="A637" s="176" t="s">
        <v>201</v>
      </c>
      <c r="B637" s="176">
        <v>2621362489</v>
      </c>
      <c r="C637" s="176" t="s">
        <v>96</v>
      </c>
      <c r="D637" s="176" t="s">
        <v>77</v>
      </c>
      <c r="E637" s="176" t="s">
        <v>5</v>
      </c>
      <c r="F637" s="176" t="s">
        <v>990</v>
      </c>
      <c r="G637" s="176">
        <v>116</v>
      </c>
      <c r="H637" s="176" t="s">
        <v>211</v>
      </c>
      <c r="I637" s="176" t="s">
        <v>272</v>
      </c>
      <c r="J637" s="176" t="s">
        <v>96</v>
      </c>
      <c r="K637" s="176" t="s">
        <v>217</v>
      </c>
      <c r="L637" s="204">
        <v>46167.525694444441</v>
      </c>
      <c r="M637" s="204">
        <v>46167.527083333334</v>
      </c>
      <c r="N637" s="176" t="s">
        <v>221</v>
      </c>
      <c r="O637" s="144" t="s">
        <v>207</v>
      </c>
      <c r="P637" s="90"/>
      <c r="Q637" s="144" t="s">
        <v>207</v>
      </c>
      <c r="R637" s="90"/>
      <c r="S637" s="144" t="s">
        <v>207</v>
      </c>
      <c r="T637" s="90"/>
      <c r="U637" s="144" t="s">
        <v>207</v>
      </c>
      <c r="V637" s="90"/>
      <c r="W637" s="144" t="s">
        <v>207</v>
      </c>
      <c r="X637" s="90"/>
      <c r="Y637" s="144" t="s">
        <v>207</v>
      </c>
      <c r="Z637" s="90"/>
      <c r="AA637" s="144" t="s">
        <v>207</v>
      </c>
      <c r="AB637" s="90"/>
      <c r="AC637" s="144" t="s">
        <v>207</v>
      </c>
      <c r="AD637" s="90"/>
      <c r="AE637" s="144" t="s">
        <v>207</v>
      </c>
      <c r="AF637" s="178" t="str">
        <f>IF(AND(O637="",Q637="",S637="",U637="",W637="",Y637="",AA637="",AC637=""),"",IF(OR(AND(O637&lt;&gt;"NA",O637&lt;&gt;"C",O637&lt;&gt;"NC",O637&lt;&gt;"SF",O637&lt;&gt;""),AND(Q637&lt;&gt;"NA",Q637&lt;&gt;"C",Q637&lt;&gt;"NC",Q637&lt;&gt;"SF",Q637&lt;&gt;""),AND(S637&lt;&gt;"NA",S637&lt;&gt;"C",S637&lt;&gt;"NC",S637&lt;&gt;"SF",S637&lt;&gt;""),AND(U637&lt;&gt;"NA",U637&lt;&gt;"C",U637&lt;&gt;"NC",U637&lt;&gt;"SF",U637&lt;&gt;""),AND(W637&lt;&gt;"NA",W637&lt;&gt;"C",W637&lt;&gt;"NC",W637&lt;&gt;"SF",W637&lt;&gt;""),AND(Y637&lt;&gt;"NA",Y637&lt;&gt;"C",Y637&lt;&gt;"NC",Y637&lt;&gt;"SF",Y637&lt;&gt;""),AND(AA637&lt;&gt;"NA",AA637&lt;&gt;"C",AA637&lt;&gt;"NC",AA637&lt;&gt;"SF",AA637&lt;&gt;""),AND(AC637&lt;&gt;"NA",AC637&lt;&gt;"C",AC637&lt;&gt;"NC",AC637&lt;&gt;"SF",AC637&lt;&gt;"")),"FALSO",IF(AND(O637="NA",Q637="NA",S637="NA",U637="NA",W637="NA",Y637="NA",AA637="NA",AC637="NA"),"NA",IF(OR(O637="NC",Q637="NC",S637="NC",U637="NC",W637="NC",Y637="NC",AA637="NC",AC637="NC",O637="SF",Q637="SF",S637="SF",U637="SF",W637="SF",Y637="SF",AA637="SF",AC637="SF"),"NC",IF(OR(O637="C",Q637="C",S637="C",U637="C",W637="C",Y637="C",AA637="C",AC637="C"),"C","")))))</f>
        <v>C</v>
      </c>
      <c r="AG637" s="54" t="str">
        <f>IF(AND(AE637="C",AF637="C"),"UTILIZOU O PDA CORRETAMENTE",IF(AND(AE637="C",AF637="NC"),"UTILIZOU O PDA CORRETAMENTE. NÃO HÁ FOTOS DE TODAS AS ETAPAS",IF(AND(AE637="NC",AF637="NC"),"NÃO UTILIZOU O PDA",IF(AND(AE637="NA",AF637="NA"),"NÃO AVALIADO POR FALHA DE SINCRONISMO"))))</f>
        <v>UTILIZOU O PDA CORRETAMENTE</v>
      </c>
      <c r="AH637" s="144"/>
      <c r="AI637" s="190" t="s">
        <v>6</v>
      </c>
      <c r="AJ637" s="94" t="str">
        <f>E637</f>
        <v>SÃO PAULO</v>
      </c>
      <c r="AK637" s="192" t="s">
        <v>39</v>
      </c>
    </row>
    <row r="638" spans="1:37" ht="30" hidden="1" customHeight="1">
      <c r="A638" s="176" t="s">
        <v>201</v>
      </c>
      <c r="B638" s="176">
        <v>2621362524</v>
      </c>
      <c r="C638" s="176" t="s">
        <v>96</v>
      </c>
      <c r="D638" s="176" t="s">
        <v>77</v>
      </c>
      <c r="E638" s="176" t="s">
        <v>5</v>
      </c>
      <c r="F638" s="176" t="s">
        <v>990</v>
      </c>
      <c r="G638" s="176">
        <v>116</v>
      </c>
      <c r="H638" s="176" t="s">
        <v>210</v>
      </c>
      <c r="I638" s="176" t="s">
        <v>272</v>
      </c>
      <c r="J638" s="176" t="s">
        <v>96</v>
      </c>
      <c r="K638" s="176"/>
      <c r="L638" s="204">
        <v>46167.527777777781</v>
      </c>
      <c r="M638" s="204">
        <v>46167.529166666667</v>
      </c>
      <c r="N638" s="176" t="s">
        <v>221</v>
      </c>
      <c r="O638" s="144" t="s">
        <v>207</v>
      </c>
      <c r="P638" s="90"/>
      <c r="Q638" s="144" t="s">
        <v>207</v>
      </c>
      <c r="R638" s="90"/>
      <c r="S638" s="144" t="s">
        <v>207</v>
      </c>
      <c r="T638" s="90"/>
      <c r="U638" s="144" t="s">
        <v>207</v>
      </c>
      <c r="V638" s="90"/>
      <c r="W638" s="144" t="s">
        <v>207</v>
      </c>
      <c r="X638" s="90"/>
      <c r="Y638" s="144" t="s">
        <v>207</v>
      </c>
      <c r="Z638" s="90"/>
      <c r="AA638" s="144" t="s">
        <v>207</v>
      </c>
      <c r="AB638" s="90"/>
      <c r="AC638" s="144" t="s">
        <v>207</v>
      </c>
      <c r="AD638" s="90"/>
      <c r="AE638" s="144" t="s">
        <v>207</v>
      </c>
      <c r="AF638" s="178" t="str">
        <f>IF(AND(O638="",Q638="",S638="",U638="",W638="",Y638="",AA638="",AC638=""),"",IF(OR(AND(O638&lt;&gt;"NA",O638&lt;&gt;"C",O638&lt;&gt;"NC",O638&lt;&gt;"SF",O638&lt;&gt;""),AND(Q638&lt;&gt;"NA",Q638&lt;&gt;"C",Q638&lt;&gt;"NC",Q638&lt;&gt;"SF",Q638&lt;&gt;""),AND(S638&lt;&gt;"NA",S638&lt;&gt;"C",S638&lt;&gt;"NC",S638&lt;&gt;"SF",S638&lt;&gt;""),AND(U638&lt;&gt;"NA",U638&lt;&gt;"C",U638&lt;&gt;"NC",U638&lt;&gt;"SF",U638&lt;&gt;""),AND(W638&lt;&gt;"NA",W638&lt;&gt;"C",W638&lt;&gt;"NC",W638&lt;&gt;"SF",W638&lt;&gt;""),AND(Y638&lt;&gt;"NA",Y638&lt;&gt;"C",Y638&lt;&gt;"NC",Y638&lt;&gt;"SF",Y638&lt;&gt;""),AND(AA638&lt;&gt;"NA",AA638&lt;&gt;"C",AA638&lt;&gt;"NC",AA638&lt;&gt;"SF",AA638&lt;&gt;""),AND(AC638&lt;&gt;"NA",AC638&lt;&gt;"C",AC638&lt;&gt;"NC",AC638&lt;&gt;"SF",AC638&lt;&gt;"")),"FALSO",IF(AND(O638="NA",Q638="NA",S638="NA",U638="NA",W638="NA",Y638="NA",AA638="NA",AC638="NA"),"NA",IF(OR(O638="NC",Q638="NC",S638="NC",U638="NC",W638="NC",Y638="NC",AA638="NC",AC638="NC",O638="SF",Q638="SF",S638="SF",U638="SF",W638="SF",Y638="SF",AA638="SF",AC638="SF"),"NC",IF(OR(O638="C",Q638="C",S638="C",U638="C",W638="C",Y638="C",AA638="C",AC638="C"),"C","")))))</f>
        <v>C</v>
      </c>
      <c r="AG638" s="54" t="str">
        <f>IF(AND(AE638="C",AF638="C"),"UTILIZOU O PDA CORRETAMENTE",IF(AND(AE638="C",AF638="NC"),"UTILIZOU O PDA CORRETAMENTE. NÃO HÁ FOTOS DE TODAS AS ETAPAS",IF(AND(AE638="NC",AF638="NC"),"NÃO UTILIZOU O PDA",IF(AND(AE638="NA",AF638="NA"),"NÃO AVALIADO POR FALHA DE SINCRONISMO"))))</f>
        <v>UTILIZOU O PDA CORRETAMENTE</v>
      </c>
      <c r="AH638" s="144"/>
      <c r="AI638" s="190" t="s">
        <v>6</v>
      </c>
      <c r="AJ638" s="94" t="str">
        <f>E638</f>
        <v>SÃO PAULO</v>
      </c>
      <c r="AK638" s="192" t="s">
        <v>39</v>
      </c>
    </row>
    <row r="639" spans="1:37" ht="30" hidden="1" customHeight="1">
      <c r="A639" s="176" t="s">
        <v>201</v>
      </c>
      <c r="B639" s="176">
        <v>2621362486</v>
      </c>
      <c r="C639" s="176" t="s">
        <v>96</v>
      </c>
      <c r="D639" s="176" t="s">
        <v>77</v>
      </c>
      <c r="E639" s="176" t="s">
        <v>5</v>
      </c>
      <c r="F639" s="176" t="s">
        <v>990</v>
      </c>
      <c r="G639" s="176">
        <v>116</v>
      </c>
      <c r="H639" s="176" t="s">
        <v>208</v>
      </c>
      <c r="I639" s="176" t="s">
        <v>272</v>
      </c>
      <c r="J639" s="176" t="s">
        <v>96</v>
      </c>
      <c r="K639" s="176" t="s">
        <v>217</v>
      </c>
      <c r="L639" s="204">
        <v>46167.523611111108</v>
      </c>
      <c r="M639" s="204">
        <v>46167.525694444441</v>
      </c>
      <c r="N639" s="176" t="s">
        <v>221</v>
      </c>
      <c r="O639" s="144" t="s">
        <v>207</v>
      </c>
      <c r="P639" s="90"/>
      <c r="Q639" s="144" t="s">
        <v>207</v>
      </c>
      <c r="R639" s="90"/>
      <c r="S639" s="144" t="s">
        <v>207</v>
      </c>
      <c r="T639" s="90"/>
      <c r="U639" s="144" t="s">
        <v>207</v>
      </c>
      <c r="V639" s="90"/>
      <c r="W639" s="144" t="s">
        <v>207</v>
      </c>
      <c r="X639" s="90"/>
      <c r="Y639" s="144" t="s">
        <v>207</v>
      </c>
      <c r="Z639" s="90"/>
      <c r="AA639" s="144" t="s">
        <v>207</v>
      </c>
      <c r="AB639" s="90"/>
      <c r="AC639" s="144" t="s">
        <v>207</v>
      </c>
      <c r="AD639" s="90"/>
      <c r="AE639" s="144" t="s">
        <v>207</v>
      </c>
      <c r="AF639" s="178" t="str">
        <f>IF(AND(O639="",Q639="",S639="",U639="",W639="",Y639="",AA639="",AC639=""),"",IF(OR(AND(O639&lt;&gt;"NA",O639&lt;&gt;"C",O639&lt;&gt;"NC",O639&lt;&gt;"SF",O639&lt;&gt;""),AND(Q639&lt;&gt;"NA",Q639&lt;&gt;"C",Q639&lt;&gt;"NC",Q639&lt;&gt;"SF",Q639&lt;&gt;""),AND(S639&lt;&gt;"NA",S639&lt;&gt;"C",S639&lt;&gt;"NC",S639&lt;&gt;"SF",S639&lt;&gt;""),AND(U639&lt;&gt;"NA",U639&lt;&gt;"C",U639&lt;&gt;"NC",U639&lt;&gt;"SF",U639&lt;&gt;""),AND(W639&lt;&gt;"NA",W639&lt;&gt;"C",W639&lt;&gt;"NC",W639&lt;&gt;"SF",W639&lt;&gt;""),AND(Y639&lt;&gt;"NA",Y639&lt;&gt;"C",Y639&lt;&gt;"NC",Y639&lt;&gt;"SF",Y639&lt;&gt;""),AND(AA639&lt;&gt;"NA",AA639&lt;&gt;"C",AA639&lt;&gt;"NC",AA639&lt;&gt;"SF",AA639&lt;&gt;""),AND(AC639&lt;&gt;"NA",AC639&lt;&gt;"C",AC639&lt;&gt;"NC",AC639&lt;&gt;"SF",AC639&lt;&gt;"")),"FALSO",IF(AND(O639="NA",Q639="NA",S639="NA",U639="NA",W639="NA",Y639="NA",AA639="NA",AC639="NA"),"NA",IF(OR(O639="NC",Q639="NC",S639="NC",U639="NC",W639="NC",Y639="NC",AA639="NC",AC639="NC",O639="SF",Q639="SF",S639="SF",U639="SF",W639="SF",Y639="SF",AA639="SF",AC639="SF"),"NC",IF(OR(O639="C",Q639="C",S639="C",U639="C",W639="C",Y639="C",AA639="C",AC639="C"),"C","")))))</f>
        <v>C</v>
      </c>
      <c r="AG639" s="54" t="str">
        <f>IF(AND(AE639="C",AF639="C"),"UTILIZOU O PDA CORRETAMENTE",IF(AND(AE639="C",AF639="NC"),"UTILIZOU O PDA CORRETAMENTE. NÃO HÁ FOTOS DE TODAS AS ETAPAS",IF(AND(AE639="NC",AF639="NC"),"NÃO UTILIZOU O PDA",IF(AND(AE639="NA",AF639="NA"),"NÃO AVALIADO POR FALHA DE SINCRONISMO"))))</f>
        <v>UTILIZOU O PDA CORRETAMENTE</v>
      </c>
      <c r="AH639" s="144"/>
      <c r="AI639" s="190" t="s">
        <v>6</v>
      </c>
      <c r="AJ639" s="94" t="str">
        <f>E639</f>
        <v>SÃO PAULO</v>
      </c>
      <c r="AK639" s="192" t="s">
        <v>39</v>
      </c>
    </row>
    <row r="640" spans="1:37" ht="30" hidden="1" customHeight="1">
      <c r="A640" s="176" t="s">
        <v>201</v>
      </c>
      <c r="B640" s="176">
        <v>2621841929</v>
      </c>
      <c r="C640" s="176" t="s">
        <v>100</v>
      </c>
      <c r="D640" s="176" t="s">
        <v>81</v>
      </c>
      <c r="E640" s="176" t="s">
        <v>5</v>
      </c>
      <c r="F640" s="176" t="s">
        <v>992</v>
      </c>
      <c r="G640" s="176">
        <v>1</v>
      </c>
      <c r="H640" s="176" t="s">
        <v>203</v>
      </c>
      <c r="I640" s="176" t="s">
        <v>791</v>
      </c>
      <c r="J640" s="176" t="s">
        <v>236</v>
      </c>
      <c r="K640" s="176" t="s">
        <v>993</v>
      </c>
      <c r="L640" s="204">
        <v>46167.375</v>
      </c>
      <c r="M640" s="204">
        <v>46167.375694444447</v>
      </c>
      <c r="N640" s="176" t="s">
        <v>318</v>
      </c>
      <c r="O640" s="144" t="s">
        <v>62</v>
      </c>
      <c r="P640" s="90"/>
      <c r="Q640" s="144" t="s">
        <v>62</v>
      </c>
      <c r="R640" s="90"/>
      <c r="S640" s="144" t="s">
        <v>62</v>
      </c>
      <c r="T640" s="90"/>
      <c r="U640" s="144" t="s">
        <v>62</v>
      </c>
      <c r="V640" s="90"/>
      <c r="W640" s="144" t="s">
        <v>62</v>
      </c>
      <c r="X640" s="90"/>
      <c r="Y640" s="144" t="s">
        <v>62</v>
      </c>
      <c r="Z640" s="90"/>
      <c r="AA640" s="144" t="s">
        <v>62</v>
      </c>
      <c r="AB640" s="90"/>
      <c r="AC640" s="144" t="s">
        <v>62</v>
      </c>
      <c r="AD640" s="90"/>
      <c r="AE640" s="144" t="s">
        <v>62</v>
      </c>
      <c r="AF640" s="178" t="str">
        <f>IF(AND(O640="",Q640="",S640="",U640="",W640="",Y640="",AA640="",AC640=""),"",IF(OR(AND(O640&lt;&gt;"NA",O640&lt;&gt;"C",O640&lt;&gt;"NC",O640&lt;&gt;"SF",O640&lt;&gt;""),AND(Q640&lt;&gt;"NA",Q640&lt;&gt;"C",Q640&lt;&gt;"NC",Q640&lt;&gt;"SF",Q640&lt;&gt;""),AND(S640&lt;&gt;"NA",S640&lt;&gt;"C",S640&lt;&gt;"NC",S640&lt;&gt;"SF",S640&lt;&gt;""),AND(U640&lt;&gt;"NA",U640&lt;&gt;"C",U640&lt;&gt;"NC",U640&lt;&gt;"SF",U640&lt;&gt;""),AND(W640&lt;&gt;"NA",W640&lt;&gt;"C",W640&lt;&gt;"NC",W640&lt;&gt;"SF",W640&lt;&gt;""),AND(Y640&lt;&gt;"NA",Y640&lt;&gt;"C",Y640&lt;&gt;"NC",Y640&lt;&gt;"SF",Y640&lt;&gt;""),AND(AA640&lt;&gt;"NA",AA640&lt;&gt;"C",AA640&lt;&gt;"NC",AA640&lt;&gt;"SF",AA640&lt;&gt;""),AND(AC640&lt;&gt;"NA",AC640&lt;&gt;"C",AC640&lt;&gt;"NC",AC640&lt;&gt;"SF",AC640&lt;&gt;"")),"FALSO",IF(AND(O640="NA",Q640="NA",S640="NA",U640="NA",W640="NA",Y640="NA",AA640="NA",AC640="NA"),"NA",IF(OR(O640="NC",Q640="NC",S640="NC",U640="NC",W640="NC",Y640="NC",AA640="NC",AC640="NC",O640="SF",Q640="SF",S640="SF",U640="SF",W640="SF",Y640="SF",AA640="SF",AC640="SF"),"NC",IF(OR(O640="C",Q640="C",S640="C",U640="C",W640="C",Y640="C",AA640="C",AC640="C"),"C","")))))</f>
        <v>NA</v>
      </c>
      <c r="AG640" s="54" t="str">
        <f>IF(AND(AE640="C",AF640="C"),"UTILIZOU O PDA CORRETAMENTE",IF(AND(AE640="C",AF640="NC"),"UTILIZOU O PDA CORRETAMENTE. NÃO HÁ FOTOS DE TODAS AS ETAPAS",IF(AND(AE640="NC",AF640="NC"),"NÃO UTILIZOU O PDA",IF(AND(AE640="NA",AF640="NA"),"NÃO AVALIADO POR FALHA DE SINCRONISMO"))))</f>
        <v>NÃO AVALIADO POR FALHA DE SINCRONISMO</v>
      </c>
      <c r="AH640" s="144" t="s">
        <v>207</v>
      </c>
      <c r="AI640" s="190" t="s">
        <v>6</v>
      </c>
      <c r="AJ640" s="94" t="str">
        <f>E640</f>
        <v>SÃO PAULO</v>
      </c>
      <c r="AK640" s="192" t="s">
        <v>39</v>
      </c>
    </row>
    <row r="641" spans="1:37" ht="30" hidden="1" customHeight="1">
      <c r="A641" s="176" t="s">
        <v>201</v>
      </c>
      <c r="B641" s="176">
        <v>2621363153</v>
      </c>
      <c r="C641" s="176" t="s">
        <v>94</v>
      </c>
      <c r="D641" s="176" t="s">
        <v>77</v>
      </c>
      <c r="E641" s="176" t="s">
        <v>5</v>
      </c>
      <c r="F641" s="176" t="s">
        <v>994</v>
      </c>
      <c r="G641" s="176">
        <v>26</v>
      </c>
      <c r="H641" s="176" t="s">
        <v>374</v>
      </c>
      <c r="I641" s="176" t="s">
        <v>316</v>
      </c>
      <c r="J641" s="176" t="s">
        <v>94</v>
      </c>
      <c r="K641" s="176" t="s">
        <v>995</v>
      </c>
      <c r="L641" s="204">
        <v>46167.534722222219</v>
      </c>
      <c r="M641" s="204">
        <v>46167.537499999999</v>
      </c>
      <c r="N641" s="176" t="s">
        <v>226</v>
      </c>
      <c r="O641" s="144" t="s">
        <v>207</v>
      </c>
      <c r="P641" s="90"/>
      <c r="Q641" s="144" t="s">
        <v>62</v>
      </c>
      <c r="R641" s="90"/>
      <c r="S641" s="144" t="s">
        <v>62</v>
      </c>
      <c r="T641" s="90"/>
      <c r="U641" s="144" t="s">
        <v>62</v>
      </c>
      <c r="V641" s="90"/>
      <c r="W641" s="144" t="s">
        <v>62</v>
      </c>
      <c r="X641" s="90"/>
      <c r="Y641" s="144" t="s">
        <v>62</v>
      </c>
      <c r="Z641" s="90"/>
      <c r="AA641" s="144" t="s">
        <v>62</v>
      </c>
      <c r="AB641" s="90"/>
      <c r="AC641" s="144" t="s">
        <v>207</v>
      </c>
      <c r="AD641" s="90"/>
      <c r="AE641" s="144" t="s">
        <v>207</v>
      </c>
      <c r="AF641" s="178" t="str">
        <f>IF(AND(O641="",Q641="",S641="",U641="",W641="",Y641="",AA641="",AC641=""),"",IF(OR(AND(O641&lt;&gt;"NA",O641&lt;&gt;"C",O641&lt;&gt;"NC",O641&lt;&gt;"SF",O641&lt;&gt;""),AND(Q641&lt;&gt;"NA",Q641&lt;&gt;"C",Q641&lt;&gt;"NC",Q641&lt;&gt;"SF",Q641&lt;&gt;""),AND(S641&lt;&gt;"NA",S641&lt;&gt;"C",S641&lt;&gt;"NC",S641&lt;&gt;"SF",S641&lt;&gt;""),AND(U641&lt;&gt;"NA",U641&lt;&gt;"C",U641&lt;&gt;"NC",U641&lt;&gt;"SF",U641&lt;&gt;""),AND(W641&lt;&gt;"NA",W641&lt;&gt;"C",W641&lt;&gt;"NC",W641&lt;&gt;"SF",W641&lt;&gt;""),AND(Y641&lt;&gt;"NA",Y641&lt;&gt;"C",Y641&lt;&gt;"NC",Y641&lt;&gt;"SF",Y641&lt;&gt;""),AND(AA641&lt;&gt;"NA",AA641&lt;&gt;"C",AA641&lt;&gt;"NC",AA641&lt;&gt;"SF",AA641&lt;&gt;""),AND(AC641&lt;&gt;"NA",AC641&lt;&gt;"C",AC641&lt;&gt;"NC",AC641&lt;&gt;"SF",AC641&lt;&gt;"")),"FALSO",IF(AND(O641="NA",Q641="NA",S641="NA",U641="NA",W641="NA",Y641="NA",AA641="NA",AC641="NA"),"NA",IF(OR(O641="NC",Q641="NC",S641="NC",U641="NC",W641="NC",Y641="NC",AA641="NC",AC641="NC",O641="SF",Q641="SF",S641="SF",U641="SF",W641="SF",Y641="SF",AA641="SF",AC641="SF"),"NC",IF(OR(O641="C",Q641="C",S641="C",U641="C",W641="C",Y641="C",AA641="C",AC641="C"),"C","")))))</f>
        <v>C</v>
      </c>
      <c r="AG641" s="54" t="str">
        <f>IF(AND(AE641="C",AF641="C"),"UTILIZOU O PDA CORRETAMENTE",IF(AND(AE641="C",AF641="NC"),"UTILIZOU O PDA CORRETAMENTE. NÃO HÁ FOTOS DE TODAS AS ETAPAS",IF(AND(AE641="NC",AF641="NC"),"NÃO UTILIZOU O PDA",IF(AND(AE641="NA",AF641="NA"),"NÃO AVALIADO POR FALHA DE SINCRONISMO"))))</f>
        <v>UTILIZOU O PDA CORRETAMENTE</v>
      </c>
      <c r="AH641" s="144" t="s">
        <v>207</v>
      </c>
      <c r="AI641" s="190" t="s">
        <v>6</v>
      </c>
      <c r="AJ641" s="94" t="str">
        <f>E641</f>
        <v>SÃO PAULO</v>
      </c>
      <c r="AK641" s="192" t="s">
        <v>39</v>
      </c>
    </row>
    <row r="642" spans="1:37" ht="30" hidden="1" customHeight="1">
      <c r="A642" s="176" t="s">
        <v>201</v>
      </c>
      <c r="B642" s="176">
        <v>2621363157</v>
      </c>
      <c r="C642" s="176" t="s">
        <v>96</v>
      </c>
      <c r="D642" s="176" t="s">
        <v>77</v>
      </c>
      <c r="E642" s="176" t="s">
        <v>5</v>
      </c>
      <c r="F642" s="176" t="s">
        <v>994</v>
      </c>
      <c r="G642" s="176">
        <v>26</v>
      </c>
      <c r="H642" s="176" t="s">
        <v>501</v>
      </c>
      <c r="I642" s="176" t="s">
        <v>316</v>
      </c>
      <c r="J642" s="176" t="s">
        <v>96</v>
      </c>
      <c r="K642" s="176" t="s">
        <v>995</v>
      </c>
      <c r="L642" s="204">
        <v>46167.530555555553</v>
      </c>
      <c r="M642" s="204">
        <v>46167.53402777778</v>
      </c>
      <c r="N642" s="176" t="s">
        <v>226</v>
      </c>
      <c r="O642" s="144" t="s">
        <v>207</v>
      </c>
      <c r="P642" s="90"/>
      <c r="Q642" s="144" t="s">
        <v>62</v>
      </c>
      <c r="R642" s="90"/>
      <c r="S642" s="144" t="s">
        <v>62</v>
      </c>
      <c r="T642" s="90"/>
      <c r="U642" s="144" t="s">
        <v>62</v>
      </c>
      <c r="V642" s="90"/>
      <c r="W642" s="144" t="s">
        <v>62</v>
      </c>
      <c r="X642" s="90"/>
      <c r="Y642" s="144" t="s">
        <v>62</v>
      </c>
      <c r="Z642" s="90"/>
      <c r="AA642" s="144" t="s">
        <v>62</v>
      </c>
      <c r="AB642" s="90"/>
      <c r="AC642" s="144" t="s">
        <v>207</v>
      </c>
      <c r="AD642" s="90"/>
      <c r="AE642" s="144" t="s">
        <v>207</v>
      </c>
      <c r="AF642" s="178" t="str">
        <f>IF(AND(O642="",Q642="",S642="",U642="",W642="",Y642="",AA642="",AC642=""),"",IF(OR(AND(O642&lt;&gt;"NA",O642&lt;&gt;"C",O642&lt;&gt;"NC",O642&lt;&gt;"SF",O642&lt;&gt;""),AND(Q642&lt;&gt;"NA",Q642&lt;&gt;"C",Q642&lt;&gt;"NC",Q642&lt;&gt;"SF",Q642&lt;&gt;""),AND(S642&lt;&gt;"NA",S642&lt;&gt;"C",S642&lt;&gt;"NC",S642&lt;&gt;"SF",S642&lt;&gt;""),AND(U642&lt;&gt;"NA",U642&lt;&gt;"C",U642&lt;&gt;"NC",U642&lt;&gt;"SF",U642&lt;&gt;""),AND(W642&lt;&gt;"NA",W642&lt;&gt;"C",W642&lt;&gt;"NC",W642&lt;&gt;"SF",W642&lt;&gt;""),AND(Y642&lt;&gt;"NA",Y642&lt;&gt;"C",Y642&lt;&gt;"NC",Y642&lt;&gt;"SF",Y642&lt;&gt;""),AND(AA642&lt;&gt;"NA",AA642&lt;&gt;"C",AA642&lt;&gt;"NC",AA642&lt;&gt;"SF",AA642&lt;&gt;""),AND(AC642&lt;&gt;"NA",AC642&lt;&gt;"C",AC642&lt;&gt;"NC",AC642&lt;&gt;"SF",AC642&lt;&gt;"")),"FALSO",IF(AND(O642="NA",Q642="NA",S642="NA",U642="NA",W642="NA",Y642="NA",AA642="NA",AC642="NA"),"NA",IF(OR(O642="NC",Q642="NC",S642="NC",U642="NC",W642="NC",Y642="NC",AA642="NC",AC642="NC",O642="SF",Q642="SF",S642="SF",U642="SF",W642="SF",Y642="SF",AA642="SF",AC642="SF"),"NC",IF(OR(O642="C",Q642="C",S642="C",U642="C",W642="C",Y642="C",AA642="C",AC642="C"),"C","")))))</f>
        <v>C</v>
      </c>
      <c r="AG642" s="54" t="str">
        <f>IF(AND(AE642="C",AF642="C"),"UTILIZOU O PDA CORRETAMENTE",IF(AND(AE642="C",AF642="NC"),"UTILIZOU O PDA CORRETAMENTE. NÃO HÁ FOTOS DE TODAS AS ETAPAS",IF(AND(AE642="NC",AF642="NC"),"NÃO UTILIZOU O PDA",IF(AND(AE642="NA",AF642="NA"),"NÃO AVALIADO POR FALHA DE SINCRONISMO"))))</f>
        <v>UTILIZOU O PDA CORRETAMENTE</v>
      </c>
      <c r="AH642" s="144" t="s">
        <v>207</v>
      </c>
      <c r="AI642" s="190" t="s">
        <v>6</v>
      </c>
      <c r="AJ642" s="94" t="str">
        <f>E642</f>
        <v>SÃO PAULO</v>
      </c>
      <c r="AK642" s="192" t="s">
        <v>39</v>
      </c>
    </row>
    <row r="643" spans="1:37" ht="30" hidden="1" customHeight="1">
      <c r="A643" s="176" t="s">
        <v>201</v>
      </c>
      <c r="B643" s="176">
        <v>2621833707</v>
      </c>
      <c r="C643" s="176" t="s">
        <v>107</v>
      </c>
      <c r="D643" s="176" t="s">
        <v>81</v>
      </c>
      <c r="E643" s="176" t="s">
        <v>5</v>
      </c>
      <c r="F643" s="176" t="s">
        <v>758</v>
      </c>
      <c r="G643" s="176">
        <v>111</v>
      </c>
      <c r="H643" s="176"/>
      <c r="I643" s="176" t="s">
        <v>272</v>
      </c>
      <c r="J643" s="176" t="s">
        <v>246</v>
      </c>
      <c r="K643" s="176" t="s">
        <v>996</v>
      </c>
      <c r="L643" s="204">
        <v>46167.372916666667</v>
      </c>
      <c r="M643" s="204">
        <v>46167.459027777775</v>
      </c>
      <c r="N643" s="176" t="s">
        <v>258</v>
      </c>
      <c r="O643" s="144" t="s">
        <v>207</v>
      </c>
      <c r="P643" s="90"/>
      <c r="Q643" s="144" t="s">
        <v>207</v>
      </c>
      <c r="R643" s="90"/>
      <c r="S643" s="144" t="s">
        <v>207</v>
      </c>
      <c r="T643" s="90"/>
      <c r="U643" s="144" t="s">
        <v>62</v>
      </c>
      <c r="V643" s="90"/>
      <c r="W643" s="144" t="s">
        <v>207</v>
      </c>
      <c r="X643" s="90"/>
      <c r="Y643" s="144" t="s">
        <v>207</v>
      </c>
      <c r="Z643" s="90"/>
      <c r="AA643" s="144" t="s">
        <v>207</v>
      </c>
      <c r="AB643" s="90"/>
      <c r="AC643" s="144" t="s">
        <v>207</v>
      </c>
      <c r="AD643" s="90"/>
      <c r="AE643" s="144" t="s">
        <v>207</v>
      </c>
      <c r="AF643" s="178" t="str">
        <f>IF(AND(O643="",Q643="",S643="",U643="",W643="",Y643="",AA643="",AC643=""),"",IF(OR(AND(O643&lt;&gt;"NA",O643&lt;&gt;"C",O643&lt;&gt;"NC",O643&lt;&gt;"SF",O643&lt;&gt;""),AND(Q643&lt;&gt;"NA",Q643&lt;&gt;"C",Q643&lt;&gt;"NC",Q643&lt;&gt;"SF",Q643&lt;&gt;""),AND(S643&lt;&gt;"NA",S643&lt;&gt;"C",S643&lt;&gt;"NC",S643&lt;&gt;"SF",S643&lt;&gt;""),AND(U643&lt;&gt;"NA",U643&lt;&gt;"C",U643&lt;&gt;"NC",U643&lt;&gt;"SF",U643&lt;&gt;""),AND(W643&lt;&gt;"NA",W643&lt;&gt;"C",W643&lt;&gt;"NC",W643&lt;&gt;"SF",W643&lt;&gt;""),AND(Y643&lt;&gt;"NA",Y643&lt;&gt;"C",Y643&lt;&gt;"NC",Y643&lt;&gt;"SF",Y643&lt;&gt;""),AND(AA643&lt;&gt;"NA",AA643&lt;&gt;"C",AA643&lt;&gt;"NC",AA643&lt;&gt;"SF",AA643&lt;&gt;""),AND(AC643&lt;&gt;"NA",AC643&lt;&gt;"C",AC643&lt;&gt;"NC",AC643&lt;&gt;"SF",AC643&lt;&gt;"")),"FALSO",IF(AND(O643="NA",Q643="NA",S643="NA",U643="NA",W643="NA",Y643="NA",AA643="NA",AC643="NA"),"NA",IF(OR(O643="NC",Q643="NC",S643="NC",U643="NC",W643="NC",Y643="NC",AA643="NC",AC643="NC",O643="SF",Q643="SF",S643="SF",U643="SF",W643="SF",Y643="SF",AA643="SF",AC643="SF"),"NC",IF(OR(O643="C",Q643="C",S643="C",U643="C",W643="C",Y643="C",AA643="C",AC643="C"),"C","")))))</f>
        <v>C</v>
      </c>
      <c r="AG643" s="54" t="str">
        <f>IF(AND(AE643="C",AF643="C"),"UTILIZOU O PDA CORRETAMENTE",IF(AND(AE643="C",AF643="NC"),"UTILIZOU O PDA CORRETAMENTE. NÃO HÁ FOTOS DE TODAS AS ETAPAS",IF(AND(AE643="NC",AF643="NC"),"NÃO UTILIZOU O PDA",IF(AND(AE643="NA",AF643="NA"),"NÃO AVALIADO POR FALHA DE SINCRONISMO"))))</f>
        <v>UTILIZOU O PDA CORRETAMENTE</v>
      </c>
      <c r="AH643" s="144" t="s">
        <v>207</v>
      </c>
      <c r="AI643" s="190" t="s">
        <v>6</v>
      </c>
      <c r="AJ643" s="94" t="str">
        <f>E643</f>
        <v>SÃO PAULO</v>
      </c>
      <c r="AK643" s="192" t="s">
        <v>39</v>
      </c>
    </row>
    <row r="644" spans="1:37" ht="30" hidden="1" customHeight="1">
      <c r="A644" s="176" t="s">
        <v>201</v>
      </c>
      <c r="B644" s="176">
        <v>2621833707</v>
      </c>
      <c r="C644" s="176" t="s">
        <v>99</v>
      </c>
      <c r="D644" s="176" t="s">
        <v>81</v>
      </c>
      <c r="E644" s="176" t="s">
        <v>5</v>
      </c>
      <c r="F644" s="176" t="s">
        <v>758</v>
      </c>
      <c r="G644" s="176">
        <v>111</v>
      </c>
      <c r="H644" s="176"/>
      <c r="I644" s="176" t="s">
        <v>272</v>
      </c>
      <c r="J644" s="176" t="s">
        <v>219</v>
      </c>
      <c r="K644" s="176" t="s">
        <v>406</v>
      </c>
      <c r="L644" s="204">
        <v>46167.460416666669</v>
      </c>
      <c r="M644" s="204">
        <v>46167.461111111108</v>
      </c>
      <c r="N644" s="176" t="s">
        <v>258</v>
      </c>
      <c r="O644" s="144" t="s">
        <v>230</v>
      </c>
      <c r="P644" s="90"/>
      <c r="Q644" s="144" t="s">
        <v>230</v>
      </c>
      <c r="R644" s="90"/>
      <c r="S644" s="144" t="s">
        <v>230</v>
      </c>
      <c r="T644" s="90"/>
      <c r="U644" s="144" t="s">
        <v>230</v>
      </c>
      <c r="V644" s="90"/>
      <c r="W644" s="144" t="s">
        <v>230</v>
      </c>
      <c r="X644" s="90"/>
      <c r="Y644" s="144" t="s">
        <v>230</v>
      </c>
      <c r="Z644" s="90"/>
      <c r="AA644" s="144" t="s">
        <v>230</v>
      </c>
      <c r="AB644" s="90"/>
      <c r="AC644" s="144" t="s">
        <v>230</v>
      </c>
      <c r="AD644" s="90"/>
      <c r="AE644" s="144" t="s">
        <v>231</v>
      </c>
      <c r="AF644" s="178" t="str">
        <f>IF(AND(O644="",Q644="",S644="",U644="",W644="",Y644="",AA644="",AC644=""),"",IF(OR(AND(O644&lt;&gt;"NA",O644&lt;&gt;"C",O644&lt;&gt;"NC",O644&lt;&gt;"SF",O644&lt;&gt;""),AND(Q644&lt;&gt;"NA",Q644&lt;&gt;"C",Q644&lt;&gt;"NC",Q644&lt;&gt;"SF",Q644&lt;&gt;""),AND(S644&lt;&gt;"NA",S644&lt;&gt;"C",S644&lt;&gt;"NC",S644&lt;&gt;"SF",S644&lt;&gt;""),AND(U644&lt;&gt;"NA",U644&lt;&gt;"C",U644&lt;&gt;"NC",U644&lt;&gt;"SF",U644&lt;&gt;""),AND(W644&lt;&gt;"NA",W644&lt;&gt;"C",W644&lt;&gt;"NC",W644&lt;&gt;"SF",W644&lt;&gt;""),AND(Y644&lt;&gt;"NA",Y644&lt;&gt;"C",Y644&lt;&gt;"NC",Y644&lt;&gt;"SF",Y644&lt;&gt;""),AND(AA644&lt;&gt;"NA",AA644&lt;&gt;"C",AA644&lt;&gt;"NC",AA644&lt;&gt;"SF",AA644&lt;&gt;""),AND(AC644&lt;&gt;"NA",AC644&lt;&gt;"C",AC644&lt;&gt;"NC",AC644&lt;&gt;"SF",AC644&lt;&gt;"")),"FALSO",IF(AND(O644="NA",Q644="NA",S644="NA",U644="NA",W644="NA",Y644="NA",AA644="NA",AC644="NA"),"NA",IF(OR(O644="NC",Q644="NC",S644="NC",U644="NC",W644="NC",Y644="NC",AA644="NC",AC644="NC",O644="SF",Q644="SF",S644="SF",U644="SF",W644="SF",Y644="SF",AA644="SF",AC644="SF"),"NC",IF(OR(O644="C",Q644="C",S644="C",U644="C",W644="C",Y644="C",AA644="C",AC644="C"),"C","")))))</f>
        <v>NC</v>
      </c>
      <c r="AG644" s="54" t="str">
        <f>IF(AND(AE644="C",AF644="C"),"UTILIZOU O PDA CORRETAMENTE",IF(AND(AE644="C",AF644="NC"),"UTILIZOU O PDA CORRETAMENTE. NÃO HÁ FOTOS DE TODAS AS ETAPAS",IF(AND(AE644="NC",AF644="NC"),"NÃO UTILIZOU O PDA",IF(AND(AE644="NA",AF644="NA"),"NÃO AVALIADO POR FALHA DE SINCRONISMO"))))</f>
        <v>NÃO UTILIZOU O PDA</v>
      </c>
      <c r="AH644" s="144" t="s">
        <v>207</v>
      </c>
      <c r="AI644" s="190" t="s">
        <v>6</v>
      </c>
      <c r="AJ644" s="94" t="str">
        <f>E644</f>
        <v>SÃO PAULO</v>
      </c>
      <c r="AK644" s="192" t="s">
        <v>39</v>
      </c>
    </row>
    <row r="645" spans="1:37" ht="30" hidden="1" customHeight="1">
      <c r="A645" s="176" t="s">
        <v>201</v>
      </c>
      <c r="B645" s="176">
        <v>2694057984</v>
      </c>
      <c r="C645" s="176" t="s">
        <v>103</v>
      </c>
      <c r="D645" s="176" t="s">
        <v>81</v>
      </c>
      <c r="E645" s="176" t="s">
        <v>5</v>
      </c>
      <c r="F645" s="176" t="s">
        <v>997</v>
      </c>
      <c r="G645" s="176">
        <v>1550</v>
      </c>
      <c r="H645" s="176" t="s">
        <v>208</v>
      </c>
      <c r="I645" s="176" t="s">
        <v>241</v>
      </c>
      <c r="J645" s="176" t="s">
        <v>246</v>
      </c>
      <c r="K645" s="176"/>
      <c r="L645" s="204">
        <v>46167.368055555555</v>
      </c>
      <c r="M645" s="204">
        <v>46167.40625</v>
      </c>
      <c r="N645" s="176" t="s">
        <v>345</v>
      </c>
      <c r="O645" s="144" t="s">
        <v>207</v>
      </c>
      <c r="P645" s="90"/>
      <c r="Q645" s="144" t="s">
        <v>207</v>
      </c>
      <c r="R645" s="90"/>
      <c r="S645" s="144" t="s">
        <v>207</v>
      </c>
      <c r="T645" s="90"/>
      <c r="U645" s="144" t="s">
        <v>207</v>
      </c>
      <c r="V645" s="90"/>
      <c r="W645" s="144" t="s">
        <v>207</v>
      </c>
      <c r="X645" s="90"/>
      <c r="Y645" s="144" t="s">
        <v>62</v>
      </c>
      <c r="Z645" s="90"/>
      <c r="AA645" s="144" t="s">
        <v>207</v>
      </c>
      <c r="AB645" s="90"/>
      <c r="AC645" s="144" t="s">
        <v>207</v>
      </c>
      <c r="AD645" s="90"/>
      <c r="AE645" s="144" t="s">
        <v>207</v>
      </c>
      <c r="AF645" s="178" t="str">
        <f>IF(AND(O645="",Q645="",S645="",U645="",W645="",Y645="",AA645="",AC645=""),"",IF(OR(AND(O645&lt;&gt;"NA",O645&lt;&gt;"C",O645&lt;&gt;"NC",O645&lt;&gt;"SF",O645&lt;&gt;""),AND(Q645&lt;&gt;"NA",Q645&lt;&gt;"C",Q645&lt;&gt;"NC",Q645&lt;&gt;"SF",Q645&lt;&gt;""),AND(S645&lt;&gt;"NA",S645&lt;&gt;"C",S645&lt;&gt;"NC",S645&lt;&gt;"SF",S645&lt;&gt;""),AND(U645&lt;&gt;"NA",U645&lt;&gt;"C",U645&lt;&gt;"NC",U645&lt;&gt;"SF",U645&lt;&gt;""),AND(W645&lt;&gt;"NA",W645&lt;&gt;"C",W645&lt;&gt;"NC",W645&lt;&gt;"SF",W645&lt;&gt;""),AND(Y645&lt;&gt;"NA",Y645&lt;&gt;"C",Y645&lt;&gt;"NC",Y645&lt;&gt;"SF",Y645&lt;&gt;""),AND(AA645&lt;&gt;"NA",AA645&lt;&gt;"C",AA645&lt;&gt;"NC",AA645&lt;&gt;"SF",AA645&lt;&gt;""),AND(AC645&lt;&gt;"NA",AC645&lt;&gt;"C",AC645&lt;&gt;"NC",AC645&lt;&gt;"SF",AC645&lt;&gt;"")),"FALSO",IF(AND(O645="NA",Q645="NA",S645="NA",U645="NA",W645="NA",Y645="NA",AA645="NA",AC645="NA"),"NA",IF(OR(O645="NC",Q645="NC",S645="NC",U645="NC",W645="NC",Y645="NC",AA645="NC",AC645="NC",O645="SF",Q645="SF",S645="SF",U645="SF",W645="SF",Y645="SF",AA645="SF",AC645="SF"),"NC",IF(OR(O645="C",Q645="C",S645="C",U645="C",W645="C",Y645="C",AA645="C",AC645="C"),"C","")))))</f>
        <v>C</v>
      </c>
      <c r="AG645" s="54" t="str">
        <f>IF(AND(AE645="C",AF645="C"),"UTILIZOU O PDA CORRETAMENTE",IF(AND(AE645="C",AF645="NC"),"UTILIZOU O PDA CORRETAMENTE. NÃO HÁ FOTOS DE TODAS AS ETAPAS",IF(AND(AE645="NC",AF645="NC"),"NÃO UTILIZOU O PDA",IF(AND(AE645="NA",AF645="NA"),"NÃO AVALIADO POR FALHA DE SINCRONISMO"))))</f>
        <v>UTILIZOU O PDA CORRETAMENTE</v>
      </c>
      <c r="AH645" s="144" t="s">
        <v>207</v>
      </c>
      <c r="AI645" s="190" t="s">
        <v>6</v>
      </c>
      <c r="AJ645" s="94" t="str">
        <f>E645</f>
        <v>SÃO PAULO</v>
      </c>
      <c r="AK645" s="192" t="s">
        <v>39</v>
      </c>
    </row>
    <row r="646" spans="1:37" ht="30" hidden="1" customHeight="1">
      <c r="A646" s="176" t="s">
        <v>201</v>
      </c>
      <c r="B646" s="176">
        <v>2621294520</v>
      </c>
      <c r="C646" s="176" t="s">
        <v>84</v>
      </c>
      <c r="D646" s="176" t="s">
        <v>77</v>
      </c>
      <c r="E646" s="176" t="s">
        <v>5</v>
      </c>
      <c r="F646" s="176" t="s">
        <v>456</v>
      </c>
      <c r="G646" s="176">
        <v>2001</v>
      </c>
      <c r="H646" s="176" t="s">
        <v>212</v>
      </c>
      <c r="I646" s="176" t="s">
        <v>414</v>
      </c>
      <c r="J646" s="176" t="s">
        <v>424</v>
      </c>
      <c r="K646" s="176" t="s">
        <v>998</v>
      </c>
      <c r="L646" s="204">
        <v>46167.541666666664</v>
      </c>
      <c r="M646" s="204">
        <v>46167.548611111109</v>
      </c>
      <c r="N646" s="176" t="s">
        <v>243</v>
      </c>
      <c r="O646" s="144" t="s">
        <v>207</v>
      </c>
      <c r="P646" s="90"/>
      <c r="Q646" s="144" t="s">
        <v>207</v>
      </c>
      <c r="R646" s="90"/>
      <c r="S646" s="144" t="s">
        <v>207</v>
      </c>
      <c r="T646" s="90"/>
      <c r="U646" s="144" t="s">
        <v>207</v>
      </c>
      <c r="V646" s="90"/>
      <c r="W646" s="144" t="s">
        <v>207</v>
      </c>
      <c r="X646" s="90"/>
      <c r="Y646" s="144" t="s">
        <v>231</v>
      </c>
      <c r="Z646" s="90" t="s">
        <v>444</v>
      </c>
      <c r="AA646" s="144" t="s">
        <v>207</v>
      </c>
      <c r="AB646" s="90"/>
      <c r="AC646" s="144" t="s">
        <v>207</v>
      </c>
      <c r="AD646" s="90"/>
      <c r="AE646" s="144" t="s">
        <v>207</v>
      </c>
      <c r="AF646" s="178" t="str">
        <f>IF(AND(O646="",Q646="",S646="",U646="",W646="",Y646="",AA646="",AC646=""),"",IF(OR(AND(O646&lt;&gt;"NA",O646&lt;&gt;"C",O646&lt;&gt;"NC",O646&lt;&gt;"SF",O646&lt;&gt;""),AND(Q646&lt;&gt;"NA",Q646&lt;&gt;"C",Q646&lt;&gt;"NC",Q646&lt;&gt;"SF",Q646&lt;&gt;""),AND(S646&lt;&gt;"NA",S646&lt;&gt;"C",S646&lt;&gt;"NC",S646&lt;&gt;"SF",S646&lt;&gt;""),AND(U646&lt;&gt;"NA",U646&lt;&gt;"C",U646&lt;&gt;"NC",U646&lt;&gt;"SF",U646&lt;&gt;""),AND(W646&lt;&gt;"NA",W646&lt;&gt;"C",W646&lt;&gt;"NC",W646&lt;&gt;"SF",W646&lt;&gt;""),AND(Y646&lt;&gt;"NA",Y646&lt;&gt;"C",Y646&lt;&gt;"NC",Y646&lt;&gt;"SF",Y646&lt;&gt;""),AND(AA646&lt;&gt;"NA",AA646&lt;&gt;"C",AA646&lt;&gt;"NC",AA646&lt;&gt;"SF",AA646&lt;&gt;""),AND(AC646&lt;&gt;"NA",AC646&lt;&gt;"C",AC646&lt;&gt;"NC",AC646&lt;&gt;"SF",AC646&lt;&gt;"")),"FALSO",IF(AND(O646="NA",Q646="NA",S646="NA",U646="NA",W646="NA",Y646="NA",AA646="NA",AC646="NA"),"NA",IF(OR(O646="NC",Q646="NC",S646="NC",U646="NC",W646="NC",Y646="NC",AA646="NC",AC646="NC",O646="SF",Q646="SF",S646="SF",U646="SF",W646="SF",Y646="SF",AA646="SF",AC646="SF"),"NC",IF(OR(O646="C",Q646="C",S646="C",U646="C",W646="C",Y646="C",AA646="C",AC646="C"),"C","")))))</f>
        <v>NC</v>
      </c>
      <c r="AG646" s="54" t="str">
        <f>IF(AND(AE646="C",AF646="C"),"UTILIZOU O PDA CORRETAMENTE",IF(AND(AE646="C",AF646="NC"),"UTILIZOU O PDA CORRETAMENTE. NÃO HÁ FOTOS DE TODAS AS ETAPAS",IF(AND(AE646="NC",AF646="NC"),"NÃO UTILIZOU O PDA",IF(AND(AE646="NA",AF646="NA"),"NÃO AVALIADO POR FALHA DE SINCRONISMO"))))</f>
        <v>UTILIZOU O PDA CORRETAMENTE. NÃO HÁ FOTOS DE TODAS AS ETAPAS</v>
      </c>
      <c r="AH646" s="144" t="s">
        <v>207</v>
      </c>
      <c r="AI646" s="190" t="s">
        <v>6</v>
      </c>
      <c r="AJ646" s="94" t="str">
        <f>E646</f>
        <v>SÃO PAULO</v>
      </c>
      <c r="AK646" s="192" t="s">
        <v>39</v>
      </c>
    </row>
    <row r="647" spans="1:37" ht="30" hidden="1" customHeight="1">
      <c r="A647" s="176" t="s">
        <v>201</v>
      </c>
      <c r="B647" s="176">
        <v>2621365382</v>
      </c>
      <c r="C647" s="176" t="s">
        <v>96</v>
      </c>
      <c r="D647" s="176" t="s">
        <v>77</v>
      </c>
      <c r="E647" s="176" t="s">
        <v>5</v>
      </c>
      <c r="F647" s="176" t="s">
        <v>882</v>
      </c>
      <c r="G647" s="176">
        <v>217</v>
      </c>
      <c r="H647" s="176" t="s">
        <v>211</v>
      </c>
      <c r="I647" s="176" t="s">
        <v>254</v>
      </c>
      <c r="J647" s="176" t="s">
        <v>96</v>
      </c>
      <c r="K647" s="176" t="s">
        <v>511</v>
      </c>
      <c r="L647" s="204">
        <v>46167.645138888889</v>
      </c>
      <c r="M647" s="204">
        <v>46167.646527777775</v>
      </c>
      <c r="N647" s="176" t="s">
        <v>226</v>
      </c>
      <c r="O647" s="144" t="s">
        <v>207</v>
      </c>
      <c r="P647" s="90"/>
      <c r="Q647" s="144" t="s">
        <v>62</v>
      </c>
      <c r="R647" s="90"/>
      <c r="S647" s="144" t="s">
        <v>62</v>
      </c>
      <c r="T647" s="90"/>
      <c r="U647" s="144" t="s">
        <v>62</v>
      </c>
      <c r="V647" s="90"/>
      <c r="W647" s="144" t="s">
        <v>62</v>
      </c>
      <c r="X647" s="90"/>
      <c r="Y647" s="144" t="s">
        <v>62</v>
      </c>
      <c r="Z647" s="90"/>
      <c r="AA647" s="144" t="s">
        <v>62</v>
      </c>
      <c r="AB647" s="90"/>
      <c r="AC647" s="144" t="s">
        <v>207</v>
      </c>
      <c r="AD647" s="90"/>
      <c r="AE647" s="144" t="s">
        <v>207</v>
      </c>
      <c r="AF647" s="178" t="str">
        <f>IF(AND(O647="",Q647="",S647="",U647="",W647="",Y647="",AA647="",AC647=""),"",IF(OR(AND(O647&lt;&gt;"NA",O647&lt;&gt;"C",O647&lt;&gt;"NC",O647&lt;&gt;"SF",O647&lt;&gt;""),AND(Q647&lt;&gt;"NA",Q647&lt;&gt;"C",Q647&lt;&gt;"NC",Q647&lt;&gt;"SF",Q647&lt;&gt;""),AND(S647&lt;&gt;"NA",S647&lt;&gt;"C",S647&lt;&gt;"NC",S647&lt;&gt;"SF",S647&lt;&gt;""),AND(U647&lt;&gt;"NA",U647&lt;&gt;"C",U647&lt;&gt;"NC",U647&lt;&gt;"SF",U647&lt;&gt;""),AND(W647&lt;&gt;"NA",W647&lt;&gt;"C",W647&lt;&gt;"NC",W647&lt;&gt;"SF",W647&lt;&gt;""),AND(Y647&lt;&gt;"NA",Y647&lt;&gt;"C",Y647&lt;&gt;"NC",Y647&lt;&gt;"SF",Y647&lt;&gt;""),AND(AA647&lt;&gt;"NA",AA647&lt;&gt;"C",AA647&lt;&gt;"NC",AA647&lt;&gt;"SF",AA647&lt;&gt;""),AND(AC647&lt;&gt;"NA",AC647&lt;&gt;"C",AC647&lt;&gt;"NC",AC647&lt;&gt;"SF",AC647&lt;&gt;"")),"FALSO",IF(AND(O647="NA",Q647="NA",S647="NA",U647="NA",W647="NA",Y647="NA",AA647="NA",AC647="NA"),"NA",IF(OR(O647="NC",Q647="NC",S647="NC",U647="NC",W647="NC",Y647="NC",AA647="NC",AC647="NC",O647="SF",Q647="SF",S647="SF",U647="SF",W647="SF",Y647="SF",AA647="SF",AC647="SF"),"NC",IF(OR(O647="C",Q647="C",S647="C",U647="C",W647="C",Y647="C",AA647="C",AC647="C"),"C","")))))</f>
        <v>C</v>
      </c>
      <c r="AG647" s="54" t="str">
        <f>IF(AND(AE647="C",AF647="C"),"UTILIZOU O PDA CORRETAMENTE",IF(AND(AE647="C",AF647="NC"),"UTILIZOU O PDA CORRETAMENTE. NÃO HÁ FOTOS DE TODAS AS ETAPAS",IF(AND(AE647="NC",AF647="NC"),"NÃO UTILIZOU O PDA",IF(AND(AE647="NA",AF647="NA"),"NÃO AVALIADO POR FALHA DE SINCRONISMO"))))</f>
        <v>UTILIZOU O PDA CORRETAMENTE</v>
      </c>
      <c r="AH647" s="144"/>
      <c r="AI647" s="190" t="s">
        <v>6</v>
      </c>
      <c r="AJ647" s="94" t="str">
        <f>E647</f>
        <v>SÃO PAULO</v>
      </c>
      <c r="AK647" s="192" t="s">
        <v>39</v>
      </c>
    </row>
    <row r="648" spans="1:37" ht="30" hidden="1" customHeight="1">
      <c r="A648" s="176" t="s">
        <v>201</v>
      </c>
      <c r="B648" s="176">
        <v>2621365374</v>
      </c>
      <c r="C648" s="176" t="s">
        <v>96</v>
      </c>
      <c r="D648" s="176" t="s">
        <v>77</v>
      </c>
      <c r="E648" s="176" t="s">
        <v>5</v>
      </c>
      <c r="F648" s="176" t="s">
        <v>882</v>
      </c>
      <c r="G648" s="176">
        <v>217</v>
      </c>
      <c r="H648" s="176" t="s">
        <v>208</v>
      </c>
      <c r="I648" s="176" t="s">
        <v>254</v>
      </c>
      <c r="J648" s="176" t="s">
        <v>96</v>
      </c>
      <c r="K648" s="176" t="s">
        <v>999</v>
      </c>
      <c r="L648" s="204">
        <v>46167.643055555556</v>
      </c>
      <c r="M648" s="204">
        <v>46167.644444444442</v>
      </c>
      <c r="N648" s="176" t="s">
        <v>226</v>
      </c>
      <c r="O648" s="144" t="s">
        <v>207</v>
      </c>
      <c r="P648" s="90"/>
      <c r="Q648" s="144" t="s">
        <v>62</v>
      </c>
      <c r="R648" s="90"/>
      <c r="S648" s="144" t="s">
        <v>62</v>
      </c>
      <c r="T648" s="90"/>
      <c r="U648" s="144" t="s">
        <v>62</v>
      </c>
      <c r="V648" s="90"/>
      <c r="W648" s="144" t="s">
        <v>62</v>
      </c>
      <c r="X648" s="90"/>
      <c r="Y648" s="144" t="s">
        <v>62</v>
      </c>
      <c r="Z648" s="90"/>
      <c r="AA648" s="144" t="s">
        <v>62</v>
      </c>
      <c r="AB648" s="90"/>
      <c r="AC648" s="144" t="s">
        <v>207</v>
      </c>
      <c r="AD648" s="90"/>
      <c r="AE648" s="144" t="s">
        <v>207</v>
      </c>
      <c r="AF648" s="178" t="str">
        <f>IF(AND(O648="",Q648="",S648="",U648="",W648="",Y648="",AA648="",AC648=""),"",IF(OR(AND(O648&lt;&gt;"NA",O648&lt;&gt;"C",O648&lt;&gt;"NC",O648&lt;&gt;"SF",O648&lt;&gt;""),AND(Q648&lt;&gt;"NA",Q648&lt;&gt;"C",Q648&lt;&gt;"NC",Q648&lt;&gt;"SF",Q648&lt;&gt;""),AND(S648&lt;&gt;"NA",S648&lt;&gt;"C",S648&lt;&gt;"NC",S648&lt;&gt;"SF",S648&lt;&gt;""),AND(U648&lt;&gt;"NA",U648&lt;&gt;"C",U648&lt;&gt;"NC",U648&lt;&gt;"SF",U648&lt;&gt;""),AND(W648&lt;&gt;"NA",W648&lt;&gt;"C",W648&lt;&gt;"NC",W648&lt;&gt;"SF",W648&lt;&gt;""),AND(Y648&lt;&gt;"NA",Y648&lt;&gt;"C",Y648&lt;&gt;"NC",Y648&lt;&gt;"SF",Y648&lt;&gt;""),AND(AA648&lt;&gt;"NA",AA648&lt;&gt;"C",AA648&lt;&gt;"NC",AA648&lt;&gt;"SF",AA648&lt;&gt;""),AND(AC648&lt;&gt;"NA",AC648&lt;&gt;"C",AC648&lt;&gt;"NC",AC648&lt;&gt;"SF",AC648&lt;&gt;"")),"FALSO",IF(AND(O648="NA",Q648="NA",S648="NA",U648="NA",W648="NA",Y648="NA",AA648="NA",AC648="NA"),"NA",IF(OR(O648="NC",Q648="NC",S648="NC",U648="NC",W648="NC",Y648="NC",AA648="NC",AC648="NC",O648="SF",Q648="SF",S648="SF",U648="SF",W648="SF",Y648="SF",AA648="SF",AC648="SF"),"NC",IF(OR(O648="C",Q648="C",S648="C",U648="C",W648="C",Y648="C",AA648="C",AC648="C"),"C","")))))</f>
        <v>C</v>
      </c>
      <c r="AG648" s="54" t="str">
        <f>IF(AND(AE648="C",AF648="C"),"UTILIZOU O PDA CORRETAMENTE",IF(AND(AE648="C",AF648="NC"),"UTILIZOU O PDA CORRETAMENTE. NÃO HÁ FOTOS DE TODAS AS ETAPAS",IF(AND(AE648="NC",AF648="NC"),"NÃO UTILIZOU O PDA",IF(AND(AE648="NA",AF648="NA"),"NÃO AVALIADO POR FALHA DE SINCRONISMO"))))</f>
        <v>UTILIZOU O PDA CORRETAMENTE</v>
      </c>
      <c r="AH648" s="144"/>
      <c r="AI648" s="190" t="s">
        <v>6</v>
      </c>
      <c r="AJ648" s="94" t="str">
        <f>E648</f>
        <v>SÃO PAULO</v>
      </c>
      <c r="AK648" s="192" t="s">
        <v>39</v>
      </c>
    </row>
    <row r="649" spans="1:37" ht="30" hidden="1" customHeight="1">
      <c r="A649" s="176" t="s">
        <v>201</v>
      </c>
      <c r="B649" s="176">
        <v>2621365365</v>
      </c>
      <c r="C649" s="176" t="s">
        <v>94</v>
      </c>
      <c r="D649" s="176" t="s">
        <v>77</v>
      </c>
      <c r="E649" s="176" t="s">
        <v>5</v>
      </c>
      <c r="F649" s="176" t="s">
        <v>882</v>
      </c>
      <c r="G649" s="176">
        <v>217</v>
      </c>
      <c r="H649" s="176" t="s">
        <v>203</v>
      </c>
      <c r="I649" s="176" t="s">
        <v>254</v>
      </c>
      <c r="J649" s="176" t="s">
        <v>94</v>
      </c>
      <c r="K649" s="176" t="s">
        <v>1000</v>
      </c>
      <c r="L649" s="204">
        <v>46167.63958333333</v>
      </c>
      <c r="M649" s="204">
        <v>46167.642361111109</v>
      </c>
      <c r="N649" s="176" t="s">
        <v>226</v>
      </c>
      <c r="O649" s="144" t="s">
        <v>207</v>
      </c>
      <c r="P649" s="90"/>
      <c r="Q649" s="144" t="s">
        <v>62</v>
      </c>
      <c r="R649" s="90"/>
      <c r="S649" s="144" t="s">
        <v>62</v>
      </c>
      <c r="T649" s="90"/>
      <c r="U649" s="144" t="s">
        <v>62</v>
      </c>
      <c r="V649" s="90"/>
      <c r="W649" s="144" t="s">
        <v>62</v>
      </c>
      <c r="X649" s="90"/>
      <c r="Y649" s="144" t="s">
        <v>62</v>
      </c>
      <c r="Z649" s="90"/>
      <c r="AA649" s="144" t="s">
        <v>62</v>
      </c>
      <c r="AB649" s="90"/>
      <c r="AC649" s="144" t="s">
        <v>207</v>
      </c>
      <c r="AD649" s="90"/>
      <c r="AE649" s="144" t="s">
        <v>207</v>
      </c>
      <c r="AF649" s="178" t="str">
        <f>IF(AND(O649="",Q649="",S649="",U649="",W649="",Y649="",AA649="",AC649=""),"",IF(OR(AND(O649&lt;&gt;"NA",O649&lt;&gt;"C",O649&lt;&gt;"NC",O649&lt;&gt;"SF",O649&lt;&gt;""),AND(Q649&lt;&gt;"NA",Q649&lt;&gt;"C",Q649&lt;&gt;"NC",Q649&lt;&gt;"SF",Q649&lt;&gt;""),AND(S649&lt;&gt;"NA",S649&lt;&gt;"C",S649&lt;&gt;"NC",S649&lt;&gt;"SF",S649&lt;&gt;""),AND(U649&lt;&gt;"NA",U649&lt;&gt;"C",U649&lt;&gt;"NC",U649&lt;&gt;"SF",U649&lt;&gt;""),AND(W649&lt;&gt;"NA",W649&lt;&gt;"C",W649&lt;&gt;"NC",W649&lt;&gt;"SF",W649&lt;&gt;""),AND(Y649&lt;&gt;"NA",Y649&lt;&gt;"C",Y649&lt;&gt;"NC",Y649&lt;&gt;"SF",Y649&lt;&gt;""),AND(AA649&lt;&gt;"NA",AA649&lt;&gt;"C",AA649&lt;&gt;"NC",AA649&lt;&gt;"SF",AA649&lt;&gt;""),AND(AC649&lt;&gt;"NA",AC649&lt;&gt;"C",AC649&lt;&gt;"NC",AC649&lt;&gt;"SF",AC649&lt;&gt;"")),"FALSO",IF(AND(O649="NA",Q649="NA",S649="NA",U649="NA",W649="NA",Y649="NA",AA649="NA",AC649="NA"),"NA",IF(OR(O649="NC",Q649="NC",S649="NC",U649="NC",W649="NC",Y649="NC",AA649="NC",AC649="NC",O649="SF",Q649="SF",S649="SF",U649="SF",W649="SF",Y649="SF",AA649="SF",AC649="SF"),"NC",IF(OR(O649="C",Q649="C",S649="C",U649="C",W649="C",Y649="C",AA649="C",AC649="C"),"C","")))))</f>
        <v>C</v>
      </c>
      <c r="AG649" s="54" t="str">
        <f>IF(AND(AE649="C",AF649="C"),"UTILIZOU O PDA CORRETAMENTE",IF(AND(AE649="C",AF649="NC"),"UTILIZOU O PDA CORRETAMENTE. NÃO HÁ FOTOS DE TODAS AS ETAPAS",IF(AND(AE649="NC",AF649="NC"),"NÃO UTILIZOU O PDA",IF(AND(AE649="NA",AF649="NA"),"NÃO AVALIADO POR FALHA DE SINCRONISMO"))))</f>
        <v>UTILIZOU O PDA CORRETAMENTE</v>
      </c>
      <c r="AH649" s="144" t="s">
        <v>207</v>
      </c>
      <c r="AI649" s="190" t="s">
        <v>6</v>
      </c>
      <c r="AJ649" s="94" t="str">
        <f>E649</f>
        <v>SÃO PAULO</v>
      </c>
      <c r="AK649" s="192" t="s">
        <v>39</v>
      </c>
    </row>
    <row r="650" spans="1:37" ht="30" hidden="1" customHeight="1">
      <c r="A650" s="176" t="s">
        <v>201</v>
      </c>
      <c r="B650" s="176">
        <v>2621845990</v>
      </c>
      <c r="C650" s="176" t="s">
        <v>100</v>
      </c>
      <c r="D650" s="176" t="s">
        <v>81</v>
      </c>
      <c r="E650" s="176" t="s">
        <v>5</v>
      </c>
      <c r="F650" s="176" t="s">
        <v>1001</v>
      </c>
      <c r="G650" s="176">
        <v>91</v>
      </c>
      <c r="H650" s="176" t="s">
        <v>217</v>
      </c>
      <c r="I650" s="176" t="s">
        <v>325</v>
      </c>
      <c r="J650" s="176" t="s">
        <v>236</v>
      </c>
      <c r="K650" s="176" t="s">
        <v>217</v>
      </c>
      <c r="L650" s="204">
        <v>46167.472916666666</v>
      </c>
      <c r="M650" s="204">
        <v>46167.481249999997</v>
      </c>
      <c r="N650" s="176" t="s">
        <v>277</v>
      </c>
      <c r="O650" s="144" t="s">
        <v>207</v>
      </c>
      <c r="P650" s="90"/>
      <c r="Q650" s="144" t="s">
        <v>207</v>
      </c>
      <c r="R650" s="90"/>
      <c r="S650" s="144" t="s">
        <v>207</v>
      </c>
      <c r="T650" s="90"/>
      <c r="U650" s="144" t="s">
        <v>207</v>
      </c>
      <c r="V650" s="90"/>
      <c r="W650" s="144" t="s">
        <v>207</v>
      </c>
      <c r="X650" s="90"/>
      <c r="Y650" s="144" t="s">
        <v>207</v>
      </c>
      <c r="Z650" s="90"/>
      <c r="AA650" s="144" t="s">
        <v>207</v>
      </c>
      <c r="AB650" s="90"/>
      <c r="AC650" s="144" t="s">
        <v>207</v>
      </c>
      <c r="AD650" s="90"/>
      <c r="AE650" s="144" t="s">
        <v>207</v>
      </c>
      <c r="AF650" s="178" t="str">
        <f>IF(AND(O650="",Q650="",S650="",U650="",W650="",Y650="",AA650="",AC650=""),"",IF(OR(AND(O650&lt;&gt;"NA",O650&lt;&gt;"C",O650&lt;&gt;"NC",O650&lt;&gt;"SF",O650&lt;&gt;""),AND(Q650&lt;&gt;"NA",Q650&lt;&gt;"C",Q650&lt;&gt;"NC",Q650&lt;&gt;"SF",Q650&lt;&gt;""),AND(S650&lt;&gt;"NA",S650&lt;&gt;"C",S650&lt;&gt;"NC",S650&lt;&gt;"SF",S650&lt;&gt;""),AND(U650&lt;&gt;"NA",U650&lt;&gt;"C",U650&lt;&gt;"NC",U650&lt;&gt;"SF",U650&lt;&gt;""),AND(W650&lt;&gt;"NA",W650&lt;&gt;"C",W650&lt;&gt;"NC",W650&lt;&gt;"SF",W650&lt;&gt;""),AND(Y650&lt;&gt;"NA",Y650&lt;&gt;"C",Y650&lt;&gt;"NC",Y650&lt;&gt;"SF",Y650&lt;&gt;""),AND(AA650&lt;&gt;"NA",AA650&lt;&gt;"C",AA650&lt;&gt;"NC",AA650&lt;&gt;"SF",AA650&lt;&gt;""),AND(AC650&lt;&gt;"NA",AC650&lt;&gt;"C",AC650&lt;&gt;"NC",AC650&lt;&gt;"SF",AC650&lt;&gt;"")),"FALSO",IF(AND(O650="NA",Q650="NA",S650="NA",U650="NA",W650="NA",Y650="NA",AA650="NA",AC650="NA"),"NA",IF(OR(O650="NC",Q650="NC",S650="NC",U650="NC",W650="NC",Y650="NC",AA650="NC",AC650="NC",O650="SF",Q650="SF",S650="SF",U650="SF",W650="SF",Y650="SF",AA650="SF",AC650="SF"),"NC",IF(OR(O650="C",Q650="C",S650="C",U650="C",W650="C",Y650="C",AA650="C",AC650="C"),"C","")))))</f>
        <v>C</v>
      </c>
      <c r="AG650" s="54" t="str">
        <f>IF(AND(AE650="C",AF650="C"),"UTILIZOU O PDA CORRETAMENTE",IF(AND(AE650="C",AF650="NC"),"UTILIZOU O PDA CORRETAMENTE. NÃO HÁ FOTOS DE TODAS AS ETAPAS",IF(AND(AE650="NC",AF650="NC"),"NÃO UTILIZOU O PDA",IF(AND(AE650="NA",AF650="NA"),"NÃO AVALIADO POR FALHA DE SINCRONISMO"))))</f>
        <v>UTILIZOU O PDA CORRETAMENTE</v>
      </c>
      <c r="AH650" s="144" t="s">
        <v>207</v>
      </c>
      <c r="AI650" s="190" t="s">
        <v>6</v>
      </c>
      <c r="AJ650" s="94" t="str">
        <f>E650</f>
        <v>SÃO PAULO</v>
      </c>
      <c r="AK650" s="192" t="s">
        <v>39</v>
      </c>
    </row>
    <row r="651" spans="1:37" ht="30" hidden="1" customHeight="1">
      <c r="A651" s="176" t="s">
        <v>201</v>
      </c>
      <c r="B651" s="176">
        <v>2621831731</v>
      </c>
      <c r="C651" s="176" t="s">
        <v>101</v>
      </c>
      <c r="D651" s="176" t="s">
        <v>79</v>
      </c>
      <c r="E651" s="176" t="s">
        <v>5</v>
      </c>
      <c r="F651" s="176" t="s">
        <v>928</v>
      </c>
      <c r="G651" s="176">
        <v>129</v>
      </c>
      <c r="H651" s="176" t="s">
        <v>512</v>
      </c>
      <c r="I651" s="176" t="s">
        <v>862</v>
      </c>
      <c r="J651" s="176" t="s">
        <v>309</v>
      </c>
      <c r="K651" s="176"/>
      <c r="L651" s="204">
        <v>46167.413194444445</v>
      </c>
      <c r="M651" s="204">
        <v>46167.581250000003</v>
      </c>
      <c r="N651" s="176" t="s">
        <v>351</v>
      </c>
      <c r="O651" s="144" t="s">
        <v>207</v>
      </c>
      <c r="P651" s="90"/>
      <c r="Q651" s="144" t="s">
        <v>207</v>
      </c>
      <c r="R651" s="90"/>
      <c r="S651" s="144" t="s">
        <v>207</v>
      </c>
      <c r="T651" s="90"/>
      <c r="U651" s="144" t="s">
        <v>207</v>
      </c>
      <c r="V651" s="90"/>
      <c r="W651" s="144" t="s">
        <v>207</v>
      </c>
      <c r="X651" s="90"/>
      <c r="Y651" s="144" t="s">
        <v>62</v>
      </c>
      <c r="Z651" s="90"/>
      <c r="AA651" s="144" t="s">
        <v>207</v>
      </c>
      <c r="AB651" s="90"/>
      <c r="AC651" s="144" t="s">
        <v>207</v>
      </c>
      <c r="AD651" s="90"/>
      <c r="AE651" s="144" t="s">
        <v>207</v>
      </c>
      <c r="AF651" s="178" t="str">
        <f>IF(AND(O651="",Q651="",S651="",U651="",W651="",Y651="",AA651="",AC651=""),"",IF(OR(AND(O651&lt;&gt;"NA",O651&lt;&gt;"C",O651&lt;&gt;"NC",O651&lt;&gt;"SF",O651&lt;&gt;""),AND(Q651&lt;&gt;"NA",Q651&lt;&gt;"C",Q651&lt;&gt;"NC",Q651&lt;&gt;"SF",Q651&lt;&gt;""),AND(S651&lt;&gt;"NA",S651&lt;&gt;"C",S651&lt;&gt;"NC",S651&lt;&gt;"SF",S651&lt;&gt;""),AND(U651&lt;&gt;"NA",U651&lt;&gt;"C",U651&lt;&gt;"NC",U651&lt;&gt;"SF",U651&lt;&gt;""),AND(W651&lt;&gt;"NA",W651&lt;&gt;"C",W651&lt;&gt;"NC",W651&lt;&gt;"SF",W651&lt;&gt;""),AND(Y651&lt;&gt;"NA",Y651&lt;&gt;"C",Y651&lt;&gt;"NC",Y651&lt;&gt;"SF",Y651&lt;&gt;""),AND(AA651&lt;&gt;"NA",AA651&lt;&gt;"C",AA651&lt;&gt;"NC",AA651&lt;&gt;"SF",AA651&lt;&gt;""),AND(AC651&lt;&gt;"NA",AC651&lt;&gt;"C",AC651&lt;&gt;"NC",AC651&lt;&gt;"SF",AC651&lt;&gt;"")),"FALSO",IF(AND(O651="NA",Q651="NA",S651="NA",U651="NA",W651="NA",Y651="NA",AA651="NA",AC651="NA"),"NA",IF(OR(O651="NC",Q651="NC",S651="NC",U651="NC",W651="NC",Y651="NC",AA651="NC",AC651="NC",O651="SF",Q651="SF",S651="SF",U651="SF",W651="SF",Y651="SF",AA651="SF",AC651="SF"),"NC",IF(OR(O651="C",Q651="C",S651="C",U651="C",W651="C",Y651="C",AA651="C",AC651="C"),"C","")))))</f>
        <v>C</v>
      </c>
      <c r="AG651" s="54" t="str">
        <f>IF(AND(AE651="C",AF651="C"),"UTILIZOU O PDA CORRETAMENTE",IF(AND(AE651="C",AF651="NC"),"UTILIZOU O PDA CORRETAMENTE. NÃO HÁ FOTOS DE TODAS AS ETAPAS",IF(AND(AE651="NC",AF651="NC"),"NÃO UTILIZOU O PDA",IF(AND(AE651="NA",AF651="NA"),"NÃO AVALIADO POR FALHA DE SINCRONISMO"))))</f>
        <v>UTILIZOU O PDA CORRETAMENTE</v>
      </c>
      <c r="AH651" s="144" t="s">
        <v>207</v>
      </c>
      <c r="AI651" s="190" t="s">
        <v>6</v>
      </c>
      <c r="AJ651" s="94" t="str">
        <f>E651</f>
        <v>SÃO PAULO</v>
      </c>
      <c r="AK651" s="192" t="s">
        <v>39</v>
      </c>
    </row>
    <row r="652" spans="1:37" ht="30" hidden="1" customHeight="1">
      <c r="A652" s="176" t="s">
        <v>201</v>
      </c>
      <c r="B652" s="176">
        <v>2621858240</v>
      </c>
      <c r="C652" s="176" t="s">
        <v>103</v>
      </c>
      <c r="D652" s="176" t="s">
        <v>81</v>
      </c>
      <c r="E652" s="176" t="s">
        <v>5</v>
      </c>
      <c r="F652" s="176" t="s">
        <v>1002</v>
      </c>
      <c r="G652" s="176">
        <v>367</v>
      </c>
      <c r="H652" s="176" t="s">
        <v>217</v>
      </c>
      <c r="I652" s="176" t="s">
        <v>502</v>
      </c>
      <c r="J652" s="176" t="s">
        <v>219</v>
      </c>
      <c r="K652" s="176" t="s">
        <v>1003</v>
      </c>
      <c r="L652" s="204">
        <v>46167.54583333333</v>
      </c>
      <c r="M652" s="204">
        <v>46167.623611111114</v>
      </c>
      <c r="N652" s="176" t="s">
        <v>248</v>
      </c>
      <c r="O652" s="144" t="s">
        <v>207</v>
      </c>
      <c r="P652" s="90"/>
      <c r="Q652" s="144" t="s">
        <v>230</v>
      </c>
      <c r="R652" s="90"/>
      <c r="S652" s="144" t="s">
        <v>207</v>
      </c>
      <c r="T652" s="90"/>
      <c r="U652" s="144" t="s">
        <v>207</v>
      </c>
      <c r="V652" s="90"/>
      <c r="W652" s="144" t="s">
        <v>207</v>
      </c>
      <c r="X652" s="90"/>
      <c r="Y652" s="144" t="s">
        <v>231</v>
      </c>
      <c r="Z652" s="90" t="s">
        <v>444</v>
      </c>
      <c r="AA652" s="144" t="s">
        <v>207</v>
      </c>
      <c r="AB652" s="90"/>
      <c r="AC652" s="144" t="s">
        <v>207</v>
      </c>
      <c r="AD652" s="90"/>
      <c r="AE652" s="144" t="s">
        <v>207</v>
      </c>
      <c r="AF652" s="178" t="str">
        <f>IF(AND(O652="",Q652="",S652="",U652="",W652="",Y652="",AA652="",AC652=""),"",IF(OR(AND(O652&lt;&gt;"NA",O652&lt;&gt;"C",O652&lt;&gt;"NC",O652&lt;&gt;"SF",O652&lt;&gt;""),AND(Q652&lt;&gt;"NA",Q652&lt;&gt;"C",Q652&lt;&gt;"NC",Q652&lt;&gt;"SF",Q652&lt;&gt;""),AND(S652&lt;&gt;"NA",S652&lt;&gt;"C",S652&lt;&gt;"NC",S652&lt;&gt;"SF",S652&lt;&gt;""),AND(U652&lt;&gt;"NA",U652&lt;&gt;"C",U652&lt;&gt;"NC",U652&lt;&gt;"SF",U652&lt;&gt;""),AND(W652&lt;&gt;"NA",W652&lt;&gt;"C",W652&lt;&gt;"NC",W652&lt;&gt;"SF",W652&lt;&gt;""),AND(Y652&lt;&gt;"NA",Y652&lt;&gt;"C",Y652&lt;&gt;"NC",Y652&lt;&gt;"SF",Y652&lt;&gt;""),AND(AA652&lt;&gt;"NA",AA652&lt;&gt;"C",AA652&lt;&gt;"NC",AA652&lt;&gt;"SF",AA652&lt;&gt;""),AND(AC652&lt;&gt;"NA",AC652&lt;&gt;"C",AC652&lt;&gt;"NC",AC652&lt;&gt;"SF",AC652&lt;&gt;"")),"FALSO",IF(AND(O652="NA",Q652="NA",S652="NA",U652="NA",W652="NA",Y652="NA",AA652="NA",AC652="NA"),"NA",IF(OR(O652="NC",Q652="NC",S652="NC",U652="NC",W652="NC",Y652="NC",AA652="NC",AC652="NC",O652="SF",Q652="SF",S652="SF",U652="SF",W652="SF",Y652="SF",AA652="SF",AC652="SF"),"NC",IF(OR(O652="C",Q652="C",S652="C",U652="C",W652="C",Y652="C",AA652="C",AC652="C"),"C","")))))</f>
        <v>NC</v>
      </c>
      <c r="AG652" s="54" t="str">
        <f>IF(AND(AE652="C",AF652="C"),"UTILIZOU O PDA CORRETAMENTE",IF(AND(AE652="C",AF652="NC"),"UTILIZOU O PDA CORRETAMENTE. NÃO HÁ FOTOS DE TODAS AS ETAPAS",IF(AND(AE652="NC",AF652="NC"),"NÃO UTILIZOU O PDA",IF(AND(AE652="NA",AF652="NA"),"NÃO AVALIADO POR FALHA DE SINCRONISMO"))))</f>
        <v>UTILIZOU O PDA CORRETAMENTE. NÃO HÁ FOTOS DE TODAS AS ETAPAS</v>
      </c>
      <c r="AH652" s="144" t="s">
        <v>207</v>
      </c>
      <c r="AI652" s="190" t="s">
        <v>6</v>
      </c>
      <c r="AJ652" s="94" t="str">
        <f>E652</f>
        <v>SÃO PAULO</v>
      </c>
      <c r="AK652" s="192" t="s">
        <v>39</v>
      </c>
    </row>
    <row r="653" spans="1:37" ht="30" hidden="1" customHeight="1">
      <c r="A653" s="176" t="s">
        <v>201</v>
      </c>
      <c r="B653" s="176">
        <v>2621253641</v>
      </c>
      <c r="C653" s="176" t="s">
        <v>94</v>
      </c>
      <c r="D653" s="176" t="s">
        <v>77</v>
      </c>
      <c r="E653" s="176" t="s">
        <v>5</v>
      </c>
      <c r="F653" s="176" t="s">
        <v>1004</v>
      </c>
      <c r="G653" s="176">
        <v>94</v>
      </c>
      <c r="H653" s="176"/>
      <c r="I653" s="176" t="s">
        <v>397</v>
      </c>
      <c r="J653" s="176" t="s">
        <v>94</v>
      </c>
      <c r="K653" s="176"/>
      <c r="L653" s="204">
        <v>46167.326388888891</v>
      </c>
      <c r="M653" s="204">
        <v>46167.357638888891</v>
      </c>
      <c r="N653" s="176" t="s">
        <v>206</v>
      </c>
      <c r="O653" s="144" t="s">
        <v>207</v>
      </c>
      <c r="P653" s="90"/>
      <c r="Q653" s="144" t="s">
        <v>62</v>
      </c>
      <c r="R653" s="90"/>
      <c r="S653" s="144" t="s">
        <v>62</v>
      </c>
      <c r="T653" s="90"/>
      <c r="U653" s="144" t="s">
        <v>62</v>
      </c>
      <c r="V653" s="90"/>
      <c r="W653" s="144" t="s">
        <v>62</v>
      </c>
      <c r="X653" s="90"/>
      <c r="Y653" s="144" t="s">
        <v>62</v>
      </c>
      <c r="Z653" s="90"/>
      <c r="AA653" s="144" t="s">
        <v>62</v>
      </c>
      <c r="AB653" s="90"/>
      <c r="AC653" s="144" t="s">
        <v>207</v>
      </c>
      <c r="AD653" s="90"/>
      <c r="AE653" s="144" t="s">
        <v>207</v>
      </c>
      <c r="AF653" s="178" t="str">
        <f>IF(AND(O653="",Q653="",S653="",U653="",W653="",Y653="",AA653="",AC653=""),"",IF(OR(AND(O653&lt;&gt;"NA",O653&lt;&gt;"C",O653&lt;&gt;"NC",O653&lt;&gt;"SF",O653&lt;&gt;""),AND(Q653&lt;&gt;"NA",Q653&lt;&gt;"C",Q653&lt;&gt;"NC",Q653&lt;&gt;"SF",Q653&lt;&gt;""),AND(S653&lt;&gt;"NA",S653&lt;&gt;"C",S653&lt;&gt;"NC",S653&lt;&gt;"SF",S653&lt;&gt;""),AND(U653&lt;&gt;"NA",U653&lt;&gt;"C",U653&lt;&gt;"NC",U653&lt;&gt;"SF",U653&lt;&gt;""),AND(W653&lt;&gt;"NA",W653&lt;&gt;"C",W653&lt;&gt;"NC",W653&lt;&gt;"SF",W653&lt;&gt;""),AND(Y653&lt;&gt;"NA",Y653&lt;&gt;"C",Y653&lt;&gt;"NC",Y653&lt;&gt;"SF",Y653&lt;&gt;""),AND(AA653&lt;&gt;"NA",AA653&lt;&gt;"C",AA653&lt;&gt;"NC",AA653&lt;&gt;"SF",AA653&lt;&gt;""),AND(AC653&lt;&gt;"NA",AC653&lt;&gt;"C",AC653&lt;&gt;"NC",AC653&lt;&gt;"SF",AC653&lt;&gt;"")),"FALSO",IF(AND(O653="NA",Q653="NA",S653="NA",U653="NA",W653="NA",Y653="NA",AA653="NA",AC653="NA"),"NA",IF(OR(O653="NC",Q653="NC",S653="NC",U653="NC",W653="NC",Y653="NC",AA653="NC",AC653="NC",O653="SF",Q653="SF",S653="SF",U653="SF",W653="SF",Y653="SF",AA653="SF",AC653="SF"),"NC",IF(OR(O653="C",Q653="C",S653="C",U653="C",W653="C",Y653="C",AA653="C",AC653="C"),"C","")))))</f>
        <v>C</v>
      </c>
      <c r="AG653" s="54" t="str">
        <f>IF(AND(AE653="C",AF653="C"),"UTILIZOU O PDA CORRETAMENTE",IF(AND(AE653="C",AF653="NC"),"UTILIZOU O PDA CORRETAMENTE. NÃO HÁ FOTOS DE TODAS AS ETAPAS",IF(AND(AE653="NC",AF653="NC"),"NÃO UTILIZOU O PDA",IF(AND(AE653="NA",AF653="NA"),"NÃO AVALIADO POR FALHA DE SINCRONISMO"))))</f>
        <v>UTILIZOU O PDA CORRETAMENTE</v>
      </c>
      <c r="AH653" s="144" t="s">
        <v>207</v>
      </c>
      <c r="AI653" s="190" t="s">
        <v>6</v>
      </c>
      <c r="AJ653" s="94" t="str">
        <f>E653</f>
        <v>SÃO PAULO</v>
      </c>
      <c r="AK653" s="192" t="s">
        <v>39</v>
      </c>
    </row>
    <row r="654" spans="1:37" ht="30" hidden="1" customHeight="1">
      <c r="A654" s="176" t="s">
        <v>201</v>
      </c>
      <c r="B654" s="176">
        <v>2621253643</v>
      </c>
      <c r="C654" s="176" t="s">
        <v>96</v>
      </c>
      <c r="D654" s="176" t="s">
        <v>77</v>
      </c>
      <c r="E654" s="176" t="s">
        <v>5</v>
      </c>
      <c r="F654" s="176" t="s">
        <v>1004</v>
      </c>
      <c r="G654" s="176">
        <v>94</v>
      </c>
      <c r="H654" s="176" t="s">
        <v>208</v>
      </c>
      <c r="I654" s="176" t="s">
        <v>397</v>
      </c>
      <c r="J654" s="176" t="s">
        <v>96</v>
      </c>
      <c r="K654" s="176" t="s">
        <v>217</v>
      </c>
      <c r="L654" s="204">
        <v>46167.302083333336</v>
      </c>
      <c r="M654" s="204">
        <v>46167.357638888891</v>
      </c>
      <c r="N654" s="176" t="s">
        <v>206</v>
      </c>
      <c r="O654" s="144" t="s">
        <v>207</v>
      </c>
      <c r="P654" s="90"/>
      <c r="Q654" s="144" t="s">
        <v>62</v>
      </c>
      <c r="R654" s="90"/>
      <c r="S654" s="144" t="s">
        <v>62</v>
      </c>
      <c r="T654" s="90"/>
      <c r="U654" s="144" t="s">
        <v>62</v>
      </c>
      <c r="V654" s="90"/>
      <c r="W654" s="144" t="s">
        <v>62</v>
      </c>
      <c r="X654" s="90"/>
      <c r="Y654" s="144" t="s">
        <v>62</v>
      </c>
      <c r="Z654" s="90"/>
      <c r="AA654" s="144" t="s">
        <v>62</v>
      </c>
      <c r="AB654" s="90"/>
      <c r="AC654" s="144" t="s">
        <v>207</v>
      </c>
      <c r="AD654" s="90"/>
      <c r="AE654" s="144" t="s">
        <v>207</v>
      </c>
      <c r="AF654" s="178" t="str">
        <f>IF(AND(O654="",Q654="",S654="",U654="",W654="",Y654="",AA654="",AC654=""),"",IF(OR(AND(O654&lt;&gt;"NA",O654&lt;&gt;"C",O654&lt;&gt;"NC",O654&lt;&gt;"SF",O654&lt;&gt;""),AND(Q654&lt;&gt;"NA",Q654&lt;&gt;"C",Q654&lt;&gt;"NC",Q654&lt;&gt;"SF",Q654&lt;&gt;""),AND(S654&lt;&gt;"NA",S654&lt;&gt;"C",S654&lt;&gt;"NC",S654&lt;&gt;"SF",S654&lt;&gt;""),AND(U654&lt;&gt;"NA",U654&lt;&gt;"C",U654&lt;&gt;"NC",U654&lt;&gt;"SF",U654&lt;&gt;""),AND(W654&lt;&gt;"NA",W654&lt;&gt;"C",W654&lt;&gt;"NC",W654&lt;&gt;"SF",W654&lt;&gt;""),AND(Y654&lt;&gt;"NA",Y654&lt;&gt;"C",Y654&lt;&gt;"NC",Y654&lt;&gt;"SF",Y654&lt;&gt;""),AND(AA654&lt;&gt;"NA",AA654&lt;&gt;"C",AA654&lt;&gt;"NC",AA654&lt;&gt;"SF",AA654&lt;&gt;""),AND(AC654&lt;&gt;"NA",AC654&lt;&gt;"C",AC654&lt;&gt;"NC",AC654&lt;&gt;"SF",AC654&lt;&gt;"")),"FALSO",IF(AND(O654="NA",Q654="NA",S654="NA",U654="NA",W654="NA",Y654="NA",AA654="NA",AC654="NA"),"NA",IF(OR(O654="NC",Q654="NC",S654="NC",U654="NC",W654="NC",Y654="NC",AA654="NC",AC654="NC",O654="SF",Q654="SF",S654="SF",U654="SF",W654="SF",Y654="SF",AA654="SF",AC654="SF"),"NC",IF(OR(O654="C",Q654="C",S654="C",U654="C",W654="C",Y654="C",AA654="C",AC654="C"),"C","")))))</f>
        <v>C</v>
      </c>
      <c r="AG654" s="54" t="str">
        <f>IF(AND(AE654="C",AF654="C"),"UTILIZOU O PDA CORRETAMENTE",IF(AND(AE654="C",AF654="NC"),"UTILIZOU O PDA CORRETAMENTE. NÃO HÁ FOTOS DE TODAS AS ETAPAS",IF(AND(AE654="NC",AF654="NC"),"NÃO UTILIZOU O PDA",IF(AND(AE654="NA",AF654="NA"),"NÃO AVALIADO POR FALHA DE SINCRONISMO"))))</f>
        <v>UTILIZOU O PDA CORRETAMENTE</v>
      </c>
      <c r="AH654" s="144" t="s">
        <v>207</v>
      </c>
      <c r="AI654" s="190" t="s">
        <v>6</v>
      </c>
      <c r="AJ654" s="94" t="str">
        <f>E654</f>
        <v>SÃO PAULO</v>
      </c>
      <c r="AK654" s="192" t="s">
        <v>39</v>
      </c>
    </row>
    <row r="655" spans="1:37" ht="30" hidden="1" customHeight="1">
      <c r="A655" s="176" t="s">
        <v>201</v>
      </c>
      <c r="B655" s="176">
        <v>2694067796</v>
      </c>
      <c r="C655" s="176" t="s">
        <v>103</v>
      </c>
      <c r="D655" s="176" t="s">
        <v>81</v>
      </c>
      <c r="E655" s="176" t="s">
        <v>5</v>
      </c>
      <c r="F655" s="176" t="s">
        <v>1005</v>
      </c>
      <c r="G655" s="176">
        <v>152</v>
      </c>
      <c r="H655" s="176" t="s">
        <v>217</v>
      </c>
      <c r="I655" s="176" t="s">
        <v>427</v>
      </c>
      <c r="J655" s="176" t="s">
        <v>219</v>
      </c>
      <c r="K655" s="176" t="s">
        <v>1006</v>
      </c>
      <c r="L655" s="204">
        <v>46167.49722222222</v>
      </c>
      <c r="M655" s="204">
        <v>46167.636805555558</v>
      </c>
      <c r="N655" s="176" t="s">
        <v>243</v>
      </c>
      <c r="O655" s="144" t="s">
        <v>207</v>
      </c>
      <c r="P655" s="90"/>
      <c r="Q655" s="144" t="s">
        <v>207</v>
      </c>
      <c r="R655" s="90"/>
      <c r="S655" s="144" t="s">
        <v>207</v>
      </c>
      <c r="T655" s="90"/>
      <c r="U655" s="144" t="s">
        <v>207</v>
      </c>
      <c r="V655" s="90"/>
      <c r="W655" s="144" t="s">
        <v>207</v>
      </c>
      <c r="X655" s="90"/>
      <c r="Y655" s="144" t="s">
        <v>231</v>
      </c>
      <c r="Z655" s="90" t="s">
        <v>444</v>
      </c>
      <c r="AA655" s="144" t="s">
        <v>207</v>
      </c>
      <c r="AB655" s="90"/>
      <c r="AC655" s="144" t="s">
        <v>207</v>
      </c>
      <c r="AD655" s="90"/>
      <c r="AE655" s="144" t="s">
        <v>207</v>
      </c>
      <c r="AF655" s="178" t="str">
        <f>IF(AND(O655="",Q655="",S655="",U655="",W655="",Y655="",AA655="",AC655=""),"",IF(OR(AND(O655&lt;&gt;"NA",O655&lt;&gt;"C",O655&lt;&gt;"NC",O655&lt;&gt;"SF",O655&lt;&gt;""),AND(Q655&lt;&gt;"NA",Q655&lt;&gt;"C",Q655&lt;&gt;"NC",Q655&lt;&gt;"SF",Q655&lt;&gt;""),AND(S655&lt;&gt;"NA",S655&lt;&gt;"C",S655&lt;&gt;"NC",S655&lt;&gt;"SF",S655&lt;&gt;""),AND(U655&lt;&gt;"NA",U655&lt;&gt;"C",U655&lt;&gt;"NC",U655&lt;&gt;"SF",U655&lt;&gt;""),AND(W655&lt;&gt;"NA",W655&lt;&gt;"C",W655&lt;&gt;"NC",W655&lt;&gt;"SF",W655&lt;&gt;""),AND(Y655&lt;&gt;"NA",Y655&lt;&gt;"C",Y655&lt;&gt;"NC",Y655&lt;&gt;"SF",Y655&lt;&gt;""),AND(AA655&lt;&gt;"NA",AA655&lt;&gt;"C",AA655&lt;&gt;"NC",AA655&lt;&gt;"SF",AA655&lt;&gt;""),AND(AC655&lt;&gt;"NA",AC655&lt;&gt;"C",AC655&lt;&gt;"NC",AC655&lt;&gt;"SF",AC655&lt;&gt;"")),"FALSO",IF(AND(O655="NA",Q655="NA",S655="NA",U655="NA",W655="NA",Y655="NA",AA655="NA",AC655="NA"),"NA",IF(OR(O655="NC",Q655="NC",S655="NC",U655="NC",W655="NC",Y655="NC",AA655="NC",AC655="NC",O655="SF",Q655="SF",S655="SF",U655="SF",W655="SF",Y655="SF",AA655="SF",AC655="SF"),"NC",IF(OR(O655="C",Q655="C",S655="C",U655="C",W655="C",Y655="C",AA655="C",AC655="C"),"C","")))))</f>
        <v>NC</v>
      </c>
      <c r="AG655" s="54" t="str">
        <f>IF(AND(AE655="C",AF655="C"),"UTILIZOU O PDA CORRETAMENTE",IF(AND(AE655="C",AF655="NC"),"UTILIZOU O PDA CORRETAMENTE. NÃO HÁ FOTOS DE TODAS AS ETAPAS",IF(AND(AE655="NC",AF655="NC"),"NÃO UTILIZOU O PDA",IF(AND(AE655="NA",AF655="NA"),"NÃO AVALIADO POR FALHA DE SINCRONISMO"))))</f>
        <v>UTILIZOU O PDA CORRETAMENTE. NÃO HÁ FOTOS DE TODAS AS ETAPAS</v>
      </c>
      <c r="AH655" s="144" t="s">
        <v>207</v>
      </c>
      <c r="AI655" s="190" t="s">
        <v>6</v>
      </c>
      <c r="AJ655" s="94" t="str">
        <f>E655</f>
        <v>SÃO PAULO</v>
      </c>
      <c r="AK655" s="192" t="s">
        <v>39</v>
      </c>
    </row>
    <row r="656" spans="1:37" ht="30" hidden="1" customHeight="1">
      <c r="A656" s="176" t="s">
        <v>201</v>
      </c>
      <c r="B656" s="176">
        <v>2621690137</v>
      </c>
      <c r="C656" s="176" t="s">
        <v>106</v>
      </c>
      <c r="D656" s="176" t="s">
        <v>81</v>
      </c>
      <c r="E656" s="176" t="s">
        <v>5</v>
      </c>
      <c r="F656" s="176" t="s">
        <v>1007</v>
      </c>
      <c r="G656" s="176">
        <v>0</v>
      </c>
      <c r="H656" s="176" t="s">
        <v>217</v>
      </c>
      <c r="I656" s="176" t="s">
        <v>432</v>
      </c>
      <c r="J656" s="176" t="s">
        <v>279</v>
      </c>
      <c r="K656" s="176" t="s">
        <v>1008</v>
      </c>
      <c r="L656" s="204">
        <v>46167.695833333331</v>
      </c>
      <c r="M656" s="204">
        <v>46167.734027777777</v>
      </c>
      <c r="N656" s="176" t="s">
        <v>248</v>
      </c>
      <c r="O656" s="144" t="s">
        <v>230</v>
      </c>
      <c r="P656" s="90"/>
      <c r="Q656" s="144" t="s">
        <v>230</v>
      </c>
      <c r="R656" s="90"/>
      <c r="S656" s="144" t="s">
        <v>230</v>
      </c>
      <c r="T656" s="90"/>
      <c r="U656" s="144" t="s">
        <v>230</v>
      </c>
      <c r="V656" s="90"/>
      <c r="W656" s="144" t="s">
        <v>230</v>
      </c>
      <c r="X656" s="90"/>
      <c r="Y656" s="144" t="s">
        <v>230</v>
      </c>
      <c r="Z656" s="90"/>
      <c r="AA656" s="144" t="s">
        <v>230</v>
      </c>
      <c r="AB656" s="90"/>
      <c r="AC656" s="144" t="s">
        <v>230</v>
      </c>
      <c r="AD656" s="90"/>
      <c r="AE656" s="144" t="s">
        <v>231</v>
      </c>
      <c r="AF656" s="178" t="str">
        <f>IF(AND(O656="",Q656="",S656="",U656="",W656="",Y656="",AA656="",AC656=""),"",IF(OR(AND(O656&lt;&gt;"NA",O656&lt;&gt;"C",O656&lt;&gt;"NC",O656&lt;&gt;"SF",O656&lt;&gt;""),AND(Q656&lt;&gt;"NA",Q656&lt;&gt;"C",Q656&lt;&gt;"NC",Q656&lt;&gt;"SF",Q656&lt;&gt;""),AND(S656&lt;&gt;"NA",S656&lt;&gt;"C",S656&lt;&gt;"NC",S656&lt;&gt;"SF",S656&lt;&gt;""),AND(U656&lt;&gt;"NA",U656&lt;&gt;"C",U656&lt;&gt;"NC",U656&lt;&gt;"SF",U656&lt;&gt;""),AND(W656&lt;&gt;"NA",W656&lt;&gt;"C",W656&lt;&gt;"NC",W656&lt;&gt;"SF",W656&lt;&gt;""),AND(Y656&lt;&gt;"NA",Y656&lt;&gt;"C",Y656&lt;&gt;"NC",Y656&lt;&gt;"SF",Y656&lt;&gt;""),AND(AA656&lt;&gt;"NA",AA656&lt;&gt;"C",AA656&lt;&gt;"NC",AA656&lt;&gt;"SF",AA656&lt;&gt;""),AND(AC656&lt;&gt;"NA",AC656&lt;&gt;"C",AC656&lt;&gt;"NC",AC656&lt;&gt;"SF",AC656&lt;&gt;"")),"FALSO",IF(AND(O656="NA",Q656="NA",S656="NA",U656="NA",W656="NA",Y656="NA",AA656="NA",AC656="NA"),"NA",IF(OR(O656="NC",Q656="NC",S656="NC",U656="NC",W656="NC",Y656="NC",AA656="NC",AC656="NC",O656="SF",Q656="SF",S656="SF",U656="SF",W656="SF",Y656="SF",AA656="SF",AC656="SF"),"NC",IF(OR(O656="C",Q656="C",S656="C",U656="C",W656="C",Y656="C",AA656="C",AC656="C"),"C","")))))</f>
        <v>NC</v>
      </c>
      <c r="AG656" s="54" t="str">
        <f>IF(AND(AE656="C",AF656="C"),"UTILIZOU O PDA CORRETAMENTE",IF(AND(AE656="C",AF656="NC"),"UTILIZOU O PDA CORRETAMENTE. NÃO HÁ FOTOS DE TODAS AS ETAPAS",IF(AND(AE656="NC",AF656="NC"),"NÃO UTILIZOU O PDA",IF(AND(AE656="NA",AF656="NA"),"NÃO AVALIADO POR FALHA DE SINCRONISMO"))))</f>
        <v>NÃO UTILIZOU O PDA</v>
      </c>
      <c r="AH656" s="144" t="s">
        <v>207</v>
      </c>
      <c r="AI656" s="190" t="s">
        <v>6</v>
      </c>
      <c r="AJ656" s="94" t="str">
        <f>E656</f>
        <v>SÃO PAULO</v>
      </c>
      <c r="AK656" s="192" t="s">
        <v>39</v>
      </c>
    </row>
    <row r="657" spans="1:37" ht="30" hidden="1" customHeight="1">
      <c r="A657" s="176" t="s">
        <v>201</v>
      </c>
      <c r="B657" s="176">
        <v>2621362535</v>
      </c>
      <c r="C657" s="176" t="s">
        <v>96</v>
      </c>
      <c r="D657" s="176" t="s">
        <v>77</v>
      </c>
      <c r="E657" s="176" t="s">
        <v>5</v>
      </c>
      <c r="F657" s="176" t="s">
        <v>990</v>
      </c>
      <c r="G657" s="176">
        <v>116</v>
      </c>
      <c r="H657" s="176" t="s">
        <v>918</v>
      </c>
      <c r="I657" s="176" t="s">
        <v>272</v>
      </c>
      <c r="J657" s="176" t="s">
        <v>96</v>
      </c>
      <c r="K657" s="176" t="s">
        <v>217</v>
      </c>
      <c r="L657" s="204">
        <v>46167.521527777775</v>
      </c>
      <c r="M657" s="204">
        <v>46167.523611111108</v>
      </c>
      <c r="N657" s="176" t="s">
        <v>221</v>
      </c>
      <c r="O657" s="144" t="s">
        <v>207</v>
      </c>
      <c r="P657" s="90"/>
      <c r="Q657" s="144" t="s">
        <v>62</v>
      </c>
      <c r="R657" s="90"/>
      <c r="S657" s="144" t="s">
        <v>62</v>
      </c>
      <c r="T657" s="90"/>
      <c r="U657" s="144" t="s">
        <v>62</v>
      </c>
      <c r="V657" s="90"/>
      <c r="W657" s="144" t="s">
        <v>62</v>
      </c>
      <c r="X657" s="90"/>
      <c r="Y657" s="144" t="s">
        <v>62</v>
      </c>
      <c r="Z657" s="90"/>
      <c r="AA657" s="144" t="s">
        <v>62</v>
      </c>
      <c r="AB657" s="90"/>
      <c r="AC657" s="144" t="s">
        <v>207</v>
      </c>
      <c r="AD657" s="90"/>
      <c r="AE657" s="144" t="s">
        <v>207</v>
      </c>
      <c r="AF657" s="178" t="str">
        <f>IF(AND(O657="",Q657="",S657="",U657="",W657="",Y657="",AA657="",AC657=""),"",IF(OR(AND(O657&lt;&gt;"NA",O657&lt;&gt;"C",O657&lt;&gt;"NC",O657&lt;&gt;"SF",O657&lt;&gt;""),AND(Q657&lt;&gt;"NA",Q657&lt;&gt;"C",Q657&lt;&gt;"NC",Q657&lt;&gt;"SF",Q657&lt;&gt;""),AND(S657&lt;&gt;"NA",S657&lt;&gt;"C",S657&lt;&gt;"NC",S657&lt;&gt;"SF",S657&lt;&gt;""),AND(U657&lt;&gt;"NA",U657&lt;&gt;"C",U657&lt;&gt;"NC",U657&lt;&gt;"SF",U657&lt;&gt;""),AND(W657&lt;&gt;"NA",W657&lt;&gt;"C",W657&lt;&gt;"NC",W657&lt;&gt;"SF",W657&lt;&gt;""),AND(Y657&lt;&gt;"NA",Y657&lt;&gt;"C",Y657&lt;&gt;"NC",Y657&lt;&gt;"SF",Y657&lt;&gt;""),AND(AA657&lt;&gt;"NA",AA657&lt;&gt;"C",AA657&lt;&gt;"NC",AA657&lt;&gt;"SF",AA657&lt;&gt;""),AND(AC657&lt;&gt;"NA",AC657&lt;&gt;"C",AC657&lt;&gt;"NC",AC657&lt;&gt;"SF",AC657&lt;&gt;"")),"FALSO",IF(AND(O657="NA",Q657="NA",S657="NA",U657="NA",W657="NA",Y657="NA",AA657="NA",AC657="NA"),"NA",IF(OR(O657="NC",Q657="NC",S657="NC",U657="NC",W657="NC",Y657="NC",AA657="NC",AC657="NC",O657="SF",Q657="SF",S657="SF",U657="SF",W657="SF",Y657="SF",AA657="SF",AC657="SF"),"NC",IF(OR(O657="C",Q657="C",S657="C",U657="C",W657="C",Y657="C",AA657="C",AC657="C"),"C","")))))</f>
        <v>C</v>
      </c>
      <c r="AG657" s="54" t="str">
        <f>IF(AND(AE657="C",AF657="C"),"UTILIZOU O PDA CORRETAMENTE",IF(AND(AE657="C",AF657="NC"),"UTILIZOU O PDA CORRETAMENTE. NÃO HÁ FOTOS DE TODAS AS ETAPAS",IF(AND(AE657="NC",AF657="NC"),"NÃO UTILIZOU O PDA",IF(AND(AE657="NA",AF657="NA"),"NÃO AVALIADO POR FALHA DE SINCRONISMO"))))</f>
        <v>UTILIZOU O PDA CORRETAMENTE</v>
      </c>
      <c r="AH657" s="144" t="s">
        <v>207</v>
      </c>
      <c r="AI657" s="190" t="s">
        <v>6</v>
      </c>
      <c r="AJ657" s="94" t="str">
        <f>E657</f>
        <v>SÃO PAULO</v>
      </c>
      <c r="AK657" s="192" t="s">
        <v>39</v>
      </c>
    </row>
    <row r="658" spans="1:37" ht="30" hidden="1" customHeight="1">
      <c r="A658" s="176" t="s">
        <v>201</v>
      </c>
      <c r="B658" s="176">
        <v>2621847707</v>
      </c>
      <c r="C658" s="176" t="s">
        <v>101</v>
      </c>
      <c r="D658" s="176" t="s">
        <v>79</v>
      </c>
      <c r="E658" s="176" t="s">
        <v>5</v>
      </c>
      <c r="F658" s="176" t="s">
        <v>990</v>
      </c>
      <c r="G658" s="176">
        <v>116</v>
      </c>
      <c r="H658" s="176" t="s">
        <v>203</v>
      </c>
      <c r="I658" s="176" t="s">
        <v>272</v>
      </c>
      <c r="J658" s="176" t="s">
        <v>309</v>
      </c>
      <c r="K658" s="176" t="s">
        <v>1009</v>
      </c>
      <c r="L658" s="204">
        <v>46167.724305555559</v>
      </c>
      <c r="M658" s="204">
        <v>46167.729861111111</v>
      </c>
      <c r="N658" s="176" t="s">
        <v>221</v>
      </c>
      <c r="O658" s="144" t="s">
        <v>207</v>
      </c>
      <c r="P658" s="90"/>
      <c r="Q658" s="144" t="s">
        <v>207</v>
      </c>
      <c r="R658" s="90"/>
      <c r="S658" s="144" t="s">
        <v>207</v>
      </c>
      <c r="T658" s="90"/>
      <c r="U658" s="144" t="s">
        <v>207</v>
      </c>
      <c r="V658" s="90"/>
      <c r="W658" s="144" t="s">
        <v>207</v>
      </c>
      <c r="X658" s="90"/>
      <c r="Y658" s="144" t="s">
        <v>207</v>
      </c>
      <c r="Z658" s="90"/>
      <c r="AA658" s="144" t="s">
        <v>207</v>
      </c>
      <c r="AB658" s="90"/>
      <c r="AC658" s="144" t="s">
        <v>207</v>
      </c>
      <c r="AD658" s="90"/>
      <c r="AE658" s="144" t="s">
        <v>207</v>
      </c>
      <c r="AF658" s="178" t="str">
        <f>IF(AND(O658="",Q658="",S658="",U658="",W658="",Y658="",AA658="",AC658=""),"",IF(OR(AND(O658&lt;&gt;"NA",O658&lt;&gt;"C",O658&lt;&gt;"NC",O658&lt;&gt;"SF",O658&lt;&gt;""),AND(Q658&lt;&gt;"NA",Q658&lt;&gt;"C",Q658&lt;&gt;"NC",Q658&lt;&gt;"SF",Q658&lt;&gt;""),AND(S658&lt;&gt;"NA",S658&lt;&gt;"C",S658&lt;&gt;"NC",S658&lt;&gt;"SF",S658&lt;&gt;""),AND(U658&lt;&gt;"NA",U658&lt;&gt;"C",U658&lt;&gt;"NC",U658&lt;&gt;"SF",U658&lt;&gt;""),AND(W658&lt;&gt;"NA",W658&lt;&gt;"C",W658&lt;&gt;"NC",W658&lt;&gt;"SF",W658&lt;&gt;""),AND(Y658&lt;&gt;"NA",Y658&lt;&gt;"C",Y658&lt;&gt;"NC",Y658&lt;&gt;"SF",Y658&lt;&gt;""),AND(AA658&lt;&gt;"NA",AA658&lt;&gt;"C",AA658&lt;&gt;"NC",AA658&lt;&gt;"SF",AA658&lt;&gt;""),AND(AC658&lt;&gt;"NA",AC658&lt;&gt;"C",AC658&lt;&gt;"NC",AC658&lt;&gt;"SF",AC658&lt;&gt;"")),"FALSO",IF(AND(O658="NA",Q658="NA",S658="NA",U658="NA",W658="NA",Y658="NA",AA658="NA",AC658="NA"),"NA",IF(OR(O658="NC",Q658="NC",S658="NC",U658="NC",W658="NC",Y658="NC",AA658="NC",AC658="NC",O658="SF",Q658="SF",S658="SF",U658="SF",W658="SF",Y658="SF",AA658="SF",AC658="SF"),"NC",IF(OR(O658="C",Q658="C",S658="C",U658="C",W658="C",Y658="C",AA658="C",AC658="C"),"C","")))))</f>
        <v>C</v>
      </c>
      <c r="AG658" s="54" t="str">
        <f>IF(AND(AE658="C",AF658="C"),"UTILIZOU O PDA CORRETAMENTE",IF(AND(AE658="C",AF658="NC"),"UTILIZOU O PDA CORRETAMENTE. NÃO HÁ FOTOS DE TODAS AS ETAPAS",IF(AND(AE658="NC",AF658="NC"),"NÃO UTILIZOU O PDA",IF(AND(AE658="NA",AF658="NA"),"NÃO AVALIADO POR FALHA DE SINCRONISMO"))))</f>
        <v>UTILIZOU O PDA CORRETAMENTE</v>
      </c>
      <c r="AH658" s="144" t="s">
        <v>207</v>
      </c>
      <c r="AI658" s="190" t="s">
        <v>6</v>
      </c>
      <c r="AJ658" s="94" t="str">
        <f>E658</f>
        <v>SÃO PAULO</v>
      </c>
      <c r="AK658" s="192" t="s">
        <v>39</v>
      </c>
    </row>
    <row r="659" spans="1:37" ht="30" hidden="1" customHeight="1">
      <c r="A659" s="176" t="s">
        <v>201</v>
      </c>
      <c r="B659" s="176">
        <v>2621665148</v>
      </c>
      <c r="C659" s="176" t="s">
        <v>106</v>
      </c>
      <c r="D659" s="176" t="s">
        <v>81</v>
      </c>
      <c r="E659" s="176" t="s">
        <v>5</v>
      </c>
      <c r="F659" s="176" t="s">
        <v>1010</v>
      </c>
      <c r="G659" s="176">
        <v>37</v>
      </c>
      <c r="H659" s="176"/>
      <c r="I659" s="176" t="s">
        <v>291</v>
      </c>
      <c r="J659" s="176" t="s">
        <v>279</v>
      </c>
      <c r="K659" s="176" t="s">
        <v>1011</v>
      </c>
      <c r="L659" s="204">
        <v>46167.447222222225</v>
      </c>
      <c r="M659" s="204">
        <v>46167.7</v>
      </c>
      <c r="N659" s="176" t="s">
        <v>235</v>
      </c>
      <c r="O659" s="144" t="s">
        <v>207</v>
      </c>
      <c r="P659" s="90"/>
      <c r="Q659" s="144" t="s">
        <v>207</v>
      </c>
      <c r="R659" s="90"/>
      <c r="S659" s="144" t="s">
        <v>207</v>
      </c>
      <c r="T659" s="90"/>
      <c r="U659" s="144" t="s">
        <v>207</v>
      </c>
      <c r="V659" s="90"/>
      <c r="W659" s="144" t="s">
        <v>207</v>
      </c>
      <c r="X659" s="90"/>
      <c r="Y659" s="144" t="s">
        <v>207</v>
      </c>
      <c r="Z659" s="90"/>
      <c r="AA659" s="144" t="s">
        <v>207</v>
      </c>
      <c r="AB659" s="90"/>
      <c r="AC659" s="144" t="s">
        <v>230</v>
      </c>
      <c r="AD659" s="90"/>
      <c r="AE659" s="144" t="s">
        <v>207</v>
      </c>
      <c r="AF659" s="178" t="str">
        <f>IF(AND(O659="",Q659="",S659="",U659="",W659="",Y659="",AA659="",AC659=""),"",IF(OR(AND(O659&lt;&gt;"NA",O659&lt;&gt;"C",O659&lt;&gt;"NC",O659&lt;&gt;"SF",O659&lt;&gt;""),AND(Q659&lt;&gt;"NA",Q659&lt;&gt;"C",Q659&lt;&gt;"NC",Q659&lt;&gt;"SF",Q659&lt;&gt;""),AND(S659&lt;&gt;"NA",S659&lt;&gt;"C",S659&lt;&gt;"NC",S659&lt;&gt;"SF",S659&lt;&gt;""),AND(U659&lt;&gt;"NA",U659&lt;&gt;"C",U659&lt;&gt;"NC",U659&lt;&gt;"SF",U659&lt;&gt;""),AND(W659&lt;&gt;"NA",W659&lt;&gt;"C",W659&lt;&gt;"NC",W659&lt;&gt;"SF",W659&lt;&gt;""),AND(Y659&lt;&gt;"NA",Y659&lt;&gt;"C",Y659&lt;&gt;"NC",Y659&lt;&gt;"SF",Y659&lt;&gt;""),AND(AA659&lt;&gt;"NA",AA659&lt;&gt;"C",AA659&lt;&gt;"NC",AA659&lt;&gt;"SF",AA659&lt;&gt;""),AND(AC659&lt;&gt;"NA",AC659&lt;&gt;"C",AC659&lt;&gt;"NC",AC659&lt;&gt;"SF",AC659&lt;&gt;"")),"FALSO",IF(AND(O659="NA",Q659="NA",S659="NA",U659="NA",W659="NA",Y659="NA",AA659="NA",AC659="NA"),"NA",IF(OR(O659="NC",Q659="NC",S659="NC",U659="NC",W659="NC",Y659="NC",AA659="NC",AC659="NC",O659="SF",Q659="SF",S659="SF",U659="SF",W659="SF",Y659="SF",AA659="SF",AC659="SF"),"NC",IF(OR(O659="C",Q659="C",S659="C",U659="C",W659="C",Y659="C",AA659="C",AC659="C"),"C","")))))</f>
        <v>NC</v>
      </c>
      <c r="AG659" s="54" t="str">
        <f>IF(AND(AE659="C",AF659="C"),"UTILIZOU O PDA CORRETAMENTE",IF(AND(AE659="C",AF659="NC"),"UTILIZOU O PDA CORRETAMENTE. NÃO HÁ FOTOS DE TODAS AS ETAPAS",IF(AND(AE659="NC",AF659="NC"),"NÃO UTILIZOU O PDA",IF(AND(AE659="NA",AF659="NA"),"NÃO AVALIADO POR FALHA DE SINCRONISMO"))))</f>
        <v>UTILIZOU O PDA CORRETAMENTE. NÃO HÁ FOTOS DE TODAS AS ETAPAS</v>
      </c>
      <c r="AH659" s="144" t="s">
        <v>207</v>
      </c>
      <c r="AI659" s="190" t="s">
        <v>6</v>
      </c>
      <c r="AJ659" s="94" t="str">
        <f>E659</f>
        <v>SÃO PAULO</v>
      </c>
      <c r="AK659" s="192" t="s">
        <v>39</v>
      </c>
    </row>
    <row r="660" spans="1:37" ht="30" hidden="1" customHeight="1">
      <c r="A660" s="176" t="s">
        <v>201</v>
      </c>
      <c r="B660" s="176">
        <v>2621259026</v>
      </c>
      <c r="C660" s="176" t="s">
        <v>96</v>
      </c>
      <c r="D660" s="176" t="s">
        <v>77</v>
      </c>
      <c r="E660" s="176" t="s">
        <v>5</v>
      </c>
      <c r="F660" s="176" t="s">
        <v>548</v>
      </c>
      <c r="G660" s="176">
        <v>369</v>
      </c>
      <c r="H660" s="176" t="s">
        <v>208</v>
      </c>
      <c r="I660" s="176" t="s">
        <v>283</v>
      </c>
      <c r="J660" s="176" t="s">
        <v>96</v>
      </c>
      <c r="K660" s="176"/>
      <c r="L660" s="204">
        <v>46167.315972222219</v>
      </c>
      <c r="M660" s="204">
        <v>46167.388888888891</v>
      </c>
      <c r="N660" s="176" t="s">
        <v>226</v>
      </c>
      <c r="O660" s="144" t="s">
        <v>207</v>
      </c>
      <c r="P660" s="90"/>
      <c r="Q660" s="144" t="s">
        <v>62</v>
      </c>
      <c r="R660" s="90"/>
      <c r="S660" s="144" t="s">
        <v>62</v>
      </c>
      <c r="T660" s="90"/>
      <c r="U660" s="144" t="s">
        <v>62</v>
      </c>
      <c r="V660" s="90"/>
      <c r="W660" s="144" t="s">
        <v>62</v>
      </c>
      <c r="X660" s="90"/>
      <c r="Y660" s="144" t="s">
        <v>62</v>
      </c>
      <c r="Z660" s="90"/>
      <c r="AA660" s="144" t="s">
        <v>62</v>
      </c>
      <c r="AB660" s="90"/>
      <c r="AC660" s="144" t="s">
        <v>207</v>
      </c>
      <c r="AD660" s="90"/>
      <c r="AE660" s="144" t="s">
        <v>207</v>
      </c>
      <c r="AF660" s="178" t="str">
        <f>IF(AND(O660="",Q660="",S660="",U660="",W660="",Y660="",AA660="",AC660=""),"",IF(OR(AND(O660&lt;&gt;"NA",O660&lt;&gt;"C",O660&lt;&gt;"NC",O660&lt;&gt;"SF",O660&lt;&gt;""),AND(Q660&lt;&gt;"NA",Q660&lt;&gt;"C",Q660&lt;&gt;"NC",Q660&lt;&gt;"SF",Q660&lt;&gt;""),AND(S660&lt;&gt;"NA",S660&lt;&gt;"C",S660&lt;&gt;"NC",S660&lt;&gt;"SF",S660&lt;&gt;""),AND(U660&lt;&gt;"NA",U660&lt;&gt;"C",U660&lt;&gt;"NC",U660&lt;&gt;"SF",U660&lt;&gt;""),AND(W660&lt;&gt;"NA",W660&lt;&gt;"C",W660&lt;&gt;"NC",W660&lt;&gt;"SF",W660&lt;&gt;""),AND(Y660&lt;&gt;"NA",Y660&lt;&gt;"C",Y660&lt;&gt;"NC",Y660&lt;&gt;"SF",Y660&lt;&gt;""),AND(AA660&lt;&gt;"NA",AA660&lt;&gt;"C",AA660&lt;&gt;"NC",AA660&lt;&gt;"SF",AA660&lt;&gt;""),AND(AC660&lt;&gt;"NA",AC660&lt;&gt;"C",AC660&lt;&gt;"NC",AC660&lt;&gt;"SF",AC660&lt;&gt;"")),"FALSO",IF(AND(O660="NA",Q660="NA",S660="NA",U660="NA",W660="NA",Y660="NA",AA660="NA",AC660="NA"),"NA",IF(OR(O660="NC",Q660="NC",S660="NC",U660="NC",W660="NC",Y660="NC",AA660="NC",AC660="NC",O660="SF",Q660="SF",S660="SF",U660="SF",W660="SF",Y660="SF",AA660="SF",AC660="SF"),"NC",IF(OR(O660="C",Q660="C",S660="C",U660="C",W660="C",Y660="C",AA660="C",AC660="C"),"C","")))))</f>
        <v>C</v>
      </c>
      <c r="AG660" s="54" t="str">
        <f>IF(AND(AE660="C",AF660="C"),"UTILIZOU O PDA CORRETAMENTE",IF(AND(AE660="C",AF660="NC"),"UTILIZOU O PDA CORRETAMENTE. NÃO HÁ FOTOS DE TODAS AS ETAPAS",IF(AND(AE660="NC",AF660="NC"),"NÃO UTILIZOU O PDA",IF(AND(AE660="NA",AF660="NA"),"NÃO AVALIADO POR FALHA DE SINCRONISMO"))))</f>
        <v>UTILIZOU O PDA CORRETAMENTE</v>
      </c>
      <c r="AH660" s="144" t="s">
        <v>207</v>
      </c>
      <c r="AI660" s="190" t="s">
        <v>6</v>
      </c>
      <c r="AJ660" s="94" t="str">
        <f>E660</f>
        <v>SÃO PAULO</v>
      </c>
      <c r="AK660" s="192" t="s">
        <v>39</v>
      </c>
    </row>
    <row r="661" spans="1:37" ht="30" hidden="1" customHeight="1">
      <c r="A661" s="176" t="s">
        <v>201</v>
      </c>
      <c r="B661" s="176">
        <v>2621259025</v>
      </c>
      <c r="C661" s="176" t="s">
        <v>94</v>
      </c>
      <c r="D661" s="176" t="s">
        <v>77</v>
      </c>
      <c r="E661" s="176" t="s">
        <v>5</v>
      </c>
      <c r="F661" s="176" t="s">
        <v>548</v>
      </c>
      <c r="G661" s="176">
        <v>369</v>
      </c>
      <c r="H661" s="176" t="s">
        <v>203</v>
      </c>
      <c r="I661" s="176" t="s">
        <v>283</v>
      </c>
      <c r="J661" s="176" t="s">
        <v>94</v>
      </c>
      <c r="K661" s="176" t="s">
        <v>1012</v>
      </c>
      <c r="L661" s="204">
        <v>46167.302083333336</v>
      </c>
      <c r="M661" s="204">
        <v>46167.388888888891</v>
      </c>
      <c r="N661" s="176" t="s">
        <v>226</v>
      </c>
      <c r="O661" s="144" t="s">
        <v>207</v>
      </c>
      <c r="P661" s="90"/>
      <c r="Q661" s="144" t="s">
        <v>207</v>
      </c>
      <c r="R661" s="90"/>
      <c r="S661" s="144" t="s">
        <v>62</v>
      </c>
      <c r="T661" s="90"/>
      <c r="U661" s="144" t="s">
        <v>62</v>
      </c>
      <c r="V661" s="90"/>
      <c r="W661" s="144" t="s">
        <v>62</v>
      </c>
      <c r="X661" s="90"/>
      <c r="Y661" s="144" t="s">
        <v>62</v>
      </c>
      <c r="Z661" s="90"/>
      <c r="AA661" s="144" t="s">
        <v>62</v>
      </c>
      <c r="AB661" s="90"/>
      <c r="AC661" s="144" t="s">
        <v>207</v>
      </c>
      <c r="AD661" s="90"/>
      <c r="AE661" s="144" t="s">
        <v>207</v>
      </c>
      <c r="AF661" s="178" t="str">
        <f>IF(AND(O661="",Q661="",S661="",U661="",W661="",Y661="",AA661="",AC661=""),"",IF(OR(AND(O661&lt;&gt;"NA",O661&lt;&gt;"C",O661&lt;&gt;"NC",O661&lt;&gt;"SF",O661&lt;&gt;""),AND(Q661&lt;&gt;"NA",Q661&lt;&gt;"C",Q661&lt;&gt;"NC",Q661&lt;&gt;"SF",Q661&lt;&gt;""),AND(S661&lt;&gt;"NA",S661&lt;&gt;"C",S661&lt;&gt;"NC",S661&lt;&gt;"SF",S661&lt;&gt;""),AND(U661&lt;&gt;"NA",U661&lt;&gt;"C",U661&lt;&gt;"NC",U661&lt;&gt;"SF",U661&lt;&gt;""),AND(W661&lt;&gt;"NA",W661&lt;&gt;"C",W661&lt;&gt;"NC",W661&lt;&gt;"SF",W661&lt;&gt;""),AND(Y661&lt;&gt;"NA",Y661&lt;&gt;"C",Y661&lt;&gt;"NC",Y661&lt;&gt;"SF",Y661&lt;&gt;""),AND(AA661&lt;&gt;"NA",AA661&lt;&gt;"C",AA661&lt;&gt;"NC",AA661&lt;&gt;"SF",AA661&lt;&gt;""),AND(AC661&lt;&gt;"NA",AC661&lt;&gt;"C",AC661&lt;&gt;"NC",AC661&lt;&gt;"SF",AC661&lt;&gt;"")),"FALSO",IF(AND(O661="NA",Q661="NA",S661="NA",U661="NA",W661="NA",Y661="NA",AA661="NA",AC661="NA"),"NA",IF(OR(O661="NC",Q661="NC",S661="NC",U661="NC",W661="NC",Y661="NC",AA661="NC",AC661="NC",O661="SF",Q661="SF",S661="SF",U661="SF",W661="SF",Y661="SF",AA661="SF",AC661="SF"),"NC",IF(OR(O661="C",Q661="C",S661="C",U661="C",W661="C",Y661="C",AA661="C",AC661="C"),"C","")))))</f>
        <v>C</v>
      </c>
      <c r="AG661" s="54" t="str">
        <f>IF(AND(AE661="C",AF661="C"),"UTILIZOU O PDA CORRETAMENTE",IF(AND(AE661="C",AF661="NC"),"UTILIZOU O PDA CORRETAMENTE. NÃO HÁ FOTOS DE TODAS AS ETAPAS",IF(AND(AE661="NC",AF661="NC"),"NÃO UTILIZOU O PDA",IF(AND(AE661="NA",AF661="NA"),"NÃO AVALIADO POR FALHA DE SINCRONISMO"))))</f>
        <v>UTILIZOU O PDA CORRETAMENTE</v>
      </c>
      <c r="AH661" s="144" t="s">
        <v>207</v>
      </c>
      <c r="AI661" s="190" t="s">
        <v>6</v>
      </c>
      <c r="AJ661" s="94" t="str">
        <f>E661</f>
        <v>SÃO PAULO</v>
      </c>
      <c r="AK661" s="192" t="s">
        <v>39</v>
      </c>
    </row>
    <row r="662" spans="1:37" ht="30" hidden="1" customHeight="1">
      <c r="A662" s="176" t="s">
        <v>201</v>
      </c>
      <c r="B662" s="176">
        <v>2694060442</v>
      </c>
      <c r="C662" s="176" t="s">
        <v>102</v>
      </c>
      <c r="D662" s="176" t="s">
        <v>81</v>
      </c>
      <c r="E662" s="176" t="s">
        <v>5</v>
      </c>
      <c r="F662" s="176" t="s">
        <v>816</v>
      </c>
      <c r="G662" s="176">
        <v>56</v>
      </c>
      <c r="H662" s="176" t="s">
        <v>217</v>
      </c>
      <c r="I662" s="176" t="s">
        <v>241</v>
      </c>
      <c r="J662" s="176" t="s">
        <v>246</v>
      </c>
      <c r="K662" s="176" t="s">
        <v>1013</v>
      </c>
      <c r="L662" s="204">
        <v>46167.491666666669</v>
      </c>
      <c r="M662" s="204">
        <v>46167.493750000001</v>
      </c>
      <c r="N662" s="176" t="s">
        <v>243</v>
      </c>
      <c r="O662" s="144" t="s">
        <v>207</v>
      </c>
      <c r="P662" s="90"/>
      <c r="Q662" s="144" t="s">
        <v>231</v>
      </c>
      <c r="R662" s="90" t="s">
        <v>1014</v>
      </c>
      <c r="S662" s="144" t="s">
        <v>207</v>
      </c>
      <c r="T662" s="90"/>
      <c r="U662" s="144" t="s">
        <v>230</v>
      </c>
      <c r="V662" s="90"/>
      <c r="W662" s="144" t="s">
        <v>207</v>
      </c>
      <c r="X662" s="90"/>
      <c r="Y662" s="144" t="s">
        <v>62</v>
      </c>
      <c r="Z662" s="90"/>
      <c r="AA662" s="144" t="s">
        <v>230</v>
      </c>
      <c r="AB662" s="90"/>
      <c r="AC662" s="144" t="s">
        <v>230</v>
      </c>
      <c r="AD662" s="90"/>
      <c r="AE662" s="144" t="s">
        <v>207</v>
      </c>
      <c r="AF662" s="178" t="str">
        <f>IF(AND(O662="",Q662="",S662="",U662="",W662="",Y662="",AA662="",AC662=""),"",IF(OR(AND(O662&lt;&gt;"NA",O662&lt;&gt;"C",O662&lt;&gt;"NC",O662&lt;&gt;"SF",O662&lt;&gt;""),AND(Q662&lt;&gt;"NA",Q662&lt;&gt;"C",Q662&lt;&gt;"NC",Q662&lt;&gt;"SF",Q662&lt;&gt;""),AND(S662&lt;&gt;"NA",S662&lt;&gt;"C",S662&lt;&gt;"NC",S662&lt;&gt;"SF",S662&lt;&gt;""),AND(U662&lt;&gt;"NA",U662&lt;&gt;"C",U662&lt;&gt;"NC",U662&lt;&gt;"SF",U662&lt;&gt;""),AND(W662&lt;&gt;"NA",W662&lt;&gt;"C",W662&lt;&gt;"NC",W662&lt;&gt;"SF",W662&lt;&gt;""),AND(Y662&lt;&gt;"NA",Y662&lt;&gt;"C",Y662&lt;&gt;"NC",Y662&lt;&gt;"SF",Y662&lt;&gt;""),AND(AA662&lt;&gt;"NA",AA662&lt;&gt;"C",AA662&lt;&gt;"NC",AA662&lt;&gt;"SF",AA662&lt;&gt;""),AND(AC662&lt;&gt;"NA",AC662&lt;&gt;"C",AC662&lt;&gt;"NC",AC662&lt;&gt;"SF",AC662&lt;&gt;"")),"FALSO",IF(AND(O662="NA",Q662="NA",S662="NA",U662="NA",W662="NA",Y662="NA",AA662="NA",AC662="NA"),"NA",IF(OR(O662="NC",Q662="NC",S662="NC",U662="NC",W662="NC",Y662="NC",AA662="NC",AC662="NC",O662="SF",Q662="SF",S662="SF",U662="SF",W662="SF",Y662="SF",AA662="SF",AC662="SF"),"NC",IF(OR(O662="C",Q662="C",S662="C",U662="C",W662="C",Y662="C",AA662="C",AC662="C"),"C","")))))</f>
        <v>NC</v>
      </c>
      <c r="AG662" s="54" t="str">
        <f>IF(AND(AE662="C",AF662="C"),"UTILIZOU O PDA CORRETAMENTE",IF(AND(AE662="C",AF662="NC"),"UTILIZOU O PDA CORRETAMENTE. NÃO HÁ FOTOS DE TODAS AS ETAPAS",IF(AND(AE662="NC",AF662="NC"),"NÃO UTILIZOU O PDA",IF(AND(AE662="NA",AF662="NA"),"NÃO AVALIADO POR FALHA DE SINCRONISMO"))))</f>
        <v>UTILIZOU O PDA CORRETAMENTE. NÃO HÁ FOTOS DE TODAS AS ETAPAS</v>
      </c>
      <c r="AH662" s="144" t="s">
        <v>207</v>
      </c>
      <c r="AI662" s="190" t="s">
        <v>6</v>
      </c>
      <c r="AJ662" s="94" t="str">
        <f>E662</f>
        <v>SÃO PAULO</v>
      </c>
      <c r="AK662" s="192" t="s">
        <v>39</v>
      </c>
    </row>
    <row r="663" spans="1:37" ht="30" hidden="1" customHeight="1">
      <c r="A663" s="176" t="s">
        <v>201</v>
      </c>
      <c r="B663" s="176">
        <v>2621836857</v>
      </c>
      <c r="C663" s="176" t="s">
        <v>103</v>
      </c>
      <c r="D663" s="176" t="s">
        <v>81</v>
      </c>
      <c r="E663" s="176" t="s">
        <v>5</v>
      </c>
      <c r="F663" s="176" t="s">
        <v>1015</v>
      </c>
      <c r="G663" s="176">
        <v>113</v>
      </c>
      <c r="H663" s="176"/>
      <c r="I663" s="176" t="s">
        <v>432</v>
      </c>
      <c r="J663" s="176" t="s">
        <v>246</v>
      </c>
      <c r="K663" s="176"/>
      <c r="L663" s="204">
        <v>46167.645138888889</v>
      </c>
      <c r="M663" s="204">
        <v>46167.740277777775</v>
      </c>
      <c r="N663" s="176" t="s">
        <v>351</v>
      </c>
      <c r="O663" s="144" t="s">
        <v>207</v>
      </c>
      <c r="P663" s="90"/>
      <c r="Q663" s="144" t="s">
        <v>207</v>
      </c>
      <c r="R663" s="90"/>
      <c r="S663" s="144" t="s">
        <v>207</v>
      </c>
      <c r="T663" s="90"/>
      <c r="U663" s="144" t="s">
        <v>207</v>
      </c>
      <c r="V663" s="90"/>
      <c r="W663" s="144" t="s">
        <v>207</v>
      </c>
      <c r="X663" s="90"/>
      <c r="Y663" s="144" t="s">
        <v>62</v>
      </c>
      <c r="Z663" s="90"/>
      <c r="AA663" s="144" t="s">
        <v>207</v>
      </c>
      <c r="AB663" s="90"/>
      <c r="AC663" s="144" t="s">
        <v>207</v>
      </c>
      <c r="AD663" s="90"/>
      <c r="AE663" s="144" t="s">
        <v>207</v>
      </c>
      <c r="AF663" s="178" t="str">
        <f>IF(AND(O663="",Q663="",S663="",U663="",W663="",Y663="",AA663="",AC663=""),"",IF(OR(AND(O663&lt;&gt;"NA",O663&lt;&gt;"C",O663&lt;&gt;"NC",O663&lt;&gt;"SF",O663&lt;&gt;""),AND(Q663&lt;&gt;"NA",Q663&lt;&gt;"C",Q663&lt;&gt;"NC",Q663&lt;&gt;"SF",Q663&lt;&gt;""),AND(S663&lt;&gt;"NA",S663&lt;&gt;"C",S663&lt;&gt;"NC",S663&lt;&gt;"SF",S663&lt;&gt;""),AND(U663&lt;&gt;"NA",U663&lt;&gt;"C",U663&lt;&gt;"NC",U663&lt;&gt;"SF",U663&lt;&gt;""),AND(W663&lt;&gt;"NA",W663&lt;&gt;"C",W663&lt;&gt;"NC",W663&lt;&gt;"SF",W663&lt;&gt;""),AND(Y663&lt;&gt;"NA",Y663&lt;&gt;"C",Y663&lt;&gt;"NC",Y663&lt;&gt;"SF",Y663&lt;&gt;""),AND(AA663&lt;&gt;"NA",AA663&lt;&gt;"C",AA663&lt;&gt;"NC",AA663&lt;&gt;"SF",AA663&lt;&gt;""),AND(AC663&lt;&gt;"NA",AC663&lt;&gt;"C",AC663&lt;&gt;"NC",AC663&lt;&gt;"SF",AC663&lt;&gt;"")),"FALSO",IF(AND(O663="NA",Q663="NA",S663="NA",U663="NA",W663="NA",Y663="NA",AA663="NA",AC663="NA"),"NA",IF(OR(O663="NC",Q663="NC",S663="NC",U663="NC",W663="NC",Y663="NC",AA663="NC",AC663="NC",O663="SF",Q663="SF",S663="SF",U663="SF",W663="SF",Y663="SF",AA663="SF",AC663="SF"),"NC",IF(OR(O663="C",Q663="C",S663="C",U663="C",W663="C",Y663="C",AA663="C",AC663="C"),"C","")))))</f>
        <v>C</v>
      </c>
      <c r="AG663" s="54" t="str">
        <f>IF(AND(AE663="C",AF663="C"),"UTILIZOU O PDA CORRETAMENTE",IF(AND(AE663="C",AF663="NC"),"UTILIZOU O PDA CORRETAMENTE. NÃO HÁ FOTOS DE TODAS AS ETAPAS",IF(AND(AE663="NC",AF663="NC"),"NÃO UTILIZOU O PDA",IF(AND(AE663="NA",AF663="NA"),"NÃO AVALIADO POR FALHA DE SINCRONISMO"))))</f>
        <v>UTILIZOU O PDA CORRETAMENTE</v>
      </c>
      <c r="AH663" s="144" t="s">
        <v>207</v>
      </c>
      <c r="AI663" s="190" t="s">
        <v>6</v>
      </c>
      <c r="AJ663" s="94" t="str">
        <f>E663</f>
        <v>SÃO PAULO</v>
      </c>
      <c r="AK663" s="192" t="s">
        <v>39</v>
      </c>
    </row>
    <row r="664" spans="1:37" ht="30" hidden="1" customHeight="1">
      <c r="A664" s="176" t="s">
        <v>201</v>
      </c>
      <c r="B664" s="176">
        <v>2621666394</v>
      </c>
      <c r="C664" s="176" t="s">
        <v>96</v>
      </c>
      <c r="D664" s="176" t="s">
        <v>77</v>
      </c>
      <c r="E664" s="176" t="s">
        <v>5</v>
      </c>
      <c r="F664" s="176" t="s">
        <v>1016</v>
      </c>
      <c r="G664" s="176">
        <v>329</v>
      </c>
      <c r="H664" s="176" t="s">
        <v>208</v>
      </c>
      <c r="I664" s="176" t="s">
        <v>840</v>
      </c>
      <c r="J664" s="176" t="s">
        <v>96</v>
      </c>
      <c r="K664" s="176"/>
      <c r="L664" s="204">
        <v>46167.502083333333</v>
      </c>
      <c r="M664" s="204">
        <v>46167.506249999999</v>
      </c>
      <c r="N664" s="176" t="s">
        <v>270</v>
      </c>
      <c r="O664" s="144" t="s">
        <v>207</v>
      </c>
      <c r="P664" s="90"/>
      <c r="Q664" s="144" t="s">
        <v>62</v>
      </c>
      <c r="R664" s="90"/>
      <c r="S664" s="144" t="s">
        <v>62</v>
      </c>
      <c r="T664" s="90"/>
      <c r="U664" s="144" t="s">
        <v>62</v>
      </c>
      <c r="V664" s="90"/>
      <c r="W664" s="144" t="s">
        <v>62</v>
      </c>
      <c r="X664" s="90"/>
      <c r="Y664" s="144" t="s">
        <v>62</v>
      </c>
      <c r="Z664" s="90"/>
      <c r="AA664" s="144" t="s">
        <v>62</v>
      </c>
      <c r="AB664" s="90"/>
      <c r="AC664" s="144" t="s">
        <v>207</v>
      </c>
      <c r="AD664" s="90"/>
      <c r="AE664" s="144" t="s">
        <v>207</v>
      </c>
      <c r="AF664" s="178" t="str">
        <f>IF(AND(O664="",Q664="",S664="",U664="",W664="",Y664="",AA664="",AC664=""),"",IF(OR(AND(O664&lt;&gt;"NA",O664&lt;&gt;"C",O664&lt;&gt;"NC",O664&lt;&gt;"SF",O664&lt;&gt;""),AND(Q664&lt;&gt;"NA",Q664&lt;&gt;"C",Q664&lt;&gt;"NC",Q664&lt;&gt;"SF",Q664&lt;&gt;""),AND(S664&lt;&gt;"NA",S664&lt;&gt;"C",S664&lt;&gt;"NC",S664&lt;&gt;"SF",S664&lt;&gt;""),AND(U664&lt;&gt;"NA",U664&lt;&gt;"C",U664&lt;&gt;"NC",U664&lt;&gt;"SF",U664&lt;&gt;""),AND(W664&lt;&gt;"NA",W664&lt;&gt;"C",W664&lt;&gt;"NC",W664&lt;&gt;"SF",W664&lt;&gt;""),AND(Y664&lt;&gt;"NA",Y664&lt;&gt;"C",Y664&lt;&gt;"NC",Y664&lt;&gt;"SF",Y664&lt;&gt;""),AND(AA664&lt;&gt;"NA",AA664&lt;&gt;"C",AA664&lt;&gt;"NC",AA664&lt;&gt;"SF",AA664&lt;&gt;""),AND(AC664&lt;&gt;"NA",AC664&lt;&gt;"C",AC664&lt;&gt;"NC",AC664&lt;&gt;"SF",AC664&lt;&gt;"")),"FALSO",IF(AND(O664="NA",Q664="NA",S664="NA",U664="NA",W664="NA",Y664="NA",AA664="NA",AC664="NA"),"NA",IF(OR(O664="NC",Q664="NC",S664="NC",U664="NC",W664="NC",Y664="NC",AA664="NC",AC664="NC",O664="SF",Q664="SF",S664="SF",U664="SF",W664="SF",Y664="SF",AA664="SF",AC664="SF"),"NC",IF(OR(O664="C",Q664="C",S664="C",U664="C",W664="C",Y664="C",AA664="C",AC664="C"),"C","")))))</f>
        <v>C</v>
      </c>
      <c r="AG664" s="54" t="str">
        <f>IF(AND(AE664="C",AF664="C"),"UTILIZOU O PDA CORRETAMENTE",IF(AND(AE664="C",AF664="NC"),"UTILIZOU O PDA CORRETAMENTE. NÃO HÁ FOTOS DE TODAS AS ETAPAS",IF(AND(AE664="NC",AF664="NC"),"NÃO UTILIZOU O PDA",IF(AND(AE664="NA",AF664="NA"),"NÃO AVALIADO POR FALHA DE SINCRONISMO"))))</f>
        <v>UTILIZOU O PDA CORRETAMENTE</v>
      </c>
      <c r="AH664" s="144" t="s">
        <v>207</v>
      </c>
      <c r="AI664" s="190" t="s">
        <v>6</v>
      </c>
      <c r="AJ664" s="94" t="str">
        <f>E664</f>
        <v>SÃO PAULO</v>
      </c>
      <c r="AK664" s="192" t="s">
        <v>39</v>
      </c>
    </row>
    <row r="665" spans="1:37" ht="30" hidden="1" customHeight="1">
      <c r="A665" s="176" t="s">
        <v>201</v>
      </c>
      <c r="B665" s="176">
        <v>2621883438</v>
      </c>
      <c r="C665" s="176" t="s">
        <v>101</v>
      </c>
      <c r="D665" s="176" t="s">
        <v>79</v>
      </c>
      <c r="E665" s="176" t="s">
        <v>5</v>
      </c>
      <c r="F665" s="176" t="s">
        <v>365</v>
      </c>
      <c r="G665" s="176">
        <v>702</v>
      </c>
      <c r="H665" s="176" t="s">
        <v>203</v>
      </c>
      <c r="I665" s="176" t="s">
        <v>316</v>
      </c>
      <c r="J665" s="176" t="s">
        <v>309</v>
      </c>
      <c r="K665" s="176" t="s">
        <v>1017</v>
      </c>
      <c r="L665" s="204">
        <v>46167.604861111111</v>
      </c>
      <c r="M665" s="204">
        <v>46167.613194444442</v>
      </c>
      <c r="N665" s="176" t="s">
        <v>226</v>
      </c>
      <c r="O665" s="144" t="s">
        <v>207</v>
      </c>
      <c r="P665" s="90"/>
      <c r="Q665" s="144" t="s">
        <v>207</v>
      </c>
      <c r="R665" s="90"/>
      <c r="S665" s="144" t="s">
        <v>207</v>
      </c>
      <c r="T665" s="90"/>
      <c r="U665" s="144" t="s">
        <v>207</v>
      </c>
      <c r="V665" s="90"/>
      <c r="W665" s="144" t="s">
        <v>207</v>
      </c>
      <c r="X665" s="90"/>
      <c r="Y665" s="144" t="s">
        <v>207</v>
      </c>
      <c r="Z665" s="90"/>
      <c r="AA665" s="144" t="s">
        <v>207</v>
      </c>
      <c r="AB665" s="90"/>
      <c r="AC665" s="144" t="s">
        <v>207</v>
      </c>
      <c r="AD665" s="90"/>
      <c r="AE665" s="144" t="s">
        <v>207</v>
      </c>
      <c r="AF665" s="178" t="str">
        <f>IF(AND(O665="",Q665="",S665="",U665="",W665="",Y665="",AA665="",AC665=""),"",IF(OR(AND(O665&lt;&gt;"NA",O665&lt;&gt;"C",O665&lt;&gt;"NC",O665&lt;&gt;"SF",O665&lt;&gt;""),AND(Q665&lt;&gt;"NA",Q665&lt;&gt;"C",Q665&lt;&gt;"NC",Q665&lt;&gt;"SF",Q665&lt;&gt;""),AND(S665&lt;&gt;"NA",S665&lt;&gt;"C",S665&lt;&gt;"NC",S665&lt;&gt;"SF",S665&lt;&gt;""),AND(U665&lt;&gt;"NA",U665&lt;&gt;"C",U665&lt;&gt;"NC",U665&lt;&gt;"SF",U665&lt;&gt;""),AND(W665&lt;&gt;"NA",W665&lt;&gt;"C",W665&lt;&gt;"NC",W665&lt;&gt;"SF",W665&lt;&gt;""),AND(Y665&lt;&gt;"NA",Y665&lt;&gt;"C",Y665&lt;&gt;"NC",Y665&lt;&gt;"SF",Y665&lt;&gt;""),AND(AA665&lt;&gt;"NA",AA665&lt;&gt;"C",AA665&lt;&gt;"NC",AA665&lt;&gt;"SF",AA665&lt;&gt;""),AND(AC665&lt;&gt;"NA",AC665&lt;&gt;"C",AC665&lt;&gt;"NC",AC665&lt;&gt;"SF",AC665&lt;&gt;"")),"FALSO",IF(AND(O665="NA",Q665="NA",S665="NA",U665="NA",W665="NA",Y665="NA",AA665="NA",AC665="NA"),"NA",IF(OR(O665="NC",Q665="NC",S665="NC",U665="NC",W665="NC",Y665="NC",AA665="NC",AC665="NC",O665="SF",Q665="SF",S665="SF",U665="SF",W665="SF",Y665="SF",AA665="SF",AC665="SF"),"NC",IF(OR(O665="C",Q665="C",S665="C",U665="C",W665="C",Y665="C",AA665="C",AC665="C"),"C","")))))</f>
        <v>C</v>
      </c>
      <c r="AG665" s="54" t="str">
        <f>IF(AND(AE665="C",AF665="C"),"UTILIZOU O PDA CORRETAMENTE",IF(AND(AE665="C",AF665="NC"),"UTILIZOU O PDA CORRETAMENTE. NÃO HÁ FOTOS DE TODAS AS ETAPAS",IF(AND(AE665="NC",AF665="NC"),"NÃO UTILIZOU O PDA",IF(AND(AE665="NA",AF665="NA"),"NÃO AVALIADO POR FALHA DE SINCRONISMO"))))</f>
        <v>UTILIZOU O PDA CORRETAMENTE</v>
      </c>
      <c r="AH665" s="144" t="s">
        <v>207</v>
      </c>
      <c r="AI665" s="190" t="s">
        <v>6</v>
      </c>
      <c r="AJ665" s="94" t="str">
        <f>E665</f>
        <v>SÃO PAULO</v>
      </c>
      <c r="AK665" s="192" t="s">
        <v>39</v>
      </c>
    </row>
    <row r="666" spans="1:37" ht="30" hidden="1" customHeight="1">
      <c r="A666" s="176" t="s">
        <v>201</v>
      </c>
      <c r="B666" s="176">
        <v>2621883569</v>
      </c>
      <c r="C666" s="176" t="s">
        <v>101</v>
      </c>
      <c r="D666" s="176" t="s">
        <v>79</v>
      </c>
      <c r="E666" s="176" t="s">
        <v>5</v>
      </c>
      <c r="F666" s="176" t="s">
        <v>365</v>
      </c>
      <c r="G666" s="176">
        <v>702</v>
      </c>
      <c r="H666" s="176" t="s">
        <v>212</v>
      </c>
      <c r="I666" s="176" t="s">
        <v>316</v>
      </c>
      <c r="J666" s="176" t="s">
        <v>309</v>
      </c>
      <c r="K666" s="176" t="s">
        <v>1018</v>
      </c>
      <c r="L666" s="204">
        <v>46167.613194444442</v>
      </c>
      <c r="M666" s="204">
        <v>46167.618055555555</v>
      </c>
      <c r="N666" s="176" t="s">
        <v>226</v>
      </c>
      <c r="O666" s="144" t="s">
        <v>207</v>
      </c>
      <c r="P666" s="90"/>
      <c r="Q666" s="144" t="s">
        <v>207</v>
      </c>
      <c r="R666" s="90"/>
      <c r="S666" s="144" t="s">
        <v>207</v>
      </c>
      <c r="T666" s="90"/>
      <c r="U666" s="144" t="s">
        <v>207</v>
      </c>
      <c r="V666" s="90"/>
      <c r="W666" s="144" t="s">
        <v>207</v>
      </c>
      <c r="X666" s="90"/>
      <c r="Y666" s="144" t="s">
        <v>207</v>
      </c>
      <c r="Z666" s="90"/>
      <c r="AA666" s="144" t="s">
        <v>207</v>
      </c>
      <c r="AB666" s="90"/>
      <c r="AC666" s="144" t="s">
        <v>207</v>
      </c>
      <c r="AD666" s="90"/>
      <c r="AE666" s="144" t="s">
        <v>207</v>
      </c>
      <c r="AF666" s="178" t="str">
        <f>IF(AND(O666="",Q666="",S666="",U666="",W666="",Y666="",AA666="",AC666=""),"",IF(OR(AND(O666&lt;&gt;"NA",O666&lt;&gt;"C",O666&lt;&gt;"NC",O666&lt;&gt;"SF",O666&lt;&gt;""),AND(Q666&lt;&gt;"NA",Q666&lt;&gt;"C",Q666&lt;&gt;"NC",Q666&lt;&gt;"SF",Q666&lt;&gt;""),AND(S666&lt;&gt;"NA",S666&lt;&gt;"C",S666&lt;&gt;"NC",S666&lt;&gt;"SF",S666&lt;&gt;""),AND(U666&lt;&gt;"NA",U666&lt;&gt;"C",U666&lt;&gt;"NC",U666&lt;&gt;"SF",U666&lt;&gt;""),AND(W666&lt;&gt;"NA",W666&lt;&gt;"C",W666&lt;&gt;"NC",W666&lt;&gt;"SF",W666&lt;&gt;""),AND(Y666&lt;&gt;"NA",Y666&lt;&gt;"C",Y666&lt;&gt;"NC",Y666&lt;&gt;"SF",Y666&lt;&gt;""),AND(AA666&lt;&gt;"NA",AA666&lt;&gt;"C",AA666&lt;&gt;"NC",AA666&lt;&gt;"SF",AA666&lt;&gt;""),AND(AC666&lt;&gt;"NA",AC666&lt;&gt;"C",AC666&lt;&gt;"NC",AC666&lt;&gt;"SF",AC666&lt;&gt;"")),"FALSO",IF(AND(O666="NA",Q666="NA",S666="NA",U666="NA",W666="NA",Y666="NA",AA666="NA",AC666="NA"),"NA",IF(OR(O666="NC",Q666="NC",S666="NC",U666="NC",W666="NC",Y666="NC",AA666="NC",AC666="NC",O666="SF",Q666="SF",S666="SF",U666="SF",W666="SF",Y666="SF",AA666="SF",AC666="SF"),"NC",IF(OR(O666="C",Q666="C",S666="C",U666="C",W666="C",Y666="C",AA666="C",AC666="C"),"C","")))))</f>
        <v>C</v>
      </c>
      <c r="AG666" s="54" t="str">
        <f>IF(AND(AE666="C",AF666="C"),"UTILIZOU O PDA CORRETAMENTE",IF(AND(AE666="C",AF666="NC"),"UTILIZOU O PDA CORRETAMENTE. NÃO HÁ FOTOS DE TODAS AS ETAPAS",IF(AND(AE666="NC",AF666="NC"),"NÃO UTILIZOU O PDA",IF(AND(AE666="NA",AF666="NA"),"NÃO AVALIADO POR FALHA DE SINCRONISMO"))))</f>
        <v>UTILIZOU O PDA CORRETAMENTE</v>
      </c>
      <c r="AH666" s="144"/>
      <c r="AI666" s="190" t="s">
        <v>6</v>
      </c>
      <c r="AJ666" s="94" t="str">
        <f>E666</f>
        <v>SÃO PAULO</v>
      </c>
      <c r="AK666" s="192" t="s">
        <v>39</v>
      </c>
    </row>
    <row r="667" spans="1:37" ht="30" hidden="1" customHeight="1">
      <c r="A667" s="176" t="s">
        <v>201</v>
      </c>
      <c r="B667" s="176">
        <v>2621883839</v>
      </c>
      <c r="C667" s="176" t="s">
        <v>101</v>
      </c>
      <c r="D667" s="176" t="s">
        <v>79</v>
      </c>
      <c r="E667" s="176" t="s">
        <v>5</v>
      </c>
      <c r="F667" s="176" t="s">
        <v>365</v>
      </c>
      <c r="G667" s="176">
        <v>702</v>
      </c>
      <c r="H667" s="176" t="s">
        <v>923</v>
      </c>
      <c r="I667" s="176" t="s">
        <v>316</v>
      </c>
      <c r="J667" s="176" t="s">
        <v>309</v>
      </c>
      <c r="K667" s="176" t="s">
        <v>1018</v>
      </c>
      <c r="L667" s="204">
        <v>46167.621527777781</v>
      </c>
      <c r="M667" s="204">
        <v>46167.626388888886</v>
      </c>
      <c r="N667" s="176" t="s">
        <v>226</v>
      </c>
      <c r="O667" s="144" t="s">
        <v>207</v>
      </c>
      <c r="P667" s="90"/>
      <c r="Q667" s="144" t="s">
        <v>207</v>
      </c>
      <c r="R667" s="90"/>
      <c r="S667" s="144" t="s">
        <v>207</v>
      </c>
      <c r="T667" s="90"/>
      <c r="U667" s="144" t="s">
        <v>207</v>
      </c>
      <c r="V667" s="90"/>
      <c r="W667" s="144" t="s">
        <v>207</v>
      </c>
      <c r="X667" s="90"/>
      <c r="Y667" s="144" t="s">
        <v>207</v>
      </c>
      <c r="Z667" s="90"/>
      <c r="AA667" s="144" t="s">
        <v>207</v>
      </c>
      <c r="AB667" s="90"/>
      <c r="AC667" s="144" t="s">
        <v>207</v>
      </c>
      <c r="AD667" s="90"/>
      <c r="AE667" s="144" t="s">
        <v>207</v>
      </c>
      <c r="AF667" s="178" t="str">
        <f>IF(AND(O667="",Q667="",S667="",U667="",W667="",Y667="",AA667="",AC667=""),"",IF(OR(AND(O667&lt;&gt;"NA",O667&lt;&gt;"C",O667&lt;&gt;"NC",O667&lt;&gt;"SF",O667&lt;&gt;""),AND(Q667&lt;&gt;"NA",Q667&lt;&gt;"C",Q667&lt;&gt;"NC",Q667&lt;&gt;"SF",Q667&lt;&gt;""),AND(S667&lt;&gt;"NA",S667&lt;&gt;"C",S667&lt;&gt;"NC",S667&lt;&gt;"SF",S667&lt;&gt;""),AND(U667&lt;&gt;"NA",U667&lt;&gt;"C",U667&lt;&gt;"NC",U667&lt;&gt;"SF",U667&lt;&gt;""),AND(W667&lt;&gt;"NA",W667&lt;&gt;"C",W667&lt;&gt;"NC",W667&lt;&gt;"SF",W667&lt;&gt;""),AND(Y667&lt;&gt;"NA",Y667&lt;&gt;"C",Y667&lt;&gt;"NC",Y667&lt;&gt;"SF",Y667&lt;&gt;""),AND(AA667&lt;&gt;"NA",AA667&lt;&gt;"C",AA667&lt;&gt;"NC",AA667&lt;&gt;"SF",AA667&lt;&gt;""),AND(AC667&lt;&gt;"NA",AC667&lt;&gt;"C",AC667&lt;&gt;"NC",AC667&lt;&gt;"SF",AC667&lt;&gt;"")),"FALSO",IF(AND(O667="NA",Q667="NA",S667="NA",U667="NA",W667="NA",Y667="NA",AA667="NA",AC667="NA"),"NA",IF(OR(O667="NC",Q667="NC",S667="NC",U667="NC",W667="NC",Y667="NC",AA667="NC",AC667="NC",O667="SF",Q667="SF",S667="SF",U667="SF",W667="SF",Y667="SF",AA667="SF",AC667="SF"),"NC",IF(OR(O667="C",Q667="C",S667="C",U667="C",W667="C",Y667="C",AA667="C",AC667="C"),"C","")))))</f>
        <v>C</v>
      </c>
      <c r="AG667" s="54" t="str">
        <f>IF(AND(AE667="C",AF667="C"),"UTILIZOU O PDA CORRETAMENTE",IF(AND(AE667="C",AF667="NC"),"UTILIZOU O PDA CORRETAMENTE. NÃO HÁ FOTOS DE TODAS AS ETAPAS",IF(AND(AE667="NC",AF667="NC"),"NÃO UTILIZOU O PDA",IF(AND(AE667="NA",AF667="NA"),"NÃO AVALIADO POR FALHA DE SINCRONISMO"))))</f>
        <v>UTILIZOU O PDA CORRETAMENTE</v>
      </c>
      <c r="AH667" s="144"/>
      <c r="AI667" s="190" t="s">
        <v>6</v>
      </c>
      <c r="AJ667" s="94" t="str">
        <f>E667</f>
        <v>SÃO PAULO</v>
      </c>
      <c r="AK667" s="192" t="s">
        <v>39</v>
      </c>
    </row>
    <row r="668" spans="1:37" ht="30" hidden="1" customHeight="1">
      <c r="A668" s="176" t="s">
        <v>201</v>
      </c>
      <c r="B668" s="176">
        <v>2621883713</v>
      </c>
      <c r="C668" s="176" t="s">
        <v>101</v>
      </c>
      <c r="D668" s="176" t="s">
        <v>79</v>
      </c>
      <c r="E668" s="176" t="s">
        <v>5</v>
      </c>
      <c r="F668" s="176" t="s">
        <v>365</v>
      </c>
      <c r="G668" s="176">
        <v>702</v>
      </c>
      <c r="H668" s="176" t="s">
        <v>513</v>
      </c>
      <c r="I668" s="176" t="s">
        <v>316</v>
      </c>
      <c r="J668" s="176" t="s">
        <v>309</v>
      </c>
      <c r="K668" s="176" t="s">
        <v>1018</v>
      </c>
      <c r="L668" s="204">
        <v>46167.618055555555</v>
      </c>
      <c r="M668" s="204">
        <v>46167.621527777781</v>
      </c>
      <c r="N668" s="176" t="s">
        <v>226</v>
      </c>
      <c r="O668" s="144" t="s">
        <v>207</v>
      </c>
      <c r="P668" s="90"/>
      <c r="Q668" s="144" t="s">
        <v>207</v>
      </c>
      <c r="R668" s="90"/>
      <c r="S668" s="144" t="s">
        <v>207</v>
      </c>
      <c r="T668" s="90"/>
      <c r="U668" s="144" t="s">
        <v>207</v>
      </c>
      <c r="V668" s="90"/>
      <c r="W668" s="144" t="s">
        <v>207</v>
      </c>
      <c r="X668" s="90"/>
      <c r="Y668" s="144" t="s">
        <v>207</v>
      </c>
      <c r="Z668" s="90"/>
      <c r="AA668" s="144" t="s">
        <v>207</v>
      </c>
      <c r="AB668" s="90"/>
      <c r="AC668" s="144" t="s">
        <v>207</v>
      </c>
      <c r="AD668" s="90"/>
      <c r="AE668" s="144" t="s">
        <v>207</v>
      </c>
      <c r="AF668" s="178" t="str">
        <f>IF(AND(O668="",Q668="",S668="",U668="",W668="",Y668="",AA668="",AC668=""),"",IF(OR(AND(O668&lt;&gt;"NA",O668&lt;&gt;"C",O668&lt;&gt;"NC",O668&lt;&gt;"SF",O668&lt;&gt;""),AND(Q668&lt;&gt;"NA",Q668&lt;&gt;"C",Q668&lt;&gt;"NC",Q668&lt;&gt;"SF",Q668&lt;&gt;""),AND(S668&lt;&gt;"NA",S668&lt;&gt;"C",S668&lt;&gt;"NC",S668&lt;&gt;"SF",S668&lt;&gt;""),AND(U668&lt;&gt;"NA",U668&lt;&gt;"C",U668&lt;&gt;"NC",U668&lt;&gt;"SF",U668&lt;&gt;""),AND(W668&lt;&gt;"NA",W668&lt;&gt;"C",W668&lt;&gt;"NC",W668&lt;&gt;"SF",W668&lt;&gt;""),AND(Y668&lt;&gt;"NA",Y668&lt;&gt;"C",Y668&lt;&gt;"NC",Y668&lt;&gt;"SF",Y668&lt;&gt;""),AND(AA668&lt;&gt;"NA",AA668&lt;&gt;"C",AA668&lt;&gt;"NC",AA668&lt;&gt;"SF",AA668&lt;&gt;""),AND(AC668&lt;&gt;"NA",AC668&lt;&gt;"C",AC668&lt;&gt;"NC",AC668&lt;&gt;"SF",AC668&lt;&gt;"")),"FALSO",IF(AND(O668="NA",Q668="NA",S668="NA",U668="NA",W668="NA",Y668="NA",AA668="NA",AC668="NA"),"NA",IF(OR(O668="NC",Q668="NC",S668="NC",U668="NC",W668="NC",Y668="NC",AA668="NC",AC668="NC",O668="SF",Q668="SF",S668="SF",U668="SF",W668="SF",Y668="SF",AA668="SF",AC668="SF"),"NC",IF(OR(O668="C",Q668="C",S668="C",U668="C",W668="C",Y668="C",AA668="C",AC668="C"),"C","")))))</f>
        <v>C</v>
      </c>
      <c r="AG668" s="54" t="str">
        <f>IF(AND(AE668="C",AF668="C"),"UTILIZOU O PDA CORRETAMENTE",IF(AND(AE668="C",AF668="NC"),"UTILIZOU O PDA CORRETAMENTE. NÃO HÁ FOTOS DE TODAS AS ETAPAS",IF(AND(AE668="NC",AF668="NC"),"NÃO UTILIZOU O PDA",IF(AND(AE668="NA",AF668="NA"),"NÃO AVALIADO POR FALHA DE SINCRONISMO"))))</f>
        <v>UTILIZOU O PDA CORRETAMENTE</v>
      </c>
      <c r="AH668" s="144"/>
      <c r="AI668" s="190" t="s">
        <v>6</v>
      </c>
      <c r="AJ668" s="94" t="str">
        <f>E668</f>
        <v>SÃO PAULO</v>
      </c>
      <c r="AK668" s="192" t="s">
        <v>39</v>
      </c>
    </row>
    <row r="669" spans="1:37" ht="30" hidden="1" customHeight="1">
      <c r="A669" s="176" t="s">
        <v>201</v>
      </c>
      <c r="B669" s="176">
        <v>2621666387</v>
      </c>
      <c r="C669" s="176" t="s">
        <v>94</v>
      </c>
      <c r="D669" s="176" t="s">
        <v>77</v>
      </c>
      <c r="E669" s="176" t="s">
        <v>5</v>
      </c>
      <c r="F669" s="176" t="s">
        <v>1016</v>
      </c>
      <c r="G669" s="176">
        <v>329</v>
      </c>
      <c r="H669" s="176" t="s">
        <v>203</v>
      </c>
      <c r="I669" s="176" t="s">
        <v>840</v>
      </c>
      <c r="J669" s="176" t="s">
        <v>94</v>
      </c>
      <c r="K669" s="176" t="s">
        <v>217</v>
      </c>
      <c r="L669" s="204">
        <v>46167.495138888888</v>
      </c>
      <c r="M669" s="204">
        <v>46167.502083333333</v>
      </c>
      <c r="N669" s="176" t="s">
        <v>270</v>
      </c>
      <c r="O669" s="144" t="s">
        <v>207</v>
      </c>
      <c r="P669" s="90"/>
      <c r="Q669" s="144" t="s">
        <v>62</v>
      </c>
      <c r="R669" s="90"/>
      <c r="S669" s="144" t="s">
        <v>62</v>
      </c>
      <c r="T669" s="90"/>
      <c r="U669" s="144" t="s">
        <v>62</v>
      </c>
      <c r="V669" s="90"/>
      <c r="W669" s="144" t="s">
        <v>62</v>
      </c>
      <c r="X669" s="90"/>
      <c r="Y669" s="144" t="s">
        <v>62</v>
      </c>
      <c r="Z669" s="90"/>
      <c r="AA669" s="144" t="s">
        <v>62</v>
      </c>
      <c r="AB669" s="90"/>
      <c r="AC669" s="144" t="s">
        <v>207</v>
      </c>
      <c r="AD669" s="90"/>
      <c r="AE669" s="144" t="s">
        <v>207</v>
      </c>
      <c r="AF669" s="178" t="str">
        <f>IF(AND(O669="",Q669="",S669="",U669="",W669="",Y669="",AA669="",AC669=""),"",IF(OR(AND(O669&lt;&gt;"NA",O669&lt;&gt;"C",O669&lt;&gt;"NC",O669&lt;&gt;"SF",O669&lt;&gt;""),AND(Q669&lt;&gt;"NA",Q669&lt;&gt;"C",Q669&lt;&gt;"NC",Q669&lt;&gt;"SF",Q669&lt;&gt;""),AND(S669&lt;&gt;"NA",S669&lt;&gt;"C",S669&lt;&gt;"NC",S669&lt;&gt;"SF",S669&lt;&gt;""),AND(U669&lt;&gt;"NA",U669&lt;&gt;"C",U669&lt;&gt;"NC",U669&lt;&gt;"SF",U669&lt;&gt;""),AND(W669&lt;&gt;"NA",W669&lt;&gt;"C",W669&lt;&gt;"NC",W669&lt;&gt;"SF",W669&lt;&gt;""),AND(Y669&lt;&gt;"NA",Y669&lt;&gt;"C",Y669&lt;&gt;"NC",Y669&lt;&gt;"SF",Y669&lt;&gt;""),AND(AA669&lt;&gt;"NA",AA669&lt;&gt;"C",AA669&lt;&gt;"NC",AA669&lt;&gt;"SF",AA669&lt;&gt;""),AND(AC669&lt;&gt;"NA",AC669&lt;&gt;"C",AC669&lt;&gt;"NC",AC669&lt;&gt;"SF",AC669&lt;&gt;"")),"FALSO",IF(AND(O669="NA",Q669="NA",S669="NA",U669="NA",W669="NA",Y669="NA",AA669="NA",AC669="NA"),"NA",IF(OR(O669="NC",Q669="NC",S669="NC",U669="NC",W669="NC",Y669="NC",AA669="NC",AC669="NC",O669="SF",Q669="SF",S669="SF",U669="SF",W669="SF",Y669="SF",AA669="SF",AC669="SF"),"NC",IF(OR(O669="C",Q669="C",S669="C",U669="C",W669="C",Y669="C",AA669="C",AC669="C"),"C","")))))</f>
        <v>C</v>
      </c>
      <c r="AG669" s="54" t="str">
        <f>IF(AND(AE669="C",AF669="C"),"UTILIZOU O PDA CORRETAMENTE",IF(AND(AE669="C",AF669="NC"),"UTILIZOU O PDA CORRETAMENTE. NÃO HÁ FOTOS DE TODAS AS ETAPAS",IF(AND(AE669="NC",AF669="NC"),"NÃO UTILIZOU O PDA",IF(AND(AE669="NA",AF669="NA"),"NÃO AVALIADO POR FALHA DE SINCRONISMO"))))</f>
        <v>UTILIZOU O PDA CORRETAMENTE</v>
      </c>
      <c r="AH669" s="144" t="s">
        <v>207</v>
      </c>
      <c r="AI669" s="190" t="s">
        <v>6</v>
      </c>
      <c r="AJ669" s="94" t="str">
        <f>E669</f>
        <v>SÃO PAULO</v>
      </c>
      <c r="AK669" s="192" t="s">
        <v>39</v>
      </c>
    </row>
    <row r="670" spans="1:37" ht="30" hidden="1" customHeight="1">
      <c r="A670" s="176" t="s">
        <v>201</v>
      </c>
      <c r="B670" s="176">
        <v>2621523437</v>
      </c>
      <c r="C670" s="176" t="s">
        <v>106</v>
      </c>
      <c r="D670" s="176" t="s">
        <v>81</v>
      </c>
      <c r="E670" s="176" t="s">
        <v>5</v>
      </c>
      <c r="F670" s="176" t="s">
        <v>587</v>
      </c>
      <c r="G670" s="176">
        <v>780</v>
      </c>
      <c r="H670" s="176"/>
      <c r="I670" s="176" t="s">
        <v>254</v>
      </c>
      <c r="J670" s="176" t="s">
        <v>339</v>
      </c>
      <c r="K670" s="176" t="s">
        <v>1019</v>
      </c>
      <c r="L670" s="204">
        <v>46167.622916666667</v>
      </c>
      <c r="M670" s="204">
        <v>46167.638194444444</v>
      </c>
      <c r="N670" s="176" t="s">
        <v>277</v>
      </c>
      <c r="O670" s="144" t="s">
        <v>207</v>
      </c>
      <c r="P670" s="90"/>
      <c r="Q670" s="144" t="s">
        <v>207</v>
      </c>
      <c r="R670" s="90"/>
      <c r="S670" s="144" t="s">
        <v>207</v>
      </c>
      <c r="T670" s="90"/>
      <c r="U670" s="144" t="s">
        <v>207</v>
      </c>
      <c r="V670" s="90"/>
      <c r="W670" s="144" t="s">
        <v>207</v>
      </c>
      <c r="X670" s="90"/>
      <c r="Y670" s="144" t="s">
        <v>62</v>
      </c>
      <c r="Z670" s="90"/>
      <c r="AA670" s="144" t="s">
        <v>207</v>
      </c>
      <c r="AB670" s="90"/>
      <c r="AC670" s="144" t="s">
        <v>207</v>
      </c>
      <c r="AD670" s="90"/>
      <c r="AE670" s="144" t="s">
        <v>207</v>
      </c>
      <c r="AF670" s="178" t="str">
        <f>IF(AND(O670="",Q670="",S670="",U670="",W670="",Y670="",AA670="",AC670=""),"",IF(OR(AND(O670&lt;&gt;"NA",O670&lt;&gt;"C",O670&lt;&gt;"NC",O670&lt;&gt;"SF",O670&lt;&gt;""),AND(Q670&lt;&gt;"NA",Q670&lt;&gt;"C",Q670&lt;&gt;"NC",Q670&lt;&gt;"SF",Q670&lt;&gt;""),AND(S670&lt;&gt;"NA",S670&lt;&gt;"C",S670&lt;&gt;"NC",S670&lt;&gt;"SF",S670&lt;&gt;""),AND(U670&lt;&gt;"NA",U670&lt;&gt;"C",U670&lt;&gt;"NC",U670&lt;&gt;"SF",U670&lt;&gt;""),AND(W670&lt;&gt;"NA",W670&lt;&gt;"C",W670&lt;&gt;"NC",W670&lt;&gt;"SF",W670&lt;&gt;""),AND(Y670&lt;&gt;"NA",Y670&lt;&gt;"C",Y670&lt;&gt;"NC",Y670&lt;&gt;"SF",Y670&lt;&gt;""),AND(AA670&lt;&gt;"NA",AA670&lt;&gt;"C",AA670&lt;&gt;"NC",AA670&lt;&gt;"SF",AA670&lt;&gt;""),AND(AC670&lt;&gt;"NA",AC670&lt;&gt;"C",AC670&lt;&gt;"NC",AC670&lt;&gt;"SF",AC670&lt;&gt;"")),"FALSO",IF(AND(O670="NA",Q670="NA",S670="NA",U670="NA",W670="NA",Y670="NA",AA670="NA",AC670="NA"),"NA",IF(OR(O670="NC",Q670="NC",S670="NC",U670="NC",W670="NC",Y670="NC",AA670="NC",AC670="NC",O670="SF",Q670="SF",S670="SF",U670="SF",W670="SF",Y670="SF",AA670="SF",AC670="SF"),"NC",IF(OR(O670="C",Q670="C",S670="C",U670="C",W670="C",Y670="C",AA670="C",AC670="C"),"C","")))))</f>
        <v>C</v>
      </c>
      <c r="AG670" s="54" t="str">
        <f>IF(AND(AE670="C",AF670="C"),"UTILIZOU O PDA CORRETAMENTE",IF(AND(AE670="C",AF670="NC"),"UTILIZOU O PDA CORRETAMENTE. NÃO HÁ FOTOS DE TODAS AS ETAPAS",IF(AND(AE670="NC",AF670="NC"),"NÃO UTILIZOU O PDA",IF(AND(AE670="NA",AF670="NA"),"NÃO AVALIADO POR FALHA DE SINCRONISMO"))))</f>
        <v>UTILIZOU O PDA CORRETAMENTE</v>
      </c>
      <c r="AH670" s="144" t="s">
        <v>207</v>
      </c>
      <c r="AI670" s="190" t="s">
        <v>6</v>
      </c>
      <c r="AJ670" s="94" t="str">
        <f>E670</f>
        <v>SÃO PAULO</v>
      </c>
      <c r="AK670" s="192" t="s">
        <v>39</v>
      </c>
    </row>
    <row r="671" spans="1:37" ht="30" hidden="1" customHeight="1">
      <c r="A671" s="176" t="s">
        <v>201</v>
      </c>
      <c r="B671" s="176">
        <v>2621844558</v>
      </c>
      <c r="C671" s="176" t="s">
        <v>100</v>
      </c>
      <c r="D671" s="176" t="s">
        <v>81</v>
      </c>
      <c r="E671" s="176" t="s">
        <v>5</v>
      </c>
      <c r="F671" s="176" t="s">
        <v>1020</v>
      </c>
      <c r="G671" s="176">
        <v>1306</v>
      </c>
      <c r="H671" s="176"/>
      <c r="I671" s="176" t="s">
        <v>559</v>
      </c>
      <c r="J671" s="176" t="s">
        <v>236</v>
      </c>
      <c r="K671" s="176" t="s">
        <v>1021</v>
      </c>
      <c r="L671" s="204">
        <v>46167.444444444445</v>
      </c>
      <c r="M671" s="204">
        <v>46167.451388888891</v>
      </c>
      <c r="N671" s="176" t="s">
        <v>248</v>
      </c>
      <c r="O671" s="144" t="s">
        <v>230</v>
      </c>
      <c r="P671" s="90"/>
      <c r="Q671" s="144" t="s">
        <v>230</v>
      </c>
      <c r="R671" s="90"/>
      <c r="S671" s="144" t="s">
        <v>230</v>
      </c>
      <c r="T671" s="90"/>
      <c r="U671" s="144" t="s">
        <v>230</v>
      </c>
      <c r="V671" s="90"/>
      <c r="W671" s="144" t="s">
        <v>230</v>
      </c>
      <c r="X671" s="90"/>
      <c r="Y671" s="144" t="s">
        <v>230</v>
      </c>
      <c r="Z671" s="90"/>
      <c r="AA671" s="144" t="s">
        <v>230</v>
      </c>
      <c r="AB671" s="90"/>
      <c r="AC671" s="144" t="s">
        <v>230</v>
      </c>
      <c r="AD671" s="90"/>
      <c r="AE671" s="144" t="s">
        <v>231</v>
      </c>
      <c r="AF671" s="178" t="str">
        <f>IF(AND(O671="",Q671="",S671="",U671="",W671="",Y671="",AA671="",AC671=""),"",IF(OR(AND(O671&lt;&gt;"NA",O671&lt;&gt;"C",O671&lt;&gt;"NC",O671&lt;&gt;"SF",O671&lt;&gt;""),AND(Q671&lt;&gt;"NA",Q671&lt;&gt;"C",Q671&lt;&gt;"NC",Q671&lt;&gt;"SF",Q671&lt;&gt;""),AND(S671&lt;&gt;"NA",S671&lt;&gt;"C",S671&lt;&gt;"NC",S671&lt;&gt;"SF",S671&lt;&gt;""),AND(U671&lt;&gt;"NA",U671&lt;&gt;"C",U671&lt;&gt;"NC",U671&lt;&gt;"SF",U671&lt;&gt;""),AND(W671&lt;&gt;"NA",W671&lt;&gt;"C",W671&lt;&gt;"NC",W671&lt;&gt;"SF",W671&lt;&gt;""),AND(Y671&lt;&gt;"NA",Y671&lt;&gt;"C",Y671&lt;&gt;"NC",Y671&lt;&gt;"SF",Y671&lt;&gt;""),AND(AA671&lt;&gt;"NA",AA671&lt;&gt;"C",AA671&lt;&gt;"NC",AA671&lt;&gt;"SF",AA671&lt;&gt;""),AND(AC671&lt;&gt;"NA",AC671&lt;&gt;"C",AC671&lt;&gt;"NC",AC671&lt;&gt;"SF",AC671&lt;&gt;"")),"FALSO",IF(AND(O671="NA",Q671="NA",S671="NA",U671="NA",W671="NA",Y671="NA",AA671="NA",AC671="NA"),"NA",IF(OR(O671="NC",Q671="NC",S671="NC",U671="NC",W671="NC",Y671="NC",AA671="NC",AC671="NC",O671="SF",Q671="SF",S671="SF",U671="SF",W671="SF",Y671="SF",AA671="SF",AC671="SF"),"NC",IF(OR(O671="C",Q671="C",S671="C",U671="C",W671="C",Y671="C",AA671="C",AC671="C"),"C","")))))</f>
        <v>NC</v>
      </c>
      <c r="AG671" s="54" t="str">
        <f>IF(AND(AE671="C",AF671="C"),"UTILIZOU O PDA CORRETAMENTE",IF(AND(AE671="C",AF671="NC"),"UTILIZOU O PDA CORRETAMENTE. NÃO HÁ FOTOS DE TODAS AS ETAPAS",IF(AND(AE671="NC",AF671="NC"),"NÃO UTILIZOU O PDA",IF(AND(AE671="NA",AF671="NA"),"NÃO AVALIADO POR FALHA DE SINCRONISMO"))))</f>
        <v>NÃO UTILIZOU O PDA</v>
      </c>
      <c r="AH671" s="144" t="s">
        <v>207</v>
      </c>
      <c r="AI671" s="190" t="s">
        <v>6</v>
      </c>
      <c r="AJ671" s="94" t="str">
        <f>E671</f>
        <v>SÃO PAULO</v>
      </c>
      <c r="AK671" s="192" t="s">
        <v>39</v>
      </c>
    </row>
    <row r="672" spans="1:37" ht="30" hidden="1" customHeight="1">
      <c r="A672" s="176" t="s">
        <v>201</v>
      </c>
      <c r="B672" s="176">
        <v>2621368999</v>
      </c>
      <c r="C672" s="176" t="s">
        <v>94</v>
      </c>
      <c r="D672" s="176" t="s">
        <v>77</v>
      </c>
      <c r="E672" s="176" t="s">
        <v>5</v>
      </c>
      <c r="F672" s="176" t="s">
        <v>856</v>
      </c>
      <c r="G672" s="176">
        <v>10</v>
      </c>
      <c r="H672" s="176" t="s">
        <v>1022</v>
      </c>
      <c r="I672" s="176" t="s">
        <v>325</v>
      </c>
      <c r="J672" s="176" t="s">
        <v>94</v>
      </c>
      <c r="K672" s="176" t="s">
        <v>1023</v>
      </c>
      <c r="L672" s="204">
        <v>46167.333333333336</v>
      </c>
      <c r="M672" s="204">
        <v>46167.334027777775</v>
      </c>
      <c r="N672" s="176" t="s">
        <v>226</v>
      </c>
      <c r="O672" s="144" t="s">
        <v>207</v>
      </c>
      <c r="P672" s="90"/>
      <c r="Q672" s="144" t="s">
        <v>62</v>
      </c>
      <c r="R672" s="90"/>
      <c r="S672" s="144" t="s">
        <v>62</v>
      </c>
      <c r="T672" s="90"/>
      <c r="U672" s="144" t="s">
        <v>62</v>
      </c>
      <c r="V672" s="90"/>
      <c r="W672" s="144" t="s">
        <v>62</v>
      </c>
      <c r="X672" s="90"/>
      <c r="Y672" s="144" t="s">
        <v>62</v>
      </c>
      <c r="Z672" s="90"/>
      <c r="AA672" s="144" t="s">
        <v>62</v>
      </c>
      <c r="AB672" s="90"/>
      <c r="AC672" s="144" t="s">
        <v>207</v>
      </c>
      <c r="AD672" s="90"/>
      <c r="AE672" s="144" t="s">
        <v>207</v>
      </c>
      <c r="AF672" s="178" t="str">
        <f>IF(AND(O672="",Q672="",S672="",U672="",W672="",Y672="",AA672="",AC672=""),"",IF(OR(AND(O672&lt;&gt;"NA",O672&lt;&gt;"C",O672&lt;&gt;"NC",O672&lt;&gt;"SF",O672&lt;&gt;""),AND(Q672&lt;&gt;"NA",Q672&lt;&gt;"C",Q672&lt;&gt;"NC",Q672&lt;&gt;"SF",Q672&lt;&gt;""),AND(S672&lt;&gt;"NA",S672&lt;&gt;"C",S672&lt;&gt;"NC",S672&lt;&gt;"SF",S672&lt;&gt;""),AND(U672&lt;&gt;"NA",U672&lt;&gt;"C",U672&lt;&gt;"NC",U672&lt;&gt;"SF",U672&lt;&gt;""),AND(W672&lt;&gt;"NA",W672&lt;&gt;"C",W672&lt;&gt;"NC",W672&lt;&gt;"SF",W672&lt;&gt;""),AND(Y672&lt;&gt;"NA",Y672&lt;&gt;"C",Y672&lt;&gt;"NC",Y672&lt;&gt;"SF",Y672&lt;&gt;""),AND(AA672&lt;&gt;"NA",AA672&lt;&gt;"C",AA672&lt;&gt;"NC",AA672&lt;&gt;"SF",AA672&lt;&gt;""),AND(AC672&lt;&gt;"NA",AC672&lt;&gt;"C",AC672&lt;&gt;"NC",AC672&lt;&gt;"SF",AC672&lt;&gt;"")),"FALSO",IF(AND(O672="NA",Q672="NA",S672="NA",U672="NA",W672="NA",Y672="NA",AA672="NA",AC672="NA"),"NA",IF(OR(O672="NC",Q672="NC",S672="NC",U672="NC",W672="NC",Y672="NC",AA672="NC",AC672="NC",O672="SF",Q672="SF",S672="SF",U672="SF",W672="SF",Y672="SF",AA672="SF",AC672="SF"),"NC",IF(OR(O672="C",Q672="C",S672="C",U672="C",W672="C",Y672="C",AA672="C",AC672="C"),"C","")))))</f>
        <v>C</v>
      </c>
      <c r="AG672" s="54" t="str">
        <f>IF(AND(AE672="C",AF672="C"),"UTILIZOU O PDA CORRETAMENTE",IF(AND(AE672="C",AF672="NC"),"UTILIZOU O PDA CORRETAMENTE. NÃO HÁ FOTOS DE TODAS AS ETAPAS",IF(AND(AE672="NC",AF672="NC"),"NÃO UTILIZOU O PDA",IF(AND(AE672="NA",AF672="NA"),"NÃO AVALIADO POR FALHA DE SINCRONISMO"))))</f>
        <v>UTILIZOU O PDA CORRETAMENTE</v>
      </c>
      <c r="AH672" s="144" t="s">
        <v>207</v>
      </c>
      <c r="AI672" s="190" t="s">
        <v>6</v>
      </c>
      <c r="AJ672" s="94" t="str">
        <f>E672</f>
        <v>SÃO PAULO</v>
      </c>
      <c r="AK672" s="192" t="s">
        <v>39</v>
      </c>
    </row>
    <row r="673" spans="1:37" ht="30" hidden="1" customHeight="1">
      <c r="A673" s="176" t="s">
        <v>201</v>
      </c>
      <c r="B673" s="176">
        <v>2621369001</v>
      </c>
      <c r="C673" s="176" t="s">
        <v>96</v>
      </c>
      <c r="D673" s="176" t="s">
        <v>77</v>
      </c>
      <c r="E673" s="176" t="s">
        <v>5</v>
      </c>
      <c r="F673" s="176" t="s">
        <v>856</v>
      </c>
      <c r="G673" s="176">
        <v>10</v>
      </c>
      <c r="H673" s="176" t="s">
        <v>1024</v>
      </c>
      <c r="I673" s="176" t="s">
        <v>325</v>
      </c>
      <c r="J673" s="176" t="s">
        <v>96</v>
      </c>
      <c r="K673" s="176" t="s">
        <v>1025</v>
      </c>
      <c r="L673" s="204">
        <v>46167.333333333336</v>
      </c>
      <c r="M673" s="204">
        <v>46167.334027777775</v>
      </c>
      <c r="N673" s="176" t="s">
        <v>226</v>
      </c>
      <c r="O673" s="144" t="s">
        <v>207</v>
      </c>
      <c r="P673" s="90"/>
      <c r="Q673" s="144" t="s">
        <v>62</v>
      </c>
      <c r="R673" s="90"/>
      <c r="S673" s="144" t="s">
        <v>62</v>
      </c>
      <c r="T673" s="90"/>
      <c r="U673" s="144" t="s">
        <v>62</v>
      </c>
      <c r="V673" s="90"/>
      <c r="W673" s="144" t="s">
        <v>62</v>
      </c>
      <c r="X673" s="90"/>
      <c r="Y673" s="144" t="s">
        <v>62</v>
      </c>
      <c r="Z673" s="90"/>
      <c r="AA673" s="144" t="s">
        <v>62</v>
      </c>
      <c r="AB673" s="90"/>
      <c r="AC673" s="144" t="s">
        <v>207</v>
      </c>
      <c r="AD673" s="90"/>
      <c r="AE673" s="144" t="s">
        <v>207</v>
      </c>
      <c r="AF673" s="178" t="str">
        <f>IF(AND(O673="",Q673="",S673="",U673="",W673="",Y673="",AA673="",AC673=""),"",IF(OR(AND(O673&lt;&gt;"NA",O673&lt;&gt;"C",O673&lt;&gt;"NC",O673&lt;&gt;"SF",O673&lt;&gt;""),AND(Q673&lt;&gt;"NA",Q673&lt;&gt;"C",Q673&lt;&gt;"NC",Q673&lt;&gt;"SF",Q673&lt;&gt;""),AND(S673&lt;&gt;"NA",S673&lt;&gt;"C",S673&lt;&gt;"NC",S673&lt;&gt;"SF",S673&lt;&gt;""),AND(U673&lt;&gt;"NA",U673&lt;&gt;"C",U673&lt;&gt;"NC",U673&lt;&gt;"SF",U673&lt;&gt;""),AND(W673&lt;&gt;"NA",W673&lt;&gt;"C",W673&lt;&gt;"NC",W673&lt;&gt;"SF",W673&lt;&gt;""),AND(Y673&lt;&gt;"NA",Y673&lt;&gt;"C",Y673&lt;&gt;"NC",Y673&lt;&gt;"SF",Y673&lt;&gt;""),AND(AA673&lt;&gt;"NA",AA673&lt;&gt;"C",AA673&lt;&gt;"NC",AA673&lt;&gt;"SF",AA673&lt;&gt;""),AND(AC673&lt;&gt;"NA",AC673&lt;&gt;"C",AC673&lt;&gt;"NC",AC673&lt;&gt;"SF",AC673&lt;&gt;"")),"FALSO",IF(AND(O673="NA",Q673="NA",S673="NA",U673="NA",W673="NA",Y673="NA",AA673="NA",AC673="NA"),"NA",IF(OR(O673="NC",Q673="NC",S673="NC",U673="NC",W673="NC",Y673="NC",AA673="NC",AC673="NC",O673="SF",Q673="SF",S673="SF",U673="SF",W673="SF",Y673="SF",AA673="SF",AC673="SF"),"NC",IF(OR(O673="C",Q673="C",S673="C",U673="C",W673="C",Y673="C",AA673="C",AC673="C"),"C","")))))</f>
        <v>C</v>
      </c>
      <c r="AG673" s="54" t="str">
        <f>IF(AND(AE673="C",AF673="C"),"UTILIZOU O PDA CORRETAMENTE",IF(AND(AE673="C",AF673="NC"),"UTILIZOU O PDA CORRETAMENTE. NÃO HÁ FOTOS DE TODAS AS ETAPAS",IF(AND(AE673="NC",AF673="NC"),"NÃO UTILIZOU O PDA",IF(AND(AE673="NA",AF673="NA"),"NÃO AVALIADO POR FALHA DE SINCRONISMO"))))</f>
        <v>UTILIZOU O PDA CORRETAMENTE</v>
      </c>
      <c r="AH673" s="144" t="s">
        <v>207</v>
      </c>
      <c r="AI673" s="190" t="s">
        <v>6</v>
      </c>
      <c r="AJ673" s="94" t="str">
        <f>E673</f>
        <v>SÃO PAULO</v>
      </c>
      <c r="AK673" s="192" t="s">
        <v>39</v>
      </c>
    </row>
    <row r="674" spans="1:37" ht="30" hidden="1" customHeight="1">
      <c r="A674" s="176" t="s">
        <v>201</v>
      </c>
      <c r="B674" s="176">
        <v>2621472231</v>
      </c>
      <c r="C674" s="176" t="s">
        <v>94</v>
      </c>
      <c r="D674" s="176" t="s">
        <v>77</v>
      </c>
      <c r="E674" s="176" t="s">
        <v>5</v>
      </c>
      <c r="F674" s="176" t="s">
        <v>1026</v>
      </c>
      <c r="G674" s="176">
        <v>1144</v>
      </c>
      <c r="H674" s="176" t="s">
        <v>203</v>
      </c>
      <c r="I674" s="176" t="s">
        <v>254</v>
      </c>
      <c r="J674" s="176" t="s">
        <v>94</v>
      </c>
      <c r="K674" s="176" t="s">
        <v>995</v>
      </c>
      <c r="L674" s="204">
        <v>46167.741666666669</v>
      </c>
      <c r="M674" s="204">
        <v>46167.744444444441</v>
      </c>
      <c r="N674" s="176" t="s">
        <v>226</v>
      </c>
      <c r="O674" s="144" t="s">
        <v>207</v>
      </c>
      <c r="P674" s="90"/>
      <c r="Q674" s="144" t="s">
        <v>62</v>
      </c>
      <c r="R674" s="90"/>
      <c r="S674" s="144" t="s">
        <v>62</v>
      </c>
      <c r="T674" s="90"/>
      <c r="U674" s="144" t="s">
        <v>62</v>
      </c>
      <c r="V674" s="90"/>
      <c r="W674" s="144" t="s">
        <v>62</v>
      </c>
      <c r="X674" s="90"/>
      <c r="Y674" s="144" t="s">
        <v>62</v>
      </c>
      <c r="Z674" s="90"/>
      <c r="AA674" s="144" t="s">
        <v>62</v>
      </c>
      <c r="AB674" s="90"/>
      <c r="AC674" s="144" t="s">
        <v>207</v>
      </c>
      <c r="AD674" s="90"/>
      <c r="AE674" s="144" t="s">
        <v>207</v>
      </c>
      <c r="AF674" s="178" t="str">
        <f>IF(AND(O674="",Q674="",S674="",U674="",W674="",Y674="",AA674="",AC674=""),"",IF(OR(AND(O674&lt;&gt;"NA",O674&lt;&gt;"C",O674&lt;&gt;"NC",O674&lt;&gt;"SF",O674&lt;&gt;""),AND(Q674&lt;&gt;"NA",Q674&lt;&gt;"C",Q674&lt;&gt;"NC",Q674&lt;&gt;"SF",Q674&lt;&gt;""),AND(S674&lt;&gt;"NA",S674&lt;&gt;"C",S674&lt;&gt;"NC",S674&lt;&gt;"SF",S674&lt;&gt;""),AND(U674&lt;&gt;"NA",U674&lt;&gt;"C",U674&lt;&gt;"NC",U674&lt;&gt;"SF",U674&lt;&gt;""),AND(W674&lt;&gt;"NA",W674&lt;&gt;"C",W674&lt;&gt;"NC",W674&lt;&gt;"SF",W674&lt;&gt;""),AND(Y674&lt;&gt;"NA",Y674&lt;&gt;"C",Y674&lt;&gt;"NC",Y674&lt;&gt;"SF",Y674&lt;&gt;""),AND(AA674&lt;&gt;"NA",AA674&lt;&gt;"C",AA674&lt;&gt;"NC",AA674&lt;&gt;"SF",AA674&lt;&gt;""),AND(AC674&lt;&gt;"NA",AC674&lt;&gt;"C",AC674&lt;&gt;"NC",AC674&lt;&gt;"SF",AC674&lt;&gt;"")),"FALSO",IF(AND(O674="NA",Q674="NA",S674="NA",U674="NA",W674="NA",Y674="NA",AA674="NA",AC674="NA"),"NA",IF(OR(O674="NC",Q674="NC",S674="NC",U674="NC",W674="NC",Y674="NC",AA674="NC",AC674="NC",O674="SF",Q674="SF",S674="SF",U674="SF",W674="SF",Y674="SF",AA674="SF",AC674="SF"),"NC",IF(OR(O674="C",Q674="C",S674="C",U674="C",W674="C",Y674="C",AA674="C",AC674="C"),"C","")))))</f>
        <v>C</v>
      </c>
      <c r="AG674" s="54" t="str">
        <f>IF(AND(AE674="C",AF674="C"),"UTILIZOU O PDA CORRETAMENTE",IF(AND(AE674="C",AF674="NC"),"UTILIZOU O PDA CORRETAMENTE. NÃO HÁ FOTOS DE TODAS AS ETAPAS",IF(AND(AE674="NC",AF674="NC"),"NÃO UTILIZOU O PDA",IF(AND(AE674="NA",AF674="NA"),"NÃO AVALIADO POR FALHA DE SINCRONISMO"))))</f>
        <v>UTILIZOU O PDA CORRETAMENTE</v>
      </c>
      <c r="AH674" s="144" t="s">
        <v>207</v>
      </c>
      <c r="AI674" s="190" t="s">
        <v>6</v>
      </c>
      <c r="AJ674" s="94" t="str">
        <f>E674</f>
        <v>SÃO PAULO</v>
      </c>
      <c r="AK674" s="192" t="s">
        <v>39</v>
      </c>
    </row>
    <row r="675" spans="1:37" ht="30" hidden="1" customHeight="1">
      <c r="A675" s="176" t="s">
        <v>201</v>
      </c>
      <c r="B675" s="176">
        <v>2621472268</v>
      </c>
      <c r="C675" s="176" t="s">
        <v>96</v>
      </c>
      <c r="D675" s="176" t="s">
        <v>77</v>
      </c>
      <c r="E675" s="176" t="s">
        <v>5</v>
      </c>
      <c r="F675" s="176" t="s">
        <v>1026</v>
      </c>
      <c r="G675" s="176">
        <v>1144</v>
      </c>
      <c r="H675" s="176" t="s">
        <v>208</v>
      </c>
      <c r="I675" s="176" t="s">
        <v>254</v>
      </c>
      <c r="J675" s="176" t="s">
        <v>96</v>
      </c>
      <c r="K675" s="176" t="s">
        <v>1025</v>
      </c>
      <c r="L675" s="204">
        <v>46167.734722222223</v>
      </c>
      <c r="M675" s="204">
        <v>46167.746527777781</v>
      </c>
      <c r="N675" s="176" t="s">
        <v>226</v>
      </c>
      <c r="O675" s="144" t="s">
        <v>207</v>
      </c>
      <c r="P675" s="90"/>
      <c r="Q675" s="144" t="s">
        <v>62</v>
      </c>
      <c r="R675" s="90"/>
      <c r="S675" s="144" t="s">
        <v>62</v>
      </c>
      <c r="T675" s="90"/>
      <c r="U675" s="144" t="s">
        <v>62</v>
      </c>
      <c r="V675" s="90"/>
      <c r="W675" s="144" t="s">
        <v>62</v>
      </c>
      <c r="X675" s="90"/>
      <c r="Y675" s="144" t="s">
        <v>62</v>
      </c>
      <c r="Z675" s="90"/>
      <c r="AA675" s="144" t="s">
        <v>62</v>
      </c>
      <c r="AB675" s="90"/>
      <c r="AC675" s="144" t="s">
        <v>207</v>
      </c>
      <c r="AD675" s="90"/>
      <c r="AE675" s="144" t="s">
        <v>207</v>
      </c>
      <c r="AF675" s="178" t="str">
        <f>IF(AND(O675="",Q675="",S675="",U675="",W675="",Y675="",AA675="",AC675=""),"",IF(OR(AND(O675&lt;&gt;"NA",O675&lt;&gt;"C",O675&lt;&gt;"NC",O675&lt;&gt;"SF",O675&lt;&gt;""),AND(Q675&lt;&gt;"NA",Q675&lt;&gt;"C",Q675&lt;&gt;"NC",Q675&lt;&gt;"SF",Q675&lt;&gt;""),AND(S675&lt;&gt;"NA",S675&lt;&gt;"C",S675&lt;&gt;"NC",S675&lt;&gt;"SF",S675&lt;&gt;""),AND(U675&lt;&gt;"NA",U675&lt;&gt;"C",U675&lt;&gt;"NC",U675&lt;&gt;"SF",U675&lt;&gt;""),AND(W675&lt;&gt;"NA",W675&lt;&gt;"C",W675&lt;&gt;"NC",W675&lt;&gt;"SF",W675&lt;&gt;""),AND(Y675&lt;&gt;"NA",Y675&lt;&gt;"C",Y675&lt;&gt;"NC",Y675&lt;&gt;"SF",Y675&lt;&gt;""),AND(AA675&lt;&gt;"NA",AA675&lt;&gt;"C",AA675&lt;&gt;"NC",AA675&lt;&gt;"SF",AA675&lt;&gt;""),AND(AC675&lt;&gt;"NA",AC675&lt;&gt;"C",AC675&lt;&gt;"NC",AC675&lt;&gt;"SF",AC675&lt;&gt;"")),"FALSO",IF(AND(O675="NA",Q675="NA",S675="NA",U675="NA",W675="NA",Y675="NA",AA675="NA",AC675="NA"),"NA",IF(OR(O675="NC",Q675="NC",S675="NC",U675="NC",W675="NC",Y675="NC",AA675="NC",AC675="NC",O675="SF",Q675="SF",S675="SF",U675="SF",W675="SF",Y675="SF",AA675="SF",AC675="SF"),"NC",IF(OR(O675="C",Q675="C",S675="C",U675="C",W675="C",Y675="C",AA675="C",AC675="C"),"C","")))))</f>
        <v>C</v>
      </c>
      <c r="AG675" s="54" t="str">
        <f>IF(AND(AE675="C",AF675="C"),"UTILIZOU O PDA CORRETAMENTE",IF(AND(AE675="C",AF675="NC"),"UTILIZOU O PDA CORRETAMENTE. NÃO HÁ FOTOS DE TODAS AS ETAPAS",IF(AND(AE675="NC",AF675="NC"),"NÃO UTILIZOU O PDA",IF(AND(AE675="NA",AF675="NA"),"NÃO AVALIADO POR FALHA DE SINCRONISMO"))))</f>
        <v>UTILIZOU O PDA CORRETAMENTE</v>
      </c>
      <c r="AH675" s="144" t="s">
        <v>207</v>
      </c>
      <c r="AI675" s="190" t="s">
        <v>6</v>
      </c>
      <c r="AJ675" s="94" t="str">
        <f>E675</f>
        <v>SÃO PAULO</v>
      </c>
      <c r="AK675" s="192" t="s">
        <v>39</v>
      </c>
    </row>
    <row r="676" spans="1:37" ht="30" hidden="1" customHeight="1">
      <c r="A676" s="176" t="s">
        <v>201</v>
      </c>
      <c r="B676" s="176">
        <v>2621505440</v>
      </c>
      <c r="C676" s="176" t="s">
        <v>84</v>
      </c>
      <c r="D676" s="176" t="s">
        <v>77</v>
      </c>
      <c r="E676" s="176" t="s">
        <v>5</v>
      </c>
      <c r="F676" s="176" t="s">
        <v>1027</v>
      </c>
      <c r="G676" s="176">
        <v>347</v>
      </c>
      <c r="H676" s="176" t="s">
        <v>211</v>
      </c>
      <c r="I676" s="176" t="s">
        <v>459</v>
      </c>
      <c r="J676" s="176" t="s">
        <v>424</v>
      </c>
      <c r="K676" s="176"/>
      <c r="L676" s="204">
        <v>46168.447916666664</v>
      </c>
      <c r="M676" s="204">
        <v>46168.459027777775</v>
      </c>
      <c r="N676" s="176" t="s">
        <v>345</v>
      </c>
      <c r="O676" s="144" t="s">
        <v>207</v>
      </c>
      <c r="P676" s="90"/>
      <c r="Q676" s="144" t="s">
        <v>62</v>
      </c>
      <c r="R676" s="90"/>
      <c r="S676" s="144" t="s">
        <v>62</v>
      </c>
      <c r="T676" s="90"/>
      <c r="U676" s="144" t="s">
        <v>62</v>
      </c>
      <c r="V676" s="90"/>
      <c r="W676" s="144" t="s">
        <v>62</v>
      </c>
      <c r="X676" s="90"/>
      <c r="Y676" s="144" t="s">
        <v>62</v>
      </c>
      <c r="Z676" s="90"/>
      <c r="AA676" s="144" t="s">
        <v>62</v>
      </c>
      <c r="AB676" s="90"/>
      <c r="AC676" s="144" t="s">
        <v>207</v>
      </c>
      <c r="AD676" s="90"/>
      <c r="AE676" s="144" t="s">
        <v>207</v>
      </c>
      <c r="AF676" s="178" t="str">
        <f>IF(AND(O676="",Q676="",S676="",U676="",W676="",Y676="",AA676="",AC676=""),"",IF(OR(AND(O676&lt;&gt;"NA",O676&lt;&gt;"C",O676&lt;&gt;"NC",O676&lt;&gt;"SF",O676&lt;&gt;""),AND(Q676&lt;&gt;"NA",Q676&lt;&gt;"C",Q676&lt;&gt;"NC",Q676&lt;&gt;"SF",Q676&lt;&gt;""),AND(S676&lt;&gt;"NA",S676&lt;&gt;"C",S676&lt;&gt;"NC",S676&lt;&gt;"SF",S676&lt;&gt;""),AND(U676&lt;&gt;"NA",U676&lt;&gt;"C",U676&lt;&gt;"NC",U676&lt;&gt;"SF",U676&lt;&gt;""),AND(W676&lt;&gt;"NA",W676&lt;&gt;"C",W676&lt;&gt;"NC",W676&lt;&gt;"SF",W676&lt;&gt;""),AND(Y676&lt;&gt;"NA",Y676&lt;&gt;"C",Y676&lt;&gt;"NC",Y676&lt;&gt;"SF",Y676&lt;&gt;""),AND(AA676&lt;&gt;"NA",AA676&lt;&gt;"C",AA676&lt;&gt;"NC",AA676&lt;&gt;"SF",AA676&lt;&gt;""),AND(AC676&lt;&gt;"NA",AC676&lt;&gt;"C",AC676&lt;&gt;"NC",AC676&lt;&gt;"SF",AC676&lt;&gt;"")),"FALSO",IF(AND(O676="NA",Q676="NA",S676="NA",U676="NA",W676="NA",Y676="NA",AA676="NA",AC676="NA"),"NA",IF(OR(O676="NC",Q676="NC",S676="NC",U676="NC",W676="NC",Y676="NC",AA676="NC",AC676="NC",O676="SF",Q676="SF",S676="SF",U676="SF",W676="SF",Y676="SF",AA676="SF",AC676="SF"),"NC",IF(OR(O676="C",Q676="C",S676="C",U676="C",W676="C",Y676="C",AA676="C",AC676="C"),"C","")))))</f>
        <v>C</v>
      </c>
      <c r="AG676" s="54" t="str">
        <f>IF(AND(AE676="C",AF676="C"),"UTILIZOU O PDA CORRETAMENTE",IF(AND(AE676="C",AF676="NC"),"UTILIZOU O PDA CORRETAMENTE. NÃO HÁ FOTOS DE TODAS AS ETAPAS",IF(AND(AE676="NC",AF676="NC"),"NÃO UTILIZOU O PDA",IF(AND(AE676="NA",AF676="NA"),"NÃO AVALIADO POR FALHA DE SINCRONISMO"))))</f>
        <v>UTILIZOU O PDA CORRETAMENTE</v>
      </c>
      <c r="AH676" s="144" t="s">
        <v>207</v>
      </c>
      <c r="AI676" s="190" t="s">
        <v>6</v>
      </c>
      <c r="AJ676" s="94" t="str">
        <f>E676</f>
        <v>SÃO PAULO</v>
      </c>
      <c r="AK676" s="192" t="s">
        <v>39</v>
      </c>
    </row>
    <row r="677" spans="1:37" ht="30" hidden="1" customHeight="1">
      <c r="A677" s="176" t="s">
        <v>201</v>
      </c>
      <c r="B677" s="176">
        <v>2621890595</v>
      </c>
      <c r="C677" s="176" t="s">
        <v>83</v>
      </c>
      <c r="D677" s="176" t="s">
        <v>81</v>
      </c>
      <c r="E677" s="176" t="s">
        <v>5</v>
      </c>
      <c r="F677" s="176" t="s">
        <v>944</v>
      </c>
      <c r="G677" s="176">
        <v>167</v>
      </c>
      <c r="H677" s="176" t="s">
        <v>1028</v>
      </c>
      <c r="I677" s="176" t="s">
        <v>316</v>
      </c>
      <c r="J677" s="176" t="s">
        <v>246</v>
      </c>
      <c r="K677" s="176" t="s">
        <v>1029</v>
      </c>
      <c r="L677" s="204">
        <v>46168.291666666664</v>
      </c>
      <c r="M677" s="204">
        <v>46168.298611111109</v>
      </c>
      <c r="N677" s="176" t="s">
        <v>318</v>
      </c>
      <c r="O677" s="144" t="s">
        <v>207</v>
      </c>
      <c r="P677" s="90"/>
      <c r="Q677" s="144" t="s">
        <v>207</v>
      </c>
      <c r="R677" s="90"/>
      <c r="S677" s="144" t="s">
        <v>207</v>
      </c>
      <c r="T677" s="90"/>
      <c r="U677" s="144" t="s">
        <v>207</v>
      </c>
      <c r="V677" s="90"/>
      <c r="W677" s="144" t="s">
        <v>207</v>
      </c>
      <c r="X677" s="90"/>
      <c r="Y677" s="144" t="s">
        <v>62</v>
      </c>
      <c r="Z677" s="90"/>
      <c r="AA677" s="144" t="s">
        <v>207</v>
      </c>
      <c r="AB677" s="90"/>
      <c r="AC677" s="144" t="s">
        <v>207</v>
      </c>
      <c r="AD677" s="90"/>
      <c r="AE677" s="144" t="s">
        <v>207</v>
      </c>
      <c r="AF677" s="178" t="str">
        <f>IF(AND(O677="",Q677="",S677="",U677="",W677="",Y677="",AA677="",AC677=""),"",IF(OR(AND(O677&lt;&gt;"NA",O677&lt;&gt;"C",O677&lt;&gt;"NC",O677&lt;&gt;"SF",O677&lt;&gt;""),AND(Q677&lt;&gt;"NA",Q677&lt;&gt;"C",Q677&lt;&gt;"NC",Q677&lt;&gt;"SF",Q677&lt;&gt;""),AND(S677&lt;&gt;"NA",S677&lt;&gt;"C",S677&lt;&gt;"NC",S677&lt;&gt;"SF",S677&lt;&gt;""),AND(U677&lt;&gt;"NA",U677&lt;&gt;"C",U677&lt;&gt;"NC",U677&lt;&gt;"SF",U677&lt;&gt;""),AND(W677&lt;&gt;"NA",W677&lt;&gt;"C",W677&lt;&gt;"NC",W677&lt;&gt;"SF",W677&lt;&gt;""),AND(Y677&lt;&gt;"NA",Y677&lt;&gt;"C",Y677&lt;&gt;"NC",Y677&lt;&gt;"SF",Y677&lt;&gt;""),AND(AA677&lt;&gt;"NA",AA677&lt;&gt;"C",AA677&lt;&gt;"NC",AA677&lt;&gt;"SF",AA677&lt;&gt;""),AND(AC677&lt;&gt;"NA",AC677&lt;&gt;"C",AC677&lt;&gt;"NC",AC677&lt;&gt;"SF",AC677&lt;&gt;"")),"FALSO",IF(AND(O677="NA",Q677="NA",S677="NA",U677="NA",W677="NA",Y677="NA",AA677="NA",AC677="NA"),"NA",IF(OR(O677="NC",Q677="NC",S677="NC",U677="NC",W677="NC",Y677="NC",AA677="NC",AC677="NC",O677="SF",Q677="SF",S677="SF",U677="SF",W677="SF",Y677="SF",AA677="SF",AC677="SF"),"NC",IF(OR(O677="C",Q677="C",S677="C",U677="C",W677="C",Y677="C",AA677="C",AC677="C"),"C","")))))</f>
        <v>C</v>
      </c>
      <c r="AG677" s="54" t="str">
        <f>IF(AND(AE677="C",AF677="C"),"UTILIZOU O PDA CORRETAMENTE",IF(AND(AE677="C",AF677="NC"),"UTILIZOU O PDA CORRETAMENTE. NÃO HÁ FOTOS DE TODAS AS ETAPAS",IF(AND(AE677="NC",AF677="NC"),"NÃO UTILIZOU O PDA",IF(AND(AE677="NA",AF677="NA"),"NÃO AVALIADO POR FALHA DE SINCRONISMO"))))</f>
        <v>UTILIZOU O PDA CORRETAMENTE</v>
      </c>
      <c r="AH677" s="144" t="s">
        <v>207</v>
      </c>
      <c r="AI677" s="190" t="s">
        <v>6</v>
      </c>
      <c r="AJ677" s="94" t="str">
        <f>E677</f>
        <v>SÃO PAULO</v>
      </c>
      <c r="AK677" s="192" t="s">
        <v>39</v>
      </c>
    </row>
    <row r="678" spans="1:37" ht="30" hidden="1" customHeight="1">
      <c r="A678" s="176" t="s">
        <v>201</v>
      </c>
      <c r="B678" s="176">
        <v>2621890887</v>
      </c>
      <c r="C678" s="176" t="s">
        <v>83</v>
      </c>
      <c r="D678" s="176" t="s">
        <v>81</v>
      </c>
      <c r="E678" s="176" t="s">
        <v>5</v>
      </c>
      <c r="F678" s="176" t="s">
        <v>944</v>
      </c>
      <c r="G678" s="176">
        <v>161</v>
      </c>
      <c r="H678" s="176"/>
      <c r="I678" s="176" t="s">
        <v>316</v>
      </c>
      <c r="J678" s="176" t="s">
        <v>246</v>
      </c>
      <c r="K678" s="176" t="s">
        <v>1030</v>
      </c>
      <c r="L678" s="204">
        <v>46168.291666666664</v>
      </c>
      <c r="M678" s="204">
        <v>46168.298611111109</v>
      </c>
      <c r="N678" s="176" t="s">
        <v>318</v>
      </c>
      <c r="O678" s="144" t="s">
        <v>207</v>
      </c>
      <c r="P678" s="90"/>
      <c r="Q678" s="144" t="s">
        <v>207</v>
      </c>
      <c r="R678" s="90"/>
      <c r="S678" s="144" t="s">
        <v>207</v>
      </c>
      <c r="T678" s="90"/>
      <c r="U678" s="144" t="s">
        <v>207</v>
      </c>
      <c r="V678" s="90"/>
      <c r="W678" s="144" t="s">
        <v>207</v>
      </c>
      <c r="X678" s="90"/>
      <c r="Y678" s="144" t="s">
        <v>62</v>
      </c>
      <c r="Z678" s="90"/>
      <c r="AA678" s="144" t="s">
        <v>207</v>
      </c>
      <c r="AB678" s="90"/>
      <c r="AC678" s="144" t="s">
        <v>207</v>
      </c>
      <c r="AD678" s="90"/>
      <c r="AE678" s="144" t="s">
        <v>207</v>
      </c>
      <c r="AF678" s="178" t="str">
        <f>IF(AND(O678="",Q678="",S678="",U678="",W678="",Y678="",AA678="",AC678=""),"",IF(OR(AND(O678&lt;&gt;"NA",O678&lt;&gt;"C",O678&lt;&gt;"NC",O678&lt;&gt;"SF",O678&lt;&gt;""),AND(Q678&lt;&gt;"NA",Q678&lt;&gt;"C",Q678&lt;&gt;"NC",Q678&lt;&gt;"SF",Q678&lt;&gt;""),AND(S678&lt;&gt;"NA",S678&lt;&gt;"C",S678&lt;&gt;"NC",S678&lt;&gt;"SF",S678&lt;&gt;""),AND(U678&lt;&gt;"NA",U678&lt;&gt;"C",U678&lt;&gt;"NC",U678&lt;&gt;"SF",U678&lt;&gt;""),AND(W678&lt;&gt;"NA",W678&lt;&gt;"C",W678&lt;&gt;"NC",W678&lt;&gt;"SF",W678&lt;&gt;""),AND(Y678&lt;&gt;"NA",Y678&lt;&gt;"C",Y678&lt;&gt;"NC",Y678&lt;&gt;"SF",Y678&lt;&gt;""),AND(AA678&lt;&gt;"NA",AA678&lt;&gt;"C",AA678&lt;&gt;"NC",AA678&lt;&gt;"SF",AA678&lt;&gt;""),AND(AC678&lt;&gt;"NA",AC678&lt;&gt;"C",AC678&lt;&gt;"NC",AC678&lt;&gt;"SF",AC678&lt;&gt;"")),"FALSO",IF(AND(O678="NA",Q678="NA",S678="NA",U678="NA",W678="NA",Y678="NA",AA678="NA",AC678="NA"),"NA",IF(OR(O678="NC",Q678="NC",S678="NC",U678="NC",W678="NC",Y678="NC",AA678="NC",AC678="NC",O678="SF",Q678="SF",S678="SF",U678="SF",W678="SF",Y678="SF",AA678="SF",AC678="SF"),"NC",IF(OR(O678="C",Q678="C",S678="C",U678="C",W678="C",Y678="C",AA678="C",AC678="C"),"C","")))))</f>
        <v>C</v>
      </c>
      <c r="AG678" s="54" t="str">
        <f>IF(AND(AE678="C",AF678="C"),"UTILIZOU O PDA CORRETAMENTE",IF(AND(AE678="C",AF678="NC"),"UTILIZOU O PDA CORRETAMENTE. NÃO HÁ FOTOS DE TODAS AS ETAPAS",IF(AND(AE678="NC",AF678="NC"),"NÃO UTILIZOU O PDA",IF(AND(AE678="NA",AF678="NA"),"NÃO AVALIADO POR FALHA DE SINCRONISMO"))))</f>
        <v>UTILIZOU O PDA CORRETAMENTE</v>
      </c>
      <c r="AH678" s="144" t="s">
        <v>207</v>
      </c>
      <c r="AI678" s="190" t="s">
        <v>6</v>
      </c>
      <c r="AJ678" s="94" t="str">
        <f>E678</f>
        <v>SÃO PAULO</v>
      </c>
      <c r="AK678" s="192" t="s">
        <v>39</v>
      </c>
    </row>
    <row r="679" spans="1:37" ht="30" hidden="1" customHeight="1">
      <c r="A679" s="176" t="s">
        <v>201</v>
      </c>
      <c r="B679" s="176">
        <v>2621972565</v>
      </c>
      <c r="C679" s="176" t="s">
        <v>107</v>
      </c>
      <c r="D679" s="176" t="s">
        <v>81</v>
      </c>
      <c r="E679" s="176" t="s">
        <v>5</v>
      </c>
      <c r="F679" s="176" t="s">
        <v>1031</v>
      </c>
      <c r="G679" s="176">
        <v>360</v>
      </c>
      <c r="H679" s="176"/>
      <c r="I679" s="176" t="s">
        <v>502</v>
      </c>
      <c r="J679" s="176" t="s">
        <v>224</v>
      </c>
      <c r="K679" s="176" t="s">
        <v>914</v>
      </c>
      <c r="L679" s="204">
        <v>46168.640972222223</v>
      </c>
      <c r="M679" s="204">
        <v>46168.647222222222</v>
      </c>
      <c r="N679" s="176" t="s">
        <v>243</v>
      </c>
      <c r="O679" s="144" t="s">
        <v>207</v>
      </c>
      <c r="P679" s="90"/>
      <c r="Q679" s="144" t="s">
        <v>207</v>
      </c>
      <c r="R679" s="90"/>
      <c r="S679" s="144" t="s">
        <v>207</v>
      </c>
      <c r="T679" s="90"/>
      <c r="U679" s="144" t="s">
        <v>62</v>
      </c>
      <c r="V679" s="90"/>
      <c r="W679" s="144" t="s">
        <v>230</v>
      </c>
      <c r="X679" s="90"/>
      <c r="Y679" s="144" t="s">
        <v>62</v>
      </c>
      <c r="Z679" s="90"/>
      <c r="AA679" s="144" t="s">
        <v>207</v>
      </c>
      <c r="AB679" s="90"/>
      <c r="AC679" s="144" t="s">
        <v>207</v>
      </c>
      <c r="AD679" s="90"/>
      <c r="AE679" s="144" t="s">
        <v>207</v>
      </c>
      <c r="AF679" s="178" t="str">
        <f>IF(AND(O679="",Q679="",S679="",U679="",W679="",Y679="",AA679="",AC679=""),"",IF(OR(AND(O679&lt;&gt;"NA",O679&lt;&gt;"C",O679&lt;&gt;"NC",O679&lt;&gt;"SF",O679&lt;&gt;""),AND(Q679&lt;&gt;"NA",Q679&lt;&gt;"C",Q679&lt;&gt;"NC",Q679&lt;&gt;"SF",Q679&lt;&gt;""),AND(S679&lt;&gt;"NA",S679&lt;&gt;"C",S679&lt;&gt;"NC",S679&lt;&gt;"SF",S679&lt;&gt;""),AND(U679&lt;&gt;"NA",U679&lt;&gt;"C",U679&lt;&gt;"NC",U679&lt;&gt;"SF",U679&lt;&gt;""),AND(W679&lt;&gt;"NA",W679&lt;&gt;"C",W679&lt;&gt;"NC",W679&lt;&gt;"SF",W679&lt;&gt;""),AND(Y679&lt;&gt;"NA",Y679&lt;&gt;"C",Y679&lt;&gt;"NC",Y679&lt;&gt;"SF",Y679&lt;&gt;""),AND(AA679&lt;&gt;"NA",AA679&lt;&gt;"C",AA679&lt;&gt;"NC",AA679&lt;&gt;"SF",AA679&lt;&gt;""),AND(AC679&lt;&gt;"NA",AC679&lt;&gt;"C",AC679&lt;&gt;"NC",AC679&lt;&gt;"SF",AC679&lt;&gt;"")),"FALSO",IF(AND(O679="NA",Q679="NA",S679="NA",U679="NA",W679="NA",Y679="NA",AA679="NA",AC679="NA"),"NA",IF(OR(O679="NC",Q679="NC",S679="NC",U679="NC",W679="NC",Y679="NC",AA679="NC",AC679="NC",O679="SF",Q679="SF",S679="SF",U679="SF",W679="SF",Y679="SF",AA679="SF",AC679="SF"),"NC",IF(OR(O679="C",Q679="C",S679="C",U679="C",W679="C",Y679="C",AA679="C",AC679="C"),"C","")))))</f>
        <v>NC</v>
      </c>
      <c r="AG679" s="54" t="str">
        <f>IF(AND(AE679="C",AF679="C"),"UTILIZOU O PDA CORRETAMENTE",IF(AND(AE679="C",AF679="NC"),"UTILIZOU O PDA CORRETAMENTE. NÃO HÁ FOTOS DE TODAS AS ETAPAS",IF(AND(AE679="NC",AF679="NC"),"NÃO UTILIZOU O PDA",IF(AND(AE679="NA",AF679="NA"),"NÃO AVALIADO POR FALHA DE SINCRONISMO"))))</f>
        <v>UTILIZOU O PDA CORRETAMENTE. NÃO HÁ FOTOS DE TODAS AS ETAPAS</v>
      </c>
      <c r="AH679" s="144" t="s">
        <v>207</v>
      </c>
      <c r="AI679" s="190" t="s">
        <v>6</v>
      </c>
      <c r="AJ679" s="94" t="str">
        <f>E679</f>
        <v>SÃO PAULO</v>
      </c>
      <c r="AK679" s="192" t="s">
        <v>39</v>
      </c>
    </row>
    <row r="680" spans="1:37" ht="30" hidden="1" customHeight="1">
      <c r="A680" s="176" t="s">
        <v>201</v>
      </c>
      <c r="B680" s="176">
        <v>2621777153</v>
      </c>
      <c r="C680" s="176" t="s">
        <v>87</v>
      </c>
      <c r="D680" s="176" t="s">
        <v>80</v>
      </c>
      <c r="E680" s="176" t="s">
        <v>5</v>
      </c>
      <c r="F680" s="176" t="s">
        <v>1032</v>
      </c>
      <c r="G680" s="176">
        <v>407</v>
      </c>
      <c r="H680" s="176"/>
      <c r="I680" s="176" t="s">
        <v>1033</v>
      </c>
      <c r="J680" s="176" t="s">
        <v>265</v>
      </c>
      <c r="K680" s="176" t="s">
        <v>1034</v>
      </c>
      <c r="L680" s="204">
        <v>46168.333333333336</v>
      </c>
      <c r="M680" s="204">
        <v>46168.340277777781</v>
      </c>
      <c r="N680" s="176" t="s">
        <v>503</v>
      </c>
      <c r="O680" s="144" t="s">
        <v>62</v>
      </c>
      <c r="P680" s="90"/>
      <c r="Q680" s="144" t="s">
        <v>62</v>
      </c>
      <c r="R680" s="90"/>
      <c r="S680" s="144" t="s">
        <v>62</v>
      </c>
      <c r="T680" s="90"/>
      <c r="U680" s="144" t="s">
        <v>62</v>
      </c>
      <c r="V680" s="90"/>
      <c r="W680" s="144" t="s">
        <v>62</v>
      </c>
      <c r="X680" s="90"/>
      <c r="Y680" s="144" t="s">
        <v>62</v>
      </c>
      <c r="Z680" s="90"/>
      <c r="AA680" s="144" t="s">
        <v>62</v>
      </c>
      <c r="AB680" s="90"/>
      <c r="AC680" s="144" t="s">
        <v>62</v>
      </c>
      <c r="AD680" s="90"/>
      <c r="AE680" s="144" t="s">
        <v>62</v>
      </c>
      <c r="AF680" s="178" t="str">
        <f>IF(AND(O680="",Q680="",S680="",U680="",W680="",Y680="",AA680="",AC680=""),"",IF(OR(AND(O680&lt;&gt;"NA",O680&lt;&gt;"C",O680&lt;&gt;"NC",O680&lt;&gt;"SF",O680&lt;&gt;""),AND(Q680&lt;&gt;"NA",Q680&lt;&gt;"C",Q680&lt;&gt;"NC",Q680&lt;&gt;"SF",Q680&lt;&gt;""),AND(S680&lt;&gt;"NA",S680&lt;&gt;"C",S680&lt;&gt;"NC",S680&lt;&gt;"SF",S680&lt;&gt;""),AND(U680&lt;&gt;"NA",U680&lt;&gt;"C",U680&lt;&gt;"NC",U680&lt;&gt;"SF",U680&lt;&gt;""),AND(W680&lt;&gt;"NA",W680&lt;&gt;"C",W680&lt;&gt;"NC",W680&lt;&gt;"SF",W680&lt;&gt;""),AND(Y680&lt;&gt;"NA",Y680&lt;&gt;"C",Y680&lt;&gt;"NC",Y680&lt;&gt;"SF",Y680&lt;&gt;""),AND(AA680&lt;&gt;"NA",AA680&lt;&gt;"C",AA680&lt;&gt;"NC",AA680&lt;&gt;"SF",AA680&lt;&gt;""),AND(AC680&lt;&gt;"NA",AC680&lt;&gt;"C",AC680&lt;&gt;"NC",AC680&lt;&gt;"SF",AC680&lt;&gt;"")),"FALSO",IF(AND(O680="NA",Q680="NA",S680="NA",U680="NA",W680="NA",Y680="NA",AA680="NA",AC680="NA"),"NA",IF(OR(O680="NC",Q680="NC",S680="NC",U680="NC",W680="NC",Y680="NC",AA680="NC",AC680="NC",O680="SF",Q680="SF",S680="SF",U680="SF",W680="SF",Y680="SF",AA680="SF",AC680="SF"),"NC",IF(OR(O680="C",Q680="C",S680="C",U680="C",W680="C",Y680="C",AA680="C",AC680="C"),"C","")))))</f>
        <v>NA</v>
      </c>
      <c r="AG680" s="54" t="str">
        <f>IF(AND(AE680="C",AF680="C"),"UTILIZOU O PDA CORRETAMENTE",IF(AND(AE680="C",AF680="NC"),"UTILIZOU O PDA CORRETAMENTE. NÃO HÁ FOTOS DE TODAS AS ETAPAS",IF(AND(AE680="NC",AF680="NC"),"NÃO UTILIZOU O PDA",IF(AND(AE680="NA",AF680="NA"),"NÃO AVALIADO POR FALHA DE SINCRONISMO"))))</f>
        <v>NÃO AVALIADO POR FALHA DE SINCRONISMO</v>
      </c>
      <c r="AH680" s="144" t="s">
        <v>207</v>
      </c>
      <c r="AI680" s="190" t="s">
        <v>6</v>
      </c>
      <c r="AJ680" s="94" t="str">
        <f>E680</f>
        <v>SÃO PAULO</v>
      </c>
      <c r="AK680" s="192" t="s">
        <v>39</v>
      </c>
    </row>
    <row r="681" spans="1:37" ht="30" hidden="1" customHeight="1">
      <c r="A681" s="176" t="s">
        <v>201</v>
      </c>
      <c r="B681" s="176">
        <v>2621777216</v>
      </c>
      <c r="C681" s="176" t="s">
        <v>87</v>
      </c>
      <c r="D681" s="176" t="s">
        <v>80</v>
      </c>
      <c r="E681" s="176" t="s">
        <v>5</v>
      </c>
      <c r="F681" s="176" t="s">
        <v>1032</v>
      </c>
      <c r="G681" s="176">
        <v>409</v>
      </c>
      <c r="H681" s="176" t="s">
        <v>217</v>
      </c>
      <c r="I681" s="176" t="s">
        <v>1033</v>
      </c>
      <c r="J681" s="176" t="s">
        <v>265</v>
      </c>
      <c r="K681" s="176" t="s">
        <v>1034</v>
      </c>
      <c r="L681" s="204">
        <v>46168.347222222219</v>
      </c>
      <c r="M681" s="204">
        <v>46168.350694444445</v>
      </c>
      <c r="N681" s="176" t="s">
        <v>503</v>
      </c>
      <c r="O681" s="144" t="s">
        <v>62</v>
      </c>
      <c r="P681" s="90"/>
      <c r="Q681" s="144" t="s">
        <v>62</v>
      </c>
      <c r="R681" s="90"/>
      <c r="S681" s="144" t="s">
        <v>62</v>
      </c>
      <c r="T681" s="90"/>
      <c r="U681" s="144" t="s">
        <v>62</v>
      </c>
      <c r="V681" s="90"/>
      <c r="W681" s="144" t="s">
        <v>62</v>
      </c>
      <c r="X681" s="90"/>
      <c r="Y681" s="144" t="s">
        <v>62</v>
      </c>
      <c r="Z681" s="90"/>
      <c r="AA681" s="144" t="s">
        <v>62</v>
      </c>
      <c r="AB681" s="90"/>
      <c r="AC681" s="144" t="s">
        <v>62</v>
      </c>
      <c r="AD681" s="90"/>
      <c r="AE681" s="144" t="s">
        <v>62</v>
      </c>
      <c r="AF681" s="178" t="str">
        <f>IF(AND(O681="",Q681="",S681="",U681="",W681="",Y681="",AA681="",AC681=""),"",IF(OR(AND(O681&lt;&gt;"NA",O681&lt;&gt;"C",O681&lt;&gt;"NC",O681&lt;&gt;"SF",O681&lt;&gt;""),AND(Q681&lt;&gt;"NA",Q681&lt;&gt;"C",Q681&lt;&gt;"NC",Q681&lt;&gt;"SF",Q681&lt;&gt;""),AND(S681&lt;&gt;"NA",S681&lt;&gt;"C",S681&lt;&gt;"NC",S681&lt;&gt;"SF",S681&lt;&gt;""),AND(U681&lt;&gt;"NA",U681&lt;&gt;"C",U681&lt;&gt;"NC",U681&lt;&gt;"SF",U681&lt;&gt;""),AND(W681&lt;&gt;"NA",W681&lt;&gt;"C",W681&lt;&gt;"NC",W681&lt;&gt;"SF",W681&lt;&gt;""),AND(Y681&lt;&gt;"NA",Y681&lt;&gt;"C",Y681&lt;&gt;"NC",Y681&lt;&gt;"SF",Y681&lt;&gt;""),AND(AA681&lt;&gt;"NA",AA681&lt;&gt;"C",AA681&lt;&gt;"NC",AA681&lt;&gt;"SF",AA681&lt;&gt;""),AND(AC681&lt;&gt;"NA",AC681&lt;&gt;"C",AC681&lt;&gt;"NC",AC681&lt;&gt;"SF",AC681&lt;&gt;"")),"FALSO",IF(AND(O681="NA",Q681="NA",S681="NA",U681="NA",W681="NA",Y681="NA",AA681="NA",AC681="NA"),"NA",IF(OR(O681="NC",Q681="NC",S681="NC",U681="NC",W681="NC",Y681="NC",AA681="NC",AC681="NC",O681="SF",Q681="SF",S681="SF",U681="SF",W681="SF",Y681="SF",AA681="SF",AC681="SF"),"NC",IF(OR(O681="C",Q681="C",S681="C",U681="C",W681="C",Y681="C",AA681="C",AC681="C"),"C","")))))</f>
        <v>NA</v>
      </c>
      <c r="AG681" s="54" t="str">
        <f>IF(AND(AE681="C",AF681="C"),"UTILIZOU O PDA CORRETAMENTE",IF(AND(AE681="C",AF681="NC"),"UTILIZOU O PDA CORRETAMENTE. NÃO HÁ FOTOS DE TODAS AS ETAPAS",IF(AND(AE681="NC",AF681="NC"),"NÃO UTILIZOU O PDA",IF(AND(AE681="NA",AF681="NA"),"NÃO AVALIADO POR FALHA DE SINCRONISMO"))))</f>
        <v>NÃO AVALIADO POR FALHA DE SINCRONISMO</v>
      </c>
      <c r="AH681" s="144" t="s">
        <v>207</v>
      </c>
      <c r="AI681" s="190" t="s">
        <v>6</v>
      </c>
      <c r="AJ681" s="94" t="str">
        <f>E681</f>
        <v>SÃO PAULO</v>
      </c>
      <c r="AK681" s="192" t="s">
        <v>39</v>
      </c>
    </row>
    <row r="682" spans="1:37" ht="30" hidden="1" customHeight="1">
      <c r="A682" s="176" t="s">
        <v>201</v>
      </c>
      <c r="B682" s="176">
        <v>2621850170</v>
      </c>
      <c r="C682" s="176" t="s">
        <v>96</v>
      </c>
      <c r="D682" s="176" t="s">
        <v>77</v>
      </c>
      <c r="E682" s="176" t="s">
        <v>5</v>
      </c>
      <c r="F682" s="176" t="s">
        <v>359</v>
      </c>
      <c r="G682" s="176">
        <v>153</v>
      </c>
      <c r="H682" s="176" t="s">
        <v>1035</v>
      </c>
      <c r="I682" s="176" t="s">
        <v>335</v>
      </c>
      <c r="J682" s="176" t="s">
        <v>96</v>
      </c>
      <c r="K682" s="176"/>
      <c r="L682" s="204">
        <v>46168.559027777781</v>
      </c>
      <c r="M682" s="204">
        <v>46168.561805555553</v>
      </c>
      <c r="N682" s="176" t="s">
        <v>270</v>
      </c>
      <c r="O682" s="144" t="s">
        <v>207</v>
      </c>
      <c r="P682" s="90"/>
      <c r="Q682" s="144" t="s">
        <v>62</v>
      </c>
      <c r="R682" s="90"/>
      <c r="S682" s="144" t="s">
        <v>62</v>
      </c>
      <c r="T682" s="90"/>
      <c r="U682" s="144" t="s">
        <v>62</v>
      </c>
      <c r="V682" s="90"/>
      <c r="W682" s="144" t="s">
        <v>62</v>
      </c>
      <c r="X682" s="90"/>
      <c r="Y682" s="144" t="s">
        <v>62</v>
      </c>
      <c r="Z682" s="90"/>
      <c r="AA682" s="144" t="s">
        <v>62</v>
      </c>
      <c r="AB682" s="90"/>
      <c r="AC682" s="144" t="s">
        <v>207</v>
      </c>
      <c r="AD682" s="90"/>
      <c r="AE682" s="144" t="s">
        <v>207</v>
      </c>
      <c r="AF682" s="178" t="str">
        <f>IF(AND(O682="",Q682="",S682="",U682="",W682="",Y682="",AA682="",AC682=""),"",IF(OR(AND(O682&lt;&gt;"NA",O682&lt;&gt;"C",O682&lt;&gt;"NC",O682&lt;&gt;"SF",O682&lt;&gt;""),AND(Q682&lt;&gt;"NA",Q682&lt;&gt;"C",Q682&lt;&gt;"NC",Q682&lt;&gt;"SF",Q682&lt;&gt;""),AND(S682&lt;&gt;"NA",S682&lt;&gt;"C",S682&lt;&gt;"NC",S682&lt;&gt;"SF",S682&lt;&gt;""),AND(U682&lt;&gt;"NA",U682&lt;&gt;"C",U682&lt;&gt;"NC",U682&lt;&gt;"SF",U682&lt;&gt;""),AND(W682&lt;&gt;"NA",W682&lt;&gt;"C",W682&lt;&gt;"NC",W682&lt;&gt;"SF",W682&lt;&gt;""),AND(Y682&lt;&gt;"NA",Y682&lt;&gt;"C",Y682&lt;&gt;"NC",Y682&lt;&gt;"SF",Y682&lt;&gt;""),AND(AA682&lt;&gt;"NA",AA682&lt;&gt;"C",AA682&lt;&gt;"NC",AA682&lt;&gt;"SF",AA682&lt;&gt;""),AND(AC682&lt;&gt;"NA",AC682&lt;&gt;"C",AC682&lt;&gt;"NC",AC682&lt;&gt;"SF",AC682&lt;&gt;"")),"FALSO",IF(AND(O682="NA",Q682="NA",S682="NA",U682="NA",W682="NA",Y682="NA",AA682="NA",AC682="NA"),"NA",IF(OR(O682="NC",Q682="NC",S682="NC",U682="NC",W682="NC",Y682="NC",AA682="NC",AC682="NC",O682="SF",Q682="SF",S682="SF",U682="SF",W682="SF",Y682="SF",AA682="SF",AC682="SF"),"NC",IF(OR(O682="C",Q682="C",S682="C",U682="C",W682="C",Y682="C",AA682="C",AC682="C"),"C","")))))</f>
        <v>C</v>
      </c>
      <c r="AG682" s="54" t="str">
        <f>IF(AND(AE682="C",AF682="C"),"UTILIZOU O PDA CORRETAMENTE",IF(AND(AE682="C",AF682="NC"),"UTILIZOU O PDA CORRETAMENTE. NÃO HÁ FOTOS DE TODAS AS ETAPAS",IF(AND(AE682="NC",AF682="NC"),"NÃO UTILIZOU O PDA",IF(AND(AE682="NA",AF682="NA"),"NÃO AVALIADO POR FALHA DE SINCRONISMO"))))</f>
        <v>UTILIZOU O PDA CORRETAMENTE</v>
      </c>
      <c r="AH682" s="144" t="s">
        <v>207</v>
      </c>
      <c r="AI682" s="190" t="s">
        <v>6</v>
      </c>
      <c r="AJ682" s="94" t="str">
        <f>E682</f>
        <v>SÃO PAULO</v>
      </c>
      <c r="AK682" s="192" t="s">
        <v>39</v>
      </c>
    </row>
    <row r="683" spans="1:37" ht="30" hidden="1" customHeight="1">
      <c r="A683" s="176" t="s">
        <v>201</v>
      </c>
      <c r="B683" s="176">
        <v>2621850165</v>
      </c>
      <c r="C683" s="176" t="s">
        <v>94</v>
      </c>
      <c r="D683" s="176" t="s">
        <v>77</v>
      </c>
      <c r="E683" s="176" t="s">
        <v>5</v>
      </c>
      <c r="F683" s="176" t="s">
        <v>359</v>
      </c>
      <c r="G683" s="176">
        <v>153</v>
      </c>
      <c r="H683" s="176" t="s">
        <v>1036</v>
      </c>
      <c r="I683" s="176" t="s">
        <v>335</v>
      </c>
      <c r="J683" s="176" t="s">
        <v>94</v>
      </c>
      <c r="K683" s="176" t="s">
        <v>217</v>
      </c>
      <c r="L683" s="204">
        <v>46168.532638888886</v>
      </c>
      <c r="M683" s="204">
        <v>46168.558333333334</v>
      </c>
      <c r="N683" s="176" t="s">
        <v>270</v>
      </c>
      <c r="O683" s="144" t="s">
        <v>207</v>
      </c>
      <c r="P683" s="90"/>
      <c r="Q683" s="144" t="s">
        <v>62</v>
      </c>
      <c r="R683" s="90"/>
      <c r="S683" s="144" t="s">
        <v>62</v>
      </c>
      <c r="T683" s="90"/>
      <c r="U683" s="144" t="s">
        <v>62</v>
      </c>
      <c r="V683" s="90"/>
      <c r="W683" s="144" t="s">
        <v>62</v>
      </c>
      <c r="X683" s="90"/>
      <c r="Y683" s="144" t="s">
        <v>62</v>
      </c>
      <c r="Z683" s="90"/>
      <c r="AA683" s="144" t="s">
        <v>62</v>
      </c>
      <c r="AB683" s="90"/>
      <c r="AC683" s="144" t="s">
        <v>207</v>
      </c>
      <c r="AD683" s="90"/>
      <c r="AE683" s="144" t="s">
        <v>207</v>
      </c>
      <c r="AF683" s="178" t="str">
        <f>IF(AND(O683="",Q683="",S683="",U683="",W683="",Y683="",AA683="",AC683=""),"",IF(OR(AND(O683&lt;&gt;"NA",O683&lt;&gt;"C",O683&lt;&gt;"NC",O683&lt;&gt;"SF",O683&lt;&gt;""),AND(Q683&lt;&gt;"NA",Q683&lt;&gt;"C",Q683&lt;&gt;"NC",Q683&lt;&gt;"SF",Q683&lt;&gt;""),AND(S683&lt;&gt;"NA",S683&lt;&gt;"C",S683&lt;&gt;"NC",S683&lt;&gt;"SF",S683&lt;&gt;""),AND(U683&lt;&gt;"NA",U683&lt;&gt;"C",U683&lt;&gt;"NC",U683&lt;&gt;"SF",U683&lt;&gt;""),AND(W683&lt;&gt;"NA",W683&lt;&gt;"C",W683&lt;&gt;"NC",W683&lt;&gt;"SF",W683&lt;&gt;""),AND(Y683&lt;&gt;"NA",Y683&lt;&gt;"C",Y683&lt;&gt;"NC",Y683&lt;&gt;"SF",Y683&lt;&gt;""),AND(AA683&lt;&gt;"NA",AA683&lt;&gt;"C",AA683&lt;&gt;"NC",AA683&lt;&gt;"SF",AA683&lt;&gt;""),AND(AC683&lt;&gt;"NA",AC683&lt;&gt;"C",AC683&lt;&gt;"NC",AC683&lt;&gt;"SF",AC683&lt;&gt;"")),"FALSO",IF(AND(O683="NA",Q683="NA",S683="NA",U683="NA",W683="NA",Y683="NA",AA683="NA",AC683="NA"),"NA",IF(OR(O683="NC",Q683="NC",S683="NC",U683="NC",W683="NC",Y683="NC",AA683="NC",AC683="NC",O683="SF",Q683="SF",S683="SF",U683="SF",W683="SF",Y683="SF",AA683="SF",AC683="SF"),"NC",IF(OR(O683="C",Q683="C",S683="C",U683="C",W683="C",Y683="C",AA683="C",AC683="C"),"C","")))))</f>
        <v>C</v>
      </c>
      <c r="AG683" s="54" t="str">
        <f>IF(AND(AE683="C",AF683="C"),"UTILIZOU O PDA CORRETAMENTE",IF(AND(AE683="C",AF683="NC"),"UTILIZOU O PDA CORRETAMENTE. NÃO HÁ FOTOS DE TODAS AS ETAPAS",IF(AND(AE683="NC",AF683="NC"),"NÃO UTILIZOU O PDA",IF(AND(AE683="NA",AF683="NA"),"NÃO AVALIADO POR FALHA DE SINCRONISMO"))))</f>
        <v>UTILIZOU O PDA CORRETAMENTE</v>
      </c>
      <c r="AH683" s="144" t="s">
        <v>207</v>
      </c>
      <c r="AI683" s="190" t="s">
        <v>6</v>
      </c>
      <c r="AJ683" s="94" t="str">
        <f>E683</f>
        <v>SÃO PAULO</v>
      </c>
      <c r="AK683" s="192" t="s">
        <v>39</v>
      </c>
    </row>
    <row r="684" spans="1:37" ht="30" hidden="1" customHeight="1">
      <c r="A684" s="176" t="s">
        <v>201</v>
      </c>
      <c r="B684" s="176">
        <v>2621667287</v>
      </c>
      <c r="C684" s="176" t="s">
        <v>86</v>
      </c>
      <c r="D684" s="176" t="s">
        <v>77</v>
      </c>
      <c r="E684" s="176" t="s">
        <v>5</v>
      </c>
      <c r="F684" s="176" t="s">
        <v>1037</v>
      </c>
      <c r="G684" s="176">
        <v>230</v>
      </c>
      <c r="H684" s="176" t="s">
        <v>1038</v>
      </c>
      <c r="I684" s="176" t="s">
        <v>268</v>
      </c>
      <c r="J684" s="176" t="s">
        <v>86</v>
      </c>
      <c r="K684" s="176" t="s">
        <v>1039</v>
      </c>
      <c r="L684" s="204">
        <v>46168.582638888889</v>
      </c>
      <c r="M684" s="204">
        <v>46168.631249999999</v>
      </c>
      <c r="N684" s="176" t="s">
        <v>221</v>
      </c>
      <c r="O684" s="144" t="s">
        <v>207</v>
      </c>
      <c r="P684" s="90"/>
      <c r="Q684" s="144" t="s">
        <v>207</v>
      </c>
      <c r="R684" s="90"/>
      <c r="S684" s="144" t="s">
        <v>207</v>
      </c>
      <c r="T684" s="90"/>
      <c r="U684" s="144" t="s">
        <v>207</v>
      </c>
      <c r="V684" s="90"/>
      <c r="W684" s="144" t="s">
        <v>207</v>
      </c>
      <c r="X684" s="90"/>
      <c r="Y684" s="144" t="s">
        <v>207</v>
      </c>
      <c r="Z684" s="90"/>
      <c r="AA684" s="144" t="s">
        <v>207</v>
      </c>
      <c r="AB684" s="90"/>
      <c r="AC684" s="144" t="s">
        <v>207</v>
      </c>
      <c r="AD684" s="90"/>
      <c r="AE684" s="144" t="s">
        <v>207</v>
      </c>
      <c r="AF684" s="178" t="str">
        <f>IF(AND(O684="",Q684="",S684="",U684="",W684="",Y684="",AA684="",AC684=""),"",IF(OR(AND(O684&lt;&gt;"NA",O684&lt;&gt;"C",O684&lt;&gt;"NC",O684&lt;&gt;"SF",O684&lt;&gt;""),AND(Q684&lt;&gt;"NA",Q684&lt;&gt;"C",Q684&lt;&gt;"NC",Q684&lt;&gt;"SF",Q684&lt;&gt;""),AND(S684&lt;&gt;"NA",S684&lt;&gt;"C",S684&lt;&gt;"NC",S684&lt;&gt;"SF",S684&lt;&gt;""),AND(U684&lt;&gt;"NA",U684&lt;&gt;"C",U684&lt;&gt;"NC",U684&lt;&gt;"SF",U684&lt;&gt;""),AND(W684&lt;&gt;"NA",W684&lt;&gt;"C",W684&lt;&gt;"NC",W684&lt;&gt;"SF",W684&lt;&gt;""),AND(Y684&lt;&gt;"NA",Y684&lt;&gt;"C",Y684&lt;&gt;"NC",Y684&lt;&gt;"SF",Y684&lt;&gt;""),AND(AA684&lt;&gt;"NA",AA684&lt;&gt;"C",AA684&lt;&gt;"NC",AA684&lt;&gt;"SF",AA684&lt;&gt;""),AND(AC684&lt;&gt;"NA",AC684&lt;&gt;"C",AC684&lt;&gt;"NC",AC684&lt;&gt;"SF",AC684&lt;&gt;"")),"FALSO",IF(AND(O684="NA",Q684="NA",S684="NA",U684="NA",W684="NA",Y684="NA",AA684="NA",AC684="NA"),"NA",IF(OR(O684="NC",Q684="NC",S684="NC",U684="NC",W684="NC",Y684="NC",AA684="NC",AC684="NC",O684="SF",Q684="SF",S684="SF",U684="SF",W684="SF",Y684="SF",AA684="SF",AC684="SF"),"NC",IF(OR(O684="C",Q684="C",S684="C",U684="C",W684="C",Y684="C",AA684="C",AC684="C"),"C","")))))</f>
        <v>C</v>
      </c>
      <c r="AG684" s="54" t="str">
        <f>IF(AND(AE684="C",AF684="C"),"UTILIZOU O PDA CORRETAMENTE",IF(AND(AE684="C",AF684="NC"),"UTILIZOU O PDA CORRETAMENTE. NÃO HÁ FOTOS DE TODAS AS ETAPAS",IF(AND(AE684="NC",AF684="NC"),"NÃO UTILIZOU O PDA",IF(AND(AE684="NA",AF684="NA"),"NÃO AVALIADO POR FALHA DE SINCRONISMO"))))</f>
        <v>UTILIZOU O PDA CORRETAMENTE</v>
      </c>
      <c r="AH684" s="144" t="s">
        <v>207</v>
      </c>
      <c r="AI684" s="190" t="s">
        <v>6</v>
      </c>
      <c r="AJ684" s="94" t="str">
        <f>E684</f>
        <v>SÃO PAULO</v>
      </c>
      <c r="AK684" s="192" t="s">
        <v>39</v>
      </c>
    </row>
    <row r="685" spans="1:37" ht="30" hidden="1" customHeight="1">
      <c r="A685" s="176" t="s">
        <v>201</v>
      </c>
      <c r="B685" s="176">
        <v>2621895868</v>
      </c>
      <c r="C685" s="176" t="s">
        <v>106</v>
      </c>
      <c r="D685" s="176" t="s">
        <v>81</v>
      </c>
      <c r="E685" s="176" t="s">
        <v>5</v>
      </c>
      <c r="F685" s="176" t="s">
        <v>1040</v>
      </c>
      <c r="G685" s="176">
        <v>121</v>
      </c>
      <c r="H685" s="176" t="s">
        <v>217</v>
      </c>
      <c r="I685" s="176" t="s">
        <v>1041</v>
      </c>
      <c r="J685" s="176" t="s">
        <v>279</v>
      </c>
      <c r="K685" s="176" t="s">
        <v>701</v>
      </c>
      <c r="L685" s="204">
        <v>46168.67083333333</v>
      </c>
      <c r="M685" s="204">
        <v>46168.705555555556</v>
      </c>
      <c r="N685" s="176" t="s">
        <v>243</v>
      </c>
      <c r="O685" s="144" t="s">
        <v>207</v>
      </c>
      <c r="P685" s="90"/>
      <c r="Q685" s="144" t="s">
        <v>207</v>
      </c>
      <c r="R685" s="90"/>
      <c r="S685" s="144" t="s">
        <v>207</v>
      </c>
      <c r="T685" s="90"/>
      <c r="U685" s="144" t="s">
        <v>62</v>
      </c>
      <c r="V685" s="90"/>
      <c r="W685" s="144" t="s">
        <v>207</v>
      </c>
      <c r="X685" s="90"/>
      <c r="Y685" s="144" t="s">
        <v>62</v>
      </c>
      <c r="Z685" s="90"/>
      <c r="AA685" s="144" t="s">
        <v>207</v>
      </c>
      <c r="AB685" s="90"/>
      <c r="AC685" s="144" t="s">
        <v>207</v>
      </c>
      <c r="AD685" s="90"/>
      <c r="AE685" s="144" t="s">
        <v>207</v>
      </c>
      <c r="AF685" s="178" t="str">
        <f>IF(AND(O685="",Q685="",S685="",U685="",W685="",Y685="",AA685="",AC685=""),"",IF(OR(AND(O685&lt;&gt;"NA",O685&lt;&gt;"C",O685&lt;&gt;"NC",O685&lt;&gt;"SF",O685&lt;&gt;""),AND(Q685&lt;&gt;"NA",Q685&lt;&gt;"C",Q685&lt;&gt;"NC",Q685&lt;&gt;"SF",Q685&lt;&gt;""),AND(S685&lt;&gt;"NA",S685&lt;&gt;"C",S685&lt;&gt;"NC",S685&lt;&gt;"SF",S685&lt;&gt;""),AND(U685&lt;&gt;"NA",U685&lt;&gt;"C",U685&lt;&gt;"NC",U685&lt;&gt;"SF",U685&lt;&gt;""),AND(W685&lt;&gt;"NA",W685&lt;&gt;"C",W685&lt;&gt;"NC",W685&lt;&gt;"SF",W685&lt;&gt;""),AND(Y685&lt;&gt;"NA",Y685&lt;&gt;"C",Y685&lt;&gt;"NC",Y685&lt;&gt;"SF",Y685&lt;&gt;""),AND(AA685&lt;&gt;"NA",AA685&lt;&gt;"C",AA685&lt;&gt;"NC",AA685&lt;&gt;"SF",AA685&lt;&gt;""),AND(AC685&lt;&gt;"NA",AC685&lt;&gt;"C",AC685&lt;&gt;"NC",AC685&lt;&gt;"SF",AC685&lt;&gt;"")),"FALSO",IF(AND(O685="NA",Q685="NA",S685="NA",U685="NA",W685="NA",Y685="NA",AA685="NA",AC685="NA"),"NA",IF(OR(O685="NC",Q685="NC",S685="NC",U685="NC",W685="NC",Y685="NC",AA685="NC",AC685="NC",O685="SF",Q685="SF",S685="SF",U685="SF",W685="SF",Y685="SF",AA685="SF",AC685="SF"),"NC",IF(OR(O685="C",Q685="C",S685="C",U685="C",W685="C",Y685="C",AA685="C",AC685="C"),"C","")))))</f>
        <v>C</v>
      </c>
      <c r="AG685" s="54" t="str">
        <f>IF(AND(AE685="C",AF685="C"),"UTILIZOU O PDA CORRETAMENTE",IF(AND(AE685="C",AF685="NC"),"UTILIZOU O PDA CORRETAMENTE. NÃO HÁ FOTOS DE TODAS AS ETAPAS",IF(AND(AE685="NC",AF685="NC"),"NÃO UTILIZOU O PDA",IF(AND(AE685="NA",AF685="NA"),"NÃO AVALIADO POR FALHA DE SINCRONISMO"))))</f>
        <v>UTILIZOU O PDA CORRETAMENTE</v>
      </c>
      <c r="AH685" s="144" t="s">
        <v>207</v>
      </c>
      <c r="AI685" s="190" t="s">
        <v>6</v>
      </c>
      <c r="AJ685" s="94" t="str">
        <f>E685</f>
        <v>SÃO PAULO</v>
      </c>
      <c r="AK685" s="192" t="s">
        <v>39</v>
      </c>
    </row>
    <row r="686" spans="1:37" ht="30" hidden="1" customHeight="1">
      <c r="A686" s="176" t="s">
        <v>201</v>
      </c>
      <c r="B686" s="176">
        <v>2621072709</v>
      </c>
      <c r="C686" s="176" t="s">
        <v>293</v>
      </c>
      <c r="D686" s="176" t="s">
        <v>77</v>
      </c>
      <c r="E686" s="176" t="s">
        <v>5</v>
      </c>
      <c r="F686" s="176" t="s">
        <v>1042</v>
      </c>
      <c r="G686" s="176">
        <v>20</v>
      </c>
      <c r="H686" s="176" t="s">
        <v>203</v>
      </c>
      <c r="I686" s="176" t="s">
        <v>241</v>
      </c>
      <c r="J686" s="176" t="s">
        <v>296</v>
      </c>
      <c r="K686" s="176" t="s">
        <v>1043</v>
      </c>
      <c r="L686" s="204">
        <v>46168.295138888891</v>
      </c>
      <c r="M686" s="204">
        <v>46168.375</v>
      </c>
      <c r="N686" s="176" t="s">
        <v>226</v>
      </c>
      <c r="O686" s="144" t="s">
        <v>207</v>
      </c>
      <c r="P686" s="90"/>
      <c r="Q686" s="144" t="s">
        <v>207</v>
      </c>
      <c r="R686" s="90"/>
      <c r="S686" s="144" t="s">
        <v>207</v>
      </c>
      <c r="T686" s="90"/>
      <c r="U686" s="144" t="s">
        <v>207</v>
      </c>
      <c r="V686" s="90"/>
      <c r="W686" s="144" t="s">
        <v>207</v>
      </c>
      <c r="X686" s="90"/>
      <c r="Y686" s="144" t="s">
        <v>207</v>
      </c>
      <c r="Z686" s="90"/>
      <c r="AA686" s="144" t="s">
        <v>207</v>
      </c>
      <c r="AB686" s="90"/>
      <c r="AC686" s="144" t="s">
        <v>207</v>
      </c>
      <c r="AD686" s="90"/>
      <c r="AE686" s="144" t="s">
        <v>207</v>
      </c>
      <c r="AF686" s="178" t="str">
        <f>IF(AND(O686="",Q686="",S686="",U686="",W686="",Y686="",AA686="",AC686=""),"",IF(OR(AND(O686&lt;&gt;"NA",O686&lt;&gt;"C",O686&lt;&gt;"NC",O686&lt;&gt;"SF",O686&lt;&gt;""),AND(Q686&lt;&gt;"NA",Q686&lt;&gt;"C",Q686&lt;&gt;"NC",Q686&lt;&gt;"SF",Q686&lt;&gt;""),AND(S686&lt;&gt;"NA",S686&lt;&gt;"C",S686&lt;&gt;"NC",S686&lt;&gt;"SF",S686&lt;&gt;""),AND(U686&lt;&gt;"NA",U686&lt;&gt;"C",U686&lt;&gt;"NC",U686&lt;&gt;"SF",U686&lt;&gt;""),AND(W686&lt;&gt;"NA",W686&lt;&gt;"C",W686&lt;&gt;"NC",W686&lt;&gt;"SF",W686&lt;&gt;""),AND(Y686&lt;&gt;"NA",Y686&lt;&gt;"C",Y686&lt;&gt;"NC",Y686&lt;&gt;"SF",Y686&lt;&gt;""),AND(AA686&lt;&gt;"NA",AA686&lt;&gt;"C",AA686&lt;&gt;"NC",AA686&lt;&gt;"SF",AA686&lt;&gt;""),AND(AC686&lt;&gt;"NA",AC686&lt;&gt;"C",AC686&lt;&gt;"NC",AC686&lt;&gt;"SF",AC686&lt;&gt;"")),"FALSO",IF(AND(O686="NA",Q686="NA",S686="NA",U686="NA",W686="NA",Y686="NA",AA686="NA",AC686="NA"),"NA",IF(OR(O686="NC",Q686="NC",S686="NC",U686="NC",W686="NC",Y686="NC",AA686="NC",AC686="NC",O686="SF",Q686="SF",S686="SF",U686="SF",W686="SF",Y686="SF",AA686="SF",AC686="SF"),"NC",IF(OR(O686="C",Q686="C",S686="C",U686="C",W686="C",Y686="C",AA686="C",AC686="C"),"C","")))))</f>
        <v>C</v>
      </c>
      <c r="AG686" s="54" t="str">
        <f>IF(AND(AE686="C",AF686="C"),"UTILIZOU O PDA CORRETAMENTE",IF(AND(AE686="C",AF686="NC"),"UTILIZOU O PDA CORRETAMENTE. NÃO HÁ FOTOS DE TODAS AS ETAPAS",IF(AND(AE686="NC",AF686="NC"),"NÃO UTILIZOU O PDA",IF(AND(AE686="NA",AF686="NA"),"NÃO AVALIADO POR FALHA DE SINCRONISMO"))))</f>
        <v>UTILIZOU O PDA CORRETAMENTE</v>
      </c>
      <c r="AH686" s="144" t="s">
        <v>207</v>
      </c>
      <c r="AI686" s="190" t="s">
        <v>6</v>
      </c>
      <c r="AJ686" s="94" t="str">
        <f>E686</f>
        <v>SÃO PAULO</v>
      </c>
      <c r="AK686" s="192" t="s">
        <v>39</v>
      </c>
    </row>
    <row r="687" spans="1:37" ht="30" hidden="1" customHeight="1">
      <c r="A687" s="176" t="s">
        <v>201</v>
      </c>
      <c r="B687" s="176">
        <v>2621072719</v>
      </c>
      <c r="C687" s="176" t="s">
        <v>293</v>
      </c>
      <c r="D687" s="176" t="s">
        <v>77</v>
      </c>
      <c r="E687" s="176" t="s">
        <v>5</v>
      </c>
      <c r="F687" s="176" t="s">
        <v>1042</v>
      </c>
      <c r="G687" s="176">
        <v>20</v>
      </c>
      <c r="H687" s="176" t="s">
        <v>212</v>
      </c>
      <c r="I687" s="176" t="s">
        <v>241</v>
      </c>
      <c r="J687" s="176" t="s">
        <v>296</v>
      </c>
      <c r="K687" s="176" t="s">
        <v>1044</v>
      </c>
      <c r="L687" s="204">
        <v>46168.295138888891</v>
      </c>
      <c r="M687" s="204">
        <v>46168.333333333336</v>
      </c>
      <c r="N687" s="176" t="s">
        <v>226</v>
      </c>
      <c r="O687" s="144" t="s">
        <v>207</v>
      </c>
      <c r="P687" s="90"/>
      <c r="Q687" s="144" t="s">
        <v>207</v>
      </c>
      <c r="R687" s="90"/>
      <c r="S687" s="144" t="s">
        <v>207</v>
      </c>
      <c r="T687" s="90"/>
      <c r="U687" s="144" t="s">
        <v>207</v>
      </c>
      <c r="V687" s="90"/>
      <c r="W687" s="144" t="s">
        <v>207</v>
      </c>
      <c r="X687" s="90"/>
      <c r="Y687" s="144" t="s">
        <v>207</v>
      </c>
      <c r="Z687" s="90"/>
      <c r="AA687" s="144" t="s">
        <v>207</v>
      </c>
      <c r="AB687" s="90"/>
      <c r="AC687" s="144" t="s">
        <v>207</v>
      </c>
      <c r="AD687" s="90"/>
      <c r="AE687" s="144" t="s">
        <v>207</v>
      </c>
      <c r="AF687" s="178" t="str">
        <f>IF(AND(O687="",Q687="",S687="",U687="",W687="",Y687="",AA687="",AC687=""),"",IF(OR(AND(O687&lt;&gt;"NA",O687&lt;&gt;"C",O687&lt;&gt;"NC",O687&lt;&gt;"SF",O687&lt;&gt;""),AND(Q687&lt;&gt;"NA",Q687&lt;&gt;"C",Q687&lt;&gt;"NC",Q687&lt;&gt;"SF",Q687&lt;&gt;""),AND(S687&lt;&gt;"NA",S687&lt;&gt;"C",S687&lt;&gt;"NC",S687&lt;&gt;"SF",S687&lt;&gt;""),AND(U687&lt;&gt;"NA",U687&lt;&gt;"C",U687&lt;&gt;"NC",U687&lt;&gt;"SF",U687&lt;&gt;""),AND(W687&lt;&gt;"NA",W687&lt;&gt;"C",W687&lt;&gt;"NC",W687&lt;&gt;"SF",W687&lt;&gt;""),AND(Y687&lt;&gt;"NA",Y687&lt;&gt;"C",Y687&lt;&gt;"NC",Y687&lt;&gt;"SF",Y687&lt;&gt;""),AND(AA687&lt;&gt;"NA",AA687&lt;&gt;"C",AA687&lt;&gt;"NC",AA687&lt;&gt;"SF",AA687&lt;&gt;""),AND(AC687&lt;&gt;"NA",AC687&lt;&gt;"C",AC687&lt;&gt;"NC",AC687&lt;&gt;"SF",AC687&lt;&gt;"")),"FALSO",IF(AND(O687="NA",Q687="NA",S687="NA",U687="NA",W687="NA",Y687="NA",AA687="NA",AC687="NA"),"NA",IF(OR(O687="NC",Q687="NC",S687="NC",U687="NC",W687="NC",Y687="NC",AA687="NC",AC687="NC",O687="SF",Q687="SF",S687="SF",U687="SF",W687="SF",Y687="SF",AA687="SF",AC687="SF"),"NC",IF(OR(O687="C",Q687="C",S687="C",U687="C",W687="C",Y687="C",AA687="C",AC687="C"),"C","")))))</f>
        <v>C</v>
      </c>
      <c r="AG687" s="54" t="str">
        <f>IF(AND(AE687="C",AF687="C"),"UTILIZOU O PDA CORRETAMENTE",IF(AND(AE687="C",AF687="NC"),"UTILIZOU O PDA CORRETAMENTE. NÃO HÁ FOTOS DE TODAS AS ETAPAS",IF(AND(AE687="NC",AF687="NC"),"NÃO UTILIZOU O PDA",IF(AND(AE687="NA",AF687="NA"),"NÃO AVALIADO POR FALHA DE SINCRONISMO"))))</f>
        <v>UTILIZOU O PDA CORRETAMENTE</v>
      </c>
      <c r="AH687" s="144"/>
      <c r="AI687" s="190" t="s">
        <v>6</v>
      </c>
      <c r="AJ687" s="94" t="str">
        <f>E687</f>
        <v>SÃO PAULO</v>
      </c>
      <c r="AK687" s="192" t="s">
        <v>39</v>
      </c>
    </row>
    <row r="688" spans="1:37" ht="30" hidden="1" customHeight="1">
      <c r="A688" s="176" t="s">
        <v>201</v>
      </c>
      <c r="B688" s="176">
        <v>2621072716</v>
      </c>
      <c r="C688" s="176" t="s">
        <v>293</v>
      </c>
      <c r="D688" s="176" t="s">
        <v>77</v>
      </c>
      <c r="E688" s="176" t="s">
        <v>5</v>
      </c>
      <c r="F688" s="176" t="s">
        <v>1042</v>
      </c>
      <c r="G688" s="176">
        <v>20</v>
      </c>
      <c r="H688" s="176" t="s">
        <v>210</v>
      </c>
      <c r="I688" s="176" t="s">
        <v>241</v>
      </c>
      <c r="J688" s="176" t="s">
        <v>296</v>
      </c>
      <c r="K688" s="176" t="s">
        <v>217</v>
      </c>
      <c r="L688" s="204">
        <v>46168.295138888891</v>
      </c>
      <c r="M688" s="204">
        <v>46168.333333333336</v>
      </c>
      <c r="N688" s="176" t="s">
        <v>226</v>
      </c>
      <c r="O688" s="144" t="s">
        <v>207</v>
      </c>
      <c r="P688" s="90"/>
      <c r="Q688" s="144" t="s">
        <v>207</v>
      </c>
      <c r="R688" s="90"/>
      <c r="S688" s="144" t="s">
        <v>207</v>
      </c>
      <c r="T688" s="90"/>
      <c r="U688" s="144" t="s">
        <v>207</v>
      </c>
      <c r="V688" s="90"/>
      <c r="W688" s="144" t="s">
        <v>207</v>
      </c>
      <c r="X688" s="90"/>
      <c r="Y688" s="144" t="s">
        <v>207</v>
      </c>
      <c r="Z688" s="90"/>
      <c r="AA688" s="144" t="s">
        <v>207</v>
      </c>
      <c r="AB688" s="90"/>
      <c r="AC688" s="144" t="s">
        <v>207</v>
      </c>
      <c r="AD688" s="90"/>
      <c r="AE688" s="144" t="s">
        <v>207</v>
      </c>
      <c r="AF688" s="178" t="str">
        <f>IF(AND(O688="",Q688="",S688="",U688="",W688="",Y688="",AA688="",AC688=""),"",IF(OR(AND(O688&lt;&gt;"NA",O688&lt;&gt;"C",O688&lt;&gt;"NC",O688&lt;&gt;"SF",O688&lt;&gt;""),AND(Q688&lt;&gt;"NA",Q688&lt;&gt;"C",Q688&lt;&gt;"NC",Q688&lt;&gt;"SF",Q688&lt;&gt;""),AND(S688&lt;&gt;"NA",S688&lt;&gt;"C",S688&lt;&gt;"NC",S688&lt;&gt;"SF",S688&lt;&gt;""),AND(U688&lt;&gt;"NA",U688&lt;&gt;"C",U688&lt;&gt;"NC",U688&lt;&gt;"SF",U688&lt;&gt;""),AND(W688&lt;&gt;"NA",W688&lt;&gt;"C",W688&lt;&gt;"NC",W688&lt;&gt;"SF",W688&lt;&gt;""),AND(Y688&lt;&gt;"NA",Y688&lt;&gt;"C",Y688&lt;&gt;"NC",Y688&lt;&gt;"SF",Y688&lt;&gt;""),AND(AA688&lt;&gt;"NA",AA688&lt;&gt;"C",AA688&lt;&gt;"NC",AA688&lt;&gt;"SF",AA688&lt;&gt;""),AND(AC688&lt;&gt;"NA",AC688&lt;&gt;"C",AC688&lt;&gt;"NC",AC688&lt;&gt;"SF",AC688&lt;&gt;"")),"FALSO",IF(AND(O688="NA",Q688="NA",S688="NA",U688="NA",W688="NA",Y688="NA",AA688="NA",AC688="NA"),"NA",IF(OR(O688="NC",Q688="NC",S688="NC",U688="NC",W688="NC",Y688="NC",AA688="NC",AC688="NC",O688="SF",Q688="SF",S688="SF",U688="SF",W688="SF",Y688="SF",AA688="SF",AC688="SF"),"NC",IF(OR(O688="C",Q688="C",S688="C",U688="C",W688="C",Y688="C",AA688="C",AC688="C"),"C","")))))</f>
        <v>C</v>
      </c>
      <c r="AG688" s="54" t="str">
        <f>IF(AND(AE688="C",AF688="C"),"UTILIZOU O PDA CORRETAMENTE",IF(AND(AE688="C",AF688="NC"),"UTILIZOU O PDA CORRETAMENTE. NÃO HÁ FOTOS DE TODAS AS ETAPAS",IF(AND(AE688="NC",AF688="NC"),"NÃO UTILIZOU O PDA",IF(AND(AE688="NA",AF688="NA"),"NÃO AVALIADO POR FALHA DE SINCRONISMO"))))</f>
        <v>UTILIZOU O PDA CORRETAMENTE</v>
      </c>
      <c r="AH688" s="144"/>
      <c r="AI688" s="190" t="s">
        <v>6</v>
      </c>
      <c r="AJ688" s="94" t="str">
        <f>E688</f>
        <v>SÃO PAULO</v>
      </c>
      <c r="AK688" s="192" t="s">
        <v>39</v>
      </c>
    </row>
    <row r="689" spans="1:37" ht="30" hidden="1" customHeight="1">
      <c r="A689" s="176" t="s">
        <v>201</v>
      </c>
      <c r="B689" s="176">
        <v>2621072714</v>
      </c>
      <c r="C689" s="176" t="s">
        <v>293</v>
      </c>
      <c r="D689" s="176" t="s">
        <v>77</v>
      </c>
      <c r="E689" s="176" t="s">
        <v>5</v>
      </c>
      <c r="F689" s="176" t="s">
        <v>1042</v>
      </c>
      <c r="G689" s="176">
        <v>20</v>
      </c>
      <c r="H689" s="176" t="s">
        <v>211</v>
      </c>
      <c r="I689" s="176" t="s">
        <v>241</v>
      </c>
      <c r="J689" s="176" t="s">
        <v>296</v>
      </c>
      <c r="K689" s="176"/>
      <c r="L689" s="204">
        <v>46168.295138888891</v>
      </c>
      <c r="M689" s="204">
        <v>46168.333333333336</v>
      </c>
      <c r="N689" s="176" t="s">
        <v>226</v>
      </c>
      <c r="O689" s="144" t="s">
        <v>207</v>
      </c>
      <c r="P689" s="90"/>
      <c r="Q689" s="144" t="s">
        <v>207</v>
      </c>
      <c r="R689" s="90"/>
      <c r="S689" s="144" t="s">
        <v>207</v>
      </c>
      <c r="T689" s="90"/>
      <c r="U689" s="144" t="s">
        <v>207</v>
      </c>
      <c r="V689" s="90"/>
      <c r="W689" s="144" t="s">
        <v>207</v>
      </c>
      <c r="X689" s="90"/>
      <c r="Y689" s="144" t="s">
        <v>207</v>
      </c>
      <c r="Z689" s="90"/>
      <c r="AA689" s="144" t="s">
        <v>207</v>
      </c>
      <c r="AB689" s="90"/>
      <c r="AC689" s="144" t="s">
        <v>207</v>
      </c>
      <c r="AD689" s="90"/>
      <c r="AE689" s="144" t="s">
        <v>207</v>
      </c>
      <c r="AF689" s="178" t="str">
        <f>IF(AND(O689="",Q689="",S689="",U689="",W689="",Y689="",AA689="",AC689=""),"",IF(OR(AND(O689&lt;&gt;"NA",O689&lt;&gt;"C",O689&lt;&gt;"NC",O689&lt;&gt;"SF",O689&lt;&gt;""),AND(Q689&lt;&gt;"NA",Q689&lt;&gt;"C",Q689&lt;&gt;"NC",Q689&lt;&gt;"SF",Q689&lt;&gt;""),AND(S689&lt;&gt;"NA",S689&lt;&gt;"C",S689&lt;&gt;"NC",S689&lt;&gt;"SF",S689&lt;&gt;""),AND(U689&lt;&gt;"NA",U689&lt;&gt;"C",U689&lt;&gt;"NC",U689&lt;&gt;"SF",U689&lt;&gt;""),AND(W689&lt;&gt;"NA",W689&lt;&gt;"C",W689&lt;&gt;"NC",W689&lt;&gt;"SF",W689&lt;&gt;""),AND(Y689&lt;&gt;"NA",Y689&lt;&gt;"C",Y689&lt;&gt;"NC",Y689&lt;&gt;"SF",Y689&lt;&gt;""),AND(AA689&lt;&gt;"NA",AA689&lt;&gt;"C",AA689&lt;&gt;"NC",AA689&lt;&gt;"SF",AA689&lt;&gt;""),AND(AC689&lt;&gt;"NA",AC689&lt;&gt;"C",AC689&lt;&gt;"NC",AC689&lt;&gt;"SF",AC689&lt;&gt;"")),"FALSO",IF(AND(O689="NA",Q689="NA",S689="NA",U689="NA",W689="NA",Y689="NA",AA689="NA",AC689="NA"),"NA",IF(OR(O689="NC",Q689="NC",S689="NC",U689="NC",W689="NC",Y689="NC",AA689="NC",AC689="NC",O689="SF",Q689="SF",S689="SF",U689="SF",W689="SF",Y689="SF",AA689="SF",AC689="SF"),"NC",IF(OR(O689="C",Q689="C",S689="C",U689="C",W689="C",Y689="C",AA689="C",AC689="C"),"C","")))))</f>
        <v>C</v>
      </c>
      <c r="AG689" s="54" t="str">
        <f>IF(AND(AE689="C",AF689="C"),"UTILIZOU O PDA CORRETAMENTE",IF(AND(AE689="C",AF689="NC"),"UTILIZOU O PDA CORRETAMENTE. NÃO HÁ FOTOS DE TODAS AS ETAPAS",IF(AND(AE689="NC",AF689="NC"),"NÃO UTILIZOU O PDA",IF(AND(AE689="NA",AF689="NA"),"NÃO AVALIADO POR FALHA DE SINCRONISMO"))))</f>
        <v>UTILIZOU O PDA CORRETAMENTE</v>
      </c>
      <c r="AH689" s="144"/>
      <c r="AI689" s="190" t="s">
        <v>6</v>
      </c>
      <c r="AJ689" s="94" t="str">
        <f>E689</f>
        <v>SÃO PAULO</v>
      </c>
      <c r="AK689" s="192" t="s">
        <v>39</v>
      </c>
    </row>
    <row r="690" spans="1:37" ht="30" hidden="1" customHeight="1">
      <c r="A690" s="176" t="s">
        <v>201</v>
      </c>
      <c r="B690" s="176">
        <v>2621072712</v>
      </c>
      <c r="C690" s="176" t="s">
        <v>293</v>
      </c>
      <c r="D690" s="176" t="s">
        <v>77</v>
      </c>
      <c r="E690" s="176" t="s">
        <v>5</v>
      </c>
      <c r="F690" s="176" t="s">
        <v>1042</v>
      </c>
      <c r="G690" s="176">
        <v>20</v>
      </c>
      <c r="H690" s="176" t="s">
        <v>208</v>
      </c>
      <c r="I690" s="176" t="s">
        <v>241</v>
      </c>
      <c r="J690" s="176" t="s">
        <v>296</v>
      </c>
      <c r="K690" s="176" t="s">
        <v>217</v>
      </c>
      <c r="L690" s="204">
        <v>46168.295138888891</v>
      </c>
      <c r="M690" s="204">
        <v>46168.333333333336</v>
      </c>
      <c r="N690" s="176" t="s">
        <v>226</v>
      </c>
      <c r="O690" s="144" t="s">
        <v>207</v>
      </c>
      <c r="P690" s="90"/>
      <c r="Q690" s="144" t="s">
        <v>207</v>
      </c>
      <c r="R690" s="90"/>
      <c r="S690" s="144" t="s">
        <v>207</v>
      </c>
      <c r="T690" s="90"/>
      <c r="U690" s="144" t="s">
        <v>207</v>
      </c>
      <c r="V690" s="90"/>
      <c r="W690" s="144" t="s">
        <v>207</v>
      </c>
      <c r="X690" s="90"/>
      <c r="Y690" s="144" t="s">
        <v>207</v>
      </c>
      <c r="Z690" s="90"/>
      <c r="AA690" s="144" t="s">
        <v>207</v>
      </c>
      <c r="AB690" s="90"/>
      <c r="AC690" s="144" t="s">
        <v>207</v>
      </c>
      <c r="AD690" s="90"/>
      <c r="AE690" s="144" t="s">
        <v>207</v>
      </c>
      <c r="AF690" s="178" t="str">
        <f>IF(AND(O690="",Q690="",S690="",U690="",W690="",Y690="",AA690="",AC690=""),"",IF(OR(AND(O690&lt;&gt;"NA",O690&lt;&gt;"C",O690&lt;&gt;"NC",O690&lt;&gt;"SF",O690&lt;&gt;""),AND(Q690&lt;&gt;"NA",Q690&lt;&gt;"C",Q690&lt;&gt;"NC",Q690&lt;&gt;"SF",Q690&lt;&gt;""),AND(S690&lt;&gt;"NA",S690&lt;&gt;"C",S690&lt;&gt;"NC",S690&lt;&gt;"SF",S690&lt;&gt;""),AND(U690&lt;&gt;"NA",U690&lt;&gt;"C",U690&lt;&gt;"NC",U690&lt;&gt;"SF",U690&lt;&gt;""),AND(W690&lt;&gt;"NA",W690&lt;&gt;"C",W690&lt;&gt;"NC",W690&lt;&gt;"SF",W690&lt;&gt;""),AND(Y690&lt;&gt;"NA",Y690&lt;&gt;"C",Y690&lt;&gt;"NC",Y690&lt;&gt;"SF",Y690&lt;&gt;""),AND(AA690&lt;&gt;"NA",AA690&lt;&gt;"C",AA690&lt;&gt;"NC",AA690&lt;&gt;"SF",AA690&lt;&gt;""),AND(AC690&lt;&gt;"NA",AC690&lt;&gt;"C",AC690&lt;&gt;"NC",AC690&lt;&gt;"SF",AC690&lt;&gt;"")),"FALSO",IF(AND(O690="NA",Q690="NA",S690="NA",U690="NA",W690="NA",Y690="NA",AA690="NA",AC690="NA"),"NA",IF(OR(O690="NC",Q690="NC",S690="NC",U690="NC",W690="NC",Y690="NC",AA690="NC",AC690="NC",O690="SF",Q690="SF",S690="SF",U690="SF",W690="SF",Y690="SF",AA690="SF",AC690="SF"),"NC",IF(OR(O690="C",Q690="C",S690="C",U690="C",W690="C",Y690="C",AA690="C",AC690="C"),"C","")))))</f>
        <v>C</v>
      </c>
      <c r="AG690" s="54" t="str">
        <f>IF(AND(AE690="C",AF690="C"),"UTILIZOU O PDA CORRETAMENTE",IF(AND(AE690="C",AF690="NC"),"UTILIZOU O PDA CORRETAMENTE. NÃO HÁ FOTOS DE TODAS AS ETAPAS",IF(AND(AE690="NC",AF690="NC"),"NÃO UTILIZOU O PDA",IF(AND(AE690="NA",AF690="NA"),"NÃO AVALIADO POR FALHA DE SINCRONISMO"))))</f>
        <v>UTILIZOU O PDA CORRETAMENTE</v>
      </c>
      <c r="AH690" s="144"/>
      <c r="AI690" s="190" t="s">
        <v>6</v>
      </c>
      <c r="AJ690" s="94" t="str">
        <f>E690</f>
        <v>SÃO PAULO</v>
      </c>
      <c r="AK690" s="192" t="s">
        <v>39</v>
      </c>
    </row>
    <row r="691" spans="1:37" ht="30" hidden="1" customHeight="1">
      <c r="A691" s="176" t="s">
        <v>201</v>
      </c>
      <c r="B691" s="176">
        <v>2621846388</v>
      </c>
      <c r="C691" s="176" t="s">
        <v>107</v>
      </c>
      <c r="D691" s="176" t="s">
        <v>81</v>
      </c>
      <c r="E691" s="176" t="s">
        <v>5</v>
      </c>
      <c r="F691" s="176" t="s">
        <v>758</v>
      </c>
      <c r="G691" s="176">
        <v>543</v>
      </c>
      <c r="H691" s="176"/>
      <c r="I691" s="176" t="s">
        <v>6</v>
      </c>
      <c r="J691" s="176" t="s">
        <v>246</v>
      </c>
      <c r="K691" s="176"/>
      <c r="L691" s="204">
        <v>46168.368055555555</v>
      </c>
      <c r="M691" s="204">
        <v>46168.373611111114</v>
      </c>
      <c r="N691" s="176" t="s">
        <v>258</v>
      </c>
      <c r="O691" s="144" t="s">
        <v>231</v>
      </c>
      <c r="P691" s="90" t="s">
        <v>891</v>
      </c>
      <c r="Q691" s="144" t="s">
        <v>231</v>
      </c>
      <c r="R691" s="90" t="s">
        <v>891</v>
      </c>
      <c r="S691" s="144" t="s">
        <v>231</v>
      </c>
      <c r="T691" s="90" t="s">
        <v>891</v>
      </c>
      <c r="U691" s="144" t="s">
        <v>231</v>
      </c>
      <c r="V691" s="90" t="s">
        <v>891</v>
      </c>
      <c r="W691" s="144" t="s">
        <v>231</v>
      </c>
      <c r="X691" s="90" t="s">
        <v>891</v>
      </c>
      <c r="Y691" s="144" t="s">
        <v>231</v>
      </c>
      <c r="Z691" s="90" t="s">
        <v>891</v>
      </c>
      <c r="AA691" s="144" t="s">
        <v>231</v>
      </c>
      <c r="AB691" s="90" t="s">
        <v>891</v>
      </c>
      <c r="AC691" s="144" t="s">
        <v>231</v>
      </c>
      <c r="AD691" s="90" t="s">
        <v>891</v>
      </c>
      <c r="AE691" s="144" t="s">
        <v>231</v>
      </c>
      <c r="AF691" s="178" t="str">
        <f>IF(AND(O691="",Q691="",S691="",U691="",W691="",Y691="",AA691="",AC691=""),"",IF(OR(AND(O691&lt;&gt;"NA",O691&lt;&gt;"C",O691&lt;&gt;"NC",O691&lt;&gt;"SF",O691&lt;&gt;""),AND(Q691&lt;&gt;"NA",Q691&lt;&gt;"C",Q691&lt;&gt;"NC",Q691&lt;&gt;"SF",Q691&lt;&gt;""),AND(S691&lt;&gt;"NA",S691&lt;&gt;"C",S691&lt;&gt;"NC",S691&lt;&gt;"SF",S691&lt;&gt;""),AND(U691&lt;&gt;"NA",U691&lt;&gt;"C",U691&lt;&gt;"NC",U691&lt;&gt;"SF",U691&lt;&gt;""),AND(W691&lt;&gt;"NA",W691&lt;&gt;"C",W691&lt;&gt;"NC",W691&lt;&gt;"SF",W691&lt;&gt;""),AND(Y691&lt;&gt;"NA",Y691&lt;&gt;"C",Y691&lt;&gt;"NC",Y691&lt;&gt;"SF",Y691&lt;&gt;""),AND(AA691&lt;&gt;"NA",AA691&lt;&gt;"C",AA691&lt;&gt;"NC",AA691&lt;&gt;"SF",AA691&lt;&gt;""),AND(AC691&lt;&gt;"NA",AC691&lt;&gt;"C",AC691&lt;&gt;"NC",AC691&lt;&gt;"SF",AC691&lt;&gt;"")),"FALSO",IF(AND(O691="NA",Q691="NA",S691="NA",U691="NA",W691="NA",Y691="NA",AA691="NA",AC691="NA"),"NA",IF(OR(O691="NC",Q691="NC",S691="NC",U691="NC",W691="NC",Y691="NC",AA691="NC",AC691="NC",O691="SF",Q691="SF",S691="SF",U691="SF",W691="SF",Y691="SF",AA691="SF",AC691="SF"),"NC",IF(OR(O691="C",Q691="C",S691="C",U691="C",W691="C",Y691="C",AA691="C",AC691="C"),"C","")))))</f>
        <v>NC</v>
      </c>
      <c r="AG691" s="54" t="str">
        <f>IF(AND(AE691="C",AF691="C"),"UTILIZOU O PDA CORRETAMENTE",IF(AND(AE691="C",AF691="NC"),"UTILIZOU O PDA CORRETAMENTE. NÃO HÁ FOTOS DE TODAS AS ETAPAS",IF(AND(AE691="NC",AF691="NC"),"NÃO UTILIZOU O PDA",IF(AND(AE691="NA",AF691="NA"),"NÃO AVALIADO POR FALHA DE SINCRONISMO"))))</f>
        <v>NÃO UTILIZOU O PDA</v>
      </c>
      <c r="AH691" s="144" t="s">
        <v>207</v>
      </c>
      <c r="AI691" s="190" t="s">
        <v>6</v>
      </c>
      <c r="AJ691" s="94" t="str">
        <f>E691</f>
        <v>SÃO PAULO</v>
      </c>
      <c r="AK691" s="192" t="s">
        <v>39</v>
      </c>
    </row>
    <row r="692" spans="1:37" ht="30" hidden="1" customHeight="1">
      <c r="A692" s="176" t="s">
        <v>201</v>
      </c>
      <c r="B692" s="176">
        <v>2621443544</v>
      </c>
      <c r="C692" s="176" t="s">
        <v>92</v>
      </c>
      <c r="D692" s="176" t="s">
        <v>77</v>
      </c>
      <c r="E692" s="176" t="s">
        <v>5</v>
      </c>
      <c r="F692" s="176" t="s">
        <v>829</v>
      </c>
      <c r="G692" s="176">
        <v>140</v>
      </c>
      <c r="H692" s="176" t="s">
        <v>504</v>
      </c>
      <c r="I692" s="176" t="s">
        <v>830</v>
      </c>
      <c r="J692" s="176" t="s">
        <v>343</v>
      </c>
      <c r="K692" s="176" t="s">
        <v>1045</v>
      </c>
      <c r="L692" s="204">
        <v>46168.383333333331</v>
      </c>
      <c r="M692" s="204">
        <v>46168.720138888886</v>
      </c>
      <c r="N692" s="176" t="s">
        <v>206</v>
      </c>
      <c r="O692" s="144" t="s">
        <v>207</v>
      </c>
      <c r="P692" s="90"/>
      <c r="Q692" s="144" t="s">
        <v>207</v>
      </c>
      <c r="R692" s="90"/>
      <c r="S692" s="144" t="s">
        <v>207</v>
      </c>
      <c r="T692" s="90"/>
      <c r="U692" s="144" t="s">
        <v>207</v>
      </c>
      <c r="V692" s="90"/>
      <c r="W692" s="144" t="s">
        <v>207</v>
      </c>
      <c r="X692" s="90"/>
      <c r="Y692" s="144" t="s">
        <v>207</v>
      </c>
      <c r="Z692" s="90"/>
      <c r="AA692" s="144" t="s">
        <v>207</v>
      </c>
      <c r="AB692" s="90"/>
      <c r="AC692" s="144" t="s">
        <v>207</v>
      </c>
      <c r="AD692" s="90"/>
      <c r="AE692" s="144" t="s">
        <v>207</v>
      </c>
      <c r="AF692" s="178" t="str">
        <f>IF(AND(O692="",Q692="",S692="",U692="",W692="",Y692="",AA692="",AC692=""),"",IF(OR(AND(O692&lt;&gt;"NA",O692&lt;&gt;"C",O692&lt;&gt;"NC",O692&lt;&gt;"SF",O692&lt;&gt;""),AND(Q692&lt;&gt;"NA",Q692&lt;&gt;"C",Q692&lt;&gt;"NC",Q692&lt;&gt;"SF",Q692&lt;&gt;""),AND(S692&lt;&gt;"NA",S692&lt;&gt;"C",S692&lt;&gt;"NC",S692&lt;&gt;"SF",S692&lt;&gt;""),AND(U692&lt;&gt;"NA",U692&lt;&gt;"C",U692&lt;&gt;"NC",U692&lt;&gt;"SF",U692&lt;&gt;""),AND(W692&lt;&gt;"NA",W692&lt;&gt;"C",W692&lt;&gt;"NC",W692&lt;&gt;"SF",W692&lt;&gt;""),AND(Y692&lt;&gt;"NA",Y692&lt;&gt;"C",Y692&lt;&gt;"NC",Y692&lt;&gt;"SF",Y692&lt;&gt;""),AND(AA692&lt;&gt;"NA",AA692&lt;&gt;"C",AA692&lt;&gt;"NC",AA692&lt;&gt;"SF",AA692&lt;&gt;""),AND(AC692&lt;&gt;"NA",AC692&lt;&gt;"C",AC692&lt;&gt;"NC",AC692&lt;&gt;"SF",AC692&lt;&gt;"")),"FALSO",IF(AND(O692="NA",Q692="NA",S692="NA",U692="NA",W692="NA",Y692="NA",AA692="NA",AC692="NA"),"NA",IF(OR(O692="NC",Q692="NC",S692="NC",U692="NC",W692="NC",Y692="NC",AA692="NC",AC692="NC",O692="SF",Q692="SF",S692="SF",U692="SF",W692="SF",Y692="SF",AA692="SF",AC692="SF"),"NC",IF(OR(O692="C",Q692="C",S692="C",U692="C",W692="C",Y692="C",AA692="C",AC692="C"),"C","")))))</f>
        <v>C</v>
      </c>
      <c r="AG692" s="54" t="str">
        <f>IF(AND(AE692="C",AF692="C"),"UTILIZOU O PDA CORRETAMENTE",IF(AND(AE692="C",AF692="NC"),"UTILIZOU O PDA CORRETAMENTE. NÃO HÁ FOTOS DE TODAS AS ETAPAS",IF(AND(AE692="NC",AF692="NC"),"NÃO UTILIZOU O PDA",IF(AND(AE692="NA",AF692="NA"),"NÃO AVALIADO POR FALHA DE SINCRONISMO"))))</f>
        <v>UTILIZOU O PDA CORRETAMENTE</v>
      </c>
      <c r="AH692" s="144" t="s">
        <v>207</v>
      </c>
      <c r="AI692" s="190" t="s">
        <v>6</v>
      </c>
      <c r="AJ692" s="94" t="str">
        <f>E692</f>
        <v>SÃO PAULO</v>
      </c>
      <c r="AK692" s="192" t="s">
        <v>39</v>
      </c>
    </row>
    <row r="693" spans="1:37" ht="30" hidden="1" customHeight="1">
      <c r="A693" s="176" t="s">
        <v>201</v>
      </c>
      <c r="B693" s="176">
        <v>2621466090</v>
      </c>
      <c r="C693" s="176" t="s">
        <v>84</v>
      </c>
      <c r="D693" s="176" t="s">
        <v>77</v>
      </c>
      <c r="E693" s="176" t="s">
        <v>5</v>
      </c>
      <c r="F693" s="176" t="s">
        <v>829</v>
      </c>
      <c r="G693" s="176">
        <v>140</v>
      </c>
      <c r="H693" s="176" t="s">
        <v>1046</v>
      </c>
      <c r="I693" s="176" t="s">
        <v>830</v>
      </c>
      <c r="J693" s="176" t="s">
        <v>424</v>
      </c>
      <c r="K693" s="176" t="s">
        <v>1047</v>
      </c>
      <c r="L693" s="204">
        <v>46168.333333333336</v>
      </c>
      <c r="M693" s="204">
        <v>46168.375</v>
      </c>
      <c r="N693" s="176" t="s">
        <v>206</v>
      </c>
      <c r="O693" s="144" t="s">
        <v>207</v>
      </c>
      <c r="P693" s="90"/>
      <c r="Q693" s="144" t="s">
        <v>207</v>
      </c>
      <c r="R693" s="90"/>
      <c r="S693" s="144" t="s">
        <v>207</v>
      </c>
      <c r="T693" s="90"/>
      <c r="U693" s="144" t="s">
        <v>207</v>
      </c>
      <c r="V693" s="90"/>
      <c r="W693" s="144" t="s">
        <v>207</v>
      </c>
      <c r="X693" s="90"/>
      <c r="Y693" s="144" t="s">
        <v>207</v>
      </c>
      <c r="Z693" s="90"/>
      <c r="AA693" s="144" t="s">
        <v>207</v>
      </c>
      <c r="AB693" s="90"/>
      <c r="AC693" s="144" t="s">
        <v>207</v>
      </c>
      <c r="AD693" s="90"/>
      <c r="AE693" s="144" t="s">
        <v>207</v>
      </c>
      <c r="AF693" s="178" t="str">
        <f>IF(AND(O693="",Q693="",S693="",U693="",W693="",Y693="",AA693="",AC693=""),"",IF(OR(AND(O693&lt;&gt;"NA",O693&lt;&gt;"C",O693&lt;&gt;"NC",O693&lt;&gt;"SF",O693&lt;&gt;""),AND(Q693&lt;&gt;"NA",Q693&lt;&gt;"C",Q693&lt;&gt;"NC",Q693&lt;&gt;"SF",Q693&lt;&gt;""),AND(S693&lt;&gt;"NA",S693&lt;&gt;"C",S693&lt;&gt;"NC",S693&lt;&gt;"SF",S693&lt;&gt;""),AND(U693&lt;&gt;"NA",U693&lt;&gt;"C",U693&lt;&gt;"NC",U693&lt;&gt;"SF",U693&lt;&gt;""),AND(W693&lt;&gt;"NA",W693&lt;&gt;"C",W693&lt;&gt;"NC",W693&lt;&gt;"SF",W693&lt;&gt;""),AND(Y693&lt;&gt;"NA",Y693&lt;&gt;"C",Y693&lt;&gt;"NC",Y693&lt;&gt;"SF",Y693&lt;&gt;""),AND(AA693&lt;&gt;"NA",AA693&lt;&gt;"C",AA693&lt;&gt;"NC",AA693&lt;&gt;"SF",AA693&lt;&gt;""),AND(AC693&lt;&gt;"NA",AC693&lt;&gt;"C",AC693&lt;&gt;"NC",AC693&lt;&gt;"SF",AC693&lt;&gt;"")),"FALSO",IF(AND(O693="NA",Q693="NA",S693="NA",U693="NA",W693="NA",Y693="NA",AA693="NA",AC693="NA"),"NA",IF(OR(O693="NC",Q693="NC",S693="NC",U693="NC",W693="NC",Y693="NC",AA693="NC",AC693="NC",O693="SF",Q693="SF",S693="SF",U693="SF",W693="SF",Y693="SF",AA693="SF",AC693="SF"),"NC",IF(OR(O693="C",Q693="C",S693="C",U693="C",W693="C",Y693="C",AA693="C",AC693="C"),"C","")))))</f>
        <v>C</v>
      </c>
      <c r="AG693" s="54" t="str">
        <f>IF(AND(AE693="C",AF693="C"),"UTILIZOU O PDA CORRETAMENTE",IF(AND(AE693="C",AF693="NC"),"UTILIZOU O PDA CORRETAMENTE. NÃO HÁ FOTOS DE TODAS AS ETAPAS",IF(AND(AE693="NC",AF693="NC"),"NÃO UTILIZOU O PDA",IF(AND(AE693="NA",AF693="NA"),"NÃO AVALIADO POR FALHA DE SINCRONISMO"))))</f>
        <v>UTILIZOU O PDA CORRETAMENTE</v>
      </c>
      <c r="AH693" s="144" t="s">
        <v>207</v>
      </c>
      <c r="AI693" s="190" t="s">
        <v>6</v>
      </c>
      <c r="AJ693" s="94" t="str">
        <f>E693</f>
        <v>SÃO PAULO</v>
      </c>
      <c r="AK693" s="192" t="s">
        <v>39</v>
      </c>
    </row>
    <row r="694" spans="1:37" ht="30" hidden="1" customHeight="1">
      <c r="A694" s="176" t="s">
        <v>201</v>
      </c>
      <c r="B694" s="176">
        <v>2621464395</v>
      </c>
      <c r="C694" s="176" t="s">
        <v>84</v>
      </c>
      <c r="D694" s="176" t="s">
        <v>77</v>
      </c>
      <c r="E694" s="176" t="s">
        <v>5</v>
      </c>
      <c r="F694" s="176" t="s">
        <v>829</v>
      </c>
      <c r="G694" s="176">
        <v>140</v>
      </c>
      <c r="H694" s="176" t="s">
        <v>922</v>
      </c>
      <c r="I694" s="176" t="s">
        <v>830</v>
      </c>
      <c r="J694" s="176" t="s">
        <v>424</v>
      </c>
      <c r="K694" s="176" t="s">
        <v>1048</v>
      </c>
      <c r="L694" s="204">
        <v>46168.333333333336</v>
      </c>
      <c r="M694" s="204">
        <v>46168.375</v>
      </c>
      <c r="N694" s="176" t="s">
        <v>206</v>
      </c>
      <c r="O694" s="144" t="s">
        <v>207</v>
      </c>
      <c r="P694" s="90"/>
      <c r="Q694" s="144" t="s">
        <v>207</v>
      </c>
      <c r="R694" s="90"/>
      <c r="S694" s="144" t="s">
        <v>207</v>
      </c>
      <c r="T694" s="90"/>
      <c r="U694" s="144" t="s">
        <v>207</v>
      </c>
      <c r="V694" s="90"/>
      <c r="W694" s="144" t="s">
        <v>207</v>
      </c>
      <c r="X694" s="90"/>
      <c r="Y694" s="144" t="s">
        <v>207</v>
      </c>
      <c r="Z694" s="90"/>
      <c r="AA694" s="144" t="s">
        <v>207</v>
      </c>
      <c r="AB694" s="90"/>
      <c r="AC694" s="144" t="s">
        <v>207</v>
      </c>
      <c r="AD694" s="90"/>
      <c r="AE694" s="144" t="s">
        <v>207</v>
      </c>
      <c r="AF694" s="178" t="str">
        <f>IF(AND(O694="",Q694="",S694="",U694="",W694="",Y694="",AA694="",AC694=""),"",IF(OR(AND(O694&lt;&gt;"NA",O694&lt;&gt;"C",O694&lt;&gt;"NC",O694&lt;&gt;"SF",O694&lt;&gt;""),AND(Q694&lt;&gt;"NA",Q694&lt;&gt;"C",Q694&lt;&gt;"NC",Q694&lt;&gt;"SF",Q694&lt;&gt;""),AND(S694&lt;&gt;"NA",S694&lt;&gt;"C",S694&lt;&gt;"NC",S694&lt;&gt;"SF",S694&lt;&gt;""),AND(U694&lt;&gt;"NA",U694&lt;&gt;"C",U694&lt;&gt;"NC",U694&lt;&gt;"SF",U694&lt;&gt;""),AND(W694&lt;&gt;"NA",W694&lt;&gt;"C",W694&lt;&gt;"NC",W694&lt;&gt;"SF",W694&lt;&gt;""),AND(Y694&lt;&gt;"NA",Y694&lt;&gt;"C",Y694&lt;&gt;"NC",Y694&lt;&gt;"SF",Y694&lt;&gt;""),AND(AA694&lt;&gt;"NA",AA694&lt;&gt;"C",AA694&lt;&gt;"NC",AA694&lt;&gt;"SF",AA694&lt;&gt;""),AND(AC694&lt;&gt;"NA",AC694&lt;&gt;"C",AC694&lt;&gt;"NC",AC694&lt;&gt;"SF",AC694&lt;&gt;"")),"FALSO",IF(AND(O694="NA",Q694="NA",S694="NA",U694="NA",W694="NA",Y694="NA",AA694="NA",AC694="NA"),"NA",IF(OR(O694="NC",Q694="NC",S694="NC",U694="NC",W694="NC",Y694="NC",AA694="NC",AC694="NC",O694="SF",Q694="SF",S694="SF",U694="SF",W694="SF",Y694="SF",AA694="SF",AC694="SF"),"NC",IF(OR(O694="C",Q694="C",S694="C",U694="C",W694="C",Y694="C",AA694="C",AC694="C"),"C","")))))</f>
        <v>C</v>
      </c>
      <c r="AG694" s="54" t="str">
        <f>IF(AND(AE694="C",AF694="C"),"UTILIZOU O PDA CORRETAMENTE",IF(AND(AE694="C",AF694="NC"),"UTILIZOU O PDA CORRETAMENTE. NÃO HÁ FOTOS DE TODAS AS ETAPAS",IF(AND(AE694="NC",AF694="NC"),"NÃO UTILIZOU O PDA",IF(AND(AE694="NA",AF694="NA"),"NÃO AVALIADO POR FALHA DE SINCRONISMO"))))</f>
        <v>UTILIZOU O PDA CORRETAMENTE</v>
      </c>
      <c r="AH694" s="144" t="s">
        <v>207</v>
      </c>
      <c r="AI694" s="190" t="s">
        <v>6</v>
      </c>
      <c r="AJ694" s="94" t="str">
        <f>E694</f>
        <v>SÃO PAULO</v>
      </c>
      <c r="AK694" s="192" t="s">
        <v>39</v>
      </c>
    </row>
    <row r="695" spans="1:37" ht="30" hidden="1" customHeight="1">
      <c r="A695" s="176" t="s">
        <v>201</v>
      </c>
      <c r="B695" s="176">
        <v>2621464468</v>
      </c>
      <c r="C695" s="176" t="s">
        <v>84</v>
      </c>
      <c r="D695" s="176" t="s">
        <v>77</v>
      </c>
      <c r="E695" s="176" t="s">
        <v>5</v>
      </c>
      <c r="F695" s="176" t="s">
        <v>829</v>
      </c>
      <c r="G695" s="176">
        <v>140</v>
      </c>
      <c r="H695" s="176" t="s">
        <v>920</v>
      </c>
      <c r="I695" s="176" t="s">
        <v>830</v>
      </c>
      <c r="J695" s="176" t="s">
        <v>424</v>
      </c>
      <c r="K695" s="176" t="s">
        <v>1049</v>
      </c>
      <c r="L695" s="204">
        <v>46168.333333333336</v>
      </c>
      <c r="M695" s="204">
        <v>46168.375</v>
      </c>
      <c r="N695" s="176" t="s">
        <v>206</v>
      </c>
      <c r="O695" s="144" t="s">
        <v>207</v>
      </c>
      <c r="P695" s="90"/>
      <c r="Q695" s="144" t="s">
        <v>207</v>
      </c>
      <c r="R695" s="90"/>
      <c r="S695" s="144" t="s">
        <v>207</v>
      </c>
      <c r="T695" s="90"/>
      <c r="U695" s="144" t="s">
        <v>207</v>
      </c>
      <c r="V695" s="90"/>
      <c r="W695" s="144" t="s">
        <v>207</v>
      </c>
      <c r="X695" s="90"/>
      <c r="Y695" s="144" t="s">
        <v>207</v>
      </c>
      <c r="Z695" s="90"/>
      <c r="AA695" s="144" t="s">
        <v>207</v>
      </c>
      <c r="AB695" s="90"/>
      <c r="AC695" s="144" t="s">
        <v>207</v>
      </c>
      <c r="AD695" s="90"/>
      <c r="AE695" s="144" t="s">
        <v>207</v>
      </c>
      <c r="AF695" s="178" t="str">
        <f>IF(AND(O695="",Q695="",S695="",U695="",W695="",Y695="",AA695="",AC695=""),"",IF(OR(AND(O695&lt;&gt;"NA",O695&lt;&gt;"C",O695&lt;&gt;"NC",O695&lt;&gt;"SF",O695&lt;&gt;""),AND(Q695&lt;&gt;"NA",Q695&lt;&gt;"C",Q695&lt;&gt;"NC",Q695&lt;&gt;"SF",Q695&lt;&gt;""),AND(S695&lt;&gt;"NA",S695&lt;&gt;"C",S695&lt;&gt;"NC",S695&lt;&gt;"SF",S695&lt;&gt;""),AND(U695&lt;&gt;"NA",U695&lt;&gt;"C",U695&lt;&gt;"NC",U695&lt;&gt;"SF",U695&lt;&gt;""),AND(W695&lt;&gt;"NA",W695&lt;&gt;"C",W695&lt;&gt;"NC",W695&lt;&gt;"SF",W695&lt;&gt;""),AND(Y695&lt;&gt;"NA",Y695&lt;&gt;"C",Y695&lt;&gt;"NC",Y695&lt;&gt;"SF",Y695&lt;&gt;""),AND(AA695&lt;&gt;"NA",AA695&lt;&gt;"C",AA695&lt;&gt;"NC",AA695&lt;&gt;"SF",AA695&lt;&gt;""),AND(AC695&lt;&gt;"NA",AC695&lt;&gt;"C",AC695&lt;&gt;"NC",AC695&lt;&gt;"SF",AC695&lt;&gt;"")),"FALSO",IF(AND(O695="NA",Q695="NA",S695="NA",U695="NA",W695="NA",Y695="NA",AA695="NA",AC695="NA"),"NA",IF(OR(O695="NC",Q695="NC",S695="NC",U695="NC",W695="NC",Y695="NC",AA695="NC",AC695="NC",O695="SF",Q695="SF",S695="SF",U695="SF",W695="SF",Y695="SF",AA695="SF",AC695="SF"),"NC",IF(OR(O695="C",Q695="C",S695="C",U695="C",W695="C",Y695="C",AA695="C",AC695="C"),"C","")))))</f>
        <v>C</v>
      </c>
      <c r="AG695" s="54" t="str">
        <f>IF(AND(AE695="C",AF695="C"),"UTILIZOU O PDA CORRETAMENTE",IF(AND(AE695="C",AF695="NC"),"UTILIZOU O PDA CORRETAMENTE. NÃO HÁ FOTOS DE TODAS AS ETAPAS",IF(AND(AE695="NC",AF695="NC"),"NÃO UTILIZOU O PDA",IF(AND(AE695="NA",AF695="NA"),"NÃO AVALIADO POR FALHA DE SINCRONISMO"))))</f>
        <v>UTILIZOU O PDA CORRETAMENTE</v>
      </c>
      <c r="AH695" s="144" t="s">
        <v>207</v>
      </c>
      <c r="AI695" s="190" t="s">
        <v>6</v>
      </c>
      <c r="AJ695" s="94" t="str">
        <f>E695</f>
        <v>SÃO PAULO</v>
      </c>
      <c r="AK695" s="192" t="s">
        <v>39</v>
      </c>
    </row>
    <row r="696" spans="1:37" ht="30" hidden="1" customHeight="1">
      <c r="A696" s="176" t="s">
        <v>201</v>
      </c>
      <c r="B696" s="176">
        <v>2621463126</v>
      </c>
      <c r="C696" s="176" t="s">
        <v>84</v>
      </c>
      <c r="D696" s="176" t="s">
        <v>77</v>
      </c>
      <c r="E696" s="176" t="s">
        <v>5</v>
      </c>
      <c r="F696" s="176" t="s">
        <v>829</v>
      </c>
      <c r="G696" s="176">
        <v>140</v>
      </c>
      <c r="H696" s="176" t="s">
        <v>1050</v>
      </c>
      <c r="I696" s="176" t="s">
        <v>830</v>
      </c>
      <c r="J696" s="176" t="s">
        <v>424</v>
      </c>
      <c r="K696" s="176" t="s">
        <v>1051</v>
      </c>
      <c r="L696" s="204">
        <v>46168.333333333336</v>
      </c>
      <c r="M696" s="204">
        <v>46168.375</v>
      </c>
      <c r="N696" s="176" t="s">
        <v>206</v>
      </c>
      <c r="O696" s="144" t="s">
        <v>207</v>
      </c>
      <c r="P696" s="90"/>
      <c r="Q696" s="144" t="s">
        <v>207</v>
      </c>
      <c r="R696" s="90"/>
      <c r="S696" s="144" t="s">
        <v>207</v>
      </c>
      <c r="T696" s="90"/>
      <c r="U696" s="144" t="s">
        <v>207</v>
      </c>
      <c r="V696" s="90"/>
      <c r="W696" s="144" t="s">
        <v>207</v>
      </c>
      <c r="X696" s="90"/>
      <c r="Y696" s="144" t="s">
        <v>207</v>
      </c>
      <c r="Z696" s="90"/>
      <c r="AA696" s="144" t="s">
        <v>207</v>
      </c>
      <c r="AB696" s="90"/>
      <c r="AC696" s="144" t="s">
        <v>207</v>
      </c>
      <c r="AD696" s="90"/>
      <c r="AE696" s="144" t="s">
        <v>207</v>
      </c>
      <c r="AF696" s="178" t="str">
        <f>IF(AND(O696="",Q696="",S696="",U696="",W696="",Y696="",AA696="",AC696=""),"",IF(OR(AND(O696&lt;&gt;"NA",O696&lt;&gt;"C",O696&lt;&gt;"NC",O696&lt;&gt;"SF",O696&lt;&gt;""),AND(Q696&lt;&gt;"NA",Q696&lt;&gt;"C",Q696&lt;&gt;"NC",Q696&lt;&gt;"SF",Q696&lt;&gt;""),AND(S696&lt;&gt;"NA",S696&lt;&gt;"C",S696&lt;&gt;"NC",S696&lt;&gt;"SF",S696&lt;&gt;""),AND(U696&lt;&gt;"NA",U696&lt;&gt;"C",U696&lt;&gt;"NC",U696&lt;&gt;"SF",U696&lt;&gt;""),AND(W696&lt;&gt;"NA",W696&lt;&gt;"C",W696&lt;&gt;"NC",W696&lt;&gt;"SF",W696&lt;&gt;""),AND(Y696&lt;&gt;"NA",Y696&lt;&gt;"C",Y696&lt;&gt;"NC",Y696&lt;&gt;"SF",Y696&lt;&gt;""),AND(AA696&lt;&gt;"NA",AA696&lt;&gt;"C",AA696&lt;&gt;"NC",AA696&lt;&gt;"SF",AA696&lt;&gt;""),AND(AC696&lt;&gt;"NA",AC696&lt;&gt;"C",AC696&lt;&gt;"NC",AC696&lt;&gt;"SF",AC696&lt;&gt;"")),"FALSO",IF(AND(O696="NA",Q696="NA",S696="NA",U696="NA",W696="NA",Y696="NA",AA696="NA",AC696="NA"),"NA",IF(OR(O696="NC",Q696="NC",S696="NC",U696="NC",W696="NC",Y696="NC",AA696="NC",AC696="NC",O696="SF",Q696="SF",S696="SF",U696="SF",W696="SF",Y696="SF",AA696="SF",AC696="SF"),"NC",IF(OR(O696="C",Q696="C",S696="C",U696="C",W696="C",Y696="C",AA696="C",AC696="C"),"C","")))))</f>
        <v>C</v>
      </c>
      <c r="AG696" s="54" t="str">
        <f>IF(AND(AE696="C",AF696="C"),"UTILIZOU O PDA CORRETAMENTE",IF(AND(AE696="C",AF696="NC"),"UTILIZOU O PDA CORRETAMENTE. NÃO HÁ FOTOS DE TODAS AS ETAPAS",IF(AND(AE696="NC",AF696="NC"),"NÃO UTILIZOU O PDA",IF(AND(AE696="NA",AF696="NA"),"NÃO AVALIADO POR FALHA DE SINCRONISMO"))))</f>
        <v>UTILIZOU O PDA CORRETAMENTE</v>
      </c>
      <c r="AH696" s="144" t="s">
        <v>207</v>
      </c>
      <c r="AI696" s="190" t="s">
        <v>6</v>
      </c>
      <c r="AJ696" s="94" t="str">
        <f>E696</f>
        <v>SÃO PAULO</v>
      </c>
      <c r="AK696" s="192" t="s">
        <v>39</v>
      </c>
    </row>
    <row r="697" spans="1:37" ht="30" hidden="1" customHeight="1">
      <c r="A697" s="176" t="s">
        <v>201</v>
      </c>
      <c r="B697" s="176">
        <v>2621463111</v>
      </c>
      <c r="C697" s="176" t="s">
        <v>84</v>
      </c>
      <c r="D697" s="176" t="s">
        <v>77</v>
      </c>
      <c r="E697" s="176" t="s">
        <v>5</v>
      </c>
      <c r="F697" s="176" t="s">
        <v>829</v>
      </c>
      <c r="G697" s="176">
        <v>140</v>
      </c>
      <c r="H697" s="176" t="s">
        <v>1052</v>
      </c>
      <c r="I697" s="176" t="s">
        <v>830</v>
      </c>
      <c r="J697" s="176" t="s">
        <v>424</v>
      </c>
      <c r="K697" s="176" t="s">
        <v>1053</v>
      </c>
      <c r="L697" s="204">
        <v>46168.333333333336</v>
      </c>
      <c r="M697" s="204">
        <v>46168.375</v>
      </c>
      <c r="N697" s="176" t="s">
        <v>206</v>
      </c>
      <c r="O697" s="144" t="s">
        <v>207</v>
      </c>
      <c r="P697" s="90"/>
      <c r="Q697" s="144" t="s">
        <v>207</v>
      </c>
      <c r="R697" s="90"/>
      <c r="S697" s="144" t="s">
        <v>207</v>
      </c>
      <c r="T697" s="90"/>
      <c r="U697" s="144" t="s">
        <v>207</v>
      </c>
      <c r="V697" s="90"/>
      <c r="W697" s="144" t="s">
        <v>207</v>
      </c>
      <c r="X697" s="90"/>
      <c r="Y697" s="144" t="s">
        <v>207</v>
      </c>
      <c r="Z697" s="90"/>
      <c r="AA697" s="144" t="s">
        <v>207</v>
      </c>
      <c r="AB697" s="90"/>
      <c r="AC697" s="144" t="s">
        <v>207</v>
      </c>
      <c r="AD697" s="90"/>
      <c r="AE697" s="144" t="s">
        <v>207</v>
      </c>
      <c r="AF697" s="178" t="str">
        <f>IF(AND(O697="",Q697="",S697="",U697="",W697="",Y697="",AA697="",AC697=""),"",IF(OR(AND(O697&lt;&gt;"NA",O697&lt;&gt;"C",O697&lt;&gt;"NC",O697&lt;&gt;"SF",O697&lt;&gt;""),AND(Q697&lt;&gt;"NA",Q697&lt;&gt;"C",Q697&lt;&gt;"NC",Q697&lt;&gt;"SF",Q697&lt;&gt;""),AND(S697&lt;&gt;"NA",S697&lt;&gt;"C",S697&lt;&gt;"NC",S697&lt;&gt;"SF",S697&lt;&gt;""),AND(U697&lt;&gt;"NA",U697&lt;&gt;"C",U697&lt;&gt;"NC",U697&lt;&gt;"SF",U697&lt;&gt;""),AND(W697&lt;&gt;"NA",W697&lt;&gt;"C",W697&lt;&gt;"NC",W697&lt;&gt;"SF",W697&lt;&gt;""),AND(Y697&lt;&gt;"NA",Y697&lt;&gt;"C",Y697&lt;&gt;"NC",Y697&lt;&gt;"SF",Y697&lt;&gt;""),AND(AA697&lt;&gt;"NA",AA697&lt;&gt;"C",AA697&lt;&gt;"NC",AA697&lt;&gt;"SF",AA697&lt;&gt;""),AND(AC697&lt;&gt;"NA",AC697&lt;&gt;"C",AC697&lt;&gt;"NC",AC697&lt;&gt;"SF",AC697&lt;&gt;"")),"FALSO",IF(AND(O697="NA",Q697="NA",S697="NA",U697="NA",W697="NA",Y697="NA",AA697="NA",AC697="NA"),"NA",IF(OR(O697="NC",Q697="NC",S697="NC",U697="NC",W697="NC",Y697="NC",AA697="NC",AC697="NC",O697="SF",Q697="SF",S697="SF",U697="SF",W697="SF",Y697="SF",AA697="SF",AC697="SF"),"NC",IF(OR(O697="C",Q697="C",S697="C",U697="C",W697="C",Y697="C",AA697="C",AC697="C"),"C","")))))</f>
        <v>C</v>
      </c>
      <c r="AG697" s="54" t="str">
        <f>IF(AND(AE697="C",AF697="C"),"UTILIZOU O PDA CORRETAMENTE",IF(AND(AE697="C",AF697="NC"),"UTILIZOU O PDA CORRETAMENTE. NÃO HÁ FOTOS DE TODAS AS ETAPAS",IF(AND(AE697="NC",AF697="NC"),"NÃO UTILIZOU O PDA",IF(AND(AE697="NA",AF697="NA"),"NÃO AVALIADO POR FALHA DE SINCRONISMO"))))</f>
        <v>UTILIZOU O PDA CORRETAMENTE</v>
      </c>
      <c r="AH697" s="144" t="s">
        <v>207</v>
      </c>
      <c r="AI697" s="190" t="s">
        <v>6</v>
      </c>
      <c r="AJ697" s="94" t="str">
        <f>E697</f>
        <v>SÃO PAULO</v>
      </c>
      <c r="AK697" s="192" t="s">
        <v>39</v>
      </c>
    </row>
    <row r="698" spans="1:37" ht="30" hidden="1" customHeight="1">
      <c r="A698" s="176" t="s">
        <v>201</v>
      </c>
      <c r="B698" s="176">
        <v>2621461732</v>
      </c>
      <c r="C698" s="176" t="s">
        <v>84</v>
      </c>
      <c r="D698" s="176" t="s">
        <v>77</v>
      </c>
      <c r="E698" s="176" t="s">
        <v>5</v>
      </c>
      <c r="F698" s="176" t="s">
        <v>829</v>
      </c>
      <c r="G698" s="176">
        <v>140</v>
      </c>
      <c r="H698" s="176" t="s">
        <v>1054</v>
      </c>
      <c r="I698" s="176" t="s">
        <v>830</v>
      </c>
      <c r="J698" s="176" t="s">
        <v>424</v>
      </c>
      <c r="K698" s="176" t="s">
        <v>1055</v>
      </c>
      <c r="L698" s="204">
        <v>46168.333333333336</v>
      </c>
      <c r="M698" s="204">
        <v>46168.375</v>
      </c>
      <c r="N698" s="176" t="s">
        <v>206</v>
      </c>
      <c r="O698" s="144" t="s">
        <v>207</v>
      </c>
      <c r="P698" s="90"/>
      <c r="Q698" s="144" t="s">
        <v>207</v>
      </c>
      <c r="R698" s="90"/>
      <c r="S698" s="144" t="s">
        <v>207</v>
      </c>
      <c r="T698" s="90"/>
      <c r="U698" s="144" t="s">
        <v>207</v>
      </c>
      <c r="V698" s="90"/>
      <c r="W698" s="144" t="s">
        <v>207</v>
      </c>
      <c r="X698" s="90"/>
      <c r="Y698" s="144" t="s">
        <v>207</v>
      </c>
      <c r="Z698" s="90"/>
      <c r="AA698" s="144" t="s">
        <v>207</v>
      </c>
      <c r="AB698" s="90"/>
      <c r="AC698" s="144" t="s">
        <v>207</v>
      </c>
      <c r="AD698" s="90"/>
      <c r="AE698" s="144" t="s">
        <v>207</v>
      </c>
      <c r="AF698" s="178" t="str">
        <f>IF(AND(O698="",Q698="",S698="",U698="",W698="",Y698="",AA698="",AC698=""),"",IF(OR(AND(O698&lt;&gt;"NA",O698&lt;&gt;"C",O698&lt;&gt;"NC",O698&lt;&gt;"SF",O698&lt;&gt;""),AND(Q698&lt;&gt;"NA",Q698&lt;&gt;"C",Q698&lt;&gt;"NC",Q698&lt;&gt;"SF",Q698&lt;&gt;""),AND(S698&lt;&gt;"NA",S698&lt;&gt;"C",S698&lt;&gt;"NC",S698&lt;&gt;"SF",S698&lt;&gt;""),AND(U698&lt;&gt;"NA",U698&lt;&gt;"C",U698&lt;&gt;"NC",U698&lt;&gt;"SF",U698&lt;&gt;""),AND(W698&lt;&gt;"NA",W698&lt;&gt;"C",W698&lt;&gt;"NC",W698&lt;&gt;"SF",W698&lt;&gt;""),AND(Y698&lt;&gt;"NA",Y698&lt;&gt;"C",Y698&lt;&gt;"NC",Y698&lt;&gt;"SF",Y698&lt;&gt;""),AND(AA698&lt;&gt;"NA",AA698&lt;&gt;"C",AA698&lt;&gt;"NC",AA698&lt;&gt;"SF",AA698&lt;&gt;""),AND(AC698&lt;&gt;"NA",AC698&lt;&gt;"C",AC698&lt;&gt;"NC",AC698&lt;&gt;"SF",AC698&lt;&gt;"")),"FALSO",IF(AND(O698="NA",Q698="NA",S698="NA",U698="NA",W698="NA",Y698="NA",AA698="NA",AC698="NA"),"NA",IF(OR(O698="NC",Q698="NC",S698="NC",U698="NC",W698="NC",Y698="NC",AA698="NC",AC698="NC",O698="SF",Q698="SF",S698="SF",U698="SF",W698="SF",Y698="SF",AA698="SF",AC698="SF"),"NC",IF(OR(O698="C",Q698="C",S698="C",U698="C",W698="C",Y698="C",AA698="C",AC698="C"),"C","")))))</f>
        <v>C</v>
      </c>
      <c r="AG698" s="54" t="str">
        <f>IF(AND(AE698="C",AF698="C"),"UTILIZOU O PDA CORRETAMENTE",IF(AND(AE698="C",AF698="NC"),"UTILIZOU O PDA CORRETAMENTE. NÃO HÁ FOTOS DE TODAS AS ETAPAS",IF(AND(AE698="NC",AF698="NC"),"NÃO UTILIZOU O PDA",IF(AND(AE698="NA",AF698="NA"),"NÃO AVALIADO POR FALHA DE SINCRONISMO"))))</f>
        <v>UTILIZOU O PDA CORRETAMENTE</v>
      </c>
      <c r="AH698" s="144" t="s">
        <v>207</v>
      </c>
      <c r="AI698" s="190" t="s">
        <v>6</v>
      </c>
      <c r="AJ698" s="94" t="str">
        <f>E698</f>
        <v>SÃO PAULO</v>
      </c>
      <c r="AK698" s="192" t="s">
        <v>39</v>
      </c>
    </row>
    <row r="699" spans="1:37" ht="30" hidden="1" customHeight="1">
      <c r="A699" s="176" t="s">
        <v>201</v>
      </c>
      <c r="B699" s="176">
        <v>2621461685</v>
      </c>
      <c r="C699" s="176" t="s">
        <v>84</v>
      </c>
      <c r="D699" s="176" t="s">
        <v>77</v>
      </c>
      <c r="E699" s="176" t="s">
        <v>5</v>
      </c>
      <c r="F699" s="176" t="s">
        <v>829</v>
      </c>
      <c r="G699" s="176">
        <v>140</v>
      </c>
      <c r="H699" s="176" t="s">
        <v>1056</v>
      </c>
      <c r="I699" s="176" t="s">
        <v>830</v>
      </c>
      <c r="J699" s="176" t="s">
        <v>424</v>
      </c>
      <c r="K699" s="176" t="s">
        <v>1057</v>
      </c>
      <c r="L699" s="204">
        <v>46168.333333333336</v>
      </c>
      <c r="M699" s="204">
        <v>46168.375</v>
      </c>
      <c r="N699" s="176" t="s">
        <v>206</v>
      </c>
      <c r="O699" s="144" t="s">
        <v>207</v>
      </c>
      <c r="P699" s="90"/>
      <c r="Q699" s="144" t="s">
        <v>207</v>
      </c>
      <c r="R699" s="90"/>
      <c r="S699" s="144" t="s">
        <v>207</v>
      </c>
      <c r="T699" s="90"/>
      <c r="U699" s="144" t="s">
        <v>207</v>
      </c>
      <c r="V699" s="90"/>
      <c r="W699" s="144" t="s">
        <v>207</v>
      </c>
      <c r="X699" s="90"/>
      <c r="Y699" s="144" t="s">
        <v>207</v>
      </c>
      <c r="Z699" s="90"/>
      <c r="AA699" s="144" t="s">
        <v>207</v>
      </c>
      <c r="AB699" s="90"/>
      <c r="AC699" s="144" t="s">
        <v>207</v>
      </c>
      <c r="AD699" s="90"/>
      <c r="AE699" s="144" t="s">
        <v>207</v>
      </c>
      <c r="AF699" s="178" t="str">
        <f>IF(AND(O699="",Q699="",S699="",U699="",W699="",Y699="",AA699="",AC699=""),"",IF(OR(AND(O699&lt;&gt;"NA",O699&lt;&gt;"C",O699&lt;&gt;"NC",O699&lt;&gt;"SF",O699&lt;&gt;""),AND(Q699&lt;&gt;"NA",Q699&lt;&gt;"C",Q699&lt;&gt;"NC",Q699&lt;&gt;"SF",Q699&lt;&gt;""),AND(S699&lt;&gt;"NA",S699&lt;&gt;"C",S699&lt;&gt;"NC",S699&lt;&gt;"SF",S699&lt;&gt;""),AND(U699&lt;&gt;"NA",U699&lt;&gt;"C",U699&lt;&gt;"NC",U699&lt;&gt;"SF",U699&lt;&gt;""),AND(W699&lt;&gt;"NA",W699&lt;&gt;"C",W699&lt;&gt;"NC",W699&lt;&gt;"SF",W699&lt;&gt;""),AND(Y699&lt;&gt;"NA",Y699&lt;&gt;"C",Y699&lt;&gt;"NC",Y699&lt;&gt;"SF",Y699&lt;&gt;""),AND(AA699&lt;&gt;"NA",AA699&lt;&gt;"C",AA699&lt;&gt;"NC",AA699&lt;&gt;"SF",AA699&lt;&gt;""),AND(AC699&lt;&gt;"NA",AC699&lt;&gt;"C",AC699&lt;&gt;"NC",AC699&lt;&gt;"SF",AC699&lt;&gt;"")),"FALSO",IF(AND(O699="NA",Q699="NA",S699="NA",U699="NA",W699="NA",Y699="NA",AA699="NA",AC699="NA"),"NA",IF(OR(O699="NC",Q699="NC",S699="NC",U699="NC",W699="NC",Y699="NC",AA699="NC",AC699="NC",O699="SF",Q699="SF",S699="SF",U699="SF",W699="SF",Y699="SF",AA699="SF",AC699="SF"),"NC",IF(OR(O699="C",Q699="C",S699="C",U699="C",W699="C",Y699="C",AA699="C",AC699="C"),"C","")))))</f>
        <v>C</v>
      </c>
      <c r="AG699" s="54" t="str">
        <f>IF(AND(AE699="C",AF699="C"),"UTILIZOU O PDA CORRETAMENTE",IF(AND(AE699="C",AF699="NC"),"UTILIZOU O PDA CORRETAMENTE. NÃO HÁ FOTOS DE TODAS AS ETAPAS",IF(AND(AE699="NC",AF699="NC"),"NÃO UTILIZOU O PDA",IF(AND(AE699="NA",AF699="NA"),"NÃO AVALIADO POR FALHA DE SINCRONISMO"))))</f>
        <v>UTILIZOU O PDA CORRETAMENTE</v>
      </c>
      <c r="AH699" s="144" t="s">
        <v>207</v>
      </c>
      <c r="AI699" s="190" t="s">
        <v>6</v>
      </c>
      <c r="AJ699" s="94" t="str">
        <f>E699</f>
        <v>SÃO PAULO</v>
      </c>
      <c r="AK699" s="192" t="s">
        <v>39</v>
      </c>
    </row>
    <row r="700" spans="1:37" ht="30" hidden="1" customHeight="1">
      <c r="A700" s="176" t="s">
        <v>201</v>
      </c>
      <c r="B700" s="176">
        <v>2621460391</v>
      </c>
      <c r="C700" s="176" t="s">
        <v>84</v>
      </c>
      <c r="D700" s="176" t="s">
        <v>77</v>
      </c>
      <c r="E700" s="176" t="s">
        <v>5</v>
      </c>
      <c r="F700" s="176" t="s">
        <v>829</v>
      </c>
      <c r="G700" s="176">
        <v>140</v>
      </c>
      <c r="H700" s="176" t="s">
        <v>1058</v>
      </c>
      <c r="I700" s="176" t="s">
        <v>830</v>
      </c>
      <c r="J700" s="176" t="s">
        <v>424</v>
      </c>
      <c r="K700" s="176" t="s">
        <v>1059</v>
      </c>
      <c r="L700" s="204">
        <v>46168.333333333336</v>
      </c>
      <c r="M700" s="204">
        <v>46168.375</v>
      </c>
      <c r="N700" s="176" t="s">
        <v>206</v>
      </c>
      <c r="O700" s="144" t="s">
        <v>207</v>
      </c>
      <c r="P700" s="90"/>
      <c r="Q700" s="144" t="s">
        <v>207</v>
      </c>
      <c r="R700" s="90"/>
      <c r="S700" s="144" t="s">
        <v>207</v>
      </c>
      <c r="T700" s="90"/>
      <c r="U700" s="144" t="s">
        <v>207</v>
      </c>
      <c r="V700" s="90"/>
      <c r="W700" s="144" t="s">
        <v>207</v>
      </c>
      <c r="X700" s="90"/>
      <c r="Y700" s="144" t="s">
        <v>207</v>
      </c>
      <c r="Z700" s="90"/>
      <c r="AA700" s="144" t="s">
        <v>207</v>
      </c>
      <c r="AB700" s="90"/>
      <c r="AC700" s="144" t="s">
        <v>207</v>
      </c>
      <c r="AD700" s="90"/>
      <c r="AE700" s="144" t="s">
        <v>207</v>
      </c>
      <c r="AF700" s="178" t="str">
        <f>IF(AND(O700="",Q700="",S700="",U700="",W700="",Y700="",AA700="",AC700=""),"",IF(OR(AND(O700&lt;&gt;"NA",O700&lt;&gt;"C",O700&lt;&gt;"NC",O700&lt;&gt;"SF",O700&lt;&gt;""),AND(Q700&lt;&gt;"NA",Q700&lt;&gt;"C",Q700&lt;&gt;"NC",Q700&lt;&gt;"SF",Q700&lt;&gt;""),AND(S700&lt;&gt;"NA",S700&lt;&gt;"C",S700&lt;&gt;"NC",S700&lt;&gt;"SF",S700&lt;&gt;""),AND(U700&lt;&gt;"NA",U700&lt;&gt;"C",U700&lt;&gt;"NC",U700&lt;&gt;"SF",U700&lt;&gt;""),AND(W700&lt;&gt;"NA",W700&lt;&gt;"C",W700&lt;&gt;"NC",W700&lt;&gt;"SF",W700&lt;&gt;""),AND(Y700&lt;&gt;"NA",Y700&lt;&gt;"C",Y700&lt;&gt;"NC",Y700&lt;&gt;"SF",Y700&lt;&gt;""),AND(AA700&lt;&gt;"NA",AA700&lt;&gt;"C",AA700&lt;&gt;"NC",AA700&lt;&gt;"SF",AA700&lt;&gt;""),AND(AC700&lt;&gt;"NA",AC700&lt;&gt;"C",AC700&lt;&gt;"NC",AC700&lt;&gt;"SF",AC700&lt;&gt;"")),"FALSO",IF(AND(O700="NA",Q700="NA",S700="NA",U700="NA",W700="NA",Y700="NA",AA700="NA",AC700="NA"),"NA",IF(OR(O700="NC",Q700="NC",S700="NC",U700="NC",W700="NC",Y700="NC",AA700="NC",AC700="NC",O700="SF",Q700="SF",S700="SF",U700="SF",W700="SF",Y700="SF",AA700="SF",AC700="SF"),"NC",IF(OR(O700="C",Q700="C",S700="C",U700="C",W700="C",Y700="C",AA700="C",AC700="C"),"C","")))))</f>
        <v>C</v>
      </c>
      <c r="AG700" s="54" t="str">
        <f>IF(AND(AE700="C",AF700="C"),"UTILIZOU O PDA CORRETAMENTE",IF(AND(AE700="C",AF700="NC"),"UTILIZOU O PDA CORRETAMENTE. NÃO HÁ FOTOS DE TODAS AS ETAPAS",IF(AND(AE700="NC",AF700="NC"),"NÃO UTILIZOU O PDA",IF(AND(AE700="NA",AF700="NA"),"NÃO AVALIADO POR FALHA DE SINCRONISMO"))))</f>
        <v>UTILIZOU O PDA CORRETAMENTE</v>
      </c>
      <c r="AH700" s="144" t="s">
        <v>207</v>
      </c>
      <c r="AI700" s="190" t="s">
        <v>6</v>
      </c>
      <c r="AJ700" s="94" t="str">
        <f>E700</f>
        <v>SÃO PAULO</v>
      </c>
      <c r="AK700" s="192" t="s">
        <v>39</v>
      </c>
    </row>
    <row r="701" spans="1:37" ht="30" hidden="1" customHeight="1">
      <c r="A701" s="176" t="s">
        <v>201</v>
      </c>
      <c r="B701" s="176">
        <v>2621460293</v>
      </c>
      <c r="C701" s="176" t="s">
        <v>84</v>
      </c>
      <c r="D701" s="176" t="s">
        <v>77</v>
      </c>
      <c r="E701" s="176" t="s">
        <v>5</v>
      </c>
      <c r="F701" s="176" t="s">
        <v>829</v>
      </c>
      <c r="G701" s="176">
        <v>140</v>
      </c>
      <c r="H701" s="176" t="s">
        <v>1060</v>
      </c>
      <c r="I701" s="176" t="s">
        <v>830</v>
      </c>
      <c r="J701" s="176" t="s">
        <v>424</v>
      </c>
      <c r="K701" s="176" t="s">
        <v>1061</v>
      </c>
      <c r="L701" s="204">
        <v>46168.333333333336</v>
      </c>
      <c r="M701" s="204">
        <v>46168.375</v>
      </c>
      <c r="N701" s="176" t="s">
        <v>206</v>
      </c>
      <c r="O701" s="144" t="s">
        <v>207</v>
      </c>
      <c r="P701" s="90"/>
      <c r="Q701" s="144" t="s">
        <v>207</v>
      </c>
      <c r="R701" s="90"/>
      <c r="S701" s="144" t="s">
        <v>207</v>
      </c>
      <c r="T701" s="90"/>
      <c r="U701" s="144" t="s">
        <v>207</v>
      </c>
      <c r="V701" s="90"/>
      <c r="W701" s="144" t="s">
        <v>207</v>
      </c>
      <c r="X701" s="90"/>
      <c r="Y701" s="144" t="s">
        <v>207</v>
      </c>
      <c r="Z701" s="90"/>
      <c r="AA701" s="144" t="s">
        <v>207</v>
      </c>
      <c r="AB701" s="90"/>
      <c r="AC701" s="144" t="s">
        <v>207</v>
      </c>
      <c r="AD701" s="90"/>
      <c r="AE701" s="144" t="s">
        <v>207</v>
      </c>
      <c r="AF701" s="178" t="str">
        <f>IF(AND(O701="",Q701="",S701="",U701="",W701="",Y701="",AA701="",AC701=""),"",IF(OR(AND(O701&lt;&gt;"NA",O701&lt;&gt;"C",O701&lt;&gt;"NC",O701&lt;&gt;"SF",O701&lt;&gt;""),AND(Q701&lt;&gt;"NA",Q701&lt;&gt;"C",Q701&lt;&gt;"NC",Q701&lt;&gt;"SF",Q701&lt;&gt;""),AND(S701&lt;&gt;"NA",S701&lt;&gt;"C",S701&lt;&gt;"NC",S701&lt;&gt;"SF",S701&lt;&gt;""),AND(U701&lt;&gt;"NA",U701&lt;&gt;"C",U701&lt;&gt;"NC",U701&lt;&gt;"SF",U701&lt;&gt;""),AND(W701&lt;&gt;"NA",W701&lt;&gt;"C",W701&lt;&gt;"NC",W701&lt;&gt;"SF",W701&lt;&gt;""),AND(Y701&lt;&gt;"NA",Y701&lt;&gt;"C",Y701&lt;&gt;"NC",Y701&lt;&gt;"SF",Y701&lt;&gt;""),AND(AA701&lt;&gt;"NA",AA701&lt;&gt;"C",AA701&lt;&gt;"NC",AA701&lt;&gt;"SF",AA701&lt;&gt;""),AND(AC701&lt;&gt;"NA",AC701&lt;&gt;"C",AC701&lt;&gt;"NC",AC701&lt;&gt;"SF",AC701&lt;&gt;"")),"FALSO",IF(AND(O701="NA",Q701="NA",S701="NA",U701="NA",W701="NA",Y701="NA",AA701="NA",AC701="NA"),"NA",IF(OR(O701="NC",Q701="NC",S701="NC",U701="NC",W701="NC",Y701="NC",AA701="NC",AC701="NC",O701="SF",Q701="SF",S701="SF",U701="SF",W701="SF",Y701="SF",AA701="SF",AC701="SF"),"NC",IF(OR(O701="C",Q701="C",S701="C",U701="C",W701="C",Y701="C",AA701="C",AC701="C"),"C","")))))</f>
        <v>C</v>
      </c>
      <c r="AG701" s="54" t="str">
        <f>IF(AND(AE701="C",AF701="C"),"UTILIZOU O PDA CORRETAMENTE",IF(AND(AE701="C",AF701="NC"),"UTILIZOU O PDA CORRETAMENTE. NÃO HÁ FOTOS DE TODAS AS ETAPAS",IF(AND(AE701="NC",AF701="NC"),"NÃO UTILIZOU O PDA",IF(AND(AE701="NA",AF701="NA"),"NÃO AVALIADO POR FALHA DE SINCRONISMO"))))</f>
        <v>UTILIZOU O PDA CORRETAMENTE</v>
      </c>
      <c r="AH701" s="144" t="s">
        <v>207</v>
      </c>
      <c r="AI701" s="190" t="s">
        <v>6</v>
      </c>
      <c r="AJ701" s="94" t="str">
        <f>E701</f>
        <v>SÃO PAULO</v>
      </c>
      <c r="AK701" s="192" t="s">
        <v>39</v>
      </c>
    </row>
    <row r="702" spans="1:37" ht="30" hidden="1" customHeight="1">
      <c r="A702" s="176" t="s">
        <v>201</v>
      </c>
      <c r="B702" s="176">
        <v>2622002988</v>
      </c>
      <c r="C702" s="176" t="s">
        <v>99</v>
      </c>
      <c r="D702" s="176" t="s">
        <v>81</v>
      </c>
      <c r="E702" s="176" t="s">
        <v>5</v>
      </c>
      <c r="F702" s="176" t="s">
        <v>1062</v>
      </c>
      <c r="G702" s="176">
        <v>77</v>
      </c>
      <c r="H702" s="176" t="s">
        <v>217</v>
      </c>
      <c r="I702" s="176" t="s">
        <v>6</v>
      </c>
      <c r="J702" s="176" t="s">
        <v>219</v>
      </c>
      <c r="K702" s="176" t="s">
        <v>1063</v>
      </c>
      <c r="L702" s="204">
        <v>46168.534722222219</v>
      </c>
      <c r="M702" s="204">
        <v>46168.537499999999</v>
      </c>
      <c r="N702" s="176" t="s">
        <v>258</v>
      </c>
      <c r="O702" s="144" t="s">
        <v>231</v>
      </c>
      <c r="P702" s="90" t="s">
        <v>891</v>
      </c>
      <c r="Q702" s="144" t="s">
        <v>231</v>
      </c>
      <c r="R702" s="90" t="s">
        <v>891</v>
      </c>
      <c r="S702" s="144" t="s">
        <v>231</v>
      </c>
      <c r="T702" s="90" t="s">
        <v>891</v>
      </c>
      <c r="U702" s="144" t="s">
        <v>231</v>
      </c>
      <c r="V702" s="90" t="s">
        <v>891</v>
      </c>
      <c r="W702" s="144" t="s">
        <v>231</v>
      </c>
      <c r="X702" s="90" t="s">
        <v>891</v>
      </c>
      <c r="Y702" s="144" t="s">
        <v>231</v>
      </c>
      <c r="Z702" s="90" t="s">
        <v>891</v>
      </c>
      <c r="AA702" s="144" t="s">
        <v>231</v>
      </c>
      <c r="AB702" s="90" t="s">
        <v>891</v>
      </c>
      <c r="AC702" s="144" t="s">
        <v>231</v>
      </c>
      <c r="AD702" s="90" t="s">
        <v>891</v>
      </c>
      <c r="AE702" s="144" t="s">
        <v>231</v>
      </c>
      <c r="AF702" s="178" t="str">
        <f>IF(AND(O702="",Q702="",S702="",U702="",W702="",Y702="",AA702="",AC702=""),"",IF(OR(AND(O702&lt;&gt;"NA",O702&lt;&gt;"C",O702&lt;&gt;"NC",O702&lt;&gt;"SF",O702&lt;&gt;""),AND(Q702&lt;&gt;"NA",Q702&lt;&gt;"C",Q702&lt;&gt;"NC",Q702&lt;&gt;"SF",Q702&lt;&gt;""),AND(S702&lt;&gt;"NA",S702&lt;&gt;"C",S702&lt;&gt;"NC",S702&lt;&gt;"SF",S702&lt;&gt;""),AND(U702&lt;&gt;"NA",U702&lt;&gt;"C",U702&lt;&gt;"NC",U702&lt;&gt;"SF",U702&lt;&gt;""),AND(W702&lt;&gt;"NA",W702&lt;&gt;"C",W702&lt;&gt;"NC",W702&lt;&gt;"SF",W702&lt;&gt;""),AND(Y702&lt;&gt;"NA",Y702&lt;&gt;"C",Y702&lt;&gt;"NC",Y702&lt;&gt;"SF",Y702&lt;&gt;""),AND(AA702&lt;&gt;"NA",AA702&lt;&gt;"C",AA702&lt;&gt;"NC",AA702&lt;&gt;"SF",AA702&lt;&gt;""),AND(AC702&lt;&gt;"NA",AC702&lt;&gt;"C",AC702&lt;&gt;"NC",AC702&lt;&gt;"SF",AC702&lt;&gt;"")),"FALSO",IF(AND(O702="NA",Q702="NA",S702="NA",U702="NA",W702="NA",Y702="NA",AA702="NA",AC702="NA"),"NA",IF(OR(O702="NC",Q702="NC",S702="NC",U702="NC",W702="NC",Y702="NC",AA702="NC",AC702="NC",O702="SF",Q702="SF",S702="SF",U702="SF",W702="SF",Y702="SF",AA702="SF",AC702="SF"),"NC",IF(OR(O702="C",Q702="C",S702="C",U702="C",W702="C",Y702="C",AA702="C",AC702="C"),"C","")))))</f>
        <v>NC</v>
      </c>
      <c r="AG702" s="54" t="str">
        <f>IF(AND(AE702="C",AF702="C"),"UTILIZOU O PDA CORRETAMENTE",IF(AND(AE702="C",AF702="NC"),"UTILIZOU O PDA CORRETAMENTE. NÃO HÁ FOTOS DE TODAS AS ETAPAS",IF(AND(AE702="NC",AF702="NC"),"NÃO UTILIZOU O PDA",IF(AND(AE702="NA",AF702="NA"),"NÃO AVALIADO POR FALHA DE SINCRONISMO"))))</f>
        <v>NÃO UTILIZOU O PDA</v>
      </c>
      <c r="AH702" s="144" t="s">
        <v>207</v>
      </c>
      <c r="AI702" s="190" t="s">
        <v>6</v>
      </c>
      <c r="AJ702" s="94" t="str">
        <f>E702</f>
        <v>SÃO PAULO</v>
      </c>
      <c r="AK702" s="192" t="s">
        <v>39</v>
      </c>
    </row>
    <row r="703" spans="1:37" ht="30" hidden="1" customHeight="1">
      <c r="A703" s="176" t="s">
        <v>201</v>
      </c>
      <c r="B703" s="176">
        <v>2621469175</v>
      </c>
      <c r="C703" s="176" t="s">
        <v>94</v>
      </c>
      <c r="D703" s="176" t="s">
        <v>77</v>
      </c>
      <c r="E703" s="176" t="s">
        <v>5</v>
      </c>
      <c r="F703" s="176" t="s">
        <v>884</v>
      </c>
      <c r="G703" s="176">
        <v>326</v>
      </c>
      <c r="H703" s="176" t="s">
        <v>217</v>
      </c>
      <c r="I703" s="176" t="s">
        <v>254</v>
      </c>
      <c r="J703" s="176" t="s">
        <v>94</v>
      </c>
      <c r="K703" s="176" t="s">
        <v>1064</v>
      </c>
      <c r="L703" s="204">
        <v>46168.414583333331</v>
      </c>
      <c r="M703" s="204">
        <v>46168.423611111109</v>
      </c>
      <c r="N703" s="176" t="s">
        <v>345</v>
      </c>
      <c r="O703" s="144" t="s">
        <v>207</v>
      </c>
      <c r="P703" s="90"/>
      <c r="Q703" s="144" t="s">
        <v>62</v>
      </c>
      <c r="R703" s="90"/>
      <c r="S703" s="144" t="s">
        <v>62</v>
      </c>
      <c r="T703" s="90"/>
      <c r="U703" s="144" t="s">
        <v>62</v>
      </c>
      <c r="V703" s="90"/>
      <c r="W703" s="144" t="s">
        <v>207</v>
      </c>
      <c r="X703" s="90"/>
      <c r="Y703" s="144" t="s">
        <v>62</v>
      </c>
      <c r="Z703" s="90"/>
      <c r="AA703" s="144" t="s">
        <v>207</v>
      </c>
      <c r="AB703" s="90"/>
      <c r="AC703" s="144" t="s">
        <v>207</v>
      </c>
      <c r="AD703" s="90"/>
      <c r="AE703" s="144" t="s">
        <v>207</v>
      </c>
      <c r="AF703" s="178" t="str">
        <f>IF(AND(O703="",Q703="",S703="",U703="",W703="",Y703="",AA703="",AC703=""),"",IF(OR(AND(O703&lt;&gt;"NA",O703&lt;&gt;"C",O703&lt;&gt;"NC",O703&lt;&gt;"SF",O703&lt;&gt;""),AND(Q703&lt;&gt;"NA",Q703&lt;&gt;"C",Q703&lt;&gt;"NC",Q703&lt;&gt;"SF",Q703&lt;&gt;""),AND(S703&lt;&gt;"NA",S703&lt;&gt;"C",S703&lt;&gt;"NC",S703&lt;&gt;"SF",S703&lt;&gt;""),AND(U703&lt;&gt;"NA",U703&lt;&gt;"C",U703&lt;&gt;"NC",U703&lt;&gt;"SF",U703&lt;&gt;""),AND(W703&lt;&gt;"NA",W703&lt;&gt;"C",W703&lt;&gt;"NC",W703&lt;&gt;"SF",W703&lt;&gt;""),AND(Y703&lt;&gt;"NA",Y703&lt;&gt;"C",Y703&lt;&gt;"NC",Y703&lt;&gt;"SF",Y703&lt;&gt;""),AND(AA703&lt;&gt;"NA",AA703&lt;&gt;"C",AA703&lt;&gt;"NC",AA703&lt;&gt;"SF",AA703&lt;&gt;""),AND(AC703&lt;&gt;"NA",AC703&lt;&gt;"C",AC703&lt;&gt;"NC",AC703&lt;&gt;"SF",AC703&lt;&gt;"")),"FALSO",IF(AND(O703="NA",Q703="NA",S703="NA",U703="NA",W703="NA",Y703="NA",AA703="NA",AC703="NA"),"NA",IF(OR(O703="NC",Q703="NC",S703="NC",U703="NC",W703="NC",Y703="NC",AA703="NC",AC703="NC",O703="SF",Q703="SF",S703="SF",U703="SF",W703="SF",Y703="SF",AA703="SF",AC703="SF"),"NC",IF(OR(O703="C",Q703="C",S703="C",U703="C",W703="C",Y703="C",AA703="C",AC703="C"),"C","")))))</f>
        <v>C</v>
      </c>
      <c r="AG703" s="54" t="str">
        <f>IF(AND(AE703="C",AF703="C"),"UTILIZOU O PDA CORRETAMENTE",IF(AND(AE703="C",AF703="NC"),"UTILIZOU O PDA CORRETAMENTE. NÃO HÁ FOTOS DE TODAS AS ETAPAS",IF(AND(AE703="NC",AF703="NC"),"NÃO UTILIZOU O PDA",IF(AND(AE703="NA",AF703="NA"),"NÃO AVALIADO POR FALHA DE SINCRONISMO"))))</f>
        <v>UTILIZOU O PDA CORRETAMENTE</v>
      </c>
      <c r="AH703" s="144" t="s">
        <v>207</v>
      </c>
      <c r="AI703" s="190" t="s">
        <v>6</v>
      </c>
      <c r="AJ703" s="94" t="str">
        <f>E703</f>
        <v>SÃO PAULO</v>
      </c>
      <c r="AK703" s="192" t="s">
        <v>39</v>
      </c>
    </row>
    <row r="704" spans="1:37" ht="30" hidden="1" customHeight="1">
      <c r="A704" s="176" t="s">
        <v>201</v>
      </c>
      <c r="B704" s="176">
        <v>2621469233</v>
      </c>
      <c r="C704" s="176" t="s">
        <v>96</v>
      </c>
      <c r="D704" s="176" t="s">
        <v>77</v>
      </c>
      <c r="E704" s="176" t="s">
        <v>5</v>
      </c>
      <c r="F704" s="176" t="s">
        <v>884</v>
      </c>
      <c r="G704" s="176">
        <v>326</v>
      </c>
      <c r="H704" s="176" t="s">
        <v>211</v>
      </c>
      <c r="I704" s="176" t="s">
        <v>254</v>
      </c>
      <c r="J704" s="176" t="s">
        <v>96</v>
      </c>
      <c r="K704" s="176"/>
      <c r="L704" s="204">
        <v>46168.424305555556</v>
      </c>
      <c r="M704" s="204">
        <v>46168.427777777775</v>
      </c>
      <c r="N704" s="176" t="s">
        <v>345</v>
      </c>
      <c r="O704" s="144" t="s">
        <v>207</v>
      </c>
      <c r="P704" s="90"/>
      <c r="Q704" s="144" t="s">
        <v>62</v>
      </c>
      <c r="R704" s="90"/>
      <c r="S704" s="144" t="s">
        <v>62</v>
      </c>
      <c r="T704" s="90"/>
      <c r="U704" s="144" t="s">
        <v>62</v>
      </c>
      <c r="V704" s="90"/>
      <c r="W704" s="144" t="s">
        <v>207</v>
      </c>
      <c r="X704" s="90"/>
      <c r="Y704" s="144" t="s">
        <v>62</v>
      </c>
      <c r="Z704" s="90"/>
      <c r="AA704" s="144" t="s">
        <v>207</v>
      </c>
      <c r="AB704" s="90"/>
      <c r="AC704" s="144" t="s">
        <v>207</v>
      </c>
      <c r="AD704" s="90"/>
      <c r="AE704" s="144" t="s">
        <v>207</v>
      </c>
      <c r="AF704" s="178" t="str">
        <f>IF(AND(O704="",Q704="",S704="",U704="",W704="",Y704="",AA704="",AC704=""),"",IF(OR(AND(O704&lt;&gt;"NA",O704&lt;&gt;"C",O704&lt;&gt;"NC",O704&lt;&gt;"SF",O704&lt;&gt;""),AND(Q704&lt;&gt;"NA",Q704&lt;&gt;"C",Q704&lt;&gt;"NC",Q704&lt;&gt;"SF",Q704&lt;&gt;""),AND(S704&lt;&gt;"NA",S704&lt;&gt;"C",S704&lt;&gt;"NC",S704&lt;&gt;"SF",S704&lt;&gt;""),AND(U704&lt;&gt;"NA",U704&lt;&gt;"C",U704&lt;&gt;"NC",U704&lt;&gt;"SF",U704&lt;&gt;""),AND(W704&lt;&gt;"NA",W704&lt;&gt;"C",W704&lt;&gt;"NC",W704&lt;&gt;"SF",W704&lt;&gt;""),AND(Y704&lt;&gt;"NA",Y704&lt;&gt;"C",Y704&lt;&gt;"NC",Y704&lt;&gt;"SF",Y704&lt;&gt;""),AND(AA704&lt;&gt;"NA",AA704&lt;&gt;"C",AA704&lt;&gt;"NC",AA704&lt;&gt;"SF",AA704&lt;&gt;""),AND(AC704&lt;&gt;"NA",AC704&lt;&gt;"C",AC704&lt;&gt;"NC",AC704&lt;&gt;"SF",AC704&lt;&gt;"")),"FALSO",IF(AND(O704="NA",Q704="NA",S704="NA",U704="NA",W704="NA",Y704="NA",AA704="NA",AC704="NA"),"NA",IF(OR(O704="NC",Q704="NC",S704="NC",U704="NC",W704="NC",Y704="NC",AA704="NC",AC704="NC",O704="SF",Q704="SF",S704="SF",U704="SF",W704="SF",Y704="SF",AA704="SF",AC704="SF"),"NC",IF(OR(O704="C",Q704="C",S704="C",U704="C",W704="C",Y704="C",AA704="C",AC704="C"),"C","")))))</f>
        <v>C</v>
      </c>
      <c r="AG704" s="54" t="str">
        <f>IF(AND(AE704="C",AF704="C"),"UTILIZOU O PDA CORRETAMENTE",IF(AND(AE704="C",AF704="NC"),"UTILIZOU O PDA CORRETAMENTE. NÃO HÁ FOTOS DE TODAS AS ETAPAS",IF(AND(AE704="NC",AF704="NC"),"NÃO UTILIZOU O PDA",IF(AND(AE704="NA",AF704="NA"),"NÃO AVALIADO POR FALHA DE SINCRONISMO"))))</f>
        <v>UTILIZOU O PDA CORRETAMENTE</v>
      </c>
      <c r="AH704" s="144"/>
      <c r="AI704" s="190" t="s">
        <v>6</v>
      </c>
      <c r="AJ704" s="94" t="str">
        <f>E704</f>
        <v>SÃO PAULO</v>
      </c>
      <c r="AK704" s="192" t="s">
        <v>39</v>
      </c>
    </row>
    <row r="705" spans="1:37" ht="30" hidden="1" customHeight="1">
      <c r="A705" s="176" t="s">
        <v>201</v>
      </c>
      <c r="B705" s="176">
        <v>2621469228</v>
      </c>
      <c r="C705" s="176" t="s">
        <v>96</v>
      </c>
      <c r="D705" s="176" t="s">
        <v>77</v>
      </c>
      <c r="E705" s="176" t="s">
        <v>5</v>
      </c>
      <c r="F705" s="176" t="s">
        <v>884</v>
      </c>
      <c r="G705" s="176">
        <v>326</v>
      </c>
      <c r="H705" s="176" t="s">
        <v>208</v>
      </c>
      <c r="I705" s="176" t="s">
        <v>254</v>
      </c>
      <c r="J705" s="176" t="s">
        <v>96</v>
      </c>
      <c r="K705" s="176" t="s">
        <v>217</v>
      </c>
      <c r="L705" s="204">
        <v>46168.419444444444</v>
      </c>
      <c r="M705" s="204">
        <v>46168.42291666667</v>
      </c>
      <c r="N705" s="176" t="s">
        <v>345</v>
      </c>
      <c r="O705" s="144" t="s">
        <v>207</v>
      </c>
      <c r="P705" s="90"/>
      <c r="Q705" s="144" t="s">
        <v>62</v>
      </c>
      <c r="R705" s="90"/>
      <c r="S705" s="144" t="s">
        <v>62</v>
      </c>
      <c r="T705" s="90"/>
      <c r="U705" s="144" t="s">
        <v>62</v>
      </c>
      <c r="V705" s="90"/>
      <c r="W705" s="144" t="s">
        <v>207</v>
      </c>
      <c r="X705" s="90"/>
      <c r="Y705" s="144" t="s">
        <v>62</v>
      </c>
      <c r="Z705" s="90"/>
      <c r="AA705" s="144" t="s">
        <v>207</v>
      </c>
      <c r="AB705" s="90"/>
      <c r="AC705" s="144" t="s">
        <v>207</v>
      </c>
      <c r="AD705" s="90"/>
      <c r="AE705" s="144" t="s">
        <v>207</v>
      </c>
      <c r="AF705" s="178" t="str">
        <f>IF(AND(O705="",Q705="",S705="",U705="",W705="",Y705="",AA705="",AC705=""),"",IF(OR(AND(O705&lt;&gt;"NA",O705&lt;&gt;"C",O705&lt;&gt;"NC",O705&lt;&gt;"SF",O705&lt;&gt;""),AND(Q705&lt;&gt;"NA",Q705&lt;&gt;"C",Q705&lt;&gt;"NC",Q705&lt;&gt;"SF",Q705&lt;&gt;""),AND(S705&lt;&gt;"NA",S705&lt;&gt;"C",S705&lt;&gt;"NC",S705&lt;&gt;"SF",S705&lt;&gt;""),AND(U705&lt;&gt;"NA",U705&lt;&gt;"C",U705&lt;&gt;"NC",U705&lt;&gt;"SF",U705&lt;&gt;""),AND(W705&lt;&gt;"NA",W705&lt;&gt;"C",W705&lt;&gt;"NC",W705&lt;&gt;"SF",W705&lt;&gt;""),AND(Y705&lt;&gt;"NA",Y705&lt;&gt;"C",Y705&lt;&gt;"NC",Y705&lt;&gt;"SF",Y705&lt;&gt;""),AND(AA705&lt;&gt;"NA",AA705&lt;&gt;"C",AA705&lt;&gt;"NC",AA705&lt;&gt;"SF",AA705&lt;&gt;""),AND(AC705&lt;&gt;"NA",AC705&lt;&gt;"C",AC705&lt;&gt;"NC",AC705&lt;&gt;"SF",AC705&lt;&gt;"")),"FALSO",IF(AND(O705="NA",Q705="NA",S705="NA",U705="NA",W705="NA",Y705="NA",AA705="NA",AC705="NA"),"NA",IF(OR(O705="NC",Q705="NC",S705="NC",U705="NC",W705="NC",Y705="NC",AA705="NC",AC705="NC",O705="SF",Q705="SF",S705="SF",U705="SF",W705="SF",Y705="SF",AA705="SF",AC705="SF"),"NC",IF(OR(O705="C",Q705="C",S705="C",U705="C",W705="C",Y705="C",AA705="C",AC705="C"),"C","")))))</f>
        <v>C</v>
      </c>
      <c r="AG705" s="54" t="str">
        <f>IF(AND(AE705="C",AF705="C"),"UTILIZOU O PDA CORRETAMENTE",IF(AND(AE705="C",AF705="NC"),"UTILIZOU O PDA CORRETAMENTE. NÃO HÁ FOTOS DE TODAS AS ETAPAS",IF(AND(AE705="NC",AF705="NC"),"NÃO UTILIZOU O PDA",IF(AND(AE705="NA",AF705="NA"),"NÃO AVALIADO POR FALHA DE SINCRONISMO"))))</f>
        <v>UTILIZOU O PDA CORRETAMENTE</v>
      </c>
      <c r="AH705" s="144"/>
      <c r="AI705" s="190" t="s">
        <v>6</v>
      </c>
      <c r="AJ705" s="94" t="str">
        <f>E705</f>
        <v>SÃO PAULO</v>
      </c>
      <c r="AK705" s="192" t="s">
        <v>39</v>
      </c>
    </row>
    <row r="706" spans="1:37" ht="30" hidden="1" customHeight="1">
      <c r="A706" s="176" t="s">
        <v>201</v>
      </c>
      <c r="B706" s="176">
        <v>2694203902</v>
      </c>
      <c r="C706" s="176" t="s">
        <v>103</v>
      </c>
      <c r="D706" s="176" t="s">
        <v>81</v>
      </c>
      <c r="E706" s="176" t="s">
        <v>5</v>
      </c>
      <c r="F706" s="176" t="s">
        <v>724</v>
      </c>
      <c r="G706" s="176">
        <v>872</v>
      </c>
      <c r="H706" s="176"/>
      <c r="I706" s="176" t="s">
        <v>254</v>
      </c>
      <c r="J706" s="176" t="s">
        <v>246</v>
      </c>
      <c r="K706" s="176" t="s">
        <v>1065</v>
      </c>
      <c r="L706" s="204">
        <v>46168.586805555555</v>
      </c>
      <c r="M706" s="204">
        <v>46168.662499999999</v>
      </c>
      <c r="N706" s="176" t="s">
        <v>248</v>
      </c>
      <c r="O706" s="144" t="s">
        <v>207</v>
      </c>
      <c r="P706" s="90"/>
      <c r="Q706" s="144" t="s">
        <v>207</v>
      </c>
      <c r="R706" s="90"/>
      <c r="S706" s="144" t="s">
        <v>207</v>
      </c>
      <c r="T706" s="90"/>
      <c r="U706" s="144" t="s">
        <v>207</v>
      </c>
      <c r="V706" s="90"/>
      <c r="W706" s="144" t="s">
        <v>207</v>
      </c>
      <c r="X706" s="90"/>
      <c r="Y706" s="144" t="s">
        <v>62</v>
      </c>
      <c r="Z706" s="90"/>
      <c r="AA706" s="144" t="s">
        <v>207</v>
      </c>
      <c r="AB706" s="90"/>
      <c r="AC706" s="144" t="s">
        <v>207</v>
      </c>
      <c r="AD706" s="90"/>
      <c r="AE706" s="144" t="s">
        <v>207</v>
      </c>
      <c r="AF706" s="178" t="str">
        <f>IF(AND(O706="",Q706="",S706="",U706="",W706="",Y706="",AA706="",AC706=""),"",IF(OR(AND(O706&lt;&gt;"NA",O706&lt;&gt;"C",O706&lt;&gt;"NC",O706&lt;&gt;"SF",O706&lt;&gt;""),AND(Q706&lt;&gt;"NA",Q706&lt;&gt;"C",Q706&lt;&gt;"NC",Q706&lt;&gt;"SF",Q706&lt;&gt;""),AND(S706&lt;&gt;"NA",S706&lt;&gt;"C",S706&lt;&gt;"NC",S706&lt;&gt;"SF",S706&lt;&gt;""),AND(U706&lt;&gt;"NA",U706&lt;&gt;"C",U706&lt;&gt;"NC",U706&lt;&gt;"SF",U706&lt;&gt;""),AND(W706&lt;&gt;"NA",W706&lt;&gt;"C",W706&lt;&gt;"NC",W706&lt;&gt;"SF",W706&lt;&gt;""),AND(Y706&lt;&gt;"NA",Y706&lt;&gt;"C",Y706&lt;&gt;"NC",Y706&lt;&gt;"SF",Y706&lt;&gt;""),AND(AA706&lt;&gt;"NA",AA706&lt;&gt;"C",AA706&lt;&gt;"NC",AA706&lt;&gt;"SF",AA706&lt;&gt;""),AND(AC706&lt;&gt;"NA",AC706&lt;&gt;"C",AC706&lt;&gt;"NC",AC706&lt;&gt;"SF",AC706&lt;&gt;"")),"FALSO",IF(AND(O706="NA",Q706="NA",S706="NA",U706="NA",W706="NA",Y706="NA",AA706="NA",AC706="NA"),"NA",IF(OR(O706="NC",Q706="NC",S706="NC",U706="NC",W706="NC",Y706="NC",AA706="NC",AC706="NC",O706="SF",Q706="SF",S706="SF",U706="SF",W706="SF",Y706="SF",AA706="SF",AC706="SF"),"NC",IF(OR(O706="C",Q706="C",S706="C",U706="C",W706="C",Y706="C",AA706="C",AC706="C"),"C","")))))</f>
        <v>C</v>
      </c>
      <c r="AG706" s="54" t="str">
        <f>IF(AND(AE706="C",AF706="C"),"UTILIZOU O PDA CORRETAMENTE",IF(AND(AE706="C",AF706="NC"),"UTILIZOU O PDA CORRETAMENTE. NÃO HÁ FOTOS DE TODAS AS ETAPAS",IF(AND(AE706="NC",AF706="NC"),"NÃO UTILIZOU O PDA",IF(AND(AE706="NA",AF706="NA"),"NÃO AVALIADO POR FALHA DE SINCRONISMO"))))</f>
        <v>UTILIZOU O PDA CORRETAMENTE</v>
      </c>
      <c r="AH706" s="144" t="s">
        <v>207</v>
      </c>
      <c r="AI706" s="190" t="s">
        <v>6</v>
      </c>
      <c r="AJ706" s="94" t="str">
        <f>E706</f>
        <v>SÃO PAULO</v>
      </c>
      <c r="AK706" s="192" t="s">
        <v>39</v>
      </c>
    </row>
    <row r="707" spans="1:37" ht="30" hidden="1" customHeight="1">
      <c r="A707" s="176" t="s">
        <v>201</v>
      </c>
      <c r="B707" s="176">
        <v>2694136528</v>
      </c>
      <c r="C707" s="176" t="s">
        <v>102</v>
      </c>
      <c r="D707" s="176" t="s">
        <v>81</v>
      </c>
      <c r="E707" s="176" t="s">
        <v>5</v>
      </c>
      <c r="F707" s="176" t="s">
        <v>1066</v>
      </c>
      <c r="G707" s="176">
        <v>138</v>
      </c>
      <c r="H707" s="176" t="s">
        <v>217</v>
      </c>
      <c r="I707" s="176" t="s">
        <v>671</v>
      </c>
      <c r="J707" s="176" t="s">
        <v>219</v>
      </c>
      <c r="K707" s="176" t="s">
        <v>1067</v>
      </c>
      <c r="L707" s="204">
        <v>46168.333333333336</v>
      </c>
      <c r="M707" s="204">
        <v>46168.416666666664</v>
      </c>
      <c r="N707" s="176" t="s">
        <v>277</v>
      </c>
      <c r="O707" s="144" t="s">
        <v>62</v>
      </c>
      <c r="P707" s="90" t="s">
        <v>1068</v>
      </c>
      <c r="Q707" s="144" t="s">
        <v>62</v>
      </c>
      <c r="R707" s="90" t="s">
        <v>1068</v>
      </c>
      <c r="S707" s="144" t="s">
        <v>62</v>
      </c>
      <c r="T707" s="90" t="s">
        <v>1068</v>
      </c>
      <c r="U707" s="144" t="s">
        <v>62</v>
      </c>
      <c r="V707" s="90" t="s">
        <v>1068</v>
      </c>
      <c r="W707" s="144" t="s">
        <v>62</v>
      </c>
      <c r="X707" s="90" t="s">
        <v>1068</v>
      </c>
      <c r="Y707" s="144" t="s">
        <v>62</v>
      </c>
      <c r="Z707" s="90" t="s">
        <v>1068</v>
      </c>
      <c r="AA707" s="144" t="s">
        <v>62</v>
      </c>
      <c r="AB707" s="90" t="s">
        <v>1068</v>
      </c>
      <c r="AC707" s="144" t="s">
        <v>62</v>
      </c>
      <c r="AD707" s="90" t="s">
        <v>1068</v>
      </c>
      <c r="AE707" s="144" t="s">
        <v>62</v>
      </c>
      <c r="AF707" s="178" t="str">
        <f>IF(AND(O707="",Q707="",S707="",U707="",W707="",Y707="",AA707="",AC707=""),"",IF(OR(AND(O707&lt;&gt;"NA",O707&lt;&gt;"C",O707&lt;&gt;"NC",O707&lt;&gt;"SF",O707&lt;&gt;""),AND(Q707&lt;&gt;"NA",Q707&lt;&gt;"C",Q707&lt;&gt;"NC",Q707&lt;&gt;"SF",Q707&lt;&gt;""),AND(S707&lt;&gt;"NA",S707&lt;&gt;"C",S707&lt;&gt;"NC",S707&lt;&gt;"SF",S707&lt;&gt;""),AND(U707&lt;&gt;"NA",U707&lt;&gt;"C",U707&lt;&gt;"NC",U707&lt;&gt;"SF",U707&lt;&gt;""),AND(W707&lt;&gt;"NA",W707&lt;&gt;"C",W707&lt;&gt;"NC",W707&lt;&gt;"SF",W707&lt;&gt;""),AND(Y707&lt;&gt;"NA",Y707&lt;&gt;"C",Y707&lt;&gt;"NC",Y707&lt;&gt;"SF",Y707&lt;&gt;""),AND(AA707&lt;&gt;"NA",AA707&lt;&gt;"C",AA707&lt;&gt;"NC",AA707&lt;&gt;"SF",AA707&lt;&gt;""),AND(AC707&lt;&gt;"NA",AC707&lt;&gt;"C",AC707&lt;&gt;"NC",AC707&lt;&gt;"SF",AC707&lt;&gt;"")),"FALSO",IF(AND(O707="NA",Q707="NA",S707="NA",U707="NA",W707="NA",Y707="NA",AA707="NA",AC707="NA"),"NA",IF(OR(O707="NC",Q707="NC",S707="NC",U707="NC",W707="NC",Y707="NC",AA707="NC",AC707="NC",O707="SF",Q707="SF",S707="SF",U707="SF",W707="SF",Y707="SF",AA707="SF",AC707="SF"),"NC",IF(OR(O707="C",Q707="C",S707="C",U707="C",W707="C",Y707="C",AA707="C",AC707="C"),"C","")))))</f>
        <v>NA</v>
      </c>
      <c r="AG707" s="54" t="str">
        <f>IF(AND(AE707="C",AF707="C"),"UTILIZOU O PDA CORRETAMENTE",IF(AND(AE707="C",AF707="NC"),"UTILIZOU O PDA CORRETAMENTE. NÃO HÁ FOTOS DE TODAS AS ETAPAS",IF(AND(AE707="NC",AF707="NC"),"NÃO UTILIZOU O PDA",IF(AND(AE707="NA",AF707="NA"),"NÃO AVALIADO POR FALHA DE SINCRONISMO"))))</f>
        <v>NÃO AVALIADO POR FALHA DE SINCRONISMO</v>
      </c>
      <c r="AH707" s="144" t="s">
        <v>207</v>
      </c>
      <c r="AI707" s="190" t="s">
        <v>6</v>
      </c>
      <c r="AJ707" s="94" t="str">
        <f>E707</f>
        <v>SÃO PAULO</v>
      </c>
      <c r="AK707" s="192" t="s">
        <v>39</v>
      </c>
    </row>
    <row r="708" spans="1:37" ht="30" hidden="1" customHeight="1">
      <c r="A708" s="176" t="s">
        <v>201</v>
      </c>
      <c r="B708" s="176">
        <v>2694097995</v>
      </c>
      <c r="C708" s="176" t="s">
        <v>89</v>
      </c>
      <c r="D708" s="176" t="s">
        <v>78</v>
      </c>
      <c r="E708" s="176" t="s">
        <v>5</v>
      </c>
      <c r="F708" s="176" t="s">
        <v>1069</v>
      </c>
      <c r="G708" s="176">
        <v>23</v>
      </c>
      <c r="H708" s="176" t="s">
        <v>314</v>
      </c>
      <c r="I708" s="176" t="s">
        <v>316</v>
      </c>
      <c r="J708" s="176" t="s">
        <v>228</v>
      </c>
      <c r="K708" s="176" t="s">
        <v>1070</v>
      </c>
      <c r="L708" s="204">
        <v>46168.402777777781</v>
      </c>
      <c r="M708" s="204">
        <v>46168.409722222219</v>
      </c>
      <c r="N708" s="176" t="s">
        <v>277</v>
      </c>
      <c r="O708" s="144" t="s">
        <v>207</v>
      </c>
      <c r="P708" s="90"/>
      <c r="Q708" s="144" t="s">
        <v>207</v>
      </c>
      <c r="R708" s="90"/>
      <c r="S708" s="144" t="s">
        <v>207</v>
      </c>
      <c r="T708" s="90"/>
      <c r="U708" s="144" t="s">
        <v>62</v>
      </c>
      <c r="V708" s="90"/>
      <c r="W708" s="144" t="s">
        <v>207</v>
      </c>
      <c r="X708" s="90"/>
      <c r="Y708" s="144" t="s">
        <v>62</v>
      </c>
      <c r="Z708" s="90"/>
      <c r="AA708" s="144" t="s">
        <v>207</v>
      </c>
      <c r="AB708" s="90"/>
      <c r="AC708" s="144" t="s">
        <v>207</v>
      </c>
      <c r="AD708" s="90"/>
      <c r="AE708" s="144" t="s">
        <v>207</v>
      </c>
      <c r="AF708" s="178" t="str">
        <f>IF(AND(O708="",Q708="",S708="",U708="",W708="",Y708="",AA708="",AC708=""),"",IF(OR(AND(O708&lt;&gt;"NA",O708&lt;&gt;"C",O708&lt;&gt;"NC",O708&lt;&gt;"SF",O708&lt;&gt;""),AND(Q708&lt;&gt;"NA",Q708&lt;&gt;"C",Q708&lt;&gt;"NC",Q708&lt;&gt;"SF",Q708&lt;&gt;""),AND(S708&lt;&gt;"NA",S708&lt;&gt;"C",S708&lt;&gt;"NC",S708&lt;&gt;"SF",S708&lt;&gt;""),AND(U708&lt;&gt;"NA",U708&lt;&gt;"C",U708&lt;&gt;"NC",U708&lt;&gt;"SF",U708&lt;&gt;""),AND(W708&lt;&gt;"NA",W708&lt;&gt;"C",W708&lt;&gt;"NC",W708&lt;&gt;"SF",W708&lt;&gt;""),AND(Y708&lt;&gt;"NA",Y708&lt;&gt;"C",Y708&lt;&gt;"NC",Y708&lt;&gt;"SF",Y708&lt;&gt;""),AND(AA708&lt;&gt;"NA",AA708&lt;&gt;"C",AA708&lt;&gt;"NC",AA708&lt;&gt;"SF",AA708&lt;&gt;""),AND(AC708&lt;&gt;"NA",AC708&lt;&gt;"C",AC708&lt;&gt;"NC",AC708&lt;&gt;"SF",AC708&lt;&gt;"")),"FALSO",IF(AND(O708="NA",Q708="NA",S708="NA",U708="NA",W708="NA",Y708="NA",AA708="NA",AC708="NA"),"NA",IF(OR(O708="NC",Q708="NC",S708="NC",U708="NC",W708="NC",Y708="NC",AA708="NC",AC708="NC",O708="SF",Q708="SF",S708="SF",U708="SF",W708="SF",Y708="SF",AA708="SF",AC708="SF"),"NC",IF(OR(O708="C",Q708="C",S708="C",U708="C",W708="C",Y708="C",AA708="C",AC708="C"),"C","")))))</f>
        <v>C</v>
      </c>
      <c r="AG708" s="54" t="str">
        <f>IF(AND(AE708="C",AF708="C"),"UTILIZOU O PDA CORRETAMENTE",IF(AND(AE708="C",AF708="NC"),"UTILIZOU O PDA CORRETAMENTE. NÃO HÁ FOTOS DE TODAS AS ETAPAS",IF(AND(AE708="NC",AF708="NC"),"NÃO UTILIZOU O PDA",IF(AND(AE708="NA",AF708="NA"),"NÃO AVALIADO POR FALHA DE SINCRONISMO"))))</f>
        <v>UTILIZOU O PDA CORRETAMENTE</v>
      </c>
      <c r="AH708" s="144" t="s">
        <v>207</v>
      </c>
      <c r="AI708" s="190" t="s">
        <v>6</v>
      </c>
      <c r="AJ708" s="94" t="str">
        <f>E708</f>
        <v>SÃO PAULO</v>
      </c>
      <c r="AK708" s="192" t="s">
        <v>39</v>
      </c>
    </row>
    <row r="709" spans="1:37" ht="30" hidden="1" customHeight="1">
      <c r="A709" s="176" t="s">
        <v>201</v>
      </c>
      <c r="B709" s="176">
        <v>2694178080</v>
      </c>
      <c r="C709" s="176" t="s">
        <v>99</v>
      </c>
      <c r="D709" s="176" t="s">
        <v>81</v>
      </c>
      <c r="E709" s="176" t="s">
        <v>5</v>
      </c>
      <c r="F709" s="176" t="s">
        <v>1005</v>
      </c>
      <c r="G709" s="176">
        <v>154</v>
      </c>
      <c r="H709" s="176"/>
      <c r="I709" s="176" t="s">
        <v>325</v>
      </c>
      <c r="J709" s="176" t="s">
        <v>219</v>
      </c>
      <c r="K709" s="176" t="s">
        <v>242</v>
      </c>
      <c r="L709" s="204">
        <v>46168.633333333331</v>
      </c>
      <c r="M709" s="204">
        <v>46168.634722222225</v>
      </c>
      <c r="N709" s="176" t="s">
        <v>243</v>
      </c>
      <c r="O709" s="144" t="s">
        <v>207</v>
      </c>
      <c r="P709" s="90"/>
      <c r="Q709" s="144" t="s">
        <v>207</v>
      </c>
      <c r="R709" s="90"/>
      <c r="S709" s="144" t="s">
        <v>207</v>
      </c>
      <c r="T709" s="90"/>
      <c r="U709" s="144" t="s">
        <v>207</v>
      </c>
      <c r="V709" s="90"/>
      <c r="W709" s="144" t="s">
        <v>207</v>
      </c>
      <c r="X709" s="90"/>
      <c r="Y709" s="144" t="s">
        <v>231</v>
      </c>
      <c r="Z709" s="90" t="s">
        <v>1071</v>
      </c>
      <c r="AA709" s="144" t="s">
        <v>207</v>
      </c>
      <c r="AB709" s="90"/>
      <c r="AC709" s="144" t="s">
        <v>207</v>
      </c>
      <c r="AD709" s="90"/>
      <c r="AE709" s="144" t="s">
        <v>207</v>
      </c>
      <c r="AF709" s="178" t="str">
        <f>IF(AND(O709="",Q709="",S709="",U709="",W709="",Y709="",AA709="",AC709=""),"",IF(OR(AND(O709&lt;&gt;"NA",O709&lt;&gt;"C",O709&lt;&gt;"NC",O709&lt;&gt;"SF",O709&lt;&gt;""),AND(Q709&lt;&gt;"NA",Q709&lt;&gt;"C",Q709&lt;&gt;"NC",Q709&lt;&gt;"SF",Q709&lt;&gt;""),AND(S709&lt;&gt;"NA",S709&lt;&gt;"C",S709&lt;&gt;"NC",S709&lt;&gt;"SF",S709&lt;&gt;""),AND(U709&lt;&gt;"NA",U709&lt;&gt;"C",U709&lt;&gt;"NC",U709&lt;&gt;"SF",U709&lt;&gt;""),AND(W709&lt;&gt;"NA",W709&lt;&gt;"C",W709&lt;&gt;"NC",W709&lt;&gt;"SF",W709&lt;&gt;""),AND(Y709&lt;&gt;"NA",Y709&lt;&gt;"C",Y709&lt;&gt;"NC",Y709&lt;&gt;"SF",Y709&lt;&gt;""),AND(AA709&lt;&gt;"NA",AA709&lt;&gt;"C",AA709&lt;&gt;"NC",AA709&lt;&gt;"SF",AA709&lt;&gt;""),AND(AC709&lt;&gt;"NA",AC709&lt;&gt;"C",AC709&lt;&gt;"NC",AC709&lt;&gt;"SF",AC709&lt;&gt;"")),"FALSO",IF(AND(O709="NA",Q709="NA",S709="NA",U709="NA",W709="NA",Y709="NA",AA709="NA",AC709="NA"),"NA",IF(OR(O709="NC",Q709="NC",S709="NC",U709="NC",W709="NC",Y709="NC",AA709="NC",AC709="NC",O709="SF",Q709="SF",S709="SF",U709="SF",W709="SF",Y709="SF",AA709="SF",AC709="SF"),"NC",IF(OR(O709="C",Q709="C",S709="C",U709="C",W709="C",Y709="C",AA709="C",AC709="C"),"C","")))))</f>
        <v>NC</v>
      </c>
      <c r="AG709" s="54" t="str">
        <f>IF(AND(AE709="C",AF709="C"),"UTILIZOU O PDA CORRETAMENTE",IF(AND(AE709="C",AF709="NC"),"UTILIZOU O PDA CORRETAMENTE. NÃO HÁ FOTOS DE TODAS AS ETAPAS",IF(AND(AE709="NC",AF709="NC"),"NÃO UTILIZOU O PDA",IF(AND(AE709="NA",AF709="NA"),"NÃO AVALIADO POR FALHA DE SINCRONISMO"))))</f>
        <v>UTILIZOU O PDA CORRETAMENTE. NÃO HÁ FOTOS DE TODAS AS ETAPAS</v>
      </c>
      <c r="AH709" s="144" t="s">
        <v>207</v>
      </c>
      <c r="AI709" s="190" t="s">
        <v>6</v>
      </c>
      <c r="AJ709" s="94" t="str">
        <f>E709</f>
        <v>SÃO PAULO</v>
      </c>
      <c r="AK709" s="192" t="s">
        <v>39</v>
      </c>
    </row>
    <row r="710" spans="1:37" ht="30" hidden="1" customHeight="1">
      <c r="A710" s="176" t="s">
        <v>201</v>
      </c>
      <c r="B710" s="176">
        <v>2621474344</v>
      </c>
      <c r="C710" s="176" t="s">
        <v>84</v>
      </c>
      <c r="D710" s="176" t="s">
        <v>77</v>
      </c>
      <c r="E710" s="176" t="s">
        <v>5</v>
      </c>
      <c r="F710" s="176" t="s">
        <v>964</v>
      </c>
      <c r="G710" s="176">
        <v>201</v>
      </c>
      <c r="H710" s="176" t="s">
        <v>211</v>
      </c>
      <c r="I710" s="176" t="s">
        <v>245</v>
      </c>
      <c r="J710" s="176" t="s">
        <v>424</v>
      </c>
      <c r="K710" s="176"/>
      <c r="L710" s="204">
        <v>46168.363194444442</v>
      </c>
      <c r="M710" s="204">
        <v>46168.379166666666</v>
      </c>
      <c r="N710" s="176" t="s">
        <v>345</v>
      </c>
      <c r="O710" s="144" t="s">
        <v>207</v>
      </c>
      <c r="P710" s="90"/>
      <c r="Q710" s="144" t="s">
        <v>62</v>
      </c>
      <c r="R710" s="90"/>
      <c r="S710" s="144" t="s">
        <v>62</v>
      </c>
      <c r="T710" s="90"/>
      <c r="U710" s="144" t="s">
        <v>62</v>
      </c>
      <c r="V710" s="90"/>
      <c r="W710" s="144" t="s">
        <v>62</v>
      </c>
      <c r="X710" s="90"/>
      <c r="Y710" s="144" t="s">
        <v>62</v>
      </c>
      <c r="Z710" s="90"/>
      <c r="AA710" s="144" t="s">
        <v>62</v>
      </c>
      <c r="AB710" s="90"/>
      <c r="AC710" s="144" t="s">
        <v>207</v>
      </c>
      <c r="AD710" s="90"/>
      <c r="AE710" s="144" t="s">
        <v>207</v>
      </c>
      <c r="AF710" s="178" t="str">
        <f>IF(AND(O710="",Q710="",S710="",U710="",W710="",Y710="",AA710="",AC710=""),"",IF(OR(AND(O710&lt;&gt;"NA",O710&lt;&gt;"C",O710&lt;&gt;"NC",O710&lt;&gt;"SF",O710&lt;&gt;""),AND(Q710&lt;&gt;"NA",Q710&lt;&gt;"C",Q710&lt;&gt;"NC",Q710&lt;&gt;"SF",Q710&lt;&gt;""),AND(S710&lt;&gt;"NA",S710&lt;&gt;"C",S710&lt;&gt;"NC",S710&lt;&gt;"SF",S710&lt;&gt;""),AND(U710&lt;&gt;"NA",U710&lt;&gt;"C",U710&lt;&gt;"NC",U710&lt;&gt;"SF",U710&lt;&gt;""),AND(W710&lt;&gt;"NA",W710&lt;&gt;"C",W710&lt;&gt;"NC",W710&lt;&gt;"SF",W710&lt;&gt;""),AND(Y710&lt;&gt;"NA",Y710&lt;&gt;"C",Y710&lt;&gt;"NC",Y710&lt;&gt;"SF",Y710&lt;&gt;""),AND(AA710&lt;&gt;"NA",AA710&lt;&gt;"C",AA710&lt;&gt;"NC",AA710&lt;&gt;"SF",AA710&lt;&gt;""),AND(AC710&lt;&gt;"NA",AC710&lt;&gt;"C",AC710&lt;&gt;"NC",AC710&lt;&gt;"SF",AC710&lt;&gt;"")),"FALSO",IF(AND(O710="NA",Q710="NA",S710="NA",U710="NA",W710="NA",Y710="NA",AA710="NA",AC710="NA"),"NA",IF(OR(O710="NC",Q710="NC",S710="NC",U710="NC",W710="NC",Y710="NC",AA710="NC",AC710="NC",O710="SF",Q710="SF",S710="SF",U710="SF",W710="SF",Y710="SF",AA710="SF",AC710="SF"),"NC",IF(OR(O710="C",Q710="C",S710="C",U710="C",W710="C",Y710="C",AA710="C",AC710="C"),"C","")))))</f>
        <v>C</v>
      </c>
      <c r="AG710" s="54" t="str">
        <f>IF(AND(AE710="C",AF710="C"),"UTILIZOU O PDA CORRETAMENTE",IF(AND(AE710="C",AF710="NC"),"UTILIZOU O PDA CORRETAMENTE. NÃO HÁ FOTOS DE TODAS AS ETAPAS",IF(AND(AE710="NC",AF710="NC"),"NÃO UTILIZOU O PDA",IF(AND(AE710="NA",AF710="NA"),"NÃO AVALIADO POR FALHA DE SINCRONISMO"))))</f>
        <v>UTILIZOU O PDA CORRETAMENTE</v>
      </c>
      <c r="AH710" s="144" t="s">
        <v>207</v>
      </c>
      <c r="AI710" s="190" t="s">
        <v>6</v>
      </c>
      <c r="AJ710" s="94" t="str">
        <f>E710</f>
        <v>SÃO PAULO</v>
      </c>
      <c r="AK710" s="192" t="s">
        <v>39</v>
      </c>
    </row>
    <row r="711" spans="1:37" ht="30" hidden="1" customHeight="1">
      <c r="A711" s="176" t="s">
        <v>201</v>
      </c>
      <c r="B711" s="176">
        <v>2622115235</v>
      </c>
      <c r="C711" s="176" t="s">
        <v>106</v>
      </c>
      <c r="D711" s="176" t="s">
        <v>81</v>
      </c>
      <c r="E711" s="176" t="s">
        <v>5</v>
      </c>
      <c r="F711" s="176" t="s">
        <v>842</v>
      </c>
      <c r="G711" s="176">
        <v>712</v>
      </c>
      <c r="H711" s="176" t="s">
        <v>217</v>
      </c>
      <c r="I711" s="176" t="s">
        <v>383</v>
      </c>
      <c r="J711" s="176" t="s">
        <v>339</v>
      </c>
      <c r="K711" s="176" t="s">
        <v>1072</v>
      </c>
      <c r="L711" s="204">
        <v>46168.540972222225</v>
      </c>
      <c r="M711" s="204">
        <v>46168.541666666664</v>
      </c>
      <c r="N711" s="176" t="s">
        <v>258</v>
      </c>
      <c r="O711" s="144" t="s">
        <v>207</v>
      </c>
      <c r="P711" s="90"/>
      <c r="Q711" s="144" t="s">
        <v>207</v>
      </c>
      <c r="R711" s="90"/>
      <c r="S711" s="144" t="s">
        <v>207</v>
      </c>
      <c r="T711" s="90"/>
      <c r="U711" s="144" t="s">
        <v>207</v>
      </c>
      <c r="V711" s="90"/>
      <c r="W711" s="144" t="s">
        <v>207</v>
      </c>
      <c r="X711" s="90"/>
      <c r="Y711" s="144" t="s">
        <v>62</v>
      </c>
      <c r="Z711" s="90"/>
      <c r="AA711" s="144" t="s">
        <v>207</v>
      </c>
      <c r="AB711" s="90"/>
      <c r="AC711" s="144" t="s">
        <v>207</v>
      </c>
      <c r="AD711" s="90"/>
      <c r="AE711" s="144" t="s">
        <v>207</v>
      </c>
      <c r="AF711" s="178" t="str">
        <f>IF(AND(O711="",Q711="",S711="",U711="",W711="",Y711="",AA711="",AC711=""),"",IF(OR(AND(O711&lt;&gt;"NA",O711&lt;&gt;"C",O711&lt;&gt;"NC",O711&lt;&gt;"SF",O711&lt;&gt;""),AND(Q711&lt;&gt;"NA",Q711&lt;&gt;"C",Q711&lt;&gt;"NC",Q711&lt;&gt;"SF",Q711&lt;&gt;""),AND(S711&lt;&gt;"NA",S711&lt;&gt;"C",S711&lt;&gt;"NC",S711&lt;&gt;"SF",S711&lt;&gt;""),AND(U711&lt;&gt;"NA",U711&lt;&gt;"C",U711&lt;&gt;"NC",U711&lt;&gt;"SF",U711&lt;&gt;""),AND(W711&lt;&gt;"NA",W711&lt;&gt;"C",W711&lt;&gt;"NC",W711&lt;&gt;"SF",W711&lt;&gt;""),AND(Y711&lt;&gt;"NA",Y711&lt;&gt;"C",Y711&lt;&gt;"NC",Y711&lt;&gt;"SF",Y711&lt;&gt;""),AND(AA711&lt;&gt;"NA",AA711&lt;&gt;"C",AA711&lt;&gt;"NC",AA711&lt;&gt;"SF",AA711&lt;&gt;""),AND(AC711&lt;&gt;"NA",AC711&lt;&gt;"C",AC711&lt;&gt;"NC",AC711&lt;&gt;"SF",AC711&lt;&gt;"")),"FALSO",IF(AND(O711="NA",Q711="NA",S711="NA",U711="NA",W711="NA",Y711="NA",AA711="NA",AC711="NA"),"NA",IF(OR(O711="NC",Q711="NC",S711="NC",U711="NC",W711="NC",Y711="NC",AA711="NC",AC711="NC",O711="SF",Q711="SF",S711="SF",U711="SF",W711="SF",Y711="SF",AA711="SF",AC711="SF"),"NC",IF(OR(O711="C",Q711="C",S711="C",U711="C",W711="C",Y711="C",AA711="C",AC711="C"),"C","")))))</f>
        <v>C</v>
      </c>
      <c r="AG711" s="54" t="str">
        <f>IF(AND(AE711="C",AF711="C"),"UTILIZOU O PDA CORRETAMENTE",IF(AND(AE711="C",AF711="NC"),"UTILIZOU O PDA CORRETAMENTE. NÃO HÁ FOTOS DE TODAS AS ETAPAS",IF(AND(AE711="NC",AF711="NC"),"NÃO UTILIZOU O PDA",IF(AND(AE711="NA",AF711="NA"),"NÃO AVALIADO POR FALHA DE SINCRONISMO"))))</f>
        <v>UTILIZOU O PDA CORRETAMENTE</v>
      </c>
      <c r="AH711" s="144" t="s">
        <v>207</v>
      </c>
      <c r="AI711" s="190" t="s">
        <v>6</v>
      </c>
      <c r="AJ711" s="94" t="str">
        <f>E711</f>
        <v>SÃO PAULO</v>
      </c>
      <c r="AK711" s="192" t="s">
        <v>39</v>
      </c>
    </row>
    <row r="712" spans="1:37" ht="30" hidden="1" customHeight="1">
      <c r="A712" s="176" t="s">
        <v>201</v>
      </c>
      <c r="B712" s="176">
        <v>2621517911</v>
      </c>
      <c r="C712" s="176" t="s">
        <v>94</v>
      </c>
      <c r="D712" s="176" t="s">
        <v>77</v>
      </c>
      <c r="E712" s="176" t="s">
        <v>5</v>
      </c>
      <c r="F712" s="176" t="s">
        <v>1073</v>
      </c>
      <c r="G712" s="176">
        <v>356</v>
      </c>
      <c r="H712" s="176" t="s">
        <v>203</v>
      </c>
      <c r="I712" s="176" t="s">
        <v>671</v>
      </c>
      <c r="J712" s="176" t="s">
        <v>94</v>
      </c>
      <c r="K712" s="176" t="s">
        <v>1074</v>
      </c>
      <c r="L712" s="204">
        <v>46168.578472222223</v>
      </c>
      <c r="M712" s="204">
        <v>46168.607638888891</v>
      </c>
      <c r="N712" s="176" t="s">
        <v>345</v>
      </c>
      <c r="O712" s="144" t="s">
        <v>207</v>
      </c>
      <c r="P712" s="90"/>
      <c r="Q712" s="144" t="s">
        <v>231</v>
      </c>
      <c r="R712" s="90" t="s">
        <v>1075</v>
      </c>
      <c r="S712" s="144" t="s">
        <v>207</v>
      </c>
      <c r="T712" s="90"/>
      <c r="U712" s="144" t="s">
        <v>207</v>
      </c>
      <c r="V712" s="90"/>
      <c r="W712" s="144" t="s">
        <v>207</v>
      </c>
      <c r="X712" s="90"/>
      <c r="Y712" s="144" t="s">
        <v>207</v>
      </c>
      <c r="Z712" s="90"/>
      <c r="AA712" s="144" t="s">
        <v>207</v>
      </c>
      <c r="AB712" s="90"/>
      <c r="AC712" s="144" t="s">
        <v>207</v>
      </c>
      <c r="AD712" s="90"/>
      <c r="AE712" s="144" t="s">
        <v>207</v>
      </c>
      <c r="AF712" s="178" t="str">
        <f>IF(AND(O712="",Q712="",S712="",U712="",W712="",Y712="",AA712="",AC712=""),"",IF(OR(AND(O712&lt;&gt;"NA",O712&lt;&gt;"C",O712&lt;&gt;"NC",O712&lt;&gt;"SF",O712&lt;&gt;""),AND(Q712&lt;&gt;"NA",Q712&lt;&gt;"C",Q712&lt;&gt;"NC",Q712&lt;&gt;"SF",Q712&lt;&gt;""),AND(S712&lt;&gt;"NA",S712&lt;&gt;"C",S712&lt;&gt;"NC",S712&lt;&gt;"SF",S712&lt;&gt;""),AND(U712&lt;&gt;"NA",U712&lt;&gt;"C",U712&lt;&gt;"NC",U712&lt;&gt;"SF",U712&lt;&gt;""),AND(W712&lt;&gt;"NA",W712&lt;&gt;"C",W712&lt;&gt;"NC",W712&lt;&gt;"SF",W712&lt;&gt;""),AND(Y712&lt;&gt;"NA",Y712&lt;&gt;"C",Y712&lt;&gt;"NC",Y712&lt;&gt;"SF",Y712&lt;&gt;""),AND(AA712&lt;&gt;"NA",AA712&lt;&gt;"C",AA712&lt;&gt;"NC",AA712&lt;&gt;"SF",AA712&lt;&gt;""),AND(AC712&lt;&gt;"NA",AC712&lt;&gt;"C",AC712&lt;&gt;"NC",AC712&lt;&gt;"SF",AC712&lt;&gt;"")),"FALSO",IF(AND(O712="NA",Q712="NA",S712="NA",U712="NA",W712="NA",Y712="NA",AA712="NA",AC712="NA"),"NA",IF(OR(O712="NC",Q712="NC",S712="NC",U712="NC",W712="NC",Y712="NC",AA712="NC",AC712="NC",O712="SF",Q712="SF",S712="SF",U712="SF",W712="SF",Y712="SF",AA712="SF",AC712="SF"),"NC",IF(OR(O712="C",Q712="C",S712="C",U712="C",W712="C",Y712="C",AA712="C",AC712="C"),"C","")))))</f>
        <v>NC</v>
      </c>
      <c r="AG712" s="54" t="str">
        <f>IF(AND(AE712="C",AF712="C"),"UTILIZOU O PDA CORRETAMENTE",IF(AND(AE712="C",AF712="NC"),"UTILIZOU O PDA CORRETAMENTE. NÃO HÁ FOTOS DE TODAS AS ETAPAS",IF(AND(AE712="NC",AF712="NC"),"NÃO UTILIZOU O PDA",IF(AND(AE712="NA",AF712="NA"),"NÃO AVALIADO POR FALHA DE SINCRONISMO"))))</f>
        <v>UTILIZOU O PDA CORRETAMENTE. NÃO HÁ FOTOS DE TODAS AS ETAPAS</v>
      </c>
      <c r="AH712" s="144" t="s">
        <v>207</v>
      </c>
      <c r="AI712" s="190" t="s">
        <v>6</v>
      </c>
      <c r="AJ712" s="94" t="str">
        <f>E712</f>
        <v>SÃO PAULO</v>
      </c>
      <c r="AK712" s="192" t="s">
        <v>39</v>
      </c>
    </row>
    <row r="713" spans="1:37" ht="30" hidden="1" customHeight="1">
      <c r="A713" s="176" t="s">
        <v>201</v>
      </c>
      <c r="B713" s="176">
        <v>2621517943</v>
      </c>
      <c r="C713" s="176" t="s">
        <v>96</v>
      </c>
      <c r="D713" s="176" t="s">
        <v>77</v>
      </c>
      <c r="E713" s="176" t="s">
        <v>5</v>
      </c>
      <c r="F713" s="176" t="s">
        <v>1073</v>
      </c>
      <c r="G713" s="176">
        <v>356</v>
      </c>
      <c r="H713" s="176" t="s">
        <v>208</v>
      </c>
      <c r="I713" s="176" t="s">
        <v>671</v>
      </c>
      <c r="J713" s="176" t="s">
        <v>96</v>
      </c>
      <c r="K713" s="176"/>
      <c r="L713" s="204">
        <v>46168.60833333333</v>
      </c>
      <c r="M713" s="204">
        <v>46168.611111111109</v>
      </c>
      <c r="N713" s="176" t="s">
        <v>345</v>
      </c>
      <c r="O713" s="144" t="s">
        <v>207</v>
      </c>
      <c r="P713" s="90"/>
      <c r="Q713" s="144" t="s">
        <v>231</v>
      </c>
      <c r="R713" s="90" t="s">
        <v>1075</v>
      </c>
      <c r="S713" s="144" t="s">
        <v>207</v>
      </c>
      <c r="T713" s="90"/>
      <c r="U713" s="144" t="s">
        <v>207</v>
      </c>
      <c r="V713" s="90"/>
      <c r="W713" s="144" t="s">
        <v>207</v>
      </c>
      <c r="X713" s="90"/>
      <c r="Y713" s="144" t="s">
        <v>207</v>
      </c>
      <c r="Z713" s="90"/>
      <c r="AA713" s="144" t="s">
        <v>207</v>
      </c>
      <c r="AB713" s="90"/>
      <c r="AC713" s="144" t="s">
        <v>207</v>
      </c>
      <c r="AD713" s="90"/>
      <c r="AE713" s="144" t="s">
        <v>207</v>
      </c>
      <c r="AF713" s="178" t="str">
        <f>IF(AND(O713="",Q713="",S713="",U713="",W713="",Y713="",AA713="",AC713=""),"",IF(OR(AND(O713&lt;&gt;"NA",O713&lt;&gt;"C",O713&lt;&gt;"NC",O713&lt;&gt;"SF",O713&lt;&gt;""),AND(Q713&lt;&gt;"NA",Q713&lt;&gt;"C",Q713&lt;&gt;"NC",Q713&lt;&gt;"SF",Q713&lt;&gt;""),AND(S713&lt;&gt;"NA",S713&lt;&gt;"C",S713&lt;&gt;"NC",S713&lt;&gt;"SF",S713&lt;&gt;""),AND(U713&lt;&gt;"NA",U713&lt;&gt;"C",U713&lt;&gt;"NC",U713&lt;&gt;"SF",U713&lt;&gt;""),AND(W713&lt;&gt;"NA",W713&lt;&gt;"C",W713&lt;&gt;"NC",W713&lt;&gt;"SF",W713&lt;&gt;""),AND(Y713&lt;&gt;"NA",Y713&lt;&gt;"C",Y713&lt;&gt;"NC",Y713&lt;&gt;"SF",Y713&lt;&gt;""),AND(AA713&lt;&gt;"NA",AA713&lt;&gt;"C",AA713&lt;&gt;"NC",AA713&lt;&gt;"SF",AA713&lt;&gt;""),AND(AC713&lt;&gt;"NA",AC713&lt;&gt;"C",AC713&lt;&gt;"NC",AC713&lt;&gt;"SF",AC713&lt;&gt;"")),"FALSO",IF(AND(O713="NA",Q713="NA",S713="NA",U713="NA",W713="NA",Y713="NA",AA713="NA",AC713="NA"),"NA",IF(OR(O713="NC",Q713="NC",S713="NC",U713="NC",W713="NC",Y713="NC",AA713="NC",AC713="NC",O713="SF",Q713="SF",S713="SF",U713="SF",W713="SF",Y713="SF",AA713="SF",AC713="SF"),"NC",IF(OR(O713="C",Q713="C",S713="C",U713="C",W713="C",Y713="C",AA713="C",AC713="C"),"C","")))))</f>
        <v>NC</v>
      </c>
      <c r="AG713" s="54" t="str">
        <f>IF(AND(AE713="C",AF713="C"),"UTILIZOU O PDA CORRETAMENTE",IF(AND(AE713="C",AF713="NC"),"UTILIZOU O PDA CORRETAMENTE. NÃO HÁ FOTOS DE TODAS AS ETAPAS",IF(AND(AE713="NC",AF713="NC"),"NÃO UTILIZOU O PDA",IF(AND(AE713="NA",AF713="NA"),"NÃO AVALIADO POR FALHA DE SINCRONISMO"))))</f>
        <v>UTILIZOU O PDA CORRETAMENTE. NÃO HÁ FOTOS DE TODAS AS ETAPAS</v>
      </c>
      <c r="AH713" s="144"/>
      <c r="AI713" s="190" t="s">
        <v>6</v>
      </c>
      <c r="AJ713" s="94" t="str">
        <f>E713</f>
        <v>SÃO PAULO</v>
      </c>
      <c r="AK713" s="192" t="s">
        <v>39</v>
      </c>
    </row>
    <row r="714" spans="1:37" ht="30" hidden="1" customHeight="1">
      <c r="A714" s="176" t="s">
        <v>201</v>
      </c>
      <c r="B714" s="176">
        <v>2622035096</v>
      </c>
      <c r="C714" s="176" t="s">
        <v>102</v>
      </c>
      <c r="D714" s="176" t="s">
        <v>81</v>
      </c>
      <c r="E714" s="176" t="s">
        <v>5</v>
      </c>
      <c r="F714" s="176" t="s">
        <v>1076</v>
      </c>
      <c r="G714" s="176">
        <v>667</v>
      </c>
      <c r="H714" s="176"/>
      <c r="I714" s="176" t="s">
        <v>316</v>
      </c>
      <c r="J714" s="176" t="s">
        <v>246</v>
      </c>
      <c r="K714" s="176"/>
      <c r="L714" s="204">
        <v>46168.362500000003</v>
      </c>
      <c r="M714" s="204">
        <v>46168.47152777778</v>
      </c>
      <c r="N714" s="176" t="s">
        <v>229</v>
      </c>
      <c r="O714" s="144" t="s">
        <v>231</v>
      </c>
      <c r="P714" s="90" t="s">
        <v>891</v>
      </c>
      <c r="Q714" s="144" t="s">
        <v>231</v>
      </c>
      <c r="R714" s="90" t="s">
        <v>891</v>
      </c>
      <c r="S714" s="90" t="s">
        <v>231</v>
      </c>
      <c r="T714" s="90" t="s">
        <v>891</v>
      </c>
      <c r="U714" s="144" t="s">
        <v>231</v>
      </c>
      <c r="V714" s="90" t="s">
        <v>891</v>
      </c>
      <c r="W714" s="144" t="s">
        <v>231</v>
      </c>
      <c r="X714" s="90" t="s">
        <v>891</v>
      </c>
      <c r="Y714" s="144" t="s">
        <v>231</v>
      </c>
      <c r="Z714" s="90" t="s">
        <v>891</v>
      </c>
      <c r="AA714" s="144" t="s">
        <v>231</v>
      </c>
      <c r="AB714" s="90" t="s">
        <v>891</v>
      </c>
      <c r="AC714" s="144" t="s">
        <v>231</v>
      </c>
      <c r="AD714" s="90" t="s">
        <v>891</v>
      </c>
      <c r="AE714" s="144" t="s">
        <v>231</v>
      </c>
      <c r="AF714" s="178" t="str">
        <f>IF(AND(O714="",Q714="",S714="",U714="",W714="",Y714="",AA714="",AC714=""),"",IF(OR(AND(O714&lt;&gt;"NA",O714&lt;&gt;"C",O714&lt;&gt;"NC",O714&lt;&gt;"SF",O714&lt;&gt;""),AND(Q714&lt;&gt;"NA",Q714&lt;&gt;"C",Q714&lt;&gt;"NC",Q714&lt;&gt;"SF",Q714&lt;&gt;""),AND(S714&lt;&gt;"NA",S714&lt;&gt;"C",S714&lt;&gt;"NC",S714&lt;&gt;"SF",S714&lt;&gt;""),AND(U714&lt;&gt;"NA",U714&lt;&gt;"C",U714&lt;&gt;"NC",U714&lt;&gt;"SF",U714&lt;&gt;""),AND(W714&lt;&gt;"NA",W714&lt;&gt;"C",W714&lt;&gt;"NC",W714&lt;&gt;"SF",W714&lt;&gt;""),AND(Y714&lt;&gt;"NA",Y714&lt;&gt;"C",Y714&lt;&gt;"NC",Y714&lt;&gt;"SF",Y714&lt;&gt;""),AND(AA714&lt;&gt;"NA",AA714&lt;&gt;"C",AA714&lt;&gt;"NC",AA714&lt;&gt;"SF",AA714&lt;&gt;""),AND(AC714&lt;&gt;"NA",AC714&lt;&gt;"C",AC714&lt;&gt;"NC",AC714&lt;&gt;"SF",AC714&lt;&gt;"")),"FALSO",IF(AND(O714="NA",Q714="NA",S714="NA",U714="NA",W714="NA",Y714="NA",AA714="NA",AC714="NA"),"NA",IF(OR(O714="NC",Q714="NC",S714="NC",U714="NC",W714="NC",Y714="NC",AA714="NC",AC714="NC",O714="SF",Q714="SF",S714="SF",U714="SF",W714="SF",Y714="SF",AA714="SF",AC714="SF"),"NC",IF(OR(O714="C",Q714="C",S714="C",U714="C",W714="C",Y714="C",AA714="C",AC714="C"),"C","")))))</f>
        <v>NC</v>
      </c>
      <c r="AG714" s="54" t="str">
        <f>IF(AND(AE714="C",AF714="C"),"UTILIZOU O PDA CORRETAMENTE",IF(AND(AE714="C",AF714="NC"),"UTILIZOU O PDA CORRETAMENTE. NÃO HÁ FOTOS DE TODAS AS ETAPAS",IF(AND(AE714="NC",AF714="NC"),"NÃO UTILIZOU O PDA",IF(AND(AE714="NA",AF714="NA"),"NÃO AVALIADO POR FALHA DE SINCRONISMO"))))</f>
        <v>NÃO UTILIZOU O PDA</v>
      </c>
      <c r="AH714" s="144" t="s">
        <v>207</v>
      </c>
      <c r="AI714" s="190" t="s">
        <v>6</v>
      </c>
      <c r="AJ714" s="94" t="str">
        <f>E714</f>
        <v>SÃO PAULO</v>
      </c>
      <c r="AK714" s="192" t="s">
        <v>39</v>
      </c>
    </row>
    <row r="715" spans="1:37" ht="30" hidden="1" customHeight="1">
      <c r="A715" s="176" t="s">
        <v>201</v>
      </c>
      <c r="B715" s="176">
        <v>2621461757</v>
      </c>
      <c r="C715" s="176" t="s">
        <v>96</v>
      </c>
      <c r="D715" s="176" t="s">
        <v>77</v>
      </c>
      <c r="E715" s="176" t="s">
        <v>5</v>
      </c>
      <c r="F715" s="176" t="s">
        <v>1077</v>
      </c>
      <c r="G715" s="176">
        <v>65</v>
      </c>
      <c r="H715" s="176" t="s">
        <v>210</v>
      </c>
      <c r="I715" s="176" t="s">
        <v>295</v>
      </c>
      <c r="J715" s="176" t="s">
        <v>96</v>
      </c>
      <c r="K715" s="176" t="s">
        <v>1078</v>
      </c>
      <c r="L715" s="204">
        <v>46168.333333333336</v>
      </c>
      <c r="M715" s="204">
        <v>46168.375</v>
      </c>
      <c r="N715" s="176" t="s">
        <v>226</v>
      </c>
      <c r="O715" s="144" t="s">
        <v>207</v>
      </c>
      <c r="P715" s="90"/>
      <c r="Q715" s="144" t="s">
        <v>207</v>
      </c>
      <c r="R715" s="90"/>
      <c r="S715" s="144" t="s">
        <v>207</v>
      </c>
      <c r="T715" s="90"/>
      <c r="U715" s="144" t="s">
        <v>207</v>
      </c>
      <c r="V715" s="90"/>
      <c r="W715" s="144" t="s">
        <v>207</v>
      </c>
      <c r="X715" s="90"/>
      <c r="Y715" s="144" t="s">
        <v>207</v>
      </c>
      <c r="Z715" s="90"/>
      <c r="AA715" s="144" t="s">
        <v>207</v>
      </c>
      <c r="AB715" s="90"/>
      <c r="AC715" s="144" t="s">
        <v>207</v>
      </c>
      <c r="AD715" s="90"/>
      <c r="AE715" s="144" t="s">
        <v>207</v>
      </c>
      <c r="AF715" s="178" t="str">
        <f>IF(AND(O715="",Q715="",S715="",U715="",W715="",Y715="",AA715="",AC715=""),"",IF(OR(AND(O715&lt;&gt;"NA",O715&lt;&gt;"C",O715&lt;&gt;"NC",O715&lt;&gt;"SF",O715&lt;&gt;""),AND(Q715&lt;&gt;"NA",Q715&lt;&gt;"C",Q715&lt;&gt;"NC",Q715&lt;&gt;"SF",Q715&lt;&gt;""),AND(S715&lt;&gt;"NA",S715&lt;&gt;"C",S715&lt;&gt;"NC",S715&lt;&gt;"SF",S715&lt;&gt;""),AND(U715&lt;&gt;"NA",U715&lt;&gt;"C",U715&lt;&gt;"NC",U715&lt;&gt;"SF",U715&lt;&gt;""),AND(W715&lt;&gt;"NA",W715&lt;&gt;"C",W715&lt;&gt;"NC",W715&lt;&gt;"SF",W715&lt;&gt;""),AND(Y715&lt;&gt;"NA",Y715&lt;&gt;"C",Y715&lt;&gt;"NC",Y715&lt;&gt;"SF",Y715&lt;&gt;""),AND(AA715&lt;&gt;"NA",AA715&lt;&gt;"C",AA715&lt;&gt;"NC",AA715&lt;&gt;"SF",AA715&lt;&gt;""),AND(AC715&lt;&gt;"NA",AC715&lt;&gt;"C",AC715&lt;&gt;"NC",AC715&lt;&gt;"SF",AC715&lt;&gt;"")),"FALSO",IF(AND(O715="NA",Q715="NA",S715="NA",U715="NA",W715="NA",Y715="NA",AA715="NA",AC715="NA"),"NA",IF(OR(O715="NC",Q715="NC",S715="NC",U715="NC",W715="NC",Y715="NC",AA715="NC",AC715="NC",O715="SF",Q715="SF",S715="SF",U715="SF",W715="SF",Y715="SF",AA715="SF",AC715="SF"),"NC",IF(OR(O715="C",Q715="C",S715="C",U715="C",W715="C",Y715="C",AA715="C",AC715="C"),"C","")))))</f>
        <v>C</v>
      </c>
      <c r="AG715" s="54" t="str">
        <f>IF(AND(AE715="C",AF715="C"),"UTILIZOU O PDA CORRETAMENTE",IF(AND(AE715="C",AF715="NC"),"UTILIZOU O PDA CORRETAMENTE. NÃO HÁ FOTOS DE TODAS AS ETAPAS",IF(AND(AE715="NC",AF715="NC"),"NÃO UTILIZOU O PDA",IF(AND(AE715="NA",AF715="NA"),"NÃO AVALIADO POR FALHA DE SINCRONISMO"))))</f>
        <v>UTILIZOU O PDA CORRETAMENTE</v>
      </c>
      <c r="AH715" s="144" t="s">
        <v>207</v>
      </c>
      <c r="AI715" s="190" t="s">
        <v>6</v>
      </c>
      <c r="AJ715" s="94" t="str">
        <f>E715</f>
        <v>SÃO PAULO</v>
      </c>
      <c r="AK715" s="192" t="s">
        <v>39</v>
      </c>
    </row>
    <row r="716" spans="1:37" ht="30" hidden="1" customHeight="1">
      <c r="A716" s="176" t="s">
        <v>201</v>
      </c>
      <c r="B716" s="176">
        <v>2621461736</v>
      </c>
      <c r="C716" s="176" t="s">
        <v>94</v>
      </c>
      <c r="D716" s="176" t="s">
        <v>77</v>
      </c>
      <c r="E716" s="176" t="s">
        <v>5</v>
      </c>
      <c r="F716" s="176" t="s">
        <v>1077</v>
      </c>
      <c r="G716" s="176">
        <v>65</v>
      </c>
      <c r="H716" s="176" t="s">
        <v>203</v>
      </c>
      <c r="I716" s="176" t="s">
        <v>295</v>
      </c>
      <c r="J716" s="176" t="s">
        <v>94</v>
      </c>
      <c r="K716" s="176" t="s">
        <v>1079</v>
      </c>
      <c r="L716" s="204">
        <v>46168.333333333336</v>
      </c>
      <c r="M716" s="204">
        <v>46168.375</v>
      </c>
      <c r="N716" s="176" t="s">
        <v>226</v>
      </c>
      <c r="O716" s="144" t="s">
        <v>207</v>
      </c>
      <c r="P716" s="90"/>
      <c r="Q716" s="144" t="s">
        <v>207</v>
      </c>
      <c r="R716" s="90"/>
      <c r="S716" s="144" t="s">
        <v>207</v>
      </c>
      <c r="T716" s="90"/>
      <c r="U716" s="144" t="s">
        <v>207</v>
      </c>
      <c r="V716" s="90"/>
      <c r="W716" s="144" t="s">
        <v>207</v>
      </c>
      <c r="X716" s="90"/>
      <c r="Y716" s="144" t="s">
        <v>207</v>
      </c>
      <c r="Z716" s="90"/>
      <c r="AA716" s="144" t="s">
        <v>207</v>
      </c>
      <c r="AB716" s="90"/>
      <c r="AC716" s="144" t="s">
        <v>207</v>
      </c>
      <c r="AD716" s="90"/>
      <c r="AE716" s="144" t="s">
        <v>207</v>
      </c>
      <c r="AF716" s="178" t="str">
        <f>IF(AND(O716="",Q716="",S716="",U716="",W716="",Y716="",AA716="",AC716=""),"",IF(OR(AND(O716&lt;&gt;"NA",O716&lt;&gt;"C",O716&lt;&gt;"NC",O716&lt;&gt;"SF",O716&lt;&gt;""),AND(Q716&lt;&gt;"NA",Q716&lt;&gt;"C",Q716&lt;&gt;"NC",Q716&lt;&gt;"SF",Q716&lt;&gt;""),AND(S716&lt;&gt;"NA",S716&lt;&gt;"C",S716&lt;&gt;"NC",S716&lt;&gt;"SF",S716&lt;&gt;""),AND(U716&lt;&gt;"NA",U716&lt;&gt;"C",U716&lt;&gt;"NC",U716&lt;&gt;"SF",U716&lt;&gt;""),AND(W716&lt;&gt;"NA",W716&lt;&gt;"C",W716&lt;&gt;"NC",W716&lt;&gt;"SF",W716&lt;&gt;""),AND(Y716&lt;&gt;"NA",Y716&lt;&gt;"C",Y716&lt;&gt;"NC",Y716&lt;&gt;"SF",Y716&lt;&gt;""),AND(AA716&lt;&gt;"NA",AA716&lt;&gt;"C",AA716&lt;&gt;"NC",AA716&lt;&gt;"SF",AA716&lt;&gt;""),AND(AC716&lt;&gt;"NA",AC716&lt;&gt;"C",AC716&lt;&gt;"NC",AC716&lt;&gt;"SF",AC716&lt;&gt;"")),"FALSO",IF(AND(O716="NA",Q716="NA",S716="NA",U716="NA",W716="NA",Y716="NA",AA716="NA",AC716="NA"),"NA",IF(OR(O716="NC",Q716="NC",S716="NC",U716="NC",W716="NC",Y716="NC",AA716="NC",AC716="NC",O716="SF",Q716="SF",S716="SF",U716="SF",W716="SF",Y716="SF",AA716="SF",AC716="SF"),"NC",IF(OR(O716="C",Q716="C",S716="C",U716="C",W716="C",Y716="C",AA716="C",AC716="C"),"C","")))))</f>
        <v>C</v>
      </c>
      <c r="AG716" s="54" t="str">
        <f>IF(AND(AE716="C",AF716="C"),"UTILIZOU O PDA CORRETAMENTE",IF(AND(AE716="C",AF716="NC"),"UTILIZOU O PDA CORRETAMENTE. NÃO HÁ FOTOS DE TODAS AS ETAPAS",IF(AND(AE716="NC",AF716="NC"),"NÃO UTILIZOU O PDA",IF(AND(AE716="NA",AF716="NA"),"NÃO AVALIADO POR FALHA DE SINCRONISMO"))))</f>
        <v>UTILIZOU O PDA CORRETAMENTE</v>
      </c>
      <c r="AH716" s="144" t="s">
        <v>207</v>
      </c>
      <c r="AI716" s="190" t="s">
        <v>6</v>
      </c>
      <c r="AJ716" s="94" t="str">
        <f>E716</f>
        <v>SÃO PAULO</v>
      </c>
      <c r="AK716" s="192" t="s">
        <v>39</v>
      </c>
    </row>
    <row r="717" spans="1:37" ht="30" hidden="1" customHeight="1">
      <c r="A717" s="176" t="s">
        <v>201</v>
      </c>
      <c r="B717" s="176">
        <v>2621461751</v>
      </c>
      <c r="C717" s="176" t="s">
        <v>96</v>
      </c>
      <c r="D717" s="176" t="s">
        <v>77</v>
      </c>
      <c r="E717" s="176" t="s">
        <v>5</v>
      </c>
      <c r="F717" s="176" t="s">
        <v>1077</v>
      </c>
      <c r="G717" s="176">
        <v>65</v>
      </c>
      <c r="H717" s="176" t="s">
        <v>208</v>
      </c>
      <c r="I717" s="176" t="s">
        <v>295</v>
      </c>
      <c r="J717" s="176" t="s">
        <v>96</v>
      </c>
      <c r="K717" s="176" t="s">
        <v>1080</v>
      </c>
      <c r="L717" s="204">
        <v>46168.333333333336</v>
      </c>
      <c r="M717" s="204">
        <v>46168.375</v>
      </c>
      <c r="N717" s="176" t="s">
        <v>226</v>
      </c>
      <c r="O717" s="144" t="s">
        <v>207</v>
      </c>
      <c r="P717" s="90"/>
      <c r="Q717" s="144" t="s">
        <v>207</v>
      </c>
      <c r="R717" s="90"/>
      <c r="S717" s="144" t="s">
        <v>207</v>
      </c>
      <c r="T717" s="90"/>
      <c r="U717" s="144" t="s">
        <v>207</v>
      </c>
      <c r="V717" s="90"/>
      <c r="W717" s="144" t="s">
        <v>207</v>
      </c>
      <c r="X717" s="90"/>
      <c r="Y717" s="144" t="s">
        <v>207</v>
      </c>
      <c r="Z717" s="90"/>
      <c r="AA717" s="144" t="s">
        <v>207</v>
      </c>
      <c r="AB717" s="90"/>
      <c r="AC717" s="144" t="s">
        <v>207</v>
      </c>
      <c r="AD717" s="90"/>
      <c r="AE717" s="144" t="s">
        <v>207</v>
      </c>
      <c r="AF717" s="178" t="str">
        <f>IF(AND(O717="",Q717="",S717="",U717="",W717="",Y717="",AA717="",AC717=""),"",IF(OR(AND(O717&lt;&gt;"NA",O717&lt;&gt;"C",O717&lt;&gt;"NC",O717&lt;&gt;"SF",O717&lt;&gt;""),AND(Q717&lt;&gt;"NA",Q717&lt;&gt;"C",Q717&lt;&gt;"NC",Q717&lt;&gt;"SF",Q717&lt;&gt;""),AND(S717&lt;&gt;"NA",S717&lt;&gt;"C",S717&lt;&gt;"NC",S717&lt;&gt;"SF",S717&lt;&gt;""),AND(U717&lt;&gt;"NA",U717&lt;&gt;"C",U717&lt;&gt;"NC",U717&lt;&gt;"SF",U717&lt;&gt;""),AND(W717&lt;&gt;"NA",W717&lt;&gt;"C",W717&lt;&gt;"NC",W717&lt;&gt;"SF",W717&lt;&gt;""),AND(Y717&lt;&gt;"NA",Y717&lt;&gt;"C",Y717&lt;&gt;"NC",Y717&lt;&gt;"SF",Y717&lt;&gt;""),AND(AA717&lt;&gt;"NA",AA717&lt;&gt;"C",AA717&lt;&gt;"NC",AA717&lt;&gt;"SF",AA717&lt;&gt;""),AND(AC717&lt;&gt;"NA",AC717&lt;&gt;"C",AC717&lt;&gt;"NC",AC717&lt;&gt;"SF",AC717&lt;&gt;"")),"FALSO",IF(AND(O717="NA",Q717="NA",S717="NA",U717="NA",W717="NA",Y717="NA",AA717="NA",AC717="NA"),"NA",IF(OR(O717="NC",Q717="NC",S717="NC",U717="NC",W717="NC",Y717="NC",AA717="NC",AC717="NC",O717="SF",Q717="SF",S717="SF",U717="SF",W717="SF",Y717="SF",AA717="SF",AC717="SF"),"NC",IF(OR(O717="C",Q717="C",S717="C",U717="C",W717="C",Y717="C",AA717="C",AC717="C"),"C","")))))</f>
        <v>C</v>
      </c>
      <c r="AG717" s="54" t="str">
        <f>IF(AND(AE717="C",AF717="C"),"UTILIZOU O PDA CORRETAMENTE",IF(AND(AE717="C",AF717="NC"),"UTILIZOU O PDA CORRETAMENTE. NÃO HÁ FOTOS DE TODAS AS ETAPAS",IF(AND(AE717="NC",AF717="NC"),"NÃO UTILIZOU O PDA",IF(AND(AE717="NA",AF717="NA"),"NÃO AVALIADO POR FALHA DE SINCRONISMO"))))</f>
        <v>UTILIZOU O PDA CORRETAMENTE</v>
      </c>
      <c r="AH717" s="144" t="s">
        <v>207</v>
      </c>
      <c r="AI717" s="190" t="s">
        <v>6</v>
      </c>
      <c r="AJ717" s="94" t="str">
        <f>E717</f>
        <v>SÃO PAULO</v>
      </c>
      <c r="AK717" s="192" t="s">
        <v>39</v>
      </c>
    </row>
    <row r="718" spans="1:37" ht="30" hidden="1" customHeight="1">
      <c r="A718" s="176" t="s">
        <v>201</v>
      </c>
      <c r="B718" s="176">
        <v>2621461756</v>
      </c>
      <c r="C718" s="176" t="s">
        <v>96</v>
      </c>
      <c r="D718" s="176" t="s">
        <v>77</v>
      </c>
      <c r="E718" s="176" t="s">
        <v>5</v>
      </c>
      <c r="F718" s="176" t="s">
        <v>1077</v>
      </c>
      <c r="G718" s="176">
        <v>65</v>
      </c>
      <c r="H718" s="176" t="s">
        <v>211</v>
      </c>
      <c r="I718" s="176" t="s">
        <v>295</v>
      </c>
      <c r="J718" s="176" t="s">
        <v>96</v>
      </c>
      <c r="K718" s="176" t="s">
        <v>1081</v>
      </c>
      <c r="L718" s="204">
        <v>46168.333333333336</v>
      </c>
      <c r="M718" s="204">
        <v>46168.375</v>
      </c>
      <c r="N718" s="176" t="s">
        <v>226</v>
      </c>
      <c r="O718" s="144" t="s">
        <v>207</v>
      </c>
      <c r="P718" s="90"/>
      <c r="Q718" s="144" t="s">
        <v>207</v>
      </c>
      <c r="R718" s="90"/>
      <c r="S718" s="144" t="s">
        <v>207</v>
      </c>
      <c r="T718" s="90"/>
      <c r="U718" s="144" t="s">
        <v>207</v>
      </c>
      <c r="V718" s="90"/>
      <c r="W718" s="144" t="s">
        <v>207</v>
      </c>
      <c r="X718" s="90"/>
      <c r="Y718" s="144" t="s">
        <v>207</v>
      </c>
      <c r="Z718" s="90"/>
      <c r="AA718" s="144" t="s">
        <v>207</v>
      </c>
      <c r="AB718" s="90"/>
      <c r="AC718" s="144" t="s">
        <v>207</v>
      </c>
      <c r="AD718" s="90"/>
      <c r="AE718" s="144" t="s">
        <v>207</v>
      </c>
      <c r="AF718" s="178" t="str">
        <f>IF(AND(O718="",Q718="",S718="",U718="",W718="",Y718="",AA718="",AC718=""),"",IF(OR(AND(O718&lt;&gt;"NA",O718&lt;&gt;"C",O718&lt;&gt;"NC",O718&lt;&gt;"SF",O718&lt;&gt;""),AND(Q718&lt;&gt;"NA",Q718&lt;&gt;"C",Q718&lt;&gt;"NC",Q718&lt;&gt;"SF",Q718&lt;&gt;""),AND(S718&lt;&gt;"NA",S718&lt;&gt;"C",S718&lt;&gt;"NC",S718&lt;&gt;"SF",S718&lt;&gt;""),AND(U718&lt;&gt;"NA",U718&lt;&gt;"C",U718&lt;&gt;"NC",U718&lt;&gt;"SF",U718&lt;&gt;""),AND(W718&lt;&gt;"NA",W718&lt;&gt;"C",W718&lt;&gt;"NC",W718&lt;&gt;"SF",W718&lt;&gt;""),AND(Y718&lt;&gt;"NA",Y718&lt;&gt;"C",Y718&lt;&gt;"NC",Y718&lt;&gt;"SF",Y718&lt;&gt;""),AND(AA718&lt;&gt;"NA",AA718&lt;&gt;"C",AA718&lt;&gt;"NC",AA718&lt;&gt;"SF",AA718&lt;&gt;""),AND(AC718&lt;&gt;"NA",AC718&lt;&gt;"C",AC718&lt;&gt;"NC",AC718&lt;&gt;"SF",AC718&lt;&gt;"")),"FALSO",IF(AND(O718="NA",Q718="NA",S718="NA",U718="NA",W718="NA",Y718="NA",AA718="NA",AC718="NA"),"NA",IF(OR(O718="NC",Q718="NC",S718="NC",U718="NC",W718="NC",Y718="NC",AA718="NC",AC718="NC",O718="SF",Q718="SF",S718="SF",U718="SF",W718="SF",Y718="SF",AA718="SF",AC718="SF"),"NC",IF(OR(O718="C",Q718="C",S718="C",U718="C",W718="C",Y718="C",AA718="C",AC718="C"),"C","")))))</f>
        <v>C</v>
      </c>
      <c r="AG718" s="54" t="str">
        <f>IF(AND(AE718="C",AF718="C"),"UTILIZOU O PDA CORRETAMENTE",IF(AND(AE718="C",AF718="NC"),"UTILIZOU O PDA CORRETAMENTE. NÃO HÁ FOTOS DE TODAS AS ETAPAS",IF(AND(AE718="NC",AF718="NC"),"NÃO UTILIZOU O PDA",IF(AND(AE718="NA",AF718="NA"),"NÃO AVALIADO POR FALHA DE SINCRONISMO"))))</f>
        <v>UTILIZOU O PDA CORRETAMENTE</v>
      </c>
      <c r="AH718" s="144" t="s">
        <v>207</v>
      </c>
      <c r="AI718" s="190" t="s">
        <v>6</v>
      </c>
      <c r="AJ718" s="94" t="str">
        <f>E718</f>
        <v>SÃO PAULO</v>
      </c>
      <c r="AK718" s="192" t="s">
        <v>39</v>
      </c>
    </row>
    <row r="719" spans="1:37" ht="30" hidden="1" customHeight="1">
      <c r="A719" s="176" t="s">
        <v>201</v>
      </c>
      <c r="B719" s="176">
        <v>2621461759</v>
      </c>
      <c r="C719" s="176" t="s">
        <v>96</v>
      </c>
      <c r="D719" s="176" t="s">
        <v>77</v>
      </c>
      <c r="E719" s="176" t="s">
        <v>5</v>
      </c>
      <c r="F719" s="176" t="s">
        <v>1077</v>
      </c>
      <c r="G719" s="176">
        <v>65</v>
      </c>
      <c r="H719" s="176" t="s">
        <v>212</v>
      </c>
      <c r="I719" s="176" t="s">
        <v>295</v>
      </c>
      <c r="J719" s="176" t="s">
        <v>96</v>
      </c>
      <c r="K719" s="176" t="s">
        <v>1082</v>
      </c>
      <c r="L719" s="204">
        <v>46168.333333333336</v>
      </c>
      <c r="M719" s="204">
        <v>46168.375</v>
      </c>
      <c r="N719" s="176" t="s">
        <v>226</v>
      </c>
      <c r="O719" s="144" t="s">
        <v>207</v>
      </c>
      <c r="P719" s="90"/>
      <c r="Q719" s="144" t="s">
        <v>207</v>
      </c>
      <c r="R719" s="90"/>
      <c r="S719" s="144" t="s">
        <v>207</v>
      </c>
      <c r="T719" s="90"/>
      <c r="U719" s="144" t="s">
        <v>207</v>
      </c>
      <c r="V719" s="90"/>
      <c r="W719" s="144" t="s">
        <v>207</v>
      </c>
      <c r="X719" s="90"/>
      <c r="Y719" s="144" t="s">
        <v>207</v>
      </c>
      <c r="Z719" s="90"/>
      <c r="AA719" s="144" t="s">
        <v>207</v>
      </c>
      <c r="AB719" s="90"/>
      <c r="AC719" s="144" t="s">
        <v>207</v>
      </c>
      <c r="AD719" s="90"/>
      <c r="AE719" s="144" t="s">
        <v>207</v>
      </c>
      <c r="AF719" s="178" t="str">
        <f>IF(AND(O719="",Q719="",S719="",U719="",W719="",Y719="",AA719="",AC719=""),"",IF(OR(AND(O719&lt;&gt;"NA",O719&lt;&gt;"C",O719&lt;&gt;"NC",O719&lt;&gt;"SF",O719&lt;&gt;""),AND(Q719&lt;&gt;"NA",Q719&lt;&gt;"C",Q719&lt;&gt;"NC",Q719&lt;&gt;"SF",Q719&lt;&gt;""),AND(S719&lt;&gt;"NA",S719&lt;&gt;"C",S719&lt;&gt;"NC",S719&lt;&gt;"SF",S719&lt;&gt;""),AND(U719&lt;&gt;"NA",U719&lt;&gt;"C",U719&lt;&gt;"NC",U719&lt;&gt;"SF",U719&lt;&gt;""),AND(W719&lt;&gt;"NA",W719&lt;&gt;"C",W719&lt;&gt;"NC",W719&lt;&gt;"SF",W719&lt;&gt;""),AND(Y719&lt;&gt;"NA",Y719&lt;&gt;"C",Y719&lt;&gt;"NC",Y719&lt;&gt;"SF",Y719&lt;&gt;""),AND(AA719&lt;&gt;"NA",AA719&lt;&gt;"C",AA719&lt;&gt;"NC",AA719&lt;&gt;"SF",AA719&lt;&gt;""),AND(AC719&lt;&gt;"NA",AC719&lt;&gt;"C",AC719&lt;&gt;"NC",AC719&lt;&gt;"SF",AC719&lt;&gt;"")),"FALSO",IF(AND(O719="NA",Q719="NA",S719="NA",U719="NA",W719="NA",Y719="NA",AA719="NA",AC719="NA"),"NA",IF(OR(O719="NC",Q719="NC",S719="NC",U719="NC",W719="NC",Y719="NC",AA719="NC",AC719="NC",O719="SF",Q719="SF",S719="SF",U719="SF",W719="SF",Y719="SF",AA719="SF",AC719="SF"),"NC",IF(OR(O719="C",Q719="C",S719="C",U719="C",W719="C",Y719="C",AA719="C",AC719="C"),"C","")))))</f>
        <v>C</v>
      </c>
      <c r="AG719" s="54" t="str">
        <f>IF(AND(AE719="C",AF719="C"),"UTILIZOU O PDA CORRETAMENTE",IF(AND(AE719="C",AF719="NC"),"UTILIZOU O PDA CORRETAMENTE. NÃO HÁ FOTOS DE TODAS AS ETAPAS",IF(AND(AE719="NC",AF719="NC"),"NÃO UTILIZOU O PDA",IF(AND(AE719="NA",AF719="NA"),"NÃO AVALIADO POR FALHA DE SINCRONISMO"))))</f>
        <v>UTILIZOU O PDA CORRETAMENTE</v>
      </c>
      <c r="AH719" s="144" t="s">
        <v>207</v>
      </c>
      <c r="AI719" s="190" t="s">
        <v>6</v>
      </c>
      <c r="AJ719" s="94" t="str">
        <f>E719</f>
        <v>SÃO PAULO</v>
      </c>
      <c r="AK719" s="192" t="s">
        <v>39</v>
      </c>
    </row>
    <row r="720" spans="1:37" ht="30" hidden="1" customHeight="1">
      <c r="A720" s="176" t="s">
        <v>201</v>
      </c>
      <c r="B720" s="176">
        <v>2621071998</v>
      </c>
      <c r="C720" s="176" t="s">
        <v>86</v>
      </c>
      <c r="D720" s="176" t="s">
        <v>77</v>
      </c>
      <c r="E720" s="176" t="s">
        <v>5</v>
      </c>
      <c r="F720" s="176" t="s">
        <v>673</v>
      </c>
      <c r="G720" s="176">
        <v>1000</v>
      </c>
      <c r="H720" s="176" t="s">
        <v>217</v>
      </c>
      <c r="I720" s="176" t="s">
        <v>1083</v>
      </c>
      <c r="J720" s="176" t="s">
        <v>86</v>
      </c>
      <c r="K720" s="176" t="s">
        <v>658</v>
      </c>
      <c r="L720" s="204">
        <v>46168.380555555559</v>
      </c>
      <c r="M720" s="204">
        <v>46168.458333333336</v>
      </c>
      <c r="N720" s="176" t="s">
        <v>221</v>
      </c>
      <c r="O720" s="144" t="s">
        <v>207</v>
      </c>
      <c r="P720" s="90"/>
      <c r="Q720" s="144" t="s">
        <v>207</v>
      </c>
      <c r="R720" s="90"/>
      <c r="S720" s="144" t="s">
        <v>207</v>
      </c>
      <c r="T720" s="90"/>
      <c r="U720" s="144" t="s">
        <v>207</v>
      </c>
      <c r="V720" s="90"/>
      <c r="W720" s="144" t="s">
        <v>207</v>
      </c>
      <c r="X720" s="90"/>
      <c r="Y720" s="144" t="s">
        <v>207</v>
      </c>
      <c r="Z720" s="90"/>
      <c r="AA720" s="144" t="s">
        <v>207</v>
      </c>
      <c r="AB720" s="90"/>
      <c r="AC720" s="144" t="s">
        <v>207</v>
      </c>
      <c r="AD720" s="90"/>
      <c r="AE720" s="144" t="s">
        <v>207</v>
      </c>
      <c r="AF720" s="178" t="str">
        <f>IF(AND(O720="",Q720="",S720="",U720="",W720="",Y720="",AA720="",AC720=""),"",IF(OR(AND(O720&lt;&gt;"NA",O720&lt;&gt;"C",O720&lt;&gt;"NC",O720&lt;&gt;"SF",O720&lt;&gt;""),AND(Q720&lt;&gt;"NA",Q720&lt;&gt;"C",Q720&lt;&gt;"NC",Q720&lt;&gt;"SF",Q720&lt;&gt;""),AND(S720&lt;&gt;"NA",S720&lt;&gt;"C",S720&lt;&gt;"NC",S720&lt;&gt;"SF",S720&lt;&gt;""),AND(U720&lt;&gt;"NA",U720&lt;&gt;"C",U720&lt;&gt;"NC",U720&lt;&gt;"SF",U720&lt;&gt;""),AND(W720&lt;&gt;"NA",W720&lt;&gt;"C",W720&lt;&gt;"NC",W720&lt;&gt;"SF",W720&lt;&gt;""),AND(Y720&lt;&gt;"NA",Y720&lt;&gt;"C",Y720&lt;&gt;"NC",Y720&lt;&gt;"SF",Y720&lt;&gt;""),AND(AA720&lt;&gt;"NA",AA720&lt;&gt;"C",AA720&lt;&gt;"NC",AA720&lt;&gt;"SF",AA720&lt;&gt;""),AND(AC720&lt;&gt;"NA",AC720&lt;&gt;"C",AC720&lt;&gt;"NC",AC720&lt;&gt;"SF",AC720&lt;&gt;"")),"FALSO",IF(AND(O720="NA",Q720="NA",S720="NA",U720="NA",W720="NA",Y720="NA",AA720="NA",AC720="NA"),"NA",IF(OR(O720="NC",Q720="NC",S720="NC",U720="NC",W720="NC",Y720="NC",AA720="NC",AC720="NC",O720="SF",Q720="SF",S720="SF",U720="SF",W720="SF",Y720="SF",AA720="SF",AC720="SF"),"NC",IF(OR(O720="C",Q720="C",S720="C",U720="C",W720="C",Y720="C",AA720="C",AC720="C"),"C","")))))</f>
        <v>C</v>
      </c>
      <c r="AG720" s="54" t="str">
        <f>IF(AND(AE720="C",AF720="C"),"UTILIZOU O PDA CORRETAMENTE",IF(AND(AE720="C",AF720="NC"),"UTILIZOU O PDA CORRETAMENTE. NÃO HÁ FOTOS DE TODAS AS ETAPAS",IF(AND(AE720="NC",AF720="NC"),"NÃO UTILIZOU O PDA",IF(AND(AE720="NA",AF720="NA"),"NÃO AVALIADO POR FALHA DE SINCRONISMO"))))</f>
        <v>UTILIZOU O PDA CORRETAMENTE</v>
      </c>
      <c r="AH720" s="144" t="s">
        <v>207</v>
      </c>
      <c r="AI720" s="190" t="s">
        <v>6</v>
      </c>
      <c r="AJ720" s="94" t="str">
        <f>E720</f>
        <v>SÃO PAULO</v>
      </c>
      <c r="AK720" s="192" t="s">
        <v>39</v>
      </c>
    </row>
    <row r="721" spans="1:37" ht="30" hidden="1" customHeight="1">
      <c r="A721" s="176" t="s">
        <v>201</v>
      </c>
      <c r="B721" s="176">
        <v>2621089840</v>
      </c>
      <c r="C721" s="176" t="s">
        <v>92</v>
      </c>
      <c r="D721" s="176" t="s">
        <v>77</v>
      </c>
      <c r="E721" s="176" t="s">
        <v>5</v>
      </c>
      <c r="F721" s="176" t="s">
        <v>1084</v>
      </c>
      <c r="G721" s="176">
        <v>801</v>
      </c>
      <c r="H721" s="176"/>
      <c r="I721" s="176" t="s">
        <v>862</v>
      </c>
      <c r="J721" s="176" t="s">
        <v>343</v>
      </c>
      <c r="K721" s="176" t="s">
        <v>1085</v>
      </c>
      <c r="L721" s="204">
        <v>46168.48333333333</v>
      </c>
      <c r="M721" s="204">
        <v>46168.52847222222</v>
      </c>
      <c r="N721" s="176" t="s">
        <v>221</v>
      </c>
      <c r="O721" s="144" t="s">
        <v>207</v>
      </c>
      <c r="P721" s="90"/>
      <c r="Q721" s="144" t="s">
        <v>207</v>
      </c>
      <c r="R721" s="90"/>
      <c r="S721" s="144" t="s">
        <v>207</v>
      </c>
      <c r="T721" s="90"/>
      <c r="U721" s="144" t="s">
        <v>207</v>
      </c>
      <c r="V721" s="90"/>
      <c r="W721" s="144" t="s">
        <v>207</v>
      </c>
      <c r="X721" s="90"/>
      <c r="Y721" s="144" t="s">
        <v>207</v>
      </c>
      <c r="Z721" s="90"/>
      <c r="AA721" s="144" t="s">
        <v>207</v>
      </c>
      <c r="AB721" s="90"/>
      <c r="AC721" s="144" t="s">
        <v>207</v>
      </c>
      <c r="AD721" s="90"/>
      <c r="AE721" s="144" t="s">
        <v>207</v>
      </c>
      <c r="AF721" s="178" t="str">
        <f>IF(AND(O721="",Q721="",S721="",U721="",W721="",Y721="",AA721="",AC721=""),"",IF(OR(AND(O721&lt;&gt;"NA",O721&lt;&gt;"C",O721&lt;&gt;"NC",O721&lt;&gt;"SF",O721&lt;&gt;""),AND(Q721&lt;&gt;"NA",Q721&lt;&gt;"C",Q721&lt;&gt;"NC",Q721&lt;&gt;"SF",Q721&lt;&gt;""),AND(S721&lt;&gt;"NA",S721&lt;&gt;"C",S721&lt;&gt;"NC",S721&lt;&gt;"SF",S721&lt;&gt;""),AND(U721&lt;&gt;"NA",U721&lt;&gt;"C",U721&lt;&gt;"NC",U721&lt;&gt;"SF",U721&lt;&gt;""),AND(W721&lt;&gt;"NA",W721&lt;&gt;"C",W721&lt;&gt;"NC",W721&lt;&gt;"SF",W721&lt;&gt;""),AND(Y721&lt;&gt;"NA",Y721&lt;&gt;"C",Y721&lt;&gt;"NC",Y721&lt;&gt;"SF",Y721&lt;&gt;""),AND(AA721&lt;&gt;"NA",AA721&lt;&gt;"C",AA721&lt;&gt;"NC",AA721&lt;&gt;"SF",AA721&lt;&gt;""),AND(AC721&lt;&gt;"NA",AC721&lt;&gt;"C",AC721&lt;&gt;"NC",AC721&lt;&gt;"SF",AC721&lt;&gt;"")),"FALSO",IF(AND(O721="NA",Q721="NA",S721="NA",U721="NA",W721="NA",Y721="NA",AA721="NA",AC721="NA"),"NA",IF(OR(O721="NC",Q721="NC",S721="NC",U721="NC",W721="NC",Y721="NC",AA721="NC",AC721="NC",O721="SF",Q721="SF",S721="SF",U721="SF",W721="SF",Y721="SF",AA721="SF",AC721="SF"),"NC",IF(OR(O721="C",Q721="C",S721="C",U721="C",W721="C",Y721="C",AA721="C",AC721="C"),"C","")))))</f>
        <v>C</v>
      </c>
      <c r="AG721" s="54" t="str">
        <f>IF(AND(AE721="C",AF721="C"),"UTILIZOU O PDA CORRETAMENTE",IF(AND(AE721="C",AF721="NC"),"UTILIZOU O PDA CORRETAMENTE. NÃO HÁ FOTOS DE TODAS AS ETAPAS",IF(AND(AE721="NC",AF721="NC"),"NÃO UTILIZOU O PDA",IF(AND(AE721="NA",AF721="NA"),"NÃO AVALIADO POR FALHA DE SINCRONISMO"))))</f>
        <v>UTILIZOU O PDA CORRETAMENTE</v>
      </c>
      <c r="AH721" s="144" t="s">
        <v>207</v>
      </c>
      <c r="AI721" s="190" t="s">
        <v>6</v>
      </c>
      <c r="AJ721" s="94" t="str">
        <f>E721</f>
        <v>SÃO PAULO</v>
      </c>
      <c r="AK721" s="192" t="s">
        <v>39</v>
      </c>
    </row>
    <row r="722" spans="1:37" ht="30" hidden="1" customHeight="1">
      <c r="A722" s="176" t="s">
        <v>201</v>
      </c>
      <c r="B722" s="176">
        <v>2621843510</v>
      </c>
      <c r="C722" s="176" t="s">
        <v>107</v>
      </c>
      <c r="D722" s="176" t="s">
        <v>81</v>
      </c>
      <c r="E722" s="176" t="s">
        <v>5</v>
      </c>
      <c r="F722" s="176" t="s">
        <v>1086</v>
      </c>
      <c r="G722" s="176">
        <v>77</v>
      </c>
      <c r="H722" s="176" t="s">
        <v>217</v>
      </c>
      <c r="I722" s="176" t="s">
        <v>601</v>
      </c>
      <c r="J722" s="176" t="s">
        <v>246</v>
      </c>
      <c r="K722" s="176" t="s">
        <v>217</v>
      </c>
      <c r="L722" s="204">
        <v>46168.347222222219</v>
      </c>
      <c r="M722" s="204">
        <v>46168.350694444445</v>
      </c>
      <c r="N722" s="176" t="s">
        <v>351</v>
      </c>
      <c r="O722" s="144" t="s">
        <v>207</v>
      </c>
      <c r="P722" s="90"/>
      <c r="Q722" s="144" t="s">
        <v>207</v>
      </c>
      <c r="R722" s="90"/>
      <c r="S722" s="144" t="s">
        <v>207</v>
      </c>
      <c r="T722" s="90"/>
      <c r="U722" s="144" t="s">
        <v>207</v>
      </c>
      <c r="V722" s="90"/>
      <c r="W722" s="144" t="s">
        <v>207</v>
      </c>
      <c r="X722" s="90"/>
      <c r="Y722" s="144" t="s">
        <v>62</v>
      </c>
      <c r="Z722" s="90"/>
      <c r="AA722" s="144" t="s">
        <v>207</v>
      </c>
      <c r="AB722" s="90"/>
      <c r="AC722" s="144" t="s">
        <v>207</v>
      </c>
      <c r="AD722" s="90"/>
      <c r="AE722" s="144" t="s">
        <v>207</v>
      </c>
      <c r="AF722" s="178" t="str">
        <f>IF(AND(O722="",Q722="",S722="",U722="",W722="",Y722="",AA722="",AC722=""),"",IF(OR(AND(O722&lt;&gt;"NA",O722&lt;&gt;"C",O722&lt;&gt;"NC",O722&lt;&gt;"SF",O722&lt;&gt;""),AND(Q722&lt;&gt;"NA",Q722&lt;&gt;"C",Q722&lt;&gt;"NC",Q722&lt;&gt;"SF",Q722&lt;&gt;""),AND(S722&lt;&gt;"NA",S722&lt;&gt;"C",S722&lt;&gt;"NC",S722&lt;&gt;"SF",S722&lt;&gt;""),AND(U722&lt;&gt;"NA",U722&lt;&gt;"C",U722&lt;&gt;"NC",U722&lt;&gt;"SF",U722&lt;&gt;""),AND(W722&lt;&gt;"NA",W722&lt;&gt;"C",W722&lt;&gt;"NC",W722&lt;&gt;"SF",W722&lt;&gt;""),AND(Y722&lt;&gt;"NA",Y722&lt;&gt;"C",Y722&lt;&gt;"NC",Y722&lt;&gt;"SF",Y722&lt;&gt;""),AND(AA722&lt;&gt;"NA",AA722&lt;&gt;"C",AA722&lt;&gt;"NC",AA722&lt;&gt;"SF",AA722&lt;&gt;""),AND(AC722&lt;&gt;"NA",AC722&lt;&gt;"C",AC722&lt;&gt;"NC",AC722&lt;&gt;"SF",AC722&lt;&gt;"")),"FALSO",IF(AND(O722="NA",Q722="NA",S722="NA",U722="NA",W722="NA",Y722="NA",AA722="NA",AC722="NA"),"NA",IF(OR(O722="NC",Q722="NC",S722="NC",U722="NC",W722="NC",Y722="NC",AA722="NC",AC722="NC",O722="SF",Q722="SF",S722="SF",U722="SF",W722="SF",Y722="SF",AA722="SF",AC722="SF"),"NC",IF(OR(O722="C",Q722="C",S722="C",U722="C",W722="C",Y722="C",AA722="C",AC722="C"),"C","")))))</f>
        <v>C</v>
      </c>
      <c r="AG722" s="54" t="str">
        <f>IF(AND(AE722="C",AF722="C"),"UTILIZOU O PDA CORRETAMENTE",IF(AND(AE722="C",AF722="NC"),"UTILIZOU O PDA CORRETAMENTE. NÃO HÁ FOTOS DE TODAS AS ETAPAS",IF(AND(AE722="NC",AF722="NC"),"NÃO UTILIZOU O PDA",IF(AND(AE722="NA",AF722="NA"),"NÃO AVALIADO POR FALHA DE SINCRONISMO"))))</f>
        <v>UTILIZOU O PDA CORRETAMENTE</v>
      </c>
      <c r="AH722" s="144" t="s">
        <v>207</v>
      </c>
      <c r="AI722" s="190" t="s">
        <v>6</v>
      </c>
      <c r="AJ722" s="94" t="str">
        <f>E722</f>
        <v>SÃO PAULO</v>
      </c>
      <c r="AK722" s="192" t="s">
        <v>39</v>
      </c>
    </row>
    <row r="723" spans="1:37" ht="30" hidden="1" customHeight="1">
      <c r="A723" s="176" t="s">
        <v>201</v>
      </c>
      <c r="B723" s="176">
        <v>2621509444</v>
      </c>
      <c r="C723" s="176" t="s">
        <v>94</v>
      </c>
      <c r="D723" s="176" t="s">
        <v>77</v>
      </c>
      <c r="E723" s="176" t="s">
        <v>5</v>
      </c>
      <c r="F723" s="176" t="s">
        <v>1087</v>
      </c>
      <c r="G723" s="176">
        <v>9</v>
      </c>
      <c r="H723" s="176" t="s">
        <v>203</v>
      </c>
      <c r="I723" s="176" t="s">
        <v>223</v>
      </c>
      <c r="J723" s="176" t="s">
        <v>94</v>
      </c>
      <c r="K723" s="176" t="s">
        <v>1088</v>
      </c>
      <c r="L723" s="204">
        <v>46168.627083333333</v>
      </c>
      <c r="M723" s="204">
        <v>46168.629166666666</v>
      </c>
      <c r="N723" s="176" t="s">
        <v>229</v>
      </c>
      <c r="O723" s="144" t="s">
        <v>62</v>
      </c>
      <c r="P723" s="90" t="s">
        <v>633</v>
      </c>
      <c r="Q723" s="144" t="s">
        <v>62</v>
      </c>
      <c r="R723" s="90" t="s">
        <v>633</v>
      </c>
      <c r="S723" s="144" t="s">
        <v>62</v>
      </c>
      <c r="T723" s="90" t="s">
        <v>633</v>
      </c>
      <c r="U723" s="144" t="s">
        <v>62</v>
      </c>
      <c r="V723" s="90" t="s">
        <v>633</v>
      </c>
      <c r="W723" s="144" t="s">
        <v>62</v>
      </c>
      <c r="X723" s="90" t="s">
        <v>633</v>
      </c>
      <c r="Y723" s="144" t="s">
        <v>62</v>
      </c>
      <c r="Z723" s="90" t="s">
        <v>633</v>
      </c>
      <c r="AA723" s="144" t="s">
        <v>62</v>
      </c>
      <c r="AB723" s="90" t="s">
        <v>633</v>
      </c>
      <c r="AC723" s="144" t="s">
        <v>62</v>
      </c>
      <c r="AD723" s="90" t="s">
        <v>633</v>
      </c>
      <c r="AE723" s="144" t="s">
        <v>62</v>
      </c>
      <c r="AF723" s="178" t="str">
        <f>IF(AND(O723="",Q723="",S723="",U723="",W723="",Y723="",AA723="",AC723=""),"",IF(OR(AND(O723&lt;&gt;"NA",O723&lt;&gt;"C",O723&lt;&gt;"NC",O723&lt;&gt;"SF",O723&lt;&gt;""),AND(Q723&lt;&gt;"NA",Q723&lt;&gt;"C",Q723&lt;&gt;"NC",Q723&lt;&gt;"SF",Q723&lt;&gt;""),AND(S723&lt;&gt;"NA",S723&lt;&gt;"C",S723&lt;&gt;"NC",S723&lt;&gt;"SF",S723&lt;&gt;""),AND(U723&lt;&gt;"NA",U723&lt;&gt;"C",U723&lt;&gt;"NC",U723&lt;&gt;"SF",U723&lt;&gt;""),AND(W723&lt;&gt;"NA",W723&lt;&gt;"C",W723&lt;&gt;"NC",W723&lt;&gt;"SF",W723&lt;&gt;""),AND(Y723&lt;&gt;"NA",Y723&lt;&gt;"C",Y723&lt;&gt;"NC",Y723&lt;&gt;"SF",Y723&lt;&gt;""),AND(AA723&lt;&gt;"NA",AA723&lt;&gt;"C",AA723&lt;&gt;"NC",AA723&lt;&gt;"SF",AA723&lt;&gt;""),AND(AC723&lt;&gt;"NA",AC723&lt;&gt;"C",AC723&lt;&gt;"NC",AC723&lt;&gt;"SF",AC723&lt;&gt;"")),"FALSO",IF(AND(O723="NA",Q723="NA",S723="NA",U723="NA",W723="NA",Y723="NA",AA723="NA",AC723="NA"),"NA",IF(OR(O723="NC",Q723="NC",S723="NC",U723="NC",W723="NC",Y723="NC",AA723="NC",AC723="NC",O723="SF",Q723="SF",S723="SF",U723="SF",W723="SF",Y723="SF",AA723="SF",AC723="SF"),"NC",IF(OR(O723="C",Q723="C",S723="C",U723="C",W723="C",Y723="C",AA723="C",AC723="C"),"C","")))))</f>
        <v>NA</v>
      </c>
      <c r="AG723" s="54" t="str">
        <f>IF(AND(AE723="C",AF723="C"),"UTILIZOU O PDA CORRETAMENTE",IF(AND(AE723="C",AF723="NC"),"UTILIZOU O PDA CORRETAMENTE. NÃO HÁ FOTOS DE TODAS AS ETAPAS",IF(AND(AE723="NC",AF723="NC"),"NÃO UTILIZOU O PDA",IF(AND(AE723="NA",AF723="NA"),"NÃO AVALIADO POR FALHA DE SINCRONISMO"))))</f>
        <v>NÃO AVALIADO POR FALHA DE SINCRONISMO</v>
      </c>
      <c r="AH723" s="144" t="s">
        <v>207</v>
      </c>
      <c r="AI723" s="190" t="s">
        <v>6</v>
      </c>
      <c r="AJ723" s="94" t="str">
        <f>E723</f>
        <v>SÃO PAULO</v>
      </c>
      <c r="AK723" s="192" t="s">
        <v>39</v>
      </c>
    </row>
    <row r="724" spans="1:37" ht="30" hidden="1" customHeight="1">
      <c r="A724" s="176" t="s">
        <v>201</v>
      </c>
      <c r="B724" s="176">
        <v>2621509650</v>
      </c>
      <c r="C724" s="176" t="s">
        <v>96</v>
      </c>
      <c r="D724" s="176" t="s">
        <v>77</v>
      </c>
      <c r="E724" s="176" t="s">
        <v>5</v>
      </c>
      <c r="F724" s="176" t="s">
        <v>1087</v>
      </c>
      <c r="G724" s="176">
        <v>9</v>
      </c>
      <c r="H724" s="176" t="s">
        <v>208</v>
      </c>
      <c r="I724" s="176" t="s">
        <v>223</v>
      </c>
      <c r="J724" s="176" t="s">
        <v>96</v>
      </c>
      <c r="K724" s="176" t="s">
        <v>1089</v>
      </c>
      <c r="L724" s="204">
        <v>46168.629861111112</v>
      </c>
      <c r="M724" s="204">
        <v>46168.631944444445</v>
      </c>
      <c r="N724" s="176" t="s">
        <v>229</v>
      </c>
      <c r="O724" s="144" t="s">
        <v>62</v>
      </c>
      <c r="P724" s="90" t="s">
        <v>633</v>
      </c>
      <c r="Q724" s="144" t="s">
        <v>62</v>
      </c>
      <c r="R724" s="90" t="s">
        <v>633</v>
      </c>
      <c r="S724" s="144" t="s">
        <v>62</v>
      </c>
      <c r="T724" s="90" t="s">
        <v>633</v>
      </c>
      <c r="U724" s="144" t="s">
        <v>62</v>
      </c>
      <c r="V724" s="90" t="s">
        <v>633</v>
      </c>
      <c r="W724" s="144" t="s">
        <v>62</v>
      </c>
      <c r="X724" s="90" t="s">
        <v>633</v>
      </c>
      <c r="Y724" s="144" t="s">
        <v>62</v>
      </c>
      <c r="Z724" s="90" t="s">
        <v>633</v>
      </c>
      <c r="AA724" s="144" t="s">
        <v>62</v>
      </c>
      <c r="AB724" s="90" t="s">
        <v>633</v>
      </c>
      <c r="AC724" s="144" t="s">
        <v>62</v>
      </c>
      <c r="AD724" s="90" t="s">
        <v>633</v>
      </c>
      <c r="AE724" s="144" t="s">
        <v>62</v>
      </c>
      <c r="AF724" s="178" t="str">
        <f>IF(AND(O724="",Q724="",S724="",U724="",W724="",Y724="",AA724="",AC724=""),"",IF(OR(AND(O724&lt;&gt;"NA",O724&lt;&gt;"C",O724&lt;&gt;"NC",O724&lt;&gt;"SF",O724&lt;&gt;""),AND(Q724&lt;&gt;"NA",Q724&lt;&gt;"C",Q724&lt;&gt;"NC",Q724&lt;&gt;"SF",Q724&lt;&gt;""),AND(S724&lt;&gt;"NA",S724&lt;&gt;"C",S724&lt;&gt;"NC",S724&lt;&gt;"SF",S724&lt;&gt;""),AND(U724&lt;&gt;"NA",U724&lt;&gt;"C",U724&lt;&gt;"NC",U724&lt;&gt;"SF",U724&lt;&gt;""),AND(W724&lt;&gt;"NA",W724&lt;&gt;"C",W724&lt;&gt;"NC",W724&lt;&gt;"SF",W724&lt;&gt;""),AND(Y724&lt;&gt;"NA",Y724&lt;&gt;"C",Y724&lt;&gt;"NC",Y724&lt;&gt;"SF",Y724&lt;&gt;""),AND(AA724&lt;&gt;"NA",AA724&lt;&gt;"C",AA724&lt;&gt;"NC",AA724&lt;&gt;"SF",AA724&lt;&gt;""),AND(AC724&lt;&gt;"NA",AC724&lt;&gt;"C",AC724&lt;&gt;"NC",AC724&lt;&gt;"SF",AC724&lt;&gt;"")),"FALSO",IF(AND(O724="NA",Q724="NA",S724="NA",U724="NA",W724="NA",Y724="NA",AA724="NA",AC724="NA"),"NA",IF(OR(O724="NC",Q724="NC",S724="NC",U724="NC",W724="NC",Y724="NC",AA724="NC",AC724="NC",O724="SF",Q724="SF",S724="SF",U724="SF",W724="SF",Y724="SF",AA724="SF",AC724="SF"),"NC",IF(OR(O724="C",Q724="C",S724="C",U724="C",W724="C",Y724="C",AA724="C",AC724="C"),"C","")))))</f>
        <v>NA</v>
      </c>
      <c r="AG724" s="54" t="str">
        <f>IF(AND(AE724="C",AF724="C"),"UTILIZOU O PDA CORRETAMENTE",IF(AND(AE724="C",AF724="NC"),"UTILIZOU O PDA CORRETAMENTE. NÃO HÁ FOTOS DE TODAS AS ETAPAS",IF(AND(AE724="NC",AF724="NC"),"NÃO UTILIZOU O PDA",IF(AND(AE724="NA",AF724="NA"),"NÃO AVALIADO POR FALHA DE SINCRONISMO"))))</f>
        <v>NÃO AVALIADO POR FALHA DE SINCRONISMO</v>
      </c>
      <c r="AH724" s="144"/>
      <c r="AI724" s="190" t="s">
        <v>6</v>
      </c>
      <c r="AJ724" s="94" t="str">
        <f>E724</f>
        <v>SÃO PAULO</v>
      </c>
      <c r="AK724" s="192" t="s">
        <v>39</v>
      </c>
    </row>
    <row r="725" spans="1:37" ht="30" hidden="1" customHeight="1">
      <c r="A725" s="176" t="s">
        <v>201</v>
      </c>
      <c r="B725" s="176">
        <v>2694086068</v>
      </c>
      <c r="C725" s="176" t="s">
        <v>103</v>
      </c>
      <c r="D725" s="176" t="s">
        <v>81</v>
      </c>
      <c r="E725" s="176" t="s">
        <v>5</v>
      </c>
      <c r="F725" s="176" t="s">
        <v>1090</v>
      </c>
      <c r="G725" s="176">
        <v>76</v>
      </c>
      <c r="H725" s="176" t="s">
        <v>217</v>
      </c>
      <c r="I725" s="176" t="s">
        <v>291</v>
      </c>
      <c r="J725" s="176" t="s">
        <v>219</v>
      </c>
      <c r="K725" s="176" t="s">
        <v>217</v>
      </c>
      <c r="L725" s="204">
        <v>46168.352777777778</v>
      </c>
      <c r="M725" s="204">
        <v>46168.357638888891</v>
      </c>
      <c r="N725" s="176" t="s">
        <v>235</v>
      </c>
      <c r="O725" s="144" t="s">
        <v>207</v>
      </c>
      <c r="P725" s="90"/>
      <c r="Q725" s="144" t="s">
        <v>207</v>
      </c>
      <c r="R725" s="90"/>
      <c r="S725" s="144" t="s">
        <v>207</v>
      </c>
      <c r="T725" s="90"/>
      <c r="U725" s="144" t="s">
        <v>207</v>
      </c>
      <c r="V725" s="90"/>
      <c r="W725" s="144" t="s">
        <v>207</v>
      </c>
      <c r="X725" s="90"/>
      <c r="Y725" s="144" t="s">
        <v>207</v>
      </c>
      <c r="Z725" s="90"/>
      <c r="AA725" s="144" t="s">
        <v>207</v>
      </c>
      <c r="AB725" s="90"/>
      <c r="AC725" s="144" t="s">
        <v>207</v>
      </c>
      <c r="AD725" s="90"/>
      <c r="AE725" s="144" t="s">
        <v>207</v>
      </c>
      <c r="AF725" s="178" t="str">
        <f>IF(AND(O725="",Q725="",S725="",U725="",W725="",Y725="",AA725="",AC725=""),"",IF(OR(AND(O725&lt;&gt;"NA",O725&lt;&gt;"C",O725&lt;&gt;"NC",O725&lt;&gt;"SF",O725&lt;&gt;""),AND(Q725&lt;&gt;"NA",Q725&lt;&gt;"C",Q725&lt;&gt;"NC",Q725&lt;&gt;"SF",Q725&lt;&gt;""),AND(S725&lt;&gt;"NA",S725&lt;&gt;"C",S725&lt;&gt;"NC",S725&lt;&gt;"SF",S725&lt;&gt;""),AND(U725&lt;&gt;"NA",U725&lt;&gt;"C",U725&lt;&gt;"NC",U725&lt;&gt;"SF",U725&lt;&gt;""),AND(W725&lt;&gt;"NA",W725&lt;&gt;"C",W725&lt;&gt;"NC",W725&lt;&gt;"SF",W725&lt;&gt;""),AND(Y725&lt;&gt;"NA",Y725&lt;&gt;"C",Y725&lt;&gt;"NC",Y725&lt;&gt;"SF",Y725&lt;&gt;""),AND(AA725&lt;&gt;"NA",AA725&lt;&gt;"C",AA725&lt;&gt;"NC",AA725&lt;&gt;"SF",AA725&lt;&gt;""),AND(AC725&lt;&gt;"NA",AC725&lt;&gt;"C",AC725&lt;&gt;"NC",AC725&lt;&gt;"SF",AC725&lt;&gt;"")),"FALSO",IF(AND(O725="NA",Q725="NA",S725="NA",U725="NA",W725="NA",Y725="NA",AA725="NA",AC725="NA"),"NA",IF(OR(O725="NC",Q725="NC",S725="NC",U725="NC",W725="NC",Y725="NC",AA725="NC",AC725="NC",O725="SF",Q725="SF",S725="SF",U725="SF",W725="SF",Y725="SF",AA725="SF",AC725="SF"),"NC",IF(OR(O725="C",Q725="C",S725="C",U725="C",W725="C",Y725="C",AA725="C",AC725="C"),"C","")))))</f>
        <v>C</v>
      </c>
      <c r="AG725" s="54" t="str">
        <f>IF(AND(AE725="C",AF725="C"),"UTILIZOU O PDA CORRETAMENTE",IF(AND(AE725="C",AF725="NC"),"UTILIZOU O PDA CORRETAMENTE. NÃO HÁ FOTOS DE TODAS AS ETAPAS",IF(AND(AE725="NC",AF725="NC"),"NÃO UTILIZOU O PDA",IF(AND(AE725="NA",AF725="NA"),"NÃO AVALIADO POR FALHA DE SINCRONISMO"))))</f>
        <v>UTILIZOU O PDA CORRETAMENTE</v>
      </c>
      <c r="AH725" s="144" t="s">
        <v>207</v>
      </c>
      <c r="AI725" s="190" t="s">
        <v>6</v>
      </c>
      <c r="AJ725" s="94" t="str">
        <f>E725</f>
        <v>SÃO PAULO</v>
      </c>
      <c r="AK725" s="192" t="s">
        <v>39</v>
      </c>
    </row>
    <row r="726" spans="1:37" ht="30" hidden="1" customHeight="1">
      <c r="A726" s="176" t="s">
        <v>201</v>
      </c>
      <c r="B726" s="176">
        <v>2621689735</v>
      </c>
      <c r="C726" s="176" t="s">
        <v>472</v>
      </c>
      <c r="D726" s="176" t="s">
        <v>80</v>
      </c>
      <c r="E726" s="176" t="s">
        <v>5</v>
      </c>
      <c r="F726" s="176" t="s">
        <v>576</v>
      </c>
      <c r="G726" s="176">
        <v>510</v>
      </c>
      <c r="H726" s="176" t="s">
        <v>217</v>
      </c>
      <c r="I726" s="176" t="s">
        <v>1041</v>
      </c>
      <c r="J726" s="176" t="s">
        <v>473</v>
      </c>
      <c r="K726" s="176" t="s">
        <v>1034</v>
      </c>
      <c r="L726" s="204">
        <v>46168.333333333336</v>
      </c>
      <c r="M726" s="204">
        <v>46168.336805555555</v>
      </c>
      <c r="N726" s="176" t="s">
        <v>503</v>
      </c>
      <c r="O726" s="144" t="s">
        <v>62</v>
      </c>
      <c r="P726" s="90"/>
      <c r="Q726" s="144" t="s">
        <v>62</v>
      </c>
      <c r="R726" s="90"/>
      <c r="S726" s="144" t="s">
        <v>62</v>
      </c>
      <c r="T726" s="90"/>
      <c r="U726" s="144" t="s">
        <v>62</v>
      </c>
      <c r="V726" s="90"/>
      <c r="W726" s="144" t="s">
        <v>62</v>
      </c>
      <c r="X726" s="90"/>
      <c r="Y726" s="144" t="s">
        <v>62</v>
      </c>
      <c r="Z726" s="90"/>
      <c r="AA726" s="144" t="s">
        <v>62</v>
      </c>
      <c r="AB726" s="90"/>
      <c r="AC726" s="144" t="s">
        <v>62</v>
      </c>
      <c r="AD726" s="90"/>
      <c r="AE726" s="144" t="s">
        <v>62</v>
      </c>
      <c r="AF726" s="178" t="str">
        <f>IF(AND(O726="",Q726="",S726="",U726="",W726="",Y726="",AA726="",AC726=""),"",IF(OR(AND(O726&lt;&gt;"NA",O726&lt;&gt;"C",O726&lt;&gt;"NC",O726&lt;&gt;"SF",O726&lt;&gt;""),AND(Q726&lt;&gt;"NA",Q726&lt;&gt;"C",Q726&lt;&gt;"NC",Q726&lt;&gt;"SF",Q726&lt;&gt;""),AND(S726&lt;&gt;"NA",S726&lt;&gt;"C",S726&lt;&gt;"NC",S726&lt;&gt;"SF",S726&lt;&gt;""),AND(U726&lt;&gt;"NA",U726&lt;&gt;"C",U726&lt;&gt;"NC",U726&lt;&gt;"SF",U726&lt;&gt;""),AND(W726&lt;&gt;"NA",W726&lt;&gt;"C",W726&lt;&gt;"NC",W726&lt;&gt;"SF",W726&lt;&gt;""),AND(Y726&lt;&gt;"NA",Y726&lt;&gt;"C",Y726&lt;&gt;"NC",Y726&lt;&gt;"SF",Y726&lt;&gt;""),AND(AA726&lt;&gt;"NA",AA726&lt;&gt;"C",AA726&lt;&gt;"NC",AA726&lt;&gt;"SF",AA726&lt;&gt;""),AND(AC726&lt;&gt;"NA",AC726&lt;&gt;"C",AC726&lt;&gt;"NC",AC726&lt;&gt;"SF",AC726&lt;&gt;"")),"FALSO",IF(AND(O726="NA",Q726="NA",S726="NA",U726="NA",W726="NA",Y726="NA",AA726="NA",AC726="NA"),"NA",IF(OR(O726="NC",Q726="NC",S726="NC",U726="NC",W726="NC",Y726="NC",AA726="NC",AC726="NC",O726="SF",Q726="SF",S726="SF",U726="SF",W726="SF",Y726="SF",AA726="SF",AC726="SF"),"NC",IF(OR(O726="C",Q726="C",S726="C",U726="C",W726="C",Y726="C",AA726="C",AC726="C"),"C","")))))</f>
        <v>NA</v>
      </c>
      <c r="AG726" s="54" t="str">
        <f>IF(AND(AE726="C",AF726="C"),"UTILIZOU O PDA CORRETAMENTE",IF(AND(AE726="C",AF726="NC"),"UTILIZOU O PDA CORRETAMENTE. NÃO HÁ FOTOS DE TODAS AS ETAPAS",IF(AND(AE726="NC",AF726="NC"),"NÃO UTILIZOU O PDA",IF(AND(AE726="NA",AF726="NA"),"NÃO AVALIADO POR FALHA DE SINCRONISMO"))))</f>
        <v>NÃO AVALIADO POR FALHA DE SINCRONISMO</v>
      </c>
      <c r="AH726" s="144"/>
      <c r="AI726" s="190" t="s">
        <v>6</v>
      </c>
      <c r="AJ726" s="94" t="str">
        <f>E726</f>
        <v>SÃO PAULO</v>
      </c>
      <c r="AK726" s="192" t="s">
        <v>39</v>
      </c>
    </row>
    <row r="727" spans="1:37" ht="30" hidden="1" customHeight="1">
      <c r="A727" s="176" t="s">
        <v>201</v>
      </c>
      <c r="B727" s="176">
        <v>2621675486</v>
      </c>
      <c r="C727" s="176" t="s">
        <v>94</v>
      </c>
      <c r="D727" s="176" t="s">
        <v>77</v>
      </c>
      <c r="E727" s="176" t="s">
        <v>5</v>
      </c>
      <c r="F727" s="176" t="s">
        <v>1091</v>
      </c>
      <c r="G727" s="176">
        <v>738</v>
      </c>
      <c r="H727" s="176" t="s">
        <v>203</v>
      </c>
      <c r="I727" s="176" t="s">
        <v>862</v>
      </c>
      <c r="J727" s="176" t="s">
        <v>94</v>
      </c>
      <c r="K727" s="176" t="s">
        <v>269</v>
      </c>
      <c r="L727" s="204">
        <v>46169.458333333336</v>
      </c>
      <c r="M727" s="204">
        <v>46169.465277777781</v>
      </c>
      <c r="N727" s="176" t="s">
        <v>221</v>
      </c>
      <c r="O727" s="144" t="s">
        <v>207</v>
      </c>
      <c r="P727" s="90"/>
      <c r="Q727" s="144" t="s">
        <v>207</v>
      </c>
      <c r="R727" s="90"/>
      <c r="S727" s="144" t="s">
        <v>207</v>
      </c>
      <c r="T727" s="90"/>
      <c r="U727" s="144" t="s">
        <v>207</v>
      </c>
      <c r="V727" s="90"/>
      <c r="W727" s="144" t="s">
        <v>207</v>
      </c>
      <c r="X727" s="90"/>
      <c r="Y727" s="144" t="s">
        <v>62</v>
      </c>
      <c r="Z727" s="90"/>
      <c r="AA727" s="144" t="s">
        <v>207</v>
      </c>
      <c r="AB727" s="90"/>
      <c r="AC727" s="144" t="s">
        <v>207</v>
      </c>
      <c r="AD727" s="90"/>
      <c r="AE727" s="144" t="s">
        <v>207</v>
      </c>
      <c r="AF727" s="178" t="str">
        <f>IF(AND(O727="",Q727="",S727="",U727="",W727="",Y727="",AA727="",AC727=""),"",IF(OR(AND(O727&lt;&gt;"NA",O727&lt;&gt;"C",O727&lt;&gt;"NC",O727&lt;&gt;"SF",O727&lt;&gt;""),AND(Q727&lt;&gt;"NA",Q727&lt;&gt;"C",Q727&lt;&gt;"NC",Q727&lt;&gt;"SF",Q727&lt;&gt;""),AND(S727&lt;&gt;"NA",S727&lt;&gt;"C",S727&lt;&gt;"NC",S727&lt;&gt;"SF",S727&lt;&gt;""),AND(U727&lt;&gt;"NA",U727&lt;&gt;"C",U727&lt;&gt;"NC",U727&lt;&gt;"SF",U727&lt;&gt;""),AND(W727&lt;&gt;"NA",W727&lt;&gt;"C",W727&lt;&gt;"NC",W727&lt;&gt;"SF",W727&lt;&gt;""),AND(Y727&lt;&gt;"NA",Y727&lt;&gt;"C",Y727&lt;&gt;"NC",Y727&lt;&gt;"SF",Y727&lt;&gt;""),AND(AA727&lt;&gt;"NA",AA727&lt;&gt;"C",AA727&lt;&gt;"NC",AA727&lt;&gt;"SF",AA727&lt;&gt;""),AND(AC727&lt;&gt;"NA",AC727&lt;&gt;"C",AC727&lt;&gt;"NC",AC727&lt;&gt;"SF",AC727&lt;&gt;"")),"FALSO",IF(AND(O727="NA",Q727="NA",S727="NA",U727="NA",W727="NA",Y727="NA",AA727="NA",AC727="NA"),"NA",IF(OR(O727="NC",Q727="NC",S727="NC",U727="NC",W727="NC",Y727="NC",AA727="NC",AC727="NC",O727="SF",Q727="SF",S727="SF",U727="SF",W727="SF",Y727="SF",AA727="SF",AC727="SF"),"NC",IF(OR(O727="C",Q727="C",S727="C",U727="C",W727="C",Y727="C",AA727="C",AC727="C"),"C","")))))</f>
        <v>C</v>
      </c>
      <c r="AG727" s="54" t="str">
        <f>IF(AND(AE727="C",AF727="C"),"UTILIZOU O PDA CORRETAMENTE",IF(AND(AE727="C",AF727="NC"),"UTILIZOU O PDA CORRETAMENTE. NÃO HÁ FOTOS DE TODAS AS ETAPAS",IF(AND(AE727="NC",AF727="NC"),"NÃO UTILIZOU O PDA",IF(AND(AE727="NA",AF727="NA"),"NÃO AVALIADO POR FALHA DE SINCRONISMO"))))</f>
        <v>UTILIZOU O PDA CORRETAMENTE</v>
      </c>
      <c r="AH727" s="144" t="s">
        <v>207</v>
      </c>
      <c r="AI727" s="190" t="s">
        <v>6</v>
      </c>
      <c r="AJ727" s="94" t="str">
        <f>E727</f>
        <v>SÃO PAULO</v>
      </c>
      <c r="AK727" s="192" t="s">
        <v>39</v>
      </c>
    </row>
    <row r="728" spans="1:37" ht="30" hidden="1" customHeight="1">
      <c r="A728" s="176" t="s">
        <v>201</v>
      </c>
      <c r="B728" s="176">
        <v>2621675488</v>
      </c>
      <c r="C728" s="176" t="s">
        <v>96</v>
      </c>
      <c r="D728" s="176" t="s">
        <v>77</v>
      </c>
      <c r="E728" s="176" t="s">
        <v>5</v>
      </c>
      <c r="F728" s="176" t="s">
        <v>1091</v>
      </c>
      <c r="G728" s="176">
        <v>738</v>
      </c>
      <c r="H728" s="176" t="s">
        <v>208</v>
      </c>
      <c r="I728" s="176" t="s">
        <v>862</v>
      </c>
      <c r="J728" s="176" t="s">
        <v>96</v>
      </c>
      <c r="K728" s="176" t="s">
        <v>1092</v>
      </c>
      <c r="L728" s="204">
        <v>46169.472222222219</v>
      </c>
      <c r="M728" s="204">
        <v>46169.479166666664</v>
      </c>
      <c r="N728" s="176" t="s">
        <v>221</v>
      </c>
      <c r="O728" s="144" t="s">
        <v>207</v>
      </c>
      <c r="P728" s="90"/>
      <c r="Q728" s="144" t="s">
        <v>207</v>
      </c>
      <c r="R728" s="90"/>
      <c r="S728" s="144" t="s">
        <v>207</v>
      </c>
      <c r="T728" s="90"/>
      <c r="U728" s="144" t="s">
        <v>207</v>
      </c>
      <c r="V728" s="90"/>
      <c r="W728" s="144" t="s">
        <v>207</v>
      </c>
      <c r="X728" s="90"/>
      <c r="Y728" s="144" t="s">
        <v>62</v>
      </c>
      <c r="Z728" s="90"/>
      <c r="AA728" s="144" t="s">
        <v>207</v>
      </c>
      <c r="AB728" s="90"/>
      <c r="AC728" s="144" t="s">
        <v>207</v>
      </c>
      <c r="AD728" s="90"/>
      <c r="AE728" s="144" t="s">
        <v>207</v>
      </c>
      <c r="AF728" s="178" t="str">
        <f>IF(AND(O728="",Q728="",S728="",U728="",W728="",Y728="",AA728="",AC728=""),"",IF(OR(AND(O728&lt;&gt;"NA",O728&lt;&gt;"C",O728&lt;&gt;"NC",O728&lt;&gt;"SF",O728&lt;&gt;""),AND(Q728&lt;&gt;"NA",Q728&lt;&gt;"C",Q728&lt;&gt;"NC",Q728&lt;&gt;"SF",Q728&lt;&gt;""),AND(S728&lt;&gt;"NA",S728&lt;&gt;"C",S728&lt;&gt;"NC",S728&lt;&gt;"SF",S728&lt;&gt;""),AND(U728&lt;&gt;"NA",U728&lt;&gt;"C",U728&lt;&gt;"NC",U728&lt;&gt;"SF",U728&lt;&gt;""),AND(W728&lt;&gt;"NA",W728&lt;&gt;"C",W728&lt;&gt;"NC",W728&lt;&gt;"SF",W728&lt;&gt;""),AND(Y728&lt;&gt;"NA",Y728&lt;&gt;"C",Y728&lt;&gt;"NC",Y728&lt;&gt;"SF",Y728&lt;&gt;""),AND(AA728&lt;&gt;"NA",AA728&lt;&gt;"C",AA728&lt;&gt;"NC",AA728&lt;&gt;"SF",AA728&lt;&gt;""),AND(AC728&lt;&gt;"NA",AC728&lt;&gt;"C",AC728&lt;&gt;"NC",AC728&lt;&gt;"SF",AC728&lt;&gt;"")),"FALSO",IF(AND(O728="NA",Q728="NA",S728="NA",U728="NA",W728="NA",Y728="NA",AA728="NA",AC728="NA"),"NA",IF(OR(O728="NC",Q728="NC",S728="NC",U728="NC",W728="NC",Y728="NC",AA728="NC",AC728="NC",O728="SF",Q728="SF",S728="SF",U728="SF",W728="SF",Y728="SF",AA728="SF",AC728="SF"),"NC",IF(OR(O728="C",Q728="C",S728="C",U728="C",W728="C",Y728="C",AA728="C",AC728="C"),"C","")))))</f>
        <v>C</v>
      </c>
      <c r="AG728" s="54" t="str">
        <f>IF(AND(AE728="C",AF728="C"),"UTILIZOU O PDA CORRETAMENTE",IF(AND(AE728="C",AF728="NC"),"UTILIZOU O PDA CORRETAMENTE. NÃO HÁ FOTOS DE TODAS AS ETAPAS",IF(AND(AE728="NC",AF728="NC"),"NÃO UTILIZOU O PDA",IF(AND(AE728="NA",AF728="NA"),"NÃO AVALIADO POR FALHA DE SINCRONISMO"))))</f>
        <v>UTILIZOU O PDA CORRETAMENTE</v>
      </c>
      <c r="AH728" s="144"/>
      <c r="AI728" s="190" t="s">
        <v>6</v>
      </c>
      <c r="AJ728" s="94" t="str">
        <f>E728</f>
        <v>SÃO PAULO</v>
      </c>
      <c r="AK728" s="192" t="s">
        <v>39</v>
      </c>
    </row>
    <row r="729" spans="1:37" ht="30" customHeight="1">
      <c r="A729" s="176" t="s">
        <v>201</v>
      </c>
      <c r="B729" s="176">
        <v>2621242968</v>
      </c>
      <c r="C729" s="176" t="s">
        <v>86</v>
      </c>
      <c r="D729" s="176" t="s">
        <v>77</v>
      </c>
      <c r="E729" s="176" t="s">
        <v>5</v>
      </c>
      <c r="F729" s="176" t="s">
        <v>259</v>
      </c>
      <c r="G729" s="176">
        <v>603</v>
      </c>
      <c r="H729" s="176"/>
      <c r="I729" s="176" t="s">
        <v>264</v>
      </c>
      <c r="J729" s="176" t="s">
        <v>86</v>
      </c>
      <c r="K729" s="176" t="s">
        <v>269</v>
      </c>
      <c r="L729" s="204">
        <v>46169.291666666664</v>
      </c>
      <c r="M729" s="204">
        <v>46169.298611111109</v>
      </c>
      <c r="N729" s="176" t="s">
        <v>323</v>
      </c>
      <c r="O729" s="144" t="s">
        <v>207</v>
      </c>
      <c r="P729" s="90"/>
      <c r="Q729" s="144" t="s">
        <v>207</v>
      </c>
      <c r="R729" s="90"/>
      <c r="S729" s="144" t="s">
        <v>207</v>
      </c>
      <c r="T729" s="90"/>
      <c r="U729" s="144" t="s">
        <v>62</v>
      </c>
      <c r="V729" s="90"/>
      <c r="W729" s="144" t="s">
        <v>207</v>
      </c>
      <c r="X729" s="90"/>
      <c r="Y729" s="144" t="s">
        <v>207</v>
      </c>
      <c r="Z729" s="90"/>
      <c r="AA729" s="144" t="s">
        <v>207</v>
      </c>
      <c r="AB729" s="90"/>
      <c r="AC729" s="144" t="s">
        <v>207</v>
      </c>
      <c r="AD729" s="90"/>
      <c r="AE729" s="144" t="s">
        <v>207</v>
      </c>
      <c r="AF729" s="178" t="str">
        <f>IF(AND(O729="",Q729="",S729="",U729="",W729="",Y729="",AA729="",AC729=""),"",IF(OR(AND(O729&lt;&gt;"NA",O729&lt;&gt;"C",O729&lt;&gt;"NC",O729&lt;&gt;"SF",O729&lt;&gt;""),AND(Q729&lt;&gt;"NA",Q729&lt;&gt;"C",Q729&lt;&gt;"NC",Q729&lt;&gt;"SF",Q729&lt;&gt;""),AND(S729&lt;&gt;"NA",S729&lt;&gt;"C",S729&lt;&gt;"NC",S729&lt;&gt;"SF",S729&lt;&gt;""),AND(U729&lt;&gt;"NA",U729&lt;&gt;"C",U729&lt;&gt;"NC",U729&lt;&gt;"SF",U729&lt;&gt;""),AND(W729&lt;&gt;"NA",W729&lt;&gt;"C",W729&lt;&gt;"NC",W729&lt;&gt;"SF",W729&lt;&gt;""),AND(Y729&lt;&gt;"NA",Y729&lt;&gt;"C",Y729&lt;&gt;"NC",Y729&lt;&gt;"SF",Y729&lt;&gt;""),AND(AA729&lt;&gt;"NA",AA729&lt;&gt;"C",AA729&lt;&gt;"NC",AA729&lt;&gt;"SF",AA729&lt;&gt;""),AND(AC729&lt;&gt;"NA",AC729&lt;&gt;"C",AC729&lt;&gt;"NC",AC729&lt;&gt;"SF",AC729&lt;&gt;"")),"FALSO",IF(AND(O729="NA",Q729="NA",S729="NA",U729="NA",W729="NA",Y729="NA",AA729="NA",AC729="NA"),"NA",IF(OR(O729="NC",Q729="NC",S729="NC",U729="NC",W729="NC",Y729="NC",AA729="NC",AC729="NC",O729="SF",Q729="SF",S729="SF",U729="SF",W729="SF",Y729="SF",AA729="SF",AC729="SF"),"NC",IF(OR(O729="C",Q729="C",S729="C",U729="C",W729="C",Y729="C",AA729="C",AC729="C"),"C","")))))</f>
        <v>C</v>
      </c>
      <c r="AG729" s="54" t="str">
        <f>IF(AND(AE729="C",AF729="C"),"UTILIZOU O PDA CORRETAMENTE",IF(AND(AE729="C",AF729="NC"),"UTILIZOU O PDA CORRETAMENTE. NÃO HÁ FOTOS DE TODAS AS ETAPAS",IF(AND(AE729="NC",AF729="NC"),"NÃO UTILIZOU O PDA",IF(AND(AE729="NA",AF729="NA"),"NÃO AVALIADO POR FALHA DE SINCRONISMO"))))</f>
        <v>UTILIZOU O PDA CORRETAMENTE</v>
      </c>
      <c r="AH729" s="144" t="s">
        <v>207</v>
      </c>
      <c r="AI729" s="190" t="s">
        <v>6</v>
      </c>
      <c r="AJ729" s="94" t="str">
        <f>E729</f>
        <v>SÃO PAULO</v>
      </c>
      <c r="AK729" s="192" t="s">
        <v>39</v>
      </c>
    </row>
    <row r="730" spans="1:37" ht="30" customHeight="1">
      <c r="A730" s="176" t="s">
        <v>201</v>
      </c>
      <c r="B730" s="176">
        <v>2694232320</v>
      </c>
      <c r="C730" s="176" t="s">
        <v>107</v>
      </c>
      <c r="D730" s="176" t="s">
        <v>81</v>
      </c>
      <c r="E730" s="176" t="s">
        <v>5</v>
      </c>
      <c r="F730" s="176" t="s">
        <v>1093</v>
      </c>
      <c r="G730" s="176">
        <v>356</v>
      </c>
      <c r="H730" s="176" t="s">
        <v>1094</v>
      </c>
      <c r="I730" s="176" t="s">
        <v>671</v>
      </c>
      <c r="J730" s="176" t="s">
        <v>224</v>
      </c>
      <c r="K730" s="176" t="s">
        <v>1095</v>
      </c>
      <c r="L730" s="204">
        <v>46169.548611111109</v>
      </c>
      <c r="M730" s="204">
        <v>46169.564583333333</v>
      </c>
      <c r="N730" s="176" t="s">
        <v>248</v>
      </c>
      <c r="O730" s="144" t="s">
        <v>207</v>
      </c>
      <c r="P730" s="90"/>
      <c r="Q730" s="144" t="s">
        <v>62</v>
      </c>
      <c r="R730" s="90"/>
      <c r="S730" s="144" t="s">
        <v>62</v>
      </c>
      <c r="T730" s="90"/>
      <c r="U730" s="144" t="s">
        <v>62</v>
      </c>
      <c r="V730" s="90"/>
      <c r="W730" s="144" t="s">
        <v>62</v>
      </c>
      <c r="X730" s="90"/>
      <c r="Y730" s="144" t="s">
        <v>62</v>
      </c>
      <c r="Z730" s="90"/>
      <c r="AA730" s="144" t="s">
        <v>62</v>
      </c>
      <c r="AB730" s="90"/>
      <c r="AC730" s="144" t="s">
        <v>207</v>
      </c>
      <c r="AD730" s="90"/>
      <c r="AE730" s="144" t="s">
        <v>207</v>
      </c>
      <c r="AF730" s="178" t="str">
        <f>IF(AND(O730="",Q730="",S730="",U730="",W730="",Y730="",AA730="",AC730=""),"",IF(OR(AND(O730&lt;&gt;"NA",O730&lt;&gt;"C",O730&lt;&gt;"NC",O730&lt;&gt;"SF",O730&lt;&gt;""),AND(Q730&lt;&gt;"NA",Q730&lt;&gt;"C",Q730&lt;&gt;"NC",Q730&lt;&gt;"SF",Q730&lt;&gt;""),AND(S730&lt;&gt;"NA",S730&lt;&gt;"C",S730&lt;&gt;"NC",S730&lt;&gt;"SF",S730&lt;&gt;""),AND(U730&lt;&gt;"NA",U730&lt;&gt;"C",U730&lt;&gt;"NC",U730&lt;&gt;"SF",U730&lt;&gt;""),AND(W730&lt;&gt;"NA",W730&lt;&gt;"C",W730&lt;&gt;"NC",W730&lt;&gt;"SF",W730&lt;&gt;""),AND(Y730&lt;&gt;"NA",Y730&lt;&gt;"C",Y730&lt;&gt;"NC",Y730&lt;&gt;"SF",Y730&lt;&gt;""),AND(AA730&lt;&gt;"NA",AA730&lt;&gt;"C",AA730&lt;&gt;"NC",AA730&lt;&gt;"SF",AA730&lt;&gt;""),AND(AC730&lt;&gt;"NA",AC730&lt;&gt;"C",AC730&lt;&gt;"NC",AC730&lt;&gt;"SF",AC730&lt;&gt;"")),"FALSO",IF(AND(O730="NA",Q730="NA",S730="NA",U730="NA",W730="NA",Y730="NA",AA730="NA",AC730="NA"),"NA",IF(OR(O730="NC",Q730="NC",S730="NC",U730="NC",W730="NC",Y730="NC",AA730="NC",AC730="NC",O730="SF",Q730="SF",S730="SF",U730="SF",W730="SF",Y730="SF",AA730="SF",AC730="SF"),"NC",IF(OR(O730="C",Q730="C",S730="C",U730="C",W730="C",Y730="C",AA730="C",AC730="C"),"C","")))))</f>
        <v>C</v>
      </c>
      <c r="AG730" s="54" t="str">
        <f>IF(AND(AE730="C",AF730="C"),"UTILIZOU O PDA CORRETAMENTE",IF(AND(AE730="C",AF730="NC"),"UTILIZOU O PDA CORRETAMENTE. NÃO HÁ FOTOS DE TODAS AS ETAPAS",IF(AND(AE730="NC",AF730="NC"),"NÃO UTILIZOU O PDA",IF(AND(AE730="NA",AF730="NA"),"NÃO AVALIADO POR FALHA DE SINCRONISMO"))))</f>
        <v>UTILIZOU O PDA CORRETAMENTE</v>
      </c>
      <c r="AH730" s="144" t="s">
        <v>207</v>
      </c>
      <c r="AI730" s="190" t="s">
        <v>6</v>
      </c>
      <c r="AJ730" s="94" t="str">
        <f>E730</f>
        <v>SÃO PAULO</v>
      </c>
      <c r="AK730" s="192" t="s">
        <v>39</v>
      </c>
    </row>
    <row r="731" spans="1:37" ht="30" customHeight="1">
      <c r="A731" s="176" t="s">
        <v>201</v>
      </c>
      <c r="B731" s="176">
        <v>2622181004</v>
      </c>
      <c r="C731" s="176" t="s">
        <v>107</v>
      </c>
      <c r="D731" s="176" t="s">
        <v>81</v>
      </c>
      <c r="E731" s="176" t="s">
        <v>5</v>
      </c>
      <c r="F731" s="176" t="s">
        <v>1096</v>
      </c>
      <c r="G731" s="176">
        <v>78</v>
      </c>
      <c r="H731" s="176" t="s">
        <v>217</v>
      </c>
      <c r="I731" s="176" t="s">
        <v>414</v>
      </c>
      <c r="J731" s="176" t="s">
        <v>219</v>
      </c>
      <c r="K731" s="176" t="s">
        <v>1097</v>
      </c>
      <c r="L731" s="204">
        <v>46169.595833333333</v>
      </c>
      <c r="M731" s="204">
        <v>46169.630555555559</v>
      </c>
      <c r="N731" s="176" t="s">
        <v>235</v>
      </c>
      <c r="O731" s="144" t="s">
        <v>207</v>
      </c>
      <c r="P731" s="90"/>
      <c r="Q731" s="144" t="s">
        <v>207</v>
      </c>
      <c r="R731" s="90"/>
      <c r="S731" s="144" t="s">
        <v>207</v>
      </c>
      <c r="T731" s="90"/>
      <c r="U731" s="144" t="s">
        <v>207</v>
      </c>
      <c r="V731" s="90"/>
      <c r="W731" s="144" t="s">
        <v>207</v>
      </c>
      <c r="X731" s="90"/>
      <c r="Y731" s="144" t="s">
        <v>207</v>
      </c>
      <c r="Z731" s="90"/>
      <c r="AA731" s="144" t="s">
        <v>207</v>
      </c>
      <c r="AB731" s="90"/>
      <c r="AC731" s="144" t="s">
        <v>207</v>
      </c>
      <c r="AD731" s="90"/>
      <c r="AE731" s="144" t="s">
        <v>207</v>
      </c>
      <c r="AF731" s="178" t="str">
        <f>IF(AND(O731="",Q731="",S731="",U731="",W731="",Y731="",AA731="",AC731=""),"",IF(OR(AND(O731&lt;&gt;"NA",O731&lt;&gt;"C",O731&lt;&gt;"NC",O731&lt;&gt;"SF",O731&lt;&gt;""),AND(Q731&lt;&gt;"NA",Q731&lt;&gt;"C",Q731&lt;&gt;"NC",Q731&lt;&gt;"SF",Q731&lt;&gt;""),AND(S731&lt;&gt;"NA",S731&lt;&gt;"C",S731&lt;&gt;"NC",S731&lt;&gt;"SF",S731&lt;&gt;""),AND(U731&lt;&gt;"NA",U731&lt;&gt;"C",U731&lt;&gt;"NC",U731&lt;&gt;"SF",U731&lt;&gt;""),AND(W731&lt;&gt;"NA",W731&lt;&gt;"C",W731&lt;&gt;"NC",W731&lt;&gt;"SF",W731&lt;&gt;""),AND(Y731&lt;&gt;"NA",Y731&lt;&gt;"C",Y731&lt;&gt;"NC",Y731&lt;&gt;"SF",Y731&lt;&gt;""),AND(AA731&lt;&gt;"NA",AA731&lt;&gt;"C",AA731&lt;&gt;"NC",AA731&lt;&gt;"SF",AA731&lt;&gt;""),AND(AC731&lt;&gt;"NA",AC731&lt;&gt;"C",AC731&lt;&gt;"NC",AC731&lt;&gt;"SF",AC731&lt;&gt;"")),"FALSO",IF(AND(O731="NA",Q731="NA",S731="NA",U731="NA",W731="NA",Y731="NA",AA731="NA",AC731="NA"),"NA",IF(OR(O731="NC",Q731="NC",S731="NC",U731="NC",W731="NC",Y731="NC",AA731="NC",AC731="NC",O731="SF",Q731="SF",S731="SF",U731="SF",W731="SF",Y731="SF",AA731="SF",AC731="SF"),"NC",IF(OR(O731="C",Q731="C",S731="C",U731="C",W731="C",Y731="C",AA731="C",AC731="C"),"C","")))))</f>
        <v>C</v>
      </c>
      <c r="AG731" s="54" t="str">
        <f>IF(AND(AE731="C",AF731="C"),"UTILIZOU O PDA CORRETAMENTE",IF(AND(AE731="C",AF731="NC"),"UTILIZOU O PDA CORRETAMENTE. NÃO HÁ FOTOS DE TODAS AS ETAPAS",IF(AND(AE731="NC",AF731="NC"),"NÃO UTILIZOU O PDA",IF(AND(AE731="NA",AF731="NA"),"NÃO AVALIADO POR FALHA DE SINCRONISMO"))))</f>
        <v>UTILIZOU O PDA CORRETAMENTE</v>
      </c>
      <c r="AH731" s="144" t="s">
        <v>207</v>
      </c>
      <c r="AI731" s="190" t="s">
        <v>6</v>
      </c>
      <c r="AJ731" s="94" t="str">
        <f>E731</f>
        <v>SÃO PAULO</v>
      </c>
      <c r="AK731" s="192" t="s">
        <v>39</v>
      </c>
    </row>
    <row r="732" spans="1:37" ht="30" customHeight="1">
      <c r="A732" s="176" t="s">
        <v>201</v>
      </c>
      <c r="B732" s="176">
        <v>2621365026</v>
      </c>
      <c r="C732" s="176" t="s">
        <v>472</v>
      </c>
      <c r="D732" s="176" t="s">
        <v>80</v>
      </c>
      <c r="E732" s="176" t="s">
        <v>5</v>
      </c>
      <c r="F732" s="176" t="s">
        <v>795</v>
      </c>
      <c r="G732" s="176">
        <v>18</v>
      </c>
      <c r="H732" s="176"/>
      <c r="I732" s="176" t="s">
        <v>546</v>
      </c>
      <c r="J732" s="176" t="s">
        <v>473</v>
      </c>
      <c r="K732" s="176" t="s">
        <v>1098</v>
      </c>
      <c r="L732" s="204">
        <v>46169.625</v>
      </c>
      <c r="M732" s="204">
        <v>46169.628472222219</v>
      </c>
      <c r="N732" s="176" t="s">
        <v>503</v>
      </c>
      <c r="O732" s="144" t="s">
        <v>62</v>
      </c>
      <c r="P732" s="90"/>
      <c r="Q732" s="144" t="s">
        <v>62</v>
      </c>
      <c r="R732" s="90"/>
      <c r="S732" s="144" t="s">
        <v>62</v>
      </c>
      <c r="T732" s="90"/>
      <c r="U732" s="144" t="s">
        <v>62</v>
      </c>
      <c r="V732" s="90"/>
      <c r="W732" s="144" t="s">
        <v>62</v>
      </c>
      <c r="X732" s="90"/>
      <c r="Y732" s="144" t="s">
        <v>62</v>
      </c>
      <c r="Z732" s="90"/>
      <c r="AA732" s="144" t="s">
        <v>62</v>
      </c>
      <c r="AB732" s="90"/>
      <c r="AC732" s="144" t="s">
        <v>62</v>
      </c>
      <c r="AD732" s="90"/>
      <c r="AE732" s="144" t="s">
        <v>62</v>
      </c>
      <c r="AF732" s="178" t="str">
        <f>IF(AND(O732="",Q732="",S732="",U732="",W732="",Y732="",AA732="",AC732=""),"",IF(OR(AND(O732&lt;&gt;"NA",O732&lt;&gt;"C",O732&lt;&gt;"NC",O732&lt;&gt;"SF",O732&lt;&gt;""),AND(Q732&lt;&gt;"NA",Q732&lt;&gt;"C",Q732&lt;&gt;"NC",Q732&lt;&gt;"SF",Q732&lt;&gt;""),AND(S732&lt;&gt;"NA",S732&lt;&gt;"C",S732&lt;&gt;"NC",S732&lt;&gt;"SF",S732&lt;&gt;""),AND(U732&lt;&gt;"NA",U732&lt;&gt;"C",U732&lt;&gt;"NC",U732&lt;&gt;"SF",U732&lt;&gt;""),AND(W732&lt;&gt;"NA",W732&lt;&gt;"C",W732&lt;&gt;"NC",W732&lt;&gt;"SF",W732&lt;&gt;""),AND(Y732&lt;&gt;"NA",Y732&lt;&gt;"C",Y732&lt;&gt;"NC",Y732&lt;&gt;"SF",Y732&lt;&gt;""),AND(AA732&lt;&gt;"NA",AA732&lt;&gt;"C",AA732&lt;&gt;"NC",AA732&lt;&gt;"SF",AA732&lt;&gt;""),AND(AC732&lt;&gt;"NA",AC732&lt;&gt;"C",AC732&lt;&gt;"NC",AC732&lt;&gt;"SF",AC732&lt;&gt;"")),"FALSO",IF(AND(O732="NA",Q732="NA",S732="NA",U732="NA",W732="NA",Y732="NA",AA732="NA",AC732="NA"),"NA",IF(OR(O732="NC",Q732="NC",S732="NC",U732="NC",W732="NC",Y732="NC",AA732="NC",AC732="NC",O732="SF",Q732="SF",S732="SF",U732="SF",W732="SF",Y732="SF",AA732="SF",AC732="SF"),"NC",IF(OR(O732="C",Q732="C",S732="C",U732="C",W732="C",Y732="C",AA732="C",AC732="C"),"C","")))))</f>
        <v>NA</v>
      </c>
      <c r="AG732" s="54" t="str">
        <f>IF(AND(AE732="C",AF732="C"),"UTILIZOU O PDA CORRETAMENTE",IF(AND(AE732="C",AF732="NC"),"UTILIZOU O PDA CORRETAMENTE. NÃO HÁ FOTOS DE TODAS AS ETAPAS",IF(AND(AE732="NC",AF732="NC"),"NÃO UTILIZOU O PDA",IF(AND(AE732="NA",AF732="NA"),"NÃO AVALIADO POR FALHA DE SINCRONISMO"))))</f>
        <v>NÃO AVALIADO POR FALHA DE SINCRONISMO</v>
      </c>
      <c r="AH732" s="144" t="s">
        <v>207</v>
      </c>
      <c r="AI732" s="190" t="s">
        <v>6</v>
      </c>
      <c r="AJ732" s="94" t="str">
        <f>E732</f>
        <v>SÃO PAULO</v>
      </c>
      <c r="AK732" s="192" t="s">
        <v>39</v>
      </c>
    </row>
    <row r="733" spans="1:37" ht="30" customHeight="1">
      <c r="A733" s="176" t="s">
        <v>201</v>
      </c>
      <c r="B733" s="176">
        <v>2621365182</v>
      </c>
      <c r="C733" s="176" t="s">
        <v>472</v>
      </c>
      <c r="D733" s="176" t="s">
        <v>80</v>
      </c>
      <c r="E733" s="176" t="s">
        <v>5</v>
      </c>
      <c r="F733" s="176" t="s">
        <v>795</v>
      </c>
      <c r="G733" s="176">
        <v>68</v>
      </c>
      <c r="H733" s="176" t="s">
        <v>217</v>
      </c>
      <c r="I733" s="176" t="s">
        <v>546</v>
      </c>
      <c r="J733" s="176" t="s">
        <v>473</v>
      </c>
      <c r="K733" s="176" t="s">
        <v>1098</v>
      </c>
      <c r="L733" s="204">
        <v>46169.638888888891</v>
      </c>
      <c r="M733" s="204">
        <v>46169.645833333336</v>
      </c>
      <c r="N733" s="176" t="s">
        <v>503</v>
      </c>
      <c r="O733" s="144" t="s">
        <v>62</v>
      </c>
      <c r="P733" s="90"/>
      <c r="Q733" s="144" t="s">
        <v>62</v>
      </c>
      <c r="R733" s="90"/>
      <c r="S733" s="144" t="s">
        <v>62</v>
      </c>
      <c r="T733" s="90"/>
      <c r="U733" s="144" t="s">
        <v>62</v>
      </c>
      <c r="V733" s="90"/>
      <c r="W733" s="144" t="s">
        <v>62</v>
      </c>
      <c r="X733" s="90"/>
      <c r="Y733" s="144" t="s">
        <v>62</v>
      </c>
      <c r="Z733" s="90"/>
      <c r="AA733" s="144" t="s">
        <v>62</v>
      </c>
      <c r="AB733" s="90"/>
      <c r="AC733" s="144" t="s">
        <v>62</v>
      </c>
      <c r="AD733" s="90"/>
      <c r="AE733" s="144" t="s">
        <v>62</v>
      </c>
      <c r="AF733" s="178" t="str">
        <f>IF(AND(O733="",Q733="",S733="",U733="",W733="",Y733="",AA733="",AC733=""),"",IF(OR(AND(O733&lt;&gt;"NA",O733&lt;&gt;"C",O733&lt;&gt;"NC",O733&lt;&gt;"SF",O733&lt;&gt;""),AND(Q733&lt;&gt;"NA",Q733&lt;&gt;"C",Q733&lt;&gt;"NC",Q733&lt;&gt;"SF",Q733&lt;&gt;""),AND(S733&lt;&gt;"NA",S733&lt;&gt;"C",S733&lt;&gt;"NC",S733&lt;&gt;"SF",S733&lt;&gt;""),AND(U733&lt;&gt;"NA",U733&lt;&gt;"C",U733&lt;&gt;"NC",U733&lt;&gt;"SF",U733&lt;&gt;""),AND(W733&lt;&gt;"NA",W733&lt;&gt;"C",W733&lt;&gt;"NC",W733&lt;&gt;"SF",W733&lt;&gt;""),AND(Y733&lt;&gt;"NA",Y733&lt;&gt;"C",Y733&lt;&gt;"NC",Y733&lt;&gt;"SF",Y733&lt;&gt;""),AND(AA733&lt;&gt;"NA",AA733&lt;&gt;"C",AA733&lt;&gt;"NC",AA733&lt;&gt;"SF",AA733&lt;&gt;""),AND(AC733&lt;&gt;"NA",AC733&lt;&gt;"C",AC733&lt;&gt;"NC",AC733&lt;&gt;"SF",AC733&lt;&gt;"")),"FALSO",IF(AND(O733="NA",Q733="NA",S733="NA",U733="NA",W733="NA",Y733="NA",AA733="NA",AC733="NA"),"NA",IF(OR(O733="NC",Q733="NC",S733="NC",U733="NC",W733="NC",Y733="NC",AA733="NC",AC733="NC",O733="SF",Q733="SF",S733="SF",U733="SF",W733="SF",Y733="SF",AA733="SF",AC733="SF"),"NC",IF(OR(O733="C",Q733="C",S733="C",U733="C",W733="C",Y733="C",AA733="C",AC733="C"),"C","")))))</f>
        <v>NA</v>
      </c>
      <c r="AG733" s="54" t="str">
        <f>IF(AND(AE733="C",AF733="C"),"UTILIZOU O PDA CORRETAMENTE",IF(AND(AE733="C",AF733="NC"),"UTILIZOU O PDA CORRETAMENTE. NÃO HÁ FOTOS DE TODAS AS ETAPAS",IF(AND(AE733="NC",AF733="NC"),"NÃO UTILIZOU O PDA",IF(AND(AE733="NA",AF733="NA"),"NÃO AVALIADO POR FALHA DE SINCRONISMO"))))</f>
        <v>NÃO AVALIADO POR FALHA DE SINCRONISMO</v>
      </c>
      <c r="AH733" s="144" t="s">
        <v>207</v>
      </c>
      <c r="AI733" s="190" t="s">
        <v>6</v>
      </c>
      <c r="AJ733" s="94" t="str">
        <f>E733</f>
        <v>SÃO PAULO</v>
      </c>
      <c r="AK733" s="192" t="s">
        <v>39</v>
      </c>
    </row>
    <row r="734" spans="1:37" ht="30" customHeight="1">
      <c r="A734" s="176" t="s">
        <v>201</v>
      </c>
      <c r="B734" s="176">
        <v>2621365325</v>
      </c>
      <c r="C734" s="176" t="s">
        <v>472</v>
      </c>
      <c r="D734" s="176" t="s">
        <v>80</v>
      </c>
      <c r="E734" s="176" t="s">
        <v>5</v>
      </c>
      <c r="F734" s="176" t="s">
        <v>795</v>
      </c>
      <c r="G734" s="176">
        <v>53</v>
      </c>
      <c r="H734" s="176"/>
      <c r="I734" s="176" t="s">
        <v>546</v>
      </c>
      <c r="J734" s="176" t="s">
        <v>473</v>
      </c>
      <c r="K734" s="176" t="s">
        <v>1098</v>
      </c>
      <c r="L734" s="204">
        <v>46169.649305555555</v>
      </c>
      <c r="M734" s="204">
        <v>46169.654166666667</v>
      </c>
      <c r="N734" s="176" t="s">
        <v>503</v>
      </c>
      <c r="O734" s="144" t="s">
        <v>62</v>
      </c>
      <c r="P734" s="90"/>
      <c r="Q734" s="144" t="s">
        <v>62</v>
      </c>
      <c r="R734" s="90"/>
      <c r="S734" s="144" t="s">
        <v>62</v>
      </c>
      <c r="T734" s="90"/>
      <c r="U734" s="144" t="s">
        <v>62</v>
      </c>
      <c r="V734" s="90"/>
      <c r="W734" s="144" t="s">
        <v>62</v>
      </c>
      <c r="X734" s="90"/>
      <c r="Y734" s="144" t="s">
        <v>62</v>
      </c>
      <c r="Z734" s="90"/>
      <c r="AA734" s="144" t="s">
        <v>62</v>
      </c>
      <c r="AB734" s="90"/>
      <c r="AC734" s="144" t="s">
        <v>62</v>
      </c>
      <c r="AD734" s="90"/>
      <c r="AE734" s="144" t="s">
        <v>62</v>
      </c>
      <c r="AF734" s="178" t="str">
        <f>IF(AND(O734="",Q734="",S734="",U734="",W734="",Y734="",AA734="",AC734=""),"",IF(OR(AND(O734&lt;&gt;"NA",O734&lt;&gt;"C",O734&lt;&gt;"NC",O734&lt;&gt;"SF",O734&lt;&gt;""),AND(Q734&lt;&gt;"NA",Q734&lt;&gt;"C",Q734&lt;&gt;"NC",Q734&lt;&gt;"SF",Q734&lt;&gt;""),AND(S734&lt;&gt;"NA",S734&lt;&gt;"C",S734&lt;&gt;"NC",S734&lt;&gt;"SF",S734&lt;&gt;""),AND(U734&lt;&gt;"NA",U734&lt;&gt;"C",U734&lt;&gt;"NC",U734&lt;&gt;"SF",U734&lt;&gt;""),AND(W734&lt;&gt;"NA",W734&lt;&gt;"C",W734&lt;&gt;"NC",W734&lt;&gt;"SF",W734&lt;&gt;""),AND(Y734&lt;&gt;"NA",Y734&lt;&gt;"C",Y734&lt;&gt;"NC",Y734&lt;&gt;"SF",Y734&lt;&gt;""),AND(AA734&lt;&gt;"NA",AA734&lt;&gt;"C",AA734&lt;&gt;"NC",AA734&lt;&gt;"SF",AA734&lt;&gt;""),AND(AC734&lt;&gt;"NA",AC734&lt;&gt;"C",AC734&lt;&gt;"NC",AC734&lt;&gt;"SF",AC734&lt;&gt;"")),"FALSO",IF(AND(O734="NA",Q734="NA",S734="NA",U734="NA",W734="NA",Y734="NA",AA734="NA",AC734="NA"),"NA",IF(OR(O734="NC",Q734="NC",S734="NC",U734="NC",W734="NC",Y734="NC",AA734="NC",AC734="NC",O734="SF",Q734="SF",S734="SF",U734="SF",W734="SF",Y734="SF",AA734="SF",AC734="SF"),"NC",IF(OR(O734="C",Q734="C",S734="C",U734="C",W734="C",Y734="C",AA734="C",AC734="C"),"C","")))))</f>
        <v>NA</v>
      </c>
      <c r="AG734" s="54" t="str">
        <f>IF(AND(AE734="C",AF734="C"),"UTILIZOU O PDA CORRETAMENTE",IF(AND(AE734="C",AF734="NC"),"UTILIZOU O PDA CORRETAMENTE. NÃO HÁ FOTOS DE TODAS AS ETAPAS",IF(AND(AE734="NC",AF734="NC"),"NÃO UTILIZOU O PDA",IF(AND(AE734="NA",AF734="NA"),"NÃO AVALIADO POR FALHA DE SINCRONISMO"))))</f>
        <v>NÃO AVALIADO POR FALHA DE SINCRONISMO</v>
      </c>
      <c r="AH734" s="144" t="s">
        <v>207</v>
      </c>
      <c r="AI734" s="190" t="s">
        <v>6</v>
      </c>
      <c r="AJ734" s="94" t="str">
        <f>E734</f>
        <v>SÃO PAULO</v>
      </c>
      <c r="AK734" s="192" t="s">
        <v>39</v>
      </c>
    </row>
    <row r="735" spans="1:37" ht="30" customHeight="1">
      <c r="A735" s="176" t="s">
        <v>201</v>
      </c>
      <c r="B735" s="176">
        <v>2621863272</v>
      </c>
      <c r="C735" s="176" t="s">
        <v>100</v>
      </c>
      <c r="D735" s="176" t="s">
        <v>81</v>
      </c>
      <c r="E735" s="176" t="s">
        <v>5</v>
      </c>
      <c r="F735" s="176" t="s">
        <v>1099</v>
      </c>
      <c r="G735" s="176">
        <v>9</v>
      </c>
      <c r="H735" s="176"/>
      <c r="I735" s="176" t="s">
        <v>1100</v>
      </c>
      <c r="J735" s="176" t="s">
        <v>236</v>
      </c>
      <c r="K735" s="176" t="s">
        <v>1101</v>
      </c>
      <c r="L735" s="204">
        <v>46169.549305555556</v>
      </c>
      <c r="M735" s="204">
        <v>46169.552083333336</v>
      </c>
      <c r="N735" s="176" t="s">
        <v>235</v>
      </c>
      <c r="O735" s="144" t="s">
        <v>230</v>
      </c>
      <c r="P735" s="90"/>
      <c r="Q735" s="144" t="s">
        <v>230</v>
      </c>
      <c r="R735" s="90"/>
      <c r="S735" s="144" t="s">
        <v>230</v>
      </c>
      <c r="T735" s="90"/>
      <c r="U735" s="144" t="s">
        <v>230</v>
      </c>
      <c r="V735" s="90"/>
      <c r="W735" s="144" t="s">
        <v>230</v>
      </c>
      <c r="X735" s="90"/>
      <c r="Y735" s="144" t="s">
        <v>230</v>
      </c>
      <c r="Z735" s="90"/>
      <c r="AA735" s="144" t="s">
        <v>230</v>
      </c>
      <c r="AB735" s="90"/>
      <c r="AC735" s="144" t="s">
        <v>230</v>
      </c>
      <c r="AD735" s="90"/>
      <c r="AE735" s="144" t="s">
        <v>231</v>
      </c>
      <c r="AF735" s="178" t="str">
        <f>IF(AND(O735="",Q735="",S735="",U735="",W735="",Y735="",AA735="",AC735=""),"",IF(OR(AND(O735&lt;&gt;"NA",O735&lt;&gt;"C",O735&lt;&gt;"NC",O735&lt;&gt;"SF",O735&lt;&gt;""),AND(Q735&lt;&gt;"NA",Q735&lt;&gt;"C",Q735&lt;&gt;"NC",Q735&lt;&gt;"SF",Q735&lt;&gt;""),AND(S735&lt;&gt;"NA",S735&lt;&gt;"C",S735&lt;&gt;"NC",S735&lt;&gt;"SF",S735&lt;&gt;""),AND(U735&lt;&gt;"NA",U735&lt;&gt;"C",U735&lt;&gt;"NC",U735&lt;&gt;"SF",U735&lt;&gt;""),AND(W735&lt;&gt;"NA",W735&lt;&gt;"C",W735&lt;&gt;"NC",W735&lt;&gt;"SF",W735&lt;&gt;""),AND(Y735&lt;&gt;"NA",Y735&lt;&gt;"C",Y735&lt;&gt;"NC",Y735&lt;&gt;"SF",Y735&lt;&gt;""),AND(AA735&lt;&gt;"NA",AA735&lt;&gt;"C",AA735&lt;&gt;"NC",AA735&lt;&gt;"SF",AA735&lt;&gt;""),AND(AC735&lt;&gt;"NA",AC735&lt;&gt;"C",AC735&lt;&gt;"NC",AC735&lt;&gt;"SF",AC735&lt;&gt;"")),"FALSO",IF(AND(O735="NA",Q735="NA",S735="NA",U735="NA",W735="NA",Y735="NA",AA735="NA",AC735="NA"),"NA",IF(OR(O735="NC",Q735="NC",S735="NC",U735="NC",W735="NC",Y735="NC",AA735="NC",AC735="NC",O735="SF",Q735="SF",S735="SF",U735="SF",W735="SF",Y735="SF",AA735="SF",AC735="SF"),"NC",IF(OR(O735="C",Q735="C",S735="C",U735="C",W735="C",Y735="C",AA735="C",AC735="C"),"C","")))))</f>
        <v>NC</v>
      </c>
      <c r="AG735" s="54" t="str">
        <f>IF(AND(AE735="C",AF735="C"),"UTILIZOU O PDA CORRETAMENTE",IF(AND(AE735="C",AF735="NC"),"UTILIZOU O PDA CORRETAMENTE. NÃO HÁ FOTOS DE TODAS AS ETAPAS",IF(AND(AE735="NC",AF735="NC"),"NÃO UTILIZOU O PDA",IF(AND(AE735="NA",AF735="NA"),"NÃO AVALIADO POR FALHA DE SINCRONISMO"))))</f>
        <v>NÃO UTILIZOU O PDA</v>
      </c>
      <c r="AH735" s="144" t="s">
        <v>207</v>
      </c>
      <c r="AI735" s="190" t="s">
        <v>6</v>
      </c>
      <c r="AJ735" s="94" t="str">
        <f>E735</f>
        <v>SÃO PAULO</v>
      </c>
      <c r="AK735" s="192" t="s">
        <v>39</v>
      </c>
    </row>
    <row r="736" spans="1:37" ht="30" customHeight="1">
      <c r="A736" s="176" t="s">
        <v>201</v>
      </c>
      <c r="B736" s="176">
        <v>2621280242</v>
      </c>
      <c r="C736" s="176" t="s">
        <v>92</v>
      </c>
      <c r="D736" s="176" t="s">
        <v>77</v>
      </c>
      <c r="E736" s="176" t="s">
        <v>5</v>
      </c>
      <c r="F736" s="176" t="s">
        <v>1102</v>
      </c>
      <c r="G736" s="176">
        <v>140</v>
      </c>
      <c r="H736" s="176" t="s">
        <v>203</v>
      </c>
      <c r="I736" s="176" t="s">
        <v>316</v>
      </c>
      <c r="J736" s="176" t="s">
        <v>343</v>
      </c>
      <c r="K736" s="176" t="s">
        <v>687</v>
      </c>
      <c r="L736" s="204">
        <v>46169.417361111111</v>
      </c>
      <c r="M736" s="204">
        <v>46169.425694444442</v>
      </c>
      <c r="N736" s="176" t="s">
        <v>229</v>
      </c>
      <c r="O736" s="144" t="s">
        <v>230</v>
      </c>
      <c r="P736" s="90"/>
      <c r="Q736" s="144" t="s">
        <v>230</v>
      </c>
      <c r="R736" s="90"/>
      <c r="S736" s="144" t="s">
        <v>230</v>
      </c>
      <c r="T736" s="90"/>
      <c r="U736" s="144" t="s">
        <v>230</v>
      </c>
      <c r="V736" s="90"/>
      <c r="W736" s="144" t="s">
        <v>230</v>
      </c>
      <c r="X736" s="90"/>
      <c r="Y736" s="144" t="s">
        <v>230</v>
      </c>
      <c r="Z736" s="90"/>
      <c r="AA736" s="144" t="s">
        <v>230</v>
      </c>
      <c r="AB736" s="90"/>
      <c r="AC736" s="144" t="s">
        <v>230</v>
      </c>
      <c r="AD736" s="90"/>
      <c r="AE736" s="144" t="s">
        <v>231</v>
      </c>
      <c r="AF736" s="178" t="str">
        <f>IF(AND(O736="",Q736="",S736="",U736="",W736="",Y736="",AA736="",AC736=""),"",IF(OR(AND(O736&lt;&gt;"NA",O736&lt;&gt;"C",O736&lt;&gt;"NC",O736&lt;&gt;"SF",O736&lt;&gt;""),AND(Q736&lt;&gt;"NA",Q736&lt;&gt;"C",Q736&lt;&gt;"NC",Q736&lt;&gt;"SF",Q736&lt;&gt;""),AND(S736&lt;&gt;"NA",S736&lt;&gt;"C",S736&lt;&gt;"NC",S736&lt;&gt;"SF",S736&lt;&gt;""),AND(U736&lt;&gt;"NA",U736&lt;&gt;"C",U736&lt;&gt;"NC",U736&lt;&gt;"SF",U736&lt;&gt;""),AND(W736&lt;&gt;"NA",W736&lt;&gt;"C",W736&lt;&gt;"NC",W736&lt;&gt;"SF",W736&lt;&gt;""),AND(Y736&lt;&gt;"NA",Y736&lt;&gt;"C",Y736&lt;&gt;"NC",Y736&lt;&gt;"SF",Y736&lt;&gt;""),AND(AA736&lt;&gt;"NA",AA736&lt;&gt;"C",AA736&lt;&gt;"NC",AA736&lt;&gt;"SF",AA736&lt;&gt;""),AND(AC736&lt;&gt;"NA",AC736&lt;&gt;"C",AC736&lt;&gt;"NC",AC736&lt;&gt;"SF",AC736&lt;&gt;"")),"FALSO",IF(AND(O736="NA",Q736="NA",S736="NA",U736="NA",W736="NA",Y736="NA",AA736="NA",AC736="NA"),"NA",IF(OR(O736="NC",Q736="NC",S736="NC",U736="NC",W736="NC",Y736="NC",AA736="NC",AC736="NC",O736="SF",Q736="SF",S736="SF",U736="SF",W736="SF",Y736="SF",AA736="SF",AC736="SF"),"NC",IF(OR(O736="C",Q736="C",S736="C",U736="C",W736="C",Y736="C",AA736="C",AC736="C"),"C","")))))</f>
        <v>NC</v>
      </c>
      <c r="AG736" s="54" t="str">
        <f>IF(AND(AE736="C",AF736="C"),"UTILIZOU O PDA CORRETAMENTE",IF(AND(AE736="C",AF736="NC"),"UTILIZOU O PDA CORRETAMENTE. NÃO HÁ FOTOS DE TODAS AS ETAPAS",IF(AND(AE736="NC",AF736="NC"),"NÃO UTILIZOU O PDA",IF(AND(AE736="NA",AF736="NA"),"NÃO AVALIADO POR FALHA DE SINCRONISMO"))))</f>
        <v>NÃO UTILIZOU O PDA</v>
      </c>
      <c r="AH736" s="144" t="s">
        <v>207</v>
      </c>
      <c r="AI736" s="190" t="s">
        <v>6</v>
      </c>
      <c r="AJ736" s="94" t="str">
        <f>E736</f>
        <v>SÃO PAULO</v>
      </c>
      <c r="AK736" s="192" t="s">
        <v>39</v>
      </c>
    </row>
    <row r="737" spans="1:37" ht="30" customHeight="1">
      <c r="A737" s="176" t="s">
        <v>201</v>
      </c>
      <c r="B737" s="176">
        <v>2622161943</v>
      </c>
      <c r="C737" s="176" t="s">
        <v>103</v>
      </c>
      <c r="D737" s="176" t="s">
        <v>81</v>
      </c>
      <c r="E737" s="176" t="s">
        <v>5</v>
      </c>
      <c r="F737" s="176" t="s">
        <v>1103</v>
      </c>
      <c r="G737" s="176">
        <v>34</v>
      </c>
      <c r="H737" s="176" t="s">
        <v>217</v>
      </c>
      <c r="I737" s="176" t="s">
        <v>559</v>
      </c>
      <c r="J737" s="176" t="s">
        <v>246</v>
      </c>
      <c r="K737" s="176" t="s">
        <v>217</v>
      </c>
      <c r="L737" s="204">
        <v>46169.541666666664</v>
      </c>
      <c r="M737" s="204">
        <v>46169.548611111109</v>
      </c>
      <c r="N737" s="176" t="s">
        <v>243</v>
      </c>
      <c r="O737" s="144" t="s">
        <v>207</v>
      </c>
      <c r="P737" s="90"/>
      <c r="Q737" s="144" t="s">
        <v>207</v>
      </c>
      <c r="R737" s="90"/>
      <c r="S737" s="144" t="s">
        <v>207</v>
      </c>
      <c r="T737" s="90"/>
      <c r="U737" s="144" t="s">
        <v>207</v>
      </c>
      <c r="V737" s="90"/>
      <c r="W737" s="144" t="s">
        <v>207</v>
      </c>
      <c r="X737" s="90"/>
      <c r="Y737" s="144" t="s">
        <v>62</v>
      </c>
      <c r="Z737" s="90"/>
      <c r="AA737" s="144" t="s">
        <v>207</v>
      </c>
      <c r="AB737" s="90"/>
      <c r="AC737" s="144" t="s">
        <v>207</v>
      </c>
      <c r="AD737" s="90"/>
      <c r="AE737" s="144" t="s">
        <v>207</v>
      </c>
      <c r="AF737" s="178" t="str">
        <f>IF(AND(O737="",Q737="",S737="",U737="",W737="",Y737="",AA737="",AC737=""),"",IF(OR(AND(O737&lt;&gt;"NA",O737&lt;&gt;"C",O737&lt;&gt;"NC",O737&lt;&gt;"SF",O737&lt;&gt;""),AND(Q737&lt;&gt;"NA",Q737&lt;&gt;"C",Q737&lt;&gt;"NC",Q737&lt;&gt;"SF",Q737&lt;&gt;""),AND(S737&lt;&gt;"NA",S737&lt;&gt;"C",S737&lt;&gt;"NC",S737&lt;&gt;"SF",S737&lt;&gt;""),AND(U737&lt;&gt;"NA",U737&lt;&gt;"C",U737&lt;&gt;"NC",U737&lt;&gt;"SF",U737&lt;&gt;""),AND(W737&lt;&gt;"NA",W737&lt;&gt;"C",W737&lt;&gt;"NC",W737&lt;&gt;"SF",W737&lt;&gt;""),AND(Y737&lt;&gt;"NA",Y737&lt;&gt;"C",Y737&lt;&gt;"NC",Y737&lt;&gt;"SF",Y737&lt;&gt;""),AND(AA737&lt;&gt;"NA",AA737&lt;&gt;"C",AA737&lt;&gt;"NC",AA737&lt;&gt;"SF",AA737&lt;&gt;""),AND(AC737&lt;&gt;"NA",AC737&lt;&gt;"C",AC737&lt;&gt;"NC",AC737&lt;&gt;"SF",AC737&lt;&gt;"")),"FALSO",IF(AND(O737="NA",Q737="NA",S737="NA",U737="NA",W737="NA",Y737="NA",AA737="NA",AC737="NA"),"NA",IF(OR(O737="NC",Q737="NC",S737="NC",U737="NC",W737="NC",Y737="NC",AA737="NC",AC737="NC",O737="SF",Q737="SF",S737="SF",U737="SF",W737="SF",Y737="SF",AA737="SF",AC737="SF"),"NC",IF(OR(O737="C",Q737="C",S737="C",U737="C",W737="C",Y737="C",AA737="C",AC737="C"),"C","")))))</f>
        <v>C</v>
      </c>
      <c r="AG737" s="54" t="str">
        <f>IF(AND(AE737="C",AF737="C"),"UTILIZOU O PDA CORRETAMENTE",IF(AND(AE737="C",AF737="NC"),"UTILIZOU O PDA CORRETAMENTE. NÃO HÁ FOTOS DE TODAS AS ETAPAS",IF(AND(AE737="NC",AF737="NC"),"NÃO UTILIZOU O PDA",IF(AND(AE737="NA",AF737="NA"),"NÃO AVALIADO POR FALHA DE SINCRONISMO"))))</f>
        <v>UTILIZOU O PDA CORRETAMENTE</v>
      </c>
      <c r="AH737" s="144" t="s">
        <v>207</v>
      </c>
      <c r="AI737" s="190" t="s">
        <v>6</v>
      </c>
      <c r="AJ737" s="94" t="str">
        <f>E737</f>
        <v>SÃO PAULO</v>
      </c>
      <c r="AK737" s="192" t="s">
        <v>39</v>
      </c>
    </row>
    <row r="738" spans="1:37" ht="30" customHeight="1">
      <c r="A738" s="176" t="s">
        <v>201</v>
      </c>
      <c r="B738" s="176">
        <v>2622167529</v>
      </c>
      <c r="C738" s="176" t="s">
        <v>89</v>
      </c>
      <c r="D738" s="176" t="s">
        <v>78</v>
      </c>
      <c r="E738" s="176" t="s">
        <v>5</v>
      </c>
      <c r="F738" s="176" t="s">
        <v>1104</v>
      </c>
      <c r="G738" s="176">
        <v>95</v>
      </c>
      <c r="H738" s="176" t="s">
        <v>217</v>
      </c>
      <c r="I738" s="176" t="s">
        <v>601</v>
      </c>
      <c r="J738" s="176" t="s">
        <v>228</v>
      </c>
      <c r="K738" s="176" t="s">
        <v>1105</v>
      </c>
      <c r="L738" s="204">
        <v>46169.451388888891</v>
      </c>
      <c r="M738" s="204">
        <v>46169.454861111109</v>
      </c>
      <c r="N738" s="176" t="s">
        <v>258</v>
      </c>
      <c r="O738" s="144" t="s">
        <v>207</v>
      </c>
      <c r="P738" s="90"/>
      <c r="Q738" s="144" t="s">
        <v>207</v>
      </c>
      <c r="R738" s="90"/>
      <c r="S738" s="144" t="s">
        <v>207</v>
      </c>
      <c r="T738" s="90"/>
      <c r="U738" s="144" t="s">
        <v>62</v>
      </c>
      <c r="V738" s="90"/>
      <c r="W738" s="144" t="s">
        <v>207</v>
      </c>
      <c r="X738" s="90"/>
      <c r="Y738" s="144" t="s">
        <v>62</v>
      </c>
      <c r="Z738" s="90"/>
      <c r="AA738" s="144" t="s">
        <v>62</v>
      </c>
      <c r="AB738" s="90"/>
      <c r="AC738" s="144" t="s">
        <v>207</v>
      </c>
      <c r="AD738" s="90"/>
      <c r="AE738" s="144" t="s">
        <v>207</v>
      </c>
      <c r="AF738" s="178" t="str">
        <f>IF(AND(O738="",Q738="",S738="",U738="",W738="",Y738="",AA738="",AC738=""),"",IF(OR(AND(O738&lt;&gt;"NA",O738&lt;&gt;"C",O738&lt;&gt;"NC",O738&lt;&gt;"SF",O738&lt;&gt;""),AND(Q738&lt;&gt;"NA",Q738&lt;&gt;"C",Q738&lt;&gt;"NC",Q738&lt;&gt;"SF",Q738&lt;&gt;""),AND(S738&lt;&gt;"NA",S738&lt;&gt;"C",S738&lt;&gt;"NC",S738&lt;&gt;"SF",S738&lt;&gt;""),AND(U738&lt;&gt;"NA",U738&lt;&gt;"C",U738&lt;&gt;"NC",U738&lt;&gt;"SF",U738&lt;&gt;""),AND(W738&lt;&gt;"NA",W738&lt;&gt;"C",W738&lt;&gt;"NC",W738&lt;&gt;"SF",W738&lt;&gt;""),AND(Y738&lt;&gt;"NA",Y738&lt;&gt;"C",Y738&lt;&gt;"NC",Y738&lt;&gt;"SF",Y738&lt;&gt;""),AND(AA738&lt;&gt;"NA",AA738&lt;&gt;"C",AA738&lt;&gt;"NC",AA738&lt;&gt;"SF",AA738&lt;&gt;""),AND(AC738&lt;&gt;"NA",AC738&lt;&gt;"C",AC738&lt;&gt;"NC",AC738&lt;&gt;"SF",AC738&lt;&gt;"")),"FALSO",IF(AND(O738="NA",Q738="NA",S738="NA",U738="NA",W738="NA",Y738="NA",AA738="NA",AC738="NA"),"NA",IF(OR(O738="NC",Q738="NC",S738="NC",U738="NC",W738="NC",Y738="NC",AA738="NC",AC738="NC",O738="SF",Q738="SF",S738="SF",U738="SF",W738="SF",Y738="SF",AA738="SF",AC738="SF"),"NC",IF(OR(O738="C",Q738="C",S738="C",U738="C",W738="C",Y738="C",AA738="C",AC738="C"),"C","")))))</f>
        <v>C</v>
      </c>
      <c r="AG738" s="54" t="str">
        <f>IF(AND(AE738="C",AF738="C"),"UTILIZOU O PDA CORRETAMENTE",IF(AND(AE738="C",AF738="NC"),"UTILIZOU O PDA CORRETAMENTE. NÃO HÁ FOTOS DE TODAS AS ETAPAS",IF(AND(AE738="NC",AF738="NC"),"NÃO UTILIZOU O PDA",IF(AND(AE738="NA",AF738="NA"),"NÃO AVALIADO POR FALHA DE SINCRONISMO"))))</f>
        <v>UTILIZOU O PDA CORRETAMENTE</v>
      </c>
      <c r="AH738" s="144" t="s">
        <v>207</v>
      </c>
      <c r="AI738" s="190" t="s">
        <v>6</v>
      </c>
      <c r="AJ738" s="94" t="str">
        <f>E738</f>
        <v>SÃO PAULO</v>
      </c>
      <c r="AK738" s="192" t="s">
        <v>39</v>
      </c>
    </row>
    <row r="739" spans="1:37" ht="30" customHeight="1">
      <c r="A739" s="176" t="s">
        <v>201</v>
      </c>
      <c r="B739" s="176">
        <v>2621668730</v>
      </c>
      <c r="C739" s="176" t="s">
        <v>84</v>
      </c>
      <c r="D739" s="176" t="s">
        <v>77</v>
      </c>
      <c r="E739" s="176" t="s">
        <v>5</v>
      </c>
      <c r="F739" s="176" t="s">
        <v>1106</v>
      </c>
      <c r="G739" s="176">
        <v>9</v>
      </c>
      <c r="H739" s="176" t="s">
        <v>304</v>
      </c>
      <c r="I739" s="176" t="s">
        <v>397</v>
      </c>
      <c r="J739" s="176" t="s">
        <v>424</v>
      </c>
      <c r="K739" s="176" t="s">
        <v>1107</v>
      </c>
      <c r="L739" s="204">
        <v>46169.333333333336</v>
      </c>
      <c r="M739" s="204">
        <v>46169.354166666664</v>
      </c>
      <c r="N739" s="176" t="s">
        <v>229</v>
      </c>
      <c r="O739" s="144" t="s">
        <v>207</v>
      </c>
      <c r="P739" s="90"/>
      <c r="Q739" s="144" t="s">
        <v>62</v>
      </c>
      <c r="R739" s="90"/>
      <c r="S739" s="144" t="s">
        <v>62</v>
      </c>
      <c r="T739" s="90"/>
      <c r="U739" s="144" t="s">
        <v>62</v>
      </c>
      <c r="V739" s="90"/>
      <c r="W739" s="144" t="s">
        <v>62</v>
      </c>
      <c r="X739" s="90"/>
      <c r="Y739" s="144" t="s">
        <v>62</v>
      </c>
      <c r="Z739" s="90"/>
      <c r="AA739" s="144" t="s">
        <v>62</v>
      </c>
      <c r="AB739" s="90"/>
      <c r="AC739" s="144" t="s">
        <v>207</v>
      </c>
      <c r="AD739" s="90"/>
      <c r="AE739" s="144" t="s">
        <v>207</v>
      </c>
      <c r="AF739" s="178" t="str">
        <f>IF(AND(O739="",Q739="",S739="",U739="",W739="",Y739="",AA739="",AC739=""),"",IF(OR(AND(O739&lt;&gt;"NA",O739&lt;&gt;"C",O739&lt;&gt;"NC",O739&lt;&gt;"SF",O739&lt;&gt;""),AND(Q739&lt;&gt;"NA",Q739&lt;&gt;"C",Q739&lt;&gt;"NC",Q739&lt;&gt;"SF",Q739&lt;&gt;""),AND(S739&lt;&gt;"NA",S739&lt;&gt;"C",S739&lt;&gt;"NC",S739&lt;&gt;"SF",S739&lt;&gt;""),AND(U739&lt;&gt;"NA",U739&lt;&gt;"C",U739&lt;&gt;"NC",U739&lt;&gt;"SF",U739&lt;&gt;""),AND(W739&lt;&gt;"NA",W739&lt;&gt;"C",W739&lt;&gt;"NC",W739&lt;&gt;"SF",W739&lt;&gt;""),AND(Y739&lt;&gt;"NA",Y739&lt;&gt;"C",Y739&lt;&gt;"NC",Y739&lt;&gt;"SF",Y739&lt;&gt;""),AND(AA739&lt;&gt;"NA",AA739&lt;&gt;"C",AA739&lt;&gt;"NC",AA739&lt;&gt;"SF",AA739&lt;&gt;""),AND(AC739&lt;&gt;"NA",AC739&lt;&gt;"C",AC739&lt;&gt;"NC",AC739&lt;&gt;"SF",AC739&lt;&gt;"")),"FALSO",IF(AND(O739="NA",Q739="NA",S739="NA",U739="NA",W739="NA",Y739="NA",AA739="NA",AC739="NA"),"NA",IF(OR(O739="NC",Q739="NC",S739="NC",U739="NC",W739="NC",Y739="NC",AA739="NC",AC739="NC",O739="SF",Q739="SF",S739="SF",U739="SF",W739="SF",Y739="SF",AA739="SF",AC739="SF"),"NC",IF(OR(O739="C",Q739="C",S739="C",U739="C",W739="C",Y739="C",AA739="C",AC739="C"),"C","")))))</f>
        <v>C</v>
      </c>
      <c r="AG739" s="54" t="str">
        <f>IF(AND(AE739="C",AF739="C"),"UTILIZOU O PDA CORRETAMENTE",IF(AND(AE739="C",AF739="NC"),"UTILIZOU O PDA CORRETAMENTE. NÃO HÁ FOTOS DE TODAS AS ETAPAS",IF(AND(AE739="NC",AF739="NC"),"NÃO UTILIZOU O PDA",IF(AND(AE739="NA",AF739="NA"),"NÃO AVALIADO POR FALHA DE SINCRONISMO"))))</f>
        <v>UTILIZOU O PDA CORRETAMENTE</v>
      </c>
      <c r="AH739" s="144" t="s">
        <v>207</v>
      </c>
      <c r="AI739" s="190" t="s">
        <v>6</v>
      </c>
      <c r="AJ739" s="94" t="str">
        <f>E739</f>
        <v>SÃO PAULO</v>
      </c>
      <c r="AK739" s="192" t="s">
        <v>39</v>
      </c>
    </row>
    <row r="740" spans="1:37" ht="30" customHeight="1">
      <c r="A740" s="176" t="s">
        <v>201</v>
      </c>
      <c r="B740" s="176">
        <v>2622346634</v>
      </c>
      <c r="C740" s="176" t="s">
        <v>105</v>
      </c>
      <c r="D740" s="176" t="s">
        <v>81</v>
      </c>
      <c r="E740" s="176" t="s">
        <v>5</v>
      </c>
      <c r="F740" s="176" t="s">
        <v>385</v>
      </c>
      <c r="G740" s="176">
        <v>174</v>
      </c>
      <c r="H740" s="176" t="s">
        <v>374</v>
      </c>
      <c r="I740" s="176" t="s">
        <v>329</v>
      </c>
      <c r="J740" s="176" t="s">
        <v>279</v>
      </c>
      <c r="K740" s="176" t="s">
        <v>1108</v>
      </c>
      <c r="L740" s="204">
        <v>46169.666666666664</v>
      </c>
      <c r="M740" s="204">
        <v>46169.673611111109</v>
      </c>
      <c r="N740" s="176" t="s">
        <v>1109</v>
      </c>
      <c r="O740" s="144" t="s">
        <v>62</v>
      </c>
      <c r="P740" s="90"/>
      <c r="Q740" s="144" t="s">
        <v>62</v>
      </c>
      <c r="R740" s="90"/>
      <c r="S740" s="144" t="s">
        <v>62</v>
      </c>
      <c r="T740" s="90"/>
      <c r="U740" s="144" t="s">
        <v>62</v>
      </c>
      <c r="V740" s="90"/>
      <c r="W740" s="144" t="s">
        <v>62</v>
      </c>
      <c r="X740" s="90"/>
      <c r="Y740" s="144" t="s">
        <v>62</v>
      </c>
      <c r="Z740" s="90"/>
      <c r="AA740" s="144" t="s">
        <v>62</v>
      </c>
      <c r="AB740" s="90"/>
      <c r="AC740" s="144" t="s">
        <v>62</v>
      </c>
      <c r="AD740" s="90"/>
      <c r="AE740" s="144" t="s">
        <v>62</v>
      </c>
      <c r="AF740" s="178" t="str">
        <f>IF(AND(O740="",Q740="",S740="",U740="",W740="",Y740="",AA740="",AC740=""),"",IF(OR(AND(O740&lt;&gt;"NA",O740&lt;&gt;"C",O740&lt;&gt;"NC",O740&lt;&gt;"SF",O740&lt;&gt;""),AND(Q740&lt;&gt;"NA",Q740&lt;&gt;"C",Q740&lt;&gt;"NC",Q740&lt;&gt;"SF",Q740&lt;&gt;""),AND(S740&lt;&gt;"NA",S740&lt;&gt;"C",S740&lt;&gt;"NC",S740&lt;&gt;"SF",S740&lt;&gt;""),AND(U740&lt;&gt;"NA",U740&lt;&gt;"C",U740&lt;&gt;"NC",U740&lt;&gt;"SF",U740&lt;&gt;""),AND(W740&lt;&gt;"NA",W740&lt;&gt;"C",W740&lt;&gt;"NC",W740&lt;&gt;"SF",W740&lt;&gt;""),AND(Y740&lt;&gt;"NA",Y740&lt;&gt;"C",Y740&lt;&gt;"NC",Y740&lt;&gt;"SF",Y740&lt;&gt;""),AND(AA740&lt;&gt;"NA",AA740&lt;&gt;"C",AA740&lt;&gt;"NC",AA740&lt;&gt;"SF",AA740&lt;&gt;""),AND(AC740&lt;&gt;"NA",AC740&lt;&gt;"C",AC740&lt;&gt;"NC",AC740&lt;&gt;"SF",AC740&lt;&gt;"")),"FALSO",IF(AND(O740="NA",Q740="NA",S740="NA",U740="NA",W740="NA",Y740="NA",AA740="NA",AC740="NA"),"NA",IF(OR(O740="NC",Q740="NC",S740="NC",U740="NC",W740="NC",Y740="NC",AA740="NC",AC740="NC",O740="SF",Q740="SF",S740="SF",U740="SF",W740="SF",Y740="SF",AA740="SF",AC740="SF"),"NC",IF(OR(O740="C",Q740="C",S740="C",U740="C",W740="C",Y740="C",AA740="C",AC740="C"),"C","")))))</f>
        <v>NA</v>
      </c>
      <c r="AG740" s="54" t="str">
        <f>IF(AND(AE740="C",AF740="C"),"UTILIZOU O PDA CORRETAMENTE",IF(AND(AE740="C",AF740="NC"),"UTILIZOU O PDA CORRETAMENTE. NÃO HÁ FOTOS DE TODAS AS ETAPAS",IF(AND(AE740="NC",AF740="NC"),"NÃO UTILIZOU O PDA",IF(AND(AE740="NA",AF740="NA"),"NÃO AVALIADO POR FALHA DE SINCRONISMO"))))</f>
        <v>NÃO AVALIADO POR FALHA DE SINCRONISMO</v>
      </c>
      <c r="AH740" s="144" t="s">
        <v>207</v>
      </c>
      <c r="AI740" s="190" t="s">
        <v>6</v>
      </c>
      <c r="AJ740" s="94" t="str">
        <f>E740</f>
        <v>SÃO PAULO</v>
      </c>
      <c r="AK740" s="192" t="s">
        <v>39</v>
      </c>
    </row>
    <row r="741" spans="1:37" ht="30" hidden="1" customHeight="1">
      <c r="A741" s="176" t="s">
        <v>201</v>
      </c>
      <c r="B741" s="176">
        <v>2621693577</v>
      </c>
      <c r="C741" s="176" t="s">
        <v>96</v>
      </c>
      <c r="D741" s="176" t="s">
        <v>77</v>
      </c>
      <c r="E741" s="176" t="s">
        <v>5</v>
      </c>
      <c r="F741" s="176" t="s">
        <v>1110</v>
      </c>
      <c r="G741" s="176">
        <v>70</v>
      </c>
      <c r="H741" s="176" t="s">
        <v>210</v>
      </c>
      <c r="I741" s="176" t="s">
        <v>353</v>
      </c>
      <c r="J741" s="176" t="s">
        <v>96</v>
      </c>
      <c r="K741" s="176"/>
      <c r="L741" s="204">
        <v>46169.493750000001</v>
      </c>
      <c r="M741" s="204">
        <v>46169.495833333334</v>
      </c>
      <c r="N741" s="176" t="s">
        <v>221</v>
      </c>
      <c r="O741" s="144" t="s">
        <v>207</v>
      </c>
      <c r="P741" s="90"/>
      <c r="Q741" s="144" t="s">
        <v>207</v>
      </c>
      <c r="R741" s="90"/>
      <c r="S741" s="144" t="s">
        <v>207</v>
      </c>
      <c r="T741" s="90"/>
      <c r="U741" s="144" t="s">
        <v>207</v>
      </c>
      <c r="V741" s="90"/>
      <c r="W741" s="144" t="s">
        <v>207</v>
      </c>
      <c r="X741" s="90"/>
      <c r="Y741" s="144" t="s">
        <v>207</v>
      </c>
      <c r="Z741" s="90"/>
      <c r="AA741" s="144" t="s">
        <v>207</v>
      </c>
      <c r="AB741" s="90"/>
      <c r="AC741" s="144" t="s">
        <v>207</v>
      </c>
      <c r="AD741" s="90"/>
      <c r="AE741" s="144" t="s">
        <v>207</v>
      </c>
      <c r="AF741" s="178" t="str">
        <f>IF(AND(O741="",Q741="",S741="",U741="",W741="",Y741="",AA741="",AC741=""),"",IF(OR(AND(O741&lt;&gt;"NA",O741&lt;&gt;"C",O741&lt;&gt;"NC",O741&lt;&gt;"SF",O741&lt;&gt;""),AND(Q741&lt;&gt;"NA",Q741&lt;&gt;"C",Q741&lt;&gt;"NC",Q741&lt;&gt;"SF",Q741&lt;&gt;""),AND(S741&lt;&gt;"NA",S741&lt;&gt;"C",S741&lt;&gt;"NC",S741&lt;&gt;"SF",S741&lt;&gt;""),AND(U741&lt;&gt;"NA",U741&lt;&gt;"C",U741&lt;&gt;"NC",U741&lt;&gt;"SF",U741&lt;&gt;""),AND(W741&lt;&gt;"NA",W741&lt;&gt;"C",W741&lt;&gt;"NC",W741&lt;&gt;"SF",W741&lt;&gt;""),AND(Y741&lt;&gt;"NA",Y741&lt;&gt;"C",Y741&lt;&gt;"NC",Y741&lt;&gt;"SF",Y741&lt;&gt;""),AND(AA741&lt;&gt;"NA",AA741&lt;&gt;"C",AA741&lt;&gt;"NC",AA741&lt;&gt;"SF",AA741&lt;&gt;""),AND(AC741&lt;&gt;"NA",AC741&lt;&gt;"C",AC741&lt;&gt;"NC",AC741&lt;&gt;"SF",AC741&lt;&gt;"")),"FALSO",IF(AND(O741="NA",Q741="NA",S741="NA",U741="NA",W741="NA",Y741="NA",AA741="NA",AC741="NA"),"NA",IF(OR(O741="NC",Q741="NC",S741="NC",U741="NC",W741="NC",Y741="NC",AA741="NC",AC741="NC",O741="SF",Q741="SF",S741="SF",U741="SF",W741="SF",Y741="SF",AA741="SF",AC741="SF"),"NC",IF(OR(O741="C",Q741="C",S741="C",U741="C",W741="C",Y741="C",AA741="C",AC741="C"),"C","")))))</f>
        <v>C</v>
      </c>
      <c r="AG741" s="54" t="str">
        <f>IF(AND(AE741="C",AF741="C"),"UTILIZOU O PDA CORRETAMENTE",IF(AND(AE741="C",AF741="NC"),"UTILIZOU O PDA CORRETAMENTE. NÃO HÁ FOTOS DE TODAS AS ETAPAS",IF(AND(AE741="NC",AF741="NC"),"NÃO UTILIZOU O PDA",IF(AND(AE741="NA",AF741="NA"),"NÃO AVALIADO POR FALHA DE SINCRONISMO"))))</f>
        <v>UTILIZOU O PDA CORRETAMENTE</v>
      </c>
      <c r="AH741" s="144"/>
      <c r="AI741" s="190" t="s">
        <v>6</v>
      </c>
      <c r="AJ741" s="94" t="str">
        <f>E741</f>
        <v>SÃO PAULO</v>
      </c>
      <c r="AK741" s="192" t="s">
        <v>39</v>
      </c>
    </row>
    <row r="742" spans="1:37" ht="30" hidden="1" customHeight="1">
      <c r="A742" s="176" t="s">
        <v>201</v>
      </c>
      <c r="B742" s="176">
        <v>2621693601</v>
      </c>
      <c r="C742" s="176" t="s">
        <v>96</v>
      </c>
      <c r="D742" s="176" t="s">
        <v>77</v>
      </c>
      <c r="E742" s="176" t="s">
        <v>5</v>
      </c>
      <c r="F742" s="176" t="s">
        <v>1110</v>
      </c>
      <c r="G742" s="176">
        <v>70</v>
      </c>
      <c r="H742" s="176" t="s">
        <v>214</v>
      </c>
      <c r="I742" s="176" t="s">
        <v>353</v>
      </c>
      <c r="J742" s="176" t="s">
        <v>96</v>
      </c>
      <c r="K742" s="176" t="s">
        <v>217</v>
      </c>
      <c r="L742" s="204">
        <v>46169.500694444447</v>
      </c>
      <c r="M742" s="204">
        <v>46169.50277777778</v>
      </c>
      <c r="N742" s="176" t="s">
        <v>221</v>
      </c>
      <c r="O742" s="144" t="s">
        <v>207</v>
      </c>
      <c r="P742" s="90"/>
      <c r="Q742" s="144" t="s">
        <v>207</v>
      </c>
      <c r="R742" s="90"/>
      <c r="S742" s="144" t="s">
        <v>207</v>
      </c>
      <c r="T742" s="90"/>
      <c r="U742" s="144" t="s">
        <v>207</v>
      </c>
      <c r="V742" s="90"/>
      <c r="W742" s="144" t="s">
        <v>207</v>
      </c>
      <c r="X742" s="90"/>
      <c r="Y742" s="144" t="s">
        <v>207</v>
      </c>
      <c r="Z742" s="90"/>
      <c r="AA742" s="144" t="s">
        <v>207</v>
      </c>
      <c r="AB742" s="90"/>
      <c r="AC742" s="144" t="s">
        <v>207</v>
      </c>
      <c r="AD742" s="90"/>
      <c r="AE742" s="144" t="s">
        <v>207</v>
      </c>
      <c r="AF742" s="178" t="str">
        <f>IF(AND(O742="",Q742="",S742="",U742="",W742="",Y742="",AA742="",AC742=""),"",IF(OR(AND(O742&lt;&gt;"NA",O742&lt;&gt;"C",O742&lt;&gt;"NC",O742&lt;&gt;"SF",O742&lt;&gt;""),AND(Q742&lt;&gt;"NA",Q742&lt;&gt;"C",Q742&lt;&gt;"NC",Q742&lt;&gt;"SF",Q742&lt;&gt;""),AND(S742&lt;&gt;"NA",S742&lt;&gt;"C",S742&lt;&gt;"NC",S742&lt;&gt;"SF",S742&lt;&gt;""),AND(U742&lt;&gt;"NA",U742&lt;&gt;"C",U742&lt;&gt;"NC",U742&lt;&gt;"SF",U742&lt;&gt;""),AND(W742&lt;&gt;"NA",W742&lt;&gt;"C",W742&lt;&gt;"NC",W742&lt;&gt;"SF",W742&lt;&gt;""),AND(Y742&lt;&gt;"NA",Y742&lt;&gt;"C",Y742&lt;&gt;"NC",Y742&lt;&gt;"SF",Y742&lt;&gt;""),AND(AA742&lt;&gt;"NA",AA742&lt;&gt;"C",AA742&lt;&gt;"NC",AA742&lt;&gt;"SF",AA742&lt;&gt;""),AND(AC742&lt;&gt;"NA",AC742&lt;&gt;"C",AC742&lt;&gt;"NC",AC742&lt;&gt;"SF",AC742&lt;&gt;"")),"FALSO",IF(AND(O742="NA",Q742="NA",S742="NA",U742="NA",W742="NA",Y742="NA",AA742="NA",AC742="NA"),"NA",IF(OR(O742="NC",Q742="NC",S742="NC",U742="NC",W742="NC",Y742="NC",AA742="NC",AC742="NC",O742="SF",Q742="SF",S742="SF",U742="SF",W742="SF",Y742="SF",AA742="SF",AC742="SF"),"NC",IF(OR(O742="C",Q742="C",S742="C",U742="C",W742="C",Y742="C",AA742="C",AC742="C"),"C","")))))</f>
        <v>C</v>
      </c>
      <c r="AG742" s="54" t="str">
        <f>IF(AND(AE742="C",AF742="C"),"UTILIZOU O PDA CORRETAMENTE",IF(AND(AE742="C",AF742="NC"),"UTILIZOU O PDA CORRETAMENTE. NÃO HÁ FOTOS DE TODAS AS ETAPAS",IF(AND(AE742="NC",AF742="NC"),"NÃO UTILIZOU O PDA",IF(AND(AE742="NA",AF742="NA"),"NÃO AVALIADO POR FALHA DE SINCRONISMO"))))</f>
        <v>UTILIZOU O PDA CORRETAMENTE</v>
      </c>
      <c r="AH742" s="144"/>
      <c r="AI742" s="190" t="s">
        <v>6</v>
      </c>
      <c r="AJ742" s="94" t="str">
        <f>E742</f>
        <v>SÃO PAULO</v>
      </c>
      <c r="AK742" s="192" t="s">
        <v>39</v>
      </c>
    </row>
    <row r="743" spans="1:37" ht="30" hidden="1" customHeight="1">
      <c r="A743" s="176" t="s">
        <v>201</v>
      </c>
      <c r="B743" s="176">
        <v>2621693582</v>
      </c>
      <c r="C743" s="176" t="s">
        <v>96</v>
      </c>
      <c r="D743" s="176" t="s">
        <v>77</v>
      </c>
      <c r="E743" s="176" t="s">
        <v>5</v>
      </c>
      <c r="F743" s="176" t="s">
        <v>1110</v>
      </c>
      <c r="G743" s="176">
        <v>70</v>
      </c>
      <c r="H743" s="176" t="s">
        <v>212</v>
      </c>
      <c r="I743" s="176" t="s">
        <v>353</v>
      </c>
      <c r="J743" s="176" t="s">
        <v>96</v>
      </c>
      <c r="K743" s="176" t="s">
        <v>1111</v>
      </c>
      <c r="L743" s="204">
        <v>46169.496527777781</v>
      </c>
      <c r="M743" s="204">
        <v>46169.5</v>
      </c>
      <c r="N743" s="176" t="s">
        <v>221</v>
      </c>
      <c r="O743" s="144" t="s">
        <v>207</v>
      </c>
      <c r="P743" s="90"/>
      <c r="Q743" s="144" t="s">
        <v>207</v>
      </c>
      <c r="R743" s="90"/>
      <c r="S743" s="144" t="s">
        <v>207</v>
      </c>
      <c r="T743" s="90"/>
      <c r="U743" s="144" t="s">
        <v>207</v>
      </c>
      <c r="V743" s="90"/>
      <c r="W743" s="144" t="s">
        <v>207</v>
      </c>
      <c r="X743" s="90"/>
      <c r="Y743" s="144" t="s">
        <v>207</v>
      </c>
      <c r="Z743" s="90"/>
      <c r="AA743" s="144" t="s">
        <v>207</v>
      </c>
      <c r="AB743" s="90"/>
      <c r="AC743" s="144" t="s">
        <v>207</v>
      </c>
      <c r="AD743" s="90"/>
      <c r="AE743" s="144" t="s">
        <v>207</v>
      </c>
      <c r="AF743" s="178" t="str">
        <f>IF(AND(O743="",Q743="",S743="",U743="",W743="",Y743="",AA743="",AC743=""),"",IF(OR(AND(O743&lt;&gt;"NA",O743&lt;&gt;"C",O743&lt;&gt;"NC",O743&lt;&gt;"SF",O743&lt;&gt;""),AND(Q743&lt;&gt;"NA",Q743&lt;&gt;"C",Q743&lt;&gt;"NC",Q743&lt;&gt;"SF",Q743&lt;&gt;""),AND(S743&lt;&gt;"NA",S743&lt;&gt;"C",S743&lt;&gt;"NC",S743&lt;&gt;"SF",S743&lt;&gt;""),AND(U743&lt;&gt;"NA",U743&lt;&gt;"C",U743&lt;&gt;"NC",U743&lt;&gt;"SF",U743&lt;&gt;""),AND(W743&lt;&gt;"NA",W743&lt;&gt;"C",W743&lt;&gt;"NC",W743&lt;&gt;"SF",W743&lt;&gt;""),AND(Y743&lt;&gt;"NA",Y743&lt;&gt;"C",Y743&lt;&gt;"NC",Y743&lt;&gt;"SF",Y743&lt;&gt;""),AND(AA743&lt;&gt;"NA",AA743&lt;&gt;"C",AA743&lt;&gt;"NC",AA743&lt;&gt;"SF",AA743&lt;&gt;""),AND(AC743&lt;&gt;"NA",AC743&lt;&gt;"C",AC743&lt;&gt;"NC",AC743&lt;&gt;"SF",AC743&lt;&gt;"")),"FALSO",IF(AND(O743="NA",Q743="NA",S743="NA",U743="NA",W743="NA",Y743="NA",AA743="NA",AC743="NA"),"NA",IF(OR(O743="NC",Q743="NC",S743="NC",U743="NC",W743="NC",Y743="NC",AA743="NC",AC743="NC",O743="SF",Q743="SF",S743="SF",U743="SF",W743="SF",Y743="SF",AA743="SF",AC743="SF"),"NC",IF(OR(O743="C",Q743="C",S743="C",U743="C",W743="C",Y743="C",AA743="C",AC743="C"),"C","")))))</f>
        <v>C</v>
      </c>
      <c r="AG743" s="54" t="str">
        <f>IF(AND(AE743="C",AF743="C"),"UTILIZOU O PDA CORRETAMENTE",IF(AND(AE743="C",AF743="NC"),"UTILIZOU O PDA CORRETAMENTE. NÃO HÁ FOTOS DE TODAS AS ETAPAS",IF(AND(AE743="NC",AF743="NC"),"NÃO UTILIZOU O PDA",IF(AND(AE743="NA",AF743="NA"),"NÃO AVALIADO POR FALHA DE SINCRONISMO"))))</f>
        <v>UTILIZOU O PDA CORRETAMENTE</v>
      </c>
      <c r="AH743" s="144"/>
      <c r="AI743" s="190" t="s">
        <v>6</v>
      </c>
      <c r="AJ743" s="94" t="str">
        <f>E743</f>
        <v>SÃO PAULO</v>
      </c>
      <c r="AK743" s="192" t="s">
        <v>39</v>
      </c>
    </row>
    <row r="744" spans="1:37" ht="30" hidden="1" customHeight="1">
      <c r="A744" s="176" t="s">
        <v>201</v>
      </c>
      <c r="B744" s="176">
        <v>2621693604</v>
      </c>
      <c r="C744" s="176" t="s">
        <v>96</v>
      </c>
      <c r="D744" s="176" t="s">
        <v>77</v>
      </c>
      <c r="E744" s="176" t="s">
        <v>5</v>
      </c>
      <c r="F744" s="176" t="s">
        <v>1110</v>
      </c>
      <c r="G744" s="176">
        <v>70</v>
      </c>
      <c r="H744" s="176" t="s">
        <v>215</v>
      </c>
      <c r="I744" s="176" t="s">
        <v>353</v>
      </c>
      <c r="J744" s="176" t="s">
        <v>96</v>
      </c>
      <c r="K744" s="176" t="s">
        <v>217</v>
      </c>
      <c r="L744" s="204">
        <v>46169.503472222219</v>
      </c>
      <c r="M744" s="204">
        <v>46169.504861111112</v>
      </c>
      <c r="N744" s="176" t="s">
        <v>221</v>
      </c>
      <c r="O744" s="144" t="s">
        <v>207</v>
      </c>
      <c r="P744" s="90"/>
      <c r="Q744" s="144" t="s">
        <v>207</v>
      </c>
      <c r="R744" s="90"/>
      <c r="S744" s="144" t="s">
        <v>207</v>
      </c>
      <c r="T744" s="90"/>
      <c r="U744" s="144" t="s">
        <v>207</v>
      </c>
      <c r="V744" s="90"/>
      <c r="W744" s="144" t="s">
        <v>207</v>
      </c>
      <c r="X744" s="90"/>
      <c r="Y744" s="144" t="s">
        <v>207</v>
      </c>
      <c r="Z744" s="90"/>
      <c r="AA744" s="144" t="s">
        <v>207</v>
      </c>
      <c r="AB744" s="90"/>
      <c r="AC744" s="144" t="s">
        <v>207</v>
      </c>
      <c r="AD744" s="90"/>
      <c r="AE744" s="144" t="s">
        <v>207</v>
      </c>
      <c r="AF744" s="178" t="str">
        <f>IF(AND(O744="",Q744="",S744="",U744="",W744="",Y744="",AA744="",AC744=""),"",IF(OR(AND(O744&lt;&gt;"NA",O744&lt;&gt;"C",O744&lt;&gt;"NC",O744&lt;&gt;"SF",O744&lt;&gt;""),AND(Q744&lt;&gt;"NA",Q744&lt;&gt;"C",Q744&lt;&gt;"NC",Q744&lt;&gt;"SF",Q744&lt;&gt;""),AND(S744&lt;&gt;"NA",S744&lt;&gt;"C",S744&lt;&gt;"NC",S744&lt;&gt;"SF",S744&lt;&gt;""),AND(U744&lt;&gt;"NA",U744&lt;&gt;"C",U744&lt;&gt;"NC",U744&lt;&gt;"SF",U744&lt;&gt;""),AND(W744&lt;&gt;"NA",W744&lt;&gt;"C",W744&lt;&gt;"NC",W744&lt;&gt;"SF",W744&lt;&gt;""),AND(Y744&lt;&gt;"NA",Y744&lt;&gt;"C",Y744&lt;&gt;"NC",Y744&lt;&gt;"SF",Y744&lt;&gt;""),AND(AA744&lt;&gt;"NA",AA744&lt;&gt;"C",AA744&lt;&gt;"NC",AA744&lt;&gt;"SF",AA744&lt;&gt;""),AND(AC744&lt;&gt;"NA",AC744&lt;&gt;"C",AC744&lt;&gt;"NC",AC744&lt;&gt;"SF",AC744&lt;&gt;"")),"FALSO",IF(AND(O744="NA",Q744="NA",S744="NA",U744="NA",W744="NA",Y744="NA",AA744="NA",AC744="NA"),"NA",IF(OR(O744="NC",Q744="NC",S744="NC",U744="NC",W744="NC",Y744="NC",AA744="NC",AC744="NC",O744="SF",Q744="SF",S744="SF",U744="SF",W744="SF",Y744="SF",AA744="SF",AC744="SF"),"NC",IF(OR(O744="C",Q744="C",S744="C",U744="C",W744="C",Y744="C",AA744="C",AC744="C"),"C","")))))</f>
        <v>C</v>
      </c>
      <c r="AG744" s="54" t="str">
        <f>IF(AND(AE744="C",AF744="C"),"UTILIZOU O PDA CORRETAMENTE",IF(AND(AE744="C",AF744="NC"),"UTILIZOU O PDA CORRETAMENTE. NÃO HÁ FOTOS DE TODAS AS ETAPAS",IF(AND(AE744="NC",AF744="NC"),"NÃO UTILIZOU O PDA",IF(AND(AE744="NA",AF744="NA"),"NÃO AVALIADO POR FALHA DE SINCRONISMO"))))</f>
        <v>UTILIZOU O PDA CORRETAMENTE</v>
      </c>
      <c r="AH744" s="144"/>
      <c r="AI744" s="190" t="s">
        <v>6</v>
      </c>
      <c r="AJ744" s="94" t="str">
        <f>E744</f>
        <v>SÃO PAULO</v>
      </c>
      <c r="AK744" s="192" t="s">
        <v>39</v>
      </c>
    </row>
    <row r="745" spans="1:37" ht="30" hidden="1" customHeight="1">
      <c r="A745" s="176" t="s">
        <v>201</v>
      </c>
      <c r="B745" s="176">
        <v>2621693572</v>
      </c>
      <c r="C745" s="176" t="s">
        <v>96</v>
      </c>
      <c r="D745" s="176" t="s">
        <v>77</v>
      </c>
      <c r="E745" s="176" t="s">
        <v>5</v>
      </c>
      <c r="F745" s="176" t="s">
        <v>1110</v>
      </c>
      <c r="G745" s="176">
        <v>70</v>
      </c>
      <c r="H745" s="176" t="s">
        <v>211</v>
      </c>
      <c r="I745" s="176" t="s">
        <v>353</v>
      </c>
      <c r="J745" s="176" t="s">
        <v>96</v>
      </c>
      <c r="K745" s="176"/>
      <c r="L745" s="204">
        <v>46169.492361111108</v>
      </c>
      <c r="M745" s="204">
        <v>46169.493750000001</v>
      </c>
      <c r="N745" s="176" t="s">
        <v>221</v>
      </c>
      <c r="O745" s="144" t="s">
        <v>207</v>
      </c>
      <c r="P745" s="90"/>
      <c r="Q745" s="144" t="s">
        <v>207</v>
      </c>
      <c r="R745" s="90"/>
      <c r="S745" s="144" t="s">
        <v>207</v>
      </c>
      <c r="T745" s="90"/>
      <c r="U745" s="144" t="s">
        <v>207</v>
      </c>
      <c r="V745" s="90"/>
      <c r="W745" s="144" t="s">
        <v>207</v>
      </c>
      <c r="X745" s="90"/>
      <c r="Y745" s="144" t="s">
        <v>207</v>
      </c>
      <c r="Z745" s="90"/>
      <c r="AA745" s="144" t="s">
        <v>207</v>
      </c>
      <c r="AB745" s="90"/>
      <c r="AC745" s="144" t="s">
        <v>207</v>
      </c>
      <c r="AD745" s="90"/>
      <c r="AE745" s="144" t="s">
        <v>207</v>
      </c>
      <c r="AF745" s="178" t="str">
        <f>IF(AND(O745="",Q745="",S745="",U745="",W745="",Y745="",AA745="",AC745=""),"",IF(OR(AND(O745&lt;&gt;"NA",O745&lt;&gt;"C",O745&lt;&gt;"NC",O745&lt;&gt;"SF",O745&lt;&gt;""),AND(Q745&lt;&gt;"NA",Q745&lt;&gt;"C",Q745&lt;&gt;"NC",Q745&lt;&gt;"SF",Q745&lt;&gt;""),AND(S745&lt;&gt;"NA",S745&lt;&gt;"C",S745&lt;&gt;"NC",S745&lt;&gt;"SF",S745&lt;&gt;""),AND(U745&lt;&gt;"NA",U745&lt;&gt;"C",U745&lt;&gt;"NC",U745&lt;&gt;"SF",U745&lt;&gt;""),AND(W745&lt;&gt;"NA",W745&lt;&gt;"C",W745&lt;&gt;"NC",W745&lt;&gt;"SF",W745&lt;&gt;""),AND(Y745&lt;&gt;"NA",Y745&lt;&gt;"C",Y745&lt;&gt;"NC",Y745&lt;&gt;"SF",Y745&lt;&gt;""),AND(AA745&lt;&gt;"NA",AA745&lt;&gt;"C",AA745&lt;&gt;"NC",AA745&lt;&gt;"SF",AA745&lt;&gt;""),AND(AC745&lt;&gt;"NA",AC745&lt;&gt;"C",AC745&lt;&gt;"NC",AC745&lt;&gt;"SF",AC745&lt;&gt;"")),"FALSO",IF(AND(O745="NA",Q745="NA",S745="NA",U745="NA",W745="NA",Y745="NA",AA745="NA",AC745="NA"),"NA",IF(OR(O745="NC",Q745="NC",S745="NC",U745="NC",W745="NC",Y745="NC",AA745="NC",AC745="NC",O745="SF",Q745="SF",S745="SF",U745="SF",W745="SF",Y745="SF",AA745="SF",AC745="SF"),"NC",IF(OR(O745="C",Q745="C",S745="C",U745="C",W745="C",Y745="C",AA745="C",AC745="C"),"C","")))))</f>
        <v>C</v>
      </c>
      <c r="AG745" s="54" t="str">
        <f>IF(AND(AE745="C",AF745="C"),"UTILIZOU O PDA CORRETAMENTE",IF(AND(AE745="C",AF745="NC"),"UTILIZOU O PDA CORRETAMENTE. NÃO HÁ FOTOS DE TODAS AS ETAPAS",IF(AND(AE745="NC",AF745="NC"),"NÃO UTILIZOU O PDA",IF(AND(AE745="NA",AF745="NA"),"NÃO AVALIADO POR FALHA DE SINCRONISMO"))))</f>
        <v>UTILIZOU O PDA CORRETAMENTE</v>
      </c>
      <c r="AH745" s="144"/>
      <c r="AI745" s="190" t="s">
        <v>6</v>
      </c>
      <c r="AJ745" s="94" t="str">
        <f>E745</f>
        <v>SÃO PAULO</v>
      </c>
      <c r="AK745" s="192" t="s">
        <v>39</v>
      </c>
    </row>
    <row r="746" spans="1:37" ht="30" hidden="1" customHeight="1">
      <c r="A746" s="176" t="s">
        <v>201</v>
      </c>
      <c r="B746" s="176">
        <v>2621693556</v>
      </c>
      <c r="C746" s="176" t="s">
        <v>94</v>
      </c>
      <c r="D746" s="176" t="s">
        <v>77</v>
      </c>
      <c r="E746" s="176" t="s">
        <v>5</v>
      </c>
      <c r="F746" s="176" t="s">
        <v>1110</v>
      </c>
      <c r="G746" s="176">
        <v>70</v>
      </c>
      <c r="H746" s="176" t="s">
        <v>217</v>
      </c>
      <c r="I746" s="176" t="s">
        <v>353</v>
      </c>
      <c r="J746" s="176" t="s">
        <v>94</v>
      </c>
      <c r="K746" s="176" t="s">
        <v>1112</v>
      </c>
      <c r="L746" s="204">
        <v>46169.510416666664</v>
      </c>
      <c r="M746" s="204">
        <v>46169.513888888891</v>
      </c>
      <c r="N746" s="176" t="s">
        <v>221</v>
      </c>
      <c r="O746" s="144" t="s">
        <v>207</v>
      </c>
      <c r="P746" s="90"/>
      <c r="Q746" s="144" t="s">
        <v>207</v>
      </c>
      <c r="R746" s="90"/>
      <c r="S746" s="144" t="s">
        <v>207</v>
      </c>
      <c r="T746" s="90"/>
      <c r="U746" s="144" t="s">
        <v>207</v>
      </c>
      <c r="V746" s="90"/>
      <c r="W746" s="144" t="s">
        <v>207</v>
      </c>
      <c r="X746" s="90"/>
      <c r="Y746" s="144" t="s">
        <v>207</v>
      </c>
      <c r="Z746" s="90"/>
      <c r="AA746" s="144" t="s">
        <v>207</v>
      </c>
      <c r="AB746" s="90"/>
      <c r="AC746" s="144" t="s">
        <v>207</v>
      </c>
      <c r="AD746" s="90"/>
      <c r="AE746" s="144" t="s">
        <v>207</v>
      </c>
      <c r="AF746" s="178" t="str">
        <f>IF(AND(O746="",Q746="",S746="",U746="",W746="",Y746="",AA746="",AC746=""),"",IF(OR(AND(O746&lt;&gt;"NA",O746&lt;&gt;"C",O746&lt;&gt;"NC",O746&lt;&gt;"SF",O746&lt;&gt;""),AND(Q746&lt;&gt;"NA",Q746&lt;&gt;"C",Q746&lt;&gt;"NC",Q746&lt;&gt;"SF",Q746&lt;&gt;""),AND(S746&lt;&gt;"NA",S746&lt;&gt;"C",S746&lt;&gt;"NC",S746&lt;&gt;"SF",S746&lt;&gt;""),AND(U746&lt;&gt;"NA",U746&lt;&gt;"C",U746&lt;&gt;"NC",U746&lt;&gt;"SF",U746&lt;&gt;""),AND(W746&lt;&gt;"NA",W746&lt;&gt;"C",W746&lt;&gt;"NC",W746&lt;&gt;"SF",W746&lt;&gt;""),AND(Y746&lt;&gt;"NA",Y746&lt;&gt;"C",Y746&lt;&gt;"NC",Y746&lt;&gt;"SF",Y746&lt;&gt;""),AND(AA746&lt;&gt;"NA",AA746&lt;&gt;"C",AA746&lt;&gt;"NC",AA746&lt;&gt;"SF",AA746&lt;&gt;""),AND(AC746&lt;&gt;"NA",AC746&lt;&gt;"C",AC746&lt;&gt;"NC",AC746&lt;&gt;"SF",AC746&lt;&gt;"")),"FALSO",IF(AND(O746="NA",Q746="NA",S746="NA",U746="NA",W746="NA",Y746="NA",AA746="NA",AC746="NA"),"NA",IF(OR(O746="NC",Q746="NC",S746="NC",U746="NC",W746="NC",Y746="NC",AA746="NC",AC746="NC",O746="SF",Q746="SF",S746="SF",U746="SF",W746="SF",Y746="SF",AA746="SF",AC746="SF"),"NC",IF(OR(O746="C",Q746="C",S746="C",U746="C",W746="C",Y746="C",AA746="C",AC746="C"),"C","")))))</f>
        <v>C</v>
      </c>
      <c r="AG746" s="54" t="str">
        <f>IF(AND(AE746="C",AF746="C"),"UTILIZOU O PDA CORRETAMENTE",IF(AND(AE746="C",AF746="NC"),"UTILIZOU O PDA CORRETAMENTE. NÃO HÁ FOTOS DE TODAS AS ETAPAS",IF(AND(AE746="NC",AF746="NC"),"NÃO UTILIZOU O PDA",IF(AND(AE746="NA",AF746="NA"),"NÃO AVALIADO POR FALHA DE SINCRONISMO"))))</f>
        <v>UTILIZOU O PDA CORRETAMENTE</v>
      </c>
      <c r="AH746" s="144" t="s">
        <v>207</v>
      </c>
      <c r="AI746" s="190" t="s">
        <v>6</v>
      </c>
      <c r="AJ746" s="94" t="str">
        <f>E746</f>
        <v>SÃO PAULO</v>
      </c>
      <c r="AK746" s="192" t="s">
        <v>39</v>
      </c>
    </row>
    <row r="747" spans="1:37" ht="30" hidden="1" customHeight="1">
      <c r="A747" s="176" t="s">
        <v>201</v>
      </c>
      <c r="B747" s="176">
        <v>2621693559</v>
      </c>
      <c r="C747" s="176" t="s">
        <v>96</v>
      </c>
      <c r="D747" s="176" t="s">
        <v>77</v>
      </c>
      <c r="E747" s="176" t="s">
        <v>5</v>
      </c>
      <c r="F747" s="176" t="s">
        <v>1110</v>
      </c>
      <c r="G747" s="176">
        <v>70</v>
      </c>
      <c r="H747" s="176" t="s">
        <v>208</v>
      </c>
      <c r="I747" s="176" t="s">
        <v>353</v>
      </c>
      <c r="J747" s="176" t="s">
        <v>96</v>
      </c>
      <c r="K747" s="176"/>
      <c r="L747" s="204">
        <v>46169.482638888891</v>
      </c>
      <c r="M747" s="204">
        <v>46169.484722222223</v>
      </c>
      <c r="N747" s="176" t="s">
        <v>221</v>
      </c>
      <c r="O747" s="144" t="s">
        <v>207</v>
      </c>
      <c r="P747" s="90"/>
      <c r="Q747" s="144" t="s">
        <v>207</v>
      </c>
      <c r="R747" s="90"/>
      <c r="S747" s="144" t="s">
        <v>207</v>
      </c>
      <c r="T747" s="90"/>
      <c r="U747" s="144" t="s">
        <v>207</v>
      </c>
      <c r="V747" s="90"/>
      <c r="W747" s="144" t="s">
        <v>207</v>
      </c>
      <c r="X747" s="90"/>
      <c r="Y747" s="144" t="s">
        <v>207</v>
      </c>
      <c r="Z747" s="90"/>
      <c r="AA747" s="144" t="s">
        <v>207</v>
      </c>
      <c r="AB747" s="90"/>
      <c r="AC747" s="144" t="s">
        <v>207</v>
      </c>
      <c r="AD747" s="90"/>
      <c r="AE747" s="144" t="s">
        <v>207</v>
      </c>
      <c r="AF747" s="178" t="str">
        <f>IF(AND(O747="",Q747="",S747="",U747="",W747="",Y747="",AA747="",AC747=""),"",IF(OR(AND(O747&lt;&gt;"NA",O747&lt;&gt;"C",O747&lt;&gt;"NC",O747&lt;&gt;"SF",O747&lt;&gt;""),AND(Q747&lt;&gt;"NA",Q747&lt;&gt;"C",Q747&lt;&gt;"NC",Q747&lt;&gt;"SF",Q747&lt;&gt;""),AND(S747&lt;&gt;"NA",S747&lt;&gt;"C",S747&lt;&gt;"NC",S747&lt;&gt;"SF",S747&lt;&gt;""),AND(U747&lt;&gt;"NA",U747&lt;&gt;"C",U747&lt;&gt;"NC",U747&lt;&gt;"SF",U747&lt;&gt;""),AND(W747&lt;&gt;"NA",W747&lt;&gt;"C",W747&lt;&gt;"NC",W747&lt;&gt;"SF",W747&lt;&gt;""),AND(Y747&lt;&gt;"NA",Y747&lt;&gt;"C",Y747&lt;&gt;"NC",Y747&lt;&gt;"SF",Y747&lt;&gt;""),AND(AA747&lt;&gt;"NA",AA747&lt;&gt;"C",AA747&lt;&gt;"NC",AA747&lt;&gt;"SF",AA747&lt;&gt;""),AND(AC747&lt;&gt;"NA",AC747&lt;&gt;"C",AC747&lt;&gt;"NC",AC747&lt;&gt;"SF",AC747&lt;&gt;"")),"FALSO",IF(AND(O747="NA",Q747="NA",S747="NA",U747="NA",W747="NA",Y747="NA",AA747="NA",AC747="NA"),"NA",IF(OR(O747="NC",Q747="NC",S747="NC",U747="NC",W747="NC",Y747="NC",AA747="NC",AC747="NC",O747="SF",Q747="SF",S747="SF",U747="SF",W747="SF",Y747="SF",AA747="SF",AC747="SF"),"NC",IF(OR(O747="C",Q747="C",S747="C",U747="C",W747="C",Y747="C",AA747="C",AC747="C"),"C","")))))</f>
        <v>C</v>
      </c>
      <c r="AG747" s="54" t="str">
        <f>IF(AND(AE747="C",AF747="C"),"UTILIZOU O PDA CORRETAMENTE",IF(AND(AE747="C",AF747="NC"),"UTILIZOU O PDA CORRETAMENTE. NÃO HÁ FOTOS DE TODAS AS ETAPAS",IF(AND(AE747="NC",AF747="NC"),"NÃO UTILIZOU O PDA",IF(AND(AE747="NA",AF747="NA"),"NÃO AVALIADO POR FALHA DE SINCRONISMO"))))</f>
        <v>UTILIZOU O PDA CORRETAMENTE</v>
      </c>
      <c r="AH747" s="144"/>
      <c r="AI747" s="190" t="s">
        <v>6</v>
      </c>
      <c r="AJ747" s="94" t="str">
        <f>E747</f>
        <v>SÃO PAULO</v>
      </c>
      <c r="AK747" s="192" t="s">
        <v>39</v>
      </c>
    </row>
    <row r="748" spans="1:37" ht="30" hidden="1" customHeight="1">
      <c r="A748" s="176" t="s">
        <v>201</v>
      </c>
      <c r="B748" s="176">
        <v>2622266376</v>
      </c>
      <c r="C748" s="176" t="s">
        <v>101</v>
      </c>
      <c r="D748" s="176" t="s">
        <v>79</v>
      </c>
      <c r="E748" s="176" t="s">
        <v>5</v>
      </c>
      <c r="F748" s="176" t="s">
        <v>1110</v>
      </c>
      <c r="G748" s="176">
        <v>70</v>
      </c>
      <c r="H748" s="176"/>
      <c r="I748" s="176" t="s">
        <v>353</v>
      </c>
      <c r="J748" s="176" t="s">
        <v>309</v>
      </c>
      <c r="K748" s="176" t="s">
        <v>1113</v>
      </c>
      <c r="L748" s="204">
        <v>46169.523611111108</v>
      </c>
      <c r="M748" s="204">
        <v>46169.532638888886</v>
      </c>
      <c r="N748" s="176" t="s">
        <v>221</v>
      </c>
      <c r="O748" s="144" t="s">
        <v>207</v>
      </c>
      <c r="P748" s="90"/>
      <c r="Q748" s="144" t="s">
        <v>207</v>
      </c>
      <c r="R748" s="90"/>
      <c r="S748" s="144" t="s">
        <v>207</v>
      </c>
      <c r="T748" s="90"/>
      <c r="U748" s="144" t="s">
        <v>207</v>
      </c>
      <c r="V748" s="90"/>
      <c r="W748" s="144" t="s">
        <v>207</v>
      </c>
      <c r="X748" s="90"/>
      <c r="Y748" s="144" t="s">
        <v>207</v>
      </c>
      <c r="Z748" s="90"/>
      <c r="AA748" s="144" t="s">
        <v>207</v>
      </c>
      <c r="AB748" s="90"/>
      <c r="AC748" s="144" t="s">
        <v>207</v>
      </c>
      <c r="AD748" s="90"/>
      <c r="AE748" s="144" t="s">
        <v>207</v>
      </c>
      <c r="AF748" s="178" t="str">
        <f>IF(AND(O748="",Q748="",S748="",U748="",W748="",Y748="",AA748="",AC748=""),"",IF(OR(AND(O748&lt;&gt;"NA",O748&lt;&gt;"C",O748&lt;&gt;"NC",O748&lt;&gt;"SF",O748&lt;&gt;""),AND(Q748&lt;&gt;"NA",Q748&lt;&gt;"C",Q748&lt;&gt;"NC",Q748&lt;&gt;"SF",Q748&lt;&gt;""),AND(S748&lt;&gt;"NA",S748&lt;&gt;"C",S748&lt;&gt;"NC",S748&lt;&gt;"SF",S748&lt;&gt;""),AND(U748&lt;&gt;"NA",U748&lt;&gt;"C",U748&lt;&gt;"NC",U748&lt;&gt;"SF",U748&lt;&gt;""),AND(W748&lt;&gt;"NA",W748&lt;&gt;"C",W748&lt;&gt;"NC",W748&lt;&gt;"SF",W748&lt;&gt;""),AND(Y748&lt;&gt;"NA",Y748&lt;&gt;"C",Y748&lt;&gt;"NC",Y748&lt;&gt;"SF",Y748&lt;&gt;""),AND(AA748&lt;&gt;"NA",AA748&lt;&gt;"C",AA748&lt;&gt;"NC",AA748&lt;&gt;"SF",AA748&lt;&gt;""),AND(AC748&lt;&gt;"NA",AC748&lt;&gt;"C",AC748&lt;&gt;"NC",AC748&lt;&gt;"SF",AC748&lt;&gt;"")),"FALSO",IF(AND(O748="NA",Q748="NA",S748="NA",U748="NA",W748="NA",Y748="NA",AA748="NA",AC748="NA"),"NA",IF(OR(O748="NC",Q748="NC",S748="NC",U748="NC",W748="NC",Y748="NC",AA748="NC",AC748="NC",O748="SF",Q748="SF",S748="SF",U748="SF",W748="SF",Y748="SF",AA748="SF",AC748="SF"),"NC",IF(OR(O748="C",Q748="C",S748="C",U748="C",W748="C",Y748="C",AA748="C",AC748="C"),"C","")))))</f>
        <v>C</v>
      </c>
      <c r="AG748" s="54" t="str">
        <f>IF(AND(AE748="C",AF748="C"),"UTILIZOU O PDA CORRETAMENTE",IF(AND(AE748="C",AF748="NC"),"UTILIZOU O PDA CORRETAMENTE. NÃO HÁ FOTOS DE TODAS AS ETAPAS",IF(AND(AE748="NC",AF748="NC"),"NÃO UTILIZOU O PDA",IF(AND(AE748="NA",AF748="NA"),"NÃO AVALIADO POR FALHA DE SINCRONISMO"))))</f>
        <v>UTILIZOU O PDA CORRETAMENTE</v>
      </c>
      <c r="AH748" s="144"/>
      <c r="AI748" s="190" t="s">
        <v>6</v>
      </c>
      <c r="AJ748" s="94" t="str">
        <f>E748</f>
        <v>SÃO PAULO</v>
      </c>
      <c r="AK748" s="192" t="s">
        <v>39</v>
      </c>
    </row>
    <row r="749" spans="1:37" ht="30" hidden="1" customHeight="1">
      <c r="A749" s="176" t="s">
        <v>201</v>
      </c>
      <c r="B749" s="176">
        <v>2622309133</v>
      </c>
      <c r="C749" s="176" t="s">
        <v>84</v>
      </c>
      <c r="D749" s="176" t="s">
        <v>77</v>
      </c>
      <c r="E749" s="176" t="s">
        <v>5</v>
      </c>
      <c r="F749" s="176" t="s">
        <v>1110</v>
      </c>
      <c r="G749" s="176">
        <v>70</v>
      </c>
      <c r="H749" s="176" t="s">
        <v>512</v>
      </c>
      <c r="I749" s="176" t="s">
        <v>353</v>
      </c>
      <c r="J749" s="176" t="s">
        <v>424</v>
      </c>
      <c r="K749" s="176" t="s">
        <v>217</v>
      </c>
      <c r="L749" s="204">
        <v>46169.509027777778</v>
      </c>
      <c r="M749" s="204">
        <v>46169.510416666664</v>
      </c>
      <c r="N749" s="176" t="s">
        <v>221</v>
      </c>
      <c r="O749" s="144" t="s">
        <v>207</v>
      </c>
      <c r="P749" s="90"/>
      <c r="Q749" s="144" t="s">
        <v>207</v>
      </c>
      <c r="R749" s="90"/>
      <c r="S749" s="144" t="s">
        <v>207</v>
      </c>
      <c r="T749" s="90"/>
      <c r="U749" s="144" t="s">
        <v>207</v>
      </c>
      <c r="V749" s="90"/>
      <c r="W749" s="144" t="s">
        <v>207</v>
      </c>
      <c r="X749" s="90"/>
      <c r="Y749" s="144" t="s">
        <v>207</v>
      </c>
      <c r="Z749" s="90"/>
      <c r="AA749" s="144" t="s">
        <v>207</v>
      </c>
      <c r="AB749" s="90"/>
      <c r="AC749" s="144" t="s">
        <v>207</v>
      </c>
      <c r="AD749" s="90"/>
      <c r="AE749" s="144" t="s">
        <v>207</v>
      </c>
      <c r="AF749" s="178" t="str">
        <f>IF(AND(O749="",Q749="",S749="",U749="",W749="",Y749="",AA749="",AC749=""),"",IF(OR(AND(O749&lt;&gt;"NA",O749&lt;&gt;"C",O749&lt;&gt;"NC",O749&lt;&gt;"SF",O749&lt;&gt;""),AND(Q749&lt;&gt;"NA",Q749&lt;&gt;"C",Q749&lt;&gt;"NC",Q749&lt;&gt;"SF",Q749&lt;&gt;""),AND(S749&lt;&gt;"NA",S749&lt;&gt;"C",S749&lt;&gt;"NC",S749&lt;&gt;"SF",S749&lt;&gt;""),AND(U749&lt;&gt;"NA",U749&lt;&gt;"C",U749&lt;&gt;"NC",U749&lt;&gt;"SF",U749&lt;&gt;""),AND(W749&lt;&gt;"NA",W749&lt;&gt;"C",W749&lt;&gt;"NC",W749&lt;&gt;"SF",W749&lt;&gt;""),AND(Y749&lt;&gt;"NA",Y749&lt;&gt;"C",Y749&lt;&gt;"NC",Y749&lt;&gt;"SF",Y749&lt;&gt;""),AND(AA749&lt;&gt;"NA",AA749&lt;&gt;"C",AA749&lt;&gt;"NC",AA749&lt;&gt;"SF",AA749&lt;&gt;""),AND(AC749&lt;&gt;"NA",AC749&lt;&gt;"C",AC749&lt;&gt;"NC",AC749&lt;&gt;"SF",AC749&lt;&gt;"")),"FALSO",IF(AND(O749="NA",Q749="NA",S749="NA",U749="NA",W749="NA",Y749="NA",AA749="NA",AC749="NA"),"NA",IF(OR(O749="NC",Q749="NC",S749="NC",U749="NC",W749="NC",Y749="NC",AA749="NC",AC749="NC",O749="SF",Q749="SF",S749="SF",U749="SF",W749="SF",Y749="SF",AA749="SF",AC749="SF"),"NC",IF(OR(O749="C",Q749="C",S749="C",U749="C",W749="C",Y749="C",AA749="C",AC749="C"),"C","")))))</f>
        <v>C</v>
      </c>
      <c r="AG749" s="54" t="str">
        <f>IF(AND(AE749="C",AF749="C"),"UTILIZOU O PDA CORRETAMENTE",IF(AND(AE749="C",AF749="NC"),"UTILIZOU O PDA CORRETAMENTE. NÃO HÁ FOTOS DE TODAS AS ETAPAS",IF(AND(AE749="NC",AF749="NC"),"NÃO UTILIZOU O PDA",IF(AND(AE749="NA",AF749="NA"),"NÃO AVALIADO POR FALHA DE SINCRONISMO"))))</f>
        <v>UTILIZOU O PDA CORRETAMENTE</v>
      </c>
      <c r="AH749" s="144"/>
      <c r="AI749" s="190" t="s">
        <v>6</v>
      </c>
      <c r="AJ749" s="94" t="str">
        <f>E749</f>
        <v>SÃO PAULO</v>
      </c>
      <c r="AK749" s="192" t="s">
        <v>39</v>
      </c>
    </row>
    <row r="750" spans="1:37" ht="30" customHeight="1">
      <c r="A750" s="176" t="s">
        <v>201</v>
      </c>
      <c r="B750" s="176">
        <v>2621294051</v>
      </c>
      <c r="C750" s="176" t="s">
        <v>92</v>
      </c>
      <c r="D750" s="176" t="s">
        <v>77</v>
      </c>
      <c r="E750" s="176" t="s">
        <v>5</v>
      </c>
      <c r="F750" s="176" t="s">
        <v>448</v>
      </c>
      <c r="G750" s="176">
        <v>931</v>
      </c>
      <c r="H750" s="176" t="s">
        <v>217</v>
      </c>
      <c r="I750" s="176" t="s">
        <v>283</v>
      </c>
      <c r="J750" s="176" t="s">
        <v>343</v>
      </c>
      <c r="K750" s="176" t="s">
        <v>1114</v>
      </c>
      <c r="L750" s="204">
        <v>46169.494444444441</v>
      </c>
      <c r="M750" s="204">
        <v>46169.546527777777</v>
      </c>
      <c r="N750" s="176" t="s">
        <v>226</v>
      </c>
      <c r="O750" s="144" t="s">
        <v>207</v>
      </c>
      <c r="P750" s="90"/>
      <c r="Q750" s="144" t="s">
        <v>207</v>
      </c>
      <c r="R750" s="90"/>
      <c r="S750" s="144" t="s">
        <v>207</v>
      </c>
      <c r="T750" s="90"/>
      <c r="U750" s="144" t="s">
        <v>207</v>
      </c>
      <c r="V750" s="90"/>
      <c r="W750" s="144" t="s">
        <v>207</v>
      </c>
      <c r="X750" s="90"/>
      <c r="Y750" s="144" t="s">
        <v>207</v>
      </c>
      <c r="Z750" s="90"/>
      <c r="AA750" s="144" t="s">
        <v>207</v>
      </c>
      <c r="AB750" s="90"/>
      <c r="AC750" s="144" t="s">
        <v>207</v>
      </c>
      <c r="AD750" s="90"/>
      <c r="AE750" s="144" t="s">
        <v>207</v>
      </c>
      <c r="AF750" s="178" t="str">
        <f>IF(AND(O750="",Q750="",S750="",U750="",W750="",Y750="",AA750="",AC750=""),"",IF(OR(AND(O750&lt;&gt;"NA",O750&lt;&gt;"C",O750&lt;&gt;"NC",O750&lt;&gt;"SF",O750&lt;&gt;""),AND(Q750&lt;&gt;"NA",Q750&lt;&gt;"C",Q750&lt;&gt;"NC",Q750&lt;&gt;"SF",Q750&lt;&gt;""),AND(S750&lt;&gt;"NA",S750&lt;&gt;"C",S750&lt;&gt;"NC",S750&lt;&gt;"SF",S750&lt;&gt;""),AND(U750&lt;&gt;"NA",U750&lt;&gt;"C",U750&lt;&gt;"NC",U750&lt;&gt;"SF",U750&lt;&gt;""),AND(W750&lt;&gt;"NA",W750&lt;&gt;"C",W750&lt;&gt;"NC",W750&lt;&gt;"SF",W750&lt;&gt;""),AND(Y750&lt;&gt;"NA",Y750&lt;&gt;"C",Y750&lt;&gt;"NC",Y750&lt;&gt;"SF",Y750&lt;&gt;""),AND(AA750&lt;&gt;"NA",AA750&lt;&gt;"C",AA750&lt;&gt;"NC",AA750&lt;&gt;"SF",AA750&lt;&gt;""),AND(AC750&lt;&gt;"NA",AC750&lt;&gt;"C",AC750&lt;&gt;"NC",AC750&lt;&gt;"SF",AC750&lt;&gt;"")),"FALSO",IF(AND(O750="NA",Q750="NA",S750="NA",U750="NA",W750="NA",Y750="NA",AA750="NA",AC750="NA"),"NA",IF(OR(O750="NC",Q750="NC",S750="NC",U750="NC",W750="NC",Y750="NC",AA750="NC",AC750="NC",O750="SF",Q750="SF",S750="SF",U750="SF",W750="SF",Y750="SF",AA750="SF",AC750="SF"),"NC",IF(OR(O750="C",Q750="C",S750="C",U750="C",W750="C",Y750="C",AA750="C",AC750="C"),"C","")))))</f>
        <v>C</v>
      </c>
      <c r="AG750" s="54" t="str">
        <f>IF(AND(AE750="C",AF750="C"),"UTILIZOU O PDA CORRETAMENTE",IF(AND(AE750="C",AF750="NC"),"UTILIZOU O PDA CORRETAMENTE. NÃO HÁ FOTOS DE TODAS AS ETAPAS",IF(AND(AE750="NC",AF750="NC"),"NÃO UTILIZOU O PDA",IF(AND(AE750="NA",AF750="NA"),"NÃO AVALIADO POR FALHA DE SINCRONISMO"))))</f>
        <v>UTILIZOU O PDA CORRETAMENTE</v>
      </c>
      <c r="AH750" s="144" t="s">
        <v>207</v>
      </c>
      <c r="AI750" s="190" t="s">
        <v>6</v>
      </c>
      <c r="AJ750" s="94" t="str">
        <f>E750</f>
        <v>SÃO PAULO</v>
      </c>
      <c r="AK750" s="192" t="s">
        <v>39</v>
      </c>
    </row>
    <row r="751" spans="1:37" ht="30" customHeight="1">
      <c r="A751" s="176" t="s">
        <v>201</v>
      </c>
      <c r="B751" s="176">
        <v>2618097437</v>
      </c>
      <c r="C751" s="176" t="s">
        <v>91</v>
      </c>
      <c r="D751" s="176" t="s">
        <v>77</v>
      </c>
      <c r="E751" s="176" t="s">
        <v>5</v>
      </c>
      <c r="F751" s="176" t="s">
        <v>1115</v>
      </c>
      <c r="G751" s="176">
        <v>1400</v>
      </c>
      <c r="H751" s="176" t="s">
        <v>1116</v>
      </c>
      <c r="I751" s="176" t="s">
        <v>245</v>
      </c>
      <c r="J751" s="176" t="s">
        <v>845</v>
      </c>
      <c r="K751" s="176" t="s">
        <v>1117</v>
      </c>
      <c r="L751" s="204">
        <v>46169.291666666664</v>
      </c>
      <c r="M751" s="204">
        <v>46169.333333333336</v>
      </c>
      <c r="N751" s="176" t="s">
        <v>318</v>
      </c>
      <c r="O751" s="144" t="s">
        <v>207</v>
      </c>
      <c r="P751" s="90"/>
      <c r="Q751" s="144" t="s">
        <v>230</v>
      </c>
      <c r="R751" s="90"/>
      <c r="S751" s="144" t="s">
        <v>207</v>
      </c>
      <c r="T751" s="90"/>
      <c r="U751" s="144" t="s">
        <v>207</v>
      </c>
      <c r="V751" s="90"/>
      <c r="W751" s="144" t="s">
        <v>207</v>
      </c>
      <c r="X751" s="90"/>
      <c r="Y751" s="144" t="s">
        <v>62</v>
      </c>
      <c r="Z751" s="90"/>
      <c r="AA751" s="144" t="s">
        <v>207</v>
      </c>
      <c r="AB751" s="90"/>
      <c r="AC751" s="144" t="s">
        <v>207</v>
      </c>
      <c r="AD751" s="90"/>
      <c r="AE751" s="144" t="s">
        <v>207</v>
      </c>
      <c r="AF751" s="178" t="str">
        <f>IF(AND(O751="",Q751="",S751="",U751="",W751="",Y751="",AA751="",AC751=""),"",IF(OR(AND(O751&lt;&gt;"NA",O751&lt;&gt;"C",O751&lt;&gt;"NC",O751&lt;&gt;"SF",O751&lt;&gt;""),AND(Q751&lt;&gt;"NA",Q751&lt;&gt;"C",Q751&lt;&gt;"NC",Q751&lt;&gt;"SF",Q751&lt;&gt;""),AND(S751&lt;&gt;"NA",S751&lt;&gt;"C",S751&lt;&gt;"NC",S751&lt;&gt;"SF",S751&lt;&gt;""),AND(U751&lt;&gt;"NA",U751&lt;&gt;"C",U751&lt;&gt;"NC",U751&lt;&gt;"SF",U751&lt;&gt;""),AND(W751&lt;&gt;"NA",W751&lt;&gt;"C",W751&lt;&gt;"NC",W751&lt;&gt;"SF",W751&lt;&gt;""),AND(Y751&lt;&gt;"NA",Y751&lt;&gt;"C",Y751&lt;&gt;"NC",Y751&lt;&gt;"SF",Y751&lt;&gt;""),AND(AA751&lt;&gt;"NA",AA751&lt;&gt;"C",AA751&lt;&gt;"NC",AA751&lt;&gt;"SF",AA751&lt;&gt;""),AND(AC751&lt;&gt;"NA",AC751&lt;&gt;"C",AC751&lt;&gt;"NC",AC751&lt;&gt;"SF",AC751&lt;&gt;"")),"FALSO",IF(AND(O751="NA",Q751="NA",S751="NA",U751="NA",W751="NA",Y751="NA",AA751="NA",AC751="NA"),"NA",IF(OR(O751="NC",Q751="NC",S751="NC",U751="NC",W751="NC",Y751="NC",AA751="NC",AC751="NC",O751="SF",Q751="SF",S751="SF",U751="SF",W751="SF",Y751="SF",AA751="SF",AC751="SF"),"NC",IF(OR(O751="C",Q751="C",S751="C",U751="C",W751="C",Y751="C",AA751="C",AC751="C"),"C","")))))</f>
        <v>NC</v>
      </c>
      <c r="AG751" s="54" t="str">
        <f>IF(AND(AE751="C",AF751="C"),"UTILIZOU O PDA CORRETAMENTE",IF(AND(AE751="C",AF751="NC"),"UTILIZOU O PDA CORRETAMENTE. NÃO HÁ FOTOS DE TODAS AS ETAPAS",IF(AND(AE751="NC",AF751="NC"),"NÃO UTILIZOU O PDA",IF(AND(AE751="NA",AF751="NA"),"NÃO AVALIADO POR FALHA DE SINCRONISMO"))))</f>
        <v>UTILIZOU O PDA CORRETAMENTE. NÃO HÁ FOTOS DE TODAS AS ETAPAS</v>
      </c>
      <c r="AH751" s="144" t="s">
        <v>207</v>
      </c>
      <c r="AI751" s="190" t="s">
        <v>6</v>
      </c>
      <c r="AJ751" s="94" t="str">
        <f>E751</f>
        <v>SÃO PAULO</v>
      </c>
      <c r="AK751" s="192" t="s">
        <v>39</v>
      </c>
    </row>
    <row r="752" spans="1:37" ht="30" customHeight="1">
      <c r="A752" s="176" t="s">
        <v>201</v>
      </c>
      <c r="B752" s="176">
        <v>2622181157</v>
      </c>
      <c r="C752" s="176" t="s">
        <v>103</v>
      </c>
      <c r="D752" s="176" t="s">
        <v>81</v>
      </c>
      <c r="E752" s="176" t="s">
        <v>5</v>
      </c>
      <c r="F752" s="176" t="s">
        <v>1001</v>
      </c>
      <c r="G752" s="176">
        <v>1102</v>
      </c>
      <c r="H752" s="176" t="s">
        <v>217</v>
      </c>
      <c r="I752" s="176" t="s">
        <v>325</v>
      </c>
      <c r="J752" s="176" t="s">
        <v>746</v>
      </c>
      <c r="K752" s="176" t="s">
        <v>1118</v>
      </c>
      <c r="L752" s="204">
        <v>46169.430555555555</v>
      </c>
      <c r="M752" s="204">
        <v>46169.432638888888</v>
      </c>
      <c r="N752" s="176" t="s">
        <v>229</v>
      </c>
      <c r="O752" s="144" t="s">
        <v>231</v>
      </c>
      <c r="P752" s="90" t="s">
        <v>891</v>
      </c>
      <c r="Q752" s="144" t="s">
        <v>231</v>
      </c>
      <c r="R752" s="90" t="s">
        <v>891</v>
      </c>
      <c r="S752" s="144" t="s">
        <v>231</v>
      </c>
      <c r="T752" s="90" t="s">
        <v>891</v>
      </c>
      <c r="U752" s="144" t="s">
        <v>231</v>
      </c>
      <c r="V752" s="90" t="s">
        <v>891</v>
      </c>
      <c r="W752" s="144" t="s">
        <v>231</v>
      </c>
      <c r="X752" s="90" t="s">
        <v>891</v>
      </c>
      <c r="Y752" s="144" t="s">
        <v>231</v>
      </c>
      <c r="Z752" s="90" t="s">
        <v>891</v>
      </c>
      <c r="AA752" s="144" t="s">
        <v>231</v>
      </c>
      <c r="AB752" s="90" t="s">
        <v>891</v>
      </c>
      <c r="AC752" s="144" t="s">
        <v>231</v>
      </c>
      <c r="AD752" s="90" t="s">
        <v>891</v>
      </c>
      <c r="AE752" s="144" t="s">
        <v>231</v>
      </c>
      <c r="AF752" s="178" t="str">
        <f>IF(AND(O752="",Q752="",S752="",U752="",W752="",Y752="",AA752="",AC752=""),"",IF(OR(AND(O752&lt;&gt;"NA",O752&lt;&gt;"C",O752&lt;&gt;"NC",O752&lt;&gt;"SF",O752&lt;&gt;""),AND(Q752&lt;&gt;"NA",Q752&lt;&gt;"C",Q752&lt;&gt;"NC",Q752&lt;&gt;"SF",Q752&lt;&gt;""),AND(S752&lt;&gt;"NA",S752&lt;&gt;"C",S752&lt;&gt;"NC",S752&lt;&gt;"SF",S752&lt;&gt;""),AND(U752&lt;&gt;"NA",U752&lt;&gt;"C",U752&lt;&gt;"NC",U752&lt;&gt;"SF",U752&lt;&gt;""),AND(W752&lt;&gt;"NA",W752&lt;&gt;"C",W752&lt;&gt;"NC",W752&lt;&gt;"SF",W752&lt;&gt;""),AND(Y752&lt;&gt;"NA",Y752&lt;&gt;"C",Y752&lt;&gt;"NC",Y752&lt;&gt;"SF",Y752&lt;&gt;""),AND(AA752&lt;&gt;"NA",AA752&lt;&gt;"C",AA752&lt;&gt;"NC",AA752&lt;&gt;"SF",AA752&lt;&gt;""),AND(AC752&lt;&gt;"NA",AC752&lt;&gt;"C",AC752&lt;&gt;"NC",AC752&lt;&gt;"SF",AC752&lt;&gt;"")),"FALSO",IF(AND(O752="NA",Q752="NA",S752="NA",U752="NA",W752="NA",Y752="NA",AA752="NA",AC752="NA"),"NA",IF(OR(O752="NC",Q752="NC",S752="NC",U752="NC",W752="NC",Y752="NC",AA752="NC",AC752="NC",O752="SF",Q752="SF",S752="SF",U752="SF",W752="SF",Y752="SF",AA752="SF",AC752="SF"),"NC",IF(OR(O752="C",Q752="C",S752="C",U752="C",W752="C",Y752="C",AA752="C",AC752="C"),"C","")))))</f>
        <v>NC</v>
      </c>
      <c r="AG752" s="54" t="str">
        <f>IF(AND(AE752="C",AF752="C"),"UTILIZOU O PDA CORRETAMENTE",IF(AND(AE752="C",AF752="NC"),"UTILIZOU O PDA CORRETAMENTE. NÃO HÁ FOTOS DE TODAS AS ETAPAS",IF(AND(AE752="NC",AF752="NC"),"NÃO UTILIZOU O PDA",IF(AND(AE752="NA",AF752="NA"),"NÃO AVALIADO POR FALHA DE SINCRONISMO"))))</f>
        <v>NÃO UTILIZOU O PDA</v>
      </c>
      <c r="AH752" s="144" t="s">
        <v>207</v>
      </c>
      <c r="AI752" s="190" t="s">
        <v>6</v>
      </c>
      <c r="AJ752" s="94" t="str">
        <f>E752</f>
        <v>SÃO PAULO</v>
      </c>
      <c r="AK752" s="192" t="s">
        <v>39</v>
      </c>
    </row>
    <row r="753" spans="1:37" ht="30" customHeight="1">
      <c r="A753" s="176" t="s">
        <v>201</v>
      </c>
      <c r="B753" s="176">
        <v>2694194488</v>
      </c>
      <c r="C753" s="176" t="s">
        <v>103</v>
      </c>
      <c r="D753" s="176" t="s">
        <v>81</v>
      </c>
      <c r="E753" s="176" t="s">
        <v>5</v>
      </c>
      <c r="F753" s="176" t="s">
        <v>1119</v>
      </c>
      <c r="G753" s="176">
        <v>267</v>
      </c>
      <c r="H753" s="176" t="s">
        <v>203</v>
      </c>
      <c r="I753" s="176" t="s">
        <v>356</v>
      </c>
      <c r="J753" s="176" t="s">
        <v>246</v>
      </c>
      <c r="K753" s="176" t="s">
        <v>1120</v>
      </c>
      <c r="L753" s="204">
        <v>46169.375</v>
      </c>
      <c r="M753" s="204">
        <v>46169.381944444445</v>
      </c>
      <c r="N753" s="176" t="s">
        <v>1109</v>
      </c>
      <c r="O753" s="144" t="s">
        <v>62</v>
      </c>
      <c r="P753" s="90"/>
      <c r="Q753" s="144" t="s">
        <v>62</v>
      </c>
      <c r="R753" s="90"/>
      <c r="S753" s="144" t="s">
        <v>62</v>
      </c>
      <c r="T753" s="90"/>
      <c r="U753" s="144" t="s">
        <v>62</v>
      </c>
      <c r="V753" s="90"/>
      <c r="W753" s="144" t="s">
        <v>62</v>
      </c>
      <c r="X753" s="90"/>
      <c r="Y753" s="144" t="s">
        <v>62</v>
      </c>
      <c r="Z753" s="90"/>
      <c r="AA753" s="144" t="s">
        <v>62</v>
      </c>
      <c r="AB753" s="90"/>
      <c r="AC753" s="144" t="s">
        <v>62</v>
      </c>
      <c r="AD753" s="90"/>
      <c r="AE753" s="144" t="s">
        <v>62</v>
      </c>
      <c r="AF753" s="178" t="str">
        <f>IF(AND(O753="",Q753="",S753="",U753="",W753="",Y753="",AA753="",AC753=""),"",IF(OR(AND(O753&lt;&gt;"NA",O753&lt;&gt;"C",O753&lt;&gt;"NC",O753&lt;&gt;"SF",O753&lt;&gt;""),AND(Q753&lt;&gt;"NA",Q753&lt;&gt;"C",Q753&lt;&gt;"NC",Q753&lt;&gt;"SF",Q753&lt;&gt;""),AND(S753&lt;&gt;"NA",S753&lt;&gt;"C",S753&lt;&gt;"NC",S753&lt;&gt;"SF",S753&lt;&gt;""),AND(U753&lt;&gt;"NA",U753&lt;&gt;"C",U753&lt;&gt;"NC",U753&lt;&gt;"SF",U753&lt;&gt;""),AND(W753&lt;&gt;"NA",W753&lt;&gt;"C",W753&lt;&gt;"NC",W753&lt;&gt;"SF",W753&lt;&gt;""),AND(Y753&lt;&gt;"NA",Y753&lt;&gt;"C",Y753&lt;&gt;"NC",Y753&lt;&gt;"SF",Y753&lt;&gt;""),AND(AA753&lt;&gt;"NA",AA753&lt;&gt;"C",AA753&lt;&gt;"NC",AA753&lt;&gt;"SF",AA753&lt;&gt;""),AND(AC753&lt;&gt;"NA",AC753&lt;&gt;"C",AC753&lt;&gt;"NC",AC753&lt;&gt;"SF",AC753&lt;&gt;"")),"FALSO",IF(AND(O753="NA",Q753="NA",S753="NA",U753="NA",W753="NA",Y753="NA",AA753="NA",AC753="NA"),"NA",IF(OR(O753="NC",Q753="NC",S753="NC",U753="NC",W753="NC",Y753="NC",AA753="NC",AC753="NC",O753="SF",Q753="SF",S753="SF",U753="SF",W753="SF",Y753="SF",AA753="SF",AC753="SF"),"NC",IF(OR(O753="C",Q753="C",S753="C",U753="C",W753="C",Y753="C",AA753="C",AC753="C"),"C","")))))</f>
        <v>NA</v>
      </c>
      <c r="AG753" s="54" t="str">
        <f>IF(AND(AE753="C",AF753="C"),"UTILIZOU O PDA CORRETAMENTE",IF(AND(AE753="C",AF753="NC"),"UTILIZOU O PDA CORRETAMENTE. NÃO HÁ FOTOS DE TODAS AS ETAPAS",IF(AND(AE753="NC",AF753="NC"),"NÃO UTILIZOU O PDA",IF(AND(AE753="NA",AF753="NA"),"NÃO AVALIADO POR FALHA DE SINCRONISMO"))))</f>
        <v>NÃO AVALIADO POR FALHA DE SINCRONISMO</v>
      </c>
      <c r="AH753" s="144" t="s">
        <v>207</v>
      </c>
      <c r="AI753" s="190" t="s">
        <v>6</v>
      </c>
      <c r="AJ753" s="94" t="str">
        <f>E753</f>
        <v>SÃO PAULO</v>
      </c>
      <c r="AK753" s="192" t="s">
        <v>39</v>
      </c>
    </row>
    <row r="754" spans="1:37" ht="30" customHeight="1">
      <c r="A754" s="176" t="s">
        <v>201</v>
      </c>
      <c r="B754" s="176">
        <v>2694251823</v>
      </c>
      <c r="C754" s="176" t="s">
        <v>103</v>
      </c>
      <c r="D754" s="176" t="s">
        <v>81</v>
      </c>
      <c r="E754" s="176" t="s">
        <v>5</v>
      </c>
      <c r="F754" s="176" t="s">
        <v>1121</v>
      </c>
      <c r="G754" s="176">
        <v>452</v>
      </c>
      <c r="H754" s="176" t="s">
        <v>260</v>
      </c>
      <c r="I754" s="176" t="s">
        <v>864</v>
      </c>
      <c r="J754" s="176" t="s">
        <v>246</v>
      </c>
      <c r="K754" s="176"/>
      <c r="L754" s="204">
        <v>46169.524305555555</v>
      </c>
      <c r="M754" s="204">
        <v>46169.603472222225</v>
      </c>
      <c r="N754" s="176" t="s">
        <v>503</v>
      </c>
      <c r="O754" s="144" t="s">
        <v>207</v>
      </c>
      <c r="P754" s="90"/>
      <c r="Q754" s="144" t="s">
        <v>207</v>
      </c>
      <c r="R754" s="90"/>
      <c r="S754" s="144" t="s">
        <v>207</v>
      </c>
      <c r="T754" s="90"/>
      <c r="U754" s="144" t="s">
        <v>207</v>
      </c>
      <c r="V754" s="90"/>
      <c r="W754" s="144" t="s">
        <v>207</v>
      </c>
      <c r="X754" s="90"/>
      <c r="Y754" s="144" t="s">
        <v>62</v>
      </c>
      <c r="Z754" s="90"/>
      <c r="AA754" s="144" t="s">
        <v>207</v>
      </c>
      <c r="AB754" s="90"/>
      <c r="AC754" s="144" t="s">
        <v>207</v>
      </c>
      <c r="AD754" s="90"/>
      <c r="AE754" s="144" t="s">
        <v>207</v>
      </c>
      <c r="AF754" s="178" t="str">
        <f>IF(AND(O754="",Q754="",S754="",U754="",W754="",Y754="",AA754="",AC754=""),"",IF(OR(AND(O754&lt;&gt;"NA",O754&lt;&gt;"C",O754&lt;&gt;"NC",O754&lt;&gt;"SF",O754&lt;&gt;""),AND(Q754&lt;&gt;"NA",Q754&lt;&gt;"C",Q754&lt;&gt;"NC",Q754&lt;&gt;"SF",Q754&lt;&gt;""),AND(S754&lt;&gt;"NA",S754&lt;&gt;"C",S754&lt;&gt;"NC",S754&lt;&gt;"SF",S754&lt;&gt;""),AND(U754&lt;&gt;"NA",U754&lt;&gt;"C",U754&lt;&gt;"NC",U754&lt;&gt;"SF",U754&lt;&gt;""),AND(W754&lt;&gt;"NA",W754&lt;&gt;"C",W754&lt;&gt;"NC",W754&lt;&gt;"SF",W754&lt;&gt;""),AND(Y754&lt;&gt;"NA",Y754&lt;&gt;"C",Y754&lt;&gt;"NC",Y754&lt;&gt;"SF",Y754&lt;&gt;""),AND(AA754&lt;&gt;"NA",AA754&lt;&gt;"C",AA754&lt;&gt;"NC",AA754&lt;&gt;"SF",AA754&lt;&gt;""),AND(AC754&lt;&gt;"NA",AC754&lt;&gt;"C",AC754&lt;&gt;"NC",AC754&lt;&gt;"SF",AC754&lt;&gt;"")),"FALSO",IF(AND(O754="NA",Q754="NA",S754="NA",U754="NA",W754="NA",Y754="NA",AA754="NA",AC754="NA"),"NA",IF(OR(O754="NC",Q754="NC",S754="NC",U754="NC",W754="NC",Y754="NC",AA754="NC",AC754="NC",O754="SF",Q754="SF",S754="SF",U754="SF",W754="SF",Y754="SF",AA754="SF",AC754="SF"),"NC",IF(OR(O754="C",Q754="C",S754="C",U754="C",W754="C",Y754="C",AA754="C",AC754="C"),"C","")))))</f>
        <v>C</v>
      </c>
      <c r="AG754" s="54" t="str">
        <f>IF(AND(AE754="C",AF754="C"),"UTILIZOU O PDA CORRETAMENTE",IF(AND(AE754="C",AF754="NC"),"UTILIZOU O PDA CORRETAMENTE. NÃO HÁ FOTOS DE TODAS AS ETAPAS",IF(AND(AE754="NC",AF754="NC"),"NÃO UTILIZOU O PDA",IF(AND(AE754="NA",AF754="NA"),"NÃO AVALIADO POR FALHA DE SINCRONISMO"))))</f>
        <v>UTILIZOU O PDA CORRETAMENTE</v>
      </c>
      <c r="AH754" s="144" t="s">
        <v>207</v>
      </c>
      <c r="AI754" s="190" t="s">
        <v>6</v>
      </c>
      <c r="AJ754" s="94" t="str">
        <f>E754</f>
        <v>SÃO PAULO</v>
      </c>
      <c r="AK754" s="192" t="s">
        <v>39</v>
      </c>
    </row>
    <row r="755" spans="1:37" ht="30" customHeight="1">
      <c r="A755" s="176" t="s">
        <v>201</v>
      </c>
      <c r="B755" s="176">
        <v>2621271052</v>
      </c>
      <c r="C755" s="176" t="s">
        <v>92</v>
      </c>
      <c r="D755" s="176" t="s">
        <v>77</v>
      </c>
      <c r="E755" s="176" t="s">
        <v>5</v>
      </c>
      <c r="F755" s="176" t="s">
        <v>1122</v>
      </c>
      <c r="G755" s="176">
        <v>13</v>
      </c>
      <c r="H755" s="176" t="s">
        <v>260</v>
      </c>
      <c r="I755" s="176" t="s">
        <v>401</v>
      </c>
      <c r="J755" s="176" t="s">
        <v>343</v>
      </c>
      <c r="K755" s="176" t="s">
        <v>1123</v>
      </c>
      <c r="L755" s="204">
        <v>46169.416666666664</v>
      </c>
      <c r="M755" s="204">
        <v>46169.423611111109</v>
      </c>
      <c r="N755" s="176" t="s">
        <v>323</v>
      </c>
      <c r="O755" s="144" t="s">
        <v>207</v>
      </c>
      <c r="P755" s="90"/>
      <c r="Q755" s="144" t="s">
        <v>207</v>
      </c>
      <c r="R755" s="90"/>
      <c r="S755" s="144" t="s">
        <v>230</v>
      </c>
      <c r="T755" s="90"/>
      <c r="U755" s="144" t="s">
        <v>230</v>
      </c>
      <c r="V755" s="90"/>
      <c r="W755" s="144" t="s">
        <v>230</v>
      </c>
      <c r="X755" s="90"/>
      <c r="Y755" s="144" t="s">
        <v>230</v>
      </c>
      <c r="Z755" s="90"/>
      <c r="AA755" s="144" t="s">
        <v>230</v>
      </c>
      <c r="AB755" s="90"/>
      <c r="AC755" s="144" t="s">
        <v>230</v>
      </c>
      <c r="AD755" s="90"/>
      <c r="AE755" s="144" t="s">
        <v>207</v>
      </c>
      <c r="AF755" s="178" t="str">
        <f>IF(AND(O755="",Q755="",S755="",U755="",W755="",Y755="",AA755="",AC755=""),"",IF(OR(AND(O755&lt;&gt;"NA",O755&lt;&gt;"C",O755&lt;&gt;"NC",O755&lt;&gt;"SF",O755&lt;&gt;""),AND(Q755&lt;&gt;"NA",Q755&lt;&gt;"C",Q755&lt;&gt;"NC",Q755&lt;&gt;"SF",Q755&lt;&gt;""),AND(S755&lt;&gt;"NA",S755&lt;&gt;"C",S755&lt;&gt;"NC",S755&lt;&gt;"SF",S755&lt;&gt;""),AND(U755&lt;&gt;"NA",U755&lt;&gt;"C",U755&lt;&gt;"NC",U755&lt;&gt;"SF",U755&lt;&gt;""),AND(W755&lt;&gt;"NA",W755&lt;&gt;"C",W755&lt;&gt;"NC",W755&lt;&gt;"SF",W755&lt;&gt;""),AND(Y755&lt;&gt;"NA",Y755&lt;&gt;"C",Y755&lt;&gt;"NC",Y755&lt;&gt;"SF",Y755&lt;&gt;""),AND(AA755&lt;&gt;"NA",AA755&lt;&gt;"C",AA755&lt;&gt;"NC",AA755&lt;&gt;"SF",AA755&lt;&gt;""),AND(AC755&lt;&gt;"NA",AC755&lt;&gt;"C",AC755&lt;&gt;"NC",AC755&lt;&gt;"SF",AC755&lt;&gt;"")),"FALSO",IF(AND(O755="NA",Q755="NA",S755="NA",U755="NA",W755="NA",Y755="NA",AA755="NA",AC755="NA"),"NA",IF(OR(O755="NC",Q755="NC",S755="NC",U755="NC",W755="NC",Y755="NC",AA755="NC",AC755="NC",O755="SF",Q755="SF",S755="SF",U755="SF",W755="SF",Y755="SF",AA755="SF",AC755="SF"),"NC",IF(OR(O755="C",Q755="C",S755="C",U755="C",W755="C",Y755="C",AA755="C",AC755="C"),"C","")))))</f>
        <v>NC</v>
      </c>
      <c r="AG755" s="54" t="str">
        <f>IF(AND(AE755="C",AF755="C"),"UTILIZOU O PDA CORRETAMENTE",IF(AND(AE755="C",AF755="NC"),"UTILIZOU O PDA CORRETAMENTE. NÃO HÁ FOTOS DE TODAS AS ETAPAS",IF(AND(AE755="NC",AF755="NC"),"NÃO UTILIZOU O PDA",IF(AND(AE755="NA",AF755="NA"),"NÃO AVALIADO POR FALHA DE SINCRONISMO"))))</f>
        <v>UTILIZOU O PDA CORRETAMENTE. NÃO HÁ FOTOS DE TODAS AS ETAPAS</v>
      </c>
      <c r="AH755" s="144" t="s">
        <v>207</v>
      </c>
      <c r="AI755" s="190" t="s">
        <v>6</v>
      </c>
      <c r="AJ755" s="94" t="str">
        <f>E755</f>
        <v>SÃO PAULO</v>
      </c>
      <c r="AK755" s="192" t="s">
        <v>39</v>
      </c>
    </row>
    <row r="756" spans="1:37" ht="30" customHeight="1">
      <c r="A756" s="176" t="s">
        <v>201</v>
      </c>
      <c r="B756" s="176">
        <v>2622157731</v>
      </c>
      <c r="C756" s="176" t="s">
        <v>107</v>
      </c>
      <c r="D756" s="176" t="s">
        <v>81</v>
      </c>
      <c r="E756" s="176" t="s">
        <v>5</v>
      </c>
      <c r="F756" s="176" t="s">
        <v>1124</v>
      </c>
      <c r="G756" s="176">
        <v>18</v>
      </c>
      <c r="H756" s="176"/>
      <c r="I756" s="176" t="s">
        <v>6</v>
      </c>
      <c r="J756" s="176" t="s">
        <v>219</v>
      </c>
      <c r="K756" s="176"/>
      <c r="L756" s="204">
        <v>46169.5</v>
      </c>
      <c r="M756" s="204">
        <v>46169.506944444445</v>
      </c>
      <c r="N756" s="176" t="s">
        <v>243</v>
      </c>
      <c r="O756" s="144" t="s">
        <v>207</v>
      </c>
      <c r="P756" s="90"/>
      <c r="Q756" s="144" t="s">
        <v>207</v>
      </c>
      <c r="R756" s="90"/>
      <c r="S756" s="144" t="s">
        <v>207</v>
      </c>
      <c r="T756" s="90"/>
      <c r="U756" s="144" t="s">
        <v>62</v>
      </c>
      <c r="V756" s="90"/>
      <c r="W756" s="144" t="s">
        <v>207</v>
      </c>
      <c r="X756" s="90"/>
      <c r="Y756" s="144" t="s">
        <v>231</v>
      </c>
      <c r="Z756" s="90" t="s">
        <v>377</v>
      </c>
      <c r="AA756" s="144" t="s">
        <v>207</v>
      </c>
      <c r="AB756" s="90"/>
      <c r="AC756" s="144" t="s">
        <v>207</v>
      </c>
      <c r="AD756" s="90"/>
      <c r="AE756" s="144" t="s">
        <v>207</v>
      </c>
      <c r="AF756" s="178" t="str">
        <f>IF(AND(O756="",Q756="",S756="",U756="",W756="",Y756="",AA756="",AC756=""),"",IF(OR(AND(O756&lt;&gt;"NA",O756&lt;&gt;"C",O756&lt;&gt;"NC",O756&lt;&gt;"SF",O756&lt;&gt;""),AND(Q756&lt;&gt;"NA",Q756&lt;&gt;"C",Q756&lt;&gt;"NC",Q756&lt;&gt;"SF",Q756&lt;&gt;""),AND(S756&lt;&gt;"NA",S756&lt;&gt;"C",S756&lt;&gt;"NC",S756&lt;&gt;"SF",S756&lt;&gt;""),AND(U756&lt;&gt;"NA",U756&lt;&gt;"C",U756&lt;&gt;"NC",U756&lt;&gt;"SF",U756&lt;&gt;""),AND(W756&lt;&gt;"NA",W756&lt;&gt;"C",W756&lt;&gt;"NC",W756&lt;&gt;"SF",W756&lt;&gt;""),AND(Y756&lt;&gt;"NA",Y756&lt;&gt;"C",Y756&lt;&gt;"NC",Y756&lt;&gt;"SF",Y756&lt;&gt;""),AND(AA756&lt;&gt;"NA",AA756&lt;&gt;"C",AA756&lt;&gt;"NC",AA756&lt;&gt;"SF",AA756&lt;&gt;""),AND(AC756&lt;&gt;"NA",AC756&lt;&gt;"C",AC756&lt;&gt;"NC",AC756&lt;&gt;"SF",AC756&lt;&gt;"")),"FALSO",IF(AND(O756="NA",Q756="NA",S756="NA",U756="NA",W756="NA",Y756="NA",AA756="NA",AC756="NA"),"NA",IF(OR(O756="NC",Q756="NC",S756="NC",U756="NC",W756="NC",Y756="NC",AA756="NC",AC756="NC",O756="SF",Q756="SF",S756="SF",U756="SF",W756="SF",Y756="SF",AA756="SF",AC756="SF"),"NC",IF(OR(O756="C",Q756="C",S756="C",U756="C",W756="C",Y756="C",AA756="C",AC756="C"),"C","")))))</f>
        <v>NC</v>
      </c>
      <c r="AG756" s="54" t="str">
        <f>IF(AND(AE756="C",AF756="C"),"UTILIZOU O PDA CORRETAMENTE",IF(AND(AE756="C",AF756="NC"),"UTILIZOU O PDA CORRETAMENTE. NÃO HÁ FOTOS DE TODAS AS ETAPAS",IF(AND(AE756="NC",AF756="NC"),"NÃO UTILIZOU O PDA",IF(AND(AE756="NA",AF756="NA"),"NÃO AVALIADO POR FALHA DE SINCRONISMO"))))</f>
        <v>UTILIZOU O PDA CORRETAMENTE. NÃO HÁ FOTOS DE TODAS AS ETAPAS</v>
      </c>
      <c r="AH756" s="144" t="s">
        <v>207</v>
      </c>
      <c r="AI756" s="190" t="s">
        <v>6</v>
      </c>
      <c r="AJ756" s="94" t="str">
        <f>E756</f>
        <v>SÃO PAULO</v>
      </c>
      <c r="AK756" s="192" t="s">
        <v>39</v>
      </c>
    </row>
    <row r="757" spans="1:37" ht="30" customHeight="1">
      <c r="A757" s="176" t="s">
        <v>201</v>
      </c>
      <c r="B757" s="176">
        <v>2622307026</v>
      </c>
      <c r="C757" s="176" t="s">
        <v>96</v>
      </c>
      <c r="D757" s="176" t="s">
        <v>77</v>
      </c>
      <c r="E757" s="176" t="s">
        <v>5</v>
      </c>
      <c r="F757" s="176" t="s">
        <v>1125</v>
      </c>
      <c r="G757" s="176">
        <v>695</v>
      </c>
      <c r="H757" s="176" t="s">
        <v>208</v>
      </c>
      <c r="I757" s="176" t="s">
        <v>6</v>
      </c>
      <c r="J757" s="176" t="s">
        <v>96</v>
      </c>
      <c r="K757" s="176" t="s">
        <v>217</v>
      </c>
      <c r="L757" s="204">
        <v>46169.539583333331</v>
      </c>
      <c r="M757" s="204">
        <v>46169.546527777777</v>
      </c>
      <c r="N757" s="176" t="s">
        <v>270</v>
      </c>
      <c r="O757" s="144" t="s">
        <v>207</v>
      </c>
      <c r="P757" s="90"/>
      <c r="Q757" s="144" t="s">
        <v>62</v>
      </c>
      <c r="R757" s="90"/>
      <c r="S757" s="144" t="s">
        <v>62</v>
      </c>
      <c r="T757" s="90"/>
      <c r="U757" s="144" t="s">
        <v>62</v>
      </c>
      <c r="V757" s="90"/>
      <c r="W757" s="144" t="s">
        <v>62</v>
      </c>
      <c r="X757" s="90"/>
      <c r="Y757" s="144" t="s">
        <v>62</v>
      </c>
      <c r="Z757" s="90"/>
      <c r="AA757" s="144" t="s">
        <v>62</v>
      </c>
      <c r="AB757" s="90"/>
      <c r="AC757" s="144" t="s">
        <v>207</v>
      </c>
      <c r="AD757" s="90"/>
      <c r="AE757" s="144" t="s">
        <v>207</v>
      </c>
      <c r="AF757" s="178" t="str">
        <f>IF(AND(O757="",Q757="",S757="",U757="",W757="",Y757="",AA757="",AC757=""),"",IF(OR(AND(O757&lt;&gt;"NA",O757&lt;&gt;"C",O757&lt;&gt;"NC",O757&lt;&gt;"SF",O757&lt;&gt;""),AND(Q757&lt;&gt;"NA",Q757&lt;&gt;"C",Q757&lt;&gt;"NC",Q757&lt;&gt;"SF",Q757&lt;&gt;""),AND(S757&lt;&gt;"NA",S757&lt;&gt;"C",S757&lt;&gt;"NC",S757&lt;&gt;"SF",S757&lt;&gt;""),AND(U757&lt;&gt;"NA",U757&lt;&gt;"C",U757&lt;&gt;"NC",U757&lt;&gt;"SF",U757&lt;&gt;""),AND(W757&lt;&gt;"NA",W757&lt;&gt;"C",W757&lt;&gt;"NC",W757&lt;&gt;"SF",W757&lt;&gt;""),AND(Y757&lt;&gt;"NA",Y757&lt;&gt;"C",Y757&lt;&gt;"NC",Y757&lt;&gt;"SF",Y757&lt;&gt;""),AND(AA757&lt;&gt;"NA",AA757&lt;&gt;"C",AA757&lt;&gt;"NC",AA757&lt;&gt;"SF",AA757&lt;&gt;""),AND(AC757&lt;&gt;"NA",AC757&lt;&gt;"C",AC757&lt;&gt;"NC",AC757&lt;&gt;"SF",AC757&lt;&gt;"")),"FALSO",IF(AND(O757="NA",Q757="NA",S757="NA",U757="NA",W757="NA",Y757="NA",AA757="NA",AC757="NA"),"NA",IF(OR(O757="NC",Q757="NC",S757="NC",U757="NC",W757="NC",Y757="NC",AA757="NC",AC757="NC",O757="SF",Q757="SF",S757="SF",U757="SF",W757="SF",Y757="SF",AA757="SF",AC757="SF"),"NC",IF(OR(O757="C",Q757="C",S757="C",U757="C",W757="C",Y757="C",AA757="C",AC757="C"),"C","")))))</f>
        <v>C</v>
      </c>
      <c r="AG757" s="54" t="str">
        <f>IF(AND(AE757="C",AF757="C"),"UTILIZOU O PDA CORRETAMENTE",IF(AND(AE757="C",AF757="NC"),"UTILIZOU O PDA CORRETAMENTE. NÃO HÁ FOTOS DE TODAS AS ETAPAS",IF(AND(AE757="NC",AF757="NC"),"NÃO UTILIZOU O PDA",IF(AND(AE757="NA",AF757="NA"),"NÃO AVALIADO POR FALHA DE SINCRONISMO"))))</f>
        <v>UTILIZOU O PDA CORRETAMENTE</v>
      </c>
      <c r="AH757" s="144" t="s">
        <v>207</v>
      </c>
      <c r="AI757" s="190" t="s">
        <v>6</v>
      </c>
      <c r="AJ757" s="94" t="str">
        <f>E757</f>
        <v>SÃO PAULO</v>
      </c>
      <c r="AK757" s="192" t="s">
        <v>39</v>
      </c>
    </row>
    <row r="758" spans="1:37" ht="30" customHeight="1">
      <c r="A758" s="176" t="s">
        <v>201</v>
      </c>
      <c r="B758" s="176">
        <v>2622307016</v>
      </c>
      <c r="C758" s="176" t="s">
        <v>94</v>
      </c>
      <c r="D758" s="176" t="s">
        <v>77</v>
      </c>
      <c r="E758" s="176" t="s">
        <v>5</v>
      </c>
      <c r="F758" s="176" t="s">
        <v>1125</v>
      </c>
      <c r="G758" s="176">
        <v>695</v>
      </c>
      <c r="H758" s="176" t="s">
        <v>203</v>
      </c>
      <c r="I758" s="176" t="s">
        <v>6</v>
      </c>
      <c r="J758" s="176" t="s">
        <v>94</v>
      </c>
      <c r="K758" s="176"/>
      <c r="L758" s="204">
        <v>46169.513194444444</v>
      </c>
      <c r="M758" s="204">
        <v>46169.539583333331</v>
      </c>
      <c r="N758" s="176" t="s">
        <v>270</v>
      </c>
      <c r="O758" s="144" t="s">
        <v>207</v>
      </c>
      <c r="P758" s="90"/>
      <c r="Q758" s="144" t="s">
        <v>62</v>
      </c>
      <c r="R758" s="90"/>
      <c r="S758" s="144" t="s">
        <v>62</v>
      </c>
      <c r="T758" s="90"/>
      <c r="U758" s="144" t="s">
        <v>62</v>
      </c>
      <c r="V758" s="90"/>
      <c r="W758" s="144" t="s">
        <v>62</v>
      </c>
      <c r="X758" s="90"/>
      <c r="Y758" s="144" t="s">
        <v>62</v>
      </c>
      <c r="Z758" s="90"/>
      <c r="AA758" s="144" t="s">
        <v>62</v>
      </c>
      <c r="AB758" s="90"/>
      <c r="AC758" s="144" t="s">
        <v>207</v>
      </c>
      <c r="AD758" s="90"/>
      <c r="AE758" s="144" t="s">
        <v>207</v>
      </c>
      <c r="AF758" s="178" t="str">
        <f>IF(AND(O758="",Q758="",S758="",U758="",W758="",Y758="",AA758="",AC758=""),"",IF(OR(AND(O758&lt;&gt;"NA",O758&lt;&gt;"C",O758&lt;&gt;"NC",O758&lt;&gt;"SF",O758&lt;&gt;""),AND(Q758&lt;&gt;"NA",Q758&lt;&gt;"C",Q758&lt;&gt;"NC",Q758&lt;&gt;"SF",Q758&lt;&gt;""),AND(S758&lt;&gt;"NA",S758&lt;&gt;"C",S758&lt;&gt;"NC",S758&lt;&gt;"SF",S758&lt;&gt;""),AND(U758&lt;&gt;"NA",U758&lt;&gt;"C",U758&lt;&gt;"NC",U758&lt;&gt;"SF",U758&lt;&gt;""),AND(W758&lt;&gt;"NA",W758&lt;&gt;"C",W758&lt;&gt;"NC",W758&lt;&gt;"SF",W758&lt;&gt;""),AND(Y758&lt;&gt;"NA",Y758&lt;&gt;"C",Y758&lt;&gt;"NC",Y758&lt;&gt;"SF",Y758&lt;&gt;""),AND(AA758&lt;&gt;"NA",AA758&lt;&gt;"C",AA758&lt;&gt;"NC",AA758&lt;&gt;"SF",AA758&lt;&gt;""),AND(AC758&lt;&gt;"NA",AC758&lt;&gt;"C",AC758&lt;&gt;"NC",AC758&lt;&gt;"SF",AC758&lt;&gt;"")),"FALSO",IF(AND(O758="NA",Q758="NA",S758="NA",U758="NA",W758="NA",Y758="NA",AA758="NA",AC758="NA"),"NA",IF(OR(O758="NC",Q758="NC",S758="NC",U758="NC",W758="NC",Y758="NC",AA758="NC",AC758="NC",O758="SF",Q758="SF",S758="SF",U758="SF",W758="SF",Y758="SF",AA758="SF",AC758="SF"),"NC",IF(OR(O758="C",Q758="C",S758="C",U758="C",W758="C",Y758="C",AA758="C",AC758="C"),"C","")))))</f>
        <v>C</v>
      </c>
      <c r="AG758" s="54" t="str">
        <f>IF(AND(AE758="C",AF758="C"),"UTILIZOU O PDA CORRETAMENTE",IF(AND(AE758="C",AF758="NC"),"UTILIZOU O PDA CORRETAMENTE. NÃO HÁ FOTOS DE TODAS AS ETAPAS",IF(AND(AE758="NC",AF758="NC"),"NÃO UTILIZOU O PDA",IF(AND(AE758="NA",AF758="NA"),"NÃO AVALIADO POR FALHA DE SINCRONISMO"))))</f>
        <v>UTILIZOU O PDA CORRETAMENTE</v>
      </c>
      <c r="AH758" s="144"/>
      <c r="AI758" s="190" t="s">
        <v>6</v>
      </c>
      <c r="AJ758" s="94" t="str">
        <f>E758</f>
        <v>SÃO PAULO</v>
      </c>
      <c r="AK758" s="192" t="s">
        <v>39</v>
      </c>
    </row>
    <row r="759" spans="1:37" ht="30" customHeight="1">
      <c r="A759" s="176" t="s">
        <v>201</v>
      </c>
      <c r="B759" s="176">
        <v>2621299094</v>
      </c>
      <c r="C759" s="176" t="s">
        <v>92</v>
      </c>
      <c r="D759" s="176" t="s">
        <v>77</v>
      </c>
      <c r="E759" s="176" t="s">
        <v>5</v>
      </c>
      <c r="F759" s="176" t="s">
        <v>1126</v>
      </c>
      <c r="G759" s="176">
        <v>79</v>
      </c>
      <c r="H759" s="176"/>
      <c r="I759" s="176" t="s">
        <v>502</v>
      </c>
      <c r="J759" s="176" t="s">
        <v>343</v>
      </c>
      <c r="K759" s="176" t="s">
        <v>1127</v>
      </c>
      <c r="L759" s="204">
        <v>46169.375</v>
      </c>
      <c r="M759" s="204">
        <v>46169.416666666664</v>
      </c>
      <c r="N759" s="176" t="s">
        <v>345</v>
      </c>
      <c r="O759" s="144" t="s">
        <v>207</v>
      </c>
      <c r="P759" s="90"/>
      <c r="Q759" s="144" t="s">
        <v>207</v>
      </c>
      <c r="R759" s="90"/>
      <c r="S759" s="144" t="s">
        <v>62</v>
      </c>
      <c r="T759" s="90"/>
      <c r="U759" s="144" t="s">
        <v>62</v>
      </c>
      <c r="V759" s="90"/>
      <c r="W759" s="144" t="s">
        <v>207</v>
      </c>
      <c r="X759" s="90"/>
      <c r="Y759" s="144" t="s">
        <v>207</v>
      </c>
      <c r="Z759" s="90"/>
      <c r="AA759" s="144" t="s">
        <v>207</v>
      </c>
      <c r="AB759" s="90"/>
      <c r="AC759" s="144" t="s">
        <v>207</v>
      </c>
      <c r="AD759" s="90"/>
      <c r="AE759" s="144" t="s">
        <v>207</v>
      </c>
      <c r="AF759" s="178" t="str">
        <f>IF(AND(O759="",Q759="",S759="",U759="",W759="",Y759="",AA759="",AC759=""),"",IF(OR(AND(O759&lt;&gt;"NA",O759&lt;&gt;"C",O759&lt;&gt;"NC",O759&lt;&gt;"SF",O759&lt;&gt;""),AND(Q759&lt;&gt;"NA",Q759&lt;&gt;"C",Q759&lt;&gt;"NC",Q759&lt;&gt;"SF",Q759&lt;&gt;""),AND(S759&lt;&gt;"NA",S759&lt;&gt;"C",S759&lt;&gt;"NC",S759&lt;&gt;"SF",S759&lt;&gt;""),AND(U759&lt;&gt;"NA",U759&lt;&gt;"C",U759&lt;&gt;"NC",U759&lt;&gt;"SF",U759&lt;&gt;""),AND(W759&lt;&gt;"NA",W759&lt;&gt;"C",W759&lt;&gt;"NC",W759&lt;&gt;"SF",W759&lt;&gt;""),AND(Y759&lt;&gt;"NA",Y759&lt;&gt;"C",Y759&lt;&gt;"NC",Y759&lt;&gt;"SF",Y759&lt;&gt;""),AND(AA759&lt;&gt;"NA",AA759&lt;&gt;"C",AA759&lt;&gt;"NC",AA759&lt;&gt;"SF",AA759&lt;&gt;""),AND(AC759&lt;&gt;"NA",AC759&lt;&gt;"C",AC759&lt;&gt;"NC",AC759&lt;&gt;"SF",AC759&lt;&gt;"")),"FALSO",IF(AND(O759="NA",Q759="NA",S759="NA",U759="NA",W759="NA",Y759="NA",AA759="NA",AC759="NA"),"NA",IF(OR(O759="NC",Q759="NC",S759="NC",U759="NC",W759="NC",Y759="NC",AA759="NC",AC759="NC",O759="SF",Q759="SF",S759="SF",U759="SF",W759="SF",Y759="SF",AA759="SF",AC759="SF"),"NC",IF(OR(O759="C",Q759="C",S759="C",U759="C",W759="C",Y759="C",AA759="C",AC759="C"),"C","")))))</f>
        <v>C</v>
      </c>
      <c r="AG759" s="54" t="str">
        <f>IF(AND(AE759="C",AF759="C"),"UTILIZOU O PDA CORRETAMENTE",IF(AND(AE759="C",AF759="NC"),"UTILIZOU O PDA CORRETAMENTE. NÃO HÁ FOTOS DE TODAS AS ETAPAS",IF(AND(AE759="NC",AF759="NC"),"NÃO UTILIZOU O PDA",IF(AND(AE759="NA",AF759="NA"),"NÃO AVALIADO POR FALHA DE SINCRONISMO"))))</f>
        <v>UTILIZOU O PDA CORRETAMENTE</v>
      </c>
      <c r="AH759" s="144" t="s">
        <v>207</v>
      </c>
      <c r="AI759" s="190" t="s">
        <v>6</v>
      </c>
      <c r="AJ759" s="94" t="str">
        <f>E759</f>
        <v>SÃO PAULO</v>
      </c>
      <c r="AK759" s="192" t="s">
        <v>39</v>
      </c>
    </row>
    <row r="760" spans="1:37" ht="30" customHeight="1">
      <c r="A760" s="176" t="s">
        <v>201</v>
      </c>
      <c r="B760" s="176">
        <v>2694206243</v>
      </c>
      <c r="C760" s="176" t="s">
        <v>107</v>
      </c>
      <c r="D760" s="176" t="s">
        <v>81</v>
      </c>
      <c r="E760" s="176" t="s">
        <v>5</v>
      </c>
      <c r="F760" s="176" t="s">
        <v>810</v>
      </c>
      <c r="G760" s="176">
        <v>192</v>
      </c>
      <c r="H760" s="176" t="s">
        <v>208</v>
      </c>
      <c r="I760" s="176" t="s">
        <v>510</v>
      </c>
      <c r="J760" s="176" t="s">
        <v>224</v>
      </c>
      <c r="K760" s="176"/>
      <c r="L760" s="204">
        <v>46169.291666666664</v>
      </c>
      <c r="M760" s="204">
        <v>46169.333333333336</v>
      </c>
      <c r="N760" s="176" t="s">
        <v>277</v>
      </c>
      <c r="O760" s="144" t="s">
        <v>62</v>
      </c>
      <c r="P760" s="90"/>
      <c r="Q760" s="144" t="s">
        <v>62</v>
      </c>
      <c r="R760" s="90"/>
      <c r="S760" s="144" t="s">
        <v>62</v>
      </c>
      <c r="T760" s="90"/>
      <c r="U760" s="144" t="s">
        <v>62</v>
      </c>
      <c r="V760" s="90"/>
      <c r="W760" s="144" t="s">
        <v>62</v>
      </c>
      <c r="X760" s="90"/>
      <c r="Y760" s="144" t="s">
        <v>62</v>
      </c>
      <c r="Z760" s="90"/>
      <c r="AA760" s="144" t="s">
        <v>62</v>
      </c>
      <c r="AB760" s="90"/>
      <c r="AC760" s="144" t="s">
        <v>62</v>
      </c>
      <c r="AD760" s="90"/>
      <c r="AE760" s="144" t="s">
        <v>62</v>
      </c>
      <c r="AF760" s="178" t="str">
        <f>IF(AND(O760="",Q760="",S760="",U760="",W760="",Y760="",AA760="",AC760=""),"",IF(OR(AND(O760&lt;&gt;"NA",O760&lt;&gt;"C",O760&lt;&gt;"NC",O760&lt;&gt;"SF",O760&lt;&gt;""),AND(Q760&lt;&gt;"NA",Q760&lt;&gt;"C",Q760&lt;&gt;"NC",Q760&lt;&gt;"SF",Q760&lt;&gt;""),AND(S760&lt;&gt;"NA",S760&lt;&gt;"C",S760&lt;&gt;"NC",S760&lt;&gt;"SF",S760&lt;&gt;""),AND(U760&lt;&gt;"NA",U760&lt;&gt;"C",U760&lt;&gt;"NC",U760&lt;&gt;"SF",U760&lt;&gt;""),AND(W760&lt;&gt;"NA",W760&lt;&gt;"C",W760&lt;&gt;"NC",W760&lt;&gt;"SF",W760&lt;&gt;""),AND(Y760&lt;&gt;"NA",Y760&lt;&gt;"C",Y760&lt;&gt;"NC",Y760&lt;&gt;"SF",Y760&lt;&gt;""),AND(AA760&lt;&gt;"NA",AA760&lt;&gt;"C",AA760&lt;&gt;"NC",AA760&lt;&gt;"SF",AA760&lt;&gt;""),AND(AC760&lt;&gt;"NA",AC760&lt;&gt;"C",AC760&lt;&gt;"NC",AC760&lt;&gt;"SF",AC760&lt;&gt;"")),"FALSO",IF(AND(O760="NA",Q760="NA",S760="NA",U760="NA",W760="NA",Y760="NA",AA760="NA",AC760="NA"),"NA",IF(OR(O760="NC",Q760="NC",S760="NC",U760="NC",W760="NC",Y760="NC",AA760="NC",AC760="NC",O760="SF",Q760="SF",S760="SF",U760="SF",W760="SF",Y760="SF",AA760="SF",AC760="SF"),"NC",IF(OR(O760="C",Q760="C",S760="C",U760="C",W760="C",Y760="C",AA760="C",AC760="C"),"C","")))))</f>
        <v>NA</v>
      </c>
      <c r="AG760" s="54" t="str">
        <f>IF(AND(AE760="C",AF760="C"),"UTILIZOU O PDA CORRETAMENTE",IF(AND(AE760="C",AF760="NC"),"UTILIZOU O PDA CORRETAMENTE. NÃO HÁ FOTOS DE TODAS AS ETAPAS",IF(AND(AE760="NC",AF760="NC"),"NÃO UTILIZOU O PDA",IF(AND(AE760="NA",AF760="NA"),"NÃO AVALIADO POR FALHA DE SINCRONISMO"))))</f>
        <v>NÃO AVALIADO POR FALHA DE SINCRONISMO</v>
      </c>
      <c r="AH760" s="144" t="s">
        <v>207</v>
      </c>
      <c r="AI760" s="190" t="s">
        <v>6</v>
      </c>
      <c r="AJ760" s="94" t="str">
        <f>E760</f>
        <v>SÃO PAULO</v>
      </c>
      <c r="AK760" s="192" t="s">
        <v>39</v>
      </c>
    </row>
    <row r="761" spans="1:37" ht="30" customHeight="1">
      <c r="A761" s="176" t="s">
        <v>201</v>
      </c>
      <c r="B761" s="176">
        <v>2622142965</v>
      </c>
      <c r="C761" s="176" t="s">
        <v>103</v>
      </c>
      <c r="D761" s="176" t="s">
        <v>81</v>
      </c>
      <c r="E761" s="176" t="s">
        <v>5</v>
      </c>
      <c r="F761" s="176" t="s">
        <v>1128</v>
      </c>
      <c r="G761" s="176">
        <v>86</v>
      </c>
      <c r="H761" s="176" t="s">
        <v>217</v>
      </c>
      <c r="I761" s="176" t="s">
        <v>1041</v>
      </c>
      <c r="J761" s="176" t="s">
        <v>224</v>
      </c>
      <c r="K761" s="176" t="s">
        <v>217</v>
      </c>
      <c r="L761" s="204">
        <v>46169.333333333336</v>
      </c>
      <c r="M761" s="204">
        <v>46169.375</v>
      </c>
      <c r="N761" s="176" t="s">
        <v>277</v>
      </c>
      <c r="O761" s="144" t="s">
        <v>62</v>
      </c>
      <c r="P761" s="90"/>
      <c r="Q761" s="144" t="s">
        <v>62</v>
      </c>
      <c r="R761" s="90"/>
      <c r="S761" s="144" t="s">
        <v>62</v>
      </c>
      <c r="T761" s="90"/>
      <c r="U761" s="144" t="s">
        <v>62</v>
      </c>
      <c r="V761" s="90"/>
      <c r="W761" s="144" t="s">
        <v>62</v>
      </c>
      <c r="X761" s="90"/>
      <c r="Y761" s="144" t="s">
        <v>62</v>
      </c>
      <c r="Z761" s="90"/>
      <c r="AA761" s="144" t="s">
        <v>62</v>
      </c>
      <c r="AB761" s="90"/>
      <c r="AC761" s="144" t="s">
        <v>62</v>
      </c>
      <c r="AD761" s="90"/>
      <c r="AE761" s="144" t="s">
        <v>62</v>
      </c>
      <c r="AF761" s="178" t="str">
        <f>IF(AND(O761="",Q761="",S761="",U761="",W761="",Y761="",AA761="",AC761=""),"",IF(OR(AND(O761&lt;&gt;"NA",O761&lt;&gt;"C",O761&lt;&gt;"NC",O761&lt;&gt;"SF",O761&lt;&gt;""),AND(Q761&lt;&gt;"NA",Q761&lt;&gt;"C",Q761&lt;&gt;"NC",Q761&lt;&gt;"SF",Q761&lt;&gt;""),AND(S761&lt;&gt;"NA",S761&lt;&gt;"C",S761&lt;&gt;"NC",S761&lt;&gt;"SF",S761&lt;&gt;""),AND(U761&lt;&gt;"NA",U761&lt;&gt;"C",U761&lt;&gt;"NC",U761&lt;&gt;"SF",U761&lt;&gt;""),AND(W761&lt;&gt;"NA",W761&lt;&gt;"C",W761&lt;&gt;"NC",W761&lt;&gt;"SF",W761&lt;&gt;""),AND(Y761&lt;&gt;"NA",Y761&lt;&gt;"C",Y761&lt;&gt;"NC",Y761&lt;&gt;"SF",Y761&lt;&gt;""),AND(AA761&lt;&gt;"NA",AA761&lt;&gt;"C",AA761&lt;&gt;"NC",AA761&lt;&gt;"SF",AA761&lt;&gt;""),AND(AC761&lt;&gt;"NA",AC761&lt;&gt;"C",AC761&lt;&gt;"NC",AC761&lt;&gt;"SF",AC761&lt;&gt;"")),"FALSO",IF(AND(O761="NA",Q761="NA",S761="NA",U761="NA",W761="NA",Y761="NA",AA761="NA",AC761="NA"),"NA",IF(OR(O761="NC",Q761="NC",S761="NC",U761="NC",W761="NC",Y761="NC",AA761="NC",AC761="NC",O761="SF",Q761="SF",S761="SF",U761="SF",W761="SF",Y761="SF",AA761="SF",AC761="SF"),"NC",IF(OR(O761="C",Q761="C",S761="C",U761="C",W761="C",Y761="C",AA761="C",AC761="C"),"C","")))))</f>
        <v>NA</v>
      </c>
      <c r="AG761" s="54" t="str">
        <f>IF(AND(AE761="C",AF761="C"),"UTILIZOU O PDA CORRETAMENTE",IF(AND(AE761="C",AF761="NC"),"UTILIZOU O PDA CORRETAMENTE. NÃO HÁ FOTOS DE TODAS AS ETAPAS",IF(AND(AE761="NC",AF761="NC"),"NÃO UTILIZOU O PDA",IF(AND(AE761="NA",AF761="NA"),"NÃO AVALIADO POR FALHA DE SINCRONISMO"))))</f>
        <v>NÃO AVALIADO POR FALHA DE SINCRONISMO</v>
      </c>
      <c r="AH761" s="144" t="s">
        <v>207</v>
      </c>
      <c r="AI761" s="190" t="s">
        <v>6</v>
      </c>
      <c r="AJ761" s="94" t="str">
        <f>E761</f>
        <v>SÃO PAULO</v>
      </c>
      <c r="AK761" s="192" t="s">
        <v>39</v>
      </c>
    </row>
    <row r="762" spans="1:37" ht="30" customHeight="1">
      <c r="A762" s="176" t="s">
        <v>201</v>
      </c>
      <c r="B762" s="176">
        <v>2622266032</v>
      </c>
      <c r="C762" s="176" t="s">
        <v>440</v>
      </c>
      <c r="D762" s="176" t="s">
        <v>81</v>
      </c>
      <c r="E762" s="176" t="s">
        <v>5</v>
      </c>
      <c r="F762" s="176" t="s">
        <v>1129</v>
      </c>
      <c r="G762" s="176">
        <v>352</v>
      </c>
      <c r="H762" s="176" t="s">
        <v>203</v>
      </c>
      <c r="I762" s="176" t="s">
        <v>517</v>
      </c>
      <c r="J762" s="176" t="s">
        <v>442</v>
      </c>
      <c r="K762" s="176" t="s">
        <v>1130</v>
      </c>
      <c r="L762" s="204">
        <v>46169.625</v>
      </c>
      <c r="M762" s="204">
        <v>46169.62777777778</v>
      </c>
      <c r="N762" s="176" t="s">
        <v>1131</v>
      </c>
      <c r="O762" s="144" t="s">
        <v>207</v>
      </c>
      <c r="P762" s="90"/>
      <c r="Q762" s="144" t="s">
        <v>62</v>
      </c>
      <c r="R762" s="90"/>
      <c r="S762" s="144" t="s">
        <v>62</v>
      </c>
      <c r="T762" s="90"/>
      <c r="U762" s="144" t="s">
        <v>62</v>
      </c>
      <c r="V762" s="90"/>
      <c r="W762" s="144" t="s">
        <v>62</v>
      </c>
      <c r="X762" s="90"/>
      <c r="Y762" s="144" t="s">
        <v>62</v>
      </c>
      <c r="Z762" s="90"/>
      <c r="AA762" s="144" t="s">
        <v>62</v>
      </c>
      <c r="AB762" s="90"/>
      <c r="AC762" s="144" t="s">
        <v>207</v>
      </c>
      <c r="AD762" s="90"/>
      <c r="AE762" s="144" t="s">
        <v>207</v>
      </c>
      <c r="AF762" s="178" t="str">
        <f>IF(AND(O762="",Q762="",S762="",U762="",W762="",Y762="",AA762="",AC762=""),"",IF(OR(AND(O762&lt;&gt;"NA",O762&lt;&gt;"C",O762&lt;&gt;"NC",O762&lt;&gt;"SF",O762&lt;&gt;""),AND(Q762&lt;&gt;"NA",Q762&lt;&gt;"C",Q762&lt;&gt;"NC",Q762&lt;&gt;"SF",Q762&lt;&gt;""),AND(S762&lt;&gt;"NA",S762&lt;&gt;"C",S762&lt;&gt;"NC",S762&lt;&gt;"SF",S762&lt;&gt;""),AND(U762&lt;&gt;"NA",U762&lt;&gt;"C",U762&lt;&gt;"NC",U762&lt;&gt;"SF",U762&lt;&gt;""),AND(W762&lt;&gt;"NA",W762&lt;&gt;"C",W762&lt;&gt;"NC",W762&lt;&gt;"SF",W762&lt;&gt;""),AND(Y762&lt;&gt;"NA",Y762&lt;&gt;"C",Y762&lt;&gt;"NC",Y762&lt;&gt;"SF",Y762&lt;&gt;""),AND(AA762&lt;&gt;"NA",AA762&lt;&gt;"C",AA762&lt;&gt;"NC",AA762&lt;&gt;"SF",AA762&lt;&gt;""),AND(AC762&lt;&gt;"NA",AC762&lt;&gt;"C",AC762&lt;&gt;"NC",AC762&lt;&gt;"SF",AC762&lt;&gt;"")),"FALSO",IF(AND(O762="NA",Q762="NA",S762="NA",U762="NA",W762="NA",Y762="NA",AA762="NA",AC762="NA"),"NA",IF(OR(O762="NC",Q762="NC",S762="NC",U762="NC",W762="NC",Y762="NC",AA762="NC",AC762="NC",O762="SF",Q762="SF",S762="SF",U762="SF",W762="SF",Y762="SF",AA762="SF",AC762="SF"),"NC",IF(OR(O762="C",Q762="C",S762="C",U762="C",W762="C",Y762="C",AA762="C",AC762="C"),"C","")))))</f>
        <v>C</v>
      </c>
      <c r="AG762" s="54" t="str">
        <f>IF(AND(AE762="C",AF762="C"),"UTILIZOU O PDA CORRETAMENTE",IF(AND(AE762="C",AF762="NC"),"UTILIZOU O PDA CORRETAMENTE. NÃO HÁ FOTOS DE TODAS AS ETAPAS",IF(AND(AE762="NC",AF762="NC"),"NÃO UTILIZOU O PDA",IF(AND(AE762="NA",AF762="NA"),"NÃO AVALIADO POR FALHA DE SINCRONISMO"))))</f>
        <v>UTILIZOU O PDA CORRETAMENTE</v>
      </c>
      <c r="AH762" s="144" t="s">
        <v>207</v>
      </c>
      <c r="AI762" s="190" t="s">
        <v>6</v>
      </c>
      <c r="AJ762" s="94" t="str">
        <f>E762</f>
        <v>SÃO PAULO</v>
      </c>
      <c r="AK762" s="192" t="s">
        <v>39</v>
      </c>
    </row>
    <row r="763" spans="1:37" ht="30" hidden="1" customHeight="1">
      <c r="A763" s="176" t="s">
        <v>201</v>
      </c>
      <c r="B763" s="176">
        <v>2621651480</v>
      </c>
      <c r="C763" s="176" t="s">
        <v>96</v>
      </c>
      <c r="D763" s="176" t="s">
        <v>77</v>
      </c>
      <c r="E763" s="176" t="s">
        <v>5</v>
      </c>
      <c r="F763" s="176" t="s">
        <v>1132</v>
      </c>
      <c r="G763" s="176">
        <v>30</v>
      </c>
      <c r="H763" s="176" t="s">
        <v>214</v>
      </c>
      <c r="I763" s="176" t="s">
        <v>325</v>
      </c>
      <c r="J763" s="176" t="s">
        <v>96</v>
      </c>
      <c r="K763" s="176" t="s">
        <v>1133</v>
      </c>
      <c r="L763" s="204">
        <v>46169.291666666664</v>
      </c>
      <c r="M763" s="204">
        <v>46169.333333333336</v>
      </c>
      <c r="N763" s="176" t="s">
        <v>206</v>
      </c>
      <c r="O763" s="144" t="s">
        <v>207</v>
      </c>
      <c r="P763" s="90"/>
      <c r="Q763" s="144" t="s">
        <v>207</v>
      </c>
      <c r="R763" s="90"/>
      <c r="S763" s="144" t="s">
        <v>207</v>
      </c>
      <c r="T763" s="90"/>
      <c r="U763" s="144" t="s">
        <v>207</v>
      </c>
      <c r="V763" s="90"/>
      <c r="W763" s="144" t="s">
        <v>207</v>
      </c>
      <c r="X763" s="90"/>
      <c r="Y763" s="144" t="s">
        <v>207</v>
      </c>
      <c r="Z763" s="90"/>
      <c r="AA763" s="144" t="s">
        <v>207</v>
      </c>
      <c r="AB763" s="90"/>
      <c r="AC763" s="144" t="s">
        <v>207</v>
      </c>
      <c r="AD763" s="90"/>
      <c r="AE763" s="144" t="s">
        <v>207</v>
      </c>
      <c r="AF763" s="178" t="str">
        <f>IF(AND(O763="",Q763="",S763="",U763="",W763="",Y763="",AA763="",AC763=""),"",IF(OR(AND(O763&lt;&gt;"NA",O763&lt;&gt;"C",O763&lt;&gt;"NC",O763&lt;&gt;"SF",O763&lt;&gt;""),AND(Q763&lt;&gt;"NA",Q763&lt;&gt;"C",Q763&lt;&gt;"NC",Q763&lt;&gt;"SF",Q763&lt;&gt;""),AND(S763&lt;&gt;"NA",S763&lt;&gt;"C",S763&lt;&gt;"NC",S763&lt;&gt;"SF",S763&lt;&gt;""),AND(U763&lt;&gt;"NA",U763&lt;&gt;"C",U763&lt;&gt;"NC",U763&lt;&gt;"SF",U763&lt;&gt;""),AND(W763&lt;&gt;"NA",W763&lt;&gt;"C",W763&lt;&gt;"NC",W763&lt;&gt;"SF",W763&lt;&gt;""),AND(Y763&lt;&gt;"NA",Y763&lt;&gt;"C",Y763&lt;&gt;"NC",Y763&lt;&gt;"SF",Y763&lt;&gt;""),AND(AA763&lt;&gt;"NA",AA763&lt;&gt;"C",AA763&lt;&gt;"NC",AA763&lt;&gt;"SF",AA763&lt;&gt;""),AND(AC763&lt;&gt;"NA",AC763&lt;&gt;"C",AC763&lt;&gt;"NC",AC763&lt;&gt;"SF",AC763&lt;&gt;"")),"FALSO",IF(AND(O763="NA",Q763="NA",S763="NA",U763="NA",W763="NA",Y763="NA",AA763="NA",AC763="NA"),"NA",IF(OR(O763="NC",Q763="NC",S763="NC",U763="NC",W763="NC",Y763="NC",AA763="NC",AC763="NC",O763="SF",Q763="SF",S763="SF",U763="SF",W763="SF",Y763="SF",AA763="SF",AC763="SF"),"NC",IF(OR(O763="C",Q763="C",S763="C",U763="C",W763="C",Y763="C",AA763="C",AC763="C"),"C","")))))</f>
        <v>C</v>
      </c>
      <c r="AG763" s="54" t="str">
        <f>IF(AND(AE763="C",AF763="C"),"UTILIZOU O PDA CORRETAMENTE",IF(AND(AE763="C",AF763="NC"),"UTILIZOU O PDA CORRETAMENTE. NÃO HÁ FOTOS DE TODAS AS ETAPAS",IF(AND(AE763="NC",AF763="NC"),"NÃO UTILIZOU O PDA",IF(AND(AE763="NA",AF763="NA"),"NÃO AVALIADO POR FALHA DE SINCRONISMO"))))</f>
        <v>UTILIZOU O PDA CORRETAMENTE</v>
      </c>
      <c r="AH763" s="144"/>
      <c r="AI763" s="190" t="s">
        <v>6</v>
      </c>
      <c r="AJ763" s="94" t="str">
        <f>E763</f>
        <v>SÃO PAULO</v>
      </c>
      <c r="AK763" s="192" t="s">
        <v>39</v>
      </c>
    </row>
    <row r="764" spans="1:37" ht="30" hidden="1" customHeight="1">
      <c r="A764" s="176" t="s">
        <v>201</v>
      </c>
      <c r="B764" s="176">
        <v>2621651473</v>
      </c>
      <c r="C764" s="176" t="s">
        <v>96</v>
      </c>
      <c r="D764" s="176" t="s">
        <v>77</v>
      </c>
      <c r="E764" s="176" t="s">
        <v>5</v>
      </c>
      <c r="F764" s="176" t="s">
        <v>1132</v>
      </c>
      <c r="G764" s="176">
        <v>30</v>
      </c>
      <c r="H764" s="176" t="s">
        <v>212</v>
      </c>
      <c r="I764" s="176" t="s">
        <v>325</v>
      </c>
      <c r="J764" s="176" t="s">
        <v>96</v>
      </c>
      <c r="K764" s="176" t="s">
        <v>1134</v>
      </c>
      <c r="L764" s="204">
        <v>46169.291666666664</v>
      </c>
      <c r="M764" s="204">
        <v>46169.333333333336</v>
      </c>
      <c r="N764" s="176" t="s">
        <v>206</v>
      </c>
      <c r="O764" s="144" t="s">
        <v>207</v>
      </c>
      <c r="P764" s="90"/>
      <c r="Q764" s="144" t="s">
        <v>207</v>
      </c>
      <c r="R764" s="90"/>
      <c r="S764" s="144" t="s">
        <v>207</v>
      </c>
      <c r="T764" s="90"/>
      <c r="U764" s="144" t="s">
        <v>207</v>
      </c>
      <c r="V764" s="90"/>
      <c r="W764" s="144" t="s">
        <v>207</v>
      </c>
      <c r="X764" s="90"/>
      <c r="Y764" s="144" t="s">
        <v>207</v>
      </c>
      <c r="Z764" s="90"/>
      <c r="AA764" s="144" t="s">
        <v>207</v>
      </c>
      <c r="AB764" s="90"/>
      <c r="AC764" s="144" t="s">
        <v>207</v>
      </c>
      <c r="AD764" s="90"/>
      <c r="AE764" s="144" t="s">
        <v>207</v>
      </c>
      <c r="AF764" s="178" t="str">
        <f>IF(AND(O764="",Q764="",S764="",U764="",W764="",Y764="",AA764="",AC764=""),"",IF(OR(AND(O764&lt;&gt;"NA",O764&lt;&gt;"C",O764&lt;&gt;"NC",O764&lt;&gt;"SF",O764&lt;&gt;""),AND(Q764&lt;&gt;"NA",Q764&lt;&gt;"C",Q764&lt;&gt;"NC",Q764&lt;&gt;"SF",Q764&lt;&gt;""),AND(S764&lt;&gt;"NA",S764&lt;&gt;"C",S764&lt;&gt;"NC",S764&lt;&gt;"SF",S764&lt;&gt;""),AND(U764&lt;&gt;"NA",U764&lt;&gt;"C",U764&lt;&gt;"NC",U764&lt;&gt;"SF",U764&lt;&gt;""),AND(W764&lt;&gt;"NA",W764&lt;&gt;"C",W764&lt;&gt;"NC",W764&lt;&gt;"SF",W764&lt;&gt;""),AND(Y764&lt;&gt;"NA",Y764&lt;&gt;"C",Y764&lt;&gt;"NC",Y764&lt;&gt;"SF",Y764&lt;&gt;""),AND(AA764&lt;&gt;"NA",AA764&lt;&gt;"C",AA764&lt;&gt;"NC",AA764&lt;&gt;"SF",AA764&lt;&gt;""),AND(AC764&lt;&gt;"NA",AC764&lt;&gt;"C",AC764&lt;&gt;"NC",AC764&lt;&gt;"SF",AC764&lt;&gt;"")),"FALSO",IF(AND(O764="NA",Q764="NA",S764="NA",U764="NA",W764="NA",Y764="NA",AA764="NA",AC764="NA"),"NA",IF(OR(O764="NC",Q764="NC",S764="NC",U764="NC",W764="NC",Y764="NC",AA764="NC",AC764="NC",O764="SF",Q764="SF",S764="SF",U764="SF",W764="SF",Y764="SF",AA764="SF",AC764="SF"),"NC",IF(OR(O764="C",Q764="C",S764="C",U764="C",W764="C",Y764="C",AA764="C",AC764="C"),"C","")))))</f>
        <v>C</v>
      </c>
      <c r="AG764" s="54" t="str">
        <f>IF(AND(AE764="C",AF764="C"),"UTILIZOU O PDA CORRETAMENTE",IF(AND(AE764="C",AF764="NC"),"UTILIZOU O PDA CORRETAMENTE. NÃO HÁ FOTOS DE TODAS AS ETAPAS",IF(AND(AE764="NC",AF764="NC"),"NÃO UTILIZOU O PDA",IF(AND(AE764="NA",AF764="NA"),"NÃO AVALIADO POR FALHA DE SINCRONISMO"))))</f>
        <v>UTILIZOU O PDA CORRETAMENTE</v>
      </c>
      <c r="AH764" s="144"/>
      <c r="AI764" s="190" t="s">
        <v>6</v>
      </c>
      <c r="AJ764" s="94" t="str">
        <f>E764</f>
        <v>SÃO PAULO</v>
      </c>
      <c r="AK764" s="192" t="s">
        <v>39</v>
      </c>
    </row>
    <row r="765" spans="1:37" ht="30" hidden="1" customHeight="1">
      <c r="A765" s="176" t="s">
        <v>201</v>
      </c>
      <c r="B765" s="176">
        <v>2621651471</v>
      </c>
      <c r="C765" s="176" t="s">
        <v>96</v>
      </c>
      <c r="D765" s="176" t="s">
        <v>77</v>
      </c>
      <c r="E765" s="176" t="s">
        <v>5</v>
      </c>
      <c r="F765" s="176" t="s">
        <v>1132</v>
      </c>
      <c r="G765" s="176">
        <v>30</v>
      </c>
      <c r="H765" s="176" t="s">
        <v>210</v>
      </c>
      <c r="I765" s="176" t="s">
        <v>325</v>
      </c>
      <c r="J765" s="176" t="s">
        <v>96</v>
      </c>
      <c r="K765" s="176" t="s">
        <v>1135</v>
      </c>
      <c r="L765" s="204">
        <v>46169.291666666664</v>
      </c>
      <c r="M765" s="204">
        <v>46169.333333333336</v>
      </c>
      <c r="N765" s="176" t="s">
        <v>206</v>
      </c>
      <c r="O765" s="144" t="s">
        <v>207</v>
      </c>
      <c r="P765" s="90"/>
      <c r="Q765" s="144" t="s">
        <v>207</v>
      </c>
      <c r="R765" s="90"/>
      <c r="S765" s="144" t="s">
        <v>207</v>
      </c>
      <c r="T765" s="90"/>
      <c r="U765" s="144" t="s">
        <v>207</v>
      </c>
      <c r="V765" s="90"/>
      <c r="W765" s="144" t="s">
        <v>207</v>
      </c>
      <c r="X765" s="90"/>
      <c r="Y765" s="144" t="s">
        <v>207</v>
      </c>
      <c r="Z765" s="90"/>
      <c r="AA765" s="144" t="s">
        <v>207</v>
      </c>
      <c r="AB765" s="90"/>
      <c r="AC765" s="144" t="s">
        <v>207</v>
      </c>
      <c r="AD765" s="90"/>
      <c r="AE765" s="144" t="s">
        <v>207</v>
      </c>
      <c r="AF765" s="178" t="str">
        <f>IF(AND(O765="",Q765="",S765="",U765="",W765="",Y765="",AA765="",AC765=""),"",IF(OR(AND(O765&lt;&gt;"NA",O765&lt;&gt;"C",O765&lt;&gt;"NC",O765&lt;&gt;"SF",O765&lt;&gt;""),AND(Q765&lt;&gt;"NA",Q765&lt;&gt;"C",Q765&lt;&gt;"NC",Q765&lt;&gt;"SF",Q765&lt;&gt;""),AND(S765&lt;&gt;"NA",S765&lt;&gt;"C",S765&lt;&gt;"NC",S765&lt;&gt;"SF",S765&lt;&gt;""),AND(U765&lt;&gt;"NA",U765&lt;&gt;"C",U765&lt;&gt;"NC",U765&lt;&gt;"SF",U765&lt;&gt;""),AND(W765&lt;&gt;"NA",W765&lt;&gt;"C",W765&lt;&gt;"NC",W765&lt;&gt;"SF",W765&lt;&gt;""),AND(Y765&lt;&gt;"NA",Y765&lt;&gt;"C",Y765&lt;&gt;"NC",Y765&lt;&gt;"SF",Y765&lt;&gt;""),AND(AA765&lt;&gt;"NA",AA765&lt;&gt;"C",AA765&lt;&gt;"NC",AA765&lt;&gt;"SF",AA765&lt;&gt;""),AND(AC765&lt;&gt;"NA",AC765&lt;&gt;"C",AC765&lt;&gt;"NC",AC765&lt;&gt;"SF",AC765&lt;&gt;"")),"FALSO",IF(AND(O765="NA",Q765="NA",S765="NA",U765="NA",W765="NA",Y765="NA",AA765="NA",AC765="NA"),"NA",IF(OR(O765="NC",Q765="NC",S765="NC",U765="NC",W765="NC",Y765="NC",AA765="NC",AC765="NC",O765="SF",Q765="SF",S765="SF",U765="SF",W765="SF",Y765="SF",AA765="SF",AC765="SF"),"NC",IF(OR(O765="C",Q765="C",S765="C",U765="C",W765="C",Y765="C",AA765="C",AC765="C"),"C","")))))</f>
        <v>C</v>
      </c>
      <c r="AG765" s="54" t="str">
        <f>IF(AND(AE765="C",AF765="C"),"UTILIZOU O PDA CORRETAMENTE",IF(AND(AE765="C",AF765="NC"),"UTILIZOU O PDA CORRETAMENTE. NÃO HÁ FOTOS DE TODAS AS ETAPAS",IF(AND(AE765="NC",AF765="NC"),"NÃO UTILIZOU O PDA",IF(AND(AE765="NA",AF765="NA"),"NÃO AVALIADO POR FALHA DE SINCRONISMO"))))</f>
        <v>UTILIZOU O PDA CORRETAMENTE</v>
      </c>
      <c r="AH765" s="144"/>
      <c r="AI765" s="190" t="s">
        <v>6</v>
      </c>
      <c r="AJ765" s="94" t="str">
        <f>E765</f>
        <v>SÃO PAULO</v>
      </c>
      <c r="AK765" s="192" t="s">
        <v>39</v>
      </c>
    </row>
    <row r="766" spans="1:37" ht="30" hidden="1" customHeight="1">
      <c r="A766" s="176" t="s">
        <v>201</v>
      </c>
      <c r="B766" s="176">
        <v>2621651470</v>
      </c>
      <c r="C766" s="176" t="s">
        <v>96</v>
      </c>
      <c r="D766" s="176" t="s">
        <v>77</v>
      </c>
      <c r="E766" s="176" t="s">
        <v>5</v>
      </c>
      <c r="F766" s="176" t="s">
        <v>1132</v>
      </c>
      <c r="G766" s="176">
        <v>30</v>
      </c>
      <c r="H766" s="176" t="s">
        <v>211</v>
      </c>
      <c r="I766" s="176" t="s">
        <v>325</v>
      </c>
      <c r="J766" s="176" t="s">
        <v>96</v>
      </c>
      <c r="K766" s="176" t="s">
        <v>1081</v>
      </c>
      <c r="L766" s="204">
        <v>46169.291666666664</v>
      </c>
      <c r="M766" s="204">
        <v>46169.333333333336</v>
      </c>
      <c r="N766" s="176" t="s">
        <v>206</v>
      </c>
      <c r="O766" s="144" t="s">
        <v>207</v>
      </c>
      <c r="P766" s="90"/>
      <c r="Q766" s="144" t="s">
        <v>207</v>
      </c>
      <c r="R766" s="90"/>
      <c r="S766" s="144" t="s">
        <v>207</v>
      </c>
      <c r="T766" s="90"/>
      <c r="U766" s="144" t="s">
        <v>207</v>
      </c>
      <c r="V766" s="90"/>
      <c r="W766" s="144" t="s">
        <v>207</v>
      </c>
      <c r="X766" s="90"/>
      <c r="Y766" s="144" t="s">
        <v>207</v>
      </c>
      <c r="Z766" s="90"/>
      <c r="AA766" s="144" t="s">
        <v>207</v>
      </c>
      <c r="AB766" s="90"/>
      <c r="AC766" s="144" t="s">
        <v>207</v>
      </c>
      <c r="AD766" s="90"/>
      <c r="AE766" s="144" t="s">
        <v>207</v>
      </c>
      <c r="AF766" s="178" t="str">
        <f>IF(AND(O766="",Q766="",S766="",U766="",W766="",Y766="",AA766="",AC766=""),"",IF(OR(AND(O766&lt;&gt;"NA",O766&lt;&gt;"C",O766&lt;&gt;"NC",O766&lt;&gt;"SF",O766&lt;&gt;""),AND(Q766&lt;&gt;"NA",Q766&lt;&gt;"C",Q766&lt;&gt;"NC",Q766&lt;&gt;"SF",Q766&lt;&gt;""),AND(S766&lt;&gt;"NA",S766&lt;&gt;"C",S766&lt;&gt;"NC",S766&lt;&gt;"SF",S766&lt;&gt;""),AND(U766&lt;&gt;"NA",U766&lt;&gt;"C",U766&lt;&gt;"NC",U766&lt;&gt;"SF",U766&lt;&gt;""),AND(W766&lt;&gt;"NA",W766&lt;&gt;"C",W766&lt;&gt;"NC",W766&lt;&gt;"SF",W766&lt;&gt;""),AND(Y766&lt;&gt;"NA",Y766&lt;&gt;"C",Y766&lt;&gt;"NC",Y766&lt;&gt;"SF",Y766&lt;&gt;""),AND(AA766&lt;&gt;"NA",AA766&lt;&gt;"C",AA766&lt;&gt;"NC",AA766&lt;&gt;"SF",AA766&lt;&gt;""),AND(AC766&lt;&gt;"NA",AC766&lt;&gt;"C",AC766&lt;&gt;"NC",AC766&lt;&gt;"SF",AC766&lt;&gt;"")),"FALSO",IF(AND(O766="NA",Q766="NA",S766="NA",U766="NA",W766="NA",Y766="NA",AA766="NA",AC766="NA"),"NA",IF(OR(O766="NC",Q766="NC",S766="NC",U766="NC",W766="NC",Y766="NC",AA766="NC",AC766="NC",O766="SF",Q766="SF",S766="SF",U766="SF",W766="SF",Y766="SF",AA766="SF",AC766="SF"),"NC",IF(OR(O766="C",Q766="C",S766="C",U766="C",W766="C",Y766="C",AA766="C",AC766="C"),"C","")))))</f>
        <v>C</v>
      </c>
      <c r="AG766" s="54" t="str">
        <f>IF(AND(AE766="C",AF766="C"),"UTILIZOU O PDA CORRETAMENTE",IF(AND(AE766="C",AF766="NC"),"UTILIZOU O PDA CORRETAMENTE. NÃO HÁ FOTOS DE TODAS AS ETAPAS",IF(AND(AE766="NC",AF766="NC"),"NÃO UTILIZOU O PDA",IF(AND(AE766="NA",AF766="NA"),"NÃO AVALIADO POR FALHA DE SINCRONISMO"))))</f>
        <v>UTILIZOU O PDA CORRETAMENTE</v>
      </c>
      <c r="AH766" s="144"/>
      <c r="AI766" s="190" t="s">
        <v>6</v>
      </c>
      <c r="AJ766" s="94" t="str">
        <f>E766</f>
        <v>SÃO PAULO</v>
      </c>
      <c r="AK766" s="192" t="s">
        <v>39</v>
      </c>
    </row>
    <row r="767" spans="1:37" ht="30" hidden="1" customHeight="1">
      <c r="A767" s="176" t="s">
        <v>201</v>
      </c>
      <c r="B767" s="176">
        <v>2621651469</v>
      </c>
      <c r="C767" s="176" t="s">
        <v>96</v>
      </c>
      <c r="D767" s="176" t="s">
        <v>77</v>
      </c>
      <c r="E767" s="176" t="s">
        <v>5</v>
      </c>
      <c r="F767" s="176" t="s">
        <v>1132</v>
      </c>
      <c r="G767" s="176">
        <v>30</v>
      </c>
      <c r="H767" s="176" t="s">
        <v>208</v>
      </c>
      <c r="I767" s="176" t="s">
        <v>325</v>
      </c>
      <c r="J767" s="176" t="s">
        <v>96</v>
      </c>
      <c r="K767" s="176" t="s">
        <v>1136</v>
      </c>
      <c r="L767" s="204">
        <v>46169.291666666664</v>
      </c>
      <c r="M767" s="204">
        <v>46169.333333333336</v>
      </c>
      <c r="N767" s="176" t="s">
        <v>206</v>
      </c>
      <c r="O767" s="144" t="s">
        <v>207</v>
      </c>
      <c r="P767" s="90"/>
      <c r="Q767" s="144" t="s">
        <v>207</v>
      </c>
      <c r="R767" s="90"/>
      <c r="S767" s="144" t="s">
        <v>207</v>
      </c>
      <c r="T767" s="90"/>
      <c r="U767" s="144" t="s">
        <v>207</v>
      </c>
      <c r="V767" s="90"/>
      <c r="W767" s="144" t="s">
        <v>207</v>
      </c>
      <c r="X767" s="90"/>
      <c r="Y767" s="144" t="s">
        <v>207</v>
      </c>
      <c r="Z767" s="90"/>
      <c r="AA767" s="144" t="s">
        <v>207</v>
      </c>
      <c r="AB767" s="90"/>
      <c r="AC767" s="144" t="s">
        <v>207</v>
      </c>
      <c r="AD767" s="90"/>
      <c r="AE767" s="144" t="s">
        <v>207</v>
      </c>
      <c r="AF767" s="178" t="str">
        <f>IF(AND(O767="",Q767="",S767="",U767="",W767="",Y767="",AA767="",AC767=""),"",IF(OR(AND(O767&lt;&gt;"NA",O767&lt;&gt;"C",O767&lt;&gt;"NC",O767&lt;&gt;"SF",O767&lt;&gt;""),AND(Q767&lt;&gt;"NA",Q767&lt;&gt;"C",Q767&lt;&gt;"NC",Q767&lt;&gt;"SF",Q767&lt;&gt;""),AND(S767&lt;&gt;"NA",S767&lt;&gt;"C",S767&lt;&gt;"NC",S767&lt;&gt;"SF",S767&lt;&gt;""),AND(U767&lt;&gt;"NA",U767&lt;&gt;"C",U767&lt;&gt;"NC",U767&lt;&gt;"SF",U767&lt;&gt;""),AND(W767&lt;&gt;"NA",W767&lt;&gt;"C",W767&lt;&gt;"NC",W767&lt;&gt;"SF",W767&lt;&gt;""),AND(Y767&lt;&gt;"NA",Y767&lt;&gt;"C",Y767&lt;&gt;"NC",Y767&lt;&gt;"SF",Y767&lt;&gt;""),AND(AA767&lt;&gt;"NA",AA767&lt;&gt;"C",AA767&lt;&gt;"NC",AA767&lt;&gt;"SF",AA767&lt;&gt;""),AND(AC767&lt;&gt;"NA",AC767&lt;&gt;"C",AC767&lt;&gt;"NC",AC767&lt;&gt;"SF",AC767&lt;&gt;"")),"FALSO",IF(AND(O767="NA",Q767="NA",S767="NA",U767="NA",W767="NA",Y767="NA",AA767="NA",AC767="NA"),"NA",IF(OR(O767="NC",Q767="NC",S767="NC",U767="NC",W767="NC",Y767="NC",AA767="NC",AC767="NC",O767="SF",Q767="SF",S767="SF",U767="SF",W767="SF",Y767="SF",AA767="SF",AC767="SF"),"NC",IF(OR(O767="C",Q767="C",S767="C",U767="C",W767="C",Y767="C",AA767="C",AC767="C"),"C","")))))</f>
        <v>C</v>
      </c>
      <c r="AG767" s="54" t="str">
        <f>IF(AND(AE767="C",AF767="C"),"UTILIZOU O PDA CORRETAMENTE",IF(AND(AE767="C",AF767="NC"),"UTILIZOU O PDA CORRETAMENTE. NÃO HÁ FOTOS DE TODAS AS ETAPAS",IF(AND(AE767="NC",AF767="NC"),"NÃO UTILIZOU O PDA",IF(AND(AE767="NA",AF767="NA"),"NÃO AVALIADO POR FALHA DE SINCRONISMO"))))</f>
        <v>UTILIZOU O PDA CORRETAMENTE</v>
      </c>
      <c r="AH767" s="144"/>
      <c r="AI767" s="190" t="s">
        <v>6</v>
      </c>
      <c r="AJ767" s="94" t="str">
        <f>E767</f>
        <v>SÃO PAULO</v>
      </c>
      <c r="AK767" s="192" t="s">
        <v>39</v>
      </c>
    </row>
    <row r="768" spans="1:37" ht="30" hidden="1" customHeight="1">
      <c r="A768" s="176" t="s">
        <v>201</v>
      </c>
      <c r="B768" s="176">
        <v>2621651446</v>
      </c>
      <c r="C768" s="176" t="s">
        <v>94</v>
      </c>
      <c r="D768" s="176" t="s">
        <v>77</v>
      </c>
      <c r="E768" s="176" t="s">
        <v>5</v>
      </c>
      <c r="F768" s="176" t="s">
        <v>1132</v>
      </c>
      <c r="G768" s="176">
        <v>30</v>
      </c>
      <c r="H768" s="176" t="s">
        <v>203</v>
      </c>
      <c r="I768" s="176" t="s">
        <v>325</v>
      </c>
      <c r="J768" s="176" t="s">
        <v>94</v>
      </c>
      <c r="K768" s="176" t="s">
        <v>1137</v>
      </c>
      <c r="L768" s="204">
        <v>46169.291666666664</v>
      </c>
      <c r="M768" s="204">
        <v>46169.333333333336</v>
      </c>
      <c r="N768" s="176" t="s">
        <v>206</v>
      </c>
      <c r="O768" s="144" t="s">
        <v>207</v>
      </c>
      <c r="P768" s="90"/>
      <c r="Q768" s="144" t="s">
        <v>207</v>
      </c>
      <c r="R768" s="90"/>
      <c r="S768" s="144" t="s">
        <v>207</v>
      </c>
      <c r="T768" s="90"/>
      <c r="U768" s="144" t="s">
        <v>207</v>
      </c>
      <c r="V768" s="90"/>
      <c r="W768" s="144" t="s">
        <v>207</v>
      </c>
      <c r="X768" s="90"/>
      <c r="Y768" s="144" t="s">
        <v>207</v>
      </c>
      <c r="Z768" s="90"/>
      <c r="AA768" s="144" t="s">
        <v>207</v>
      </c>
      <c r="AB768" s="90"/>
      <c r="AC768" s="144" t="s">
        <v>207</v>
      </c>
      <c r="AD768" s="90"/>
      <c r="AE768" s="144" t="s">
        <v>207</v>
      </c>
      <c r="AF768" s="178" t="str">
        <f>IF(AND(O768="",Q768="",S768="",U768="",W768="",Y768="",AA768="",AC768=""),"",IF(OR(AND(O768&lt;&gt;"NA",O768&lt;&gt;"C",O768&lt;&gt;"NC",O768&lt;&gt;"SF",O768&lt;&gt;""),AND(Q768&lt;&gt;"NA",Q768&lt;&gt;"C",Q768&lt;&gt;"NC",Q768&lt;&gt;"SF",Q768&lt;&gt;""),AND(S768&lt;&gt;"NA",S768&lt;&gt;"C",S768&lt;&gt;"NC",S768&lt;&gt;"SF",S768&lt;&gt;""),AND(U768&lt;&gt;"NA",U768&lt;&gt;"C",U768&lt;&gt;"NC",U768&lt;&gt;"SF",U768&lt;&gt;""),AND(W768&lt;&gt;"NA",W768&lt;&gt;"C",W768&lt;&gt;"NC",W768&lt;&gt;"SF",W768&lt;&gt;""),AND(Y768&lt;&gt;"NA",Y768&lt;&gt;"C",Y768&lt;&gt;"NC",Y768&lt;&gt;"SF",Y768&lt;&gt;""),AND(AA768&lt;&gt;"NA",AA768&lt;&gt;"C",AA768&lt;&gt;"NC",AA768&lt;&gt;"SF",AA768&lt;&gt;""),AND(AC768&lt;&gt;"NA",AC768&lt;&gt;"C",AC768&lt;&gt;"NC",AC768&lt;&gt;"SF",AC768&lt;&gt;"")),"FALSO",IF(AND(O768="NA",Q768="NA",S768="NA",U768="NA",W768="NA",Y768="NA",AA768="NA",AC768="NA"),"NA",IF(OR(O768="NC",Q768="NC",S768="NC",U768="NC",W768="NC",Y768="NC",AA768="NC",AC768="NC",O768="SF",Q768="SF",S768="SF",U768="SF",W768="SF",Y768="SF",AA768="SF",AC768="SF"),"NC",IF(OR(O768="C",Q768="C",S768="C",U768="C",W768="C",Y768="C",AA768="C",AC768="C"),"C","")))))</f>
        <v>C</v>
      </c>
      <c r="AG768" s="54" t="str">
        <f>IF(AND(AE768="C",AF768="C"),"UTILIZOU O PDA CORRETAMENTE",IF(AND(AE768="C",AF768="NC"),"UTILIZOU O PDA CORRETAMENTE. NÃO HÁ FOTOS DE TODAS AS ETAPAS",IF(AND(AE768="NC",AF768="NC"),"NÃO UTILIZOU O PDA",IF(AND(AE768="NA",AF768="NA"),"NÃO AVALIADO POR FALHA DE SINCRONISMO"))))</f>
        <v>UTILIZOU O PDA CORRETAMENTE</v>
      </c>
      <c r="AH768" s="144" t="s">
        <v>207</v>
      </c>
      <c r="AI768" s="190" t="s">
        <v>6</v>
      </c>
      <c r="AJ768" s="94" t="str">
        <f>E768</f>
        <v>SÃO PAULO</v>
      </c>
      <c r="AK768" s="192" t="s">
        <v>39</v>
      </c>
    </row>
    <row r="769" spans="1:37" ht="30" hidden="1" customHeight="1">
      <c r="A769" s="176" t="s">
        <v>201</v>
      </c>
      <c r="B769" s="176">
        <v>2621651506</v>
      </c>
      <c r="C769" s="176" t="s">
        <v>96</v>
      </c>
      <c r="D769" s="176" t="s">
        <v>77</v>
      </c>
      <c r="E769" s="176" t="s">
        <v>5</v>
      </c>
      <c r="F769" s="176" t="s">
        <v>1132</v>
      </c>
      <c r="G769" s="176">
        <v>30</v>
      </c>
      <c r="H769" s="176" t="s">
        <v>923</v>
      </c>
      <c r="I769" s="176" t="s">
        <v>325</v>
      </c>
      <c r="J769" s="176" t="s">
        <v>96</v>
      </c>
      <c r="K769" s="176" t="s">
        <v>1138</v>
      </c>
      <c r="L769" s="204">
        <v>46169.291666666664</v>
      </c>
      <c r="M769" s="204">
        <v>46169.333333333336</v>
      </c>
      <c r="N769" s="176" t="s">
        <v>206</v>
      </c>
      <c r="O769" s="144" t="s">
        <v>207</v>
      </c>
      <c r="P769" s="90"/>
      <c r="Q769" s="144" t="s">
        <v>207</v>
      </c>
      <c r="R769" s="90"/>
      <c r="S769" s="144" t="s">
        <v>207</v>
      </c>
      <c r="T769" s="90"/>
      <c r="U769" s="144" t="s">
        <v>207</v>
      </c>
      <c r="V769" s="90"/>
      <c r="W769" s="144" t="s">
        <v>207</v>
      </c>
      <c r="X769" s="90"/>
      <c r="Y769" s="144" t="s">
        <v>207</v>
      </c>
      <c r="Z769" s="90"/>
      <c r="AA769" s="144" t="s">
        <v>207</v>
      </c>
      <c r="AB769" s="90"/>
      <c r="AC769" s="144" t="s">
        <v>207</v>
      </c>
      <c r="AD769" s="90"/>
      <c r="AE769" s="144" t="s">
        <v>207</v>
      </c>
      <c r="AF769" s="178" t="str">
        <f>IF(AND(O769="",Q769="",S769="",U769="",W769="",Y769="",AA769="",AC769=""),"",IF(OR(AND(O769&lt;&gt;"NA",O769&lt;&gt;"C",O769&lt;&gt;"NC",O769&lt;&gt;"SF",O769&lt;&gt;""),AND(Q769&lt;&gt;"NA",Q769&lt;&gt;"C",Q769&lt;&gt;"NC",Q769&lt;&gt;"SF",Q769&lt;&gt;""),AND(S769&lt;&gt;"NA",S769&lt;&gt;"C",S769&lt;&gt;"NC",S769&lt;&gt;"SF",S769&lt;&gt;""),AND(U769&lt;&gt;"NA",U769&lt;&gt;"C",U769&lt;&gt;"NC",U769&lt;&gt;"SF",U769&lt;&gt;""),AND(W769&lt;&gt;"NA",W769&lt;&gt;"C",W769&lt;&gt;"NC",W769&lt;&gt;"SF",W769&lt;&gt;""),AND(Y769&lt;&gt;"NA",Y769&lt;&gt;"C",Y769&lt;&gt;"NC",Y769&lt;&gt;"SF",Y769&lt;&gt;""),AND(AA769&lt;&gt;"NA",AA769&lt;&gt;"C",AA769&lt;&gt;"NC",AA769&lt;&gt;"SF",AA769&lt;&gt;""),AND(AC769&lt;&gt;"NA",AC769&lt;&gt;"C",AC769&lt;&gt;"NC",AC769&lt;&gt;"SF",AC769&lt;&gt;"")),"FALSO",IF(AND(O769="NA",Q769="NA",S769="NA",U769="NA",W769="NA",Y769="NA",AA769="NA",AC769="NA"),"NA",IF(OR(O769="NC",Q769="NC",S769="NC",U769="NC",W769="NC",Y769="NC",AA769="NC",AC769="NC",O769="SF",Q769="SF",S769="SF",U769="SF",W769="SF",Y769="SF",AA769="SF",AC769="SF"),"NC",IF(OR(O769="C",Q769="C",S769="C",U769="C",W769="C",Y769="C",AA769="C",AC769="C"),"C","")))))</f>
        <v>C</v>
      </c>
      <c r="AG769" s="54" t="str">
        <f>IF(AND(AE769="C",AF769="C"),"UTILIZOU O PDA CORRETAMENTE",IF(AND(AE769="C",AF769="NC"),"UTILIZOU O PDA CORRETAMENTE. NÃO HÁ FOTOS DE TODAS AS ETAPAS",IF(AND(AE769="NC",AF769="NC"),"NÃO UTILIZOU O PDA",IF(AND(AE769="NA",AF769="NA"),"NÃO AVALIADO POR FALHA DE SINCRONISMO"))))</f>
        <v>UTILIZOU O PDA CORRETAMENTE</v>
      </c>
      <c r="AH769" s="144"/>
      <c r="AI769" s="190" t="s">
        <v>6</v>
      </c>
      <c r="AJ769" s="94" t="str">
        <f>E769</f>
        <v>SÃO PAULO</v>
      </c>
      <c r="AK769" s="192" t="s">
        <v>39</v>
      </c>
    </row>
    <row r="770" spans="1:37" ht="30" hidden="1" customHeight="1">
      <c r="A770" s="176" t="s">
        <v>201</v>
      </c>
      <c r="B770" s="176">
        <v>2621651503</v>
      </c>
      <c r="C770" s="176" t="s">
        <v>96</v>
      </c>
      <c r="D770" s="176" t="s">
        <v>77</v>
      </c>
      <c r="E770" s="176" t="s">
        <v>5</v>
      </c>
      <c r="F770" s="176" t="s">
        <v>1132</v>
      </c>
      <c r="G770" s="176">
        <v>30</v>
      </c>
      <c r="H770" s="176" t="s">
        <v>922</v>
      </c>
      <c r="I770" s="176" t="s">
        <v>325</v>
      </c>
      <c r="J770" s="176" t="s">
        <v>96</v>
      </c>
      <c r="K770" s="176" t="s">
        <v>1139</v>
      </c>
      <c r="L770" s="204">
        <v>46169.291666666664</v>
      </c>
      <c r="M770" s="204">
        <v>46169.333333333336</v>
      </c>
      <c r="N770" s="176" t="s">
        <v>206</v>
      </c>
      <c r="O770" s="144" t="s">
        <v>207</v>
      </c>
      <c r="P770" s="90"/>
      <c r="Q770" s="144" t="s">
        <v>207</v>
      </c>
      <c r="R770" s="90"/>
      <c r="S770" s="144" t="s">
        <v>207</v>
      </c>
      <c r="T770" s="90"/>
      <c r="U770" s="144" t="s">
        <v>207</v>
      </c>
      <c r="V770" s="90"/>
      <c r="W770" s="144" t="s">
        <v>207</v>
      </c>
      <c r="X770" s="90"/>
      <c r="Y770" s="144" t="s">
        <v>207</v>
      </c>
      <c r="Z770" s="90"/>
      <c r="AA770" s="144" t="s">
        <v>207</v>
      </c>
      <c r="AB770" s="90"/>
      <c r="AC770" s="144" t="s">
        <v>207</v>
      </c>
      <c r="AD770" s="90"/>
      <c r="AE770" s="144" t="s">
        <v>207</v>
      </c>
      <c r="AF770" s="178" t="str">
        <f>IF(AND(O770="",Q770="",S770="",U770="",W770="",Y770="",AA770="",AC770=""),"",IF(OR(AND(O770&lt;&gt;"NA",O770&lt;&gt;"C",O770&lt;&gt;"NC",O770&lt;&gt;"SF",O770&lt;&gt;""),AND(Q770&lt;&gt;"NA",Q770&lt;&gt;"C",Q770&lt;&gt;"NC",Q770&lt;&gt;"SF",Q770&lt;&gt;""),AND(S770&lt;&gt;"NA",S770&lt;&gt;"C",S770&lt;&gt;"NC",S770&lt;&gt;"SF",S770&lt;&gt;""),AND(U770&lt;&gt;"NA",U770&lt;&gt;"C",U770&lt;&gt;"NC",U770&lt;&gt;"SF",U770&lt;&gt;""),AND(W770&lt;&gt;"NA",W770&lt;&gt;"C",W770&lt;&gt;"NC",W770&lt;&gt;"SF",W770&lt;&gt;""),AND(Y770&lt;&gt;"NA",Y770&lt;&gt;"C",Y770&lt;&gt;"NC",Y770&lt;&gt;"SF",Y770&lt;&gt;""),AND(AA770&lt;&gt;"NA",AA770&lt;&gt;"C",AA770&lt;&gt;"NC",AA770&lt;&gt;"SF",AA770&lt;&gt;""),AND(AC770&lt;&gt;"NA",AC770&lt;&gt;"C",AC770&lt;&gt;"NC",AC770&lt;&gt;"SF",AC770&lt;&gt;"")),"FALSO",IF(AND(O770="NA",Q770="NA",S770="NA",U770="NA",W770="NA",Y770="NA",AA770="NA",AC770="NA"),"NA",IF(OR(O770="NC",Q770="NC",S770="NC",U770="NC",W770="NC",Y770="NC",AA770="NC",AC770="NC",O770="SF",Q770="SF",S770="SF",U770="SF",W770="SF",Y770="SF",AA770="SF",AC770="SF"),"NC",IF(OR(O770="C",Q770="C",S770="C",U770="C",W770="C",Y770="C",AA770="C",AC770="C"),"C","")))))</f>
        <v>C</v>
      </c>
      <c r="AG770" s="54" t="str">
        <f>IF(AND(AE770="C",AF770="C"),"UTILIZOU O PDA CORRETAMENTE",IF(AND(AE770="C",AF770="NC"),"UTILIZOU O PDA CORRETAMENTE. NÃO HÁ FOTOS DE TODAS AS ETAPAS",IF(AND(AE770="NC",AF770="NC"),"NÃO UTILIZOU O PDA",IF(AND(AE770="NA",AF770="NA"),"NÃO AVALIADO POR FALHA DE SINCRONISMO"))))</f>
        <v>UTILIZOU O PDA CORRETAMENTE</v>
      </c>
      <c r="AH770" s="144"/>
      <c r="AI770" s="190" t="s">
        <v>6</v>
      </c>
      <c r="AJ770" s="94" t="str">
        <f>E770</f>
        <v>SÃO PAULO</v>
      </c>
      <c r="AK770" s="192" t="s">
        <v>39</v>
      </c>
    </row>
    <row r="771" spans="1:37" ht="30" hidden="1" customHeight="1">
      <c r="A771" s="176" t="s">
        <v>201</v>
      </c>
      <c r="B771" s="176">
        <v>2621651487</v>
      </c>
      <c r="C771" s="176" t="s">
        <v>96</v>
      </c>
      <c r="D771" s="176" t="s">
        <v>77</v>
      </c>
      <c r="E771" s="176" t="s">
        <v>5</v>
      </c>
      <c r="F771" s="176" t="s">
        <v>1132</v>
      </c>
      <c r="G771" s="176">
        <v>30</v>
      </c>
      <c r="H771" s="176" t="s">
        <v>920</v>
      </c>
      <c r="I771" s="176" t="s">
        <v>325</v>
      </c>
      <c r="J771" s="176" t="s">
        <v>96</v>
      </c>
      <c r="K771" s="176" t="s">
        <v>1140</v>
      </c>
      <c r="L771" s="204">
        <v>46169.291666666664</v>
      </c>
      <c r="M771" s="204">
        <v>46169.333333333336</v>
      </c>
      <c r="N771" s="176" t="s">
        <v>206</v>
      </c>
      <c r="O771" s="144" t="s">
        <v>207</v>
      </c>
      <c r="P771" s="90"/>
      <c r="Q771" s="144" t="s">
        <v>207</v>
      </c>
      <c r="R771" s="90"/>
      <c r="S771" s="144" t="s">
        <v>207</v>
      </c>
      <c r="T771" s="90"/>
      <c r="U771" s="144" t="s">
        <v>207</v>
      </c>
      <c r="V771" s="90"/>
      <c r="W771" s="144" t="s">
        <v>207</v>
      </c>
      <c r="X771" s="90"/>
      <c r="Y771" s="144" t="s">
        <v>207</v>
      </c>
      <c r="Z771" s="90"/>
      <c r="AA771" s="144" t="s">
        <v>207</v>
      </c>
      <c r="AB771" s="90"/>
      <c r="AC771" s="144" t="s">
        <v>207</v>
      </c>
      <c r="AD771" s="90"/>
      <c r="AE771" s="144" t="s">
        <v>207</v>
      </c>
      <c r="AF771" s="178" t="str">
        <f>IF(AND(O771="",Q771="",S771="",U771="",W771="",Y771="",AA771="",AC771=""),"",IF(OR(AND(O771&lt;&gt;"NA",O771&lt;&gt;"C",O771&lt;&gt;"NC",O771&lt;&gt;"SF",O771&lt;&gt;""),AND(Q771&lt;&gt;"NA",Q771&lt;&gt;"C",Q771&lt;&gt;"NC",Q771&lt;&gt;"SF",Q771&lt;&gt;""),AND(S771&lt;&gt;"NA",S771&lt;&gt;"C",S771&lt;&gt;"NC",S771&lt;&gt;"SF",S771&lt;&gt;""),AND(U771&lt;&gt;"NA",U771&lt;&gt;"C",U771&lt;&gt;"NC",U771&lt;&gt;"SF",U771&lt;&gt;""),AND(W771&lt;&gt;"NA",W771&lt;&gt;"C",W771&lt;&gt;"NC",W771&lt;&gt;"SF",W771&lt;&gt;""),AND(Y771&lt;&gt;"NA",Y771&lt;&gt;"C",Y771&lt;&gt;"NC",Y771&lt;&gt;"SF",Y771&lt;&gt;""),AND(AA771&lt;&gt;"NA",AA771&lt;&gt;"C",AA771&lt;&gt;"NC",AA771&lt;&gt;"SF",AA771&lt;&gt;""),AND(AC771&lt;&gt;"NA",AC771&lt;&gt;"C",AC771&lt;&gt;"NC",AC771&lt;&gt;"SF",AC771&lt;&gt;"")),"FALSO",IF(AND(O771="NA",Q771="NA",S771="NA",U771="NA",W771="NA",Y771="NA",AA771="NA",AC771="NA"),"NA",IF(OR(O771="NC",Q771="NC",S771="NC",U771="NC",W771="NC",Y771="NC",AA771="NC",AC771="NC",O771="SF",Q771="SF",S771="SF",U771="SF",W771="SF",Y771="SF",AA771="SF",AC771="SF"),"NC",IF(OR(O771="C",Q771="C",S771="C",U771="C",W771="C",Y771="C",AA771="C",AC771="C"),"C","")))))</f>
        <v>C</v>
      </c>
      <c r="AG771" s="54" t="str">
        <f>IF(AND(AE771="C",AF771="C"),"UTILIZOU O PDA CORRETAMENTE",IF(AND(AE771="C",AF771="NC"),"UTILIZOU O PDA CORRETAMENTE. NÃO HÁ FOTOS DE TODAS AS ETAPAS",IF(AND(AE771="NC",AF771="NC"),"NÃO UTILIZOU O PDA",IF(AND(AE771="NA",AF771="NA"),"NÃO AVALIADO POR FALHA DE SINCRONISMO"))))</f>
        <v>UTILIZOU O PDA CORRETAMENTE</v>
      </c>
      <c r="AH771" s="144"/>
      <c r="AI771" s="190" t="s">
        <v>6</v>
      </c>
      <c r="AJ771" s="94" t="str">
        <f>E771</f>
        <v>SÃO PAULO</v>
      </c>
      <c r="AK771" s="192" t="s">
        <v>39</v>
      </c>
    </row>
    <row r="772" spans="1:37" ht="30" hidden="1" customHeight="1">
      <c r="A772" s="176" t="s">
        <v>201</v>
      </c>
      <c r="B772" s="176">
        <v>2621651486</v>
      </c>
      <c r="C772" s="176" t="s">
        <v>96</v>
      </c>
      <c r="D772" s="176" t="s">
        <v>77</v>
      </c>
      <c r="E772" s="176" t="s">
        <v>5</v>
      </c>
      <c r="F772" s="176" t="s">
        <v>1132</v>
      </c>
      <c r="G772" s="176">
        <v>30</v>
      </c>
      <c r="H772" s="176" t="s">
        <v>918</v>
      </c>
      <c r="I772" s="176" t="s">
        <v>325</v>
      </c>
      <c r="J772" s="176" t="s">
        <v>96</v>
      </c>
      <c r="K772" s="176" t="s">
        <v>1141</v>
      </c>
      <c r="L772" s="204">
        <v>46169.291666666664</v>
      </c>
      <c r="M772" s="204">
        <v>46169.333333333336</v>
      </c>
      <c r="N772" s="176" t="s">
        <v>206</v>
      </c>
      <c r="O772" s="144" t="s">
        <v>207</v>
      </c>
      <c r="P772" s="90"/>
      <c r="Q772" s="144" t="s">
        <v>207</v>
      </c>
      <c r="R772" s="90"/>
      <c r="S772" s="144" t="s">
        <v>207</v>
      </c>
      <c r="T772" s="90"/>
      <c r="U772" s="144" t="s">
        <v>207</v>
      </c>
      <c r="V772" s="90"/>
      <c r="W772" s="144" t="s">
        <v>207</v>
      </c>
      <c r="X772" s="90"/>
      <c r="Y772" s="144" t="s">
        <v>207</v>
      </c>
      <c r="Z772" s="90"/>
      <c r="AA772" s="144" t="s">
        <v>207</v>
      </c>
      <c r="AB772" s="90"/>
      <c r="AC772" s="144" t="s">
        <v>207</v>
      </c>
      <c r="AD772" s="90"/>
      <c r="AE772" s="144" t="s">
        <v>207</v>
      </c>
      <c r="AF772" s="178" t="str">
        <f>IF(AND(O772="",Q772="",S772="",U772="",W772="",Y772="",AA772="",AC772=""),"",IF(OR(AND(O772&lt;&gt;"NA",O772&lt;&gt;"C",O772&lt;&gt;"NC",O772&lt;&gt;"SF",O772&lt;&gt;""),AND(Q772&lt;&gt;"NA",Q772&lt;&gt;"C",Q772&lt;&gt;"NC",Q772&lt;&gt;"SF",Q772&lt;&gt;""),AND(S772&lt;&gt;"NA",S772&lt;&gt;"C",S772&lt;&gt;"NC",S772&lt;&gt;"SF",S772&lt;&gt;""),AND(U772&lt;&gt;"NA",U772&lt;&gt;"C",U772&lt;&gt;"NC",U772&lt;&gt;"SF",U772&lt;&gt;""),AND(W772&lt;&gt;"NA",W772&lt;&gt;"C",W772&lt;&gt;"NC",W772&lt;&gt;"SF",W772&lt;&gt;""),AND(Y772&lt;&gt;"NA",Y772&lt;&gt;"C",Y772&lt;&gt;"NC",Y772&lt;&gt;"SF",Y772&lt;&gt;""),AND(AA772&lt;&gt;"NA",AA772&lt;&gt;"C",AA772&lt;&gt;"NC",AA772&lt;&gt;"SF",AA772&lt;&gt;""),AND(AC772&lt;&gt;"NA",AC772&lt;&gt;"C",AC772&lt;&gt;"NC",AC772&lt;&gt;"SF",AC772&lt;&gt;"")),"FALSO",IF(AND(O772="NA",Q772="NA",S772="NA",U772="NA",W772="NA",Y772="NA",AA772="NA",AC772="NA"),"NA",IF(OR(O772="NC",Q772="NC",S772="NC",U772="NC",W772="NC",Y772="NC",AA772="NC",AC772="NC",O772="SF",Q772="SF",S772="SF",U772="SF",W772="SF",Y772="SF",AA772="SF",AC772="SF"),"NC",IF(OR(O772="C",Q772="C",S772="C",U772="C",W772="C",Y772="C",AA772="C",AC772="C"),"C","")))))</f>
        <v>C</v>
      </c>
      <c r="AG772" s="54" t="str">
        <f>IF(AND(AE772="C",AF772="C"),"UTILIZOU O PDA CORRETAMENTE",IF(AND(AE772="C",AF772="NC"),"UTILIZOU O PDA CORRETAMENTE. NÃO HÁ FOTOS DE TODAS AS ETAPAS",IF(AND(AE772="NC",AF772="NC"),"NÃO UTILIZOU O PDA",IF(AND(AE772="NA",AF772="NA"),"NÃO AVALIADO POR FALHA DE SINCRONISMO"))))</f>
        <v>UTILIZOU O PDA CORRETAMENTE</v>
      </c>
      <c r="AH772" s="144"/>
      <c r="AI772" s="190" t="s">
        <v>6</v>
      </c>
      <c r="AJ772" s="94" t="str">
        <f>E772</f>
        <v>SÃO PAULO</v>
      </c>
      <c r="AK772" s="192" t="s">
        <v>39</v>
      </c>
    </row>
    <row r="773" spans="1:37" ht="30" hidden="1" customHeight="1">
      <c r="A773" s="176" t="s">
        <v>201</v>
      </c>
      <c r="B773" s="176">
        <v>2621651482</v>
      </c>
      <c r="C773" s="176" t="s">
        <v>96</v>
      </c>
      <c r="D773" s="176" t="s">
        <v>77</v>
      </c>
      <c r="E773" s="176" t="s">
        <v>5</v>
      </c>
      <c r="F773" s="176" t="s">
        <v>1132</v>
      </c>
      <c r="G773" s="176">
        <v>30</v>
      </c>
      <c r="H773" s="176" t="s">
        <v>512</v>
      </c>
      <c r="I773" s="176" t="s">
        <v>325</v>
      </c>
      <c r="J773" s="176" t="s">
        <v>96</v>
      </c>
      <c r="K773" s="176" t="s">
        <v>1142</v>
      </c>
      <c r="L773" s="204">
        <v>46169.291666666664</v>
      </c>
      <c r="M773" s="204">
        <v>46169.333333333336</v>
      </c>
      <c r="N773" s="176" t="s">
        <v>206</v>
      </c>
      <c r="O773" s="144" t="s">
        <v>207</v>
      </c>
      <c r="P773" s="90"/>
      <c r="Q773" s="144" t="s">
        <v>207</v>
      </c>
      <c r="R773" s="90"/>
      <c r="S773" s="144" t="s">
        <v>207</v>
      </c>
      <c r="T773" s="90"/>
      <c r="U773" s="144" t="s">
        <v>207</v>
      </c>
      <c r="V773" s="90"/>
      <c r="W773" s="144" t="s">
        <v>207</v>
      </c>
      <c r="X773" s="90"/>
      <c r="Y773" s="144" t="s">
        <v>207</v>
      </c>
      <c r="Z773" s="90"/>
      <c r="AA773" s="144" t="s">
        <v>207</v>
      </c>
      <c r="AB773" s="90"/>
      <c r="AC773" s="144" t="s">
        <v>207</v>
      </c>
      <c r="AD773" s="90"/>
      <c r="AE773" s="144" t="s">
        <v>207</v>
      </c>
      <c r="AF773" s="178" t="str">
        <f>IF(AND(O773="",Q773="",S773="",U773="",W773="",Y773="",AA773="",AC773=""),"",IF(OR(AND(O773&lt;&gt;"NA",O773&lt;&gt;"C",O773&lt;&gt;"NC",O773&lt;&gt;"SF",O773&lt;&gt;""),AND(Q773&lt;&gt;"NA",Q773&lt;&gt;"C",Q773&lt;&gt;"NC",Q773&lt;&gt;"SF",Q773&lt;&gt;""),AND(S773&lt;&gt;"NA",S773&lt;&gt;"C",S773&lt;&gt;"NC",S773&lt;&gt;"SF",S773&lt;&gt;""),AND(U773&lt;&gt;"NA",U773&lt;&gt;"C",U773&lt;&gt;"NC",U773&lt;&gt;"SF",U773&lt;&gt;""),AND(W773&lt;&gt;"NA",W773&lt;&gt;"C",W773&lt;&gt;"NC",W773&lt;&gt;"SF",W773&lt;&gt;""),AND(Y773&lt;&gt;"NA",Y773&lt;&gt;"C",Y773&lt;&gt;"NC",Y773&lt;&gt;"SF",Y773&lt;&gt;""),AND(AA773&lt;&gt;"NA",AA773&lt;&gt;"C",AA773&lt;&gt;"NC",AA773&lt;&gt;"SF",AA773&lt;&gt;""),AND(AC773&lt;&gt;"NA",AC773&lt;&gt;"C",AC773&lt;&gt;"NC",AC773&lt;&gt;"SF",AC773&lt;&gt;"")),"FALSO",IF(AND(O773="NA",Q773="NA",S773="NA",U773="NA",W773="NA",Y773="NA",AA773="NA",AC773="NA"),"NA",IF(OR(O773="NC",Q773="NC",S773="NC",U773="NC",W773="NC",Y773="NC",AA773="NC",AC773="NC",O773="SF",Q773="SF",S773="SF",U773="SF",W773="SF",Y773="SF",AA773="SF",AC773="SF"),"NC",IF(OR(O773="C",Q773="C",S773="C",U773="C",W773="C",Y773="C",AA773="C",AC773="C"),"C","")))))</f>
        <v>C</v>
      </c>
      <c r="AG773" s="54" t="str">
        <f>IF(AND(AE773="C",AF773="C"),"UTILIZOU O PDA CORRETAMENTE",IF(AND(AE773="C",AF773="NC"),"UTILIZOU O PDA CORRETAMENTE. NÃO HÁ FOTOS DE TODAS AS ETAPAS",IF(AND(AE773="NC",AF773="NC"),"NÃO UTILIZOU O PDA",IF(AND(AE773="NA",AF773="NA"),"NÃO AVALIADO POR FALHA DE SINCRONISMO"))))</f>
        <v>UTILIZOU O PDA CORRETAMENTE</v>
      </c>
      <c r="AH773" s="144"/>
      <c r="AI773" s="190" t="s">
        <v>6</v>
      </c>
      <c r="AJ773" s="94" t="str">
        <f>E773</f>
        <v>SÃO PAULO</v>
      </c>
      <c r="AK773" s="192" t="s">
        <v>39</v>
      </c>
    </row>
    <row r="774" spans="1:37" ht="30" hidden="1" customHeight="1">
      <c r="A774" s="176" t="s">
        <v>201</v>
      </c>
      <c r="B774" s="176">
        <v>2621651485</v>
      </c>
      <c r="C774" s="176" t="s">
        <v>96</v>
      </c>
      <c r="D774" s="176" t="s">
        <v>77</v>
      </c>
      <c r="E774" s="176" t="s">
        <v>5</v>
      </c>
      <c r="F774" s="176" t="s">
        <v>1132</v>
      </c>
      <c r="G774" s="176">
        <v>30</v>
      </c>
      <c r="H774" s="176" t="s">
        <v>513</v>
      </c>
      <c r="I774" s="176" t="s">
        <v>325</v>
      </c>
      <c r="J774" s="176" t="s">
        <v>96</v>
      </c>
      <c r="K774" s="176" t="s">
        <v>1143</v>
      </c>
      <c r="L774" s="204">
        <v>46169.291666666664</v>
      </c>
      <c r="M774" s="204">
        <v>46169.333333333336</v>
      </c>
      <c r="N774" s="176" t="s">
        <v>206</v>
      </c>
      <c r="O774" s="144" t="s">
        <v>207</v>
      </c>
      <c r="P774" s="90"/>
      <c r="Q774" s="144" t="s">
        <v>207</v>
      </c>
      <c r="R774" s="90"/>
      <c r="S774" s="144" t="s">
        <v>207</v>
      </c>
      <c r="T774" s="90"/>
      <c r="U774" s="144" t="s">
        <v>207</v>
      </c>
      <c r="V774" s="90"/>
      <c r="W774" s="144" t="s">
        <v>207</v>
      </c>
      <c r="X774" s="90"/>
      <c r="Y774" s="144" t="s">
        <v>207</v>
      </c>
      <c r="Z774" s="90"/>
      <c r="AA774" s="144" t="s">
        <v>207</v>
      </c>
      <c r="AB774" s="90"/>
      <c r="AC774" s="144" t="s">
        <v>207</v>
      </c>
      <c r="AD774" s="90"/>
      <c r="AE774" s="144" t="s">
        <v>207</v>
      </c>
      <c r="AF774" s="178" t="str">
        <f>IF(AND(O774="",Q774="",S774="",U774="",W774="",Y774="",AA774="",AC774=""),"",IF(OR(AND(O774&lt;&gt;"NA",O774&lt;&gt;"C",O774&lt;&gt;"NC",O774&lt;&gt;"SF",O774&lt;&gt;""),AND(Q774&lt;&gt;"NA",Q774&lt;&gt;"C",Q774&lt;&gt;"NC",Q774&lt;&gt;"SF",Q774&lt;&gt;""),AND(S774&lt;&gt;"NA",S774&lt;&gt;"C",S774&lt;&gt;"NC",S774&lt;&gt;"SF",S774&lt;&gt;""),AND(U774&lt;&gt;"NA",U774&lt;&gt;"C",U774&lt;&gt;"NC",U774&lt;&gt;"SF",U774&lt;&gt;""),AND(W774&lt;&gt;"NA",W774&lt;&gt;"C",W774&lt;&gt;"NC",W774&lt;&gt;"SF",W774&lt;&gt;""),AND(Y774&lt;&gt;"NA",Y774&lt;&gt;"C",Y774&lt;&gt;"NC",Y774&lt;&gt;"SF",Y774&lt;&gt;""),AND(AA774&lt;&gt;"NA",AA774&lt;&gt;"C",AA774&lt;&gt;"NC",AA774&lt;&gt;"SF",AA774&lt;&gt;""),AND(AC774&lt;&gt;"NA",AC774&lt;&gt;"C",AC774&lt;&gt;"NC",AC774&lt;&gt;"SF",AC774&lt;&gt;"")),"FALSO",IF(AND(O774="NA",Q774="NA",S774="NA",U774="NA",W774="NA",Y774="NA",AA774="NA",AC774="NA"),"NA",IF(OR(O774="NC",Q774="NC",S774="NC",U774="NC",W774="NC",Y774="NC",AA774="NC",AC774="NC",O774="SF",Q774="SF",S774="SF",U774="SF",W774="SF",Y774="SF",AA774="SF",AC774="SF"),"NC",IF(OR(O774="C",Q774="C",S774="C",U774="C",W774="C",Y774="C",AA774="C",AC774="C"),"C","")))))</f>
        <v>C</v>
      </c>
      <c r="AG774" s="54" t="str">
        <f>IF(AND(AE774="C",AF774="C"),"UTILIZOU O PDA CORRETAMENTE",IF(AND(AE774="C",AF774="NC"),"UTILIZOU O PDA CORRETAMENTE. NÃO HÁ FOTOS DE TODAS AS ETAPAS",IF(AND(AE774="NC",AF774="NC"),"NÃO UTILIZOU O PDA",IF(AND(AE774="NA",AF774="NA"),"NÃO AVALIADO POR FALHA DE SINCRONISMO"))))</f>
        <v>UTILIZOU O PDA CORRETAMENTE</v>
      </c>
      <c r="AH774" s="144"/>
      <c r="AI774" s="190" t="s">
        <v>6</v>
      </c>
      <c r="AJ774" s="94" t="str">
        <f>E774</f>
        <v>SÃO PAULO</v>
      </c>
      <c r="AK774" s="192" t="s">
        <v>39</v>
      </c>
    </row>
    <row r="775" spans="1:37" ht="30" hidden="1" customHeight="1">
      <c r="A775" s="176" t="s">
        <v>201</v>
      </c>
      <c r="B775" s="176">
        <v>2621651481</v>
      </c>
      <c r="C775" s="176" t="s">
        <v>96</v>
      </c>
      <c r="D775" s="176" t="s">
        <v>77</v>
      </c>
      <c r="E775" s="176" t="s">
        <v>5</v>
      </c>
      <c r="F775" s="176" t="s">
        <v>1132</v>
      </c>
      <c r="G775" s="176">
        <v>30</v>
      </c>
      <c r="H775" s="176" t="s">
        <v>215</v>
      </c>
      <c r="I775" s="176" t="s">
        <v>325</v>
      </c>
      <c r="J775" s="176" t="s">
        <v>96</v>
      </c>
      <c r="K775" s="176" t="s">
        <v>1144</v>
      </c>
      <c r="L775" s="204">
        <v>46169.291666666664</v>
      </c>
      <c r="M775" s="204">
        <v>46169.333333333336</v>
      </c>
      <c r="N775" s="176" t="s">
        <v>206</v>
      </c>
      <c r="O775" s="144" t="s">
        <v>207</v>
      </c>
      <c r="P775" s="90"/>
      <c r="Q775" s="144" t="s">
        <v>207</v>
      </c>
      <c r="R775" s="90"/>
      <c r="S775" s="144" t="s">
        <v>207</v>
      </c>
      <c r="T775" s="90"/>
      <c r="U775" s="144" t="s">
        <v>207</v>
      </c>
      <c r="V775" s="90"/>
      <c r="W775" s="144" t="s">
        <v>207</v>
      </c>
      <c r="X775" s="90"/>
      <c r="Y775" s="144" t="s">
        <v>207</v>
      </c>
      <c r="Z775" s="90"/>
      <c r="AA775" s="144" t="s">
        <v>207</v>
      </c>
      <c r="AB775" s="90"/>
      <c r="AC775" s="144" t="s">
        <v>207</v>
      </c>
      <c r="AD775" s="90"/>
      <c r="AE775" s="144" t="s">
        <v>207</v>
      </c>
      <c r="AF775" s="178" t="str">
        <f>IF(AND(O775="",Q775="",S775="",U775="",W775="",Y775="",AA775="",AC775=""),"",IF(OR(AND(O775&lt;&gt;"NA",O775&lt;&gt;"C",O775&lt;&gt;"NC",O775&lt;&gt;"SF",O775&lt;&gt;""),AND(Q775&lt;&gt;"NA",Q775&lt;&gt;"C",Q775&lt;&gt;"NC",Q775&lt;&gt;"SF",Q775&lt;&gt;""),AND(S775&lt;&gt;"NA",S775&lt;&gt;"C",S775&lt;&gt;"NC",S775&lt;&gt;"SF",S775&lt;&gt;""),AND(U775&lt;&gt;"NA",U775&lt;&gt;"C",U775&lt;&gt;"NC",U775&lt;&gt;"SF",U775&lt;&gt;""),AND(W775&lt;&gt;"NA",W775&lt;&gt;"C",W775&lt;&gt;"NC",W775&lt;&gt;"SF",W775&lt;&gt;""),AND(Y775&lt;&gt;"NA",Y775&lt;&gt;"C",Y775&lt;&gt;"NC",Y775&lt;&gt;"SF",Y775&lt;&gt;""),AND(AA775&lt;&gt;"NA",AA775&lt;&gt;"C",AA775&lt;&gt;"NC",AA775&lt;&gt;"SF",AA775&lt;&gt;""),AND(AC775&lt;&gt;"NA",AC775&lt;&gt;"C",AC775&lt;&gt;"NC",AC775&lt;&gt;"SF",AC775&lt;&gt;"")),"FALSO",IF(AND(O775="NA",Q775="NA",S775="NA",U775="NA",W775="NA",Y775="NA",AA775="NA",AC775="NA"),"NA",IF(OR(O775="NC",Q775="NC",S775="NC",U775="NC",W775="NC",Y775="NC",AA775="NC",AC775="NC",O775="SF",Q775="SF",S775="SF",U775="SF",W775="SF",Y775="SF",AA775="SF",AC775="SF"),"NC",IF(OR(O775="C",Q775="C",S775="C",U775="C",W775="C",Y775="C",AA775="C",AC775="C"),"C","")))))</f>
        <v>C</v>
      </c>
      <c r="AG775" s="54" t="str">
        <f>IF(AND(AE775="C",AF775="C"),"UTILIZOU O PDA CORRETAMENTE",IF(AND(AE775="C",AF775="NC"),"UTILIZOU O PDA CORRETAMENTE. NÃO HÁ FOTOS DE TODAS AS ETAPAS",IF(AND(AE775="NC",AF775="NC"),"NÃO UTILIZOU O PDA",IF(AND(AE775="NA",AF775="NA"),"NÃO AVALIADO POR FALHA DE SINCRONISMO"))))</f>
        <v>UTILIZOU O PDA CORRETAMENTE</v>
      </c>
      <c r="AH775" s="144"/>
      <c r="AI775" s="190" t="s">
        <v>6</v>
      </c>
      <c r="AJ775" s="94" t="str">
        <f>E775</f>
        <v>SÃO PAULO</v>
      </c>
      <c r="AK775" s="192" t="s">
        <v>39</v>
      </c>
    </row>
    <row r="776" spans="1:37" ht="30" customHeight="1">
      <c r="A776" s="176" t="s">
        <v>201</v>
      </c>
      <c r="B776" s="176">
        <v>2618965155</v>
      </c>
      <c r="C776" s="176" t="s">
        <v>92</v>
      </c>
      <c r="D776" s="176" t="s">
        <v>77</v>
      </c>
      <c r="E776" s="176" t="s">
        <v>5</v>
      </c>
      <c r="F776" s="176" t="s">
        <v>1145</v>
      </c>
      <c r="G776" s="176">
        <v>91</v>
      </c>
      <c r="H776" s="176"/>
      <c r="I776" s="176" t="s">
        <v>671</v>
      </c>
      <c r="J776" s="176" t="s">
        <v>343</v>
      </c>
      <c r="K776" s="176" t="s">
        <v>1146</v>
      </c>
      <c r="L776" s="204">
        <v>46169.333333333336</v>
      </c>
      <c r="M776" s="204">
        <v>46169.375</v>
      </c>
      <c r="N776" s="176" t="s">
        <v>229</v>
      </c>
      <c r="O776" s="144" t="s">
        <v>231</v>
      </c>
      <c r="P776" s="90" t="s">
        <v>891</v>
      </c>
      <c r="Q776" s="144" t="s">
        <v>231</v>
      </c>
      <c r="R776" s="90" t="s">
        <v>891</v>
      </c>
      <c r="S776" s="144" t="s">
        <v>231</v>
      </c>
      <c r="T776" s="90" t="s">
        <v>891</v>
      </c>
      <c r="U776" s="144" t="s">
        <v>231</v>
      </c>
      <c r="V776" s="90" t="s">
        <v>891</v>
      </c>
      <c r="W776" s="144" t="s">
        <v>231</v>
      </c>
      <c r="X776" s="90" t="s">
        <v>891</v>
      </c>
      <c r="Y776" s="144" t="s">
        <v>231</v>
      </c>
      <c r="Z776" s="90" t="s">
        <v>891</v>
      </c>
      <c r="AA776" s="144" t="s">
        <v>231</v>
      </c>
      <c r="AB776" s="90" t="s">
        <v>891</v>
      </c>
      <c r="AC776" s="144" t="s">
        <v>231</v>
      </c>
      <c r="AD776" s="90" t="s">
        <v>891</v>
      </c>
      <c r="AE776" s="144" t="s">
        <v>231</v>
      </c>
      <c r="AF776" s="178" t="str">
        <f>IF(AND(O776="",Q776="",S776="",U776="",W776="",Y776="",AA776="",AC776=""),"",IF(OR(AND(O776&lt;&gt;"NA",O776&lt;&gt;"C",O776&lt;&gt;"NC",O776&lt;&gt;"SF",O776&lt;&gt;""),AND(Q776&lt;&gt;"NA",Q776&lt;&gt;"C",Q776&lt;&gt;"NC",Q776&lt;&gt;"SF",Q776&lt;&gt;""),AND(S776&lt;&gt;"NA",S776&lt;&gt;"C",S776&lt;&gt;"NC",S776&lt;&gt;"SF",S776&lt;&gt;""),AND(U776&lt;&gt;"NA",U776&lt;&gt;"C",U776&lt;&gt;"NC",U776&lt;&gt;"SF",U776&lt;&gt;""),AND(W776&lt;&gt;"NA",W776&lt;&gt;"C",W776&lt;&gt;"NC",W776&lt;&gt;"SF",W776&lt;&gt;""),AND(Y776&lt;&gt;"NA",Y776&lt;&gt;"C",Y776&lt;&gt;"NC",Y776&lt;&gt;"SF",Y776&lt;&gt;""),AND(AA776&lt;&gt;"NA",AA776&lt;&gt;"C",AA776&lt;&gt;"NC",AA776&lt;&gt;"SF",AA776&lt;&gt;""),AND(AC776&lt;&gt;"NA",AC776&lt;&gt;"C",AC776&lt;&gt;"NC",AC776&lt;&gt;"SF",AC776&lt;&gt;"")),"FALSO",IF(AND(O776="NA",Q776="NA",S776="NA",U776="NA",W776="NA",Y776="NA",AA776="NA",AC776="NA"),"NA",IF(OR(O776="NC",Q776="NC",S776="NC",U776="NC",W776="NC",Y776="NC",AA776="NC",AC776="NC",O776="SF",Q776="SF",S776="SF",U776="SF",W776="SF",Y776="SF",AA776="SF",AC776="SF"),"NC",IF(OR(O776="C",Q776="C",S776="C",U776="C",W776="C",Y776="C",AA776="C",AC776="C"),"C","")))))</f>
        <v>NC</v>
      </c>
      <c r="AG776" s="54" t="str">
        <f>IF(AND(AE776="C",AF776="C"),"UTILIZOU O PDA CORRETAMENTE",IF(AND(AE776="C",AF776="NC"),"UTILIZOU O PDA CORRETAMENTE. NÃO HÁ FOTOS DE TODAS AS ETAPAS",IF(AND(AE776="NC",AF776="NC"),"NÃO UTILIZOU O PDA",IF(AND(AE776="NA",AF776="NA"),"NÃO AVALIADO POR FALHA DE SINCRONISMO"))))</f>
        <v>NÃO UTILIZOU O PDA</v>
      </c>
      <c r="AH776" s="144" t="s">
        <v>207</v>
      </c>
      <c r="AI776" s="190" t="s">
        <v>6</v>
      </c>
      <c r="AJ776" s="94" t="str">
        <f>E776</f>
        <v>SÃO PAULO</v>
      </c>
      <c r="AK776" s="192" t="s">
        <v>39</v>
      </c>
    </row>
    <row r="777" spans="1:37" ht="30" customHeight="1">
      <c r="A777" s="176" t="s">
        <v>201</v>
      </c>
      <c r="B777" s="176">
        <v>2622261707</v>
      </c>
      <c r="C777" s="176" t="s">
        <v>105</v>
      </c>
      <c r="D777" s="176" t="s">
        <v>81</v>
      </c>
      <c r="E777" s="176" t="s">
        <v>5</v>
      </c>
      <c r="F777" s="176" t="s">
        <v>1147</v>
      </c>
      <c r="G777" s="176">
        <v>116</v>
      </c>
      <c r="H777" s="176"/>
      <c r="I777" s="176" t="s">
        <v>241</v>
      </c>
      <c r="J777" s="176" t="s">
        <v>251</v>
      </c>
      <c r="K777" s="176"/>
      <c r="L777" s="204">
        <v>46169.414583333331</v>
      </c>
      <c r="M777" s="204">
        <v>46169.420138888891</v>
      </c>
      <c r="N777" s="176" t="s">
        <v>277</v>
      </c>
      <c r="O777" s="144" t="s">
        <v>62</v>
      </c>
      <c r="P777" s="90"/>
      <c r="Q777" s="144" t="s">
        <v>62</v>
      </c>
      <c r="R777" s="90"/>
      <c r="S777" s="144" t="s">
        <v>62</v>
      </c>
      <c r="T777" s="90"/>
      <c r="U777" s="144" t="s">
        <v>62</v>
      </c>
      <c r="V777" s="90"/>
      <c r="W777" s="144" t="s">
        <v>62</v>
      </c>
      <c r="X777" s="90"/>
      <c r="Y777" s="144" t="s">
        <v>62</v>
      </c>
      <c r="Z777" s="90"/>
      <c r="AA777" s="144" t="s">
        <v>62</v>
      </c>
      <c r="AB777" s="90"/>
      <c r="AC777" s="144" t="s">
        <v>62</v>
      </c>
      <c r="AD777" s="90"/>
      <c r="AE777" s="144" t="s">
        <v>62</v>
      </c>
      <c r="AF777" s="178" t="str">
        <f>IF(AND(O777="",Q777="",S777="",U777="",W777="",Y777="",AA777="",AC777=""),"",IF(OR(AND(O777&lt;&gt;"NA",O777&lt;&gt;"C",O777&lt;&gt;"NC",O777&lt;&gt;"SF",O777&lt;&gt;""),AND(Q777&lt;&gt;"NA",Q777&lt;&gt;"C",Q777&lt;&gt;"NC",Q777&lt;&gt;"SF",Q777&lt;&gt;""),AND(S777&lt;&gt;"NA",S777&lt;&gt;"C",S777&lt;&gt;"NC",S777&lt;&gt;"SF",S777&lt;&gt;""),AND(U777&lt;&gt;"NA",U777&lt;&gt;"C",U777&lt;&gt;"NC",U777&lt;&gt;"SF",U777&lt;&gt;""),AND(W777&lt;&gt;"NA",W777&lt;&gt;"C",W777&lt;&gt;"NC",W777&lt;&gt;"SF",W777&lt;&gt;""),AND(Y777&lt;&gt;"NA",Y777&lt;&gt;"C",Y777&lt;&gt;"NC",Y777&lt;&gt;"SF",Y777&lt;&gt;""),AND(AA777&lt;&gt;"NA",AA777&lt;&gt;"C",AA777&lt;&gt;"NC",AA777&lt;&gt;"SF",AA777&lt;&gt;""),AND(AC777&lt;&gt;"NA",AC777&lt;&gt;"C",AC777&lt;&gt;"NC",AC777&lt;&gt;"SF",AC777&lt;&gt;"")),"FALSO",IF(AND(O777="NA",Q777="NA",S777="NA",U777="NA",W777="NA",Y777="NA",AA777="NA",AC777="NA"),"NA",IF(OR(O777="NC",Q777="NC",S777="NC",U777="NC",W777="NC",Y777="NC",AA777="NC",AC777="NC",O777="SF",Q777="SF",S777="SF",U777="SF",W777="SF",Y777="SF",AA777="SF",AC777="SF"),"NC",IF(OR(O777="C",Q777="C",S777="C",U777="C",W777="C",Y777="C",AA777="C",AC777="C"),"C","")))))</f>
        <v>NA</v>
      </c>
      <c r="AG777" s="54" t="str">
        <f>IF(AND(AE777="C",AF777="C"),"UTILIZOU O PDA CORRETAMENTE",IF(AND(AE777="C",AF777="NC"),"UTILIZOU O PDA CORRETAMENTE. NÃO HÁ FOTOS DE TODAS AS ETAPAS",IF(AND(AE777="NC",AF777="NC"),"NÃO UTILIZOU O PDA",IF(AND(AE777="NA",AF777="NA"),"NÃO AVALIADO POR FALHA DE SINCRONISMO"))))</f>
        <v>NÃO AVALIADO POR FALHA DE SINCRONISMO</v>
      </c>
      <c r="AH777" s="144" t="s">
        <v>207</v>
      </c>
      <c r="AI777" s="190" t="s">
        <v>6</v>
      </c>
      <c r="AJ777" s="94" t="str">
        <f>E777</f>
        <v>SÃO PAULO</v>
      </c>
      <c r="AK777" s="192" t="s">
        <v>39</v>
      </c>
    </row>
    <row r="778" spans="1:37" ht="30" customHeight="1">
      <c r="A778" s="176" t="s">
        <v>201</v>
      </c>
      <c r="B778" s="176">
        <v>2619940357</v>
      </c>
      <c r="C778" s="176" t="s">
        <v>92</v>
      </c>
      <c r="D778" s="176" t="s">
        <v>77</v>
      </c>
      <c r="E778" s="176" t="s">
        <v>5</v>
      </c>
      <c r="F778" s="176" t="s">
        <v>1148</v>
      </c>
      <c r="G778" s="176">
        <v>76</v>
      </c>
      <c r="H778" s="176"/>
      <c r="I778" s="176" t="s">
        <v>432</v>
      </c>
      <c r="J778" s="176" t="s">
        <v>343</v>
      </c>
      <c r="K778" s="176" t="s">
        <v>1149</v>
      </c>
      <c r="L778" s="204">
        <v>46169.333333333336</v>
      </c>
      <c r="M778" s="204">
        <v>46169.416666666664</v>
      </c>
      <c r="N778" s="176" t="s">
        <v>226</v>
      </c>
      <c r="O778" s="144" t="s">
        <v>207</v>
      </c>
      <c r="P778" s="90"/>
      <c r="Q778" s="144" t="s">
        <v>207</v>
      </c>
      <c r="R778" s="90"/>
      <c r="S778" s="144" t="s">
        <v>207</v>
      </c>
      <c r="T778" s="90"/>
      <c r="U778" s="144" t="s">
        <v>62</v>
      </c>
      <c r="V778" s="90"/>
      <c r="W778" s="144" t="s">
        <v>207</v>
      </c>
      <c r="X778" s="90"/>
      <c r="Y778" s="144" t="s">
        <v>207</v>
      </c>
      <c r="Z778" s="90"/>
      <c r="AA778" s="144" t="s">
        <v>207</v>
      </c>
      <c r="AB778" s="90"/>
      <c r="AC778" s="144" t="s">
        <v>207</v>
      </c>
      <c r="AD778" s="90"/>
      <c r="AE778" s="144" t="s">
        <v>207</v>
      </c>
      <c r="AF778" s="178" t="str">
        <f>IF(AND(O778="",Q778="",S778="",U778="",W778="",Y778="",AA778="",AC778=""),"",IF(OR(AND(O778&lt;&gt;"NA",O778&lt;&gt;"C",O778&lt;&gt;"NC",O778&lt;&gt;"SF",O778&lt;&gt;""),AND(Q778&lt;&gt;"NA",Q778&lt;&gt;"C",Q778&lt;&gt;"NC",Q778&lt;&gt;"SF",Q778&lt;&gt;""),AND(S778&lt;&gt;"NA",S778&lt;&gt;"C",S778&lt;&gt;"NC",S778&lt;&gt;"SF",S778&lt;&gt;""),AND(U778&lt;&gt;"NA",U778&lt;&gt;"C",U778&lt;&gt;"NC",U778&lt;&gt;"SF",U778&lt;&gt;""),AND(W778&lt;&gt;"NA",W778&lt;&gt;"C",W778&lt;&gt;"NC",W778&lt;&gt;"SF",W778&lt;&gt;""),AND(Y778&lt;&gt;"NA",Y778&lt;&gt;"C",Y778&lt;&gt;"NC",Y778&lt;&gt;"SF",Y778&lt;&gt;""),AND(AA778&lt;&gt;"NA",AA778&lt;&gt;"C",AA778&lt;&gt;"NC",AA778&lt;&gt;"SF",AA778&lt;&gt;""),AND(AC778&lt;&gt;"NA",AC778&lt;&gt;"C",AC778&lt;&gt;"NC",AC778&lt;&gt;"SF",AC778&lt;&gt;"")),"FALSO",IF(AND(O778="NA",Q778="NA",S778="NA",U778="NA",W778="NA",Y778="NA",AA778="NA",AC778="NA"),"NA",IF(OR(O778="NC",Q778="NC",S778="NC",U778="NC",W778="NC",Y778="NC",AA778="NC",AC778="NC",O778="SF",Q778="SF",S778="SF",U778="SF",W778="SF",Y778="SF",AA778="SF",AC778="SF"),"NC",IF(OR(O778="C",Q778="C",S778="C",U778="C",W778="C",Y778="C",AA778="C",AC778="C"),"C","")))))</f>
        <v>C</v>
      </c>
      <c r="AG778" s="54" t="str">
        <f>IF(AND(AE778="C",AF778="C"),"UTILIZOU O PDA CORRETAMENTE",IF(AND(AE778="C",AF778="NC"),"UTILIZOU O PDA CORRETAMENTE. NÃO HÁ FOTOS DE TODAS AS ETAPAS",IF(AND(AE778="NC",AF778="NC"),"NÃO UTILIZOU O PDA",IF(AND(AE778="NA",AF778="NA"),"NÃO AVALIADO POR FALHA DE SINCRONISMO"))))</f>
        <v>UTILIZOU O PDA CORRETAMENTE</v>
      </c>
      <c r="AH778" s="144" t="s">
        <v>207</v>
      </c>
      <c r="AI778" s="190" t="s">
        <v>6</v>
      </c>
      <c r="AJ778" s="94" t="str">
        <f>E778</f>
        <v>SÃO PAULO</v>
      </c>
      <c r="AK778" s="192" t="s">
        <v>39</v>
      </c>
    </row>
    <row r="779" spans="1:37" ht="30" customHeight="1">
      <c r="A779" s="176" t="s">
        <v>201</v>
      </c>
      <c r="B779" s="176">
        <v>2694197478</v>
      </c>
      <c r="C779" s="176" t="s">
        <v>102</v>
      </c>
      <c r="D779" s="176" t="s">
        <v>81</v>
      </c>
      <c r="E779" s="176" t="s">
        <v>5</v>
      </c>
      <c r="F779" s="176" t="s">
        <v>569</v>
      </c>
      <c r="G779" s="176">
        <v>52</v>
      </c>
      <c r="H779" s="176" t="s">
        <v>217</v>
      </c>
      <c r="I779" s="176" t="s">
        <v>459</v>
      </c>
      <c r="J779" s="176" t="s">
        <v>224</v>
      </c>
      <c r="K779" s="176" t="s">
        <v>217</v>
      </c>
      <c r="L779" s="204">
        <v>46169.333333333336</v>
      </c>
      <c r="M779" s="204">
        <v>46169.354166666664</v>
      </c>
      <c r="N779" s="176" t="s">
        <v>277</v>
      </c>
      <c r="O779" s="144" t="s">
        <v>62</v>
      </c>
      <c r="P779" s="90"/>
      <c r="Q779" s="144" t="s">
        <v>62</v>
      </c>
      <c r="R779" s="90"/>
      <c r="S779" s="144" t="s">
        <v>62</v>
      </c>
      <c r="T779" s="90"/>
      <c r="U779" s="144" t="s">
        <v>62</v>
      </c>
      <c r="V779" s="90"/>
      <c r="W779" s="144" t="s">
        <v>62</v>
      </c>
      <c r="X779" s="90"/>
      <c r="Y779" s="144" t="s">
        <v>62</v>
      </c>
      <c r="Z779" s="90"/>
      <c r="AA779" s="144" t="s">
        <v>62</v>
      </c>
      <c r="AB779" s="90"/>
      <c r="AC779" s="144" t="s">
        <v>62</v>
      </c>
      <c r="AD779" s="90"/>
      <c r="AE779" s="144" t="s">
        <v>62</v>
      </c>
      <c r="AF779" s="178" t="str">
        <f>IF(AND(O779="",Q779="",S779="",U779="",W779="",Y779="",AA779="",AC779=""),"",IF(OR(AND(O779&lt;&gt;"NA",O779&lt;&gt;"C",O779&lt;&gt;"NC",O779&lt;&gt;"SF",O779&lt;&gt;""),AND(Q779&lt;&gt;"NA",Q779&lt;&gt;"C",Q779&lt;&gt;"NC",Q779&lt;&gt;"SF",Q779&lt;&gt;""),AND(S779&lt;&gt;"NA",S779&lt;&gt;"C",S779&lt;&gt;"NC",S779&lt;&gt;"SF",S779&lt;&gt;""),AND(U779&lt;&gt;"NA",U779&lt;&gt;"C",U779&lt;&gt;"NC",U779&lt;&gt;"SF",U779&lt;&gt;""),AND(W779&lt;&gt;"NA",W779&lt;&gt;"C",W779&lt;&gt;"NC",W779&lt;&gt;"SF",W779&lt;&gt;""),AND(Y779&lt;&gt;"NA",Y779&lt;&gt;"C",Y779&lt;&gt;"NC",Y779&lt;&gt;"SF",Y779&lt;&gt;""),AND(AA779&lt;&gt;"NA",AA779&lt;&gt;"C",AA779&lt;&gt;"NC",AA779&lt;&gt;"SF",AA779&lt;&gt;""),AND(AC779&lt;&gt;"NA",AC779&lt;&gt;"C",AC779&lt;&gt;"NC",AC779&lt;&gt;"SF",AC779&lt;&gt;"")),"FALSO",IF(AND(O779="NA",Q779="NA",S779="NA",U779="NA",W779="NA",Y779="NA",AA779="NA",AC779="NA"),"NA",IF(OR(O779="NC",Q779="NC",S779="NC",U779="NC",W779="NC",Y779="NC",AA779="NC",AC779="NC",O779="SF",Q779="SF",S779="SF",U779="SF",W779="SF",Y779="SF",AA779="SF",AC779="SF"),"NC",IF(OR(O779="C",Q779="C",S779="C",U779="C",W779="C",Y779="C",AA779="C",AC779="C"),"C","")))))</f>
        <v>NA</v>
      </c>
      <c r="AG779" s="54" t="str">
        <f>IF(AND(AE779="C",AF779="C"),"UTILIZOU O PDA CORRETAMENTE",IF(AND(AE779="C",AF779="NC"),"UTILIZOU O PDA CORRETAMENTE. NÃO HÁ FOTOS DE TODAS AS ETAPAS",IF(AND(AE779="NC",AF779="NC"),"NÃO UTILIZOU O PDA",IF(AND(AE779="NA",AF779="NA"),"NÃO AVALIADO POR FALHA DE SINCRONISMO"))))</f>
        <v>NÃO AVALIADO POR FALHA DE SINCRONISMO</v>
      </c>
      <c r="AH779" s="144" t="s">
        <v>207</v>
      </c>
      <c r="AI779" s="190" t="s">
        <v>6</v>
      </c>
      <c r="AJ779" s="94" t="str">
        <f>E779</f>
        <v>SÃO PAULO</v>
      </c>
      <c r="AK779" s="192" t="s">
        <v>39</v>
      </c>
    </row>
    <row r="780" spans="1:37" ht="30" customHeight="1">
      <c r="A780" s="176" t="s">
        <v>201</v>
      </c>
      <c r="B780" s="176">
        <v>2610890933</v>
      </c>
      <c r="C780" s="176" t="s">
        <v>92</v>
      </c>
      <c r="D780" s="176" t="s">
        <v>77</v>
      </c>
      <c r="E780" s="176" t="s">
        <v>5</v>
      </c>
      <c r="F780" s="176" t="s">
        <v>1150</v>
      </c>
      <c r="G780" s="176">
        <v>98</v>
      </c>
      <c r="H780" s="176" t="s">
        <v>203</v>
      </c>
      <c r="I780" s="176" t="s">
        <v>254</v>
      </c>
      <c r="J780" s="176" t="s">
        <v>343</v>
      </c>
      <c r="K780" s="176" t="s">
        <v>1151</v>
      </c>
      <c r="L780" s="204">
        <v>46169.333333333336</v>
      </c>
      <c r="M780" s="204">
        <v>46169.416666666664</v>
      </c>
      <c r="N780" s="176" t="s">
        <v>229</v>
      </c>
      <c r="O780" s="144" t="s">
        <v>231</v>
      </c>
      <c r="P780" s="90" t="s">
        <v>891</v>
      </c>
      <c r="Q780" s="144" t="s">
        <v>231</v>
      </c>
      <c r="R780" s="90" t="s">
        <v>891</v>
      </c>
      <c r="S780" s="144" t="s">
        <v>231</v>
      </c>
      <c r="T780" s="90" t="s">
        <v>891</v>
      </c>
      <c r="U780" s="144" t="s">
        <v>231</v>
      </c>
      <c r="V780" s="90" t="s">
        <v>891</v>
      </c>
      <c r="W780" s="144" t="s">
        <v>231</v>
      </c>
      <c r="X780" s="90" t="s">
        <v>891</v>
      </c>
      <c r="Y780" s="144" t="s">
        <v>231</v>
      </c>
      <c r="Z780" s="90" t="s">
        <v>891</v>
      </c>
      <c r="AA780" s="144" t="s">
        <v>231</v>
      </c>
      <c r="AB780" s="90" t="s">
        <v>891</v>
      </c>
      <c r="AC780" s="144" t="s">
        <v>231</v>
      </c>
      <c r="AD780" s="90" t="s">
        <v>891</v>
      </c>
      <c r="AE780" s="144" t="s">
        <v>231</v>
      </c>
      <c r="AF780" s="178" t="str">
        <f>IF(AND(O780="",Q780="",S780="",U780="",W780="",Y780="",AA780="",AC780=""),"",IF(OR(AND(O780&lt;&gt;"NA",O780&lt;&gt;"C",O780&lt;&gt;"NC",O780&lt;&gt;"SF",O780&lt;&gt;""),AND(Q780&lt;&gt;"NA",Q780&lt;&gt;"C",Q780&lt;&gt;"NC",Q780&lt;&gt;"SF",Q780&lt;&gt;""),AND(S780&lt;&gt;"NA",S780&lt;&gt;"C",S780&lt;&gt;"NC",S780&lt;&gt;"SF",S780&lt;&gt;""),AND(U780&lt;&gt;"NA",U780&lt;&gt;"C",U780&lt;&gt;"NC",U780&lt;&gt;"SF",U780&lt;&gt;""),AND(W780&lt;&gt;"NA",W780&lt;&gt;"C",W780&lt;&gt;"NC",W780&lt;&gt;"SF",W780&lt;&gt;""),AND(Y780&lt;&gt;"NA",Y780&lt;&gt;"C",Y780&lt;&gt;"NC",Y780&lt;&gt;"SF",Y780&lt;&gt;""),AND(AA780&lt;&gt;"NA",AA780&lt;&gt;"C",AA780&lt;&gt;"NC",AA780&lt;&gt;"SF",AA780&lt;&gt;""),AND(AC780&lt;&gt;"NA",AC780&lt;&gt;"C",AC780&lt;&gt;"NC",AC780&lt;&gt;"SF",AC780&lt;&gt;"")),"FALSO",IF(AND(O780="NA",Q780="NA",S780="NA",U780="NA",W780="NA",Y780="NA",AA780="NA",AC780="NA"),"NA",IF(OR(O780="NC",Q780="NC",S780="NC",U780="NC",W780="NC",Y780="NC",AA780="NC",AC780="NC",O780="SF",Q780="SF",S780="SF",U780="SF",W780="SF",Y780="SF",AA780="SF",AC780="SF"),"NC",IF(OR(O780="C",Q780="C",S780="C",U780="C",W780="C",Y780="C",AA780="C",AC780="C"),"C","")))))</f>
        <v>NC</v>
      </c>
      <c r="AG780" s="54" t="str">
        <f>IF(AND(AE780="C",AF780="C"),"UTILIZOU O PDA CORRETAMENTE",IF(AND(AE780="C",AF780="NC"),"UTILIZOU O PDA CORRETAMENTE. NÃO HÁ FOTOS DE TODAS AS ETAPAS",IF(AND(AE780="NC",AF780="NC"),"NÃO UTILIZOU O PDA",IF(AND(AE780="NA",AF780="NA"),"NÃO AVALIADO POR FALHA DE SINCRONISMO"))))</f>
        <v>NÃO UTILIZOU O PDA</v>
      </c>
      <c r="AH780" s="144" t="s">
        <v>207</v>
      </c>
      <c r="AI780" s="190" t="s">
        <v>6</v>
      </c>
      <c r="AJ780" s="94" t="str">
        <f>E780</f>
        <v>SÃO PAULO</v>
      </c>
      <c r="AK780" s="192" t="s">
        <v>39</v>
      </c>
    </row>
    <row r="781" spans="1:37" ht="30" customHeight="1">
      <c r="A781" s="176" t="s">
        <v>201</v>
      </c>
      <c r="B781" s="176">
        <v>2618103496</v>
      </c>
      <c r="C781" s="176" t="s">
        <v>92</v>
      </c>
      <c r="D781" s="176" t="s">
        <v>77</v>
      </c>
      <c r="E781" s="176" t="s">
        <v>5</v>
      </c>
      <c r="F781" s="176" t="s">
        <v>1152</v>
      </c>
      <c r="G781" s="176">
        <v>249</v>
      </c>
      <c r="H781" s="176" t="s">
        <v>217</v>
      </c>
      <c r="I781" s="176" t="s">
        <v>325</v>
      </c>
      <c r="J781" s="176" t="s">
        <v>343</v>
      </c>
      <c r="K781" s="176" t="s">
        <v>1153</v>
      </c>
      <c r="L781" s="204">
        <v>46169.291666666664</v>
      </c>
      <c r="M781" s="204">
        <v>46169.375</v>
      </c>
      <c r="N781" s="176" t="s">
        <v>345</v>
      </c>
      <c r="O781" s="144" t="s">
        <v>207</v>
      </c>
      <c r="P781" s="90"/>
      <c r="Q781" s="144" t="s">
        <v>207</v>
      </c>
      <c r="R781" s="90"/>
      <c r="S781" s="144" t="s">
        <v>207</v>
      </c>
      <c r="T781" s="90"/>
      <c r="U781" s="144" t="s">
        <v>207</v>
      </c>
      <c r="V781" s="90"/>
      <c r="W781" s="144" t="s">
        <v>207</v>
      </c>
      <c r="X781" s="90"/>
      <c r="Y781" s="144" t="s">
        <v>207</v>
      </c>
      <c r="Z781" s="90"/>
      <c r="AA781" s="144" t="s">
        <v>207</v>
      </c>
      <c r="AB781" s="90"/>
      <c r="AC781" s="144" t="s">
        <v>207</v>
      </c>
      <c r="AD781" s="90"/>
      <c r="AE781" s="144" t="s">
        <v>207</v>
      </c>
      <c r="AF781" s="178" t="str">
        <f>IF(AND(O781="",Q781="",S781="",U781="",W781="",Y781="",AA781="",AC781=""),"",IF(OR(AND(O781&lt;&gt;"NA",O781&lt;&gt;"C",O781&lt;&gt;"NC",O781&lt;&gt;"SF",O781&lt;&gt;""),AND(Q781&lt;&gt;"NA",Q781&lt;&gt;"C",Q781&lt;&gt;"NC",Q781&lt;&gt;"SF",Q781&lt;&gt;""),AND(S781&lt;&gt;"NA",S781&lt;&gt;"C",S781&lt;&gt;"NC",S781&lt;&gt;"SF",S781&lt;&gt;""),AND(U781&lt;&gt;"NA",U781&lt;&gt;"C",U781&lt;&gt;"NC",U781&lt;&gt;"SF",U781&lt;&gt;""),AND(W781&lt;&gt;"NA",W781&lt;&gt;"C",W781&lt;&gt;"NC",W781&lt;&gt;"SF",W781&lt;&gt;""),AND(Y781&lt;&gt;"NA",Y781&lt;&gt;"C",Y781&lt;&gt;"NC",Y781&lt;&gt;"SF",Y781&lt;&gt;""),AND(AA781&lt;&gt;"NA",AA781&lt;&gt;"C",AA781&lt;&gt;"NC",AA781&lt;&gt;"SF",AA781&lt;&gt;""),AND(AC781&lt;&gt;"NA",AC781&lt;&gt;"C",AC781&lt;&gt;"NC",AC781&lt;&gt;"SF",AC781&lt;&gt;"")),"FALSO",IF(AND(O781="NA",Q781="NA",S781="NA",U781="NA",W781="NA",Y781="NA",AA781="NA",AC781="NA"),"NA",IF(OR(O781="NC",Q781="NC",S781="NC",U781="NC",W781="NC",Y781="NC",AA781="NC",AC781="NC",O781="SF",Q781="SF",S781="SF",U781="SF",W781="SF",Y781="SF",AA781="SF",AC781="SF"),"NC",IF(OR(O781="C",Q781="C",S781="C",U781="C",W781="C",Y781="C",AA781="C",AC781="C"),"C","")))))</f>
        <v>C</v>
      </c>
      <c r="AG781" s="54" t="str">
        <f>IF(AND(AE781="C",AF781="C"),"UTILIZOU O PDA CORRETAMENTE",IF(AND(AE781="C",AF781="NC"),"UTILIZOU O PDA CORRETAMENTE. NÃO HÁ FOTOS DE TODAS AS ETAPAS",IF(AND(AE781="NC",AF781="NC"),"NÃO UTILIZOU O PDA",IF(AND(AE781="NA",AF781="NA"),"NÃO AVALIADO POR FALHA DE SINCRONISMO"))))</f>
        <v>UTILIZOU O PDA CORRETAMENTE</v>
      </c>
      <c r="AH781" s="144" t="s">
        <v>207</v>
      </c>
      <c r="AI781" s="190" t="s">
        <v>6</v>
      </c>
      <c r="AJ781" s="94" t="str">
        <f>E781</f>
        <v>SÃO PAULO</v>
      </c>
      <c r="AK781" s="192" t="s">
        <v>39</v>
      </c>
    </row>
    <row r="782" spans="1:37" ht="30" customHeight="1">
      <c r="A782" s="176" t="s">
        <v>201</v>
      </c>
      <c r="B782" s="176">
        <v>2621362812</v>
      </c>
      <c r="C782" s="176" t="s">
        <v>472</v>
      </c>
      <c r="D782" s="176" t="s">
        <v>80</v>
      </c>
      <c r="E782" s="176" t="s">
        <v>5</v>
      </c>
      <c r="F782" s="176" t="s">
        <v>614</v>
      </c>
      <c r="G782" s="176">
        <v>555</v>
      </c>
      <c r="H782" s="176" t="s">
        <v>217</v>
      </c>
      <c r="I782" s="176" t="s">
        <v>241</v>
      </c>
      <c r="J782" s="176" t="s">
        <v>473</v>
      </c>
      <c r="K782" s="176" t="s">
        <v>1098</v>
      </c>
      <c r="L782" s="204">
        <v>46169.583333333336</v>
      </c>
      <c r="M782" s="204">
        <v>46169.590277777781</v>
      </c>
      <c r="N782" s="176" t="s">
        <v>503</v>
      </c>
      <c r="O782" s="144" t="s">
        <v>62</v>
      </c>
      <c r="P782" s="90"/>
      <c r="Q782" s="144" t="s">
        <v>62</v>
      </c>
      <c r="R782" s="90"/>
      <c r="S782" s="144" t="s">
        <v>62</v>
      </c>
      <c r="T782" s="90"/>
      <c r="U782" s="144" t="s">
        <v>62</v>
      </c>
      <c r="V782" s="90"/>
      <c r="W782" s="144" t="s">
        <v>62</v>
      </c>
      <c r="X782" s="90"/>
      <c r="Y782" s="144" t="s">
        <v>62</v>
      </c>
      <c r="Z782" s="90"/>
      <c r="AA782" s="144" t="s">
        <v>62</v>
      </c>
      <c r="AB782" s="90"/>
      <c r="AC782" s="144" t="s">
        <v>62</v>
      </c>
      <c r="AD782" s="90"/>
      <c r="AE782" s="144" t="s">
        <v>62</v>
      </c>
      <c r="AF782" s="178" t="str">
        <f>IF(AND(O782="",Q782="",S782="",U782="",W782="",Y782="",AA782="",AC782=""),"",IF(OR(AND(O782&lt;&gt;"NA",O782&lt;&gt;"C",O782&lt;&gt;"NC",O782&lt;&gt;"SF",O782&lt;&gt;""),AND(Q782&lt;&gt;"NA",Q782&lt;&gt;"C",Q782&lt;&gt;"NC",Q782&lt;&gt;"SF",Q782&lt;&gt;""),AND(S782&lt;&gt;"NA",S782&lt;&gt;"C",S782&lt;&gt;"NC",S782&lt;&gt;"SF",S782&lt;&gt;""),AND(U782&lt;&gt;"NA",U782&lt;&gt;"C",U782&lt;&gt;"NC",U782&lt;&gt;"SF",U782&lt;&gt;""),AND(W782&lt;&gt;"NA",W782&lt;&gt;"C",W782&lt;&gt;"NC",W782&lt;&gt;"SF",W782&lt;&gt;""),AND(Y782&lt;&gt;"NA",Y782&lt;&gt;"C",Y782&lt;&gt;"NC",Y782&lt;&gt;"SF",Y782&lt;&gt;""),AND(AA782&lt;&gt;"NA",AA782&lt;&gt;"C",AA782&lt;&gt;"NC",AA782&lt;&gt;"SF",AA782&lt;&gt;""),AND(AC782&lt;&gt;"NA",AC782&lt;&gt;"C",AC782&lt;&gt;"NC",AC782&lt;&gt;"SF",AC782&lt;&gt;"")),"FALSO",IF(AND(O782="NA",Q782="NA",S782="NA",U782="NA",W782="NA",Y782="NA",AA782="NA",AC782="NA"),"NA",IF(OR(O782="NC",Q782="NC",S782="NC",U782="NC",W782="NC",Y782="NC",AA782="NC",AC782="NC",O782="SF",Q782="SF",S782="SF",U782="SF",W782="SF",Y782="SF",AA782="SF",AC782="SF"),"NC",IF(OR(O782="C",Q782="C",S782="C",U782="C",W782="C",Y782="C",AA782="C",AC782="C"),"C","")))))</f>
        <v>NA</v>
      </c>
      <c r="AG782" s="54" t="str">
        <f>IF(AND(AE782="C",AF782="C"),"UTILIZOU O PDA CORRETAMENTE",IF(AND(AE782="C",AF782="NC"),"UTILIZOU O PDA CORRETAMENTE. NÃO HÁ FOTOS DE TODAS AS ETAPAS",IF(AND(AE782="NC",AF782="NC"),"NÃO UTILIZOU O PDA",IF(AND(AE782="NA",AF782="NA"),"NÃO AVALIADO POR FALHA DE SINCRONISMO"))))</f>
        <v>NÃO AVALIADO POR FALHA DE SINCRONISMO</v>
      </c>
      <c r="AH782" s="144" t="s">
        <v>207</v>
      </c>
      <c r="AI782" s="190" t="s">
        <v>6</v>
      </c>
      <c r="AJ782" s="94" t="str">
        <f>E782</f>
        <v>SÃO PAULO</v>
      </c>
      <c r="AK782" s="192" t="s">
        <v>39</v>
      </c>
    </row>
    <row r="783" spans="1:37" ht="30" customHeight="1">
      <c r="A783" s="176" t="s">
        <v>201</v>
      </c>
      <c r="B783" s="176">
        <v>2620201603</v>
      </c>
      <c r="C783" s="176" t="s">
        <v>92</v>
      </c>
      <c r="D783" s="176" t="s">
        <v>77</v>
      </c>
      <c r="E783" s="176" t="s">
        <v>5</v>
      </c>
      <c r="F783" s="176" t="s">
        <v>1026</v>
      </c>
      <c r="G783" s="176">
        <v>282</v>
      </c>
      <c r="H783" s="176" t="s">
        <v>217</v>
      </c>
      <c r="I783" s="176" t="s">
        <v>254</v>
      </c>
      <c r="J783" s="176" t="s">
        <v>343</v>
      </c>
      <c r="K783" s="176" t="s">
        <v>1154</v>
      </c>
      <c r="L783" s="204">
        <v>46169.291666666664</v>
      </c>
      <c r="M783" s="204">
        <v>46169.333333333336</v>
      </c>
      <c r="N783" s="176" t="s">
        <v>226</v>
      </c>
      <c r="O783" s="144" t="s">
        <v>62</v>
      </c>
      <c r="P783" s="90"/>
      <c r="Q783" s="144" t="s">
        <v>62</v>
      </c>
      <c r="R783" s="90"/>
      <c r="S783" s="144" t="s">
        <v>62</v>
      </c>
      <c r="T783" s="90"/>
      <c r="U783" s="144" t="s">
        <v>62</v>
      </c>
      <c r="V783" s="90"/>
      <c r="W783" s="144" t="s">
        <v>62</v>
      </c>
      <c r="X783" s="90"/>
      <c r="Y783" s="144" t="s">
        <v>62</v>
      </c>
      <c r="Z783" s="90"/>
      <c r="AA783" s="144" t="s">
        <v>62</v>
      </c>
      <c r="AB783" s="90"/>
      <c r="AC783" s="144" t="s">
        <v>62</v>
      </c>
      <c r="AD783" s="90"/>
      <c r="AE783" s="144" t="s">
        <v>62</v>
      </c>
      <c r="AF783" s="178" t="str">
        <f>IF(AND(O783="",Q783="",S783="",U783="",W783="",Y783="",AA783="",AC783=""),"",IF(OR(AND(O783&lt;&gt;"NA",O783&lt;&gt;"C",O783&lt;&gt;"NC",O783&lt;&gt;"SF",O783&lt;&gt;""),AND(Q783&lt;&gt;"NA",Q783&lt;&gt;"C",Q783&lt;&gt;"NC",Q783&lt;&gt;"SF",Q783&lt;&gt;""),AND(S783&lt;&gt;"NA",S783&lt;&gt;"C",S783&lt;&gt;"NC",S783&lt;&gt;"SF",S783&lt;&gt;""),AND(U783&lt;&gt;"NA",U783&lt;&gt;"C",U783&lt;&gt;"NC",U783&lt;&gt;"SF",U783&lt;&gt;""),AND(W783&lt;&gt;"NA",W783&lt;&gt;"C",W783&lt;&gt;"NC",W783&lt;&gt;"SF",W783&lt;&gt;""),AND(Y783&lt;&gt;"NA",Y783&lt;&gt;"C",Y783&lt;&gt;"NC",Y783&lt;&gt;"SF",Y783&lt;&gt;""),AND(AA783&lt;&gt;"NA",AA783&lt;&gt;"C",AA783&lt;&gt;"NC",AA783&lt;&gt;"SF",AA783&lt;&gt;""),AND(AC783&lt;&gt;"NA",AC783&lt;&gt;"C",AC783&lt;&gt;"NC",AC783&lt;&gt;"SF",AC783&lt;&gt;"")),"FALSO",IF(AND(O783="NA",Q783="NA",S783="NA",U783="NA",W783="NA",Y783="NA",AA783="NA",AC783="NA"),"NA",IF(OR(O783="NC",Q783="NC",S783="NC",U783="NC",W783="NC",Y783="NC",AA783="NC",AC783="NC",O783="SF",Q783="SF",S783="SF",U783="SF",W783="SF",Y783="SF",AA783="SF",AC783="SF"),"NC",IF(OR(O783="C",Q783="C",S783="C",U783="C",W783="C",Y783="C",AA783="C",AC783="C"),"C","")))))</f>
        <v>NA</v>
      </c>
      <c r="AG783" s="54" t="str">
        <f>IF(AND(AE783="C",AF783="C"),"UTILIZOU O PDA CORRETAMENTE",IF(AND(AE783="C",AF783="NC"),"UTILIZOU O PDA CORRETAMENTE. NÃO HÁ FOTOS DE TODAS AS ETAPAS",IF(AND(AE783="NC",AF783="NC"),"NÃO UTILIZOU O PDA",IF(AND(AE783="NA",AF783="NA"),"NÃO AVALIADO POR FALHA DE SINCRONISMO"))))</f>
        <v>NÃO AVALIADO POR FALHA DE SINCRONISMO</v>
      </c>
      <c r="AH783" s="144" t="s">
        <v>207</v>
      </c>
      <c r="AI783" s="190" t="s">
        <v>6</v>
      </c>
      <c r="AJ783" s="94" t="str">
        <f>E783</f>
        <v>SÃO PAULO</v>
      </c>
      <c r="AK783" s="192" t="s">
        <v>39</v>
      </c>
    </row>
    <row r="784" spans="1:37" ht="30" customHeight="1">
      <c r="A784" s="176" t="s">
        <v>201</v>
      </c>
      <c r="B784" s="176">
        <v>2622258699</v>
      </c>
      <c r="C784" s="176" t="s">
        <v>99</v>
      </c>
      <c r="D784" s="176" t="s">
        <v>81</v>
      </c>
      <c r="E784" s="176" t="s">
        <v>5</v>
      </c>
      <c r="F784" s="176" t="s">
        <v>486</v>
      </c>
      <c r="G784" s="176">
        <v>3596</v>
      </c>
      <c r="H784" s="176" t="s">
        <v>217</v>
      </c>
      <c r="I784" s="176" t="s">
        <v>502</v>
      </c>
      <c r="J784" s="176" t="s">
        <v>219</v>
      </c>
      <c r="K784" s="176" t="s">
        <v>1155</v>
      </c>
      <c r="L784" s="204">
        <v>46169.554861111108</v>
      </c>
      <c r="M784" s="204">
        <v>46169.556944444441</v>
      </c>
      <c r="N784" s="176" t="s">
        <v>235</v>
      </c>
      <c r="O784" s="144" t="s">
        <v>230</v>
      </c>
      <c r="P784" s="90"/>
      <c r="Q784" s="144" t="s">
        <v>230</v>
      </c>
      <c r="R784" s="90"/>
      <c r="S784" s="144" t="s">
        <v>230</v>
      </c>
      <c r="T784" s="90"/>
      <c r="U784" s="144" t="s">
        <v>230</v>
      </c>
      <c r="V784" s="90"/>
      <c r="W784" s="144" t="s">
        <v>230</v>
      </c>
      <c r="X784" s="90"/>
      <c r="Y784" s="144" t="s">
        <v>230</v>
      </c>
      <c r="Z784" s="90"/>
      <c r="AA784" s="144" t="s">
        <v>230</v>
      </c>
      <c r="AB784" s="90"/>
      <c r="AC784" s="144" t="s">
        <v>230</v>
      </c>
      <c r="AD784" s="90"/>
      <c r="AE784" s="144" t="s">
        <v>231</v>
      </c>
      <c r="AF784" s="178" t="str">
        <f>IF(AND(O784="",Q784="",S784="",U784="",W784="",Y784="",AA784="",AC784=""),"",IF(OR(AND(O784&lt;&gt;"NA",O784&lt;&gt;"C",O784&lt;&gt;"NC",O784&lt;&gt;"SF",O784&lt;&gt;""),AND(Q784&lt;&gt;"NA",Q784&lt;&gt;"C",Q784&lt;&gt;"NC",Q784&lt;&gt;"SF",Q784&lt;&gt;""),AND(S784&lt;&gt;"NA",S784&lt;&gt;"C",S784&lt;&gt;"NC",S784&lt;&gt;"SF",S784&lt;&gt;""),AND(U784&lt;&gt;"NA",U784&lt;&gt;"C",U784&lt;&gt;"NC",U784&lt;&gt;"SF",U784&lt;&gt;""),AND(W784&lt;&gt;"NA",W784&lt;&gt;"C",W784&lt;&gt;"NC",W784&lt;&gt;"SF",W784&lt;&gt;""),AND(Y784&lt;&gt;"NA",Y784&lt;&gt;"C",Y784&lt;&gt;"NC",Y784&lt;&gt;"SF",Y784&lt;&gt;""),AND(AA784&lt;&gt;"NA",AA784&lt;&gt;"C",AA784&lt;&gt;"NC",AA784&lt;&gt;"SF",AA784&lt;&gt;""),AND(AC784&lt;&gt;"NA",AC784&lt;&gt;"C",AC784&lt;&gt;"NC",AC784&lt;&gt;"SF",AC784&lt;&gt;"")),"FALSO",IF(AND(O784="NA",Q784="NA",S784="NA",U784="NA",W784="NA",Y784="NA",AA784="NA",AC784="NA"),"NA",IF(OR(O784="NC",Q784="NC",S784="NC",U784="NC",W784="NC",Y784="NC",AA784="NC",AC784="NC",O784="SF",Q784="SF",S784="SF",U784="SF",W784="SF",Y784="SF",AA784="SF",AC784="SF"),"NC",IF(OR(O784="C",Q784="C",S784="C",U784="C",W784="C",Y784="C",AA784="C",AC784="C"),"C","")))))</f>
        <v>NC</v>
      </c>
      <c r="AG784" s="54" t="str">
        <f>IF(AND(AE784="C",AF784="C"),"UTILIZOU O PDA CORRETAMENTE",IF(AND(AE784="C",AF784="NC"),"UTILIZOU O PDA CORRETAMENTE. NÃO HÁ FOTOS DE TODAS AS ETAPAS",IF(AND(AE784="NC",AF784="NC"),"NÃO UTILIZOU O PDA",IF(AND(AE784="NA",AF784="NA"),"NÃO AVALIADO POR FALHA DE SINCRONISMO"))))</f>
        <v>NÃO UTILIZOU O PDA</v>
      </c>
      <c r="AH784" s="144" t="s">
        <v>207</v>
      </c>
      <c r="AI784" s="190" t="s">
        <v>6</v>
      </c>
      <c r="AJ784" s="94" t="str">
        <f>E784</f>
        <v>SÃO PAULO</v>
      </c>
      <c r="AK784" s="192" t="s">
        <v>39</v>
      </c>
    </row>
    <row r="785" spans="1:37" ht="30" customHeight="1">
      <c r="A785" s="176" t="s">
        <v>201</v>
      </c>
      <c r="B785" s="176">
        <v>2622261624</v>
      </c>
      <c r="C785" s="176" t="s">
        <v>106</v>
      </c>
      <c r="D785" s="176" t="s">
        <v>81</v>
      </c>
      <c r="E785" s="176" t="s">
        <v>5</v>
      </c>
      <c r="F785" s="176" t="s">
        <v>1156</v>
      </c>
      <c r="G785" s="176">
        <v>928</v>
      </c>
      <c r="H785" s="176" t="s">
        <v>285</v>
      </c>
      <c r="I785" s="176" t="s">
        <v>245</v>
      </c>
      <c r="J785" s="176" t="s">
        <v>1157</v>
      </c>
      <c r="K785" s="176" t="s">
        <v>1158</v>
      </c>
      <c r="L785" s="204">
        <v>46169.5</v>
      </c>
      <c r="M785" s="204">
        <v>46169.541666666664</v>
      </c>
      <c r="N785" s="176" t="s">
        <v>503</v>
      </c>
      <c r="O785" s="144" t="s">
        <v>62</v>
      </c>
      <c r="P785" s="90"/>
      <c r="Q785" s="144" t="s">
        <v>62</v>
      </c>
      <c r="R785" s="90"/>
      <c r="S785" s="144" t="s">
        <v>62</v>
      </c>
      <c r="T785" s="90"/>
      <c r="U785" s="144" t="s">
        <v>62</v>
      </c>
      <c r="V785" s="90"/>
      <c r="W785" s="144" t="s">
        <v>62</v>
      </c>
      <c r="X785" s="90"/>
      <c r="Y785" s="144" t="s">
        <v>62</v>
      </c>
      <c r="Z785" s="90"/>
      <c r="AA785" s="144" t="s">
        <v>62</v>
      </c>
      <c r="AB785" s="90"/>
      <c r="AC785" s="144" t="s">
        <v>62</v>
      </c>
      <c r="AD785" s="90"/>
      <c r="AE785" s="144" t="s">
        <v>62</v>
      </c>
      <c r="AF785" s="178" t="str">
        <f>IF(AND(O785="",Q785="",S785="",U785="",W785="",Y785="",AA785="",AC785=""),"",IF(OR(AND(O785&lt;&gt;"NA",O785&lt;&gt;"C",O785&lt;&gt;"NC",O785&lt;&gt;"SF",O785&lt;&gt;""),AND(Q785&lt;&gt;"NA",Q785&lt;&gt;"C",Q785&lt;&gt;"NC",Q785&lt;&gt;"SF",Q785&lt;&gt;""),AND(S785&lt;&gt;"NA",S785&lt;&gt;"C",S785&lt;&gt;"NC",S785&lt;&gt;"SF",S785&lt;&gt;""),AND(U785&lt;&gt;"NA",U785&lt;&gt;"C",U785&lt;&gt;"NC",U785&lt;&gt;"SF",U785&lt;&gt;""),AND(W785&lt;&gt;"NA",W785&lt;&gt;"C",W785&lt;&gt;"NC",W785&lt;&gt;"SF",W785&lt;&gt;""),AND(Y785&lt;&gt;"NA",Y785&lt;&gt;"C",Y785&lt;&gt;"NC",Y785&lt;&gt;"SF",Y785&lt;&gt;""),AND(AA785&lt;&gt;"NA",AA785&lt;&gt;"C",AA785&lt;&gt;"NC",AA785&lt;&gt;"SF",AA785&lt;&gt;""),AND(AC785&lt;&gt;"NA",AC785&lt;&gt;"C",AC785&lt;&gt;"NC",AC785&lt;&gt;"SF",AC785&lt;&gt;"")),"FALSO",IF(AND(O785="NA",Q785="NA",S785="NA",U785="NA",W785="NA",Y785="NA",AA785="NA",AC785="NA"),"NA",IF(OR(O785="NC",Q785="NC",S785="NC",U785="NC",W785="NC",Y785="NC",AA785="NC",AC785="NC",O785="SF",Q785="SF",S785="SF",U785="SF",W785="SF",Y785="SF",AA785="SF",AC785="SF"),"NC",IF(OR(O785="C",Q785="C",S785="C",U785="C",W785="C",Y785="C",AA785="C",AC785="C"),"C","")))))</f>
        <v>NA</v>
      </c>
      <c r="AG785" s="54" t="str">
        <f>IF(AND(AE785="C",AF785="C"),"UTILIZOU O PDA CORRETAMENTE",IF(AND(AE785="C",AF785="NC"),"UTILIZOU O PDA CORRETAMENTE. NÃO HÁ FOTOS DE TODAS AS ETAPAS",IF(AND(AE785="NC",AF785="NC"),"NÃO UTILIZOU O PDA",IF(AND(AE785="NA",AF785="NA"),"NÃO AVALIADO POR FALHA DE SINCRONISMO"))))</f>
        <v>NÃO AVALIADO POR FALHA DE SINCRONISMO</v>
      </c>
      <c r="AH785" s="144" t="s">
        <v>207</v>
      </c>
      <c r="AI785" s="190" t="s">
        <v>6</v>
      </c>
      <c r="AJ785" s="94" t="str">
        <f>E785</f>
        <v>SÃO PAULO</v>
      </c>
      <c r="AK785" s="192" t="s">
        <v>39</v>
      </c>
    </row>
    <row r="786" spans="1:37" ht="30" customHeight="1">
      <c r="A786" s="176" t="s">
        <v>201</v>
      </c>
      <c r="B786" s="176">
        <v>2619956678</v>
      </c>
      <c r="C786" s="176" t="s">
        <v>92</v>
      </c>
      <c r="D786" s="176" t="s">
        <v>77</v>
      </c>
      <c r="E786" s="176" t="s">
        <v>5</v>
      </c>
      <c r="F786" s="176" t="s">
        <v>1159</v>
      </c>
      <c r="G786" s="176">
        <v>261</v>
      </c>
      <c r="H786" s="176"/>
      <c r="I786" s="176" t="s">
        <v>761</v>
      </c>
      <c r="J786" s="176" t="s">
        <v>343</v>
      </c>
      <c r="K786" s="176" t="s">
        <v>1160</v>
      </c>
      <c r="L786" s="204">
        <v>46169.333333333336</v>
      </c>
      <c r="M786" s="204">
        <v>46169.375</v>
      </c>
      <c r="N786" s="176" t="s">
        <v>345</v>
      </c>
      <c r="O786" s="144" t="s">
        <v>207</v>
      </c>
      <c r="P786" s="90"/>
      <c r="Q786" s="144" t="s">
        <v>207</v>
      </c>
      <c r="R786" s="90"/>
      <c r="S786" s="144" t="s">
        <v>207</v>
      </c>
      <c r="T786" s="90"/>
      <c r="U786" s="144" t="s">
        <v>207</v>
      </c>
      <c r="V786" s="90"/>
      <c r="W786" s="144" t="s">
        <v>207</v>
      </c>
      <c r="X786" s="90"/>
      <c r="Y786" s="144" t="s">
        <v>207</v>
      </c>
      <c r="Z786" s="90"/>
      <c r="AA786" s="144" t="s">
        <v>207</v>
      </c>
      <c r="AB786" s="90"/>
      <c r="AC786" s="144" t="s">
        <v>207</v>
      </c>
      <c r="AD786" s="90"/>
      <c r="AE786" s="144" t="s">
        <v>207</v>
      </c>
      <c r="AF786" s="178" t="str">
        <f>IF(AND(O786="",Q786="",S786="",U786="",W786="",Y786="",AA786="",AC786=""),"",IF(OR(AND(O786&lt;&gt;"NA",O786&lt;&gt;"C",O786&lt;&gt;"NC",O786&lt;&gt;"SF",O786&lt;&gt;""),AND(Q786&lt;&gt;"NA",Q786&lt;&gt;"C",Q786&lt;&gt;"NC",Q786&lt;&gt;"SF",Q786&lt;&gt;""),AND(S786&lt;&gt;"NA",S786&lt;&gt;"C",S786&lt;&gt;"NC",S786&lt;&gt;"SF",S786&lt;&gt;""),AND(U786&lt;&gt;"NA",U786&lt;&gt;"C",U786&lt;&gt;"NC",U786&lt;&gt;"SF",U786&lt;&gt;""),AND(W786&lt;&gt;"NA",W786&lt;&gt;"C",W786&lt;&gt;"NC",W786&lt;&gt;"SF",W786&lt;&gt;""),AND(Y786&lt;&gt;"NA",Y786&lt;&gt;"C",Y786&lt;&gt;"NC",Y786&lt;&gt;"SF",Y786&lt;&gt;""),AND(AA786&lt;&gt;"NA",AA786&lt;&gt;"C",AA786&lt;&gt;"NC",AA786&lt;&gt;"SF",AA786&lt;&gt;""),AND(AC786&lt;&gt;"NA",AC786&lt;&gt;"C",AC786&lt;&gt;"NC",AC786&lt;&gt;"SF",AC786&lt;&gt;"")),"FALSO",IF(AND(O786="NA",Q786="NA",S786="NA",U786="NA",W786="NA",Y786="NA",AA786="NA",AC786="NA"),"NA",IF(OR(O786="NC",Q786="NC",S786="NC",U786="NC",W786="NC",Y786="NC",AA786="NC",AC786="NC",O786="SF",Q786="SF",S786="SF",U786="SF",W786="SF",Y786="SF",AA786="SF",AC786="SF"),"NC",IF(OR(O786="C",Q786="C",S786="C",U786="C",W786="C",Y786="C",AA786="C",AC786="C"),"C","")))))</f>
        <v>C</v>
      </c>
      <c r="AG786" s="54" t="str">
        <f>IF(AND(AE786="C",AF786="C"),"UTILIZOU O PDA CORRETAMENTE",IF(AND(AE786="C",AF786="NC"),"UTILIZOU O PDA CORRETAMENTE. NÃO HÁ FOTOS DE TODAS AS ETAPAS",IF(AND(AE786="NC",AF786="NC"),"NÃO UTILIZOU O PDA",IF(AND(AE786="NA",AF786="NA"),"NÃO AVALIADO POR FALHA DE SINCRONISMO"))))</f>
        <v>UTILIZOU O PDA CORRETAMENTE</v>
      </c>
      <c r="AH786" s="144" t="s">
        <v>207</v>
      </c>
      <c r="AI786" s="190" t="s">
        <v>6</v>
      </c>
      <c r="AJ786" s="94" t="str">
        <f>E786</f>
        <v>SÃO PAULO</v>
      </c>
      <c r="AK786" s="192" t="s">
        <v>39</v>
      </c>
    </row>
    <row r="787" spans="1:37" ht="30" customHeight="1">
      <c r="A787" s="176" t="s">
        <v>201</v>
      </c>
      <c r="B787" s="176">
        <v>2621241571</v>
      </c>
      <c r="C787" s="176" t="s">
        <v>86</v>
      </c>
      <c r="D787" s="176" t="s">
        <v>77</v>
      </c>
      <c r="E787" s="176" t="s">
        <v>5</v>
      </c>
      <c r="F787" s="176" t="s">
        <v>484</v>
      </c>
      <c r="G787" s="176">
        <v>1717</v>
      </c>
      <c r="H787" s="176" t="s">
        <v>217</v>
      </c>
      <c r="I787" s="176" t="s">
        <v>332</v>
      </c>
      <c r="J787" s="176" t="s">
        <v>86</v>
      </c>
      <c r="K787" s="176" t="s">
        <v>217</v>
      </c>
      <c r="L787" s="204">
        <v>46169.291666666664</v>
      </c>
      <c r="M787" s="204">
        <v>46169.292361111111</v>
      </c>
      <c r="N787" s="176" t="s">
        <v>323</v>
      </c>
      <c r="O787" s="144" t="s">
        <v>207</v>
      </c>
      <c r="P787" s="90"/>
      <c r="Q787" s="144" t="s">
        <v>207</v>
      </c>
      <c r="R787" s="90"/>
      <c r="S787" s="144" t="s">
        <v>207</v>
      </c>
      <c r="T787" s="90"/>
      <c r="U787" s="144" t="s">
        <v>207</v>
      </c>
      <c r="V787" s="90"/>
      <c r="W787" s="144" t="s">
        <v>207</v>
      </c>
      <c r="X787" s="90"/>
      <c r="Y787" s="144" t="s">
        <v>207</v>
      </c>
      <c r="Z787" s="90"/>
      <c r="AA787" s="144" t="s">
        <v>207</v>
      </c>
      <c r="AB787" s="90"/>
      <c r="AC787" s="144" t="s">
        <v>207</v>
      </c>
      <c r="AD787" s="90"/>
      <c r="AE787" s="144" t="s">
        <v>207</v>
      </c>
      <c r="AF787" s="178" t="str">
        <f>IF(AND(O787="",Q787="",S787="",U787="",W787="",Y787="",AA787="",AC787=""),"",IF(OR(AND(O787&lt;&gt;"NA",O787&lt;&gt;"C",O787&lt;&gt;"NC",O787&lt;&gt;"SF",O787&lt;&gt;""),AND(Q787&lt;&gt;"NA",Q787&lt;&gt;"C",Q787&lt;&gt;"NC",Q787&lt;&gt;"SF",Q787&lt;&gt;""),AND(S787&lt;&gt;"NA",S787&lt;&gt;"C",S787&lt;&gt;"NC",S787&lt;&gt;"SF",S787&lt;&gt;""),AND(U787&lt;&gt;"NA",U787&lt;&gt;"C",U787&lt;&gt;"NC",U787&lt;&gt;"SF",U787&lt;&gt;""),AND(W787&lt;&gt;"NA",W787&lt;&gt;"C",W787&lt;&gt;"NC",W787&lt;&gt;"SF",W787&lt;&gt;""),AND(Y787&lt;&gt;"NA",Y787&lt;&gt;"C",Y787&lt;&gt;"NC",Y787&lt;&gt;"SF",Y787&lt;&gt;""),AND(AA787&lt;&gt;"NA",AA787&lt;&gt;"C",AA787&lt;&gt;"NC",AA787&lt;&gt;"SF",AA787&lt;&gt;""),AND(AC787&lt;&gt;"NA",AC787&lt;&gt;"C",AC787&lt;&gt;"NC",AC787&lt;&gt;"SF",AC787&lt;&gt;"")),"FALSO",IF(AND(O787="NA",Q787="NA",S787="NA",U787="NA",W787="NA",Y787="NA",AA787="NA",AC787="NA"),"NA",IF(OR(O787="NC",Q787="NC",S787="NC",U787="NC",W787="NC",Y787="NC",AA787="NC",AC787="NC",O787="SF",Q787="SF",S787="SF",U787="SF",W787="SF",Y787="SF",AA787="SF",AC787="SF"),"NC",IF(OR(O787="C",Q787="C",S787="C",U787="C",W787="C",Y787="C",AA787="C",AC787="C"),"C","")))))</f>
        <v>C</v>
      </c>
      <c r="AG787" s="54" t="str">
        <f>IF(AND(AE787="C",AF787="C"),"UTILIZOU O PDA CORRETAMENTE",IF(AND(AE787="C",AF787="NC"),"UTILIZOU O PDA CORRETAMENTE. NÃO HÁ FOTOS DE TODAS AS ETAPAS",IF(AND(AE787="NC",AF787="NC"),"NÃO UTILIZOU O PDA",IF(AND(AE787="NA",AF787="NA"),"NÃO AVALIADO POR FALHA DE SINCRONISMO"))))</f>
        <v>UTILIZOU O PDA CORRETAMENTE</v>
      </c>
      <c r="AH787" s="144" t="s">
        <v>207</v>
      </c>
      <c r="AI787" s="190" t="s">
        <v>6</v>
      </c>
      <c r="AJ787" s="94" t="str">
        <f>E787</f>
        <v>SÃO PAULO</v>
      </c>
      <c r="AK787" s="192" t="s">
        <v>39</v>
      </c>
    </row>
    <row r="788" spans="1:37" ht="30" customHeight="1">
      <c r="A788" s="90"/>
      <c r="B788" s="90"/>
      <c r="C788" s="90"/>
      <c r="D788" s="90"/>
      <c r="E788" s="90"/>
      <c r="F788" s="90"/>
      <c r="G788" s="90"/>
      <c r="H788" s="90"/>
      <c r="I788" s="90"/>
      <c r="J788" s="90"/>
      <c r="K788" s="90"/>
      <c r="L788" s="90"/>
      <c r="M788" s="90"/>
      <c r="N788" s="153"/>
      <c r="O788" s="144"/>
      <c r="P788" s="90"/>
      <c r="Q788" s="144"/>
      <c r="R788" s="90"/>
      <c r="S788" s="144"/>
      <c r="T788" s="90"/>
      <c r="U788" s="144"/>
      <c r="V788" s="90"/>
      <c r="W788" s="144"/>
      <c r="X788" s="90"/>
      <c r="Y788" s="144"/>
      <c r="Z788" s="90"/>
      <c r="AA788" s="144"/>
      <c r="AB788" s="90"/>
      <c r="AC788" s="144"/>
      <c r="AD788" s="90"/>
      <c r="AE788" s="144"/>
      <c r="AF788" s="178" t="str">
        <f>IF(AND(O788="",Q788="",S788="",U788="",W788="",Y788="",AA788="",AC788=""),"",IF(OR(AND(O788&lt;&gt;"NA",O788&lt;&gt;"C",O788&lt;&gt;"NC",O788&lt;&gt;"SF",O788&lt;&gt;""),AND(Q788&lt;&gt;"NA",Q788&lt;&gt;"C",Q788&lt;&gt;"NC",Q788&lt;&gt;"SF",Q788&lt;&gt;""),AND(S788&lt;&gt;"NA",S788&lt;&gt;"C",S788&lt;&gt;"NC",S788&lt;&gt;"SF",S788&lt;&gt;""),AND(U788&lt;&gt;"NA",U788&lt;&gt;"C",U788&lt;&gt;"NC",U788&lt;&gt;"SF",U788&lt;&gt;""),AND(W788&lt;&gt;"NA",W788&lt;&gt;"C",W788&lt;&gt;"NC",W788&lt;&gt;"SF",W788&lt;&gt;""),AND(Y788&lt;&gt;"NA",Y788&lt;&gt;"C",Y788&lt;&gt;"NC",Y788&lt;&gt;"SF",Y788&lt;&gt;""),AND(AA788&lt;&gt;"NA",AA788&lt;&gt;"C",AA788&lt;&gt;"NC",AA788&lt;&gt;"SF",AA788&lt;&gt;""),AND(AC788&lt;&gt;"NA",AC788&lt;&gt;"C",AC788&lt;&gt;"NC",AC788&lt;&gt;"SF",AC788&lt;&gt;"")),"FALSO",IF(AND(O788="NA",Q788="NA",S788="NA",U788="NA",W788="NA",Y788="NA",AA788="NA",AC788="NA"),"NA",IF(OR(O788="NC",Q788="NC",S788="NC",U788="NC",W788="NC",Y788="NC",AA788="NC",AC788="NC",O788="SF",Q788="SF",S788="SF",U788="SF",W788="SF",Y788="SF",AA788="SF",AC788="SF"),"NC",IF(OR(O788="C",Q788="C",S788="C",U788="C",W788="C",Y788="C",AA788="C",AC788="C"),"C","")))))</f>
        <v/>
      </c>
      <c r="AG788" s="54" t="b">
        <f>IF(AND(AE788="C",AF788="C"),"UTILIZOU O PDA CORRETAMENTE",IF(AND(AE788="C",AF788="NC"),"UTILIZOU O PDA CORRETAMENTE. NÃO HÁ FOTOS DE TODAS AS ETAPAS",IF(AND(AE788="NC",AF788="NC"),"NÃO UTILIZOU O PDA",IF(AND(AE788="NA",AF788="NA"),"NÃO AVALIADO POR FALHA DE SINCRONISMO"))))</f>
        <v>0</v>
      </c>
      <c r="AH788" s="144"/>
      <c r="AI788" s="190" t="s">
        <v>6</v>
      </c>
      <c r="AJ788" s="94">
        <f>E788</f>
        <v>0</v>
      </c>
      <c r="AK788" s="192" t="s">
        <v>39</v>
      </c>
    </row>
    <row r="789" spans="1:37" ht="30" customHeight="1">
      <c r="A789" s="90"/>
      <c r="B789" s="90"/>
      <c r="C789" s="90"/>
      <c r="D789" s="90"/>
      <c r="E789" s="90"/>
      <c r="F789" s="90"/>
      <c r="G789" s="90"/>
      <c r="H789" s="90"/>
      <c r="I789" s="90"/>
      <c r="J789" s="90"/>
      <c r="K789" s="90"/>
      <c r="L789" s="90"/>
      <c r="M789" s="90"/>
      <c r="N789" s="153"/>
      <c r="O789" s="144"/>
      <c r="P789" s="90"/>
      <c r="Q789" s="144"/>
      <c r="R789" s="90"/>
      <c r="S789" s="144"/>
      <c r="T789" s="90"/>
      <c r="U789" s="144"/>
      <c r="V789" s="90"/>
      <c r="W789" s="144"/>
      <c r="X789" s="90"/>
      <c r="Y789" s="144"/>
      <c r="Z789" s="90"/>
      <c r="AA789" s="144"/>
      <c r="AB789" s="90"/>
      <c r="AC789" s="144"/>
      <c r="AD789" s="90"/>
      <c r="AE789" s="144"/>
      <c r="AF789" s="178" t="str">
        <f>IF(AND(O789="",Q789="",S789="",U789="",W789="",Y789="",AA789="",AC789=""),"",IF(OR(AND(O789&lt;&gt;"NA",O789&lt;&gt;"C",O789&lt;&gt;"NC",O789&lt;&gt;"SF",O789&lt;&gt;""),AND(Q789&lt;&gt;"NA",Q789&lt;&gt;"C",Q789&lt;&gt;"NC",Q789&lt;&gt;"SF",Q789&lt;&gt;""),AND(S789&lt;&gt;"NA",S789&lt;&gt;"C",S789&lt;&gt;"NC",S789&lt;&gt;"SF",S789&lt;&gt;""),AND(U789&lt;&gt;"NA",U789&lt;&gt;"C",U789&lt;&gt;"NC",U789&lt;&gt;"SF",U789&lt;&gt;""),AND(W789&lt;&gt;"NA",W789&lt;&gt;"C",W789&lt;&gt;"NC",W789&lt;&gt;"SF",W789&lt;&gt;""),AND(Y789&lt;&gt;"NA",Y789&lt;&gt;"C",Y789&lt;&gt;"NC",Y789&lt;&gt;"SF",Y789&lt;&gt;""),AND(AA789&lt;&gt;"NA",AA789&lt;&gt;"C",AA789&lt;&gt;"NC",AA789&lt;&gt;"SF",AA789&lt;&gt;""),AND(AC789&lt;&gt;"NA",AC789&lt;&gt;"C",AC789&lt;&gt;"NC",AC789&lt;&gt;"SF",AC789&lt;&gt;"")),"FALSO",IF(AND(O789="NA",Q789="NA",S789="NA",U789="NA",W789="NA",Y789="NA",AA789="NA",AC789="NA"),"NA",IF(OR(O789="NC",Q789="NC",S789="NC",U789="NC",W789="NC",Y789="NC",AA789="NC",AC789="NC",O789="SF",Q789="SF",S789="SF",U789="SF",W789="SF",Y789="SF",AA789="SF",AC789="SF"),"NC",IF(OR(O789="C",Q789="C",S789="C",U789="C",W789="C",Y789="C",AA789="C",AC789="C"),"C","")))))</f>
        <v/>
      </c>
      <c r="AG789" s="54" t="b">
        <f>IF(AND(AE789="C",AF789="C"),"UTILIZOU O PDA CORRETAMENTE",IF(AND(AE789="C",AF789="NC"),"UTILIZOU O PDA CORRETAMENTE. NÃO HÁ FOTOS DE TODAS AS ETAPAS",IF(AND(AE789="NC",AF789="NC"),"NÃO UTILIZOU O PDA",IF(AND(AE789="NA",AF789="NA"),"NÃO AVALIADO POR FALHA DE SINCRONISMO"))))</f>
        <v>0</v>
      </c>
      <c r="AH789" s="144"/>
      <c r="AI789" s="190" t="s">
        <v>6</v>
      </c>
      <c r="AJ789" s="94">
        <f>E789</f>
        <v>0</v>
      </c>
      <c r="AK789" s="192" t="s">
        <v>39</v>
      </c>
    </row>
    <row r="790" spans="1:37" ht="30" customHeight="1">
      <c r="A790" s="90"/>
      <c r="B790" s="90"/>
      <c r="C790" s="90"/>
      <c r="D790" s="90"/>
      <c r="E790" s="90"/>
      <c r="F790" s="90"/>
      <c r="G790" s="90"/>
      <c r="H790" s="90"/>
      <c r="I790" s="90"/>
      <c r="J790" s="90"/>
      <c r="K790" s="90"/>
      <c r="L790" s="90"/>
      <c r="M790" s="90"/>
      <c r="N790" s="153"/>
      <c r="O790" s="144"/>
      <c r="P790" s="90"/>
      <c r="Q790" s="144"/>
      <c r="R790" s="90"/>
      <c r="S790" s="144"/>
      <c r="T790" s="90"/>
      <c r="U790" s="144"/>
      <c r="V790" s="90"/>
      <c r="W790" s="144"/>
      <c r="X790" s="90"/>
      <c r="Y790" s="144"/>
      <c r="Z790" s="90"/>
      <c r="AA790" s="144"/>
      <c r="AB790" s="90"/>
      <c r="AC790" s="144"/>
      <c r="AD790" s="90"/>
      <c r="AE790" s="144"/>
      <c r="AF790" s="178" t="str">
        <f>IF(AND(O790="",Q790="",S790="",U790="",W790="",Y790="",AA790="",AC790=""),"",IF(OR(AND(O790&lt;&gt;"NA",O790&lt;&gt;"C",O790&lt;&gt;"NC",O790&lt;&gt;"SF",O790&lt;&gt;""),AND(Q790&lt;&gt;"NA",Q790&lt;&gt;"C",Q790&lt;&gt;"NC",Q790&lt;&gt;"SF",Q790&lt;&gt;""),AND(S790&lt;&gt;"NA",S790&lt;&gt;"C",S790&lt;&gt;"NC",S790&lt;&gt;"SF",S790&lt;&gt;""),AND(U790&lt;&gt;"NA",U790&lt;&gt;"C",U790&lt;&gt;"NC",U790&lt;&gt;"SF",U790&lt;&gt;""),AND(W790&lt;&gt;"NA",W790&lt;&gt;"C",W790&lt;&gt;"NC",W790&lt;&gt;"SF",W790&lt;&gt;""),AND(Y790&lt;&gt;"NA",Y790&lt;&gt;"C",Y790&lt;&gt;"NC",Y790&lt;&gt;"SF",Y790&lt;&gt;""),AND(AA790&lt;&gt;"NA",AA790&lt;&gt;"C",AA790&lt;&gt;"NC",AA790&lt;&gt;"SF",AA790&lt;&gt;""),AND(AC790&lt;&gt;"NA",AC790&lt;&gt;"C",AC790&lt;&gt;"NC",AC790&lt;&gt;"SF",AC790&lt;&gt;"")),"FALSO",IF(AND(O790="NA",Q790="NA",S790="NA",U790="NA",W790="NA",Y790="NA",AA790="NA",AC790="NA"),"NA",IF(OR(O790="NC",Q790="NC",S790="NC",U790="NC",W790="NC",Y790="NC",AA790="NC",AC790="NC",O790="SF",Q790="SF",S790="SF",U790="SF",W790="SF",Y790="SF",AA790="SF",AC790="SF"),"NC",IF(OR(O790="C",Q790="C",S790="C",U790="C",W790="C",Y790="C",AA790="C",AC790="C"),"C","")))))</f>
        <v/>
      </c>
      <c r="AG790" s="54" t="b">
        <f>IF(AND(AE790="C",AF790="C"),"UTILIZOU O PDA CORRETAMENTE",IF(AND(AE790="C",AF790="NC"),"UTILIZOU O PDA CORRETAMENTE. NÃO HÁ FOTOS DE TODAS AS ETAPAS",IF(AND(AE790="NC",AF790="NC"),"NÃO UTILIZOU O PDA",IF(AND(AE790="NA",AF790="NA"),"NÃO AVALIADO POR FALHA DE SINCRONISMO"))))</f>
        <v>0</v>
      </c>
      <c r="AH790" s="144"/>
      <c r="AI790" s="190" t="s">
        <v>6</v>
      </c>
      <c r="AJ790" s="94">
        <f>E790</f>
        <v>0</v>
      </c>
      <c r="AK790" s="192" t="s">
        <v>39</v>
      </c>
    </row>
    <row r="791" spans="1:37" ht="30" customHeight="1">
      <c r="A791" s="90"/>
      <c r="B791" s="90"/>
      <c r="C791" s="90"/>
      <c r="D791" s="90"/>
      <c r="E791" s="90"/>
      <c r="F791" s="90"/>
      <c r="G791" s="90"/>
      <c r="H791" s="90"/>
      <c r="I791" s="90"/>
      <c r="J791" s="90"/>
      <c r="K791" s="90"/>
      <c r="L791" s="90"/>
      <c r="M791" s="90"/>
      <c r="N791" s="153"/>
      <c r="O791" s="144"/>
      <c r="P791" s="90"/>
      <c r="Q791" s="144"/>
      <c r="R791" s="90"/>
      <c r="S791" s="144"/>
      <c r="T791" s="90"/>
      <c r="U791" s="144"/>
      <c r="V791" s="90"/>
      <c r="W791" s="144"/>
      <c r="X791" s="90"/>
      <c r="Y791" s="144"/>
      <c r="Z791" s="90"/>
      <c r="AA791" s="144"/>
      <c r="AB791" s="90"/>
      <c r="AC791" s="144"/>
      <c r="AD791" s="90"/>
      <c r="AE791" s="144"/>
      <c r="AF791" s="178" t="str">
        <f>IF(AND(O791="",Q791="",S791="",U791="",W791="",Y791="",AA791="",AC791=""),"",IF(OR(AND(O791&lt;&gt;"NA",O791&lt;&gt;"C",O791&lt;&gt;"NC",O791&lt;&gt;"SF",O791&lt;&gt;""),AND(Q791&lt;&gt;"NA",Q791&lt;&gt;"C",Q791&lt;&gt;"NC",Q791&lt;&gt;"SF",Q791&lt;&gt;""),AND(S791&lt;&gt;"NA",S791&lt;&gt;"C",S791&lt;&gt;"NC",S791&lt;&gt;"SF",S791&lt;&gt;""),AND(U791&lt;&gt;"NA",U791&lt;&gt;"C",U791&lt;&gt;"NC",U791&lt;&gt;"SF",U791&lt;&gt;""),AND(W791&lt;&gt;"NA",W791&lt;&gt;"C",W791&lt;&gt;"NC",W791&lt;&gt;"SF",W791&lt;&gt;""),AND(Y791&lt;&gt;"NA",Y791&lt;&gt;"C",Y791&lt;&gt;"NC",Y791&lt;&gt;"SF",Y791&lt;&gt;""),AND(AA791&lt;&gt;"NA",AA791&lt;&gt;"C",AA791&lt;&gt;"NC",AA791&lt;&gt;"SF",AA791&lt;&gt;""),AND(AC791&lt;&gt;"NA",AC791&lt;&gt;"C",AC791&lt;&gt;"NC",AC791&lt;&gt;"SF",AC791&lt;&gt;"")),"FALSO",IF(AND(O791="NA",Q791="NA",S791="NA",U791="NA",W791="NA",Y791="NA",AA791="NA",AC791="NA"),"NA",IF(OR(O791="NC",Q791="NC",S791="NC",U791="NC",W791="NC",Y791="NC",AA791="NC",AC791="NC",O791="SF",Q791="SF",S791="SF",U791="SF",W791="SF",Y791="SF",AA791="SF",AC791="SF"),"NC",IF(OR(O791="C",Q791="C",S791="C",U791="C",W791="C",Y791="C",AA791="C",AC791="C"),"C","")))))</f>
        <v/>
      </c>
      <c r="AG791" s="54" t="b">
        <f>IF(AND(AE791="C",AF791="C"),"UTILIZOU O PDA CORRETAMENTE",IF(AND(AE791="C",AF791="NC"),"UTILIZOU O PDA CORRETAMENTE. NÃO HÁ FOTOS DE TODAS AS ETAPAS",IF(AND(AE791="NC",AF791="NC"),"NÃO UTILIZOU O PDA",IF(AND(AE791="NA",AF791="NA"),"NÃO AVALIADO POR FALHA DE SINCRONISMO"))))</f>
        <v>0</v>
      </c>
      <c r="AH791" s="144"/>
      <c r="AI791" s="190" t="s">
        <v>6</v>
      </c>
      <c r="AJ791" s="94">
        <f>E791</f>
        <v>0</v>
      </c>
      <c r="AK791" s="192" t="s">
        <v>39</v>
      </c>
    </row>
    <row r="792" spans="1:37" ht="30" customHeight="1">
      <c r="A792" s="90"/>
      <c r="B792" s="90"/>
      <c r="C792" s="90"/>
      <c r="D792" s="90"/>
      <c r="E792" s="90"/>
      <c r="F792" s="90"/>
      <c r="G792" s="90"/>
      <c r="H792" s="90"/>
      <c r="I792" s="90"/>
      <c r="J792" s="90"/>
      <c r="K792" s="90"/>
      <c r="L792" s="90"/>
      <c r="M792" s="90"/>
      <c r="N792" s="153"/>
      <c r="O792" s="144"/>
      <c r="P792" s="90"/>
      <c r="Q792" s="144"/>
      <c r="R792" s="90"/>
      <c r="S792" s="144"/>
      <c r="T792" s="90"/>
      <c r="U792" s="144"/>
      <c r="V792" s="90"/>
      <c r="W792" s="144"/>
      <c r="X792" s="90"/>
      <c r="Y792" s="144"/>
      <c r="Z792" s="90"/>
      <c r="AA792" s="144"/>
      <c r="AB792" s="90"/>
      <c r="AC792" s="144"/>
      <c r="AD792" s="90"/>
      <c r="AE792" s="144"/>
      <c r="AF792" s="178" t="str">
        <f>IF(AND(O792="",Q792="",S792="",U792="",W792="",Y792="",AA792="",AC792=""),"",IF(OR(AND(O792&lt;&gt;"NA",O792&lt;&gt;"C",O792&lt;&gt;"NC",O792&lt;&gt;"SF",O792&lt;&gt;""),AND(Q792&lt;&gt;"NA",Q792&lt;&gt;"C",Q792&lt;&gt;"NC",Q792&lt;&gt;"SF",Q792&lt;&gt;""),AND(S792&lt;&gt;"NA",S792&lt;&gt;"C",S792&lt;&gt;"NC",S792&lt;&gt;"SF",S792&lt;&gt;""),AND(U792&lt;&gt;"NA",U792&lt;&gt;"C",U792&lt;&gt;"NC",U792&lt;&gt;"SF",U792&lt;&gt;""),AND(W792&lt;&gt;"NA",W792&lt;&gt;"C",W792&lt;&gt;"NC",W792&lt;&gt;"SF",W792&lt;&gt;""),AND(Y792&lt;&gt;"NA",Y792&lt;&gt;"C",Y792&lt;&gt;"NC",Y792&lt;&gt;"SF",Y792&lt;&gt;""),AND(AA792&lt;&gt;"NA",AA792&lt;&gt;"C",AA792&lt;&gt;"NC",AA792&lt;&gt;"SF",AA792&lt;&gt;""),AND(AC792&lt;&gt;"NA",AC792&lt;&gt;"C",AC792&lt;&gt;"NC",AC792&lt;&gt;"SF",AC792&lt;&gt;"")),"FALSO",IF(AND(O792="NA",Q792="NA",S792="NA",U792="NA",W792="NA",Y792="NA",AA792="NA",AC792="NA"),"NA",IF(OR(O792="NC",Q792="NC",S792="NC",U792="NC",W792="NC",Y792="NC",AA792="NC",AC792="NC",O792="SF",Q792="SF",S792="SF",U792="SF",W792="SF",Y792="SF",AA792="SF",AC792="SF"),"NC",IF(OR(O792="C",Q792="C",S792="C",U792="C",W792="C",Y792="C",AA792="C",AC792="C"),"C","")))))</f>
        <v/>
      </c>
      <c r="AG792" s="54" t="b">
        <f>IF(AND(AE792="C",AF792="C"),"UTILIZOU O PDA CORRETAMENTE",IF(AND(AE792="C",AF792="NC"),"UTILIZOU O PDA CORRETAMENTE. NÃO HÁ FOTOS DE TODAS AS ETAPAS",IF(AND(AE792="NC",AF792="NC"),"NÃO UTILIZOU O PDA",IF(AND(AE792="NA",AF792="NA"),"NÃO AVALIADO POR FALHA DE SINCRONISMO"))))</f>
        <v>0</v>
      </c>
      <c r="AH792" s="144"/>
      <c r="AI792" s="190" t="s">
        <v>6</v>
      </c>
      <c r="AJ792" s="94">
        <f>E792</f>
        <v>0</v>
      </c>
      <c r="AK792" s="192" t="s">
        <v>39</v>
      </c>
    </row>
    <row r="793" spans="1:37" ht="30" customHeight="1">
      <c r="A793" s="90"/>
      <c r="B793" s="90"/>
      <c r="C793" s="90"/>
      <c r="D793" s="90"/>
      <c r="E793" s="90"/>
      <c r="F793" s="90"/>
      <c r="G793" s="90"/>
      <c r="H793" s="90"/>
      <c r="I793" s="90"/>
      <c r="J793" s="90"/>
      <c r="K793" s="90"/>
      <c r="L793" s="90"/>
      <c r="M793" s="90"/>
      <c r="N793" s="153"/>
      <c r="O793" s="144"/>
      <c r="P793" s="90"/>
      <c r="Q793" s="144"/>
      <c r="R793" s="90"/>
      <c r="S793" s="144"/>
      <c r="T793" s="90"/>
      <c r="U793" s="144"/>
      <c r="V793" s="90"/>
      <c r="W793" s="144"/>
      <c r="X793" s="90"/>
      <c r="Y793" s="144"/>
      <c r="Z793" s="90"/>
      <c r="AA793" s="144"/>
      <c r="AB793" s="90"/>
      <c r="AC793" s="144"/>
      <c r="AD793" s="90"/>
      <c r="AE793" s="144"/>
      <c r="AF793" s="178" t="str">
        <f>IF(AND(O793="",Q793="",S793="",U793="",W793="",Y793="",AA793="",AC793=""),"",IF(OR(AND(O793&lt;&gt;"NA",O793&lt;&gt;"C",O793&lt;&gt;"NC",O793&lt;&gt;"SF",O793&lt;&gt;""),AND(Q793&lt;&gt;"NA",Q793&lt;&gt;"C",Q793&lt;&gt;"NC",Q793&lt;&gt;"SF",Q793&lt;&gt;""),AND(S793&lt;&gt;"NA",S793&lt;&gt;"C",S793&lt;&gt;"NC",S793&lt;&gt;"SF",S793&lt;&gt;""),AND(U793&lt;&gt;"NA",U793&lt;&gt;"C",U793&lt;&gt;"NC",U793&lt;&gt;"SF",U793&lt;&gt;""),AND(W793&lt;&gt;"NA",W793&lt;&gt;"C",W793&lt;&gt;"NC",W793&lt;&gt;"SF",W793&lt;&gt;""),AND(Y793&lt;&gt;"NA",Y793&lt;&gt;"C",Y793&lt;&gt;"NC",Y793&lt;&gt;"SF",Y793&lt;&gt;""),AND(AA793&lt;&gt;"NA",AA793&lt;&gt;"C",AA793&lt;&gt;"NC",AA793&lt;&gt;"SF",AA793&lt;&gt;""),AND(AC793&lt;&gt;"NA",AC793&lt;&gt;"C",AC793&lt;&gt;"NC",AC793&lt;&gt;"SF",AC793&lt;&gt;"")),"FALSO",IF(AND(O793="NA",Q793="NA",S793="NA",U793="NA",W793="NA",Y793="NA",AA793="NA",AC793="NA"),"NA",IF(OR(O793="NC",Q793="NC",S793="NC",U793="NC",W793="NC",Y793="NC",AA793="NC",AC793="NC",O793="SF",Q793="SF",S793="SF",U793="SF",W793="SF",Y793="SF",AA793="SF",AC793="SF"),"NC",IF(OR(O793="C",Q793="C",S793="C",U793="C",W793="C",Y793="C",AA793="C",AC793="C"),"C","")))))</f>
        <v/>
      </c>
      <c r="AG793" s="54" t="b">
        <f>IF(AND(AE793="C",AF793="C"),"UTILIZOU O PDA CORRETAMENTE",IF(AND(AE793="C",AF793="NC"),"UTILIZOU O PDA CORRETAMENTE. NÃO HÁ FOTOS DE TODAS AS ETAPAS",IF(AND(AE793="NC",AF793="NC"),"NÃO UTILIZOU O PDA",IF(AND(AE793="NA",AF793="NA"),"NÃO AVALIADO POR FALHA DE SINCRONISMO"))))</f>
        <v>0</v>
      </c>
      <c r="AH793" s="144"/>
      <c r="AI793" s="190" t="s">
        <v>6</v>
      </c>
      <c r="AJ793" s="94">
        <f>E793</f>
        <v>0</v>
      </c>
      <c r="AK793" s="192" t="s">
        <v>39</v>
      </c>
    </row>
    <row r="794" spans="1:37" ht="30" customHeight="1">
      <c r="A794" s="90"/>
      <c r="B794" s="90"/>
      <c r="C794" s="90"/>
      <c r="D794" s="90"/>
      <c r="E794" s="90"/>
      <c r="F794" s="90"/>
      <c r="G794" s="90"/>
      <c r="H794" s="90"/>
      <c r="I794" s="90"/>
      <c r="J794" s="90"/>
      <c r="K794" s="90"/>
      <c r="L794" s="90"/>
      <c r="M794" s="90"/>
      <c r="N794" s="153"/>
      <c r="O794" s="144"/>
      <c r="P794" s="90"/>
      <c r="Q794" s="144"/>
      <c r="R794" s="90"/>
      <c r="S794" s="144"/>
      <c r="T794" s="90"/>
      <c r="U794" s="144"/>
      <c r="V794" s="90"/>
      <c r="W794" s="144"/>
      <c r="X794" s="90"/>
      <c r="Y794" s="144"/>
      <c r="Z794" s="90"/>
      <c r="AA794" s="144"/>
      <c r="AB794" s="90"/>
      <c r="AC794" s="144"/>
      <c r="AD794" s="90"/>
      <c r="AE794" s="144"/>
      <c r="AF794" s="178" t="str">
        <f>IF(AND(O794="",Q794="",S794="",U794="",W794="",Y794="",AA794="",AC794=""),"",IF(OR(AND(O794&lt;&gt;"NA",O794&lt;&gt;"C",O794&lt;&gt;"NC",O794&lt;&gt;"SF",O794&lt;&gt;""),AND(Q794&lt;&gt;"NA",Q794&lt;&gt;"C",Q794&lt;&gt;"NC",Q794&lt;&gt;"SF",Q794&lt;&gt;""),AND(S794&lt;&gt;"NA",S794&lt;&gt;"C",S794&lt;&gt;"NC",S794&lt;&gt;"SF",S794&lt;&gt;""),AND(U794&lt;&gt;"NA",U794&lt;&gt;"C",U794&lt;&gt;"NC",U794&lt;&gt;"SF",U794&lt;&gt;""),AND(W794&lt;&gt;"NA",W794&lt;&gt;"C",W794&lt;&gt;"NC",W794&lt;&gt;"SF",W794&lt;&gt;""),AND(Y794&lt;&gt;"NA",Y794&lt;&gt;"C",Y794&lt;&gt;"NC",Y794&lt;&gt;"SF",Y794&lt;&gt;""),AND(AA794&lt;&gt;"NA",AA794&lt;&gt;"C",AA794&lt;&gt;"NC",AA794&lt;&gt;"SF",AA794&lt;&gt;""),AND(AC794&lt;&gt;"NA",AC794&lt;&gt;"C",AC794&lt;&gt;"NC",AC794&lt;&gt;"SF",AC794&lt;&gt;"")),"FALSO",IF(AND(O794="NA",Q794="NA",S794="NA",U794="NA",W794="NA",Y794="NA",AA794="NA",AC794="NA"),"NA",IF(OR(O794="NC",Q794="NC",S794="NC",U794="NC",W794="NC",Y794="NC",AA794="NC",AC794="NC",O794="SF",Q794="SF",S794="SF",U794="SF",W794="SF",Y794="SF",AA794="SF",AC794="SF"),"NC",IF(OR(O794="C",Q794="C",S794="C",U794="C",W794="C",Y794="C",AA794="C",AC794="C"),"C","")))))</f>
        <v/>
      </c>
      <c r="AG794" s="54" t="b">
        <f>IF(AND(AE794="C",AF794="C"),"UTILIZOU O PDA CORRETAMENTE",IF(AND(AE794="C",AF794="NC"),"UTILIZOU O PDA CORRETAMENTE. NÃO HÁ FOTOS DE TODAS AS ETAPAS",IF(AND(AE794="NC",AF794="NC"),"NÃO UTILIZOU O PDA",IF(AND(AE794="NA",AF794="NA"),"NÃO AVALIADO POR FALHA DE SINCRONISMO"))))</f>
        <v>0</v>
      </c>
      <c r="AH794" s="144"/>
      <c r="AI794" s="190" t="s">
        <v>6</v>
      </c>
      <c r="AJ794" s="94">
        <f>E794</f>
        <v>0</v>
      </c>
      <c r="AK794" s="192" t="s">
        <v>39</v>
      </c>
    </row>
    <row r="795" spans="1:37" ht="30" customHeight="1">
      <c r="A795" s="90"/>
      <c r="B795" s="90"/>
      <c r="C795" s="90"/>
      <c r="D795" s="90"/>
      <c r="E795" s="90"/>
      <c r="F795" s="90"/>
      <c r="G795" s="90"/>
      <c r="H795" s="90"/>
      <c r="I795" s="90"/>
      <c r="J795" s="90"/>
      <c r="K795" s="90"/>
      <c r="L795" s="90"/>
      <c r="M795" s="90"/>
      <c r="N795" s="153"/>
      <c r="O795" s="144"/>
      <c r="P795" s="90"/>
      <c r="Q795" s="144"/>
      <c r="R795" s="90"/>
      <c r="S795" s="144"/>
      <c r="T795" s="90"/>
      <c r="U795" s="144"/>
      <c r="V795" s="90"/>
      <c r="W795" s="144"/>
      <c r="X795" s="90"/>
      <c r="Y795" s="144"/>
      <c r="Z795" s="90"/>
      <c r="AA795" s="144"/>
      <c r="AB795" s="90"/>
      <c r="AC795" s="144"/>
      <c r="AD795" s="90"/>
      <c r="AE795" s="144"/>
      <c r="AF795" s="178" t="str">
        <f>IF(AND(O795="",Q795="",S795="",U795="",W795="",Y795="",AA795="",AC795=""),"",IF(OR(AND(O795&lt;&gt;"NA",O795&lt;&gt;"C",O795&lt;&gt;"NC",O795&lt;&gt;"SF",O795&lt;&gt;""),AND(Q795&lt;&gt;"NA",Q795&lt;&gt;"C",Q795&lt;&gt;"NC",Q795&lt;&gt;"SF",Q795&lt;&gt;""),AND(S795&lt;&gt;"NA",S795&lt;&gt;"C",S795&lt;&gt;"NC",S795&lt;&gt;"SF",S795&lt;&gt;""),AND(U795&lt;&gt;"NA",U795&lt;&gt;"C",U795&lt;&gt;"NC",U795&lt;&gt;"SF",U795&lt;&gt;""),AND(W795&lt;&gt;"NA",W795&lt;&gt;"C",W795&lt;&gt;"NC",W795&lt;&gt;"SF",W795&lt;&gt;""),AND(Y795&lt;&gt;"NA",Y795&lt;&gt;"C",Y795&lt;&gt;"NC",Y795&lt;&gt;"SF",Y795&lt;&gt;""),AND(AA795&lt;&gt;"NA",AA795&lt;&gt;"C",AA795&lt;&gt;"NC",AA795&lt;&gt;"SF",AA795&lt;&gt;""),AND(AC795&lt;&gt;"NA",AC795&lt;&gt;"C",AC795&lt;&gt;"NC",AC795&lt;&gt;"SF",AC795&lt;&gt;"")),"FALSO",IF(AND(O795="NA",Q795="NA",S795="NA",U795="NA",W795="NA",Y795="NA",AA795="NA",AC795="NA"),"NA",IF(OR(O795="NC",Q795="NC",S795="NC",U795="NC",W795="NC",Y795="NC",AA795="NC",AC795="NC",O795="SF",Q795="SF",S795="SF",U795="SF",W795="SF",Y795="SF",AA795="SF",AC795="SF"),"NC",IF(OR(O795="C",Q795="C",S795="C",U795="C",W795="C",Y795="C",AA795="C",AC795="C"),"C","")))))</f>
        <v/>
      </c>
      <c r="AG795" s="54" t="b">
        <f>IF(AND(AE795="C",AF795="C"),"UTILIZOU O PDA CORRETAMENTE",IF(AND(AE795="C",AF795="NC"),"UTILIZOU O PDA CORRETAMENTE. NÃO HÁ FOTOS DE TODAS AS ETAPAS",IF(AND(AE795="NC",AF795="NC"),"NÃO UTILIZOU O PDA",IF(AND(AE795="NA",AF795="NA"),"NÃO AVALIADO POR FALHA DE SINCRONISMO"))))</f>
        <v>0</v>
      </c>
      <c r="AH795" s="144"/>
      <c r="AI795" s="190" t="s">
        <v>6</v>
      </c>
      <c r="AJ795" s="94">
        <f>E795</f>
        <v>0</v>
      </c>
      <c r="AK795" s="192" t="s">
        <v>39</v>
      </c>
    </row>
    <row r="796" spans="1:37" ht="30" customHeight="1">
      <c r="A796" s="90"/>
      <c r="B796" s="90"/>
      <c r="C796" s="90"/>
      <c r="D796" s="90"/>
      <c r="E796" s="90"/>
      <c r="F796" s="90"/>
      <c r="G796" s="90"/>
      <c r="H796" s="90"/>
      <c r="I796" s="90"/>
      <c r="J796" s="90"/>
      <c r="K796" s="90"/>
      <c r="L796" s="90"/>
      <c r="M796" s="90"/>
      <c r="N796" s="153"/>
      <c r="O796" s="144"/>
      <c r="P796" s="90"/>
      <c r="Q796" s="144"/>
      <c r="R796" s="90"/>
      <c r="S796" s="144"/>
      <c r="T796" s="90"/>
      <c r="U796" s="144"/>
      <c r="V796" s="90"/>
      <c r="W796" s="144"/>
      <c r="X796" s="90"/>
      <c r="Y796" s="144"/>
      <c r="Z796" s="90"/>
      <c r="AA796" s="144"/>
      <c r="AB796" s="90"/>
      <c r="AC796" s="144"/>
      <c r="AD796" s="90"/>
      <c r="AE796" s="144"/>
      <c r="AF796" s="178" t="str">
        <f>IF(AND(O796="",Q796="",S796="",U796="",W796="",Y796="",AA796="",AC796=""),"",IF(OR(AND(O796&lt;&gt;"NA",O796&lt;&gt;"C",O796&lt;&gt;"NC",O796&lt;&gt;"SF",O796&lt;&gt;""),AND(Q796&lt;&gt;"NA",Q796&lt;&gt;"C",Q796&lt;&gt;"NC",Q796&lt;&gt;"SF",Q796&lt;&gt;""),AND(S796&lt;&gt;"NA",S796&lt;&gt;"C",S796&lt;&gt;"NC",S796&lt;&gt;"SF",S796&lt;&gt;""),AND(U796&lt;&gt;"NA",U796&lt;&gt;"C",U796&lt;&gt;"NC",U796&lt;&gt;"SF",U796&lt;&gt;""),AND(W796&lt;&gt;"NA",W796&lt;&gt;"C",W796&lt;&gt;"NC",W796&lt;&gt;"SF",W796&lt;&gt;""),AND(Y796&lt;&gt;"NA",Y796&lt;&gt;"C",Y796&lt;&gt;"NC",Y796&lt;&gt;"SF",Y796&lt;&gt;""),AND(AA796&lt;&gt;"NA",AA796&lt;&gt;"C",AA796&lt;&gt;"NC",AA796&lt;&gt;"SF",AA796&lt;&gt;""),AND(AC796&lt;&gt;"NA",AC796&lt;&gt;"C",AC796&lt;&gt;"NC",AC796&lt;&gt;"SF",AC796&lt;&gt;"")),"FALSO",IF(AND(O796="NA",Q796="NA",S796="NA",U796="NA",W796="NA",Y796="NA",AA796="NA",AC796="NA"),"NA",IF(OR(O796="NC",Q796="NC",S796="NC",U796="NC",W796="NC",Y796="NC",AA796="NC",AC796="NC",O796="SF",Q796="SF",S796="SF",U796="SF",W796="SF",Y796="SF",AA796="SF",AC796="SF"),"NC",IF(OR(O796="C",Q796="C",S796="C",U796="C",W796="C",Y796="C",AA796="C",AC796="C"),"C","")))))</f>
        <v/>
      </c>
      <c r="AG796" s="54" t="b">
        <f>IF(AND(AE796="C",AF796="C"),"UTILIZOU O PDA CORRETAMENTE",IF(AND(AE796="C",AF796="NC"),"UTILIZOU O PDA CORRETAMENTE. NÃO HÁ FOTOS DE TODAS AS ETAPAS",IF(AND(AE796="NC",AF796="NC"),"NÃO UTILIZOU O PDA",IF(AND(AE796="NA",AF796="NA"),"NÃO AVALIADO POR FALHA DE SINCRONISMO"))))</f>
        <v>0</v>
      </c>
      <c r="AH796" s="144"/>
      <c r="AI796" s="190" t="s">
        <v>6</v>
      </c>
      <c r="AJ796" s="94">
        <f>E796</f>
        <v>0</v>
      </c>
      <c r="AK796" s="192" t="s">
        <v>39</v>
      </c>
    </row>
    <row r="797" spans="1:37" ht="30" customHeight="1">
      <c r="A797" s="90"/>
      <c r="B797" s="90"/>
      <c r="C797" s="90"/>
      <c r="D797" s="90"/>
      <c r="E797" s="90"/>
      <c r="F797" s="90"/>
      <c r="G797" s="90"/>
      <c r="H797" s="90"/>
      <c r="I797" s="90"/>
      <c r="J797" s="90"/>
      <c r="K797" s="90"/>
      <c r="L797" s="90"/>
      <c r="M797" s="90"/>
      <c r="N797" s="153"/>
      <c r="O797" s="144"/>
      <c r="P797" s="90"/>
      <c r="Q797" s="144"/>
      <c r="R797" s="90"/>
      <c r="S797" s="144"/>
      <c r="T797" s="90"/>
      <c r="U797" s="144"/>
      <c r="V797" s="90"/>
      <c r="W797" s="144"/>
      <c r="X797" s="90"/>
      <c r="Y797" s="144"/>
      <c r="Z797" s="90"/>
      <c r="AA797" s="144"/>
      <c r="AB797" s="90"/>
      <c r="AC797" s="144"/>
      <c r="AD797" s="90"/>
      <c r="AE797" s="144"/>
      <c r="AF797" s="178" t="str">
        <f>IF(AND(O797="",Q797="",S797="",U797="",W797="",Y797="",AA797="",AC797=""),"",IF(OR(AND(O797&lt;&gt;"NA",O797&lt;&gt;"C",O797&lt;&gt;"NC",O797&lt;&gt;"SF",O797&lt;&gt;""),AND(Q797&lt;&gt;"NA",Q797&lt;&gt;"C",Q797&lt;&gt;"NC",Q797&lt;&gt;"SF",Q797&lt;&gt;""),AND(S797&lt;&gt;"NA",S797&lt;&gt;"C",S797&lt;&gt;"NC",S797&lt;&gt;"SF",S797&lt;&gt;""),AND(U797&lt;&gt;"NA",U797&lt;&gt;"C",U797&lt;&gt;"NC",U797&lt;&gt;"SF",U797&lt;&gt;""),AND(W797&lt;&gt;"NA",W797&lt;&gt;"C",W797&lt;&gt;"NC",W797&lt;&gt;"SF",W797&lt;&gt;""),AND(Y797&lt;&gt;"NA",Y797&lt;&gt;"C",Y797&lt;&gt;"NC",Y797&lt;&gt;"SF",Y797&lt;&gt;""),AND(AA797&lt;&gt;"NA",AA797&lt;&gt;"C",AA797&lt;&gt;"NC",AA797&lt;&gt;"SF",AA797&lt;&gt;""),AND(AC797&lt;&gt;"NA",AC797&lt;&gt;"C",AC797&lt;&gt;"NC",AC797&lt;&gt;"SF",AC797&lt;&gt;"")),"FALSO",IF(AND(O797="NA",Q797="NA",S797="NA",U797="NA",W797="NA",Y797="NA",AA797="NA",AC797="NA"),"NA",IF(OR(O797="NC",Q797="NC",S797="NC",U797="NC",W797="NC",Y797="NC",AA797="NC",AC797="NC",O797="SF",Q797="SF",S797="SF",U797="SF",W797="SF",Y797="SF",AA797="SF",AC797="SF"),"NC",IF(OR(O797="C",Q797="C",S797="C",U797="C",W797="C",Y797="C",AA797="C",AC797="C"),"C","")))))</f>
        <v/>
      </c>
      <c r="AG797" s="54" t="b">
        <f>IF(AND(AE797="C",AF797="C"),"UTILIZOU O PDA CORRETAMENTE",IF(AND(AE797="C",AF797="NC"),"UTILIZOU O PDA CORRETAMENTE. NÃO HÁ FOTOS DE TODAS AS ETAPAS",IF(AND(AE797="NC",AF797="NC"),"NÃO UTILIZOU O PDA",IF(AND(AE797="NA",AF797="NA"),"NÃO AVALIADO POR FALHA DE SINCRONISMO"))))</f>
        <v>0</v>
      </c>
      <c r="AH797" s="144"/>
      <c r="AI797" s="190" t="s">
        <v>6</v>
      </c>
      <c r="AJ797" s="94">
        <f>E797</f>
        <v>0</v>
      </c>
      <c r="AK797" s="192" t="s">
        <v>39</v>
      </c>
    </row>
    <row r="798" spans="1:37" ht="30" customHeight="1">
      <c r="A798" s="90"/>
      <c r="B798" s="90"/>
      <c r="C798" s="90"/>
      <c r="D798" s="90"/>
      <c r="E798" s="90"/>
      <c r="F798" s="90"/>
      <c r="G798" s="90"/>
      <c r="H798" s="90"/>
      <c r="I798" s="90"/>
      <c r="J798" s="90"/>
      <c r="K798" s="90"/>
      <c r="L798" s="90"/>
      <c r="M798" s="90"/>
      <c r="N798" s="153"/>
      <c r="O798" s="144"/>
      <c r="P798" s="90"/>
      <c r="Q798" s="144"/>
      <c r="R798" s="90"/>
      <c r="S798" s="144"/>
      <c r="T798" s="90"/>
      <c r="U798" s="144"/>
      <c r="V798" s="90"/>
      <c r="W798" s="144"/>
      <c r="X798" s="90"/>
      <c r="Y798" s="144"/>
      <c r="Z798" s="90"/>
      <c r="AA798" s="144"/>
      <c r="AB798" s="90"/>
      <c r="AC798" s="144"/>
      <c r="AD798" s="90"/>
      <c r="AE798" s="144"/>
      <c r="AF798" s="178" t="str">
        <f>IF(AND(O798="",Q798="",S798="",U798="",W798="",Y798="",AA798="",AC798=""),"",IF(OR(AND(O798&lt;&gt;"NA",O798&lt;&gt;"C",O798&lt;&gt;"NC",O798&lt;&gt;"SF",O798&lt;&gt;""),AND(Q798&lt;&gt;"NA",Q798&lt;&gt;"C",Q798&lt;&gt;"NC",Q798&lt;&gt;"SF",Q798&lt;&gt;""),AND(S798&lt;&gt;"NA",S798&lt;&gt;"C",S798&lt;&gt;"NC",S798&lt;&gt;"SF",S798&lt;&gt;""),AND(U798&lt;&gt;"NA",U798&lt;&gt;"C",U798&lt;&gt;"NC",U798&lt;&gt;"SF",U798&lt;&gt;""),AND(W798&lt;&gt;"NA",W798&lt;&gt;"C",W798&lt;&gt;"NC",W798&lt;&gt;"SF",W798&lt;&gt;""),AND(Y798&lt;&gt;"NA",Y798&lt;&gt;"C",Y798&lt;&gt;"NC",Y798&lt;&gt;"SF",Y798&lt;&gt;""),AND(AA798&lt;&gt;"NA",AA798&lt;&gt;"C",AA798&lt;&gt;"NC",AA798&lt;&gt;"SF",AA798&lt;&gt;""),AND(AC798&lt;&gt;"NA",AC798&lt;&gt;"C",AC798&lt;&gt;"NC",AC798&lt;&gt;"SF",AC798&lt;&gt;"")),"FALSO",IF(AND(O798="NA",Q798="NA",S798="NA",U798="NA",W798="NA",Y798="NA",AA798="NA",AC798="NA"),"NA",IF(OR(O798="NC",Q798="NC",S798="NC",U798="NC",W798="NC",Y798="NC",AA798="NC",AC798="NC",O798="SF",Q798="SF",S798="SF",U798="SF",W798="SF",Y798="SF",AA798="SF",AC798="SF"),"NC",IF(OR(O798="C",Q798="C",S798="C",U798="C",W798="C",Y798="C",AA798="C",AC798="C"),"C","")))))</f>
        <v/>
      </c>
      <c r="AG798" s="54" t="b">
        <f>IF(AND(AE798="C",AF798="C"),"UTILIZOU O PDA CORRETAMENTE",IF(AND(AE798="C",AF798="NC"),"UTILIZOU O PDA CORRETAMENTE. NÃO HÁ FOTOS DE TODAS AS ETAPAS",IF(AND(AE798="NC",AF798="NC"),"NÃO UTILIZOU O PDA",IF(AND(AE798="NA",AF798="NA"),"NÃO AVALIADO POR FALHA DE SINCRONISMO"))))</f>
        <v>0</v>
      </c>
      <c r="AH798" s="144"/>
      <c r="AI798" s="190" t="s">
        <v>6</v>
      </c>
      <c r="AJ798" s="94">
        <f>E798</f>
        <v>0</v>
      </c>
      <c r="AK798" s="192" t="s">
        <v>39</v>
      </c>
    </row>
    <row r="799" spans="1:37" ht="30" customHeight="1">
      <c r="A799" s="90"/>
      <c r="B799" s="90"/>
      <c r="C799" s="90"/>
      <c r="D799" s="90"/>
      <c r="E799" s="90"/>
      <c r="F799" s="90"/>
      <c r="G799" s="90"/>
      <c r="H799" s="90"/>
      <c r="I799" s="90"/>
      <c r="J799" s="90"/>
      <c r="K799" s="90"/>
      <c r="L799" s="90"/>
      <c r="M799" s="90"/>
      <c r="N799" s="153"/>
      <c r="O799" s="144"/>
      <c r="P799" s="90"/>
      <c r="Q799" s="144"/>
      <c r="R799" s="90"/>
      <c r="S799" s="144"/>
      <c r="T799" s="90"/>
      <c r="U799" s="144"/>
      <c r="V799" s="90"/>
      <c r="W799" s="144"/>
      <c r="X799" s="90"/>
      <c r="Y799" s="144"/>
      <c r="Z799" s="90"/>
      <c r="AA799" s="144"/>
      <c r="AB799" s="90"/>
      <c r="AC799" s="144"/>
      <c r="AD799" s="90"/>
      <c r="AE799" s="144"/>
      <c r="AF799" s="178" t="str">
        <f>IF(AND(O799="",Q799="",S799="",U799="",W799="",Y799="",AA799="",AC799=""),"",IF(OR(AND(O799&lt;&gt;"NA",O799&lt;&gt;"C",O799&lt;&gt;"NC",O799&lt;&gt;"SF",O799&lt;&gt;""),AND(Q799&lt;&gt;"NA",Q799&lt;&gt;"C",Q799&lt;&gt;"NC",Q799&lt;&gt;"SF",Q799&lt;&gt;""),AND(S799&lt;&gt;"NA",S799&lt;&gt;"C",S799&lt;&gt;"NC",S799&lt;&gt;"SF",S799&lt;&gt;""),AND(U799&lt;&gt;"NA",U799&lt;&gt;"C",U799&lt;&gt;"NC",U799&lt;&gt;"SF",U799&lt;&gt;""),AND(W799&lt;&gt;"NA",W799&lt;&gt;"C",W799&lt;&gt;"NC",W799&lt;&gt;"SF",W799&lt;&gt;""),AND(Y799&lt;&gt;"NA",Y799&lt;&gt;"C",Y799&lt;&gt;"NC",Y799&lt;&gt;"SF",Y799&lt;&gt;""),AND(AA799&lt;&gt;"NA",AA799&lt;&gt;"C",AA799&lt;&gt;"NC",AA799&lt;&gt;"SF",AA799&lt;&gt;""),AND(AC799&lt;&gt;"NA",AC799&lt;&gt;"C",AC799&lt;&gt;"NC",AC799&lt;&gt;"SF",AC799&lt;&gt;"")),"FALSO",IF(AND(O799="NA",Q799="NA",S799="NA",U799="NA",W799="NA",Y799="NA",AA799="NA",AC799="NA"),"NA",IF(OR(O799="NC",Q799="NC",S799="NC",U799="NC",W799="NC",Y799="NC",AA799="NC",AC799="NC",O799="SF",Q799="SF",S799="SF",U799="SF",W799="SF",Y799="SF",AA799="SF",AC799="SF"),"NC",IF(OR(O799="C",Q799="C",S799="C",U799="C",W799="C",Y799="C",AA799="C",AC799="C"),"C","")))))</f>
        <v/>
      </c>
      <c r="AG799" s="54" t="b">
        <f>IF(AND(AE799="C",AF799="C"),"UTILIZOU O PDA CORRETAMENTE",IF(AND(AE799="C",AF799="NC"),"UTILIZOU O PDA CORRETAMENTE. NÃO HÁ FOTOS DE TODAS AS ETAPAS",IF(AND(AE799="NC",AF799="NC"),"NÃO UTILIZOU O PDA",IF(AND(AE799="NA",AF799="NA"),"NÃO AVALIADO POR FALHA DE SINCRONISMO"))))</f>
        <v>0</v>
      </c>
      <c r="AH799" s="144"/>
      <c r="AI799" s="190" t="s">
        <v>6</v>
      </c>
      <c r="AJ799" s="94">
        <f>E799</f>
        <v>0</v>
      </c>
      <c r="AK799" s="192" t="s">
        <v>39</v>
      </c>
    </row>
    <row r="800" spans="1:37" ht="30" customHeight="1">
      <c r="A800" s="90"/>
      <c r="B800" s="90"/>
      <c r="C800" s="90"/>
      <c r="D800" s="90"/>
      <c r="E800" s="90"/>
      <c r="F800" s="90"/>
      <c r="G800" s="90"/>
      <c r="H800" s="90"/>
      <c r="I800" s="90"/>
      <c r="J800" s="90"/>
      <c r="K800" s="90"/>
      <c r="L800" s="90"/>
      <c r="M800" s="90"/>
      <c r="N800" s="153"/>
      <c r="O800" s="144"/>
      <c r="P800" s="90"/>
      <c r="Q800" s="144"/>
      <c r="R800" s="90"/>
      <c r="S800" s="144"/>
      <c r="T800" s="90"/>
      <c r="U800" s="144"/>
      <c r="V800" s="90"/>
      <c r="W800" s="144"/>
      <c r="X800" s="90"/>
      <c r="Y800" s="144"/>
      <c r="Z800" s="90"/>
      <c r="AA800" s="144"/>
      <c r="AB800" s="90"/>
      <c r="AC800" s="144"/>
      <c r="AD800" s="90"/>
      <c r="AE800" s="144"/>
      <c r="AF800" s="178" t="str">
        <f>IF(AND(O800="",Q800="",S800="",U800="",W800="",Y800="",AA800="",AC800=""),"",IF(OR(AND(O800&lt;&gt;"NA",O800&lt;&gt;"C",O800&lt;&gt;"NC",O800&lt;&gt;"SF",O800&lt;&gt;""),AND(Q800&lt;&gt;"NA",Q800&lt;&gt;"C",Q800&lt;&gt;"NC",Q800&lt;&gt;"SF",Q800&lt;&gt;""),AND(S800&lt;&gt;"NA",S800&lt;&gt;"C",S800&lt;&gt;"NC",S800&lt;&gt;"SF",S800&lt;&gt;""),AND(U800&lt;&gt;"NA",U800&lt;&gt;"C",U800&lt;&gt;"NC",U800&lt;&gt;"SF",U800&lt;&gt;""),AND(W800&lt;&gt;"NA",W800&lt;&gt;"C",W800&lt;&gt;"NC",W800&lt;&gt;"SF",W800&lt;&gt;""),AND(Y800&lt;&gt;"NA",Y800&lt;&gt;"C",Y800&lt;&gt;"NC",Y800&lt;&gt;"SF",Y800&lt;&gt;""),AND(AA800&lt;&gt;"NA",AA800&lt;&gt;"C",AA800&lt;&gt;"NC",AA800&lt;&gt;"SF",AA800&lt;&gt;""),AND(AC800&lt;&gt;"NA",AC800&lt;&gt;"C",AC800&lt;&gt;"NC",AC800&lt;&gt;"SF",AC800&lt;&gt;"")),"FALSO",IF(AND(O800="NA",Q800="NA",S800="NA",U800="NA",W800="NA",Y800="NA",AA800="NA",AC800="NA"),"NA",IF(OR(O800="NC",Q800="NC",S800="NC",U800="NC",W800="NC",Y800="NC",AA800="NC",AC800="NC",O800="SF",Q800="SF",S800="SF",U800="SF",W800="SF",Y800="SF",AA800="SF",AC800="SF"),"NC",IF(OR(O800="C",Q800="C",S800="C",U800="C",W800="C",Y800="C",AA800="C",AC800="C"),"C","")))))</f>
        <v/>
      </c>
      <c r="AG800" s="54" t="b">
        <f>IF(AND(AE800="C",AF800="C"),"UTILIZOU O PDA CORRETAMENTE",IF(AND(AE800="C",AF800="NC"),"UTILIZOU O PDA CORRETAMENTE. NÃO HÁ FOTOS DE TODAS AS ETAPAS",IF(AND(AE800="NC",AF800="NC"),"NÃO UTILIZOU O PDA",IF(AND(AE800="NA",AF800="NA"),"NÃO AVALIADO POR FALHA DE SINCRONISMO"))))</f>
        <v>0</v>
      </c>
      <c r="AH800" s="144"/>
      <c r="AI800" s="190" t="s">
        <v>6</v>
      </c>
      <c r="AJ800" s="94">
        <f>E800</f>
        <v>0</v>
      </c>
      <c r="AK800" s="192" t="s">
        <v>39</v>
      </c>
    </row>
    <row r="801" spans="1:37" ht="30" customHeight="1">
      <c r="A801" s="90"/>
      <c r="B801" s="90"/>
      <c r="C801" s="90"/>
      <c r="D801" s="90"/>
      <c r="E801" s="90"/>
      <c r="F801" s="90"/>
      <c r="G801" s="90"/>
      <c r="H801" s="90"/>
      <c r="I801" s="90"/>
      <c r="J801" s="90"/>
      <c r="K801" s="90"/>
      <c r="L801" s="90"/>
      <c r="M801" s="90"/>
      <c r="N801" s="153"/>
      <c r="O801" s="144"/>
      <c r="P801" s="90"/>
      <c r="Q801" s="144"/>
      <c r="R801" s="90"/>
      <c r="S801" s="144"/>
      <c r="T801" s="90"/>
      <c r="U801" s="144"/>
      <c r="V801" s="90"/>
      <c r="W801" s="144"/>
      <c r="X801" s="90"/>
      <c r="Y801" s="144"/>
      <c r="Z801" s="90"/>
      <c r="AA801" s="144"/>
      <c r="AB801" s="90"/>
      <c r="AC801" s="144"/>
      <c r="AD801" s="90"/>
      <c r="AE801" s="144"/>
      <c r="AF801" s="178" t="str">
        <f>IF(AND(O801="",Q801="",S801="",U801="",W801="",Y801="",AA801="",AC801=""),"",IF(OR(AND(O801&lt;&gt;"NA",O801&lt;&gt;"C",O801&lt;&gt;"NC",O801&lt;&gt;"SF",O801&lt;&gt;""),AND(Q801&lt;&gt;"NA",Q801&lt;&gt;"C",Q801&lt;&gt;"NC",Q801&lt;&gt;"SF",Q801&lt;&gt;""),AND(S801&lt;&gt;"NA",S801&lt;&gt;"C",S801&lt;&gt;"NC",S801&lt;&gt;"SF",S801&lt;&gt;""),AND(U801&lt;&gt;"NA",U801&lt;&gt;"C",U801&lt;&gt;"NC",U801&lt;&gt;"SF",U801&lt;&gt;""),AND(W801&lt;&gt;"NA",W801&lt;&gt;"C",W801&lt;&gt;"NC",W801&lt;&gt;"SF",W801&lt;&gt;""),AND(Y801&lt;&gt;"NA",Y801&lt;&gt;"C",Y801&lt;&gt;"NC",Y801&lt;&gt;"SF",Y801&lt;&gt;""),AND(AA801&lt;&gt;"NA",AA801&lt;&gt;"C",AA801&lt;&gt;"NC",AA801&lt;&gt;"SF",AA801&lt;&gt;""),AND(AC801&lt;&gt;"NA",AC801&lt;&gt;"C",AC801&lt;&gt;"NC",AC801&lt;&gt;"SF",AC801&lt;&gt;"")),"FALSO",IF(AND(O801="NA",Q801="NA",S801="NA",U801="NA",W801="NA",Y801="NA",AA801="NA",AC801="NA"),"NA",IF(OR(O801="NC",Q801="NC",S801="NC",U801="NC",W801="NC",Y801="NC",AA801="NC",AC801="NC",O801="SF",Q801="SF",S801="SF",U801="SF",W801="SF",Y801="SF",AA801="SF",AC801="SF"),"NC",IF(OR(O801="C",Q801="C",S801="C",U801="C",W801="C",Y801="C",AA801="C",AC801="C"),"C","")))))</f>
        <v/>
      </c>
      <c r="AG801" s="54" t="b">
        <f>IF(AND(AE801="C",AF801="C"),"UTILIZOU O PDA CORRETAMENTE",IF(AND(AE801="C",AF801="NC"),"UTILIZOU O PDA CORRETAMENTE. NÃO HÁ FOTOS DE TODAS AS ETAPAS",IF(AND(AE801="NC",AF801="NC"),"NÃO UTILIZOU O PDA",IF(AND(AE801="NA",AF801="NA"),"NÃO AVALIADO POR FALHA DE SINCRONISMO"))))</f>
        <v>0</v>
      </c>
      <c r="AH801" s="144"/>
      <c r="AI801" s="190" t="s">
        <v>6</v>
      </c>
      <c r="AJ801" s="94">
        <f>E801</f>
        <v>0</v>
      </c>
      <c r="AK801" s="192" t="s">
        <v>39</v>
      </c>
    </row>
    <row r="802" spans="1:37" ht="30" customHeight="1">
      <c r="A802" s="90"/>
      <c r="B802" s="90"/>
      <c r="C802" s="90"/>
      <c r="D802" s="90"/>
      <c r="E802" s="90"/>
      <c r="F802" s="90"/>
      <c r="G802" s="90"/>
      <c r="H802" s="90"/>
      <c r="I802" s="90"/>
      <c r="J802" s="90"/>
      <c r="K802" s="90"/>
      <c r="L802" s="90"/>
      <c r="M802" s="90"/>
      <c r="N802" s="153"/>
      <c r="O802" s="144"/>
      <c r="P802" s="90"/>
      <c r="Q802" s="144"/>
      <c r="R802" s="90"/>
      <c r="S802" s="144"/>
      <c r="T802" s="90"/>
      <c r="U802" s="144"/>
      <c r="V802" s="90"/>
      <c r="W802" s="144"/>
      <c r="X802" s="90"/>
      <c r="Y802" s="144"/>
      <c r="Z802" s="90"/>
      <c r="AA802" s="144"/>
      <c r="AB802" s="90"/>
      <c r="AC802" s="144"/>
      <c r="AD802" s="90"/>
      <c r="AE802" s="144"/>
      <c r="AF802" s="178" t="str">
        <f>IF(AND(O802="",Q802="",S802="",U802="",W802="",Y802="",AA802="",AC802=""),"",IF(OR(AND(O802&lt;&gt;"NA",O802&lt;&gt;"C",O802&lt;&gt;"NC",O802&lt;&gt;"SF",O802&lt;&gt;""),AND(Q802&lt;&gt;"NA",Q802&lt;&gt;"C",Q802&lt;&gt;"NC",Q802&lt;&gt;"SF",Q802&lt;&gt;""),AND(S802&lt;&gt;"NA",S802&lt;&gt;"C",S802&lt;&gt;"NC",S802&lt;&gt;"SF",S802&lt;&gt;""),AND(U802&lt;&gt;"NA",U802&lt;&gt;"C",U802&lt;&gt;"NC",U802&lt;&gt;"SF",U802&lt;&gt;""),AND(W802&lt;&gt;"NA",W802&lt;&gt;"C",W802&lt;&gt;"NC",W802&lt;&gt;"SF",W802&lt;&gt;""),AND(Y802&lt;&gt;"NA",Y802&lt;&gt;"C",Y802&lt;&gt;"NC",Y802&lt;&gt;"SF",Y802&lt;&gt;""),AND(AA802&lt;&gt;"NA",AA802&lt;&gt;"C",AA802&lt;&gt;"NC",AA802&lt;&gt;"SF",AA802&lt;&gt;""),AND(AC802&lt;&gt;"NA",AC802&lt;&gt;"C",AC802&lt;&gt;"NC",AC802&lt;&gt;"SF",AC802&lt;&gt;"")),"FALSO",IF(AND(O802="NA",Q802="NA",S802="NA",U802="NA",W802="NA",Y802="NA",AA802="NA",AC802="NA"),"NA",IF(OR(O802="NC",Q802="NC",S802="NC",U802="NC",W802="NC",Y802="NC",AA802="NC",AC802="NC",O802="SF",Q802="SF",S802="SF",U802="SF",W802="SF",Y802="SF",AA802="SF",AC802="SF"),"NC",IF(OR(O802="C",Q802="C",S802="C",U802="C",W802="C",Y802="C",AA802="C",AC802="C"),"C","")))))</f>
        <v/>
      </c>
      <c r="AG802" s="54" t="b">
        <f>IF(AND(AE802="C",AF802="C"),"UTILIZOU O PDA CORRETAMENTE",IF(AND(AE802="C",AF802="NC"),"UTILIZOU O PDA CORRETAMENTE. NÃO HÁ FOTOS DE TODAS AS ETAPAS",IF(AND(AE802="NC",AF802="NC"),"NÃO UTILIZOU O PDA",IF(AND(AE802="NA",AF802="NA"),"NÃO AVALIADO POR FALHA DE SINCRONISMO"))))</f>
        <v>0</v>
      </c>
      <c r="AH802" s="144"/>
      <c r="AI802" s="190" t="s">
        <v>6</v>
      </c>
      <c r="AJ802" s="94">
        <f>E802</f>
        <v>0</v>
      </c>
      <c r="AK802" s="192" t="s">
        <v>39</v>
      </c>
    </row>
    <row r="803" spans="1:37" ht="30" customHeight="1">
      <c r="A803" s="90"/>
      <c r="B803" s="90"/>
      <c r="C803" s="90"/>
      <c r="D803" s="90"/>
      <c r="E803" s="90"/>
      <c r="F803" s="90"/>
      <c r="G803" s="90"/>
      <c r="H803" s="90"/>
      <c r="I803" s="90"/>
      <c r="J803" s="90"/>
      <c r="K803" s="90"/>
      <c r="L803" s="90"/>
      <c r="M803" s="90"/>
      <c r="N803" s="153"/>
      <c r="O803" s="144"/>
      <c r="P803" s="90"/>
      <c r="Q803" s="144"/>
      <c r="R803" s="90"/>
      <c r="S803" s="144"/>
      <c r="T803" s="90"/>
      <c r="U803" s="144"/>
      <c r="V803" s="90"/>
      <c r="W803" s="144"/>
      <c r="X803" s="90"/>
      <c r="Y803" s="144"/>
      <c r="Z803" s="90"/>
      <c r="AA803" s="144"/>
      <c r="AB803" s="90"/>
      <c r="AC803" s="144"/>
      <c r="AD803" s="90"/>
      <c r="AE803" s="144"/>
      <c r="AF803" s="178" t="str">
        <f>IF(AND(O803="",Q803="",S803="",U803="",W803="",Y803="",AA803="",AC803=""),"",IF(OR(AND(O803&lt;&gt;"NA",O803&lt;&gt;"C",O803&lt;&gt;"NC",O803&lt;&gt;"SF",O803&lt;&gt;""),AND(Q803&lt;&gt;"NA",Q803&lt;&gt;"C",Q803&lt;&gt;"NC",Q803&lt;&gt;"SF",Q803&lt;&gt;""),AND(S803&lt;&gt;"NA",S803&lt;&gt;"C",S803&lt;&gt;"NC",S803&lt;&gt;"SF",S803&lt;&gt;""),AND(U803&lt;&gt;"NA",U803&lt;&gt;"C",U803&lt;&gt;"NC",U803&lt;&gt;"SF",U803&lt;&gt;""),AND(W803&lt;&gt;"NA",W803&lt;&gt;"C",W803&lt;&gt;"NC",W803&lt;&gt;"SF",W803&lt;&gt;""),AND(Y803&lt;&gt;"NA",Y803&lt;&gt;"C",Y803&lt;&gt;"NC",Y803&lt;&gt;"SF",Y803&lt;&gt;""),AND(AA803&lt;&gt;"NA",AA803&lt;&gt;"C",AA803&lt;&gt;"NC",AA803&lt;&gt;"SF",AA803&lt;&gt;""),AND(AC803&lt;&gt;"NA",AC803&lt;&gt;"C",AC803&lt;&gt;"NC",AC803&lt;&gt;"SF",AC803&lt;&gt;"")),"FALSO",IF(AND(O803="NA",Q803="NA",S803="NA",U803="NA",W803="NA",Y803="NA",AA803="NA",AC803="NA"),"NA",IF(OR(O803="NC",Q803="NC",S803="NC",U803="NC",W803="NC",Y803="NC",AA803="NC",AC803="NC",O803="SF",Q803="SF",S803="SF",U803="SF",W803="SF",Y803="SF",AA803="SF",AC803="SF"),"NC",IF(OR(O803="C",Q803="C",S803="C",U803="C",W803="C",Y803="C",AA803="C",AC803="C"),"C","")))))</f>
        <v/>
      </c>
      <c r="AG803" s="54" t="b">
        <f>IF(AND(AE803="C",AF803="C"),"UTILIZOU O PDA CORRETAMENTE",IF(AND(AE803="C",AF803="NC"),"UTILIZOU O PDA CORRETAMENTE. NÃO HÁ FOTOS DE TODAS AS ETAPAS",IF(AND(AE803="NC",AF803="NC"),"NÃO UTILIZOU O PDA",IF(AND(AE803="NA",AF803="NA"),"NÃO AVALIADO POR FALHA DE SINCRONISMO"))))</f>
        <v>0</v>
      </c>
      <c r="AH803" s="144"/>
      <c r="AI803" s="190" t="s">
        <v>6</v>
      </c>
      <c r="AJ803" s="94">
        <f>E803</f>
        <v>0</v>
      </c>
      <c r="AK803" s="192" t="s">
        <v>39</v>
      </c>
    </row>
    <row r="804" spans="1:37" ht="30" customHeight="1">
      <c r="A804" s="90"/>
      <c r="B804" s="90"/>
      <c r="C804" s="90"/>
      <c r="D804" s="90"/>
      <c r="E804" s="90"/>
      <c r="F804" s="90"/>
      <c r="G804" s="90"/>
      <c r="H804" s="90"/>
      <c r="I804" s="90"/>
      <c r="J804" s="90"/>
      <c r="K804" s="90"/>
      <c r="L804" s="90"/>
      <c r="M804" s="90"/>
      <c r="N804" s="153"/>
      <c r="O804" s="144"/>
      <c r="P804" s="90"/>
      <c r="Q804" s="144"/>
      <c r="R804" s="90"/>
      <c r="S804" s="144"/>
      <c r="T804" s="90"/>
      <c r="U804" s="144"/>
      <c r="V804" s="90"/>
      <c r="W804" s="144"/>
      <c r="X804" s="90"/>
      <c r="Y804" s="144"/>
      <c r="Z804" s="90"/>
      <c r="AA804" s="144"/>
      <c r="AB804" s="90"/>
      <c r="AC804" s="144"/>
      <c r="AD804" s="90"/>
      <c r="AE804" s="144"/>
      <c r="AF804" s="178" t="str">
        <f>IF(AND(O804="",Q804="",S804="",U804="",W804="",Y804="",AA804="",AC804=""),"",IF(OR(AND(O804&lt;&gt;"NA",O804&lt;&gt;"C",O804&lt;&gt;"NC",O804&lt;&gt;"SF",O804&lt;&gt;""),AND(Q804&lt;&gt;"NA",Q804&lt;&gt;"C",Q804&lt;&gt;"NC",Q804&lt;&gt;"SF",Q804&lt;&gt;""),AND(S804&lt;&gt;"NA",S804&lt;&gt;"C",S804&lt;&gt;"NC",S804&lt;&gt;"SF",S804&lt;&gt;""),AND(U804&lt;&gt;"NA",U804&lt;&gt;"C",U804&lt;&gt;"NC",U804&lt;&gt;"SF",U804&lt;&gt;""),AND(W804&lt;&gt;"NA",W804&lt;&gt;"C",W804&lt;&gt;"NC",W804&lt;&gt;"SF",W804&lt;&gt;""),AND(Y804&lt;&gt;"NA",Y804&lt;&gt;"C",Y804&lt;&gt;"NC",Y804&lt;&gt;"SF",Y804&lt;&gt;""),AND(AA804&lt;&gt;"NA",AA804&lt;&gt;"C",AA804&lt;&gt;"NC",AA804&lt;&gt;"SF",AA804&lt;&gt;""),AND(AC804&lt;&gt;"NA",AC804&lt;&gt;"C",AC804&lt;&gt;"NC",AC804&lt;&gt;"SF",AC804&lt;&gt;"")),"FALSO",IF(AND(O804="NA",Q804="NA",S804="NA",U804="NA",W804="NA",Y804="NA",AA804="NA",AC804="NA"),"NA",IF(OR(O804="NC",Q804="NC",S804="NC",U804="NC",W804="NC",Y804="NC",AA804="NC",AC804="NC",O804="SF",Q804="SF",S804="SF",U804="SF",W804="SF",Y804="SF",AA804="SF",AC804="SF"),"NC",IF(OR(O804="C",Q804="C",S804="C",U804="C",W804="C",Y804="C",AA804="C",AC804="C"),"C","")))))</f>
        <v/>
      </c>
      <c r="AG804" s="54" t="b">
        <f>IF(AND(AE804="C",AF804="C"),"UTILIZOU O PDA CORRETAMENTE",IF(AND(AE804="C",AF804="NC"),"UTILIZOU O PDA CORRETAMENTE. NÃO HÁ FOTOS DE TODAS AS ETAPAS",IF(AND(AE804="NC",AF804="NC"),"NÃO UTILIZOU O PDA",IF(AND(AE804="NA",AF804="NA"),"NÃO AVALIADO POR FALHA DE SINCRONISMO"))))</f>
        <v>0</v>
      </c>
      <c r="AH804" s="144"/>
      <c r="AI804" s="190" t="s">
        <v>6</v>
      </c>
      <c r="AJ804" s="94">
        <f>E804</f>
        <v>0</v>
      </c>
      <c r="AK804" s="192" t="s">
        <v>39</v>
      </c>
    </row>
    <row r="805" spans="1:37" ht="30" customHeight="1">
      <c r="A805" s="90"/>
      <c r="B805" s="90"/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153"/>
      <c r="O805" s="144"/>
      <c r="P805" s="90"/>
      <c r="Q805" s="144"/>
      <c r="R805" s="90"/>
      <c r="S805" s="144"/>
      <c r="T805" s="90"/>
      <c r="U805" s="144"/>
      <c r="V805" s="90"/>
      <c r="W805" s="144"/>
      <c r="X805" s="90"/>
      <c r="Y805" s="144"/>
      <c r="Z805" s="90"/>
      <c r="AA805" s="144"/>
      <c r="AB805" s="90"/>
      <c r="AC805" s="144"/>
      <c r="AD805" s="90"/>
      <c r="AE805" s="144"/>
      <c r="AF805" s="178" t="str">
        <f>IF(AND(O805="",Q805="",S805="",U805="",W805="",Y805="",AA805="",AC805=""),"",IF(OR(AND(O805&lt;&gt;"NA",O805&lt;&gt;"C",O805&lt;&gt;"NC",O805&lt;&gt;"SF",O805&lt;&gt;""),AND(Q805&lt;&gt;"NA",Q805&lt;&gt;"C",Q805&lt;&gt;"NC",Q805&lt;&gt;"SF",Q805&lt;&gt;""),AND(S805&lt;&gt;"NA",S805&lt;&gt;"C",S805&lt;&gt;"NC",S805&lt;&gt;"SF",S805&lt;&gt;""),AND(U805&lt;&gt;"NA",U805&lt;&gt;"C",U805&lt;&gt;"NC",U805&lt;&gt;"SF",U805&lt;&gt;""),AND(W805&lt;&gt;"NA",W805&lt;&gt;"C",W805&lt;&gt;"NC",W805&lt;&gt;"SF",W805&lt;&gt;""),AND(Y805&lt;&gt;"NA",Y805&lt;&gt;"C",Y805&lt;&gt;"NC",Y805&lt;&gt;"SF",Y805&lt;&gt;""),AND(AA805&lt;&gt;"NA",AA805&lt;&gt;"C",AA805&lt;&gt;"NC",AA805&lt;&gt;"SF",AA805&lt;&gt;""),AND(AC805&lt;&gt;"NA",AC805&lt;&gt;"C",AC805&lt;&gt;"NC",AC805&lt;&gt;"SF",AC805&lt;&gt;"")),"FALSO",IF(AND(O805="NA",Q805="NA",S805="NA",U805="NA",W805="NA",Y805="NA",AA805="NA",AC805="NA"),"NA",IF(OR(O805="NC",Q805="NC",S805="NC",U805="NC",W805="NC",Y805="NC",AA805="NC",AC805="NC",O805="SF",Q805="SF",S805="SF",U805="SF",W805="SF",Y805="SF",AA805="SF",AC805="SF"),"NC",IF(OR(O805="C",Q805="C",S805="C",U805="C",W805="C",Y805="C",AA805="C",AC805="C"),"C","")))))</f>
        <v/>
      </c>
      <c r="AG805" s="54" t="b">
        <f>IF(AND(AE805="C",AF805="C"),"UTILIZOU O PDA CORRETAMENTE",IF(AND(AE805="C",AF805="NC"),"UTILIZOU O PDA CORRETAMENTE. NÃO HÁ FOTOS DE TODAS AS ETAPAS",IF(AND(AE805="NC",AF805="NC"),"NÃO UTILIZOU O PDA",IF(AND(AE805="NA",AF805="NA"),"NÃO AVALIADO POR FALHA DE SINCRONISMO"))))</f>
        <v>0</v>
      </c>
      <c r="AH805" s="144"/>
      <c r="AI805" s="190" t="s">
        <v>6</v>
      </c>
      <c r="AJ805" s="94">
        <f>E805</f>
        <v>0</v>
      </c>
      <c r="AK805" s="192" t="s">
        <v>39</v>
      </c>
    </row>
    <row r="806" spans="1:37" ht="30" customHeight="1">
      <c r="A806" s="90"/>
      <c r="B806" s="90"/>
      <c r="C806" s="90"/>
      <c r="D806" s="90"/>
      <c r="E806" s="90"/>
      <c r="F806" s="90"/>
      <c r="G806" s="90"/>
      <c r="H806" s="90"/>
      <c r="I806" s="90"/>
      <c r="J806" s="90"/>
      <c r="K806" s="90"/>
      <c r="L806" s="90"/>
      <c r="M806" s="90"/>
      <c r="N806" s="153"/>
      <c r="O806" s="144"/>
      <c r="P806" s="90"/>
      <c r="Q806" s="144"/>
      <c r="R806" s="90"/>
      <c r="S806" s="144"/>
      <c r="T806" s="90"/>
      <c r="U806" s="144"/>
      <c r="V806" s="90"/>
      <c r="W806" s="144"/>
      <c r="X806" s="90"/>
      <c r="Y806" s="144"/>
      <c r="Z806" s="90"/>
      <c r="AA806" s="144"/>
      <c r="AB806" s="90"/>
      <c r="AC806" s="144"/>
      <c r="AD806" s="90"/>
      <c r="AE806" s="144"/>
      <c r="AF806" s="178" t="str">
        <f>IF(AND(O806="",Q806="",S806="",U806="",W806="",Y806="",AA806="",AC806=""),"",IF(OR(AND(O806&lt;&gt;"NA",O806&lt;&gt;"C",O806&lt;&gt;"NC",O806&lt;&gt;"SF",O806&lt;&gt;""),AND(Q806&lt;&gt;"NA",Q806&lt;&gt;"C",Q806&lt;&gt;"NC",Q806&lt;&gt;"SF",Q806&lt;&gt;""),AND(S806&lt;&gt;"NA",S806&lt;&gt;"C",S806&lt;&gt;"NC",S806&lt;&gt;"SF",S806&lt;&gt;""),AND(U806&lt;&gt;"NA",U806&lt;&gt;"C",U806&lt;&gt;"NC",U806&lt;&gt;"SF",U806&lt;&gt;""),AND(W806&lt;&gt;"NA",W806&lt;&gt;"C",W806&lt;&gt;"NC",W806&lt;&gt;"SF",W806&lt;&gt;""),AND(Y806&lt;&gt;"NA",Y806&lt;&gt;"C",Y806&lt;&gt;"NC",Y806&lt;&gt;"SF",Y806&lt;&gt;""),AND(AA806&lt;&gt;"NA",AA806&lt;&gt;"C",AA806&lt;&gt;"NC",AA806&lt;&gt;"SF",AA806&lt;&gt;""),AND(AC806&lt;&gt;"NA",AC806&lt;&gt;"C",AC806&lt;&gt;"NC",AC806&lt;&gt;"SF",AC806&lt;&gt;"")),"FALSO",IF(AND(O806="NA",Q806="NA",S806="NA",U806="NA",W806="NA",Y806="NA",AA806="NA",AC806="NA"),"NA",IF(OR(O806="NC",Q806="NC",S806="NC",U806="NC",W806="NC",Y806="NC",AA806="NC",AC806="NC",O806="SF",Q806="SF",S806="SF",U806="SF",W806="SF",Y806="SF",AA806="SF",AC806="SF"),"NC",IF(OR(O806="C",Q806="C",S806="C",U806="C",W806="C",Y806="C",AA806="C",AC806="C"),"C","")))))</f>
        <v/>
      </c>
      <c r="AG806" s="54" t="b">
        <f>IF(AND(AE806="C",AF806="C"),"UTILIZOU O PDA CORRETAMENTE",IF(AND(AE806="C",AF806="NC"),"UTILIZOU O PDA CORRETAMENTE. NÃO HÁ FOTOS DE TODAS AS ETAPAS",IF(AND(AE806="NC",AF806="NC"),"NÃO UTILIZOU O PDA",IF(AND(AE806="NA",AF806="NA"),"NÃO AVALIADO POR FALHA DE SINCRONISMO"))))</f>
        <v>0</v>
      </c>
      <c r="AH806" s="144"/>
      <c r="AI806" s="190" t="s">
        <v>6</v>
      </c>
      <c r="AJ806" s="94">
        <f>E806</f>
        <v>0</v>
      </c>
      <c r="AK806" s="192" t="s">
        <v>39</v>
      </c>
    </row>
    <row r="807" spans="1:37" ht="30" customHeight="1">
      <c r="A807" s="90"/>
      <c r="B807" s="90"/>
      <c r="C807" s="90"/>
      <c r="D807" s="90"/>
      <c r="E807" s="90"/>
      <c r="F807" s="90"/>
      <c r="G807" s="90"/>
      <c r="H807" s="90"/>
      <c r="I807" s="90"/>
      <c r="J807" s="90"/>
      <c r="K807" s="90"/>
      <c r="L807" s="90"/>
      <c r="M807" s="90"/>
      <c r="N807" s="153"/>
      <c r="O807" s="144"/>
      <c r="P807" s="90"/>
      <c r="Q807" s="144"/>
      <c r="R807" s="90"/>
      <c r="S807" s="144"/>
      <c r="T807" s="90"/>
      <c r="U807" s="144"/>
      <c r="V807" s="90"/>
      <c r="W807" s="144"/>
      <c r="X807" s="90"/>
      <c r="Y807" s="144"/>
      <c r="Z807" s="90"/>
      <c r="AA807" s="144"/>
      <c r="AB807" s="90"/>
      <c r="AC807" s="144"/>
      <c r="AD807" s="90"/>
      <c r="AE807" s="144"/>
      <c r="AF807" s="178" t="str">
        <f>IF(AND(O807="",Q807="",S807="",U807="",W807="",Y807="",AA807="",AC807=""),"",IF(OR(AND(O807&lt;&gt;"NA",O807&lt;&gt;"C",O807&lt;&gt;"NC",O807&lt;&gt;"SF",O807&lt;&gt;""),AND(Q807&lt;&gt;"NA",Q807&lt;&gt;"C",Q807&lt;&gt;"NC",Q807&lt;&gt;"SF",Q807&lt;&gt;""),AND(S807&lt;&gt;"NA",S807&lt;&gt;"C",S807&lt;&gt;"NC",S807&lt;&gt;"SF",S807&lt;&gt;""),AND(U807&lt;&gt;"NA",U807&lt;&gt;"C",U807&lt;&gt;"NC",U807&lt;&gt;"SF",U807&lt;&gt;""),AND(W807&lt;&gt;"NA",W807&lt;&gt;"C",W807&lt;&gt;"NC",W807&lt;&gt;"SF",W807&lt;&gt;""),AND(Y807&lt;&gt;"NA",Y807&lt;&gt;"C",Y807&lt;&gt;"NC",Y807&lt;&gt;"SF",Y807&lt;&gt;""),AND(AA807&lt;&gt;"NA",AA807&lt;&gt;"C",AA807&lt;&gt;"NC",AA807&lt;&gt;"SF",AA807&lt;&gt;""),AND(AC807&lt;&gt;"NA",AC807&lt;&gt;"C",AC807&lt;&gt;"NC",AC807&lt;&gt;"SF",AC807&lt;&gt;"")),"FALSO",IF(AND(O807="NA",Q807="NA",S807="NA",U807="NA",W807="NA",Y807="NA",AA807="NA",AC807="NA"),"NA",IF(OR(O807="NC",Q807="NC",S807="NC",U807="NC",W807="NC",Y807="NC",AA807="NC",AC807="NC",O807="SF",Q807="SF",S807="SF",U807="SF",W807="SF",Y807="SF",AA807="SF",AC807="SF"),"NC",IF(OR(O807="C",Q807="C",S807="C",U807="C",W807="C",Y807="C",AA807="C",AC807="C"),"C","")))))</f>
        <v/>
      </c>
      <c r="AG807" s="54" t="b">
        <f>IF(AND(AE807="C",AF807="C"),"UTILIZOU O PDA CORRETAMENTE",IF(AND(AE807="C",AF807="NC"),"UTILIZOU O PDA CORRETAMENTE. NÃO HÁ FOTOS DE TODAS AS ETAPAS",IF(AND(AE807="NC",AF807="NC"),"NÃO UTILIZOU O PDA",IF(AND(AE807="NA",AF807="NA"),"NÃO AVALIADO POR FALHA DE SINCRONISMO"))))</f>
        <v>0</v>
      </c>
      <c r="AH807" s="144"/>
      <c r="AI807" s="190" t="s">
        <v>6</v>
      </c>
      <c r="AJ807" s="94">
        <f>E807</f>
        <v>0</v>
      </c>
      <c r="AK807" s="192" t="s">
        <v>39</v>
      </c>
    </row>
    <row r="808" spans="1:37" ht="30" customHeight="1">
      <c r="A808" s="90"/>
      <c r="B808" s="90"/>
      <c r="C808" s="90"/>
      <c r="D808" s="90"/>
      <c r="E808" s="90"/>
      <c r="F808" s="90"/>
      <c r="G808" s="90"/>
      <c r="H808" s="90"/>
      <c r="I808" s="90"/>
      <c r="J808" s="90"/>
      <c r="K808" s="90"/>
      <c r="L808" s="90"/>
      <c r="M808" s="90"/>
      <c r="N808" s="153"/>
      <c r="O808" s="144"/>
      <c r="P808" s="90"/>
      <c r="Q808" s="144"/>
      <c r="R808" s="90"/>
      <c r="S808" s="144"/>
      <c r="T808" s="90"/>
      <c r="U808" s="144"/>
      <c r="V808" s="90"/>
      <c r="W808" s="144"/>
      <c r="X808" s="90"/>
      <c r="Y808" s="144"/>
      <c r="Z808" s="90"/>
      <c r="AA808" s="144"/>
      <c r="AB808" s="90"/>
      <c r="AC808" s="144"/>
      <c r="AD808" s="90"/>
      <c r="AE808" s="144"/>
      <c r="AF808" s="178" t="str">
        <f>IF(AND(O808="",Q808="",S808="",U808="",W808="",Y808="",AA808="",AC808=""),"",IF(OR(AND(O808&lt;&gt;"NA",O808&lt;&gt;"C",O808&lt;&gt;"NC",O808&lt;&gt;"SF",O808&lt;&gt;""),AND(Q808&lt;&gt;"NA",Q808&lt;&gt;"C",Q808&lt;&gt;"NC",Q808&lt;&gt;"SF",Q808&lt;&gt;""),AND(S808&lt;&gt;"NA",S808&lt;&gt;"C",S808&lt;&gt;"NC",S808&lt;&gt;"SF",S808&lt;&gt;""),AND(U808&lt;&gt;"NA",U808&lt;&gt;"C",U808&lt;&gt;"NC",U808&lt;&gt;"SF",U808&lt;&gt;""),AND(W808&lt;&gt;"NA",W808&lt;&gt;"C",W808&lt;&gt;"NC",W808&lt;&gt;"SF",W808&lt;&gt;""),AND(Y808&lt;&gt;"NA",Y808&lt;&gt;"C",Y808&lt;&gt;"NC",Y808&lt;&gt;"SF",Y808&lt;&gt;""),AND(AA808&lt;&gt;"NA",AA808&lt;&gt;"C",AA808&lt;&gt;"NC",AA808&lt;&gt;"SF",AA808&lt;&gt;""),AND(AC808&lt;&gt;"NA",AC808&lt;&gt;"C",AC808&lt;&gt;"NC",AC808&lt;&gt;"SF",AC808&lt;&gt;"")),"FALSO",IF(AND(O808="NA",Q808="NA",S808="NA",U808="NA",W808="NA",Y808="NA",AA808="NA",AC808="NA"),"NA",IF(OR(O808="NC",Q808="NC",S808="NC",U808="NC",W808="NC",Y808="NC",AA808="NC",AC808="NC",O808="SF",Q808="SF",S808="SF",U808="SF",W808="SF",Y808="SF",AA808="SF",AC808="SF"),"NC",IF(OR(O808="C",Q808="C",S808="C",U808="C",W808="C",Y808="C",AA808="C",AC808="C"),"C","")))))</f>
        <v/>
      </c>
      <c r="AG808" s="54" t="b">
        <f>IF(AND(AE808="C",AF808="C"),"UTILIZOU O PDA CORRETAMENTE",IF(AND(AE808="C",AF808="NC"),"UTILIZOU O PDA CORRETAMENTE. NÃO HÁ FOTOS DE TODAS AS ETAPAS",IF(AND(AE808="NC",AF808="NC"),"NÃO UTILIZOU O PDA",IF(AND(AE808="NA",AF808="NA"),"NÃO AVALIADO POR FALHA DE SINCRONISMO"))))</f>
        <v>0</v>
      </c>
      <c r="AH808" s="144"/>
      <c r="AI808" s="190" t="s">
        <v>6</v>
      </c>
      <c r="AJ808" s="94">
        <f>E808</f>
        <v>0</v>
      </c>
      <c r="AK808" s="192" t="s">
        <v>39</v>
      </c>
    </row>
    <row r="809" spans="1:37" ht="30" customHeight="1">
      <c r="A809" s="90"/>
      <c r="B809" s="90"/>
      <c r="C809" s="90"/>
      <c r="D809" s="90"/>
      <c r="E809" s="90"/>
      <c r="F809" s="90"/>
      <c r="G809" s="90"/>
      <c r="H809" s="90"/>
      <c r="I809" s="90"/>
      <c r="J809" s="90"/>
      <c r="K809" s="90"/>
      <c r="L809" s="90"/>
      <c r="M809" s="90"/>
      <c r="N809" s="153"/>
      <c r="O809" s="144"/>
      <c r="P809" s="90"/>
      <c r="Q809" s="144"/>
      <c r="R809" s="90"/>
      <c r="S809" s="144"/>
      <c r="T809" s="90"/>
      <c r="U809" s="144"/>
      <c r="V809" s="90"/>
      <c r="W809" s="144"/>
      <c r="X809" s="90"/>
      <c r="Y809" s="144"/>
      <c r="Z809" s="90"/>
      <c r="AA809" s="144"/>
      <c r="AB809" s="90"/>
      <c r="AC809" s="144"/>
      <c r="AD809" s="90"/>
      <c r="AE809" s="144"/>
      <c r="AF809" s="178" t="str">
        <f>IF(AND(O809="",Q809="",S809="",U809="",W809="",Y809="",AA809="",AC809=""),"",IF(OR(AND(O809&lt;&gt;"NA",O809&lt;&gt;"C",O809&lt;&gt;"NC",O809&lt;&gt;"SF",O809&lt;&gt;""),AND(Q809&lt;&gt;"NA",Q809&lt;&gt;"C",Q809&lt;&gt;"NC",Q809&lt;&gt;"SF",Q809&lt;&gt;""),AND(S809&lt;&gt;"NA",S809&lt;&gt;"C",S809&lt;&gt;"NC",S809&lt;&gt;"SF",S809&lt;&gt;""),AND(U809&lt;&gt;"NA",U809&lt;&gt;"C",U809&lt;&gt;"NC",U809&lt;&gt;"SF",U809&lt;&gt;""),AND(W809&lt;&gt;"NA",W809&lt;&gt;"C",W809&lt;&gt;"NC",W809&lt;&gt;"SF",W809&lt;&gt;""),AND(Y809&lt;&gt;"NA",Y809&lt;&gt;"C",Y809&lt;&gt;"NC",Y809&lt;&gt;"SF",Y809&lt;&gt;""),AND(AA809&lt;&gt;"NA",AA809&lt;&gt;"C",AA809&lt;&gt;"NC",AA809&lt;&gt;"SF",AA809&lt;&gt;""),AND(AC809&lt;&gt;"NA",AC809&lt;&gt;"C",AC809&lt;&gt;"NC",AC809&lt;&gt;"SF",AC809&lt;&gt;"")),"FALSO",IF(AND(O809="NA",Q809="NA",S809="NA",U809="NA",W809="NA",Y809="NA",AA809="NA",AC809="NA"),"NA",IF(OR(O809="NC",Q809="NC",S809="NC",U809="NC",W809="NC",Y809="NC",AA809="NC",AC809="NC",O809="SF",Q809="SF",S809="SF",U809="SF",W809="SF",Y809="SF",AA809="SF",AC809="SF"),"NC",IF(OR(O809="C",Q809="C",S809="C",U809="C",W809="C",Y809="C",AA809="C",AC809="C"),"C","")))))</f>
        <v/>
      </c>
      <c r="AG809" s="54" t="b">
        <f>IF(AND(AE809="C",AF809="C"),"UTILIZOU O PDA CORRETAMENTE",IF(AND(AE809="C",AF809="NC"),"UTILIZOU O PDA CORRETAMENTE. NÃO HÁ FOTOS DE TODAS AS ETAPAS",IF(AND(AE809="NC",AF809="NC"),"NÃO UTILIZOU O PDA",IF(AND(AE809="NA",AF809="NA"),"NÃO AVALIADO POR FALHA DE SINCRONISMO"))))</f>
        <v>0</v>
      </c>
      <c r="AH809" s="144"/>
      <c r="AI809" s="190" t="s">
        <v>6</v>
      </c>
      <c r="AJ809" s="94">
        <f>E809</f>
        <v>0</v>
      </c>
      <c r="AK809" s="192" t="s">
        <v>39</v>
      </c>
    </row>
    <row r="810" spans="1:37" ht="30" customHeight="1">
      <c r="A810" s="90"/>
      <c r="B810" s="90"/>
      <c r="C810" s="90"/>
      <c r="D810" s="90"/>
      <c r="E810" s="90"/>
      <c r="F810" s="90"/>
      <c r="G810" s="90"/>
      <c r="H810" s="90"/>
      <c r="I810" s="90"/>
      <c r="J810" s="90"/>
      <c r="K810" s="90"/>
      <c r="L810" s="90"/>
      <c r="M810" s="90"/>
      <c r="N810" s="153"/>
      <c r="O810" s="144"/>
      <c r="P810" s="90"/>
      <c r="Q810" s="144"/>
      <c r="R810" s="90"/>
      <c r="S810" s="144"/>
      <c r="T810" s="90"/>
      <c r="U810" s="144"/>
      <c r="V810" s="90"/>
      <c r="W810" s="144"/>
      <c r="X810" s="90"/>
      <c r="Y810" s="144"/>
      <c r="Z810" s="90"/>
      <c r="AA810" s="144"/>
      <c r="AB810" s="90"/>
      <c r="AC810" s="144"/>
      <c r="AD810" s="90"/>
      <c r="AE810" s="144"/>
      <c r="AF810" s="178" t="str">
        <f>IF(AND(O810="",Q810="",S810="",U810="",W810="",Y810="",AA810="",AC810=""),"",IF(OR(AND(O810&lt;&gt;"NA",O810&lt;&gt;"C",O810&lt;&gt;"NC",O810&lt;&gt;"SF",O810&lt;&gt;""),AND(Q810&lt;&gt;"NA",Q810&lt;&gt;"C",Q810&lt;&gt;"NC",Q810&lt;&gt;"SF",Q810&lt;&gt;""),AND(S810&lt;&gt;"NA",S810&lt;&gt;"C",S810&lt;&gt;"NC",S810&lt;&gt;"SF",S810&lt;&gt;""),AND(U810&lt;&gt;"NA",U810&lt;&gt;"C",U810&lt;&gt;"NC",U810&lt;&gt;"SF",U810&lt;&gt;""),AND(W810&lt;&gt;"NA",W810&lt;&gt;"C",W810&lt;&gt;"NC",W810&lt;&gt;"SF",W810&lt;&gt;""),AND(Y810&lt;&gt;"NA",Y810&lt;&gt;"C",Y810&lt;&gt;"NC",Y810&lt;&gt;"SF",Y810&lt;&gt;""),AND(AA810&lt;&gt;"NA",AA810&lt;&gt;"C",AA810&lt;&gt;"NC",AA810&lt;&gt;"SF",AA810&lt;&gt;""),AND(AC810&lt;&gt;"NA",AC810&lt;&gt;"C",AC810&lt;&gt;"NC",AC810&lt;&gt;"SF",AC810&lt;&gt;"")),"FALSO",IF(AND(O810="NA",Q810="NA",S810="NA",U810="NA",W810="NA",Y810="NA",AA810="NA",AC810="NA"),"NA",IF(OR(O810="NC",Q810="NC",S810="NC",U810="NC",W810="NC",Y810="NC",AA810="NC",AC810="NC",O810="SF",Q810="SF",S810="SF",U810="SF",W810="SF",Y810="SF",AA810="SF",AC810="SF"),"NC",IF(OR(O810="C",Q810="C",S810="C",U810="C",W810="C",Y810="C",AA810="C",AC810="C"),"C","")))))</f>
        <v/>
      </c>
      <c r="AG810" s="54" t="b">
        <f>IF(AND(AE810="C",AF810="C"),"UTILIZOU O PDA CORRETAMENTE",IF(AND(AE810="C",AF810="NC"),"UTILIZOU O PDA CORRETAMENTE. NÃO HÁ FOTOS DE TODAS AS ETAPAS",IF(AND(AE810="NC",AF810="NC"),"NÃO UTILIZOU O PDA",IF(AND(AE810="NA",AF810="NA"),"NÃO AVALIADO POR FALHA DE SINCRONISMO"))))</f>
        <v>0</v>
      </c>
      <c r="AH810" s="144"/>
      <c r="AI810" s="190" t="s">
        <v>6</v>
      </c>
      <c r="AJ810" s="94">
        <f>E810</f>
        <v>0</v>
      </c>
      <c r="AK810" s="192" t="s">
        <v>39</v>
      </c>
    </row>
    <row r="811" spans="1:37" ht="30" customHeight="1">
      <c r="A811" s="90"/>
      <c r="B811" s="90"/>
      <c r="C811" s="90"/>
      <c r="D811" s="90"/>
      <c r="E811" s="90"/>
      <c r="F811" s="90"/>
      <c r="G811" s="90"/>
      <c r="H811" s="90"/>
      <c r="I811" s="90"/>
      <c r="J811" s="90"/>
      <c r="K811" s="90"/>
      <c r="L811" s="90"/>
      <c r="M811" s="90"/>
      <c r="N811" s="153"/>
      <c r="O811" s="144"/>
      <c r="P811" s="90"/>
      <c r="Q811" s="144"/>
      <c r="R811" s="90"/>
      <c r="S811" s="144"/>
      <c r="T811" s="90"/>
      <c r="U811" s="144"/>
      <c r="V811" s="90"/>
      <c r="W811" s="144"/>
      <c r="X811" s="90"/>
      <c r="Y811" s="144"/>
      <c r="Z811" s="90"/>
      <c r="AA811" s="144"/>
      <c r="AB811" s="90"/>
      <c r="AC811" s="144"/>
      <c r="AD811" s="90"/>
      <c r="AE811" s="144"/>
      <c r="AF811" s="178" t="str">
        <f>IF(AND(O811="",Q811="",S811="",U811="",W811="",Y811="",AA811="",AC811=""),"",IF(OR(AND(O811&lt;&gt;"NA",O811&lt;&gt;"C",O811&lt;&gt;"NC",O811&lt;&gt;"SF",O811&lt;&gt;""),AND(Q811&lt;&gt;"NA",Q811&lt;&gt;"C",Q811&lt;&gt;"NC",Q811&lt;&gt;"SF",Q811&lt;&gt;""),AND(S811&lt;&gt;"NA",S811&lt;&gt;"C",S811&lt;&gt;"NC",S811&lt;&gt;"SF",S811&lt;&gt;""),AND(U811&lt;&gt;"NA",U811&lt;&gt;"C",U811&lt;&gt;"NC",U811&lt;&gt;"SF",U811&lt;&gt;""),AND(W811&lt;&gt;"NA",W811&lt;&gt;"C",W811&lt;&gt;"NC",W811&lt;&gt;"SF",W811&lt;&gt;""),AND(Y811&lt;&gt;"NA",Y811&lt;&gt;"C",Y811&lt;&gt;"NC",Y811&lt;&gt;"SF",Y811&lt;&gt;""),AND(AA811&lt;&gt;"NA",AA811&lt;&gt;"C",AA811&lt;&gt;"NC",AA811&lt;&gt;"SF",AA811&lt;&gt;""),AND(AC811&lt;&gt;"NA",AC811&lt;&gt;"C",AC811&lt;&gt;"NC",AC811&lt;&gt;"SF",AC811&lt;&gt;"")),"FALSO",IF(AND(O811="NA",Q811="NA",S811="NA",U811="NA",W811="NA",Y811="NA",AA811="NA",AC811="NA"),"NA",IF(OR(O811="NC",Q811="NC",S811="NC",U811="NC",W811="NC",Y811="NC",AA811="NC",AC811="NC",O811="SF",Q811="SF",S811="SF",U811="SF",W811="SF",Y811="SF",AA811="SF",AC811="SF"),"NC",IF(OR(O811="C",Q811="C",S811="C",U811="C",W811="C",Y811="C",AA811="C",AC811="C"),"C","")))))</f>
        <v/>
      </c>
      <c r="AG811" s="54" t="b">
        <f>IF(AND(AE811="C",AF811="C"),"UTILIZOU O PDA CORRETAMENTE",IF(AND(AE811="C",AF811="NC"),"UTILIZOU O PDA CORRETAMENTE. NÃO HÁ FOTOS DE TODAS AS ETAPAS",IF(AND(AE811="NC",AF811="NC"),"NÃO UTILIZOU O PDA",IF(AND(AE811="NA",AF811="NA"),"NÃO AVALIADO POR FALHA DE SINCRONISMO"))))</f>
        <v>0</v>
      </c>
      <c r="AH811" s="144"/>
      <c r="AI811" s="190" t="s">
        <v>6</v>
      </c>
      <c r="AJ811" s="94">
        <f>E811</f>
        <v>0</v>
      </c>
      <c r="AK811" s="192" t="s">
        <v>39</v>
      </c>
    </row>
    <row r="812" spans="1:37" ht="30" customHeight="1">
      <c r="A812" s="90"/>
      <c r="B812" s="90"/>
      <c r="C812" s="90"/>
      <c r="D812" s="90"/>
      <c r="E812" s="90"/>
      <c r="F812" s="90"/>
      <c r="G812" s="90"/>
      <c r="H812" s="90"/>
      <c r="I812" s="90"/>
      <c r="J812" s="90"/>
      <c r="K812" s="90"/>
      <c r="L812" s="90"/>
      <c r="M812" s="90"/>
      <c r="N812" s="153"/>
      <c r="O812" s="144"/>
      <c r="P812" s="90"/>
      <c r="Q812" s="144"/>
      <c r="R812" s="90"/>
      <c r="S812" s="144"/>
      <c r="T812" s="90"/>
      <c r="U812" s="144"/>
      <c r="V812" s="90"/>
      <c r="W812" s="144"/>
      <c r="X812" s="90"/>
      <c r="Y812" s="144"/>
      <c r="Z812" s="90"/>
      <c r="AA812" s="144"/>
      <c r="AB812" s="90"/>
      <c r="AC812" s="144"/>
      <c r="AD812" s="90"/>
      <c r="AE812" s="144"/>
      <c r="AF812" s="178" t="str">
        <f>IF(AND(O812="",Q812="",S812="",U812="",W812="",Y812="",AA812="",AC812=""),"",IF(OR(AND(O812&lt;&gt;"NA",O812&lt;&gt;"C",O812&lt;&gt;"NC",O812&lt;&gt;"SF",O812&lt;&gt;""),AND(Q812&lt;&gt;"NA",Q812&lt;&gt;"C",Q812&lt;&gt;"NC",Q812&lt;&gt;"SF",Q812&lt;&gt;""),AND(S812&lt;&gt;"NA",S812&lt;&gt;"C",S812&lt;&gt;"NC",S812&lt;&gt;"SF",S812&lt;&gt;""),AND(U812&lt;&gt;"NA",U812&lt;&gt;"C",U812&lt;&gt;"NC",U812&lt;&gt;"SF",U812&lt;&gt;""),AND(W812&lt;&gt;"NA",W812&lt;&gt;"C",W812&lt;&gt;"NC",W812&lt;&gt;"SF",W812&lt;&gt;""),AND(Y812&lt;&gt;"NA",Y812&lt;&gt;"C",Y812&lt;&gt;"NC",Y812&lt;&gt;"SF",Y812&lt;&gt;""),AND(AA812&lt;&gt;"NA",AA812&lt;&gt;"C",AA812&lt;&gt;"NC",AA812&lt;&gt;"SF",AA812&lt;&gt;""),AND(AC812&lt;&gt;"NA",AC812&lt;&gt;"C",AC812&lt;&gt;"NC",AC812&lt;&gt;"SF",AC812&lt;&gt;"")),"FALSO",IF(AND(O812="NA",Q812="NA",S812="NA",U812="NA",W812="NA",Y812="NA",AA812="NA",AC812="NA"),"NA",IF(OR(O812="NC",Q812="NC",S812="NC",U812="NC",W812="NC",Y812="NC",AA812="NC",AC812="NC",O812="SF",Q812="SF",S812="SF",U812="SF",W812="SF",Y812="SF",AA812="SF",AC812="SF"),"NC",IF(OR(O812="C",Q812="C",S812="C",U812="C",W812="C",Y812="C",AA812="C",AC812="C"),"C","")))))</f>
        <v/>
      </c>
      <c r="AG812" s="54" t="b">
        <f>IF(AND(AE812="C",AF812="C"),"UTILIZOU O PDA CORRETAMENTE",IF(AND(AE812="C",AF812="NC"),"UTILIZOU O PDA CORRETAMENTE. NÃO HÁ FOTOS DE TODAS AS ETAPAS",IF(AND(AE812="NC",AF812="NC"),"NÃO UTILIZOU O PDA",IF(AND(AE812="NA",AF812="NA"),"NÃO AVALIADO POR FALHA DE SINCRONISMO"))))</f>
        <v>0</v>
      </c>
      <c r="AH812" s="144"/>
      <c r="AI812" s="190" t="s">
        <v>6</v>
      </c>
      <c r="AJ812" s="94">
        <f>E812</f>
        <v>0</v>
      </c>
      <c r="AK812" s="192" t="s">
        <v>39</v>
      </c>
    </row>
    <row r="813" spans="1:37" ht="30" customHeight="1">
      <c r="A813" s="90"/>
      <c r="B813" s="90"/>
      <c r="C813" s="90"/>
      <c r="D813" s="90"/>
      <c r="E813" s="90"/>
      <c r="F813" s="90"/>
      <c r="G813" s="90"/>
      <c r="H813" s="90"/>
      <c r="I813" s="90"/>
      <c r="J813" s="90"/>
      <c r="K813" s="90"/>
      <c r="L813" s="90"/>
      <c r="M813" s="90"/>
      <c r="N813" s="153"/>
      <c r="O813" s="144"/>
      <c r="P813" s="90"/>
      <c r="Q813" s="144"/>
      <c r="R813" s="90"/>
      <c r="S813" s="144"/>
      <c r="T813" s="90"/>
      <c r="U813" s="144"/>
      <c r="V813" s="90"/>
      <c r="W813" s="144"/>
      <c r="X813" s="90"/>
      <c r="Y813" s="144"/>
      <c r="Z813" s="90"/>
      <c r="AA813" s="144"/>
      <c r="AB813" s="90"/>
      <c r="AC813" s="144"/>
      <c r="AD813" s="90"/>
      <c r="AE813" s="144"/>
      <c r="AF813" s="178" t="str">
        <f>IF(AND(O813="",Q813="",S813="",U813="",W813="",Y813="",AA813="",AC813=""),"",IF(OR(AND(O813&lt;&gt;"NA",O813&lt;&gt;"C",O813&lt;&gt;"NC",O813&lt;&gt;"SF",O813&lt;&gt;""),AND(Q813&lt;&gt;"NA",Q813&lt;&gt;"C",Q813&lt;&gt;"NC",Q813&lt;&gt;"SF",Q813&lt;&gt;""),AND(S813&lt;&gt;"NA",S813&lt;&gt;"C",S813&lt;&gt;"NC",S813&lt;&gt;"SF",S813&lt;&gt;""),AND(U813&lt;&gt;"NA",U813&lt;&gt;"C",U813&lt;&gt;"NC",U813&lt;&gt;"SF",U813&lt;&gt;""),AND(W813&lt;&gt;"NA",W813&lt;&gt;"C",W813&lt;&gt;"NC",W813&lt;&gt;"SF",W813&lt;&gt;""),AND(Y813&lt;&gt;"NA",Y813&lt;&gt;"C",Y813&lt;&gt;"NC",Y813&lt;&gt;"SF",Y813&lt;&gt;""),AND(AA813&lt;&gt;"NA",AA813&lt;&gt;"C",AA813&lt;&gt;"NC",AA813&lt;&gt;"SF",AA813&lt;&gt;""),AND(AC813&lt;&gt;"NA",AC813&lt;&gt;"C",AC813&lt;&gt;"NC",AC813&lt;&gt;"SF",AC813&lt;&gt;"")),"FALSO",IF(AND(O813="NA",Q813="NA",S813="NA",U813="NA",W813="NA",Y813="NA",AA813="NA",AC813="NA"),"NA",IF(OR(O813="NC",Q813="NC",S813="NC",U813="NC",W813="NC",Y813="NC",AA813="NC",AC813="NC",O813="SF",Q813="SF",S813="SF",U813="SF",W813="SF",Y813="SF",AA813="SF",AC813="SF"),"NC",IF(OR(O813="C",Q813="C",S813="C",U813="C",W813="C",Y813="C",AA813="C",AC813="C"),"C","")))))</f>
        <v/>
      </c>
      <c r="AG813" s="54" t="b">
        <f>IF(AND(AE813="C",AF813="C"),"UTILIZOU O PDA CORRETAMENTE",IF(AND(AE813="C",AF813="NC"),"UTILIZOU O PDA CORRETAMENTE. NÃO HÁ FOTOS DE TODAS AS ETAPAS",IF(AND(AE813="NC",AF813="NC"),"NÃO UTILIZOU O PDA",IF(AND(AE813="NA",AF813="NA"),"NÃO AVALIADO POR FALHA DE SINCRONISMO"))))</f>
        <v>0</v>
      </c>
      <c r="AH813" s="144"/>
      <c r="AI813" s="190" t="s">
        <v>6</v>
      </c>
      <c r="AJ813" s="94">
        <f>E813</f>
        <v>0</v>
      </c>
      <c r="AK813" s="192" t="s">
        <v>39</v>
      </c>
    </row>
    <row r="814" spans="1:37" ht="30" customHeight="1">
      <c r="A814" s="90"/>
      <c r="B814" s="90"/>
      <c r="C814" s="90"/>
      <c r="D814" s="90"/>
      <c r="E814" s="90"/>
      <c r="F814" s="90"/>
      <c r="G814" s="90"/>
      <c r="H814" s="90"/>
      <c r="I814" s="90"/>
      <c r="J814" s="90"/>
      <c r="K814" s="90"/>
      <c r="L814" s="90"/>
      <c r="M814" s="90"/>
      <c r="N814" s="153"/>
      <c r="O814" s="144"/>
      <c r="P814" s="90"/>
      <c r="Q814" s="144"/>
      <c r="R814" s="90"/>
      <c r="S814" s="144"/>
      <c r="T814" s="90"/>
      <c r="U814" s="144"/>
      <c r="V814" s="90"/>
      <c r="W814" s="144"/>
      <c r="X814" s="90"/>
      <c r="Y814" s="144"/>
      <c r="Z814" s="90"/>
      <c r="AA814" s="144"/>
      <c r="AB814" s="90"/>
      <c r="AC814" s="144"/>
      <c r="AD814" s="90"/>
      <c r="AE814" s="144"/>
      <c r="AF814" s="178" t="str">
        <f>IF(AND(O814="",Q814="",S814="",U814="",W814="",Y814="",AA814="",AC814=""),"",IF(OR(AND(O814&lt;&gt;"NA",O814&lt;&gt;"C",O814&lt;&gt;"NC",O814&lt;&gt;"SF",O814&lt;&gt;""),AND(Q814&lt;&gt;"NA",Q814&lt;&gt;"C",Q814&lt;&gt;"NC",Q814&lt;&gt;"SF",Q814&lt;&gt;""),AND(S814&lt;&gt;"NA",S814&lt;&gt;"C",S814&lt;&gt;"NC",S814&lt;&gt;"SF",S814&lt;&gt;""),AND(U814&lt;&gt;"NA",U814&lt;&gt;"C",U814&lt;&gt;"NC",U814&lt;&gt;"SF",U814&lt;&gt;""),AND(W814&lt;&gt;"NA",W814&lt;&gt;"C",W814&lt;&gt;"NC",W814&lt;&gt;"SF",W814&lt;&gt;""),AND(Y814&lt;&gt;"NA",Y814&lt;&gt;"C",Y814&lt;&gt;"NC",Y814&lt;&gt;"SF",Y814&lt;&gt;""),AND(AA814&lt;&gt;"NA",AA814&lt;&gt;"C",AA814&lt;&gt;"NC",AA814&lt;&gt;"SF",AA814&lt;&gt;""),AND(AC814&lt;&gt;"NA",AC814&lt;&gt;"C",AC814&lt;&gt;"NC",AC814&lt;&gt;"SF",AC814&lt;&gt;"")),"FALSO",IF(AND(O814="NA",Q814="NA",S814="NA",U814="NA",W814="NA",Y814="NA",AA814="NA",AC814="NA"),"NA",IF(OR(O814="NC",Q814="NC",S814="NC",U814="NC",W814="NC",Y814="NC",AA814="NC",AC814="NC",O814="SF",Q814="SF",S814="SF",U814="SF",W814="SF",Y814="SF",AA814="SF",AC814="SF"),"NC",IF(OR(O814="C",Q814="C",S814="C",U814="C",W814="C",Y814="C",AA814="C",AC814="C"),"C","")))))</f>
        <v/>
      </c>
      <c r="AG814" s="54" t="b">
        <f>IF(AND(AE814="C",AF814="C"),"UTILIZOU O PDA CORRETAMENTE",IF(AND(AE814="C",AF814="NC"),"UTILIZOU O PDA CORRETAMENTE. NÃO HÁ FOTOS DE TODAS AS ETAPAS",IF(AND(AE814="NC",AF814="NC"),"NÃO UTILIZOU O PDA",IF(AND(AE814="NA",AF814="NA"),"NÃO AVALIADO POR FALHA DE SINCRONISMO"))))</f>
        <v>0</v>
      </c>
      <c r="AH814" s="144"/>
      <c r="AI814" s="190" t="s">
        <v>6</v>
      </c>
      <c r="AJ814" s="94">
        <f>E814</f>
        <v>0</v>
      </c>
      <c r="AK814" s="192" t="s">
        <v>39</v>
      </c>
    </row>
    <row r="815" spans="1:37" ht="30" customHeight="1">
      <c r="A815" s="90"/>
      <c r="B815" s="90"/>
      <c r="C815" s="90"/>
      <c r="D815" s="90"/>
      <c r="E815" s="90"/>
      <c r="F815" s="90"/>
      <c r="G815" s="90"/>
      <c r="H815" s="90"/>
      <c r="I815" s="90"/>
      <c r="J815" s="90"/>
      <c r="K815" s="90"/>
      <c r="L815" s="90"/>
      <c r="M815" s="90"/>
      <c r="N815" s="153"/>
      <c r="O815" s="144"/>
      <c r="P815" s="90"/>
      <c r="Q815" s="144"/>
      <c r="R815" s="90"/>
      <c r="S815" s="144"/>
      <c r="T815" s="90"/>
      <c r="U815" s="144"/>
      <c r="V815" s="90"/>
      <c r="W815" s="144"/>
      <c r="X815" s="90"/>
      <c r="Y815" s="144"/>
      <c r="Z815" s="90"/>
      <c r="AA815" s="144"/>
      <c r="AB815" s="90"/>
      <c r="AC815" s="144"/>
      <c r="AD815" s="90"/>
      <c r="AE815" s="144"/>
      <c r="AF815" s="178" t="str">
        <f>IF(AND(O815="",Q815="",S815="",U815="",W815="",Y815="",AA815="",AC815=""),"",IF(OR(AND(O815&lt;&gt;"NA",O815&lt;&gt;"C",O815&lt;&gt;"NC",O815&lt;&gt;"SF",O815&lt;&gt;""),AND(Q815&lt;&gt;"NA",Q815&lt;&gt;"C",Q815&lt;&gt;"NC",Q815&lt;&gt;"SF",Q815&lt;&gt;""),AND(S815&lt;&gt;"NA",S815&lt;&gt;"C",S815&lt;&gt;"NC",S815&lt;&gt;"SF",S815&lt;&gt;""),AND(U815&lt;&gt;"NA",U815&lt;&gt;"C",U815&lt;&gt;"NC",U815&lt;&gt;"SF",U815&lt;&gt;""),AND(W815&lt;&gt;"NA",W815&lt;&gt;"C",W815&lt;&gt;"NC",W815&lt;&gt;"SF",W815&lt;&gt;""),AND(Y815&lt;&gt;"NA",Y815&lt;&gt;"C",Y815&lt;&gt;"NC",Y815&lt;&gt;"SF",Y815&lt;&gt;""),AND(AA815&lt;&gt;"NA",AA815&lt;&gt;"C",AA815&lt;&gt;"NC",AA815&lt;&gt;"SF",AA815&lt;&gt;""),AND(AC815&lt;&gt;"NA",AC815&lt;&gt;"C",AC815&lt;&gt;"NC",AC815&lt;&gt;"SF",AC815&lt;&gt;"")),"FALSO",IF(AND(O815="NA",Q815="NA",S815="NA",U815="NA",W815="NA",Y815="NA",AA815="NA",AC815="NA"),"NA",IF(OR(O815="NC",Q815="NC",S815="NC",U815="NC",W815="NC",Y815="NC",AA815="NC",AC815="NC",O815="SF",Q815="SF",S815="SF",U815="SF",W815="SF",Y815="SF",AA815="SF",AC815="SF"),"NC",IF(OR(O815="C",Q815="C",S815="C",U815="C",W815="C",Y815="C",AA815="C",AC815="C"),"C","")))))</f>
        <v/>
      </c>
      <c r="AG815" s="54" t="b">
        <f>IF(AND(AE815="C",AF815="C"),"UTILIZOU O PDA CORRETAMENTE",IF(AND(AE815="C",AF815="NC"),"UTILIZOU O PDA CORRETAMENTE. NÃO HÁ FOTOS DE TODAS AS ETAPAS",IF(AND(AE815="NC",AF815="NC"),"NÃO UTILIZOU O PDA",IF(AND(AE815="NA",AF815="NA"),"NÃO AVALIADO POR FALHA DE SINCRONISMO"))))</f>
        <v>0</v>
      </c>
      <c r="AH815" s="144"/>
      <c r="AI815" s="190" t="s">
        <v>6</v>
      </c>
      <c r="AJ815" s="94">
        <f>E815</f>
        <v>0</v>
      </c>
      <c r="AK815" s="192" t="s">
        <v>39</v>
      </c>
    </row>
    <row r="816" spans="1:37" ht="30" customHeight="1">
      <c r="A816" s="90"/>
      <c r="B816" s="90"/>
      <c r="C816" s="90"/>
      <c r="D816" s="90"/>
      <c r="E816" s="90"/>
      <c r="F816" s="90"/>
      <c r="G816" s="90"/>
      <c r="H816" s="90"/>
      <c r="I816" s="90"/>
      <c r="J816" s="90"/>
      <c r="K816" s="90"/>
      <c r="L816" s="90"/>
      <c r="M816" s="90"/>
      <c r="N816" s="153"/>
      <c r="O816" s="144"/>
      <c r="P816" s="90"/>
      <c r="Q816" s="144"/>
      <c r="R816" s="90"/>
      <c r="S816" s="144"/>
      <c r="T816" s="90"/>
      <c r="U816" s="144"/>
      <c r="V816" s="90"/>
      <c r="W816" s="144"/>
      <c r="X816" s="90"/>
      <c r="Y816" s="144"/>
      <c r="Z816" s="90"/>
      <c r="AA816" s="144"/>
      <c r="AB816" s="90"/>
      <c r="AC816" s="144"/>
      <c r="AD816" s="90"/>
      <c r="AE816" s="144"/>
      <c r="AF816" s="178" t="str">
        <f>IF(AND(O816="",Q816="",S816="",U816="",W816="",Y816="",AA816="",AC816=""),"",IF(OR(AND(O816&lt;&gt;"NA",O816&lt;&gt;"C",O816&lt;&gt;"NC",O816&lt;&gt;"SF",O816&lt;&gt;""),AND(Q816&lt;&gt;"NA",Q816&lt;&gt;"C",Q816&lt;&gt;"NC",Q816&lt;&gt;"SF",Q816&lt;&gt;""),AND(S816&lt;&gt;"NA",S816&lt;&gt;"C",S816&lt;&gt;"NC",S816&lt;&gt;"SF",S816&lt;&gt;""),AND(U816&lt;&gt;"NA",U816&lt;&gt;"C",U816&lt;&gt;"NC",U816&lt;&gt;"SF",U816&lt;&gt;""),AND(W816&lt;&gt;"NA",W816&lt;&gt;"C",W816&lt;&gt;"NC",W816&lt;&gt;"SF",W816&lt;&gt;""),AND(Y816&lt;&gt;"NA",Y816&lt;&gt;"C",Y816&lt;&gt;"NC",Y816&lt;&gt;"SF",Y816&lt;&gt;""),AND(AA816&lt;&gt;"NA",AA816&lt;&gt;"C",AA816&lt;&gt;"NC",AA816&lt;&gt;"SF",AA816&lt;&gt;""),AND(AC816&lt;&gt;"NA",AC816&lt;&gt;"C",AC816&lt;&gt;"NC",AC816&lt;&gt;"SF",AC816&lt;&gt;"")),"FALSO",IF(AND(O816="NA",Q816="NA",S816="NA",U816="NA",W816="NA",Y816="NA",AA816="NA",AC816="NA"),"NA",IF(OR(O816="NC",Q816="NC",S816="NC",U816="NC",W816="NC",Y816="NC",AA816="NC",AC816="NC",O816="SF",Q816="SF",S816="SF",U816="SF",W816="SF",Y816="SF",AA816="SF",AC816="SF"),"NC",IF(OR(O816="C",Q816="C",S816="C",U816="C",W816="C",Y816="C",AA816="C",AC816="C"),"C","")))))</f>
        <v/>
      </c>
      <c r="AG816" s="54" t="b">
        <f>IF(AND(AE816="C",AF816="C"),"UTILIZOU O PDA CORRETAMENTE",IF(AND(AE816="C",AF816="NC"),"UTILIZOU O PDA CORRETAMENTE. NÃO HÁ FOTOS DE TODAS AS ETAPAS",IF(AND(AE816="NC",AF816="NC"),"NÃO UTILIZOU O PDA",IF(AND(AE816="NA",AF816="NA"),"NÃO AVALIADO POR FALHA DE SINCRONISMO"))))</f>
        <v>0</v>
      </c>
      <c r="AH816" s="144"/>
      <c r="AI816" s="190" t="s">
        <v>6</v>
      </c>
      <c r="AJ816" s="94">
        <f>E816</f>
        <v>0</v>
      </c>
      <c r="AK816" s="192" t="s">
        <v>39</v>
      </c>
    </row>
    <row r="817" spans="1:37" ht="30" customHeight="1">
      <c r="A817" s="90"/>
      <c r="B817" s="90"/>
      <c r="C817" s="90"/>
      <c r="D817" s="90"/>
      <c r="E817" s="90"/>
      <c r="F817" s="90"/>
      <c r="G817" s="90"/>
      <c r="H817" s="90"/>
      <c r="I817" s="90"/>
      <c r="J817" s="90"/>
      <c r="K817" s="90"/>
      <c r="L817" s="90"/>
      <c r="M817" s="90"/>
      <c r="N817" s="153"/>
      <c r="O817" s="144"/>
      <c r="P817" s="90"/>
      <c r="Q817" s="144"/>
      <c r="R817" s="90"/>
      <c r="S817" s="144"/>
      <c r="T817" s="90"/>
      <c r="U817" s="144"/>
      <c r="V817" s="90"/>
      <c r="W817" s="144"/>
      <c r="X817" s="90"/>
      <c r="Y817" s="144"/>
      <c r="Z817" s="90"/>
      <c r="AA817" s="144"/>
      <c r="AB817" s="90"/>
      <c r="AC817" s="144"/>
      <c r="AD817" s="90"/>
      <c r="AE817" s="144"/>
      <c r="AF817" s="178" t="str">
        <f>IF(AND(O817="",Q817="",S817="",U817="",W817="",Y817="",AA817="",AC817=""),"",IF(OR(AND(O817&lt;&gt;"NA",O817&lt;&gt;"C",O817&lt;&gt;"NC",O817&lt;&gt;"SF",O817&lt;&gt;""),AND(Q817&lt;&gt;"NA",Q817&lt;&gt;"C",Q817&lt;&gt;"NC",Q817&lt;&gt;"SF",Q817&lt;&gt;""),AND(S817&lt;&gt;"NA",S817&lt;&gt;"C",S817&lt;&gt;"NC",S817&lt;&gt;"SF",S817&lt;&gt;""),AND(U817&lt;&gt;"NA",U817&lt;&gt;"C",U817&lt;&gt;"NC",U817&lt;&gt;"SF",U817&lt;&gt;""),AND(W817&lt;&gt;"NA",W817&lt;&gt;"C",W817&lt;&gt;"NC",W817&lt;&gt;"SF",W817&lt;&gt;""),AND(Y817&lt;&gt;"NA",Y817&lt;&gt;"C",Y817&lt;&gt;"NC",Y817&lt;&gt;"SF",Y817&lt;&gt;""),AND(AA817&lt;&gt;"NA",AA817&lt;&gt;"C",AA817&lt;&gt;"NC",AA817&lt;&gt;"SF",AA817&lt;&gt;""),AND(AC817&lt;&gt;"NA",AC817&lt;&gt;"C",AC817&lt;&gt;"NC",AC817&lt;&gt;"SF",AC817&lt;&gt;"")),"FALSO",IF(AND(O817="NA",Q817="NA",S817="NA",U817="NA",W817="NA",Y817="NA",AA817="NA",AC817="NA"),"NA",IF(OR(O817="NC",Q817="NC",S817="NC",U817="NC",W817="NC",Y817="NC",AA817="NC",AC817="NC",O817="SF",Q817="SF",S817="SF",U817="SF",W817="SF",Y817="SF",AA817="SF",AC817="SF"),"NC",IF(OR(O817="C",Q817="C",S817="C",U817="C",W817="C",Y817="C",AA817="C",AC817="C"),"C","")))))</f>
        <v/>
      </c>
      <c r="AG817" s="54" t="b">
        <f>IF(AND(AE817="C",AF817="C"),"UTILIZOU O PDA CORRETAMENTE",IF(AND(AE817="C",AF817="NC"),"UTILIZOU O PDA CORRETAMENTE. NÃO HÁ FOTOS DE TODAS AS ETAPAS",IF(AND(AE817="NC",AF817="NC"),"NÃO UTILIZOU O PDA",IF(AND(AE817="NA",AF817="NA"),"NÃO AVALIADO POR FALHA DE SINCRONISMO"))))</f>
        <v>0</v>
      </c>
      <c r="AH817" s="144"/>
      <c r="AI817" s="190" t="s">
        <v>6</v>
      </c>
      <c r="AJ817" s="94">
        <f>E817</f>
        <v>0</v>
      </c>
      <c r="AK817" s="192" t="s">
        <v>39</v>
      </c>
    </row>
    <row r="818" spans="1:37" ht="30" customHeight="1">
      <c r="A818" s="90"/>
      <c r="B818" s="90"/>
      <c r="C818" s="90"/>
      <c r="D818" s="90"/>
      <c r="E818" s="90"/>
      <c r="F818" s="90"/>
      <c r="G818" s="90"/>
      <c r="H818" s="90"/>
      <c r="I818" s="90"/>
      <c r="J818" s="90"/>
      <c r="K818" s="90"/>
      <c r="L818" s="90"/>
      <c r="M818" s="90"/>
      <c r="N818" s="153"/>
      <c r="O818" s="144"/>
      <c r="P818" s="90"/>
      <c r="Q818" s="144"/>
      <c r="R818" s="90"/>
      <c r="S818" s="144"/>
      <c r="T818" s="90"/>
      <c r="U818" s="144"/>
      <c r="V818" s="90"/>
      <c r="W818" s="144"/>
      <c r="X818" s="90"/>
      <c r="Y818" s="144"/>
      <c r="Z818" s="90"/>
      <c r="AA818" s="144"/>
      <c r="AB818" s="90"/>
      <c r="AC818" s="144"/>
      <c r="AD818" s="90"/>
      <c r="AE818" s="144"/>
      <c r="AF818" s="178" t="str">
        <f>IF(AND(O818="",Q818="",S818="",U818="",W818="",Y818="",AA818="",AC818=""),"",IF(OR(AND(O818&lt;&gt;"NA",O818&lt;&gt;"C",O818&lt;&gt;"NC",O818&lt;&gt;"SF",O818&lt;&gt;""),AND(Q818&lt;&gt;"NA",Q818&lt;&gt;"C",Q818&lt;&gt;"NC",Q818&lt;&gt;"SF",Q818&lt;&gt;""),AND(S818&lt;&gt;"NA",S818&lt;&gt;"C",S818&lt;&gt;"NC",S818&lt;&gt;"SF",S818&lt;&gt;""),AND(U818&lt;&gt;"NA",U818&lt;&gt;"C",U818&lt;&gt;"NC",U818&lt;&gt;"SF",U818&lt;&gt;""),AND(W818&lt;&gt;"NA",W818&lt;&gt;"C",W818&lt;&gt;"NC",W818&lt;&gt;"SF",W818&lt;&gt;""),AND(Y818&lt;&gt;"NA",Y818&lt;&gt;"C",Y818&lt;&gt;"NC",Y818&lt;&gt;"SF",Y818&lt;&gt;""),AND(AA818&lt;&gt;"NA",AA818&lt;&gt;"C",AA818&lt;&gt;"NC",AA818&lt;&gt;"SF",AA818&lt;&gt;""),AND(AC818&lt;&gt;"NA",AC818&lt;&gt;"C",AC818&lt;&gt;"NC",AC818&lt;&gt;"SF",AC818&lt;&gt;"")),"FALSO",IF(AND(O818="NA",Q818="NA",S818="NA",U818="NA",W818="NA",Y818="NA",AA818="NA",AC818="NA"),"NA",IF(OR(O818="NC",Q818="NC",S818="NC",U818="NC",W818="NC",Y818="NC",AA818="NC",AC818="NC",O818="SF",Q818="SF",S818="SF",U818="SF",W818="SF",Y818="SF",AA818="SF",AC818="SF"),"NC",IF(OR(O818="C",Q818="C",S818="C",U818="C",W818="C",Y818="C",AA818="C",AC818="C"),"C","")))))</f>
        <v/>
      </c>
      <c r="AG818" s="54" t="b">
        <f>IF(AND(AE818="C",AF818="C"),"UTILIZOU O PDA CORRETAMENTE",IF(AND(AE818="C",AF818="NC"),"UTILIZOU O PDA CORRETAMENTE. NÃO HÁ FOTOS DE TODAS AS ETAPAS",IF(AND(AE818="NC",AF818="NC"),"NÃO UTILIZOU O PDA",IF(AND(AE818="NA",AF818="NA"),"NÃO AVALIADO POR FALHA DE SINCRONISMO"))))</f>
        <v>0</v>
      </c>
      <c r="AH818" s="144"/>
      <c r="AI818" s="190" t="s">
        <v>6</v>
      </c>
      <c r="AJ818" s="94">
        <f>E818</f>
        <v>0</v>
      </c>
      <c r="AK818" s="192" t="s">
        <v>39</v>
      </c>
    </row>
    <row r="819" spans="1:37" ht="30" customHeight="1">
      <c r="A819" s="90"/>
      <c r="B819" s="90"/>
      <c r="C819" s="90"/>
      <c r="D819" s="90"/>
      <c r="E819" s="90"/>
      <c r="F819" s="90"/>
      <c r="G819" s="90"/>
      <c r="H819" s="90"/>
      <c r="I819" s="90"/>
      <c r="J819" s="90"/>
      <c r="K819" s="90"/>
      <c r="L819" s="90"/>
      <c r="M819" s="90"/>
      <c r="N819" s="153"/>
      <c r="O819" s="144"/>
      <c r="P819" s="90"/>
      <c r="Q819" s="144"/>
      <c r="R819" s="90"/>
      <c r="S819" s="144"/>
      <c r="T819" s="90"/>
      <c r="U819" s="144"/>
      <c r="V819" s="90"/>
      <c r="W819" s="144"/>
      <c r="X819" s="90"/>
      <c r="Y819" s="144"/>
      <c r="Z819" s="90"/>
      <c r="AA819" s="144"/>
      <c r="AB819" s="90"/>
      <c r="AC819" s="144"/>
      <c r="AD819" s="90"/>
      <c r="AE819" s="144"/>
      <c r="AF819" s="178" t="str">
        <f>IF(AND(O819="",Q819="",S819="",U819="",W819="",Y819="",AA819="",AC819=""),"",IF(OR(AND(O819&lt;&gt;"NA",O819&lt;&gt;"C",O819&lt;&gt;"NC",O819&lt;&gt;"SF",O819&lt;&gt;""),AND(Q819&lt;&gt;"NA",Q819&lt;&gt;"C",Q819&lt;&gt;"NC",Q819&lt;&gt;"SF",Q819&lt;&gt;""),AND(S819&lt;&gt;"NA",S819&lt;&gt;"C",S819&lt;&gt;"NC",S819&lt;&gt;"SF",S819&lt;&gt;""),AND(U819&lt;&gt;"NA",U819&lt;&gt;"C",U819&lt;&gt;"NC",U819&lt;&gt;"SF",U819&lt;&gt;""),AND(W819&lt;&gt;"NA",W819&lt;&gt;"C",W819&lt;&gt;"NC",W819&lt;&gt;"SF",W819&lt;&gt;""),AND(Y819&lt;&gt;"NA",Y819&lt;&gt;"C",Y819&lt;&gt;"NC",Y819&lt;&gt;"SF",Y819&lt;&gt;""),AND(AA819&lt;&gt;"NA",AA819&lt;&gt;"C",AA819&lt;&gt;"NC",AA819&lt;&gt;"SF",AA819&lt;&gt;""),AND(AC819&lt;&gt;"NA",AC819&lt;&gt;"C",AC819&lt;&gt;"NC",AC819&lt;&gt;"SF",AC819&lt;&gt;"")),"FALSO",IF(AND(O819="NA",Q819="NA",S819="NA",U819="NA",W819="NA",Y819="NA",AA819="NA",AC819="NA"),"NA",IF(OR(O819="NC",Q819="NC",S819="NC",U819="NC",W819="NC",Y819="NC",AA819="NC",AC819="NC",O819="SF",Q819="SF",S819="SF",U819="SF",W819="SF",Y819="SF",AA819="SF",AC819="SF"),"NC",IF(OR(O819="C",Q819="C",S819="C",U819="C",W819="C",Y819="C",AA819="C",AC819="C"),"C","")))))</f>
        <v/>
      </c>
      <c r="AG819" s="54" t="b">
        <f>IF(AND(AE819="C",AF819="C"),"UTILIZOU O PDA CORRETAMENTE",IF(AND(AE819="C",AF819="NC"),"UTILIZOU O PDA CORRETAMENTE. NÃO HÁ FOTOS DE TODAS AS ETAPAS",IF(AND(AE819="NC",AF819="NC"),"NÃO UTILIZOU O PDA",IF(AND(AE819="NA",AF819="NA"),"NÃO AVALIADO POR FALHA DE SINCRONISMO"))))</f>
        <v>0</v>
      </c>
      <c r="AH819" s="144"/>
      <c r="AI819" s="190" t="s">
        <v>6</v>
      </c>
      <c r="AJ819" s="94">
        <f>E819</f>
        <v>0</v>
      </c>
      <c r="AK819" s="192" t="s">
        <v>39</v>
      </c>
    </row>
    <row r="820" spans="1:37" ht="30" customHeight="1">
      <c r="A820" s="90"/>
      <c r="B820" s="90"/>
      <c r="C820" s="90"/>
      <c r="D820" s="90"/>
      <c r="E820" s="90"/>
      <c r="F820" s="90"/>
      <c r="G820" s="90"/>
      <c r="H820" s="90"/>
      <c r="I820" s="90"/>
      <c r="J820" s="90"/>
      <c r="K820" s="90"/>
      <c r="L820" s="90"/>
      <c r="M820" s="90"/>
      <c r="N820" s="153"/>
      <c r="O820" s="144"/>
      <c r="P820" s="90"/>
      <c r="Q820" s="144"/>
      <c r="R820" s="90"/>
      <c r="S820" s="144"/>
      <c r="T820" s="90"/>
      <c r="U820" s="144"/>
      <c r="V820" s="90"/>
      <c r="W820" s="144"/>
      <c r="X820" s="90"/>
      <c r="Y820" s="144"/>
      <c r="Z820" s="90"/>
      <c r="AA820" s="144"/>
      <c r="AB820" s="90"/>
      <c r="AC820" s="144"/>
      <c r="AD820" s="90"/>
      <c r="AE820" s="144"/>
      <c r="AF820" s="178" t="str">
        <f>IF(AND(O820="",Q820="",S820="",U820="",W820="",Y820="",AA820="",AC820=""),"",IF(OR(AND(O820&lt;&gt;"NA",O820&lt;&gt;"C",O820&lt;&gt;"NC",O820&lt;&gt;"SF",O820&lt;&gt;""),AND(Q820&lt;&gt;"NA",Q820&lt;&gt;"C",Q820&lt;&gt;"NC",Q820&lt;&gt;"SF",Q820&lt;&gt;""),AND(S820&lt;&gt;"NA",S820&lt;&gt;"C",S820&lt;&gt;"NC",S820&lt;&gt;"SF",S820&lt;&gt;""),AND(U820&lt;&gt;"NA",U820&lt;&gt;"C",U820&lt;&gt;"NC",U820&lt;&gt;"SF",U820&lt;&gt;""),AND(W820&lt;&gt;"NA",W820&lt;&gt;"C",W820&lt;&gt;"NC",W820&lt;&gt;"SF",W820&lt;&gt;""),AND(Y820&lt;&gt;"NA",Y820&lt;&gt;"C",Y820&lt;&gt;"NC",Y820&lt;&gt;"SF",Y820&lt;&gt;""),AND(AA820&lt;&gt;"NA",AA820&lt;&gt;"C",AA820&lt;&gt;"NC",AA820&lt;&gt;"SF",AA820&lt;&gt;""),AND(AC820&lt;&gt;"NA",AC820&lt;&gt;"C",AC820&lt;&gt;"NC",AC820&lt;&gt;"SF",AC820&lt;&gt;"")),"FALSO",IF(AND(O820="NA",Q820="NA",S820="NA",U820="NA",W820="NA",Y820="NA",AA820="NA",AC820="NA"),"NA",IF(OR(O820="NC",Q820="NC",S820="NC",U820="NC",W820="NC",Y820="NC",AA820="NC",AC820="NC",O820="SF",Q820="SF",S820="SF",U820="SF",W820="SF",Y820="SF",AA820="SF",AC820="SF"),"NC",IF(OR(O820="C",Q820="C",S820="C",U820="C",W820="C",Y820="C",AA820="C",AC820="C"),"C","")))))</f>
        <v/>
      </c>
      <c r="AG820" s="54" t="b">
        <f>IF(AND(AE820="C",AF820="C"),"UTILIZOU O PDA CORRETAMENTE",IF(AND(AE820="C",AF820="NC"),"UTILIZOU O PDA CORRETAMENTE. NÃO HÁ FOTOS DE TODAS AS ETAPAS",IF(AND(AE820="NC",AF820="NC"),"NÃO UTILIZOU O PDA",IF(AND(AE820="NA",AF820="NA"),"NÃO AVALIADO POR FALHA DE SINCRONISMO"))))</f>
        <v>0</v>
      </c>
      <c r="AH820" s="144"/>
      <c r="AI820" s="190" t="s">
        <v>6</v>
      </c>
      <c r="AJ820" s="94">
        <f>E820</f>
        <v>0</v>
      </c>
      <c r="AK820" s="192" t="s">
        <v>39</v>
      </c>
    </row>
    <row r="821" spans="1:37" ht="30" customHeight="1">
      <c r="A821" s="90"/>
      <c r="B821" s="90"/>
      <c r="C821" s="90"/>
      <c r="D821" s="90"/>
      <c r="E821" s="90"/>
      <c r="F821" s="90"/>
      <c r="G821" s="90"/>
      <c r="H821" s="90"/>
      <c r="I821" s="90"/>
      <c r="J821" s="90"/>
      <c r="K821" s="90"/>
      <c r="L821" s="90"/>
      <c r="M821" s="90"/>
      <c r="N821" s="153"/>
      <c r="O821" s="144"/>
      <c r="P821" s="90"/>
      <c r="Q821" s="144"/>
      <c r="R821" s="90"/>
      <c r="S821" s="144"/>
      <c r="T821" s="90"/>
      <c r="U821" s="144"/>
      <c r="V821" s="90"/>
      <c r="W821" s="144"/>
      <c r="X821" s="90"/>
      <c r="Y821" s="144"/>
      <c r="Z821" s="90"/>
      <c r="AA821" s="144"/>
      <c r="AB821" s="90"/>
      <c r="AC821" s="144"/>
      <c r="AD821" s="90"/>
      <c r="AE821" s="144"/>
      <c r="AF821" s="178" t="str">
        <f>IF(AND(O821="",Q821="",S821="",U821="",W821="",Y821="",AA821="",AC821=""),"",IF(OR(AND(O821&lt;&gt;"NA",O821&lt;&gt;"C",O821&lt;&gt;"NC",O821&lt;&gt;"SF",O821&lt;&gt;""),AND(Q821&lt;&gt;"NA",Q821&lt;&gt;"C",Q821&lt;&gt;"NC",Q821&lt;&gt;"SF",Q821&lt;&gt;""),AND(S821&lt;&gt;"NA",S821&lt;&gt;"C",S821&lt;&gt;"NC",S821&lt;&gt;"SF",S821&lt;&gt;""),AND(U821&lt;&gt;"NA",U821&lt;&gt;"C",U821&lt;&gt;"NC",U821&lt;&gt;"SF",U821&lt;&gt;""),AND(W821&lt;&gt;"NA",W821&lt;&gt;"C",W821&lt;&gt;"NC",W821&lt;&gt;"SF",W821&lt;&gt;""),AND(Y821&lt;&gt;"NA",Y821&lt;&gt;"C",Y821&lt;&gt;"NC",Y821&lt;&gt;"SF",Y821&lt;&gt;""),AND(AA821&lt;&gt;"NA",AA821&lt;&gt;"C",AA821&lt;&gt;"NC",AA821&lt;&gt;"SF",AA821&lt;&gt;""),AND(AC821&lt;&gt;"NA",AC821&lt;&gt;"C",AC821&lt;&gt;"NC",AC821&lt;&gt;"SF",AC821&lt;&gt;"")),"FALSO",IF(AND(O821="NA",Q821="NA",S821="NA",U821="NA",W821="NA",Y821="NA",AA821="NA",AC821="NA"),"NA",IF(OR(O821="NC",Q821="NC",S821="NC",U821="NC",W821="NC",Y821="NC",AA821="NC",AC821="NC",O821="SF",Q821="SF",S821="SF",U821="SF",W821="SF",Y821="SF",AA821="SF",AC821="SF"),"NC",IF(OR(O821="C",Q821="C",S821="C",U821="C",W821="C",Y821="C",AA821="C",AC821="C"),"C","")))))</f>
        <v/>
      </c>
      <c r="AG821" s="54" t="b">
        <f>IF(AND(AE821="C",AF821="C"),"UTILIZOU O PDA CORRETAMENTE",IF(AND(AE821="C",AF821="NC"),"UTILIZOU O PDA CORRETAMENTE. NÃO HÁ FOTOS DE TODAS AS ETAPAS",IF(AND(AE821="NC",AF821="NC"),"NÃO UTILIZOU O PDA",IF(AND(AE821="NA",AF821="NA"),"NÃO AVALIADO POR FALHA DE SINCRONISMO"))))</f>
        <v>0</v>
      </c>
      <c r="AH821" s="144"/>
      <c r="AI821" s="190" t="s">
        <v>6</v>
      </c>
      <c r="AJ821" s="94">
        <f>E821</f>
        <v>0</v>
      </c>
      <c r="AK821" s="192" t="s">
        <v>39</v>
      </c>
    </row>
    <row r="822" spans="1:37" ht="30" customHeight="1">
      <c r="A822" s="90"/>
      <c r="B822" s="90"/>
      <c r="C822" s="90"/>
      <c r="D822" s="90"/>
      <c r="E822" s="90"/>
      <c r="F822" s="90"/>
      <c r="G822" s="90"/>
      <c r="H822" s="90"/>
      <c r="I822" s="90"/>
      <c r="J822" s="90"/>
      <c r="K822" s="90"/>
      <c r="L822" s="90"/>
      <c r="M822" s="90"/>
      <c r="N822" s="153"/>
      <c r="O822" s="144"/>
      <c r="P822" s="90"/>
      <c r="Q822" s="144"/>
      <c r="R822" s="90"/>
      <c r="S822" s="144"/>
      <c r="T822" s="90"/>
      <c r="U822" s="144"/>
      <c r="V822" s="90"/>
      <c r="W822" s="144"/>
      <c r="X822" s="90"/>
      <c r="Y822" s="144"/>
      <c r="Z822" s="90"/>
      <c r="AA822" s="144"/>
      <c r="AB822" s="90"/>
      <c r="AC822" s="144"/>
      <c r="AD822" s="90"/>
      <c r="AE822" s="144"/>
      <c r="AF822" s="178" t="str">
        <f>IF(AND(O822="",Q822="",S822="",U822="",W822="",Y822="",AA822="",AC822=""),"",IF(OR(AND(O822&lt;&gt;"NA",O822&lt;&gt;"C",O822&lt;&gt;"NC",O822&lt;&gt;"SF",O822&lt;&gt;""),AND(Q822&lt;&gt;"NA",Q822&lt;&gt;"C",Q822&lt;&gt;"NC",Q822&lt;&gt;"SF",Q822&lt;&gt;""),AND(S822&lt;&gt;"NA",S822&lt;&gt;"C",S822&lt;&gt;"NC",S822&lt;&gt;"SF",S822&lt;&gt;""),AND(U822&lt;&gt;"NA",U822&lt;&gt;"C",U822&lt;&gt;"NC",U822&lt;&gt;"SF",U822&lt;&gt;""),AND(W822&lt;&gt;"NA",W822&lt;&gt;"C",W822&lt;&gt;"NC",W822&lt;&gt;"SF",W822&lt;&gt;""),AND(Y822&lt;&gt;"NA",Y822&lt;&gt;"C",Y822&lt;&gt;"NC",Y822&lt;&gt;"SF",Y822&lt;&gt;""),AND(AA822&lt;&gt;"NA",AA822&lt;&gt;"C",AA822&lt;&gt;"NC",AA822&lt;&gt;"SF",AA822&lt;&gt;""),AND(AC822&lt;&gt;"NA",AC822&lt;&gt;"C",AC822&lt;&gt;"NC",AC822&lt;&gt;"SF",AC822&lt;&gt;"")),"FALSO",IF(AND(O822="NA",Q822="NA",S822="NA",U822="NA",W822="NA",Y822="NA",AA822="NA",AC822="NA"),"NA",IF(OR(O822="NC",Q822="NC",S822="NC",U822="NC",W822="NC",Y822="NC",AA822="NC",AC822="NC",O822="SF",Q822="SF",S822="SF",U822="SF",W822="SF",Y822="SF",AA822="SF",AC822="SF"),"NC",IF(OR(O822="C",Q822="C",S822="C",U822="C",W822="C",Y822="C",AA822="C",AC822="C"),"C","")))))</f>
        <v/>
      </c>
      <c r="AG822" s="54" t="b">
        <f>IF(AND(AE822="C",AF822="C"),"UTILIZOU O PDA CORRETAMENTE",IF(AND(AE822="C",AF822="NC"),"UTILIZOU O PDA CORRETAMENTE. NÃO HÁ FOTOS DE TODAS AS ETAPAS",IF(AND(AE822="NC",AF822="NC"),"NÃO UTILIZOU O PDA",IF(AND(AE822="NA",AF822="NA"),"NÃO AVALIADO POR FALHA DE SINCRONISMO"))))</f>
        <v>0</v>
      </c>
      <c r="AH822" s="144"/>
      <c r="AI822" s="190" t="s">
        <v>6</v>
      </c>
      <c r="AJ822" s="94">
        <f>E822</f>
        <v>0</v>
      </c>
      <c r="AK822" s="192" t="s">
        <v>39</v>
      </c>
    </row>
    <row r="823" spans="1:37" ht="30" customHeight="1">
      <c r="A823" s="90"/>
      <c r="B823" s="90"/>
      <c r="C823" s="90"/>
      <c r="D823" s="90"/>
      <c r="E823" s="90"/>
      <c r="F823" s="90"/>
      <c r="G823" s="90"/>
      <c r="H823" s="90"/>
      <c r="I823" s="90"/>
      <c r="J823" s="90"/>
      <c r="K823" s="90"/>
      <c r="L823" s="90"/>
      <c r="M823" s="90"/>
      <c r="N823" s="153"/>
      <c r="O823" s="144"/>
      <c r="P823" s="90"/>
      <c r="Q823" s="144"/>
      <c r="R823" s="90"/>
      <c r="S823" s="144"/>
      <c r="T823" s="90"/>
      <c r="U823" s="144"/>
      <c r="V823" s="90"/>
      <c r="W823" s="144"/>
      <c r="X823" s="90"/>
      <c r="Y823" s="144"/>
      <c r="Z823" s="90"/>
      <c r="AA823" s="144"/>
      <c r="AB823" s="90"/>
      <c r="AC823" s="144"/>
      <c r="AD823" s="90"/>
      <c r="AE823" s="144"/>
      <c r="AF823" s="178" t="str">
        <f>IF(AND(O823="",Q823="",S823="",U823="",W823="",Y823="",AA823="",AC823=""),"",IF(OR(AND(O823&lt;&gt;"NA",O823&lt;&gt;"C",O823&lt;&gt;"NC",O823&lt;&gt;"SF",O823&lt;&gt;""),AND(Q823&lt;&gt;"NA",Q823&lt;&gt;"C",Q823&lt;&gt;"NC",Q823&lt;&gt;"SF",Q823&lt;&gt;""),AND(S823&lt;&gt;"NA",S823&lt;&gt;"C",S823&lt;&gt;"NC",S823&lt;&gt;"SF",S823&lt;&gt;""),AND(U823&lt;&gt;"NA",U823&lt;&gt;"C",U823&lt;&gt;"NC",U823&lt;&gt;"SF",U823&lt;&gt;""),AND(W823&lt;&gt;"NA",W823&lt;&gt;"C",W823&lt;&gt;"NC",W823&lt;&gt;"SF",W823&lt;&gt;""),AND(Y823&lt;&gt;"NA",Y823&lt;&gt;"C",Y823&lt;&gt;"NC",Y823&lt;&gt;"SF",Y823&lt;&gt;""),AND(AA823&lt;&gt;"NA",AA823&lt;&gt;"C",AA823&lt;&gt;"NC",AA823&lt;&gt;"SF",AA823&lt;&gt;""),AND(AC823&lt;&gt;"NA",AC823&lt;&gt;"C",AC823&lt;&gt;"NC",AC823&lt;&gt;"SF",AC823&lt;&gt;"")),"FALSO",IF(AND(O823="NA",Q823="NA",S823="NA",U823="NA",W823="NA",Y823="NA",AA823="NA",AC823="NA"),"NA",IF(OR(O823="NC",Q823="NC",S823="NC",U823="NC",W823="NC",Y823="NC",AA823="NC",AC823="NC",O823="SF",Q823="SF",S823="SF",U823="SF",W823="SF",Y823="SF",AA823="SF",AC823="SF"),"NC",IF(OR(O823="C",Q823="C",S823="C",U823="C",W823="C",Y823="C",AA823="C",AC823="C"),"C","")))))</f>
        <v/>
      </c>
      <c r="AG823" s="54" t="b">
        <f>IF(AND(AE823="C",AF823="C"),"UTILIZOU O PDA CORRETAMENTE",IF(AND(AE823="C",AF823="NC"),"UTILIZOU O PDA CORRETAMENTE. NÃO HÁ FOTOS DE TODAS AS ETAPAS",IF(AND(AE823="NC",AF823="NC"),"NÃO UTILIZOU O PDA",IF(AND(AE823="NA",AF823="NA"),"NÃO AVALIADO POR FALHA DE SINCRONISMO"))))</f>
        <v>0</v>
      </c>
      <c r="AH823" s="144"/>
      <c r="AI823" s="190" t="s">
        <v>6</v>
      </c>
      <c r="AJ823" s="94">
        <f>E823</f>
        <v>0</v>
      </c>
      <c r="AK823" s="192" t="s">
        <v>39</v>
      </c>
    </row>
    <row r="824" spans="1:37" ht="30" customHeight="1">
      <c r="A824" s="90"/>
      <c r="B824" s="90"/>
      <c r="C824" s="90"/>
      <c r="D824" s="90"/>
      <c r="E824" s="90"/>
      <c r="F824" s="90"/>
      <c r="G824" s="90"/>
      <c r="H824" s="90"/>
      <c r="I824" s="90"/>
      <c r="J824" s="90"/>
      <c r="K824" s="90"/>
      <c r="L824" s="90"/>
      <c r="M824" s="90"/>
      <c r="N824" s="153"/>
      <c r="O824" s="144"/>
      <c r="P824" s="90"/>
      <c r="Q824" s="144"/>
      <c r="R824" s="90"/>
      <c r="S824" s="144"/>
      <c r="T824" s="90"/>
      <c r="U824" s="144"/>
      <c r="V824" s="90"/>
      <c r="W824" s="144"/>
      <c r="X824" s="90"/>
      <c r="Y824" s="144"/>
      <c r="Z824" s="90"/>
      <c r="AA824" s="144"/>
      <c r="AB824" s="90"/>
      <c r="AC824" s="144"/>
      <c r="AD824" s="90"/>
      <c r="AE824" s="144"/>
      <c r="AF824" s="178" t="str">
        <f>IF(AND(O824="",Q824="",S824="",U824="",W824="",Y824="",AA824="",AC824=""),"",IF(OR(AND(O824&lt;&gt;"NA",O824&lt;&gt;"C",O824&lt;&gt;"NC",O824&lt;&gt;"SF",O824&lt;&gt;""),AND(Q824&lt;&gt;"NA",Q824&lt;&gt;"C",Q824&lt;&gt;"NC",Q824&lt;&gt;"SF",Q824&lt;&gt;""),AND(S824&lt;&gt;"NA",S824&lt;&gt;"C",S824&lt;&gt;"NC",S824&lt;&gt;"SF",S824&lt;&gt;""),AND(U824&lt;&gt;"NA",U824&lt;&gt;"C",U824&lt;&gt;"NC",U824&lt;&gt;"SF",U824&lt;&gt;""),AND(W824&lt;&gt;"NA",W824&lt;&gt;"C",W824&lt;&gt;"NC",W824&lt;&gt;"SF",W824&lt;&gt;""),AND(Y824&lt;&gt;"NA",Y824&lt;&gt;"C",Y824&lt;&gt;"NC",Y824&lt;&gt;"SF",Y824&lt;&gt;""),AND(AA824&lt;&gt;"NA",AA824&lt;&gt;"C",AA824&lt;&gt;"NC",AA824&lt;&gt;"SF",AA824&lt;&gt;""),AND(AC824&lt;&gt;"NA",AC824&lt;&gt;"C",AC824&lt;&gt;"NC",AC824&lt;&gt;"SF",AC824&lt;&gt;"")),"FALSO",IF(AND(O824="NA",Q824="NA",S824="NA",U824="NA",W824="NA",Y824="NA",AA824="NA",AC824="NA"),"NA",IF(OR(O824="NC",Q824="NC",S824="NC",U824="NC",W824="NC",Y824="NC",AA824="NC",AC824="NC",O824="SF",Q824="SF",S824="SF",U824="SF",W824="SF",Y824="SF",AA824="SF",AC824="SF"),"NC",IF(OR(O824="C",Q824="C",S824="C",U824="C",W824="C",Y824="C",AA824="C",AC824="C"),"C","")))))</f>
        <v/>
      </c>
      <c r="AG824" s="54" t="b">
        <f>IF(AND(AE824="C",AF824="C"),"UTILIZOU O PDA CORRETAMENTE",IF(AND(AE824="C",AF824="NC"),"UTILIZOU O PDA CORRETAMENTE. NÃO HÁ FOTOS DE TODAS AS ETAPAS",IF(AND(AE824="NC",AF824="NC"),"NÃO UTILIZOU O PDA",IF(AND(AE824="NA",AF824="NA"),"NÃO AVALIADO POR FALHA DE SINCRONISMO"))))</f>
        <v>0</v>
      </c>
      <c r="AH824" s="144"/>
      <c r="AI824" s="190" t="s">
        <v>6</v>
      </c>
      <c r="AJ824" s="94">
        <f>E824</f>
        <v>0</v>
      </c>
      <c r="AK824" s="192" t="s">
        <v>39</v>
      </c>
    </row>
    <row r="825" spans="1:37" ht="30" customHeight="1">
      <c r="A825" s="90"/>
      <c r="B825" s="90"/>
      <c r="C825" s="90"/>
      <c r="D825" s="90"/>
      <c r="E825" s="90"/>
      <c r="F825" s="90"/>
      <c r="G825" s="90"/>
      <c r="H825" s="90"/>
      <c r="I825" s="90"/>
      <c r="J825" s="90"/>
      <c r="K825" s="90"/>
      <c r="L825" s="90"/>
      <c r="M825" s="90"/>
      <c r="N825" s="153"/>
      <c r="O825" s="144"/>
      <c r="P825" s="90"/>
      <c r="Q825" s="144"/>
      <c r="R825" s="90"/>
      <c r="S825" s="144"/>
      <c r="T825" s="90"/>
      <c r="U825" s="144"/>
      <c r="V825" s="90"/>
      <c r="W825" s="144"/>
      <c r="X825" s="90"/>
      <c r="Y825" s="144"/>
      <c r="Z825" s="90"/>
      <c r="AA825" s="144"/>
      <c r="AB825" s="90"/>
      <c r="AC825" s="144"/>
      <c r="AD825" s="90"/>
      <c r="AE825" s="144"/>
      <c r="AF825" s="178" t="str">
        <f>IF(AND(O825="",Q825="",S825="",U825="",W825="",Y825="",AA825="",AC825=""),"",IF(OR(AND(O825&lt;&gt;"NA",O825&lt;&gt;"C",O825&lt;&gt;"NC",O825&lt;&gt;"SF",O825&lt;&gt;""),AND(Q825&lt;&gt;"NA",Q825&lt;&gt;"C",Q825&lt;&gt;"NC",Q825&lt;&gt;"SF",Q825&lt;&gt;""),AND(S825&lt;&gt;"NA",S825&lt;&gt;"C",S825&lt;&gt;"NC",S825&lt;&gt;"SF",S825&lt;&gt;""),AND(U825&lt;&gt;"NA",U825&lt;&gt;"C",U825&lt;&gt;"NC",U825&lt;&gt;"SF",U825&lt;&gt;""),AND(W825&lt;&gt;"NA",W825&lt;&gt;"C",W825&lt;&gt;"NC",W825&lt;&gt;"SF",W825&lt;&gt;""),AND(Y825&lt;&gt;"NA",Y825&lt;&gt;"C",Y825&lt;&gt;"NC",Y825&lt;&gt;"SF",Y825&lt;&gt;""),AND(AA825&lt;&gt;"NA",AA825&lt;&gt;"C",AA825&lt;&gt;"NC",AA825&lt;&gt;"SF",AA825&lt;&gt;""),AND(AC825&lt;&gt;"NA",AC825&lt;&gt;"C",AC825&lt;&gt;"NC",AC825&lt;&gt;"SF",AC825&lt;&gt;"")),"FALSO",IF(AND(O825="NA",Q825="NA",S825="NA",U825="NA",W825="NA",Y825="NA",AA825="NA",AC825="NA"),"NA",IF(OR(O825="NC",Q825="NC",S825="NC",U825="NC",W825="NC",Y825="NC",AA825="NC",AC825="NC",O825="SF",Q825="SF",S825="SF",U825="SF",W825="SF",Y825="SF",AA825="SF",AC825="SF"),"NC",IF(OR(O825="C",Q825="C",S825="C",U825="C",W825="C",Y825="C",AA825="C",AC825="C"),"C","")))))</f>
        <v/>
      </c>
      <c r="AG825" s="54" t="b">
        <f>IF(AND(AE825="C",AF825="C"),"UTILIZOU O PDA CORRETAMENTE",IF(AND(AE825="C",AF825="NC"),"UTILIZOU O PDA CORRETAMENTE. NÃO HÁ FOTOS DE TODAS AS ETAPAS",IF(AND(AE825="NC",AF825="NC"),"NÃO UTILIZOU O PDA",IF(AND(AE825="NA",AF825="NA"),"NÃO AVALIADO POR FALHA DE SINCRONISMO"))))</f>
        <v>0</v>
      </c>
      <c r="AH825" s="144"/>
      <c r="AI825" s="190" t="s">
        <v>6</v>
      </c>
      <c r="AJ825" s="94">
        <f>E825</f>
        <v>0</v>
      </c>
      <c r="AK825" s="192" t="s">
        <v>39</v>
      </c>
    </row>
    <row r="826" spans="1:37" ht="30" customHeight="1">
      <c r="A826" s="90"/>
      <c r="B826" s="90"/>
      <c r="C826" s="90"/>
      <c r="D826" s="90"/>
      <c r="E826" s="90"/>
      <c r="F826" s="90"/>
      <c r="G826" s="90"/>
      <c r="H826" s="90"/>
      <c r="I826" s="90"/>
      <c r="J826" s="90"/>
      <c r="K826" s="90"/>
      <c r="L826" s="90"/>
      <c r="M826" s="90"/>
      <c r="N826" s="153"/>
      <c r="O826" s="144"/>
      <c r="P826" s="90"/>
      <c r="Q826" s="144"/>
      <c r="R826" s="90"/>
      <c r="S826" s="144"/>
      <c r="T826" s="90"/>
      <c r="U826" s="144"/>
      <c r="V826" s="90"/>
      <c r="W826" s="144"/>
      <c r="X826" s="90"/>
      <c r="Y826" s="144"/>
      <c r="Z826" s="90"/>
      <c r="AA826" s="144"/>
      <c r="AB826" s="90"/>
      <c r="AC826" s="144"/>
      <c r="AD826" s="90"/>
      <c r="AE826" s="144"/>
      <c r="AF826" s="178" t="str">
        <f>IF(AND(O826="",Q826="",S826="",U826="",W826="",Y826="",AA826="",AC826=""),"",IF(OR(AND(O826&lt;&gt;"NA",O826&lt;&gt;"C",O826&lt;&gt;"NC",O826&lt;&gt;"SF",O826&lt;&gt;""),AND(Q826&lt;&gt;"NA",Q826&lt;&gt;"C",Q826&lt;&gt;"NC",Q826&lt;&gt;"SF",Q826&lt;&gt;""),AND(S826&lt;&gt;"NA",S826&lt;&gt;"C",S826&lt;&gt;"NC",S826&lt;&gt;"SF",S826&lt;&gt;""),AND(U826&lt;&gt;"NA",U826&lt;&gt;"C",U826&lt;&gt;"NC",U826&lt;&gt;"SF",U826&lt;&gt;""),AND(W826&lt;&gt;"NA",W826&lt;&gt;"C",W826&lt;&gt;"NC",W826&lt;&gt;"SF",W826&lt;&gt;""),AND(Y826&lt;&gt;"NA",Y826&lt;&gt;"C",Y826&lt;&gt;"NC",Y826&lt;&gt;"SF",Y826&lt;&gt;""),AND(AA826&lt;&gt;"NA",AA826&lt;&gt;"C",AA826&lt;&gt;"NC",AA826&lt;&gt;"SF",AA826&lt;&gt;""),AND(AC826&lt;&gt;"NA",AC826&lt;&gt;"C",AC826&lt;&gt;"NC",AC826&lt;&gt;"SF",AC826&lt;&gt;"")),"FALSO",IF(AND(O826="NA",Q826="NA",S826="NA",U826="NA",W826="NA",Y826="NA",AA826="NA",AC826="NA"),"NA",IF(OR(O826="NC",Q826="NC",S826="NC",U826="NC",W826="NC",Y826="NC",AA826="NC",AC826="NC",O826="SF",Q826="SF",S826="SF",U826="SF",W826="SF",Y826="SF",AA826="SF",AC826="SF"),"NC",IF(OR(O826="C",Q826="C",S826="C",U826="C",W826="C",Y826="C",AA826="C",AC826="C"),"C","")))))</f>
        <v/>
      </c>
      <c r="AG826" s="54" t="b">
        <f>IF(AND(AE826="C",AF826="C"),"UTILIZOU O PDA CORRETAMENTE",IF(AND(AE826="C",AF826="NC"),"UTILIZOU O PDA CORRETAMENTE. NÃO HÁ FOTOS DE TODAS AS ETAPAS",IF(AND(AE826="NC",AF826="NC"),"NÃO UTILIZOU O PDA",IF(AND(AE826="NA",AF826="NA"),"NÃO AVALIADO POR FALHA DE SINCRONISMO"))))</f>
        <v>0</v>
      </c>
      <c r="AH826" s="144"/>
      <c r="AI826" s="190" t="s">
        <v>6</v>
      </c>
      <c r="AJ826" s="94">
        <f>E826</f>
        <v>0</v>
      </c>
      <c r="AK826" s="192" t="s">
        <v>39</v>
      </c>
    </row>
    <row r="827" spans="1:37" ht="30" customHeight="1">
      <c r="A827" s="90"/>
      <c r="B827" s="90"/>
      <c r="C827" s="90"/>
      <c r="D827" s="90"/>
      <c r="E827" s="90"/>
      <c r="F827" s="90"/>
      <c r="G827" s="90"/>
      <c r="H827" s="90"/>
      <c r="I827" s="90"/>
      <c r="J827" s="90"/>
      <c r="K827" s="90"/>
      <c r="L827" s="90"/>
      <c r="M827" s="90"/>
      <c r="N827" s="153"/>
      <c r="O827" s="144"/>
      <c r="P827" s="90"/>
      <c r="Q827" s="144"/>
      <c r="R827" s="90"/>
      <c r="S827" s="144"/>
      <c r="T827" s="90"/>
      <c r="U827" s="144"/>
      <c r="V827" s="90"/>
      <c r="W827" s="144"/>
      <c r="X827" s="90"/>
      <c r="Y827" s="144"/>
      <c r="Z827" s="90"/>
      <c r="AA827" s="144"/>
      <c r="AB827" s="90"/>
      <c r="AC827" s="144"/>
      <c r="AD827" s="90"/>
      <c r="AE827" s="144"/>
      <c r="AF827" s="178" t="str">
        <f>IF(AND(O827="",Q827="",S827="",U827="",W827="",Y827="",AA827="",AC827=""),"",IF(OR(AND(O827&lt;&gt;"NA",O827&lt;&gt;"C",O827&lt;&gt;"NC",O827&lt;&gt;"SF",O827&lt;&gt;""),AND(Q827&lt;&gt;"NA",Q827&lt;&gt;"C",Q827&lt;&gt;"NC",Q827&lt;&gt;"SF",Q827&lt;&gt;""),AND(S827&lt;&gt;"NA",S827&lt;&gt;"C",S827&lt;&gt;"NC",S827&lt;&gt;"SF",S827&lt;&gt;""),AND(U827&lt;&gt;"NA",U827&lt;&gt;"C",U827&lt;&gt;"NC",U827&lt;&gt;"SF",U827&lt;&gt;""),AND(W827&lt;&gt;"NA",W827&lt;&gt;"C",W827&lt;&gt;"NC",W827&lt;&gt;"SF",W827&lt;&gt;""),AND(Y827&lt;&gt;"NA",Y827&lt;&gt;"C",Y827&lt;&gt;"NC",Y827&lt;&gt;"SF",Y827&lt;&gt;""),AND(AA827&lt;&gt;"NA",AA827&lt;&gt;"C",AA827&lt;&gt;"NC",AA827&lt;&gt;"SF",AA827&lt;&gt;""),AND(AC827&lt;&gt;"NA",AC827&lt;&gt;"C",AC827&lt;&gt;"NC",AC827&lt;&gt;"SF",AC827&lt;&gt;"")),"FALSO",IF(AND(O827="NA",Q827="NA",S827="NA",U827="NA",W827="NA",Y827="NA",AA827="NA",AC827="NA"),"NA",IF(OR(O827="NC",Q827="NC",S827="NC",U827="NC",W827="NC",Y827="NC",AA827="NC",AC827="NC",O827="SF",Q827="SF",S827="SF",U827="SF",W827="SF",Y827="SF",AA827="SF",AC827="SF"),"NC",IF(OR(O827="C",Q827="C",S827="C",U827="C",W827="C",Y827="C",AA827="C",AC827="C"),"C","")))))</f>
        <v/>
      </c>
      <c r="AG827" s="54" t="b">
        <f>IF(AND(AE827="C",AF827="C"),"UTILIZOU O PDA CORRETAMENTE",IF(AND(AE827="C",AF827="NC"),"UTILIZOU O PDA CORRETAMENTE. NÃO HÁ FOTOS DE TODAS AS ETAPAS",IF(AND(AE827="NC",AF827="NC"),"NÃO UTILIZOU O PDA",IF(AND(AE827="NA",AF827="NA"),"NÃO AVALIADO POR FALHA DE SINCRONISMO"))))</f>
        <v>0</v>
      </c>
      <c r="AH827" s="144"/>
      <c r="AI827" s="190" t="s">
        <v>6</v>
      </c>
      <c r="AJ827" s="94">
        <f>E827</f>
        <v>0</v>
      </c>
      <c r="AK827" s="192" t="s">
        <v>39</v>
      </c>
    </row>
    <row r="828" spans="1:37" ht="30" customHeight="1">
      <c r="A828" s="90"/>
      <c r="B828" s="90"/>
      <c r="C828" s="90"/>
      <c r="D828" s="90"/>
      <c r="E828" s="90"/>
      <c r="F828" s="90"/>
      <c r="G828" s="90"/>
      <c r="H828" s="90"/>
      <c r="I828" s="90"/>
      <c r="J828" s="90"/>
      <c r="K828" s="90"/>
      <c r="L828" s="90"/>
      <c r="M828" s="90"/>
      <c r="N828" s="153"/>
      <c r="O828" s="144"/>
      <c r="P828" s="90"/>
      <c r="Q828" s="144"/>
      <c r="R828" s="90"/>
      <c r="S828" s="144"/>
      <c r="T828" s="90"/>
      <c r="U828" s="144"/>
      <c r="V828" s="90"/>
      <c r="W828" s="144"/>
      <c r="X828" s="90"/>
      <c r="Y828" s="144"/>
      <c r="Z828" s="90"/>
      <c r="AA828" s="144"/>
      <c r="AB828" s="90"/>
      <c r="AC828" s="144"/>
      <c r="AD828" s="90"/>
      <c r="AE828" s="144"/>
      <c r="AF828" s="178" t="str">
        <f>IF(AND(O828="",Q828="",S828="",U828="",W828="",Y828="",AA828="",AC828=""),"",IF(OR(AND(O828&lt;&gt;"NA",O828&lt;&gt;"C",O828&lt;&gt;"NC",O828&lt;&gt;"SF",O828&lt;&gt;""),AND(Q828&lt;&gt;"NA",Q828&lt;&gt;"C",Q828&lt;&gt;"NC",Q828&lt;&gt;"SF",Q828&lt;&gt;""),AND(S828&lt;&gt;"NA",S828&lt;&gt;"C",S828&lt;&gt;"NC",S828&lt;&gt;"SF",S828&lt;&gt;""),AND(U828&lt;&gt;"NA",U828&lt;&gt;"C",U828&lt;&gt;"NC",U828&lt;&gt;"SF",U828&lt;&gt;""),AND(W828&lt;&gt;"NA",W828&lt;&gt;"C",W828&lt;&gt;"NC",W828&lt;&gt;"SF",W828&lt;&gt;""),AND(Y828&lt;&gt;"NA",Y828&lt;&gt;"C",Y828&lt;&gt;"NC",Y828&lt;&gt;"SF",Y828&lt;&gt;""),AND(AA828&lt;&gt;"NA",AA828&lt;&gt;"C",AA828&lt;&gt;"NC",AA828&lt;&gt;"SF",AA828&lt;&gt;""),AND(AC828&lt;&gt;"NA",AC828&lt;&gt;"C",AC828&lt;&gt;"NC",AC828&lt;&gt;"SF",AC828&lt;&gt;"")),"FALSO",IF(AND(O828="NA",Q828="NA",S828="NA",U828="NA",W828="NA",Y828="NA",AA828="NA",AC828="NA"),"NA",IF(OR(O828="NC",Q828="NC",S828="NC",U828="NC",W828="NC",Y828="NC",AA828="NC",AC828="NC",O828="SF",Q828="SF",S828="SF",U828="SF",W828="SF",Y828="SF",AA828="SF",AC828="SF"),"NC",IF(OR(O828="C",Q828="C",S828="C",U828="C",W828="C",Y828="C",AA828="C",AC828="C"),"C","")))))</f>
        <v/>
      </c>
      <c r="AG828" s="54" t="b">
        <f>IF(AND(AE828="C",AF828="C"),"UTILIZOU O PDA CORRETAMENTE",IF(AND(AE828="C",AF828="NC"),"UTILIZOU O PDA CORRETAMENTE. NÃO HÁ FOTOS DE TODAS AS ETAPAS",IF(AND(AE828="NC",AF828="NC"),"NÃO UTILIZOU O PDA",IF(AND(AE828="NA",AF828="NA"),"NÃO AVALIADO POR FALHA DE SINCRONISMO"))))</f>
        <v>0</v>
      </c>
      <c r="AH828" s="144"/>
      <c r="AI828" s="190" t="s">
        <v>6</v>
      </c>
      <c r="AJ828" s="94">
        <f>E828</f>
        <v>0</v>
      </c>
      <c r="AK828" s="192" t="s">
        <v>39</v>
      </c>
    </row>
    <row r="829" spans="1:37" ht="30" customHeight="1">
      <c r="A829" s="90"/>
      <c r="B829" s="90"/>
      <c r="C829" s="90"/>
      <c r="D829" s="90"/>
      <c r="E829" s="90"/>
      <c r="F829" s="90"/>
      <c r="G829" s="90"/>
      <c r="H829" s="90"/>
      <c r="I829" s="90"/>
      <c r="J829" s="90"/>
      <c r="K829" s="90"/>
      <c r="L829" s="90"/>
      <c r="M829" s="90"/>
      <c r="N829" s="153"/>
      <c r="O829" s="144"/>
      <c r="P829" s="90"/>
      <c r="Q829" s="144"/>
      <c r="R829" s="90"/>
      <c r="S829" s="144"/>
      <c r="T829" s="90"/>
      <c r="U829" s="144"/>
      <c r="V829" s="90"/>
      <c r="W829" s="144"/>
      <c r="X829" s="90"/>
      <c r="Y829" s="144"/>
      <c r="Z829" s="90"/>
      <c r="AA829" s="144"/>
      <c r="AB829" s="90"/>
      <c r="AC829" s="144"/>
      <c r="AD829" s="90"/>
      <c r="AE829" s="144"/>
      <c r="AF829" s="178" t="str">
        <f>IF(AND(O829="",Q829="",S829="",U829="",W829="",Y829="",AA829="",AC829=""),"",IF(OR(AND(O829&lt;&gt;"NA",O829&lt;&gt;"C",O829&lt;&gt;"NC",O829&lt;&gt;"SF",O829&lt;&gt;""),AND(Q829&lt;&gt;"NA",Q829&lt;&gt;"C",Q829&lt;&gt;"NC",Q829&lt;&gt;"SF",Q829&lt;&gt;""),AND(S829&lt;&gt;"NA",S829&lt;&gt;"C",S829&lt;&gt;"NC",S829&lt;&gt;"SF",S829&lt;&gt;""),AND(U829&lt;&gt;"NA",U829&lt;&gt;"C",U829&lt;&gt;"NC",U829&lt;&gt;"SF",U829&lt;&gt;""),AND(W829&lt;&gt;"NA",W829&lt;&gt;"C",W829&lt;&gt;"NC",W829&lt;&gt;"SF",W829&lt;&gt;""),AND(Y829&lt;&gt;"NA",Y829&lt;&gt;"C",Y829&lt;&gt;"NC",Y829&lt;&gt;"SF",Y829&lt;&gt;""),AND(AA829&lt;&gt;"NA",AA829&lt;&gt;"C",AA829&lt;&gt;"NC",AA829&lt;&gt;"SF",AA829&lt;&gt;""),AND(AC829&lt;&gt;"NA",AC829&lt;&gt;"C",AC829&lt;&gt;"NC",AC829&lt;&gt;"SF",AC829&lt;&gt;"")),"FALSO",IF(AND(O829="NA",Q829="NA",S829="NA",U829="NA",W829="NA",Y829="NA",AA829="NA",AC829="NA"),"NA",IF(OR(O829="NC",Q829="NC",S829="NC",U829="NC",W829="NC",Y829="NC",AA829="NC",AC829="NC",O829="SF",Q829="SF",S829="SF",U829="SF",W829="SF",Y829="SF",AA829="SF",AC829="SF"),"NC",IF(OR(O829="C",Q829="C",S829="C",U829="C",W829="C",Y829="C",AA829="C",AC829="C"),"C","")))))</f>
        <v/>
      </c>
      <c r="AG829" s="54" t="b">
        <f>IF(AND(AE829="C",AF829="C"),"UTILIZOU O PDA CORRETAMENTE",IF(AND(AE829="C",AF829="NC"),"UTILIZOU O PDA CORRETAMENTE. NÃO HÁ FOTOS DE TODAS AS ETAPAS",IF(AND(AE829="NC",AF829="NC"),"NÃO UTILIZOU O PDA",IF(AND(AE829="NA",AF829="NA"),"NÃO AVALIADO POR FALHA DE SINCRONISMO"))))</f>
        <v>0</v>
      </c>
      <c r="AH829" s="144"/>
      <c r="AI829" s="190" t="s">
        <v>6</v>
      </c>
      <c r="AJ829" s="94">
        <f>E829</f>
        <v>0</v>
      </c>
      <c r="AK829" s="192" t="s">
        <v>39</v>
      </c>
    </row>
    <row r="830" spans="1:37" ht="30" customHeight="1">
      <c r="A830" s="90"/>
      <c r="B830" s="90"/>
      <c r="C830" s="90"/>
      <c r="D830" s="90"/>
      <c r="E830" s="90"/>
      <c r="F830" s="90"/>
      <c r="G830" s="90"/>
      <c r="H830" s="90"/>
      <c r="I830" s="90"/>
      <c r="J830" s="90"/>
      <c r="K830" s="90"/>
      <c r="L830" s="90"/>
      <c r="M830" s="90"/>
      <c r="N830" s="153"/>
      <c r="O830" s="144"/>
      <c r="P830" s="90"/>
      <c r="Q830" s="144"/>
      <c r="R830" s="90"/>
      <c r="S830" s="144"/>
      <c r="T830" s="90"/>
      <c r="U830" s="144"/>
      <c r="V830" s="90"/>
      <c r="W830" s="144"/>
      <c r="X830" s="90"/>
      <c r="Y830" s="144"/>
      <c r="Z830" s="90"/>
      <c r="AA830" s="144"/>
      <c r="AB830" s="90"/>
      <c r="AC830" s="144"/>
      <c r="AD830" s="90"/>
      <c r="AE830" s="144"/>
      <c r="AF830" s="178" t="str">
        <f>IF(AND(O830="",Q830="",S830="",U830="",W830="",Y830="",AA830="",AC830=""),"",IF(OR(AND(O830&lt;&gt;"NA",O830&lt;&gt;"C",O830&lt;&gt;"NC",O830&lt;&gt;"SF",O830&lt;&gt;""),AND(Q830&lt;&gt;"NA",Q830&lt;&gt;"C",Q830&lt;&gt;"NC",Q830&lt;&gt;"SF",Q830&lt;&gt;""),AND(S830&lt;&gt;"NA",S830&lt;&gt;"C",S830&lt;&gt;"NC",S830&lt;&gt;"SF",S830&lt;&gt;""),AND(U830&lt;&gt;"NA",U830&lt;&gt;"C",U830&lt;&gt;"NC",U830&lt;&gt;"SF",U830&lt;&gt;""),AND(W830&lt;&gt;"NA",W830&lt;&gt;"C",W830&lt;&gt;"NC",W830&lt;&gt;"SF",W830&lt;&gt;""),AND(Y830&lt;&gt;"NA",Y830&lt;&gt;"C",Y830&lt;&gt;"NC",Y830&lt;&gt;"SF",Y830&lt;&gt;""),AND(AA830&lt;&gt;"NA",AA830&lt;&gt;"C",AA830&lt;&gt;"NC",AA830&lt;&gt;"SF",AA830&lt;&gt;""),AND(AC830&lt;&gt;"NA",AC830&lt;&gt;"C",AC830&lt;&gt;"NC",AC830&lt;&gt;"SF",AC830&lt;&gt;"")),"FALSO",IF(AND(O830="NA",Q830="NA",S830="NA",U830="NA",W830="NA",Y830="NA",AA830="NA",AC830="NA"),"NA",IF(OR(O830="NC",Q830="NC",S830="NC",U830="NC",W830="NC",Y830="NC",AA830="NC",AC830="NC",O830="SF",Q830="SF",S830="SF",U830="SF",W830="SF",Y830="SF",AA830="SF",AC830="SF"),"NC",IF(OR(O830="C",Q830="C",S830="C",U830="C",W830="C",Y830="C",AA830="C",AC830="C"),"C","")))))</f>
        <v/>
      </c>
      <c r="AG830" s="54" t="b">
        <f>IF(AND(AE830="C",AF830="C"),"UTILIZOU O PDA CORRETAMENTE",IF(AND(AE830="C",AF830="NC"),"UTILIZOU O PDA CORRETAMENTE. NÃO HÁ FOTOS DE TODAS AS ETAPAS",IF(AND(AE830="NC",AF830="NC"),"NÃO UTILIZOU O PDA",IF(AND(AE830="NA",AF830="NA"),"NÃO AVALIADO POR FALHA DE SINCRONISMO"))))</f>
        <v>0</v>
      </c>
      <c r="AH830" s="144"/>
      <c r="AI830" s="190" t="s">
        <v>6</v>
      </c>
      <c r="AJ830" s="94">
        <f>E830</f>
        <v>0</v>
      </c>
      <c r="AK830" s="192" t="s">
        <v>39</v>
      </c>
    </row>
    <row r="831" spans="1:37" ht="30" customHeight="1">
      <c r="A831" s="90"/>
      <c r="B831" s="90"/>
      <c r="C831" s="90"/>
      <c r="D831" s="90"/>
      <c r="E831" s="90"/>
      <c r="F831" s="90"/>
      <c r="G831" s="90"/>
      <c r="H831" s="90"/>
      <c r="I831" s="90"/>
      <c r="J831" s="90"/>
      <c r="K831" s="90"/>
      <c r="L831" s="90"/>
      <c r="M831" s="90"/>
      <c r="N831" s="153"/>
      <c r="O831" s="144"/>
      <c r="P831" s="90"/>
      <c r="Q831" s="144"/>
      <c r="R831" s="90"/>
      <c r="S831" s="144"/>
      <c r="T831" s="90"/>
      <c r="U831" s="144"/>
      <c r="V831" s="90"/>
      <c r="W831" s="144"/>
      <c r="X831" s="90"/>
      <c r="Y831" s="144"/>
      <c r="Z831" s="90"/>
      <c r="AA831" s="144"/>
      <c r="AB831" s="90"/>
      <c r="AC831" s="144"/>
      <c r="AD831" s="90"/>
      <c r="AE831" s="144"/>
      <c r="AF831" s="178" t="str">
        <f>IF(AND(O831="",Q831="",S831="",U831="",W831="",Y831="",AA831="",AC831=""),"",IF(OR(AND(O831&lt;&gt;"NA",O831&lt;&gt;"C",O831&lt;&gt;"NC",O831&lt;&gt;"SF",O831&lt;&gt;""),AND(Q831&lt;&gt;"NA",Q831&lt;&gt;"C",Q831&lt;&gt;"NC",Q831&lt;&gt;"SF",Q831&lt;&gt;""),AND(S831&lt;&gt;"NA",S831&lt;&gt;"C",S831&lt;&gt;"NC",S831&lt;&gt;"SF",S831&lt;&gt;""),AND(U831&lt;&gt;"NA",U831&lt;&gt;"C",U831&lt;&gt;"NC",U831&lt;&gt;"SF",U831&lt;&gt;""),AND(W831&lt;&gt;"NA",W831&lt;&gt;"C",W831&lt;&gt;"NC",W831&lt;&gt;"SF",W831&lt;&gt;""),AND(Y831&lt;&gt;"NA",Y831&lt;&gt;"C",Y831&lt;&gt;"NC",Y831&lt;&gt;"SF",Y831&lt;&gt;""),AND(AA831&lt;&gt;"NA",AA831&lt;&gt;"C",AA831&lt;&gt;"NC",AA831&lt;&gt;"SF",AA831&lt;&gt;""),AND(AC831&lt;&gt;"NA",AC831&lt;&gt;"C",AC831&lt;&gt;"NC",AC831&lt;&gt;"SF",AC831&lt;&gt;"")),"FALSO",IF(AND(O831="NA",Q831="NA",S831="NA",U831="NA",W831="NA",Y831="NA",AA831="NA",AC831="NA"),"NA",IF(OR(O831="NC",Q831="NC",S831="NC",U831="NC",W831="NC",Y831="NC",AA831="NC",AC831="NC",O831="SF",Q831="SF",S831="SF",U831="SF",W831="SF",Y831="SF",AA831="SF",AC831="SF"),"NC",IF(OR(O831="C",Q831="C",S831="C",U831="C",W831="C",Y831="C",AA831="C",AC831="C"),"C","")))))</f>
        <v/>
      </c>
      <c r="AG831" s="54" t="b">
        <f>IF(AND(AE831="C",AF831="C"),"UTILIZOU O PDA CORRETAMENTE",IF(AND(AE831="C",AF831="NC"),"UTILIZOU O PDA CORRETAMENTE. NÃO HÁ FOTOS DE TODAS AS ETAPAS",IF(AND(AE831="NC",AF831="NC"),"NÃO UTILIZOU O PDA",IF(AND(AE831="NA",AF831="NA"),"NÃO AVALIADO POR FALHA DE SINCRONISMO"))))</f>
        <v>0</v>
      </c>
      <c r="AH831" s="144"/>
      <c r="AI831" s="190" t="s">
        <v>6</v>
      </c>
      <c r="AJ831" s="94">
        <f>E831</f>
        <v>0</v>
      </c>
      <c r="AK831" s="192" t="s">
        <v>39</v>
      </c>
    </row>
    <row r="832" spans="1:37" ht="30" customHeight="1">
      <c r="A832" s="90"/>
      <c r="B832" s="90"/>
      <c r="C832" s="90"/>
      <c r="D832" s="90"/>
      <c r="E832" s="90"/>
      <c r="F832" s="90"/>
      <c r="G832" s="90"/>
      <c r="H832" s="90"/>
      <c r="I832" s="90"/>
      <c r="J832" s="90"/>
      <c r="K832" s="90"/>
      <c r="L832" s="90"/>
      <c r="M832" s="90"/>
      <c r="N832" s="153"/>
      <c r="O832" s="144"/>
      <c r="P832" s="90"/>
      <c r="Q832" s="144"/>
      <c r="R832" s="90"/>
      <c r="S832" s="144"/>
      <c r="T832" s="90"/>
      <c r="U832" s="144"/>
      <c r="V832" s="90"/>
      <c r="W832" s="144"/>
      <c r="X832" s="90"/>
      <c r="Y832" s="144"/>
      <c r="Z832" s="90"/>
      <c r="AA832" s="144"/>
      <c r="AB832" s="90"/>
      <c r="AC832" s="144"/>
      <c r="AD832" s="90"/>
      <c r="AE832" s="144"/>
      <c r="AF832" s="178" t="str">
        <f>IF(AND(O832="",Q832="",S832="",U832="",W832="",Y832="",AA832="",AC832=""),"",IF(OR(AND(O832&lt;&gt;"NA",O832&lt;&gt;"C",O832&lt;&gt;"NC",O832&lt;&gt;"SF",O832&lt;&gt;""),AND(Q832&lt;&gt;"NA",Q832&lt;&gt;"C",Q832&lt;&gt;"NC",Q832&lt;&gt;"SF",Q832&lt;&gt;""),AND(S832&lt;&gt;"NA",S832&lt;&gt;"C",S832&lt;&gt;"NC",S832&lt;&gt;"SF",S832&lt;&gt;""),AND(U832&lt;&gt;"NA",U832&lt;&gt;"C",U832&lt;&gt;"NC",U832&lt;&gt;"SF",U832&lt;&gt;""),AND(W832&lt;&gt;"NA",W832&lt;&gt;"C",W832&lt;&gt;"NC",W832&lt;&gt;"SF",W832&lt;&gt;""),AND(Y832&lt;&gt;"NA",Y832&lt;&gt;"C",Y832&lt;&gt;"NC",Y832&lt;&gt;"SF",Y832&lt;&gt;""),AND(AA832&lt;&gt;"NA",AA832&lt;&gt;"C",AA832&lt;&gt;"NC",AA832&lt;&gt;"SF",AA832&lt;&gt;""),AND(AC832&lt;&gt;"NA",AC832&lt;&gt;"C",AC832&lt;&gt;"NC",AC832&lt;&gt;"SF",AC832&lt;&gt;"")),"FALSO",IF(AND(O832="NA",Q832="NA",S832="NA",U832="NA",W832="NA",Y832="NA",AA832="NA",AC832="NA"),"NA",IF(OR(O832="NC",Q832="NC",S832="NC",U832="NC",W832="NC",Y832="NC",AA832="NC",AC832="NC",O832="SF",Q832="SF",S832="SF",U832="SF",W832="SF",Y832="SF",AA832="SF",AC832="SF"),"NC",IF(OR(O832="C",Q832="C",S832="C",U832="C",W832="C",Y832="C",AA832="C",AC832="C"),"C","")))))</f>
        <v/>
      </c>
      <c r="AG832" s="54" t="b">
        <f>IF(AND(AE832="C",AF832="C"),"UTILIZOU O PDA CORRETAMENTE",IF(AND(AE832="C",AF832="NC"),"UTILIZOU O PDA CORRETAMENTE. NÃO HÁ FOTOS DE TODAS AS ETAPAS",IF(AND(AE832="NC",AF832="NC"),"NÃO UTILIZOU O PDA",IF(AND(AE832="NA",AF832="NA"),"NÃO AVALIADO POR FALHA DE SINCRONISMO"))))</f>
        <v>0</v>
      </c>
      <c r="AH832" s="144"/>
      <c r="AI832" s="190" t="s">
        <v>6</v>
      </c>
      <c r="AJ832" s="94">
        <f>E832</f>
        <v>0</v>
      </c>
      <c r="AK832" s="192" t="s">
        <v>39</v>
      </c>
    </row>
    <row r="833" spans="1:37" ht="30" customHeight="1">
      <c r="A833" s="90"/>
      <c r="B833" s="90"/>
      <c r="C833" s="90"/>
      <c r="D833" s="90"/>
      <c r="E833" s="90"/>
      <c r="F833" s="90"/>
      <c r="G833" s="90"/>
      <c r="H833" s="90"/>
      <c r="I833" s="90"/>
      <c r="J833" s="90"/>
      <c r="K833" s="90"/>
      <c r="L833" s="90"/>
      <c r="M833" s="90"/>
      <c r="N833" s="153"/>
      <c r="O833" s="144"/>
      <c r="P833" s="90"/>
      <c r="Q833" s="144"/>
      <c r="R833" s="90"/>
      <c r="S833" s="144"/>
      <c r="T833" s="90"/>
      <c r="U833" s="144"/>
      <c r="V833" s="90"/>
      <c r="W833" s="144"/>
      <c r="X833" s="90"/>
      <c r="Y833" s="144"/>
      <c r="Z833" s="90"/>
      <c r="AA833" s="144"/>
      <c r="AB833" s="90"/>
      <c r="AC833" s="144"/>
      <c r="AD833" s="90"/>
      <c r="AE833" s="144"/>
      <c r="AF833" s="178" t="str">
        <f>IF(AND(O833="",Q833="",S833="",U833="",W833="",Y833="",AA833="",AC833=""),"",IF(OR(AND(O833&lt;&gt;"NA",O833&lt;&gt;"C",O833&lt;&gt;"NC",O833&lt;&gt;"SF",O833&lt;&gt;""),AND(Q833&lt;&gt;"NA",Q833&lt;&gt;"C",Q833&lt;&gt;"NC",Q833&lt;&gt;"SF",Q833&lt;&gt;""),AND(S833&lt;&gt;"NA",S833&lt;&gt;"C",S833&lt;&gt;"NC",S833&lt;&gt;"SF",S833&lt;&gt;""),AND(U833&lt;&gt;"NA",U833&lt;&gt;"C",U833&lt;&gt;"NC",U833&lt;&gt;"SF",U833&lt;&gt;""),AND(W833&lt;&gt;"NA",W833&lt;&gt;"C",W833&lt;&gt;"NC",W833&lt;&gt;"SF",W833&lt;&gt;""),AND(Y833&lt;&gt;"NA",Y833&lt;&gt;"C",Y833&lt;&gt;"NC",Y833&lt;&gt;"SF",Y833&lt;&gt;""),AND(AA833&lt;&gt;"NA",AA833&lt;&gt;"C",AA833&lt;&gt;"NC",AA833&lt;&gt;"SF",AA833&lt;&gt;""),AND(AC833&lt;&gt;"NA",AC833&lt;&gt;"C",AC833&lt;&gt;"NC",AC833&lt;&gt;"SF",AC833&lt;&gt;"")),"FALSO",IF(AND(O833="NA",Q833="NA",S833="NA",U833="NA",W833="NA",Y833="NA",AA833="NA",AC833="NA"),"NA",IF(OR(O833="NC",Q833="NC",S833="NC",U833="NC",W833="NC",Y833="NC",AA833="NC",AC833="NC",O833="SF",Q833="SF",S833="SF",U833="SF",W833="SF",Y833="SF",AA833="SF",AC833="SF"),"NC",IF(OR(O833="C",Q833="C",S833="C",U833="C",W833="C",Y833="C",AA833="C",AC833="C"),"C","")))))</f>
        <v/>
      </c>
      <c r="AG833" s="54" t="b">
        <f>IF(AND(AE833="C",AF833="C"),"UTILIZOU O PDA CORRETAMENTE",IF(AND(AE833="C",AF833="NC"),"UTILIZOU O PDA CORRETAMENTE. NÃO HÁ FOTOS DE TODAS AS ETAPAS",IF(AND(AE833="NC",AF833="NC"),"NÃO UTILIZOU O PDA",IF(AND(AE833="NA",AF833="NA"),"NÃO AVALIADO POR FALHA DE SINCRONISMO"))))</f>
        <v>0</v>
      </c>
      <c r="AH833" s="144"/>
      <c r="AI833" s="190" t="s">
        <v>6</v>
      </c>
      <c r="AJ833" s="94">
        <f>E833</f>
        <v>0</v>
      </c>
      <c r="AK833" s="192" t="s">
        <v>39</v>
      </c>
    </row>
    <row r="834" spans="1:37" ht="30" customHeight="1">
      <c r="A834" s="90"/>
      <c r="B834" s="90"/>
      <c r="C834" s="90"/>
      <c r="D834" s="90"/>
      <c r="E834" s="90"/>
      <c r="F834" s="90"/>
      <c r="G834" s="90"/>
      <c r="H834" s="90"/>
      <c r="I834" s="90"/>
      <c r="J834" s="90"/>
      <c r="K834" s="90"/>
      <c r="L834" s="90"/>
      <c r="M834" s="90"/>
      <c r="N834" s="153"/>
      <c r="O834" s="144"/>
      <c r="P834" s="90"/>
      <c r="Q834" s="144"/>
      <c r="R834" s="90"/>
      <c r="S834" s="144"/>
      <c r="T834" s="90"/>
      <c r="U834" s="144"/>
      <c r="V834" s="90"/>
      <c r="W834" s="144"/>
      <c r="X834" s="90"/>
      <c r="Y834" s="144"/>
      <c r="Z834" s="90"/>
      <c r="AA834" s="144"/>
      <c r="AB834" s="90"/>
      <c r="AC834" s="144"/>
      <c r="AD834" s="90"/>
      <c r="AE834" s="144"/>
      <c r="AF834" s="178" t="str">
        <f>IF(AND(O834="",Q834="",S834="",U834="",W834="",Y834="",AA834="",AC834=""),"",IF(OR(AND(O834&lt;&gt;"NA",O834&lt;&gt;"C",O834&lt;&gt;"NC",O834&lt;&gt;"SF",O834&lt;&gt;""),AND(Q834&lt;&gt;"NA",Q834&lt;&gt;"C",Q834&lt;&gt;"NC",Q834&lt;&gt;"SF",Q834&lt;&gt;""),AND(S834&lt;&gt;"NA",S834&lt;&gt;"C",S834&lt;&gt;"NC",S834&lt;&gt;"SF",S834&lt;&gt;""),AND(U834&lt;&gt;"NA",U834&lt;&gt;"C",U834&lt;&gt;"NC",U834&lt;&gt;"SF",U834&lt;&gt;""),AND(W834&lt;&gt;"NA",W834&lt;&gt;"C",W834&lt;&gt;"NC",W834&lt;&gt;"SF",W834&lt;&gt;""),AND(Y834&lt;&gt;"NA",Y834&lt;&gt;"C",Y834&lt;&gt;"NC",Y834&lt;&gt;"SF",Y834&lt;&gt;""),AND(AA834&lt;&gt;"NA",AA834&lt;&gt;"C",AA834&lt;&gt;"NC",AA834&lt;&gt;"SF",AA834&lt;&gt;""),AND(AC834&lt;&gt;"NA",AC834&lt;&gt;"C",AC834&lt;&gt;"NC",AC834&lt;&gt;"SF",AC834&lt;&gt;"")),"FALSO",IF(AND(O834="NA",Q834="NA",S834="NA",U834="NA",W834="NA",Y834="NA",AA834="NA",AC834="NA"),"NA",IF(OR(O834="NC",Q834="NC",S834="NC",U834="NC",W834="NC",Y834="NC",AA834="NC",AC834="NC",O834="SF",Q834="SF",S834="SF",U834="SF",W834="SF",Y834="SF",AA834="SF",AC834="SF"),"NC",IF(OR(O834="C",Q834="C",S834="C",U834="C",W834="C",Y834="C",AA834="C",AC834="C"),"C","")))))</f>
        <v/>
      </c>
      <c r="AG834" s="54" t="b">
        <f>IF(AND(AE834="C",AF834="C"),"UTILIZOU O PDA CORRETAMENTE",IF(AND(AE834="C",AF834="NC"),"UTILIZOU O PDA CORRETAMENTE. NÃO HÁ FOTOS DE TODAS AS ETAPAS",IF(AND(AE834="NC",AF834="NC"),"NÃO UTILIZOU O PDA",IF(AND(AE834="NA",AF834="NA"),"NÃO AVALIADO POR FALHA DE SINCRONISMO"))))</f>
        <v>0</v>
      </c>
      <c r="AH834" s="144"/>
      <c r="AI834" s="190" t="s">
        <v>6</v>
      </c>
      <c r="AJ834" s="94">
        <f>E834</f>
        <v>0</v>
      </c>
      <c r="AK834" s="192" t="s">
        <v>39</v>
      </c>
    </row>
    <row r="835" spans="1:37" ht="30" customHeight="1">
      <c r="A835" s="90"/>
      <c r="B835" s="90"/>
      <c r="C835" s="90"/>
      <c r="D835" s="90"/>
      <c r="E835" s="90"/>
      <c r="F835" s="90"/>
      <c r="G835" s="90"/>
      <c r="H835" s="90"/>
      <c r="I835" s="90"/>
      <c r="J835" s="90"/>
      <c r="K835" s="90"/>
      <c r="L835" s="90"/>
      <c r="M835" s="90"/>
      <c r="N835" s="153"/>
      <c r="O835" s="144"/>
      <c r="P835" s="90"/>
      <c r="Q835" s="144"/>
      <c r="R835" s="90"/>
      <c r="S835" s="144"/>
      <c r="T835" s="90"/>
      <c r="U835" s="144"/>
      <c r="V835" s="90"/>
      <c r="W835" s="144"/>
      <c r="X835" s="90"/>
      <c r="Y835" s="144"/>
      <c r="Z835" s="90"/>
      <c r="AA835" s="144"/>
      <c r="AB835" s="90"/>
      <c r="AC835" s="144"/>
      <c r="AD835" s="90"/>
      <c r="AE835" s="144"/>
      <c r="AF835" s="178" t="str">
        <f>IF(AND(O835="",Q835="",S835="",U835="",W835="",Y835="",AA835="",AC835=""),"",IF(OR(AND(O835&lt;&gt;"NA",O835&lt;&gt;"C",O835&lt;&gt;"NC",O835&lt;&gt;"SF",O835&lt;&gt;""),AND(Q835&lt;&gt;"NA",Q835&lt;&gt;"C",Q835&lt;&gt;"NC",Q835&lt;&gt;"SF",Q835&lt;&gt;""),AND(S835&lt;&gt;"NA",S835&lt;&gt;"C",S835&lt;&gt;"NC",S835&lt;&gt;"SF",S835&lt;&gt;""),AND(U835&lt;&gt;"NA",U835&lt;&gt;"C",U835&lt;&gt;"NC",U835&lt;&gt;"SF",U835&lt;&gt;""),AND(W835&lt;&gt;"NA",W835&lt;&gt;"C",W835&lt;&gt;"NC",W835&lt;&gt;"SF",W835&lt;&gt;""),AND(Y835&lt;&gt;"NA",Y835&lt;&gt;"C",Y835&lt;&gt;"NC",Y835&lt;&gt;"SF",Y835&lt;&gt;""),AND(AA835&lt;&gt;"NA",AA835&lt;&gt;"C",AA835&lt;&gt;"NC",AA835&lt;&gt;"SF",AA835&lt;&gt;""),AND(AC835&lt;&gt;"NA",AC835&lt;&gt;"C",AC835&lt;&gt;"NC",AC835&lt;&gt;"SF",AC835&lt;&gt;"")),"FALSO",IF(AND(O835="NA",Q835="NA",S835="NA",U835="NA",W835="NA",Y835="NA",AA835="NA",AC835="NA"),"NA",IF(OR(O835="NC",Q835="NC",S835="NC",U835="NC",W835="NC",Y835="NC",AA835="NC",AC835="NC",O835="SF",Q835="SF",S835="SF",U835="SF",W835="SF",Y835="SF",AA835="SF",AC835="SF"),"NC",IF(OR(O835="C",Q835="C",S835="C",U835="C",W835="C",Y835="C",AA835="C",AC835="C"),"C","")))))</f>
        <v/>
      </c>
      <c r="AG835" s="54" t="b">
        <f>IF(AND(AE835="C",AF835="C"),"UTILIZOU O PDA CORRETAMENTE",IF(AND(AE835="C",AF835="NC"),"UTILIZOU O PDA CORRETAMENTE. NÃO HÁ FOTOS DE TODAS AS ETAPAS",IF(AND(AE835="NC",AF835="NC"),"NÃO UTILIZOU O PDA",IF(AND(AE835="NA",AF835="NA"),"NÃO AVALIADO POR FALHA DE SINCRONISMO"))))</f>
        <v>0</v>
      </c>
      <c r="AH835" s="144"/>
      <c r="AI835" s="190" t="s">
        <v>6</v>
      </c>
      <c r="AJ835" s="94">
        <f>E835</f>
        <v>0</v>
      </c>
      <c r="AK835" s="192" t="s">
        <v>39</v>
      </c>
    </row>
    <row r="836" spans="1:37" ht="30" customHeight="1">
      <c r="A836" s="90"/>
      <c r="B836" s="90"/>
      <c r="C836" s="90"/>
      <c r="D836" s="90"/>
      <c r="E836" s="90"/>
      <c r="F836" s="90"/>
      <c r="G836" s="90"/>
      <c r="H836" s="90"/>
      <c r="I836" s="90"/>
      <c r="J836" s="90"/>
      <c r="K836" s="90"/>
      <c r="L836" s="90"/>
      <c r="M836" s="90"/>
      <c r="N836" s="153"/>
      <c r="O836" s="144"/>
      <c r="P836" s="90"/>
      <c r="Q836" s="144"/>
      <c r="R836" s="90"/>
      <c r="S836" s="144"/>
      <c r="T836" s="90"/>
      <c r="U836" s="144"/>
      <c r="V836" s="90"/>
      <c r="W836" s="144"/>
      <c r="X836" s="90"/>
      <c r="Y836" s="144"/>
      <c r="Z836" s="90"/>
      <c r="AA836" s="144"/>
      <c r="AB836" s="90"/>
      <c r="AC836" s="144"/>
      <c r="AD836" s="90"/>
      <c r="AE836" s="144"/>
      <c r="AF836" s="178" t="str">
        <f>IF(AND(O836="",Q836="",S836="",U836="",W836="",Y836="",AA836="",AC836=""),"",IF(OR(AND(O836&lt;&gt;"NA",O836&lt;&gt;"C",O836&lt;&gt;"NC",O836&lt;&gt;"SF",O836&lt;&gt;""),AND(Q836&lt;&gt;"NA",Q836&lt;&gt;"C",Q836&lt;&gt;"NC",Q836&lt;&gt;"SF",Q836&lt;&gt;""),AND(S836&lt;&gt;"NA",S836&lt;&gt;"C",S836&lt;&gt;"NC",S836&lt;&gt;"SF",S836&lt;&gt;""),AND(U836&lt;&gt;"NA",U836&lt;&gt;"C",U836&lt;&gt;"NC",U836&lt;&gt;"SF",U836&lt;&gt;""),AND(W836&lt;&gt;"NA",W836&lt;&gt;"C",W836&lt;&gt;"NC",W836&lt;&gt;"SF",W836&lt;&gt;""),AND(Y836&lt;&gt;"NA",Y836&lt;&gt;"C",Y836&lt;&gt;"NC",Y836&lt;&gt;"SF",Y836&lt;&gt;""),AND(AA836&lt;&gt;"NA",AA836&lt;&gt;"C",AA836&lt;&gt;"NC",AA836&lt;&gt;"SF",AA836&lt;&gt;""),AND(AC836&lt;&gt;"NA",AC836&lt;&gt;"C",AC836&lt;&gt;"NC",AC836&lt;&gt;"SF",AC836&lt;&gt;"")),"FALSO",IF(AND(O836="NA",Q836="NA",S836="NA",U836="NA",W836="NA",Y836="NA",AA836="NA",AC836="NA"),"NA",IF(OR(O836="NC",Q836="NC",S836="NC",U836="NC",W836="NC",Y836="NC",AA836="NC",AC836="NC",O836="SF",Q836="SF",S836="SF",U836="SF",W836="SF",Y836="SF",AA836="SF",AC836="SF"),"NC",IF(OR(O836="C",Q836="C",S836="C",U836="C",W836="C",Y836="C",AA836="C",AC836="C"),"C","")))))</f>
        <v/>
      </c>
      <c r="AG836" s="54" t="b">
        <f>IF(AND(AE836="C",AF836="C"),"UTILIZOU O PDA CORRETAMENTE",IF(AND(AE836="C",AF836="NC"),"UTILIZOU O PDA CORRETAMENTE. NÃO HÁ FOTOS DE TODAS AS ETAPAS",IF(AND(AE836="NC",AF836="NC"),"NÃO UTILIZOU O PDA",IF(AND(AE836="NA",AF836="NA"),"NÃO AVALIADO POR FALHA DE SINCRONISMO"))))</f>
        <v>0</v>
      </c>
      <c r="AH836" s="144"/>
      <c r="AI836" s="190" t="s">
        <v>6</v>
      </c>
      <c r="AJ836" s="94">
        <f>E836</f>
        <v>0</v>
      </c>
      <c r="AK836" s="192" t="s">
        <v>39</v>
      </c>
    </row>
    <row r="837" spans="1:37" ht="30" customHeight="1">
      <c r="A837" s="90"/>
      <c r="B837" s="90"/>
      <c r="C837" s="90"/>
      <c r="D837" s="90"/>
      <c r="E837" s="90"/>
      <c r="F837" s="90"/>
      <c r="G837" s="90"/>
      <c r="H837" s="90"/>
      <c r="I837" s="90"/>
      <c r="J837" s="90"/>
      <c r="K837" s="90"/>
      <c r="L837" s="90"/>
      <c r="M837" s="90"/>
      <c r="N837" s="153"/>
      <c r="O837" s="144"/>
      <c r="P837" s="90"/>
      <c r="Q837" s="144"/>
      <c r="R837" s="90"/>
      <c r="S837" s="144"/>
      <c r="T837" s="90"/>
      <c r="U837" s="144"/>
      <c r="V837" s="90"/>
      <c r="W837" s="144"/>
      <c r="X837" s="90"/>
      <c r="Y837" s="144"/>
      <c r="Z837" s="90"/>
      <c r="AA837" s="144"/>
      <c r="AB837" s="90"/>
      <c r="AC837" s="144"/>
      <c r="AD837" s="90"/>
      <c r="AE837" s="144"/>
      <c r="AF837" s="178" t="str">
        <f>IF(AND(O837="",Q837="",S837="",U837="",W837="",Y837="",AA837="",AC837=""),"",IF(OR(AND(O837&lt;&gt;"NA",O837&lt;&gt;"C",O837&lt;&gt;"NC",O837&lt;&gt;"SF",O837&lt;&gt;""),AND(Q837&lt;&gt;"NA",Q837&lt;&gt;"C",Q837&lt;&gt;"NC",Q837&lt;&gt;"SF",Q837&lt;&gt;""),AND(S837&lt;&gt;"NA",S837&lt;&gt;"C",S837&lt;&gt;"NC",S837&lt;&gt;"SF",S837&lt;&gt;""),AND(U837&lt;&gt;"NA",U837&lt;&gt;"C",U837&lt;&gt;"NC",U837&lt;&gt;"SF",U837&lt;&gt;""),AND(W837&lt;&gt;"NA",W837&lt;&gt;"C",W837&lt;&gt;"NC",W837&lt;&gt;"SF",W837&lt;&gt;""),AND(Y837&lt;&gt;"NA",Y837&lt;&gt;"C",Y837&lt;&gt;"NC",Y837&lt;&gt;"SF",Y837&lt;&gt;""),AND(AA837&lt;&gt;"NA",AA837&lt;&gt;"C",AA837&lt;&gt;"NC",AA837&lt;&gt;"SF",AA837&lt;&gt;""),AND(AC837&lt;&gt;"NA",AC837&lt;&gt;"C",AC837&lt;&gt;"NC",AC837&lt;&gt;"SF",AC837&lt;&gt;"")),"FALSO",IF(AND(O837="NA",Q837="NA",S837="NA",U837="NA",W837="NA",Y837="NA",AA837="NA",AC837="NA"),"NA",IF(OR(O837="NC",Q837="NC",S837="NC",U837="NC",W837="NC",Y837="NC",AA837="NC",AC837="NC",O837="SF",Q837="SF",S837="SF",U837="SF",W837="SF",Y837="SF",AA837="SF",AC837="SF"),"NC",IF(OR(O837="C",Q837="C",S837="C",U837="C",W837="C",Y837="C",AA837="C",AC837="C"),"C","")))))</f>
        <v/>
      </c>
      <c r="AG837" s="54" t="b">
        <f>IF(AND(AE837="C",AF837="C"),"UTILIZOU O PDA CORRETAMENTE",IF(AND(AE837="C",AF837="NC"),"UTILIZOU O PDA CORRETAMENTE. NÃO HÁ FOTOS DE TODAS AS ETAPAS",IF(AND(AE837="NC",AF837="NC"),"NÃO UTILIZOU O PDA",IF(AND(AE837="NA",AF837="NA"),"NÃO AVALIADO POR FALHA DE SINCRONISMO"))))</f>
        <v>0</v>
      </c>
      <c r="AH837" s="144"/>
      <c r="AI837" s="190" t="s">
        <v>6</v>
      </c>
      <c r="AJ837" s="94">
        <f>E837</f>
        <v>0</v>
      </c>
      <c r="AK837" s="192" t="s">
        <v>39</v>
      </c>
    </row>
    <row r="838" spans="1:37" ht="30" customHeight="1">
      <c r="A838" s="90"/>
      <c r="B838" s="90"/>
      <c r="C838" s="90"/>
      <c r="D838" s="90"/>
      <c r="E838" s="90"/>
      <c r="F838" s="90"/>
      <c r="G838" s="90"/>
      <c r="H838" s="90"/>
      <c r="I838" s="90"/>
      <c r="J838" s="90"/>
      <c r="K838" s="90"/>
      <c r="L838" s="90"/>
      <c r="M838" s="90"/>
      <c r="N838" s="153"/>
      <c r="O838" s="144"/>
      <c r="P838" s="90"/>
      <c r="Q838" s="144"/>
      <c r="R838" s="90"/>
      <c r="S838" s="144"/>
      <c r="T838" s="90"/>
      <c r="U838" s="144"/>
      <c r="V838" s="90"/>
      <c r="W838" s="144"/>
      <c r="X838" s="90"/>
      <c r="Y838" s="144"/>
      <c r="Z838" s="90"/>
      <c r="AA838" s="144"/>
      <c r="AB838" s="90"/>
      <c r="AC838" s="144"/>
      <c r="AD838" s="90"/>
      <c r="AE838" s="144"/>
      <c r="AF838" s="178" t="str">
        <f>IF(AND(O838="",Q838="",S838="",U838="",W838="",Y838="",AA838="",AC838=""),"",IF(OR(AND(O838&lt;&gt;"NA",O838&lt;&gt;"C",O838&lt;&gt;"NC",O838&lt;&gt;"SF",O838&lt;&gt;""),AND(Q838&lt;&gt;"NA",Q838&lt;&gt;"C",Q838&lt;&gt;"NC",Q838&lt;&gt;"SF",Q838&lt;&gt;""),AND(S838&lt;&gt;"NA",S838&lt;&gt;"C",S838&lt;&gt;"NC",S838&lt;&gt;"SF",S838&lt;&gt;""),AND(U838&lt;&gt;"NA",U838&lt;&gt;"C",U838&lt;&gt;"NC",U838&lt;&gt;"SF",U838&lt;&gt;""),AND(W838&lt;&gt;"NA",W838&lt;&gt;"C",W838&lt;&gt;"NC",W838&lt;&gt;"SF",W838&lt;&gt;""),AND(Y838&lt;&gt;"NA",Y838&lt;&gt;"C",Y838&lt;&gt;"NC",Y838&lt;&gt;"SF",Y838&lt;&gt;""),AND(AA838&lt;&gt;"NA",AA838&lt;&gt;"C",AA838&lt;&gt;"NC",AA838&lt;&gt;"SF",AA838&lt;&gt;""),AND(AC838&lt;&gt;"NA",AC838&lt;&gt;"C",AC838&lt;&gt;"NC",AC838&lt;&gt;"SF",AC838&lt;&gt;"")),"FALSO",IF(AND(O838="NA",Q838="NA",S838="NA",U838="NA",W838="NA",Y838="NA",AA838="NA",AC838="NA"),"NA",IF(OR(O838="NC",Q838="NC",S838="NC",U838="NC",W838="NC",Y838="NC",AA838="NC",AC838="NC",O838="SF",Q838="SF",S838="SF",U838="SF",W838="SF",Y838="SF",AA838="SF",AC838="SF"),"NC",IF(OR(O838="C",Q838="C",S838="C",U838="C",W838="C",Y838="C",AA838="C",AC838="C"),"C","")))))</f>
        <v/>
      </c>
      <c r="AG838" s="54" t="b">
        <f>IF(AND(AE838="C",AF838="C"),"UTILIZOU O PDA CORRETAMENTE",IF(AND(AE838="C",AF838="NC"),"UTILIZOU O PDA CORRETAMENTE. NÃO HÁ FOTOS DE TODAS AS ETAPAS",IF(AND(AE838="NC",AF838="NC"),"NÃO UTILIZOU O PDA",IF(AND(AE838="NA",AF838="NA"),"NÃO AVALIADO POR FALHA DE SINCRONISMO"))))</f>
        <v>0</v>
      </c>
      <c r="AH838" s="144"/>
      <c r="AI838" s="190" t="s">
        <v>6</v>
      </c>
      <c r="AJ838" s="94">
        <f>E838</f>
        <v>0</v>
      </c>
      <c r="AK838" s="192" t="s">
        <v>39</v>
      </c>
    </row>
    <row r="839" spans="1:37" ht="30" customHeight="1">
      <c r="A839" s="90"/>
      <c r="B839" s="90"/>
      <c r="C839" s="90"/>
      <c r="D839" s="90"/>
      <c r="E839" s="90"/>
      <c r="F839" s="90"/>
      <c r="G839" s="90"/>
      <c r="H839" s="90"/>
      <c r="I839" s="90"/>
      <c r="J839" s="90"/>
      <c r="K839" s="90"/>
      <c r="L839" s="90"/>
      <c r="M839" s="90"/>
      <c r="N839" s="153"/>
      <c r="O839" s="144"/>
      <c r="P839" s="90"/>
      <c r="Q839" s="144"/>
      <c r="R839" s="90"/>
      <c r="S839" s="144"/>
      <c r="T839" s="90"/>
      <c r="U839" s="144"/>
      <c r="V839" s="90"/>
      <c r="W839" s="144"/>
      <c r="X839" s="90"/>
      <c r="Y839" s="144"/>
      <c r="Z839" s="90"/>
      <c r="AA839" s="144"/>
      <c r="AB839" s="90"/>
      <c r="AC839" s="144"/>
      <c r="AD839" s="90"/>
      <c r="AE839" s="144"/>
      <c r="AF839" s="178" t="str">
        <f>IF(AND(O839="",Q839="",S839="",U839="",W839="",Y839="",AA839="",AC839=""),"",IF(OR(AND(O839&lt;&gt;"NA",O839&lt;&gt;"C",O839&lt;&gt;"NC",O839&lt;&gt;"SF",O839&lt;&gt;""),AND(Q839&lt;&gt;"NA",Q839&lt;&gt;"C",Q839&lt;&gt;"NC",Q839&lt;&gt;"SF",Q839&lt;&gt;""),AND(S839&lt;&gt;"NA",S839&lt;&gt;"C",S839&lt;&gt;"NC",S839&lt;&gt;"SF",S839&lt;&gt;""),AND(U839&lt;&gt;"NA",U839&lt;&gt;"C",U839&lt;&gt;"NC",U839&lt;&gt;"SF",U839&lt;&gt;""),AND(W839&lt;&gt;"NA",W839&lt;&gt;"C",W839&lt;&gt;"NC",W839&lt;&gt;"SF",W839&lt;&gt;""),AND(Y839&lt;&gt;"NA",Y839&lt;&gt;"C",Y839&lt;&gt;"NC",Y839&lt;&gt;"SF",Y839&lt;&gt;""),AND(AA839&lt;&gt;"NA",AA839&lt;&gt;"C",AA839&lt;&gt;"NC",AA839&lt;&gt;"SF",AA839&lt;&gt;""),AND(AC839&lt;&gt;"NA",AC839&lt;&gt;"C",AC839&lt;&gt;"NC",AC839&lt;&gt;"SF",AC839&lt;&gt;"")),"FALSO",IF(AND(O839="NA",Q839="NA",S839="NA",U839="NA",W839="NA",Y839="NA",AA839="NA",AC839="NA"),"NA",IF(OR(O839="NC",Q839="NC",S839="NC",U839="NC",W839="NC",Y839="NC",AA839="NC",AC839="NC",O839="SF",Q839="SF",S839="SF",U839="SF",W839="SF",Y839="SF",AA839="SF",AC839="SF"),"NC",IF(OR(O839="C",Q839="C",S839="C",U839="C",W839="C",Y839="C",AA839="C",AC839="C"),"C","")))))</f>
        <v/>
      </c>
      <c r="AG839" s="54" t="b">
        <f>IF(AND(AE839="C",AF839="C"),"UTILIZOU O PDA CORRETAMENTE",IF(AND(AE839="C",AF839="NC"),"UTILIZOU O PDA CORRETAMENTE. NÃO HÁ FOTOS DE TODAS AS ETAPAS",IF(AND(AE839="NC",AF839="NC"),"NÃO UTILIZOU O PDA",IF(AND(AE839="NA",AF839="NA"),"NÃO AVALIADO POR FALHA DE SINCRONISMO"))))</f>
        <v>0</v>
      </c>
      <c r="AH839" s="144"/>
      <c r="AI839" s="190" t="s">
        <v>6</v>
      </c>
      <c r="AJ839" s="94">
        <f>E839</f>
        <v>0</v>
      </c>
      <c r="AK839" s="192" t="s">
        <v>39</v>
      </c>
    </row>
    <row r="840" spans="1:37" ht="30" customHeight="1">
      <c r="A840" s="90"/>
      <c r="B840" s="90"/>
      <c r="C840" s="90"/>
      <c r="D840" s="90"/>
      <c r="E840" s="90"/>
      <c r="F840" s="90"/>
      <c r="G840" s="90"/>
      <c r="H840" s="90"/>
      <c r="I840" s="90"/>
      <c r="J840" s="90"/>
      <c r="K840" s="90"/>
      <c r="L840" s="90"/>
      <c r="M840" s="90"/>
      <c r="N840" s="153"/>
      <c r="O840" s="144"/>
      <c r="P840" s="90"/>
      <c r="Q840" s="144"/>
      <c r="R840" s="90"/>
      <c r="S840" s="144"/>
      <c r="T840" s="90"/>
      <c r="U840" s="144"/>
      <c r="V840" s="90"/>
      <c r="W840" s="144"/>
      <c r="X840" s="90"/>
      <c r="Y840" s="144"/>
      <c r="Z840" s="90"/>
      <c r="AA840" s="144"/>
      <c r="AB840" s="90"/>
      <c r="AC840" s="144"/>
      <c r="AD840" s="90"/>
      <c r="AE840" s="144"/>
      <c r="AF840" s="178" t="str">
        <f>IF(AND(O840="",Q840="",S840="",U840="",W840="",Y840="",AA840="",AC840=""),"",IF(OR(AND(O840&lt;&gt;"NA",O840&lt;&gt;"C",O840&lt;&gt;"NC",O840&lt;&gt;"SF",O840&lt;&gt;""),AND(Q840&lt;&gt;"NA",Q840&lt;&gt;"C",Q840&lt;&gt;"NC",Q840&lt;&gt;"SF",Q840&lt;&gt;""),AND(S840&lt;&gt;"NA",S840&lt;&gt;"C",S840&lt;&gt;"NC",S840&lt;&gt;"SF",S840&lt;&gt;""),AND(U840&lt;&gt;"NA",U840&lt;&gt;"C",U840&lt;&gt;"NC",U840&lt;&gt;"SF",U840&lt;&gt;""),AND(W840&lt;&gt;"NA",W840&lt;&gt;"C",W840&lt;&gt;"NC",W840&lt;&gt;"SF",W840&lt;&gt;""),AND(Y840&lt;&gt;"NA",Y840&lt;&gt;"C",Y840&lt;&gt;"NC",Y840&lt;&gt;"SF",Y840&lt;&gt;""),AND(AA840&lt;&gt;"NA",AA840&lt;&gt;"C",AA840&lt;&gt;"NC",AA840&lt;&gt;"SF",AA840&lt;&gt;""),AND(AC840&lt;&gt;"NA",AC840&lt;&gt;"C",AC840&lt;&gt;"NC",AC840&lt;&gt;"SF",AC840&lt;&gt;"")),"FALSO",IF(AND(O840="NA",Q840="NA",S840="NA",U840="NA",W840="NA",Y840="NA",AA840="NA",AC840="NA"),"NA",IF(OR(O840="NC",Q840="NC",S840="NC",U840="NC",W840="NC",Y840="NC",AA840="NC",AC840="NC",O840="SF",Q840="SF",S840="SF",U840="SF",W840="SF",Y840="SF",AA840="SF",AC840="SF"),"NC",IF(OR(O840="C",Q840="C",S840="C",U840="C",W840="C",Y840="C",AA840="C",AC840="C"),"C","")))))</f>
        <v/>
      </c>
      <c r="AG840" s="54" t="b">
        <f>IF(AND(AE840="C",AF840="C"),"UTILIZOU O PDA CORRETAMENTE",IF(AND(AE840="C",AF840="NC"),"UTILIZOU O PDA CORRETAMENTE. NÃO HÁ FOTOS DE TODAS AS ETAPAS",IF(AND(AE840="NC",AF840="NC"),"NÃO UTILIZOU O PDA",IF(AND(AE840="NA",AF840="NA"),"NÃO AVALIADO POR FALHA DE SINCRONISMO"))))</f>
        <v>0</v>
      </c>
      <c r="AH840" s="144"/>
      <c r="AI840" s="190" t="s">
        <v>6</v>
      </c>
      <c r="AJ840" s="94">
        <f>E840</f>
        <v>0</v>
      </c>
      <c r="AK840" s="192" t="s">
        <v>39</v>
      </c>
    </row>
    <row r="841" spans="1:37" ht="30" customHeight="1">
      <c r="A841" s="90"/>
      <c r="B841" s="90"/>
      <c r="C841" s="90"/>
      <c r="D841" s="90"/>
      <c r="E841" s="90"/>
      <c r="F841" s="90"/>
      <c r="G841" s="90"/>
      <c r="H841" s="90"/>
      <c r="I841" s="90"/>
      <c r="J841" s="90"/>
      <c r="K841" s="90"/>
      <c r="L841" s="90"/>
      <c r="M841" s="90"/>
      <c r="N841" s="153"/>
      <c r="O841" s="144"/>
      <c r="P841" s="90"/>
      <c r="Q841" s="144"/>
      <c r="R841" s="90"/>
      <c r="S841" s="144"/>
      <c r="T841" s="90"/>
      <c r="U841" s="144"/>
      <c r="V841" s="90"/>
      <c r="W841" s="144"/>
      <c r="X841" s="90"/>
      <c r="Y841" s="144"/>
      <c r="Z841" s="90"/>
      <c r="AA841" s="144"/>
      <c r="AB841" s="90"/>
      <c r="AC841" s="144"/>
      <c r="AD841" s="90"/>
      <c r="AE841" s="144"/>
      <c r="AF841" s="178" t="str">
        <f>IF(AND(O841="",Q841="",S841="",U841="",W841="",Y841="",AA841="",AC841=""),"",IF(OR(AND(O841&lt;&gt;"NA",O841&lt;&gt;"C",O841&lt;&gt;"NC",O841&lt;&gt;"SF",O841&lt;&gt;""),AND(Q841&lt;&gt;"NA",Q841&lt;&gt;"C",Q841&lt;&gt;"NC",Q841&lt;&gt;"SF",Q841&lt;&gt;""),AND(S841&lt;&gt;"NA",S841&lt;&gt;"C",S841&lt;&gt;"NC",S841&lt;&gt;"SF",S841&lt;&gt;""),AND(U841&lt;&gt;"NA",U841&lt;&gt;"C",U841&lt;&gt;"NC",U841&lt;&gt;"SF",U841&lt;&gt;""),AND(W841&lt;&gt;"NA",W841&lt;&gt;"C",W841&lt;&gt;"NC",W841&lt;&gt;"SF",W841&lt;&gt;""),AND(Y841&lt;&gt;"NA",Y841&lt;&gt;"C",Y841&lt;&gt;"NC",Y841&lt;&gt;"SF",Y841&lt;&gt;""),AND(AA841&lt;&gt;"NA",AA841&lt;&gt;"C",AA841&lt;&gt;"NC",AA841&lt;&gt;"SF",AA841&lt;&gt;""),AND(AC841&lt;&gt;"NA",AC841&lt;&gt;"C",AC841&lt;&gt;"NC",AC841&lt;&gt;"SF",AC841&lt;&gt;"")),"FALSO",IF(AND(O841="NA",Q841="NA",S841="NA",U841="NA",W841="NA",Y841="NA",AA841="NA",AC841="NA"),"NA",IF(OR(O841="NC",Q841="NC",S841="NC",U841="NC",W841="NC",Y841="NC",AA841="NC",AC841="NC",O841="SF",Q841="SF",S841="SF",U841="SF",W841="SF",Y841="SF",AA841="SF",AC841="SF"),"NC",IF(OR(O841="C",Q841="C",S841="C",U841="C",W841="C",Y841="C",AA841="C",AC841="C"),"C","")))))</f>
        <v/>
      </c>
      <c r="AG841" s="54" t="b">
        <f>IF(AND(AE841="C",AF841="C"),"UTILIZOU O PDA CORRETAMENTE",IF(AND(AE841="C",AF841="NC"),"UTILIZOU O PDA CORRETAMENTE. NÃO HÁ FOTOS DE TODAS AS ETAPAS",IF(AND(AE841="NC",AF841="NC"),"NÃO UTILIZOU O PDA",IF(AND(AE841="NA",AF841="NA"),"NÃO AVALIADO POR FALHA DE SINCRONISMO"))))</f>
        <v>0</v>
      </c>
      <c r="AH841" s="144"/>
      <c r="AI841" s="190" t="s">
        <v>6</v>
      </c>
      <c r="AJ841" s="94">
        <f>E841</f>
        <v>0</v>
      </c>
      <c r="AK841" s="192" t="s">
        <v>39</v>
      </c>
    </row>
    <row r="842" spans="1:37" ht="30" customHeight="1">
      <c r="A842" s="90"/>
      <c r="B842" s="90"/>
      <c r="C842" s="90"/>
      <c r="D842" s="90"/>
      <c r="E842" s="90"/>
      <c r="F842" s="90"/>
      <c r="G842" s="90"/>
      <c r="H842" s="90"/>
      <c r="I842" s="90"/>
      <c r="J842" s="90"/>
      <c r="K842" s="90"/>
      <c r="L842" s="90"/>
      <c r="M842" s="90"/>
      <c r="N842" s="153"/>
      <c r="O842" s="144"/>
      <c r="P842" s="90"/>
      <c r="Q842" s="144"/>
      <c r="R842" s="90"/>
      <c r="S842" s="144"/>
      <c r="T842" s="90"/>
      <c r="U842" s="144"/>
      <c r="V842" s="90"/>
      <c r="W842" s="144"/>
      <c r="X842" s="90"/>
      <c r="Y842" s="144"/>
      <c r="Z842" s="90"/>
      <c r="AA842" s="144"/>
      <c r="AB842" s="90"/>
      <c r="AC842" s="144"/>
      <c r="AD842" s="90"/>
      <c r="AE842" s="144"/>
      <c r="AF842" s="178" t="str">
        <f>IF(AND(O842="",Q842="",S842="",U842="",W842="",Y842="",AA842="",AC842=""),"",IF(OR(AND(O842&lt;&gt;"NA",O842&lt;&gt;"C",O842&lt;&gt;"NC",O842&lt;&gt;"SF",O842&lt;&gt;""),AND(Q842&lt;&gt;"NA",Q842&lt;&gt;"C",Q842&lt;&gt;"NC",Q842&lt;&gt;"SF",Q842&lt;&gt;""),AND(S842&lt;&gt;"NA",S842&lt;&gt;"C",S842&lt;&gt;"NC",S842&lt;&gt;"SF",S842&lt;&gt;""),AND(U842&lt;&gt;"NA",U842&lt;&gt;"C",U842&lt;&gt;"NC",U842&lt;&gt;"SF",U842&lt;&gt;""),AND(W842&lt;&gt;"NA",W842&lt;&gt;"C",W842&lt;&gt;"NC",W842&lt;&gt;"SF",W842&lt;&gt;""),AND(Y842&lt;&gt;"NA",Y842&lt;&gt;"C",Y842&lt;&gt;"NC",Y842&lt;&gt;"SF",Y842&lt;&gt;""),AND(AA842&lt;&gt;"NA",AA842&lt;&gt;"C",AA842&lt;&gt;"NC",AA842&lt;&gt;"SF",AA842&lt;&gt;""),AND(AC842&lt;&gt;"NA",AC842&lt;&gt;"C",AC842&lt;&gt;"NC",AC842&lt;&gt;"SF",AC842&lt;&gt;"")),"FALSO",IF(AND(O842="NA",Q842="NA",S842="NA",U842="NA",W842="NA",Y842="NA",AA842="NA",AC842="NA"),"NA",IF(OR(O842="NC",Q842="NC",S842="NC",U842="NC",W842="NC",Y842="NC",AA842="NC",AC842="NC",O842="SF",Q842="SF",S842="SF",U842="SF",W842="SF",Y842="SF",AA842="SF",AC842="SF"),"NC",IF(OR(O842="C",Q842="C",S842="C",U842="C",W842="C",Y842="C",AA842="C",AC842="C"),"C","")))))</f>
        <v/>
      </c>
      <c r="AG842" s="54" t="b">
        <f>IF(AND(AE842="C",AF842="C"),"UTILIZOU O PDA CORRETAMENTE",IF(AND(AE842="C",AF842="NC"),"UTILIZOU O PDA CORRETAMENTE. NÃO HÁ FOTOS DE TODAS AS ETAPAS",IF(AND(AE842="NC",AF842="NC"),"NÃO UTILIZOU O PDA",IF(AND(AE842="NA",AF842="NA"),"NÃO AVALIADO POR FALHA DE SINCRONISMO"))))</f>
        <v>0</v>
      </c>
      <c r="AH842" s="144"/>
      <c r="AI842" s="190" t="s">
        <v>6</v>
      </c>
      <c r="AJ842" s="94">
        <f>E842</f>
        <v>0</v>
      </c>
      <c r="AK842" s="192" t="s">
        <v>39</v>
      </c>
    </row>
    <row r="843" spans="1:37" ht="30" customHeight="1">
      <c r="A843" s="90"/>
      <c r="B843" s="90"/>
      <c r="C843" s="90"/>
      <c r="D843" s="90"/>
      <c r="E843" s="90"/>
      <c r="F843" s="90"/>
      <c r="G843" s="90"/>
      <c r="H843" s="90"/>
      <c r="I843" s="90"/>
      <c r="J843" s="90"/>
      <c r="K843" s="90"/>
      <c r="L843" s="90"/>
      <c r="M843" s="90"/>
      <c r="N843" s="153"/>
      <c r="O843" s="144"/>
      <c r="P843" s="90"/>
      <c r="Q843" s="144"/>
      <c r="R843" s="90"/>
      <c r="S843" s="144"/>
      <c r="T843" s="90"/>
      <c r="U843" s="144"/>
      <c r="V843" s="90"/>
      <c r="W843" s="144"/>
      <c r="X843" s="90"/>
      <c r="Y843" s="144"/>
      <c r="Z843" s="90"/>
      <c r="AA843" s="144"/>
      <c r="AB843" s="90"/>
      <c r="AC843" s="144"/>
      <c r="AD843" s="90"/>
      <c r="AE843" s="144"/>
      <c r="AF843" s="178" t="str">
        <f>IF(AND(O843="",Q843="",S843="",U843="",W843="",Y843="",AA843="",AC843=""),"",IF(OR(AND(O843&lt;&gt;"NA",O843&lt;&gt;"C",O843&lt;&gt;"NC",O843&lt;&gt;"SF",O843&lt;&gt;""),AND(Q843&lt;&gt;"NA",Q843&lt;&gt;"C",Q843&lt;&gt;"NC",Q843&lt;&gt;"SF",Q843&lt;&gt;""),AND(S843&lt;&gt;"NA",S843&lt;&gt;"C",S843&lt;&gt;"NC",S843&lt;&gt;"SF",S843&lt;&gt;""),AND(U843&lt;&gt;"NA",U843&lt;&gt;"C",U843&lt;&gt;"NC",U843&lt;&gt;"SF",U843&lt;&gt;""),AND(W843&lt;&gt;"NA",W843&lt;&gt;"C",W843&lt;&gt;"NC",W843&lt;&gt;"SF",W843&lt;&gt;""),AND(Y843&lt;&gt;"NA",Y843&lt;&gt;"C",Y843&lt;&gt;"NC",Y843&lt;&gt;"SF",Y843&lt;&gt;""),AND(AA843&lt;&gt;"NA",AA843&lt;&gt;"C",AA843&lt;&gt;"NC",AA843&lt;&gt;"SF",AA843&lt;&gt;""),AND(AC843&lt;&gt;"NA",AC843&lt;&gt;"C",AC843&lt;&gt;"NC",AC843&lt;&gt;"SF",AC843&lt;&gt;"")),"FALSO",IF(AND(O843="NA",Q843="NA",S843="NA",U843="NA",W843="NA",Y843="NA",AA843="NA",AC843="NA"),"NA",IF(OR(O843="NC",Q843="NC",S843="NC",U843="NC",W843="NC",Y843="NC",AA843="NC",AC843="NC",O843="SF",Q843="SF",S843="SF",U843="SF",W843="SF",Y843="SF",AA843="SF",AC843="SF"),"NC",IF(OR(O843="C",Q843="C",S843="C",U843="C",W843="C",Y843="C",AA843="C",AC843="C"),"C","")))))</f>
        <v/>
      </c>
      <c r="AG843" s="54" t="b">
        <f>IF(AND(AE843="C",AF843="C"),"UTILIZOU O PDA CORRETAMENTE",IF(AND(AE843="C",AF843="NC"),"UTILIZOU O PDA CORRETAMENTE. NÃO HÁ FOTOS DE TODAS AS ETAPAS",IF(AND(AE843="NC",AF843="NC"),"NÃO UTILIZOU O PDA",IF(AND(AE843="NA",AF843="NA"),"NÃO AVALIADO POR FALHA DE SINCRONISMO"))))</f>
        <v>0</v>
      </c>
      <c r="AH843" s="144"/>
      <c r="AI843" s="190" t="s">
        <v>6</v>
      </c>
      <c r="AJ843" s="94">
        <f>E843</f>
        <v>0</v>
      </c>
      <c r="AK843" s="192" t="s">
        <v>39</v>
      </c>
    </row>
    <row r="844" spans="1:37" ht="30" customHeight="1">
      <c r="A844" s="90"/>
      <c r="B844" s="90"/>
      <c r="C844" s="90"/>
      <c r="D844" s="90"/>
      <c r="E844" s="90"/>
      <c r="F844" s="90"/>
      <c r="G844" s="90"/>
      <c r="H844" s="90"/>
      <c r="I844" s="90"/>
      <c r="J844" s="90"/>
      <c r="K844" s="90"/>
      <c r="L844" s="90"/>
      <c r="M844" s="90"/>
      <c r="N844" s="153"/>
      <c r="O844" s="144"/>
      <c r="P844" s="90"/>
      <c r="Q844" s="144"/>
      <c r="R844" s="90"/>
      <c r="S844" s="144"/>
      <c r="T844" s="90"/>
      <c r="U844" s="144"/>
      <c r="V844" s="90"/>
      <c r="W844" s="144"/>
      <c r="X844" s="90"/>
      <c r="Y844" s="144"/>
      <c r="Z844" s="90"/>
      <c r="AA844" s="144"/>
      <c r="AB844" s="90"/>
      <c r="AC844" s="144"/>
      <c r="AD844" s="90"/>
      <c r="AE844" s="144"/>
      <c r="AF844" s="178" t="str">
        <f>IF(AND(O844="",Q844="",S844="",U844="",W844="",Y844="",AA844="",AC844=""),"",IF(OR(AND(O844&lt;&gt;"NA",O844&lt;&gt;"C",O844&lt;&gt;"NC",O844&lt;&gt;"SF",O844&lt;&gt;""),AND(Q844&lt;&gt;"NA",Q844&lt;&gt;"C",Q844&lt;&gt;"NC",Q844&lt;&gt;"SF",Q844&lt;&gt;""),AND(S844&lt;&gt;"NA",S844&lt;&gt;"C",S844&lt;&gt;"NC",S844&lt;&gt;"SF",S844&lt;&gt;""),AND(U844&lt;&gt;"NA",U844&lt;&gt;"C",U844&lt;&gt;"NC",U844&lt;&gt;"SF",U844&lt;&gt;""),AND(W844&lt;&gt;"NA",W844&lt;&gt;"C",W844&lt;&gt;"NC",W844&lt;&gt;"SF",W844&lt;&gt;""),AND(Y844&lt;&gt;"NA",Y844&lt;&gt;"C",Y844&lt;&gt;"NC",Y844&lt;&gt;"SF",Y844&lt;&gt;""),AND(AA844&lt;&gt;"NA",AA844&lt;&gt;"C",AA844&lt;&gt;"NC",AA844&lt;&gt;"SF",AA844&lt;&gt;""),AND(AC844&lt;&gt;"NA",AC844&lt;&gt;"C",AC844&lt;&gt;"NC",AC844&lt;&gt;"SF",AC844&lt;&gt;"")),"FALSO",IF(AND(O844="NA",Q844="NA",S844="NA",U844="NA",W844="NA",Y844="NA",AA844="NA",AC844="NA"),"NA",IF(OR(O844="NC",Q844="NC",S844="NC",U844="NC",W844="NC",Y844="NC",AA844="NC",AC844="NC",O844="SF",Q844="SF",S844="SF",U844="SF",W844="SF",Y844="SF",AA844="SF",AC844="SF"),"NC",IF(OR(O844="C",Q844="C",S844="C",U844="C",W844="C",Y844="C",AA844="C",AC844="C"),"C","")))))</f>
        <v/>
      </c>
      <c r="AG844" s="54" t="b">
        <f>IF(AND(AE844="C",AF844="C"),"UTILIZOU O PDA CORRETAMENTE",IF(AND(AE844="C",AF844="NC"),"UTILIZOU O PDA CORRETAMENTE. NÃO HÁ FOTOS DE TODAS AS ETAPAS",IF(AND(AE844="NC",AF844="NC"),"NÃO UTILIZOU O PDA",IF(AND(AE844="NA",AF844="NA"),"NÃO AVALIADO POR FALHA DE SINCRONISMO"))))</f>
        <v>0</v>
      </c>
      <c r="AH844" s="144"/>
      <c r="AI844" s="190" t="s">
        <v>6</v>
      </c>
      <c r="AJ844" s="94">
        <f>E844</f>
        <v>0</v>
      </c>
      <c r="AK844" s="192" t="s">
        <v>39</v>
      </c>
    </row>
    <row r="845" spans="1:37" ht="30" customHeight="1">
      <c r="A845" s="90"/>
      <c r="B845" s="90"/>
      <c r="C845" s="90"/>
      <c r="D845" s="90"/>
      <c r="E845" s="90"/>
      <c r="F845" s="90"/>
      <c r="G845" s="90"/>
      <c r="H845" s="90"/>
      <c r="I845" s="90"/>
      <c r="J845" s="90"/>
      <c r="K845" s="90"/>
      <c r="L845" s="90"/>
      <c r="M845" s="90"/>
      <c r="N845" s="153"/>
      <c r="O845" s="144"/>
      <c r="P845" s="90"/>
      <c r="Q845" s="144"/>
      <c r="R845" s="90"/>
      <c r="S845" s="144"/>
      <c r="T845" s="90"/>
      <c r="U845" s="144"/>
      <c r="V845" s="90"/>
      <c r="W845" s="144"/>
      <c r="X845" s="90"/>
      <c r="Y845" s="144"/>
      <c r="Z845" s="90"/>
      <c r="AA845" s="144"/>
      <c r="AB845" s="90"/>
      <c r="AC845" s="144"/>
      <c r="AD845" s="90"/>
      <c r="AE845" s="144"/>
      <c r="AF845" s="178" t="str">
        <f>IF(AND(O845="",Q845="",S845="",U845="",W845="",Y845="",AA845="",AC845=""),"",IF(OR(AND(O845&lt;&gt;"NA",O845&lt;&gt;"C",O845&lt;&gt;"NC",O845&lt;&gt;"SF",O845&lt;&gt;""),AND(Q845&lt;&gt;"NA",Q845&lt;&gt;"C",Q845&lt;&gt;"NC",Q845&lt;&gt;"SF",Q845&lt;&gt;""),AND(S845&lt;&gt;"NA",S845&lt;&gt;"C",S845&lt;&gt;"NC",S845&lt;&gt;"SF",S845&lt;&gt;""),AND(U845&lt;&gt;"NA",U845&lt;&gt;"C",U845&lt;&gt;"NC",U845&lt;&gt;"SF",U845&lt;&gt;""),AND(W845&lt;&gt;"NA",W845&lt;&gt;"C",W845&lt;&gt;"NC",W845&lt;&gt;"SF",W845&lt;&gt;""),AND(Y845&lt;&gt;"NA",Y845&lt;&gt;"C",Y845&lt;&gt;"NC",Y845&lt;&gt;"SF",Y845&lt;&gt;""),AND(AA845&lt;&gt;"NA",AA845&lt;&gt;"C",AA845&lt;&gt;"NC",AA845&lt;&gt;"SF",AA845&lt;&gt;""),AND(AC845&lt;&gt;"NA",AC845&lt;&gt;"C",AC845&lt;&gt;"NC",AC845&lt;&gt;"SF",AC845&lt;&gt;"")),"FALSO",IF(AND(O845="NA",Q845="NA",S845="NA",U845="NA",W845="NA",Y845="NA",AA845="NA",AC845="NA"),"NA",IF(OR(O845="NC",Q845="NC",S845="NC",U845="NC",W845="NC",Y845="NC",AA845="NC",AC845="NC",O845="SF",Q845="SF",S845="SF",U845="SF",W845="SF",Y845="SF",AA845="SF",AC845="SF"),"NC",IF(OR(O845="C",Q845="C",S845="C",U845="C",W845="C",Y845="C",AA845="C",AC845="C"),"C","")))))</f>
        <v/>
      </c>
      <c r="AG845" s="54" t="b">
        <f>IF(AND(AE845="C",AF845="C"),"UTILIZOU O PDA CORRETAMENTE",IF(AND(AE845="C",AF845="NC"),"UTILIZOU O PDA CORRETAMENTE. NÃO HÁ FOTOS DE TODAS AS ETAPAS",IF(AND(AE845="NC",AF845="NC"),"NÃO UTILIZOU O PDA",IF(AND(AE845="NA",AF845="NA"),"NÃO AVALIADO POR FALHA DE SINCRONISMO"))))</f>
        <v>0</v>
      </c>
      <c r="AH845" s="144"/>
      <c r="AI845" s="190" t="s">
        <v>6</v>
      </c>
      <c r="AJ845" s="94">
        <f>E845</f>
        <v>0</v>
      </c>
      <c r="AK845" s="192" t="s">
        <v>39</v>
      </c>
    </row>
    <row r="846" spans="1:37" ht="30" customHeight="1">
      <c r="A846" s="90"/>
      <c r="B846" s="90"/>
      <c r="C846" s="90"/>
      <c r="D846" s="90"/>
      <c r="E846" s="90"/>
      <c r="F846" s="90"/>
      <c r="G846" s="90"/>
      <c r="H846" s="90"/>
      <c r="I846" s="90"/>
      <c r="J846" s="90"/>
      <c r="K846" s="90"/>
      <c r="L846" s="90"/>
      <c r="M846" s="90"/>
      <c r="N846" s="153"/>
      <c r="O846" s="144"/>
      <c r="P846" s="90"/>
      <c r="Q846" s="144"/>
      <c r="R846" s="90"/>
      <c r="S846" s="144"/>
      <c r="T846" s="90"/>
      <c r="U846" s="144"/>
      <c r="V846" s="90"/>
      <c r="W846" s="144"/>
      <c r="X846" s="90"/>
      <c r="Y846" s="144"/>
      <c r="Z846" s="90"/>
      <c r="AA846" s="144"/>
      <c r="AB846" s="90"/>
      <c r="AC846" s="144"/>
      <c r="AD846" s="90"/>
      <c r="AE846" s="144"/>
      <c r="AF846" s="178" t="str">
        <f>IF(AND(O846="",Q846="",S846="",U846="",W846="",Y846="",AA846="",AC846=""),"",IF(OR(AND(O846&lt;&gt;"NA",O846&lt;&gt;"C",O846&lt;&gt;"NC",O846&lt;&gt;"SF",O846&lt;&gt;""),AND(Q846&lt;&gt;"NA",Q846&lt;&gt;"C",Q846&lt;&gt;"NC",Q846&lt;&gt;"SF",Q846&lt;&gt;""),AND(S846&lt;&gt;"NA",S846&lt;&gt;"C",S846&lt;&gt;"NC",S846&lt;&gt;"SF",S846&lt;&gt;""),AND(U846&lt;&gt;"NA",U846&lt;&gt;"C",U846&lt;&gt;"NC",U846&lt;&gt;"SF",U846&lt;&gt;""),AND(W846&lt;&gt;"NA",W846&lt;&gt;"C",W846&lt;&gt;"NC",W846&lt;&gt;"SF",W846&lt;&gt;""),AND(Y846&lt;&gt;"NA",Y846&lt;&gt;"C",Y846&lt;&gt;"NC",Y846&lt;&gt;"SF",Y846&lt;&gt;""),AND(AA846&lt;&gt;"NA",AA846&lt;&gt;"C",AA846&lt;&gt;"NC",AA846&lt;&gt;"SF",AA846&lt;&gt;""),AND(AC846&lt;&gt;"NA",AC846&lt;&gt;"C",AC846&lt;&gt;"NC",AC846&lt;&gt;"SF",AC846&lt;&gt;"")),"FALSO",IF(AND(O846="NA",Q846="NA",S846="NA",U846="NA",W846="NA",Y846="NA",AA846="NA",AC846="NA"),"NA",IF(OR(O846="NC",Q846="NC",S846="NC",U846="NC",W846="NC",Y846="NC",AA846="NC",AC846="NC",O846="SF",Q846="SF",S846="SF",U846="SF",W846="SF",Y846="SF",AA846="SF",AC846="SF"),"NC",IF(OR(O846="C",Q846="C",S846="C",U846="C",W846="C",Y846="C",AA846="C",AC846="C"),"C","")))))</f>
        <v/>
      </c>
      <c r="AG846" s="54" t="b">
        <f>IF(AND(AE846="C",AF846="C"),"UTILIZOU O PDA CORRETAMENTE",IF(AND(AE846="C",AF846="NC"),"UTILIZOU O PDA CORRETAMENTE. NÃO HÁ FOTOS DE TODAS AS ETAPAS",IF(AND(AE846="NC",AF846="NC"),"NÃO UTILIZOU O PDA",IF(AND(AE846="NA",AF846="NA"),"NÃO AVALIADO POR FALHA DE SINCRONISMO"))))</f>
        <v>0</v>
      </c>
      <c r="AH846" s="144"/>
      <c r="AI846" s="190" t="s">
        <v>6</v>
      </c>
      <c r="AJ846" s="94">
        <f>E846</f>
        <v>0</v>
      </c>
      <c r="AK846" s="192" t="s">
        <v>39</v>
      </c>
    </row>
    <row r="847" spans="1:37" ht="30" customHeight="1">
      <c r="A847" s="90"/>
      <c r="B847" s="90"/>
      <c r="C847" s="90"/>
      <c r="D847" s="90"/>
      <c r="E847" s="90"/>
      <c r="F847" s="90"/>
      <c r="G847" s="90"/>
      <c r="H847" s="90"/>
      <c r="I847" s="90"/>
      <c r="J847" s="90"/>
      <c r="K847" s="90"/>
      <c r="L847" s="90"/>
      <c r="M847" s="90"/>
      <c r="N847" s="153"/>
      <c r="O847" s="144"/>
      <c r="P847" s="90"/>
      <c r="Q847" s="144"/>
      <c r="R847" s="90"/>
      <c r="S847" s="144"/>
      <c r="T847" s="90"/>
      <c r="U847" s="144"/>
      <c r="V847" s="90"/>
      <c r="W847" s="144"/>
      <c r="X847" s="90"/>
      <c r="Y847" s="144"/>
      <c r="Z847" s="90"/>
      <c r="AA847" s="144"/>
      <c r="AB847" s="90"/>
      <c r="AC847" s="144"/>
      <c r="AD847" s="90"/>
      <c r="AE847" s="144"/>
      <c r="AF847" s="178" t="str">
        <f>IF(AND(O847="",Q847="",S847="",U847="",W847="",Y847="",AA847="",AC847=""),"",IF(OR(AND(O847&lt;&gt;"NA",O847&lt;&gt;"C",O847&lt;&gt;"NC",O847&lt;&gt;"SF",O847&lt;&gt;""),AND(Q847&lt;&gt;"NA",Q847&lt;&gt;"C",Q847&lt;&gt;"NC",Q847&lt;&gt;"SF",Q847&lt;&gt;""),AND(S847&lt;&gt;"NA",S847&lt;&gt;"C",S847&lt;&gt;"NC",S847&lt;&gt;"SF",S847&lt;&gt;""),AND(U847&lt;&gt;"NA",U847&lt;&gt;"C",U847&lt;&gt;"NC",U847&lt;&gt;"SF",U847&lt;&gt;""),AND(W847&lt;&gt;"NA",W847&lt;&gt;"C",W847&lt;&gt;"NC",W847&lt;&gt;"SF",W847&lt;&gt;""),AND(Y847&lt;&gt;"NA",Y847&lt;&gt;"C",Y847&lt;&gt;"NC",Y847&lt;&gt;"SF",Y847&lt;&gt;""),AND(AA847&lt;&gt;"NA",AA847&lt;&gt;"C",AA847&lt;&gt;"NC",AA847&lt;&gt;"SF",AA847&lt;&gt;""),AND(AC847&lt;&gt;"NA",AC847&lt;&gt;"C",AC847&lt;&gt;"NC",AC847&lt;&gt;"SF",AC847&lt;&gt;"")),"FALSO",IF(AND(O847="NA",Q847="NA",S847="NA",U847="NA",W847="NA",Y847="NA",AA847="NA",AC847="NA"),"NA",IF(OR(O847="NC",Q847="NC",S847="NC",U847="NC",W847="NC",Y847="NC",AA847="NC",AC847="NC",O847="SF",Q847="SF",S847="SF",U847="SF",W847="SF",Y847="SF",AA847="SF",AC847="SF"),"NC",IF(OR(O847="C",Q847="C",S847="C",U847="C",W847="C",Y847="C",AA847="C",AC847="C"),"C","")))))</f>
        <v/>
      </c>
      <c r="AG847" s="54" t="b">
        <f>IF(AND(AE847="C",AF847="C"),"UTILIZOU O PDA CORRETAMENTE",IF(AND(AE847="C",AF847="NC"),"UTILIZOU O PDA CORRETAMENTE. NÃO HÁ FOTOS DE TODAS AS ETAPAS",IF(AND(AE847="NC",AF847="NC"),"NÃO UTILIZOU O PDA",IF(AND(AE847="NA",AF847="NA"),"NÃO AVALIADO POR FALHA DE SINCRONISMO"))))</f>
        <v>0</v>
      </c>
      <c r="AH847" s="144"/>
      <c r="AI847" s="190" t="s">
        <v>6</v>
      </c>
      <c r="AJ847" s="94">
        <f>E847</f>
        <v>0</v>
      </c>
      <c r="AK847" s="192" t="s">
        <v>39</v>
      </c>
    </row>
    <row r="848" spans="1:37" ht="30" customHeight="1">
      <c r="A848" s="90"/>
      <c r="B848" s="90"/>
      <c r="C848" s="90"/>
      <c r="D848" s="90"/>
      <c r="E848" s="90"/>
      <c r="F848" s="90"/>
      <c r="G848" s="90"/>
      <c r="H848" s="90"/>
      <c r="I848" s="90"/>
      <c r="J848" s="90"/>
      <c r="K848" s="90"/>
      <c r="L848" s="90"/>
      <c r="M848" s="90"/>
      <c r="N848" s="153"/>
      <c r="O848" s="144"/>
      <c r="P848" s="90"/>
      <c r="Q848" s="144"/>
      <c r="R848" s="90"/>
      <c r="S848" s="144"/>
      <c r="T848" s="90"/>
      <c r="U848" s="144"/>
      <c r="V848" s="90"/>
      <c r="W848" s="144"/>
      <c r="X848" s="90"/>
      <c r="Y848" s="144"/>
      <c r="Z848" s="90"/>
      <c r="AA848" s="144"/>
      <c r="AB848" s="90"/>
      <c r="AC848" s="144"/>
      <c r="AD848" s="90"/>
      <c r="AE848" s="144"/>
      <c r="AF848" s="178" t="str">
        <f>IF(AND(O848="",Q848="",S848="",U848="",W848="",Y848="",AA848="",AC848=""),"",IF(OR(AND(O848&lt;&gt;"NA",O848&lt;&gt;"C",O848&lt;&gt;"NC",O848&lt;&gt;"SF",O848&lt;&gt;""),AND(Q848&lt;&gt;"NA",Q848&lt;&gt;"C",Q848&lt;&gt;"NC",Q848&lt;&gt;"SF",Q848&lt;&gt;""),AND(S848&lt;&gt;"NA",S848&lt;&gt;"C",S848&lt;&gt;"NC",S848&lt;&gt;"SF",S848&lt;&gt;""),AND(U848&lt;&gt;"NA",U848&lt;&gt;"C",U848&lt;&gt;"NC",U848&lt;&gt;"SF",U848&lt;&gt;""),AND(W848&lt;&gt;"NA",W848&lt;&gt;"C",W848&lt;&gt;"NC",W848&lt;&gt;"SF",W848&lt;&gt;""),AND(Y848&lt;&gt;"NA",Y848&lt;&gt;"C",Y848&lt;&gt;"NC",Y848&lt;&gt;"SF",Y848&lt;&gt;""),AND(AA848&lt;&gt;"NA",AA848&lt;&gt;"C",AA848&lt;&gt;"NC",AA848&lt;&gt;"SF",AA848&lt;&gt;""),AND(AC848&lt;&gt;"NA",AC848&lt;&gt;"C",AC848&lt;&gt;"NC",AC848&lt;&gt;"SF",AC848&lt;&gt;"")),"FALSO",IF(AND(O848="NA",Q848="NA",S848="NA",U848="NA",W848="NA",Y848="NA",AA848="NA",AC848="NA"),"NA",IF(OR(O848="NC",Q848="NC",S848="NC",U848="NC",W848="NC",Y848="NC",AA848="NC",AC848="NC",O848="SF",Q848="SF",S848="SF",U848="SF",W848="SF",Y848="SF",AA848="SF",AC848="SF"),"NC",IF(OR(O848="C",Q848="C",S848="C",U848="C",W848="C",Y848="C",AA848="C",AC848="C"),"C","")))))</f>
        <v/>
      </c>
      <c r="AG848" s="54" t="b">
        <f>IF(AND(AE848="C",AF848="C"),"UTILIZOU O PDA CORRETAMENTE",IF(AND(AE848="C",AF848="NC"),"UTILIZOU O PDA CORRETAMENTE. NÃO HÁ FOTOS DE TODAS AS ETAPAS",IF(AND(AE848="NC",AF848="NC"),"NÃO UTILIZOU O PDA",IF(AND(AE848="NA",AF848="NA"),"NÃO AVALIADO POR FALHA DE SINCRONISMO"))))</f>
        <v>0</v>
      </c>
      <c r="AH848" s="144"/>
      <c r="AI848" s="190" t="s">
        <v>6</v>
      </c>
      <c r="AJ848" s="94">
        <f>E848</f>
        <v>0</v>
      </c>
      <c r="AK848" s="192" t="s">
        <v>39</v>
      </c>
    </row>
    <row r="849" spans="1:37" ht="30" customHeight="1">
      <c r="A849" s="90"/>
      <c r="B849" s="90"/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153"/>
      <c r="O849" s="144"/>
      <c r="P849" s="90"/>
      <c r="Q849" s="144"/>
      <c r="R849" s="90"/>
      <c r="S849" s="144"/>
      <c r="T849" s="90"/>
      <c r="U849" s="144"/>
      <c r="V849" s="90"/>
      <c r="W849" s="144"/>
      <c r="X849" s="90"/>
      <c r="Y849" s="144"/>
      <c r="Z849" s="90"/>
      <c r="AA849" s="144"/>
      <c r="AB849" s="90"/>
      <c r="AC849" s="144"/>
      <c r="AD849" s="90"/>
      <c r="AE849" s="144"/>
      <c r="AF849" s="178" t="str">
        <f>IF(AND(O849="",Q849="",S849="",U849="",W849="",Y849="",AA849="",AC849=""),"",IF(OR(AND(O849&lt;&gt;"NA",O849&lt;&gt;"C",O849&lt;&gt;"NC",O849&lt;&gt;"SF",O849&lt;&gt;""),AND(Q849&lt;&gt;"NA",Q849&lt;&gt;"C",Q849&lt;&gt;"NC",Q849&lt;&gt;"SF",Q849&lt;&gt;""),AND(S849&lt;&gt;"NA",S849&lt;&gt;"C",S849&lt;&gt;"NC",S849&lt;&gt;"SF",S849&lt;&gt;""),AND(U849&lt;&gt;"NA",U849&lt;&gt;"C",U849&lt;&gt;"NC",U849&lt;&gt;"SF",U849&lt;&gt;""),AND(W849&lt;&gt;"NA",W849&lt;&gt;"C",W849&lt;&gt;"NC",W849&lt;&gt;"SF",W849&lt;&gt;""),AND(Y849&lt;&gt;"NA",Y849&lt;&gt;"C",Y849&lt;&gt;"NC",Y849&lt;&gt;"SF",Y849&lt;&gt;""),AND(AA849&lt;&gt;"NA",AA849&lt;&gt;"C",AA849&lt;&gt;"NC",AA849&lt;&gt;"SF",AA849&lt;&gt;""),AND(AC849&lt;&gt;"NA",AC849&lt;&gt;"C",AC849&lt;&gt;"NC",AC849&lt;&gt;"SF",AC849&lt;&gt;"")),"FALSO",IF(AND(O849="NA",Q849="NA",S849="NA",U849="NA",W849="NA",Y849="NA",AA849="NA",AC849="NA"),"NA",IF(OR(O849="NC",Q849="NC",S849="NC",U849="NC",W849="NC",Y849="NC",AA849="NC",AC849="NC",O849="SF",Q849="SF",S849="SF",U849="SF",W849="SF",Y849="SF",AA849="SF",AC849="SF"),"NC",IF(OR(O849="C",Q849="C",S849="C",U849="C",W849="C",Y849="C",AA849="C",AC849="C"),"C","")))))</f>
        <v/>
      </c>
      <c r="AG849" s="54" t="b">
        <f>IF(AND(AE849="C",AF849="C"),"UTILIZOU O PDA CORRETAMENTE",IF(AND(AE849="C",AF849="NC"),"UTILIZOU O PDA CORRETAMENTE. NÃO HÁ FOTOS DE TODAS AS ETAPAS",IF(AND(AE849="NC",AF849="NC"),"NÃO UTILIZOU O PDA",IF(AND(AE849="NA",AF849="NA"),"NÃO AVALIADO POR FALHA DE SINCRONISMO"))))</f>
        <v>0</v>
      </c>
      <c r="AH849" s="144"/>
      <c r="AI849" s="190" t="s">
        <v>6</v>
      </c>
      <c r="AJ849" s="94">
        <f>E849</f>
        <v>0</v>
      </c>
      <c r="AK849" s="192" t="s">
        <v>39</v>
      </c>
    </row>
    <row r="850" spans="1:37" ht="30" customHeight="1">
      <c r="A850" s="90"/>
      <c r="B850" s="90"/>
      <c r="C850" s="90"/>
      <c r="D850" s="90"/>
      <c r="E850" s="90"/>
      <c r="F850" s="90"/>
      <c r="G850" s="90"/>
      <c r="H850" s="90"/>
      <c r="I850" s="90"/>
      <c r="J850" s="90"/>
      <c r="K850" s="90"/>
      <c r="L850" s="90"/>
      <c r="M850" s="90"/>
      <c r="N850" s="153"/>
      <c r="O850" s="144"/>
      <c r="P850" s="90"/>
      <c r="Q850" s="144"/>
      <c r="R850" s="90"/>
      <c r="S850" s="144"/>
      <c r="T850" s="90"/>
      <c r="U850" s="144"/>
      <c r="V850" s="90"/>
      <c r="W850" s="144"/>
      <c r="X850" s="90"/>
      <c r="Y850" s="144"/>
      <c r="Z850" s="90"/>
      <c r="AA850" s="144"/>
      <c r="AB850" s="90"/>
      <c r="AC850" s="144"/>
      <c r="AD850" s="90"/>
      <c r="AE850" s="144"/>
      <c r="AF850" s="178" t="str">
        <f>IF(AND(O850="",Q850="",S850="",U850="",W850="",Y850="",AA850="",AC850=""),"",IF(OR(AND(O850&lt;&gt;"NA",O850&lt;&gt;"C",O850&lt;&gt;"NC",O850&lt;&gt;"SF",O850&lt;&gt;""),AND(Q850&lt;&gt;"NA",Q850&lt;&gt;"C",Q850&lt;&gt;"NC",Q850&lt;&gt;"SF",Q850&lt;&gt;""),AND(S850&lt;&gt;"NA",S850&lt;&gt;"C",S850&lt;&gt;"NC",S850&lt;&gt;"SF",S850&lt;&gt;""),AND(U850&lt;&gt;"NA",U850&lt;&gt;"C",U850&lt;&gt;"NC",U850&lt;&gt;"SF",U850&lt;&gt;""),AND(W850&lt;&gt;"NA",W850&lt;&gt;"C",W850&lt;&gt;"NC",W850&lt;&gt;"SF",W850&lt;&gt;""),AND(Y850&lt;&gt;"NA",Y850&lt;&gt;"C",Y850&lt;&gt;"NC",Y850&lt;&gt;"SF",Y850&lt;&gt;""),AND(AA850&lt;&gt;"NA",AA850&lt;&gt;"C",AA850&lt;&gt;"NC",AA850&lt;&gt;"SF",AA850&lt;&gt;""),AND(AC850&lt;&gt;"NA",AC850&lt;&gt;"C",AC850&lt;&gt;"NC",AC850&lt;&gt;"SF",AC850&lt;&gt;"")),"FALSO",IF(AND(O850="NA",Q850="NA",S850="NA",U850="NA",W850="NA",Y850="NA",AA850="NA",AC850="NA"),"NA",IF(OR(O850="NC",Q850="NC",S850="NC",U850="NC",W850="NC",Y850="NC",AA850="NC",AC850="NC",O850="SF",Q850="SF",S850="SF",U850="SF",W850="SF",Y850="SF",AA850="SF",AC850="SF"),"NC",IF(OR(O850="C",Q850="C",S850="C",U850="C",W850="C",Y850="C",AA850="C",AC850="C"),"C","")))))</f>
        <v/>
      </c>
      <c r="AG850" s="54" t="b">
        <f>IF(AND(AE850="C",AF850="C"),"UTILIZOU O PDA CORRETAMENTE",IF(AND(AE850="C",AF850="NC"),"UTILIZOU O PDA CORRETAMENTE. NÃO HÁ FOTOS DE TODAS AS ETAPAS",IF(AND(AE850="NC",AF850="NC"),"NÃO UTILIZOU O PDA",IF(AND(AE850="NA",AF850="NA"),"NÃO AVALIADO POR FALHA DE SINCRONISMO"))))</f>
        <v>0</v>
      </c>
      <c r="AH850" s="144"/>
      <c r="AI850" s="190" t="s">
        <v>6</v>
      </c>
      <c r="AJ850" s="94">
        <f>E850</f>
        <v>0</v>
      </c>
      <c r="AK850" s="192" t="s">
        <v>39</v>
      </c>
    </row>
    <row r="851" spans="1:37" ht="30" customHeight="1">
      <c r="A851" s="90"/>
      <c r="B851" s="90"/>
      <c r="C851" s="90"/>
      <c r="D851" s="90"/>
      <c r="E851" s="90"/>
      <c r="F851" s="90"/>
      <c r="G851" s="90"/>
      <c r="H851" s="90"/>
      <c r="I851" s="90"/>
      <c r="J851" s="90"/>
      <c r="K851" s="90"/>
      <c r="L851" s="90"/>
      <c r="M851" s="90"/>
      <c r="N851" s="153"/>
      <c r="O851" s="144"/>
      <c r="P851" s="90"/>
      <c r="Q851" s="144"/>
      <c r="R851" s="90"/>
      <c r="S851" s="144"/>
      <c r="T851" s="90"/>
      <c r="U851" s="144"/>
      <c r="V851" s="90"/>
      <c r="W851" s="144"/>
      <c r="X851" s="90"/>
      <c r="Y851" s="144"/>
      <c r="Z851" s="90"/>
      <c r="AA851" s="144"/>
      <c r="AB851" s="90"/>
      <c r="AC851" s="144"/>
      <c r="AD851" s="90"/>
      <c r="AE851" s="144"/>
      <c r="AF851" s="178" t="str">
        <f>IF(AND(O851="",Q851="",S851="",U851="",W851="",Y851="",AA851="",AC851=""),"",IF(OR(AND(O851&lt;&gt;"NA",O851&lt;&gt;"C",O851&lt;&gt;"NC",O851&lt;&gt;"SF",O851&lt;&gt;""),AND(Q851&lt;&gt;"NA",Q851&lt;&gt;"C",Q851&lt;&gt;"NC",Q851&lt;&gt;"SF",Q851&lt;&gt;""),AND(S851&lt;&gt;"NA",S851&lt;&gt;"C",S851&lt;&gt;"NC",S851&lt;&gt;"SF",S851&lt;&gt;""),AND(U851&lt;&gt;"NA",U851&lt;&gt;"C",U851&lt;&gt;"NC",U851&lt;&gt;"SF",U851&lt;&gt;""),AND(W851&lt;&gt;"NA",W851&lt;&gt;"C",W851&lt;&gt;"NC",W851&lt;&gt;"SF",W851&lt;&gt;""),AND(Y851&lt;&gt;"NA",Y851&lt;&gt;"C",Y851&lt;&gt;"NC",Y851&lt;&gt;"SF",Y851&lt;&gt;""),AND(AA851&lt;&gt;"NA",AA851&lt;&gt;"C",AA851&lt;&gt;"NC",AA851&lt;&gt;"SF",AA851&lt;&gt;""),AND(AC851&lt;&gt;"NA",AC851&lt;&gt;"C",AC851&lt;&gt;"NC",AC851&lt;&gt;"SF",AC851&lt;&gt;"")),"FALSO",IF(AND(O851="NA",Q851="NA",S851="NA",U851="NA",W851="NA",Y851="NA",AA851="NA",AC851="NA"),"NA",IF(OR(O851="NC",Q851="NC",S851="NC",U851="NC",W851="NC",Y851="NC",AA851="NC",AC851="NC",O851="SF",Q851="SF",S851="SF",U851="SF",W851="SF",Y851="SF",AA851="SF",AC851="SF"),"NC",IF(OR(O851="C",Q851="C",S851="C",U851="C",W851="C",Y851="C",AA851="C",AC851="C"),"C","")))))</f>
        <v/>
      </c>
      <c r="AG851" s="54" t="b">
        <f>IF(AND(AE851="C",AF851="C"),"UTILIZOU O PDA CORRETAMENTE",IF(AND(AE851="C",AF851="NC"),"UTILIZOU O PDA CORRETAMENTE. NÃO HÁ FOTOS DE TODAS AS ETAPAS",IF(AND(AE851="NC",AF851="NC"),"NÃO UTILIZOU O PDA",IF(AND(AE851="NA",AF851="NA"),"NÃO AVALIADO POR FALHA DE SINCRONISMO"))))</f>
        <v>0</v>
      </c>
      <c r="AH851" s="144"/>
      <c r="AI851" s="190" t="s">
        <v>6</v>
      </c>
      <c r="AJ851" s="94">
        <f>E851</f>
        <v>0</v>
      </c>
      <c r="AK851" s="192" t="s">
        <v>39</v>
      </c>
    </row>
    <row r="852" spans="1:37" ht="30" customHeight="1">
      <c r="A852" s="90"/>
      <c r="B852" s="90"/>
      <c r="C852" s="90"/>
      <c r="D852" s="90"/>
      <c r="E852" s="90"/>
      <c r="F852" s="90"/>
      <c r="G852" s="90"/>
      <c r="H852" s="90"/>
      <c r="I852" s="90"/>
      <c r="J852" s="90"/>
      <c r="K852" s="90"/>
      <c r="L852" s="90"/>
      <c r="M852" s="90"/>
      <c r="N852" s="153"/>
      <c r="O852" s="144"/>
      <c r="P852" s="90"/>
      <c r="Q852" s="144"/>
      <c r="R852" s="90"/>
      <c r="S852" s="144"/>
      <c r="T852" s="90"/>
      <c r="U852" s="144"/>
      <c r="V852" s="90"/>
      <c r="W852" s="144"/>
      <c r="X852" s="90"/>
      <c r="Y852" s="144"/>
      <c r="Z852" s="90"/>
      <c r="AA852" s="144"/>
      <c r="AB852" s="90"/>
      <c r="AC852" s="144"/>
      <c r="AD852" s="90"/>
      <c r="AE852" s="144"/>
      <c r="AF852" s="178" t="str">
        <f>IF(AND(O852="",Q852="",S852="",U852="",W852="",Y852="",AA852="",AC852=""),"",IF(OR(AND(O852&lt;&gt;"NA",O852&lt;&gt;"C",O852&lt;&gt;"NC",O852&lt;&gt;"SF",O852&lt;&gt;""),AND(Q852&lt;&gt;"NA",Q852&lt;&gt;"C",Q852&lt;&gt;"NC",Q852&lt;&gt;"SF",Q852&lt;&gt;""),AND(S852&lt;&gt;"NA",S852&lt;&gt;"C",S852&lt;&gt;"NC",S852&lt;&gt;"SF",S852&lt;&gt;""),AND(U852&lt;&gt;"NA",U852&lt;&gt;"C",U852&lt;&gt;"NC",U852&lt;&gt;"SF",U852&lt;&gt;""),AND(W852&lt;&gt;"NA",W852&lt;&gt;"C",W852&lt;&gt;"NC",W852&lt;&gt;"SF",W852&lt;&gt;""),AND(Y852&lt;&gt;"NA",Y852&lt;&gt;"C",Y852&lt;&gt;"NC",Y852&lt;&gt;"SF",Y852&lt;&gt;""),AND(AA852&lt;&gt;"NA",AA852&lt;&gt;"C",AA852&lt;&gt;"NC",AA852&lt;&gt;"SF",AA852&lt;&gt;""),AND(AC852&lt;&gt;"NA",AC852&lt;&gt;"C",AC852&lt;&gt;"NC",AC852&lt;&gt;"SF",AC852&lt;&gt;"")),"FALSO",IF(AND(O852="NA",Q852="NA",S852="NA",U852="NA",W852="NA",Y852="NA",AA852="NA",AC852="NA"),"NA",IF(OR(O852="NC",Q852="NC",S852="NC",U852="NC",W852="NC",Y852="NC",AA852="NC",AC852="NC",O852="SF",Q852="SF",S852="SF",U852="SF",W852="SF",Y852="SF",AA852="SF",AC852="SF"),"NC",IF(OR(O852="C",Q852="C",S852="C",U852="C",W852="C",Y852="C",AA852="C",AC852="C"),"C","")))))</f>
        <v/>
      </c>
      <c r="AG852" s="54" t="b">
        <f>IF(AND(AE852="C",AF852="C"),"UTILIZOU O PDA CORRETAMENTE",IF(AND(AE852="C",AF852="NC"),"UTILIZOU O PDA CORRETAMENTE. NÃO HÁ FOTOS DE TODAS AS ETAPAS",IF(AND(AE852="NC",AF852="NC"),"NÃO UTILIZOU O PDA",IF(AND(AE852="NA",AF852="NA"),"NÃO AVALIADO POR FALHA DE SINCRONISMO"))))</f>
        <v>0</v>
      </c>
      <c r="AH852" s="144"/>
      <c r="AI852" s="190" t="s">
        <v>6</v>
      </c>
      <c r="AJ852" s="94">
        <f>E852</f>
        <v>0</v>
      </c>
      <c r="AK852" s="192" t="s">
        <v>39</v>
      </c>
    </row>
    <row r="853" spans="1:37" ht="30" customHeight="1">
      <c r="A853" s="90"/>
      <c r="B853" s="90"/>
      <c r="C853" s="90"/>
      <c r="D853" s="90"/>
      <c r="E853" s="90"/>
      <c r="F853" s="90"/>
      <c r="G853" s="90"/>
      <c r="H853" s="90"/>
      <c r="I853" s="90"/>
      <c r="J853" s="90"/>
      <c r="K853" s="90"/>
      <c r="L853" s="90"/>
      <c r="M853" s="90"/>
      <c r="N853" s="153"/>
      <c r="O853" s="144"/>
      <c r="P853" s="90"/>
      <c r="Q853" s="144"/>
      <c r="R853" s="90"/>
      <c r="S853" s="144"/>
      <c r="T853" s="90"/>
      <c r="U853" s="144"/>
      <c r="V853" s="90"/>
      <c r="W853" s="144"/>
      <c r="X853" s="90"/>
      <c r="Y853" s="144"/>
      <c r="Z853" s="90"/>
      <c r="AA853" s="144"/>
      <c r="AB853" s="90"/>
      <c r="AC853" s="144"/>
      <c r="AD853" s="90"/>
      <c r="AE853" s="144"/>
      <c r="AF853" s="178" t="str">
        <f>IF(AND(O853="",Q853="",S853="",U853="",W853="",Y853="",AA853="",AC853=""),"",IF(OR(AND(O853&lt;&gt;"NA",O853&lt;&gt;"C",O853&lt;&gt;"NC",O853&lt;&gt;"SF",O853&lt;&gt;""),AND(Q853&lt;&gt;"NA",Q853&lt;&gt;"C",Q853&lt;&gt;"NC",Q853&lt;&gt;"SF",Q853&lt;&gt;""),AND(S853&lt;&gt;"NA",S853&lt;&gt;"C",S853&lt;&gt;"NC",S853&lt;&gt;"SF",S853&lt;&gt;""),AND(U853&lt;&gt;"NA",U853&lt;&gt;"C",U853&lt;&gt;"NC",U853&lt;&gt;"SF",U853&lt;&gt;""),AND(W853&lt;&gt;"NA",W853&lt;&gt;"C",W853&lt;&gt;"NC",W853&lt;&gt;"SF",W853&lt;&gt;""),AND(Y853&lt;&gt;"NA",Y853&lt;&gt;"C",Y853&lt;&gt;"NC",Y853&lt;&gt;"SF",Y853&lt;&gt;""),AND(AA853&lt;&gt;"NA",AA853&lt;&gt;"C",AA853&lt;&gt;"NC",AA853&lt;&gt;"SF",AA853&lt;&gt;""),AND(AC853&lt;&gt;"NA",AC853&lt;&gt;"C",AC853&lt;&gt;"NC",AC853&lt;&gt;"SF",AC853&lt;&gt;"")),"FALSO",IF(AND(O853="NA",Q853="NA",S853="NA",U853="NA",W853="NA",Y853="NA",AA853="NA",AC853="NA"),"NA",IF(OR(O853="NC",Q853="NC",S853="NC",U853="NC",W853="NC",Y853="NC",AA853="NC",AC853="NC",O853="SF",Q853="SF",S853="SF",U853="SF",W853="SF",Y853="SF",AA853="SF",AC853="SF"),"NC",IF(OR(O853="C",Q853="C",S853="C",U853="C",W853="C",Y853="C",AA853="C",AC853="C"),"C","")))))</f>
        <v/>
      </c>
      <c r="AG853" s="54" t="b">
        <f>IF(AND(AE853="C",AF853="C"),"UTILIZOU O PDA CORRETAMENTE",IF(AND(AE853="C",AF853="NC"),"UTILIZOU O PDA CORRETAMENTE. NÃO HÁ FOTOS DE TODAS AS ETAPAS",IF(AND(AE853="NC",AF853="NC"),"NÃO UTILIZOU O PDA",IF(AND(AE853="NA",AF853="NA"),"NÃO AVALIADO POR FALHA DE SINCRONISMO"))))</f>
        <v>0</v>
      </c>
      <c r="AH853" s="144"/>
      <c r="AI853" s="190" t="s">
        <v>6</v>
      </c>
      <c r="AJ853" s="94">
        <f>E853</f>
        <v>0</v>
      </c>
      <c r="AK853" s="192" t="s">
        <v>39</v>
      </c>
    </row>
    <row r="854" spans="1:37" ht="30" customHeight="1">
      <c r="A854" s="90"/>
      <c r="B854" s="90"/>
      <c r="C854" s="90"/>
      <c r="D854" s="90"/>
      <c r="E854" s="90"/>
      <c r="F854" s="90"/>
      <c r="G854" s="90"/>
      <c r="H854" s="90"/>
      <c r="I854" s="90"/>
      <c r="J854" s="90"/>
      <c r="K854" s="90"/>
      <c r="L854" s="90"/>
      <c r="M854" s="90"/>
      <c r="N854" s="153"/>
      <c r="O854" s="144"/>
      <c r="P854" s="90"/>
      <c r="Q854" s="144"/>
      <c r="R854" s="90"/>
      <c r="S854" s="144"/>
      <c r="T854" s="90"/>
      <c r="U854" s="144"/>
      <c r="V854" s="90"/>
      <c r="W854" s="144"/>
      <c r="X854" s="90"/>
      <c r="Y854" s="144"/>
      <c r="Z854" s="90"/>
      <c r="AA854" s="144"/>
      <c r="AB854" s="90"/>
      <c r="AC854" s="144"/>
      <c r="AD854" s="90"/>
      <c r="AE854" s="144"/>
      <c r="AF854" s="178" t="str">
        <f>IF(AND(O854="",Q854="",S854="",U854="",W854="",Y854="",AA854="",AC854=""),"",IF(OR(AND(O854&lt;&gt;"NA",O854&lt;&gt;"C",O854&lt;&gt;"NC",O854&lt;&gt;"SF",O854&lt;&gt;""),AND(Q854&lt;&gt;"NA",Q854&lt;&gt;"C",Q854&lt;&gt;"NC",Q854&lt;&gt;"SF",Q854&lt;&gt;""),AND(S854&lt;&gt;"NA",S854&lt;&gt;"C",S854&lt;&gt;"NC",S854&lt;&gt;"SF",S854&lt;&gt;""),AND(U854&lt;&gt;"NA",U854&lt;&gt;"C",U854&lt;&gt;"NC",U854&lt;&gt;"SF",U854&lt;&gt;""),AND(W854&lt;&gt;"NA",W854&lt;&gt;"C",W854&lt;&gt;"NC",W854&lt;&gt;"SF",W854&lt;&gt;""),AND(Y854&lt;&gt;"NA",Y854&lt;&gt;"C",Y854&lt;&gt;"NC",Y854&lt;&gt;"SF",Y854&lt;&gt;""),AND(AA854&lt;&gt;"NA",AA854&lt;&gt;"C",AA854&lt;&gt;"NC",AA854&lt;&gt;"SF",AA854&lt;&gt;""),AND(AC854&lt;&gt;"NA",AC854&lt;&gt;"C",AC854&lt;&gt;"NC",AC854&lt;&gt;"SF",AC854&lt;&gt;"")),"FALSO",IF(AND(O854="NA",Q854="NA",S854="NA",U854="NA",W854="NA",Y854="NA",AA854="NA",AC854="NA"),"NA",IF(OR(O854="NC",Q854="NC",S854="NC",U854="NC",W854="NC",Y854="NC",AA854="NC",AC854="NC",O854="SF",Q854="SF",S854="SF",U854="SF",W854="SF",Y854="SF",AA854="SF",AC854="SF"),"NC",IF(OR(O854="C",Q854="C",S854="C",U854="C",W854="C",Y854="C",AA854="C",AC854="C"),"C","")))))</f>
        <v/>
      </c>
      <c r="AG854" s="54" t="b">
        <f>IF(AND(AE854="C",AF854="C"),"UTILIZOU O PDA CORRETAMENTE",IF(AND(AE854="C",AF854="NC"),"UTILIZOU O PDA CORRETAMENTE. NÃO HÁ FOTOS DE TODAS AS ETAPAS",IF(AND(AE854="NC",AF854="NC"),"NÃO UTILIZOU O PDA",IF(AND(AE854="NA",AF854="NA"),"NÃO AVALIADO POR FALHA DE SINCRONISMO"))))</f>
        <v>0</v>
      </c>
      <c r="AH854" s="144"/>
      <c r="AI854" s="190" t="s">
        <v>6</v>
      </c>
      <c r="AJ854" s="94">
        <f>E854</f>
        <v>0</v>
      </c>
      <c r="AK854" s="192" t="s">
        <v>39</v>
      </c>
    </row>
    <row r="855" spans="1:37" ht="30" customHeight="1">
      <c r="A855" s="90"/>
      <c r="B855" s="90"/>
      <c r="C855" s="90"/>
      <c r="D855" s="90"/>
      <c r="E855" s="90"/>
      <c r="F855" s="90"/>
      <c r="G855" s="90"/>
      <c r="H855" s="90"/>
      <c r="I855" s="90"/>
      <c r="J855" s="90"/>
      <c r="K855" s="90"/>
      <c r="L855" s="90"/>
      <c r="M855" s="90"/>
      <c r="N855" s="153"/>
      <c r="O855" s="144"/>
      <c r="P855" s="90"/>
      <c r="Q855" s="144"/>
      <c r="R855" s="90"/>
      <c r="S855" s="144"/>
      <c r="T855" s="90"/>
      <c r="U855" s="144"/>
      <c r="V855" s="90"/>
      <c r="W855" s="144"/>
      <c r="X855" s="90"/>
      <c r="Y855" s="144"/>
      <c r="Z855" s="90"/>
      <c r="AA855" s="144"/>
      <c r="AB855" s="90"/>
      <c r="AC855" s="144"/>
      <c r="AD855" s="90"/>
      <c r="AE855" s="144"/>
      <c r="AF855" s="178" t="str">
        <f>IF(AND(O855="",Q855="",S855="",U855="",W855="",Y855="",AA855="",AC855=""),"",IF(OR(AND(O855&lt;&gt;"NA",O855&lt;&gt;"C",O855&lt;&gt;"NC",O855&lt;&gt;"SF",O855&lt;&gt;""),AND(Q855&lt;&gt;"NA",Q855&lt;&gt;"C",Q855&lt;&gt;"NC",Q855&lt;&gt;"SF",Q855&lt;&gt;""),AND(S855&lt;&gt;"NA",S855&lt;&gt;"C",S855&lt;&gt;"NC",S855&lt;&gt;"SF",S855&lt;&gt;""),AND(U855&lt;&gt;"NA",U855&lt;&gt;"C",U855&lt;&gt;"NC",U855&lt;&gt;"SF",U855&lt;&gt;""),AND(W855&lt;&gt;"NA",W855&lt;&gt;"C",W855&lt;&gt;"NC",W855&lt;&gt;"SF",W855&lt;&gt;""),AND(Y855&lt;&gt;"NA",Y855&lt;&gt;"C",Y855&lt;&gt;"NC",Y855&lt;&gt;"SF",Y855&lt;&gt;""),AND(AA855&lt;&gt;"NA",AA855&lt;&gt;"C",AA855&lt;&gt;"NC",AA855&lt;&gt;"SF",AA855&lt;&gt;""),AND(AC855&lt;&gt;"NA",AC855&lt;&gt;"C",AC855&lt;&gt;"NC",AC855&lt;&gt;"SF",AC855&lt;&gt;"")),"FALSO",IF(AND(O855="NA",Q855="NA",S855="NA",U855="NA",W855="NA",Y855="NA",AA855="NA",AC855="NA"),"NA",IF(OR(O855="NC",Q855="NC",S855="NC",U855="NC",W855="NC",Y855="NC",AA855="NC",AC855="NC",O855="SF",Q855="SF",S855="SF",U855="SF",W855="SF",Y855="SF",AA855="SF",AC855="SF"),"NC",IF(OR(O855="C",Q855="C",S855="C",U855="C",W855="C",Y855="C",AA855="C",AC855="C"),"C","")))))</f>
        <v/>
      </c>
      <c r="AG855" s="54" t="b">
        <f>IF(AND(AE855="C",AF855="C"),"UTILIZOU O PDA CORRETAMENTE",IF(AND(AE855="C",AF855="NC"),"UTILIZOU O PDA CORRETAMENTE. NÃO HÁ FOTOS DE TODAS AS ETAPAS",IF(AND(AE855="NC",AF855="NC"),"NÃO UTILIZOU O PDA",IF(AND(AE855="NA",AF855="NA"),"NÃO AVALIADO POR FALHA DE SINCRONISMO"))))</f>
        <v>0</v>
      </c>
      <c r="AH855" s="144"/>
      <c r="AI855" s="190" t="s">
        <v>6</v>
      </c>
      <c r="AJ855" s="94">
        <f>E855</f>
        <v>0</v>
      </c>
      <c r="AK855" s="192" t="s">
        <v>39</v>
      </c>
    </row>
    <row r="856" spans="1:37" ht="30" customHeight="1">
      <c r="A856" s="90"/>
      <c r="B856" s="90"/>
      <c r="C856" s="90"/>
      <c r="D856" s="90"/>
      <c r="E856" s="90"/>
      <c r="F856" s="90"/>
      <c r="G856" s="90"/>
      <c r="H856" s="90"/>
      <c r="I856" s="90"/>
      <c r="J856" s="90"/>
      <c r="K856" s="90"/>
      <c r="L856" s="90"/>
      <c r="M856" s="90"/>
      <c r="N856" s="153"/>
      <c r="O856" s="144"/>
      <c r="P856" s="90"/>
      <c r="Q856" s="144"/>
      <c r="R856" s="90"/>
      <c r="S856" s="144"/>
      <c r="T856" s="90"/>
      <c r="U856" s="144"/>
      <c r="V856" s="90"/>
      <c r="W856" s="144"/>
      <c r="X856" s="90"/>
      <c r="Y856" s="144"/>
      <c r="Z856" s="90"/>
      <c r="AA856" s="144"/>
      <c r="AB856" s="90"/>
      <c r="AC856" s="144"/>
      <c r="AD856" s="90"/>
      <c r="AE856" s="144"/>
      <c r="AF856" s="178" t="str">
        <f>IF(AND(O856="",Q856="",S856="",U856="",W856="",Y856="",AA856="",AC856=""),"",IF(OR(AND(O856&lt;&gt;"NA",O856&lt;&gt;"C",O856&lt;&gt;"NC",O856&lt;&gt;"SF",O856&lt;&gt;""),AND(Q856&lt;&gt;"NA",Q856&lt;&gt;"C",Q856&lt;&gt;"NC",Q856&lt;&gt;"SF",Q856&lt;&gt;""),AND(S856&lt;&gt;"NA",S856&lt;&gt;"C",S856&lt;&gt;"NC",S856&lt;&gt;"SF",S856&lt;&gt;""),AND(U856&lt;&gt;"NA",U856&lt;&gt;"C",U856&lt;&gt;"NC",U856&lt;&gt;"SF",U856&lt;&gt;""),AND(W856&lt;&gt;"NA",W856&lt;&gt;"C",W856&lt;&gt;"NC",W856&lt;&gt;"SF",W856&lt;&gt;""),AND(Y856&lt;&gt;"NA",Y856&lt;&gt;"C",Y856&lt;&gt;"NC",Y856&lt;&gt;"SF",Y856&lt;&gt;""),AND(AA856&lt;&gt;"NA",AA856&lt;&gt;"C",AA856&lt;&gt;"NC",AA856&lt;&gt;"SF",AA856&lt;&gt;""),AND(AC856&lt;&gt;"NA",AC856&lt;&gt;"C",AC856&lt;&gt;"NC",AC856&lt;&gt;"SF",AC856&lt;&gt;"")),"FALSO",IF(AND(O856="NA",Q856="NA",S856="NA",U856="NA",W856="NA",Y856="NA",AA856="NA",AC856="NA"),"NA",IF(OR(O856="NC",Q856="NC",S856="NC",U856="NC",W856="NC",Y856="NC",AA856="NC",AC856="NC",O856="SF",Q856="SF",S856="SF",U856="SF",W856="SF",Y856="SF",AA856="SF",AC856="SF"),"NC",IF(OR(O856="C",Q856="C",S856="C",U856="C",W856="C",Y856="C",AA856="C",AC856="C"),"C","")))))</f>
        <v/>
      </c>
      <c r="AG856" s="54" t="b">
        <f>IF(AND(AE856="C",AF856="C"),"UTILIZOU O PDA CORRETAMENTE",IF(AND(AE856="C",AF856="NC"),"UTILIZOU O PDA CORRETAMENTE. NÃO HÁ FOTOS DE TODAS AS ETAPAS",IF(AND(AE856="NC",AF856="NC"),"NÃO UTILIZOU O PDA",IF(AND(AE856="NA",AF856="NA"),"NÃO AVALIADO POR FALHA DE SINCRONISMO"))))</f>
        <v>0</v>
      </c>
      <c r="AH856" s="144"/>
      <c r="AI856" s="190" t="s">
        <v>6</v>
      </c>
      <c r="AJ856" s="94">
        <f>E856</f>
        <v>0</v>
      </c>
      <c r="AK856" s="192" t="s">
        <v>39</v>
      </c>
    </row>
    <row r="857" spans="1:37" ht="30" customHeight="1">
      <c r="A857" s="90"/>
      <c r="B857" s="90"/>
      <c r="C857" s="90"/>
      <c r="D857" s="90"/>
      <c r="E857" s="90"/>
      <c r="F857" s="90"/>
      <c r="G857" s="90"/>
      <c r="H857" s="90"/>
      <c r="I857" s="90"/>
      <c r="J857" s="90"/>
      <c r="K857" s="90"/>
      <c r="L857" s="90"/>
      <c r="M857" s="90"/>
      <c r="N857" s="153"/>
      <c r="O857" s="144"/>
      <c r="P857" s="90"/>
      <c r="Q857" s="144"/>
      <c r="R857" s="90"/>
      <c r="S857" s="144"/>
      <c r="T857" s="90"/>
      <c r="U857" s="144"/>
      <c r="V857" s="90"/>
      <c r="W857" s="144"/>
      <c r="X857" s="90"/>
      <c r="Y857" s="144"/>
      <c r="Z857" s="90"/>
      <c r="AA857" s="144"/>
      <c r="AB857" s="90"/>
      <c r="AC857" s="144"/>
      <c r="AD857" s="90"/>
      <c r="AE857" s="144"/>
      <c r="AF857" s="178" t="str">
        <f>IF(AND(O857="",Q857="",S857="",U857="",W857="",Y857="",AA857="",AC857=""),"",IF(OR(AND(O857&lt;&gt;"NA",O857&lt;&gt;"C",O857&lt;&gt;"NC",O857&lt;&gt;"SF",O857&lt;&gt;""),AND(Q857&lt;&gt;"NA",Q857&lt;&gt;"C",Q857&lt;&gt;"NC",Q857&lt;&gt;"SF",Q857&lt;&gt;""),AND(S857&lt;&gt;"NA",S857&lt;&gt;"C",S857&lt;&gt;"NC",S857&lt;&gt;"SF",S857&lt;&gt;""),AND(U857&lt;&gt;"NA",U857&lt;&gt;"C",U857&lt;&gt;"NC",U857&lt;&gt;"SF",U857&lt;&gt;""),AND(W857&lt;&gt;"NA",W857&lt;&gt;"C",W857&lt;&gt;"NC",W857&lt;&gt;"SF",W857&lt;&gt;""),AND(Y857&lt;&gt;"NA",Y857&lt;&gt;"C",Y857&lt;&gt;"NC",Y857&lt;&gt;"SF",Y857&lt;&gt;""),AND(AA857&lt;&gt;"NA",AA857&lt;&gt;"C",AA857&lt;&gt;"NC",AA857&lt;&gt;"SF",AA857&lt;&gt;""),AND(AC857&lt;&gt;"NA",AC857&lt;&gt;"C",AC857&lt;&gt;"NC",AC857&lt;&gt;"SF",AC857&lt;&gt;"")),"FALSO",IF(AND(O857="NA",Q857="NA",S857="NA",U857="NA",W857="NA",Y857="NA",AA857="NA",AC857="NA"),"NA",IF(OR(O857="NC",Q857="NC",S857="NC",U857="NC",W857="NC",Y857="NC",AA857="NC",AC857="NC",O857="SF",Q857="SF",S857="SF",U857="SF",W857="SF",Y857="SF",AA857="SF",AC857="SF"),"NC",IF(OR(O857="C",Q857="C",S857="C",U857="C",W857="C",Y857="C",AA857="C",AC857="C"),"C","")))))</f>
        <v/>
      </c>
      <c r="AG857" s="54" t="b">
        <f>IF(AND(AE857="C",AF857="C"),"UTILIZOU O PDA CORRETAMENTE",IF(AND(AE857="C",AF857="NC"),"UTILIZOU O PDA CORRETAMENTE. NÃO HÁ FOTOS DE TODAS AS ETAPAS",IF(AND(AE857="NC",AF857="NC"),"NÃO UTILIZOU O PDA",IF(AND(AE857="NA",AF857="NA"),"NÃO AVALIADO POR FALHA DE SINCRONISMO"))))</f>
        <v>0</v>
      </c>
      <c r="AH857" s="144"/>
      <c r="AI857" s="190" t="s">
        <v>6</v>
      </c>
      <c r="AJ857" s="94">
        <f>E857</f>
        <v>0</v>
      </c>
      <c r="AK857" s="192" t="s">
        <v>39</v>
      </c>
    </row>
    <row r="858" spans="1:37" ht="30" customHeight="1">
      <c r="A858" s="90"/>
      <c r="B858" s="90"/>
      <c r="C858" s="90"/>
      <c r="D858" s="90"/>
      <c r="E858" s="90"/>
      <c r="F858" s="90"/>
      <c r="G858" s="90"/>
      <c r="H858" s="90"/>
      <c r="I858" s="90"/>
      <c r="J858" s="90"/>
      <c r="K858" s="90"/>
      <c r="L858" s="90"/>
      <c r="M858" s="90"/>
      <c r="N858" s="153"/>
      <c r="O858" s="144"/>
      <c r="P858" s="90"/>
      <c r="Q858" s="144"/>
      <c r="R858" s="90"/>
      <c r="S858" s="144"/>
      <c r="T858" s="90"/>
      <c r="U858" s="144"/>
      <c r="V858" s="90"/>
      <c r="W858" s="144"/>
      <c r="X858" s="90"/>
      <c r="Y858" s="144"/>
      <c r="Z858" s="90"/>
      <c r="AA858" s="144"/>
      <c r="AB858" s="90"/>
      <c r="AC858" s="144"/>
      <c r="AD858" s="90"/>
      <c r="AE858" s="144"/>
      <c r="AF858" s="178" t="str">
        <f>IF(AND(O858="",Q858="",S858="",U858="",W858="",Y858="",AA858="",AC858=""),"",IF(OR(AND(O858&lt;&gt;"NA",O858&lt;&gt;"C",O858&lt;&gt;"NC",O858&lt;&gt;"SF",O858&lt;&gt;""),AND(Q858&lt;&gt;"NA",Q858&lt;&gt;"C",Q858&lt;&gt;"NC",Q858&lt;&gt;"SF",Q858&lt;&gt;""),AND(S858&lt;&gt;"NA",S858&lt;&gt;"C",S858&lt;&gt;"NC",S858&lt;&gt;"SF",S858&lt;&gt;""),AND(U858&lt;&gt;"NA",U858&lt;&gt;"C",U858&lt;&gt;"NC",U858&lt;&gt;"SF",U858&lt;&gt;""),AND(W858&lt;&gt;"NA",W858&lt;&gt;"C",W858&lt;&gt;"NC",W858&lt;&gt;"SF",W858&lt;&gt;""),AND(Y858&lt;&gt;"NA",Y858&lt;&gt;"C",Y858&lt;&gt;"NC",Y858&lt;&gt;"SF",Y858&lt;&gt;""),AND(AA858&lt;&gt;"NA",AA858&lt;&gt;"C",AA858&lt;&gt;"NC",AA858&lt;&gt;"SF",AA858&lt;&gt;""),AND(AC858&lt;&gt;"NA",AC858&lt;&gt;"C",AC858&lt;&gt;"NC",AC858&lt;&gt;"SF",AC858&lt;&gt;"")),"FALSO",IF(AND(O858="NA",Q858="NA",S858="NA",U858="NA",W858="NA",Y858="NA",AA858="NA",AC858="NA"),"NA",IF(OR(O858="NC",Q858="NC",S858="NC",U858="NC",W858="NC",Y858="NC",AA858="NC",AC858="NC",O858="SF",Q858="SF",S858="SF",U858="SF",W858="SF",Y858="SF",AA858="SF",AC858="SF"),"NC",IF(OR(O858="C",Q858="C",S858="C",U858="C",W858="C",Y858="C",AA858="C",AC858="C"),"C","")))))</f>
        <v/>
      </c>
      <c r="AG858" s="54" t="b">
        <f>IF(AND(AE858="C",AF858="C"),"UTILIZOU O PDA CORRETAMENTE",IF(AND(AE858="C",AF858="NC"),"UTILIZOU O PDA CORRETAMENTE. NÃO HÁ FOTOS DE TODAS AS ETAPAS",IF(AND(AE858="NC",AF858="NC"),"NÃO UTILIZOU O PDA",IF(AND(AE858="NA",AF858="NA"),"NÃO AVALIADO POR FALHA DE SINCRONISMO"))))</f>
        <v>0</v>
      </c>
      <c r="AH858" s="144"/>
      <c r="AI858" s="190" t="s">
        <v>6</v>
      </c>
      <c r="AJ858" s="94">
        <f>E858</f>
        <v>0</v>
      </c>
      <c r="AK858" s="192" t="s">
        <v>39</v>
      </c>
    </row>
    <row r="859" spans="1:37" ht="30" customHeight="1">
      <c r="A859" s="90"/>
      <c r="B859" s="90"/>
      <c r="C859" s="90"/>
      <c r="D859" s="90"/>
      <c r="E859" s="90"/>
      <c r="F859" s="90"/>
      <c r="G859" s="90"/>
      <c r="H859" s="90"/>
      <c r="I859" s="90"/>
      <c r="J859" s="90"/>
      <c r="K859" s="90"/>
      <c r="L859" s="90"/>
      <c r="M859" s="90"/>
      <c r="N859" s="153"/>
      <c r="O859" s="144"/>
      <c r="P859" s="90"/>
      <c r="Q859" s="144"/>
      <c r="R859" s="90"/>
      <c r="S859" s="144"/>
      <c r="T859" s="90"/>
      <c r="U859" s="144"/>
      <c r="V859" s="90"/>
      <c r="W859" s="144"/>
      <c r="X859" s="90"/>
      <c r="Y859" s="144"/>
      <c r="Z859" s="90"/>
      <c r="AA859" s="144"/>
      <c r="AB859" s="90"/>
      <c r="AC859" s="144"/>
      <c r="AD859" s="90"/>
      <c r="AE859" s="144"/>
      <c r="AF859" s="178" t="str">
        <f>IF(AND(O859="",Q859="",S859="",U859="",W859="",Y859="",AA859="",AC859=""),"",IF(OR(AND(O859&lt;&gt;"NA",O859&lt;&gt;"C",O859&lt;&gt;"NC",O859&lt;&gt;"SF",O859&lt;&gt;""),AND(Q859&lt;&gt;"NA",Q859&lt;&gt;"C",Q859&lt;&gt;"NC",Q859&lt;&gt;"SF",Q859&lt;&gt;""),AND(S859&lt;&gt;"NA",S859&lt;&gt;"C",S859&lt;&gt;"NC",S859&lt;&gt;"SF",S859&lt;&gt;""),AND(U859&lt;&gt;"NA",U859&lt;&gt;"C",U859&lt;&gt;"NC",U859&lt;&gt;"SF",U859&lt;&gt;""),AND(W859&lt;&gt;"NA",W859&lt;&gt;"C",W859&lt;&gt;"NC",W859&lt;&gt;"SF",W859&lt;&gt;""),AND(Y859&lt;&gt;"NA",Y859&lt;&gt;"C",Y859&lt;&gt;"NC",Y859&lt;&gt;"SF",Y859&lt;&gt;""),AND(AA859&lt;&gt;"NA",AA859&lt;&gt;"C",AA859&lt;&gt;"NC",AA859&lt;&gt;"SF",AA859&lt;&gt;""),AND(AC859&lt;&gt;"NA",AC859&lt;&gt;"C",AC859&lt;&gt;"NC",AC859&lt;&gt;"SF",AC859&lt;&gt;"")),"FALSO",IF(AND(O859="NA",Q859="NA",S859="NA",U859="NA",W859="NA",Y859="NA",AA859="NA",AC859="NA"),"NA",IF(OR(O859="NC",Q859="NC",S859="NC",U859="NC",W859="NC",Y859="NC",AA859="NC",AC859="NC",O859="SF",Q859="SF",S859="SF",U859="SF",W859="SF",Y859="SF",AA859="SF",AC859="SF"),"NC",IF(OR(O859="C",Q859="C",S859="C",U859="C",W859="C",Y859="C",AA859="C",AC859="C"),"C","")))))</f>
        <v/>
      </c>
      <c r="AG859" s="54" t="b">
        <f>IF(AND(AE859="C",AF859="C"),"UTILIZOU O PDA CORRETAMENTE",IF(AND(AE859="C",AF859="NC"),"UTILIZOU O PDA CORRETAMENTE. NÃO HÁ FOTOS DE TODAS AS ETAPAS",IF(AND(AE859="NC",AF859="NC"),"NÃO UTILIZOU O PDA",IF(AND(AE859="NA",AF859="NA"),"NÃO AVALIADO POR FALHA DE SINCRONISMO"))))</f>
        <v>0</v>
      </c>
      <c r="AH859" s="144"/>
      <c r="AI859" s="190" t="s">
        <v>6</v>
      </c>
      <c r="AJ859" s="94">
        <f>E859</f>
        <v>0</v>
      </c>
      <c r="AK859" s="192" t="s">
        <v>39</v>
      </c>
    </row>
    <row r="860" spans="1:37" ht="30" customHeight="1">
      <c r="A860" s="90"/>
      <c r="B860" s="90"/>
      <c r="C860" s="90"/>
      <c r="D860" s="90"/>
      <c r="E860" s="90"/>
      <c r="F860" s="90"/>
      <c r="G860" s="90"/>
      <c r="H860" s="90"/>
      <c r="I860" s="90"/>
      <c r="J860" s="90"/>
      <c r="K860" s="90"/>
      <c r="L860" s="90"/>
      <c r="M860" s="90"/>
      <c r="N860" s="153"/>
      <c r="O860" s="144"/>
      <c r="P860" s="90"/>
      <c r="Q860" s="144"/>
      <c r="R860" s="90"/>
      <c r="S860" s="144"/>
      <c r="T860" s="90"/>
      <c r="U860" s="144"/>
      <c r="V860" s="90"/>
      <c r="W860" s="144"/>
      <c r="X860" s="90"/>
      <c r="Y860" s="144"/>
      <c r="Z860" s="90"/>
      <c r="AA860" s="144"/>
      <c r="AB860" s="90"/>
      <c r="AC860" s="144"/>
      <c r="AD860" s="90"/>
      <c r="AE860" s="144"/>
      <c r="AF860" s="178" t="str">
        <f>IF(AND(O860="",Q860="",S860="",U860="",W860="",Y860="",AA860="",AC860=""),"",IF(OR(AND(O860&lt;&gt;"NA",O860&lt;&gt;"C",O860&lt;&gt;"NC",O860&lt;&gt;"SF",O860&lt;&gt;""),AND(Q860&lt;&gt;"NA",Q860&lt;&gt;"C",Q860&lt;&gt;"NC",Q860&lt;&gt;"SF",Q860&lt;&gt;""),AND(S860&lt;&gt;"NA",S860&lt;&gt;"C",S860&lt;&gt;"NC",S860&lt;&gt;"SF",S860&lt;&gt;""),AND(U860&lt;&gt;"NA",U860&lt;&gt;"C",U860&lt;&gt;"NC",U860&lt;&gt;"SF",U860&lt;&gt;""),AND(W860&lt;&gt;"NA",W860&lt;&gt;"C",W860&lt;&gt;"NC",W860&lt;&gt;"SF",W860&lt;&gt;""),AND(Y860&lt;&gt;"NA",Y860&lt;&gt;"C",Y860&lt;&gt;"NC",Y860&lt;&gt;"SF",Y860&lt;&gt;""),AND(AA860&lt;&gt;"NA",AA860&lt;&gt;"C",AA860&lt;&gt;"NC",AA860&lt;&gt;"SF",AA860&lt;&gt;""),AND(AC860&lt;&gt;"NA",AC860&lt;&gt;"C",AC860&lt;&gt;"NC",AC860&lt;&gt;"SF",AC860&lt;&gt;"")),"FALSO",IF(AND(O860="NA",Q860="NA",S860="NA",U860="NA",W860="NA",Y860="NA",AA860="NA",AC860="NA"),"NA",IF(OR(O860="NC",Q860="NC",S860="NC",U860="NC",W860="NC",Y860="NC",AA860="NC",AC860="NC",O860="SF",Q860="SF",S860="SF",U860="SF",W860="SF",Y860="SF",AA860="SF",AC860="SF"),"NC",IF(OR(O860="C",Q860="C",S860="C",U860="C",W860="C",Y860="C",AA860="C",AC860="C"),"C","")))))</f>
        <v/>
      </c>
      <c r="AG860" s="54" t="b">
        <f>IF(AND(AE860="C",AF860="C"),"UTILIZOU O PDA CORRETAMENTE",IF(AND(AE860="C",AF860="NC"),"UTILIZOU O PDA CORRETAMENTE. NÃO HÁ FOTOS DE TODAS AS ETAPAS",IF(AND(AE860="NC",AF860="NC"),"NÃO UTILIZOU O PDA",IF(AND(AE860="NA",AF860="NA"),"NÃO AVALIADO POR FALHA DE SINCRONISMO"))))</f>
        <v>0</v>
      </c>
      <c r="AH860" s="144"/>
      <c r="AI860" s="190" t="s">
        <v>6</v>
      </c>
      <c r="AJ860" s="94">
        <f>E860</f>
        <v>0</v>
      </c>
      <c r="AK860" s="192" t="s">
        <v>39</v>
      </c>
    </row>
    <row r="861" spans="1:37" ht="30" customHeight="1">
      <c r="A861" s="90"/>
      <c r="B861" s="90"/>
      <c r="C861" s="90"/>
      <c r="D861" s="90"/>
      <c r="E861" s="90"/>
      <c r="F861" s="90"/>
      <c r="G861" s="90"/>
      <c r="H861" s="90"/>
      <c r="I861" s="90"/>
      <c r="J861" s="90"/>
      <c r="K861" s="90"/>
      <c r="L861" s="90"/>
      <c r="M861" s="90"/>
      <c r="N861" s="153"/>
      <c r="O861" s="144"/>
      <c r="P861" s="90"/>
      <c r="Q861" s="144"/>
      <c r="R861" s="90"/>
      <c r="S861" s="144"/>
      <c r="T861" s="90"/>
      <c r="U861" s="144"/>
      <c r="V861" s="90"/>
      <c r="W861" s="144"/>
      <c r="X861" s="90"/>
      <c r="Y861" s="144"/>
      <c r="Z861" s="90"/>
      <c r="AA861" s="144"/>
      <c r="AB861" s="90"/>
      <c r="AC861" s="144"/>
      <c r="AD861" s="90"/>
      <c r="AE861" s="144"/>
      <c r="AF861" s="178" t="str">
        <f>IF(AND(O861="",Q861="",S861="",U861="",W861="",Y861="",AA861="",AC861=""),"",IF(OR(AND(O861&lt;&gt;"NA",O861&lt;&gt;"C",O861&lt;&gt;"NC",O861&lt;&gt;"SF",O861&lt;&gt;""),AND(Q861&lt;&gt;"NA",Q861&lt;&gt;"C",Q861&lt;&gt;"NC",Q861&lt;&gt;"SF",Q861&lt;&gt;""),AND(S861&lt;&gt;"NA",S861&lt;&gt;"C",S861&lt;&gt;"NC",S861&lt;&gt;"SF",S861&lt;&gt;""),AND(U861&lt;&gt;"NA",U861&lt;&gt;"C",U861&lt;&gt;"NC",U861&lt;&gt;"SF",U861&lt;&gt;""),AND(W861&lt;&gt;"NA",W861&lt;&gt;"C",W861&lt;&gt;"NC",W861&lt;&gt;"SF",W861&lt;&gt;""),AND(Y861&lt;&gt;"NA",Y861&lt;&gt;"C",Y861&lt;&gt;"NC",Y861&lt;&gt;"SF",Y861&lt;&gt;""),AND(AA861&lt;&gt;"NA",AA861&lt;&gt;"C",AA861&lt;&gt;"NC",AA861&lt;&gt;"SF",AA861&lt;&gt;""),AND(AC861&lt;&gt;"NA",AC861&lt;&gt;"C",AC861&lt;&gt;"NC",AC861&lt;&gt;"SF",AC861&lt;&gt;"")),"FALSO",IF(AND(O861="NA",Q861="NA",S861="NA",U861="NA",W861="NA",Y861="NA",AA861="NA",AC861="NA"),"NA",IF(OR(O861="NC",Q861="NC",S861="NC",U861="NC",W861="NC",Y861="NC",AA861="NC",AC861="NC",O861="SF",Q861="SF",S861="SF",U861="SF",W861="SF",Y861="SF",AA861="SF",AC861="SF"),"NC",IF(OR(O861="C",Q861="C",S861="C",U861="C",W861="C",Y861="C",AA861="C",AC861="C"),"C","")))))</f>
        <v/>
      </c>
      <c r="AG861" s="54" t="b">
        <f>IF(AND(AE861="C",AF861="C"),"UTILIZOU O PDA CORRETAMENTE",IF(AND(AE861="C",AF861="NC"),"UTILIZOU O PDA CORRETAMENTE. NÃO HÁ FOTOS DE TODAS AS ETAPAS",IF(AND(AE861="NC",AF861="NC"),"NÃO UTILIZOU O PDA",IF(AND(AE861="NA",AF861="NA"),"NÃO AVALIADO POR FALHA DE SINCRONISMO"))))</f>
        <v>0</v>
      </c>
      <c r="AH861" s="144"/>
      <c r="AI861" s="190" t="s">
        <v>6</v>
      </c>
      <c r="AJ861" s="94">
        <f>E861</f>
        <v>0</v>
      </c>
      <c r="AK861" s="192" t="s">
        <v>39</v>
      </c>
    </row>
    <row r="862" spans="1:37" ht="30" customHeight="1">
      <c r="A862" s="90"/>
      <c r="B862" s="90"/>
      <c r="C862" s="90"/>
      <c r="D862" s="90"/>
      <c r="E862" s="90"/>
      <c r="F862" s="90"/>
      <c r="G862" s="90"/>
      <c r="H862" s="90"/>
      <c r="I862" s="90"/>
      <c r="J862" s="90"/>
      <c r="K862" s="90"/>
      <c r="L862" s="90"/>
      <c r="M862" s="90"/>
      <c r="N862" s="153"/>
      <c r="O862" s="144"/>
      <c r="P862" s="90"/>
      <c r="Q862" s="144"/>
      <c r="R862" s="90"/>
      <c r="S862" s="144"/>
      <c r="T862" s="90"/>
      <c r="U862" s="144"/>
      <c r="V862" s="90"/>
      <c r="W862" s="144"/>
      <c r="X862" s="90"/>
      <c r="Y862" s="144"/>
      <c r="Z862" s="90"/>
      <c r="AA862" s="144"/>
      <c r="AB862" s="90"/>
      <c r="AC862" s="144"/>
      <c r="AD862" s="90"/>
      <c r="AE862" s="144"/>
      <c r="AF862" s="178" t="str">
        <f>IF(AND(O862="",Q862="",S862="",U862="",W862="",Y862="",AA862="",AC862=""),"",IF(OR(AND(O862&lt;&gt;"NA",O862&lt;&gt;"C",O862&lt;&gt;"NC",O862&lt;&gt;"SF",O862&lt;&gt;""),AND(Q862&lt;&gt;"NA",Q862&lt;&gt;"C",Q862&lt;&gt;"NC",Q862&lt;&gt;"SF",Q862&lt;&gt;""),AND(S862&lt;&gt;"NA",S862&lt;&gt;"C",S862&lt;&gt;"NC",S862&lt;&gt;"SF",S862&lt;&gt;""),AND(U862&lt;&gt;"NA",U862&lt;&gt;"C",U862&lt;&gt;"NC",U862&lt;&gt;"SF",U862&lt;&gt;""),AND(W862&lt;&gt;"NA",W862&lt;&gt;"C",W862&lt;&gt;"NC",W862&lt;&gt;"SF",W862&lt;&gt;""),AND(Y862&lt;&gt;"NA",Y862&lt;&gt;"C",Y862&lt;&gt;"NC",Y862&lt;&gt;"SF",Y862&lt;&gt;""),AND(AA862&lt;&gt;"NA",AA862&lt;&gt;"C",AA862&lt;&gt;"NC",AA862&lt;&gt;"SF",AA862&lt;&gt;""),AND(AC862&lt;&gt;"NA",AC862&lt;&gt;"C",AC862&lt;&gt;"NC",AC862&lt;&gt;"SF",AC862&lt;&gt;"")),"FALSO",IF(AND(O862="NA",Q862="NA",S862="NA",U862="NA",W862="NA",Y862="NA",AA862="NA",AC862="NA"),"NA",IF(OR(O862="NC",Q862="NC",S862="NC",U862="NC",W862="NC",Y862="NC",AA862="NC",AC862="NC",O862="SF",Q862="SF",S862="SF",U862="SF",W862="SF",Y862="SF",AA862="SF",AC862="SF"),"NC",IF(OR(O862="C",Q862="C",S862="C",U862="C",W862="C",Y862="C",AA862="C",AC862="C"),"C","")))))</f>
        <v/>
      </c>
      <c r="AG862" s="54" t="b">
        <f>IF(AND(AE862="C",AF862="C"),"UTILIZOU O PDA CORRETAMENTE",IF(AND(AE862="C",AF862="NC"),"UTILIZOU O PDA CORRETAMENTE. NÃO HÁ FOTOS DE TODAS AS ETAPAS",IF(AND(AE862="NC",AF862="NC"),"NÃO UTILIZOU O PDA",IF(AND(AE862="NA",AF862="NA"),"NÃO AVALIADO POR FALHA DE SINCRONISMO"))))</f>
        <v>0</v>
      </c>
      <c r="AH862" s="144"/>
      <c r="AI862" s="190" t="s">
        <v>6</v>
      </c>
      <c r="AJ862" s="94">
        <f>E862</f>
        <v>0</v>
      </c>
      <c r="AK862" s="192" t="s">
        <v>39</v>
      </c>
    </row>
    <row r="863" spans="1:37" ht="30" customHeight="1">
      <c r="A863" s="90"/>
      <c r="B863" s="90"/>
      <c r="C863" s="90"/>
      <c r="D863" s="90"/>
      <c r="E863" s="90"/>
      <c r="F863" s="90"/>
      <c r="G863" s="90"/>
      <c r="H863" s="90"/>
      <c r="I863" s="90"/>
      <c r="J863" s="90"/>
      <c r="K863" s="90"/>
      <c r="L863" s="90"/>
      <c r="M863" s="90"/>
      <c r="N863" s="153"/>
      <c r="O863" s="144"/>
      <c r="P863" s="90"/>
      <c r="Q863" s="144"/>
      <c r="R863" s="90"/>
      <c r="S863" s="144"/>
      <c r="T863" s="90"/>
      <c r="U863" s="144"/>
      <c r="V863" s="90"/>
      <c r="W863" s="144"/>
      <c r="X863" s="90"/>
      <c r="Y863" s="144"/>
      <c r="Z863" s="90"/>
      <c r="AA863" s="144"/>
      <c r="AB863" s="90"/>
      <c r="AC863" s="144"/>
      <c r="AD863" s="90"/>
      <c r="AE863" s="144"/>
      <c r="AF863" s="178" t="str">
        <f>IF(AND(O863="",Q863="",S863="",U863="",W863="",Y863="",AA863="",AC863=""),"",IF(OR(AND(O863&lt;&gt;"NA",O863&lt;&gt;"C",O863&lt;&gt;"NC",O863&lt;&gt;"SF",O863&lt;&gt;""),AND(Q863&lt;&gt;"NA",Q863&lt;&gt;"C",Q863&lt;&gt;"NC",Q863&lt;&gt;"SF",Q863&lt;&gt;""),AND(S863&lt;&gt;"NA",S863&lt;&gt;"C",S863&lt;&gt;"NC",S863&lt;&gt;"SF",S863&lt;&gt;""),AND(U863&lt;&gt;"NA",U863&lt;&gt;"C",U863&lt;&gt;"NC",U863&lt;&gt;"SF",U863&lt;&gt;""),AND(W863&lt;&gt;"NA",W863&lt;&gt;"C",W863&lt;&gt;"NC",W863&lt;&gt;"SF",W863&lt;&gt;""),AND(Y863&lt;&gt;"NA",Y863&lt;&gt;"C",Y863&lt;&gt;"NC",Y863&lt;&gt;"SF",Y863&lt;&gt;""),AND(AA863&lt;&gt;"NA",AA863&lt;&gt;"C",AA863&lt;&gt;"NC",AA863&lt;&gt;"SF",AA863&lt;&gt;""),AND(AC863&lt;&gt;"NA",AC863&lt;&gt;"C",AC863&lt;&gt;"NC",AC863&lt;&gt;"SF",AC863&lt;&gt;"")),"FALSO",IF(AND(O863="NA",Q863="NA",S863="NA",U863="NA",W863="NA",Y863="NA",AA863="NA",AC863="NA"),"NA",IF(OR(O863="NC",Q863="NC",S863="NC",U863="NC",W863="NC",Y863="NC",AA863="NC",AC863="NC",O863="SF",Q863="SF",S863="SF",U863="SF",W863="SF",Y863="SF",AA863="SF",AC863="SF"),"NC",IF(OR(O863="C",Q863="C",S863="C",U863="C",W863="C",Y863="C",AA863="C",AC863="C"),"C","")))))</f>
        <v/>
      </c>
      <c r="AG863" s="54" t="b">
        <f>IF(AND(AE863="C",AF863="C"),"UTILIZOU O PDA CORRETAMENTE",IF(AND(AE863="C",AF863="NC"),"UTILIZOU O PDA CORRETAMENTE. NÃO HÁ FOTOS DE TODAS AS ETAPAS",IF(AND(AE863="NC",AF863="NC"),"NÃO UTILIZOU O PDA",IF(AND(AE863="NA",AF863="NA"),"NÃO AVALIADO POR FALHA DE SINCRONISMO"))))</f>
        <v>0</v>
      </c>
      <c r="AH863" s="144"/>
      <c r="AI863" s="190" t="s">
        <v>6</v>
      </c>
      <c r="AJ863" s="94">
        <f>E863</f>
        <v>0</v>
      </c>
      <c r="AK863" s="192" t="s">
        <v>39</v>
      </c>
    </row>
    <row r="864" spans="1:37" ht="30" customHeight="1">
      <c r="A864" s="90"/>
      <c r="B864" s="90"/>
      <c r="C864" s="90"/>
      <c r="D864" s="90"/>
      <c r="E864" s="90"/>
      <c r="F864" s="90"/>
      <c r="G864" s="90"/>
      <c r="H864" s="90"/>
      <c r="I864" s="90"/>
      <c r="J864" s="90"/>
      <c r="K864" s="90"/>
      <c r="L864" s="90"/>
      <c r="M864" s="90"/>
      <c r="N864" s="153"/>
      <c r="O864" s="144"/>
      <c r="P864" s="90"/>
      <c r="Q864" s="144"/>
      <c r="R864" s="90"/>
      <c r="S864" s="144"/>
      <c r="T864" s="90"/>
      <c r="U864" s="144"/>
      <c r="V864" s="90"/>
      <c r="W864" s="144"/>
      <c r="X864" s="90"/>
      <c r="Y864" s="144"/>
      <c r="Z864" s="90"/>
      <c r="AA864" s="144"/>
      <c r="AB864" s="90"/>
      <c r="AC864" s="144"/>
      <c r="AD864" s="90"/>
      <c r="AE864" s="144"/>
      <c r="AF864" s="178" t="str">
        <f>IF(AND(O864="",Q864="",S864="",U864="",W864="",Y864="",AA864="",AC864=""),"",IF(OR(AND(O864&lt;&gt;"NA",O864&lt;&gt;"C",O864&lt;&gt;"NC",O864&lt;&gt;"SF",O864&lt;&gt;""),AND(Q864&lt;&gt;"NA",Q864&lt;&gt;"C",Q864&lt;&gt;"NC",Q864&lt;&gt;"SF",Q864&lt;&gt;""),AND(S864&lt;&gt;"NA",S864&lt;&gt;"C",S864&lt;&gt;"NC",S864&lt;&gt;"SF",S864&lt;&gt;""),AND(U864&lt;&gt;"NA",U864&lt;&gt;"C",U864&lt;&gt;"NC",U864&lt;&gt;"SF",U864&lt;&gt;""),AND(W864&lt;&gt;"NA",W864&lt;&gt;"C",W864&lt;&gt;"NC",W864&lt;&gt;"SF",W864&lt;&gt;""),AND(Y864&lt;&gt;"NA",Y864&lt;&gt;"C",Y864&lt;&gt;"NC",Y864&lt;&gt;"SF",Y864&lt;&gt;""),AND(AA864&lt;&gt;"NA",AA864&lt;&gt;"C",AA864&lt;&gt;"NC",AA864&lt;&gt;"SF",AA864&lt;&gt;""),AND(AC864&lt;&gt;"NA",AC864&lt;&gt;"C",AC864&lt;&gt;"NC",AC864&lt;&gt;"SF",AC864&lt;&gt;"")),"FALSO",IF(AND(O864="NA",Q864="NA",S864="NA",U864="NA",W864="NA",Y864="NA",AA864="NA",AC864="NA"),"NA",IF(OR(O864="NC",Q864="NC",S864="NC",U864="NC",W864="NC",Y864="NC",AA864="NC",AC864="NC",O864="SF",Q864="SF",S864="SF",U864="SF",W864="SF",Y864="SF",AA864="SF",AC864="SF"),"NC",IF(OR(O864="C",Q864="C",S864="C",U864="C",W864="C",Y864="C",AA864="C",AC864="C"),"C","")))))</f>
        <v/>
      </c>
      <c r="AG864" s="54" t="b">
        <f>IF(AND(AE864="C",AF864="C"),"UTILIZOU O PDA CORRETAMENTE",IF(AND(AE864="C",AF864="NC"),"UTILIZOU O PDA CORRETAMENTE. NÃO HÁ FOTOS DE TODAS AS ETAPAS",IF(AND(AE864="NC",AF864="NC"),"NÃO UTILIZOU O PDA",IF(AND(AE864="NA",AF864="NA"),"NÃO AVALIADO POR FALHA DE SINCRONISMO"))))</f>
        <v>0</v>
      </c>
      <c r="AH864" s="144"/>
      <c r="AI864" s="190" t="s">
        <v>6</v>
      </c>
      <c r="AJ864" s="94">
        <f>E864</f>
        <v>0</v>
      </c>
      <c r="AK864" s="192" t="s">
        <v>39</v>
      </c>
    </row>
    <row r="865" spans="1:37" ht="30" customHeight="1">
      <c r="A865" s="90"/>
      <c r="B865" s="90"/>
      <c r="C865" s="90"/>
      <c r="D865" s="90"/>
      <c r="E865" s="90"/>
      <c r="F865" s="90"/>
      <c r="G865" s="90"/>
      <c r="H865" s="90"/>
      <c r="I865" s="90"/>
      <c r="J865" s="90"/>
      <c r="K865" s="90"/>
      <c r="L865" s="90"/>
      <c r="M865" s="90"/>
      <c r="N865" s="153"/>
      <c r="O865" s="144"/>
      <c r="P865" s="90"/>
      <c r="Q865" s="144"/>
      <c r="R865" s="90"/>
      <c r="S865" s="144"/>
      <c r="T865" s="90"/>
      <c r="U865" s="144"/>
      <c r="V865" s="90"/>
      <c r="W865" s="144"/>
      <c r="X865" s="90"/>
      <c r="Y865" s="144"/>
      <c r="Z865" s="90"/>
      <c r="AA865" s="144"/>
      <c r="AB865" s="90"/>
      <c r="AC865" s="144"/>
      <c r="AD865" s="90"/>
      <c r="AE865" s="144"/>
      <c r="AF865" s="178" t="str">
        <f>IF(AND(O865="",Q865="",S865="",U865="",W865="",Y865="",AA865="",AC865=""),"",IF(OR(AND(O865&lt;&gt;"NA",O865&lt;&gt;"C",O865&lt;&gt;"NC",O865&lt;&gt;"SF",O865&lt;&gt;""),AND(Q865&lt;&gt;"NA",Q865&lt;&gt;"C",Q865&lt;&gt;"NC",Q865&lt;&gt;"SF",Q865&lt;&gt;""),AND(S865&lt;&gt;"NA",S865&lt;&gt;"C",S865&lt;&gt;"NC",S865&lt;&gt;"SF",S865&lt;&gt;""),AND(U865&lt;&gt;"NA",U865&lt;&gt;"C",U865&lt;&gt;"NC",U865&lt;&gt;"SF",U865&lt;&gt;""),AND(W865&lt;&gt;"NA",W865&lt;&gt;"C",W865&lt;&gt;"NC",W865&lt;&gt;"SF",W865&lt;&gt;""),AND(Y865&lt;&gt;"NA",Y865&lt;&gt;"C",Y865&lt;&gt;"NC",Y865&lt;&gt;"SF",Y865&lt;&gt;""),AND(AA865&lt;&gt;"NA",AA865&lt;&gt;"C",AA865&lt;&gt;"NC",AA865&lt;&gt;"SF",AA865&lt;&gt;""),AND(AC865&lt;&gt;"NA",AC865&lt;&gt;"C",AC865&lt;&gt;"NC",AC865&lt;&gt;"SF",AC865&lt;&gt;"")),"FALSO",IF(AND(O865="NA",Q865="NA",S865="NA",U865="NA",W865="NA",Y865="NA",AA865="NA",AC865="NA"),"NA",IF(OR(O865="NC",Q865="NC",S865="NC",U865="NC",W865="NC",Y865="NC",AA865="NC",AC865="NC",O865="SF",Q865="SF",S865="SF",U865="SF",W865="SF",Y865="SF",AA865="SF",AC865="SF"),"NC",IF(OR(O865="C",Q865="C",S865="C",U865="C",W865="C",Y865="C",AA865="C",AC865="C"),"C","")))))</f>
        <v/>
      </c>
      <c r="AG865" s="54" t="b">
        <f>IF(AND(AE865="C",AF865="C"),"UTILIZOU O PDA CORRETAMENTE",IF(AND(AE865="C",AF865="NC"),"UTILIZOU O PDA CORRETAMENTE. NÃO HÁ FOTOS DE TODAS AS ETAPAS",IF(AND(AE865="NC",AF865="NC"),"NÃO UTILIZOU O PDA",IF(AND(AE865="NA",AF865="NA"),"NÃO AVALIADO POR FALHA DE SINCRONISMO"))))</f>
        <v>0</v>
      </c>
      <c r="AH865" s="144"/>
      <c r="AI865" s="190" t="s">
        <v>6</v>
      </c>
      <c r="AJ865" s="94">
        <f>E865</f>
        <v>0</v>
      </c>
      <c r="AK865" s="192" t="s">
        <v>39</v>
      </c>
    </row>
    <row r="866" spans="1:37" ht="30" customHeight="1">
      <c r="A866" s="90"/>
      <c r="B866" s="90"/>
      <c r="C866" s="90"/>
      <c r="D866" s="90"/>
      <c r="E866" s="90"/>
      <c r="F866" s="90"/>
      <c r="G866" s="90"/>
      <c r="H866" s="90"/>
      <c r="I866" s="90"/>
      <c r="J866" s="90"/>
      <c r="K866" s="90"/>
      <c r="L866" s="90"/>
      <c r="M866" s="90"/>
      <c r="N866" s="153"/>
      <c r="O866" s="144"/>
      <c r="P866" s="90"/>
      <c r="Q866" s="144"/>
      <c r="R866" s="90"/>
      <c r="S866" s="144"/>
      <c r="T866" s="90"/>
      <c r="U866" s="144"/>
      <c r="V866" s="90"/>
      <c r="W866" s="144"/>
      <c r="X866" s="90"/>
      <c r="Y866" s="144"/>
      <c r="Z866" s="90"/>
      <c r="AA866" s="144"/>
      <c r="AB866" s="90"/>
      <c r="AC866" s="144"/>
      <c r="AD866" s="90"/>
      <c r="AE866" s="144"/>
      <c r="AF866" s="178" t="str">
        <f>IF(AND(O866="",Q866="",S866="",U866="",W866="",Y866="",AA866="",AC866=""),"",IF(OR(AND(O866&lt;&gt;"NA",O866&lt;&gt;"C",O866&lt;&gt;"NC",O866&lt;&gt;"SF",O866&lt;&gt;""),AND(Q866&lt;&gt;"NA",Q866&lt;&gt;"C",Q866&lt;&gt;"NC",Q866&lt;&gt;"SF",Q866&lt;&gt;""),AND(S866&lt;&gt;"NA",S866&lt;&gt;"C",S866&lt;&gt;"NC",S866&lt;&gt;"SF",S866&lt;&gt;""),AND(U866&lt;&gt;"NA",U866&lt;&gt;"C",U866&lt;&gt;"NC",U866&lt;&gt;"SF",U866&lt;&gt;""),AND(W866&lt;&gt;"NA",W866&lt;&gt;"C",W866&lt;&gt;"NC",W866&lt;&gt;"SF",W866&lt;&gt;""),AND(Y866&lt;&gt;"NA",Y866&lt;&gt;"C",Y866&lt;&gt;"NC",Y866&lt;&gt;"SF",Y866&lt;&gt;""),AND(AA866&lt;&gt;"NA",AA866&lt;&gt;"C",AA866&lt;&gt;"NC",AA866&lt;&gt;"SF",AA866&lt;&gt;""),AND(AC866&lt;&gt;"NA",AC866&lt;&gt;"C",AC866&lt;&gt;"NC",AC866&lt;&gt;"SF",AC866&lt;&gt;"")),"FALSO",IF(AND(O866="NA",Q866="NA",S866="NA",U866="NA",W866="NA",Y866="NA",AA866="NA",AC866="NA"),"NA",IF(OR(O866="NC",Q866="NC",S866="NC",U866="NC",W866="NC",Y866="NC",AA866="NC",AC866="NC",O866="SF",Q866="SF",S866="SF",U866="SF",W866="SF",Y866="SF",AA866="SF",AC866="SF"),"NC",IF(OR(O866="C",Q866="C",S866="C",U866="C",W866="C",Y866="C",AA866="C",AC866="C"),"C","")))))</f>
        <v/>
      </c>
      <c r="AG866" s="54" t="b">
        <f>IF(AND(AE866="C",AF866="C"),"UTILIZOU O PDA CORRETAMENTE",IF(AND(AE866="C",AF866="NC"),"UTILIZOU O PDA CORRETAMENTE. NÃO HÁ FOTOS DE TODAS AS ETAPAS",IF(AND(AE866="NC",AF866="NC"),"NÃO UTILIZOU O PDA",IF(AND(AE866="NA",AF866="NA"),"NÃO AVALIADO POR FALHA DE SINCRONISMO"))))</f>
        <v>0</v>
      </c>
      <c r="AH866" s="144"/>
      <c r="AI866" s="190" t="s">
        <v>6</v>
      </c>
      <c r="AJ866" s="94">
        <f>E866</f>
        <v>0</v>
      </c>
      <c r="AK866" s="192" t="s">
        <v>39</v>
      </c>
    </row>
    <row r="867" spans="1:37" ht="30" customHeight="1">
      <c r="A867" s="90"/>
      <c r="B867" s="90"/>
      <c r="C867" s="90"/>
      <c r="D867" s="90"/>
      <c r="E867" s="90"/>
      <c r="F867" s="90"/>
      <c r="G867" s="90"/>
      <c r="H867" s="90"/>
      <c r="I867" s="90"/>
      <c r="J867" s="90"/>
      <c r="K867" s="90"/>
      <c r="L867" s="90"/>
      <c r="M867" s="90"/>
      <c r="N867" s="153"/>
      <c r="O867" s="144"/>
      <c r="P867" s="90"/>
      <c r="Q867" s="144"/>
      <c r="R867" s="90"/>
      <c r="S867" s="144"/>
      <c r="T867" s="90"/>
      <c r="U867" s="144"/>
      <c r="V867" s="90"/>
      <c r="W867" s="144"/>
      <c r="X867" s="90"/>
      <c r="Y867" s="144"/>
      <c r="Z867" s="90"/>
      <c r="AA867" s="144"/>
      <c r="AB867" s="90"/>
      <c r="AC867" s="144"/>
      <c r="AD867" s="90"/>
      <c r="AE867" s="144"/>
      <c r="AF867" s="178" t="str">
        <f>IF(AND(O867="",Q867="",S867="",U867="",W867="",Y867="",AA867="",AC867=""),"",IF(OR(AND(O867&lt;&gt;"NA",O867&lt;&gt;"C",O867&lt;&gt;"NC",O867&lt;&gt;"SF",O867&lt;&gt;""),AND(Q867&lt;&gt;"NA",Q867&lt;&gt;"C",Q867&lt;&gt;"NC",Q867&lt;&gt;"SF",Q867&lt;&gt;""),AND(S867&lt;&gt;"NA",S867&lt;&gt;"C",S867&lt;&gt;"NC",S867&lt;&gt;"SF",S867&lt;&gt;""),AND(U867&lt;&gt;"NA",U867&lt;&gt;"C",U867&lt;&gt;"NC",U867&lt;&gt;"SF",U867&lt;&gt;""),AND(W867&lt;&gt;"NA",W867&lt;&gt;"C",W867&lt;&gt;"NC",W867&lt;&gt;"SF",W867&lt;&gt;""),AND(Y867&lt;&gt;"NA",Y867&lt;&gt;"C",Y867&lt;&gt;"NC",Y867&lt;&gt;"SF",Y867&lt;&gt;""),AND(AA867&lt;&gt;"NA",AA867&lt;&gt;"C",AA867&lt;&gt;"NC",AA867&lt;&gt;"SF",AA867&lt;&gt;""),AND(AC867&lt;&gt;"NA",AC867&lt;&gt;"C",AC867&lt;&gt;"NC",AC867&lt;&gt;"SF",AC867&lt;&gt;"")),"FALSO",IF(AND(O867="NA",Q867="NA",S867="NA",U867="NA",W867="NA",Y867="NA",AA867="NA",AC867="NA"),"NA",IF(OR(O867="NC",Q867="NC",S867="NC",U867="NC",W867="NC",Y867="NC",AA867="NC",AC867="NC",O867="SF",Q867="SF",S867="SF",U867="SF",W867="SF",Y867="SF",AA867="SF",AC867="SF"),"NC",IF(OR(O867="C",Q867="C",S867="C",U867="C",W867="C",Y867="C",AA867="C",AC867="C"),"C","")))))</f>
        <v/>
      </c>
      <c r="AG867" s="54" t="b">
        <f>IF(AND(AE867="C",AF867="C"),"UTILIZOU O PDA CORRETAMENTE",IF(AND(AE867="C",AF867="NC"),"UTILIZOU O PDA CORRETAMENTE. NÃO HÁ FOTOS DE TODAS AS ETAPAS",IF(AND(AE867="NC",AF867="NC"),"NÃO UTILIZOU O PDA",IF(AND(AE867="NA",AF867="NA"),"NÃO AVALIADO POR FALHA DE SINCRONISMO"))))</f>
        <v>0</v>
      </c>
      <c r="AH867" s="144"/>
      <c r="AI867" s="190" t="s">
        <v>6</v>
      </c>
      <c r="AJ867" s="94">
        <f>E867</f>
        <v>0</v>
      </c>
      <c r="AK867" s="192" t="s">
        <v>39</v>
      </c>
    </row>
    <row r="868" spans="1:37" ht="30" customHeight="1">
      <c r="A868" s="90"/>
      <c r="B868" s="90"/>
      <c r="C868" s="90"/>
      <c r="D868" s="90"/>
      <c r="E868" s="90"/>
      <c r="F868" s="90"/>
      <c r="G868" s="90"/>
      <c r="H868" s="90"/>
      <c r="I868" s="90"/>
      <c r="J868" s="90"/>
      <c r="K868" s="90"/>
      <c r="L868" s="90"/>
      <c r="M868" s="90"/>
      <c r="N868" s="153"/>
      <c r="O868" s="144"/>
      <c r="P868" s="90"/>
      <c r="Q868" s="144"/>
      <c r="R868" s="90"/>
      <c r="S868" s="144"/>
      <c r="T868" s="90"/>
      <c r="U868" s="144"/>
      <c r="V868" s="90"/>
      <c r="W868" s="144"/>
      <c r="X868" s="90"/>
      <c r="Y868" s="144"/>
      <c r="Z868" s="90"/>
      <c r="AA868" s="144"/>
      <c r="AB868" s="90"/>
      <c r="AC868" s="144"/>
      <c r="AD868" s="90"/>
      <c r="AE868" s="144"/>
      <c r="AF868" s="178" t="str">
        <f>IF(AND(O868="",Q868="",S868="",U868="",W868="",Y868="",AA868="",AC868=""),"",IF(OR(AND(O868&lt;&gt;"NA",O868&lt;&gt;"C",O868&lt;&gt;"NC",O868&lt;&gt;"SF",O868&lt;&gt;""),AND(Q868&lt;&gt;"NA",Q868&lt;&gt;"C",Q868&lt;&gt;"NC",Q868&lt;&gt;"SF",Q868&lt;&gt;""),AND(S868&lt;&gt;"NA",S868&lt;&gt;"C",S868&lt;&gt;"NC",S868&lt;&gt;"SF",S868&lt;&gt;""),AND(U868&lt;&gt;"NA",U868&lt;&gt;"C",U868&lt;&gt;"NC",U868&lt;&gt;"SF",U868&lt;&gt;""),AND(W868&lt;&gt;"NA",W868&lt;&gt;"C",W868&lt;&gt;"NC",W868&lt;&gt;"SF",W868&lt;&gt;""),AND(Y868&lt;&gt;"NA",Y868&lt;&gt;"C",Y868&lt;&gt;"NC",Y868&lt;&gt;"SF",Y868&lt;&gt;""),AND(AA868&lt;&gt;"NA",AA868&lt;&gt;"C",AA868&lt;&gt;"NC",AA868&lt;&gt;"SF",AA868&lt;&gt;""),AND(AC868&lt;&gt;"NA",AC868&lt;&gt;"C",AC868&lt;&gt;"NC",AC868&lt;&gt;"SF",AC868&lt;&gt;"")),"FALSO",IF(AND(O868="NA",Q868="NA",S868="NA",U868="NA",W868="NA",Y868="NA",AA868="NA",AC868="NA"),"NA",IF(OR(O868="NC",Q868="NC",S868="NC",U868="NC",W868="NC",Y868="NC",AA868="NC",AC868="NC",O868="SF",Q868="SF",S868="SF",U868="SF",W868="SF",Y868="SF",AA868="SF",AC868="SF"),"NC",IF(OR(O868="C",Q868="C",S868="C",U868="C",W868="C",Y868="C",AA868="C",AC868="C"),"C","")))))</f>
        <v/>
      </c>
      <c r="AG868" s="54" t="b">
        <f>IF(AND(AE868="C",AF868="C"),"UTILIZOU O PDA CORRETAMENTE",IF(AND(AE868="C",AF868="NC"),"UTILIZOU O PDA CORRETAMENTE. NÃO HÁ FOTOS DE TODAS AS ETAPAS",IF(AND(AE868="NC",AF868="NC"),"NÃO UTILIZOU O PDA",IF(AND(AE868="NA",AF868="NA"),"NÃO AVALIADO POR FALHA DE SINCRONISMO"))))</f>
        <v>0</v>
      </c>
      <c r="AH868" s="144"/>
      <c r="AI868" s="190" t="s">
        <v>6</v>
      </c>
      <c r="AJ868" s="94">
        <f>E868</f>
        <v>0</v>
      </c>
      <c r="AK868" s="192" t="s">
        <v>39</v>
      </c>
    </row>
    <row r="869" spans="1:37" ht="30" customHeight="1">
      <c r="A869" s="90"/>
      <c r="B869" s="90"/>
      <c r="C869" s="90"/>
      <c r="D869" s="90"/>
      <c r="E869" s="90"/>
      <c r="F869" s="90"/>
      <c r="G869" s="90"/>
      <c r="H869" s="90"/>
      <c r="I869" s="90"/>
      <c r="J869" s="90"/>
      <c r="K869" s="90"/>
      <c r="L869" s="90"/>
      <c r="M869" s="90"/>
      <c r="N869" s="153"/>
      <c r="O869" s="144"/>
      <c r="P869" s="90"/>
      <c r="Q869" s="144"/>
      <c r="R869" s="90"/>
      <c r="S869" s="144"/>
      <c r="T869" s="90"/>
      <c r="U869" s="144"/>
      <c r="V869" s="90"/>
      <c r="W869" s="144"/>
      <c r="X869" s="90"/>
      <c r="Y869" s="144"/>
      <c r="Z869" s="90"/>
      <c r="AA869" s="144"/>
      <c r="AB869" s="90"/>
      <c r="AC869" s="144"/>
      <c r="AD869" s="90"/>
      <c r="AE869" s="144"/>
      <c r="AF869" s="178" t="str">
        <f>IF(AND(O869="",Q869="",S869="",U869="",W869="",Y869="",AA869="",AC869=""),"",IF(OR(AND(O869&lt;&gt;"NA",O869&lt;&gt;"C",O869&lt;&gt;"NC",O869&lt;&gt;"SF",O869&lt;&gt;""),AND(Q869&lt;&gt;"NA",Q869&lt;&gt;"C",Q869&lt;&gt;"NC",Q869&lt;&gt;"SF",Q869&lt;&gt;""),AND(S869&lt;&gt;"NA",S869&lt;&gt;"C",S869&lt;&gt;"NC",S869&lt;&gt;"SF",S869&lt;&gt;""),AND(U869&lt;&gt;"NA",U869&lt;&gt;"C",U869&lt;&gt;"NC",U869&lt;&gt;"SF",U869&lt;&gt;""),AND(W869&lt;&gt;"NA",W869&lt;&gt;"C",W869&lt;&gt;"NC",W869&lt;&gt;"SF",W869&lt;&gt;""),AND(Y869&lt;&gt;"NA",Y869&lt;&gt;"C",Y869&lt;&gt;"NC",Y869&lt;&gt;"SF",Y869&lt;&gt;""),AND(AA869&lt;&gt;"NA",AA869&lt;&gt;"C",AA869&lt;&gt;"NC",AA869&lt;&gt;"SF",AA869&lt;&gt;""),AND(AC869&lt;&gt;"NA",AC869&lt;&gt;"C",AC869&lt;&gt;"NC",AC869&lt;&gt;"SF",AC869&lt;&gt;"")),"FALSO",IF(AND(O869="NA",Q869="NA",S869="NA",U869="NA",W869="NA",Y869="NA",AA869="NA",AC869="NA"),"NA",IF(OR(O869="NC",Q869="NC",S869="NC",U869="NC",W869="NC",Y869="NC",AA869="NC",AC869="NC",O869="SF",Q869="SF",S869="SF",U869="SF",W869="SF",Y869="SF",AA869="SF",AC869="SF"),"NC",IF(OR(O869="C",Q869="C",S869="C",U869="C",W869="C",Y869="C",AA869="C",AC869="C"),"C","")))))</f>
        <v/>
      </c>
      <c r="AG869" s="54" t="b">
        <f>IF(AND(AE869="C",AF869="C"),"UTILIZOU O PDA CORRETAMENTE",IF(AND(AE869="C",AF869="NC"),"UTILIZOU O PDA CORRETAMENTE. NÃO HÁ FOTOS DE TODAS AS ETAPAS",IF(AND(AE869="NC",AF869="NC"),"NÃO UTILIZOU O PDA",IF(AND(AE869="NA",AF869="NA"),"NÃO AVALIADO POR FALHA DE SINCRONISMO"))))</f>
        <v>0</v>
      </c>
      <c r="AH869" s="144"/>
      <c r="AI869" s="190" t="s">
        <v>6</v>
      </c>
      <c r="AJ869" s="94">
        <f>E869</f>
        <v>0</v>
      </c>
      <c r="AK869" s="192" t="s">
        <v>39</v>
      </c>
    </row>
    <row r="870" spans="1:37" ht="30" customHeight="1">
      <c r="A870" s="90"/>
      <c r="B870" s="90"/>
      <c r="C870" s="90"/>
      <c r="D870" s="90"/>
      <c r="E870" s="90"/>
      <c r="F870" s="90"/>
      <c r="G870" s="90"/>
      <c r="H870" s="90"/>
      <c r="I870" s="90"/>
      <c r="J870" s="90"/>
      <c r="K870" s="90"/>
      <c r="L870" s="90"/>
      <c r="M870" s="90"/>
      <c r="N870" s="153"/>
      <c r="O870" s="144"/>
      <c r="P870" s="90"/>
      <c r="Q870" s="144"/>
      <c r="R870" s="90"/>
      <c r="S870" s="144"/>
      <c r="T870" s="90"/>
      <c r="U870" s="144"/>
      <c r="V870" s="90"/>
      <c r="W870" s="144"/>
      <c r="X870" s="90"/>
      <c r="Y870" s="144"/>
      <c r="Z870" s="90"/>
      <c r="AA870" s="144"/>
      <c r="AB870" s="90"/>
      <c r="AC870" s="144"/>
      <c r="AD870" s="90"/>
      <c r="AE870" s="144"/>
      <c r="AF870" s="178" t="str">
        <f>IF(AND(O870="",Q870="",S870="",U870="",W870="",Y870="",AA870="",AC870=""),"",IF(OR(AND(O870&lt;&gt;"NA",O870&lt;&gt;"C",O870&lt;&gt;"NC",O870&lt;&gt;"SF",O870&lt;&gt;""),AND(Q870&lt;&gt;"NA",Q870&lt;&gt;"C",Q870&lt;&gt;"NC",Q870&lt;&gt;"SF",Q870&lt;&gt;""),AND(S870&lt;&gt;"NA",S870&lt;&gt;"C",S870&lt;&gt;"NC",S870&lt;&gt;"SF",S870&lt;&gt;""),AND(U870&lt;&gt;"NA",U870&lt;&gt;"C",U870&lt;&gt;"NC",U870&lt;&gt;"SF",U870&lt;&gt;""),AND(W870&lt;&gt;"NA",W870&lt;&gt;"C",W870&lt;&gt;"NC",W870&lt;&gt;"SF",W870&lt;&gt;""),AND(Y870&lt;&gt;"NA",Y870&lt;&gt;"C",Y870&lt;&gt;"NC",Y870&lt;&gt;"SF",Y870&lt;&gt;""),AND(AA870&lt;&gt;"NA",AA870&lt;&gt;"C",AA870&lt;&gt;"NC",AA870&lt;&gt;"SF",AA870&lt;&gt;""),AND(AC870&lt;&gt;"NA",AC870&lt;&gt;"C",AC870&lt;&gt;"NC",AC870&lt;&gt;"SF",AC870&lt;&gt;"")),"FALSO",IF(AND(O870="NA",Q870="NA",S870="NA",U870="NA",W870="NA",Y870="NA",AA870="NA",AC870="NA"),"NA",IF(OR(O870="NC",Q870="NC",S870="NC",U870="NC",W870="NC",Y870="NC",AA870="NC",AC870="NC",O870="SF",Q870="SF",S870="SF",U870="SF",W870="SF",Y870="SF",AA870="SF",AC870="SF"),"NC",IF(OR(O870="C",Q870="C",S870="C",U870="C",W870="C",Y870="C",AA870="C",AC870="C"),"C","")))))</f>
        <v/>
      </c>
      <c r="AG870" s="54" t="b">
        <f>IF(AND(AE870="C",AF870="C"),"UTILIZOU O PDA CORRETAMENTE",IF(AND(AE870="C",AF870="NC"),"UTILIZOU O PDA CORRETAMENTE. NÃO HÁ FOTOS DE TODAS AS ETAPAS",IF(AND(AE870="NC",AF870="NC"),"NÃO UTILIZOU O PDA",IF(AND(AE870="NA",AF870="NA"),"NÃO AVALIADO POR FALHA DE SINCRONISMO"))))</f>
        <v>0</v>
      </c>
      <c r="AH870" s="144"/>
      <c r="AI870" s="190" t="s">
        <v>6</v>
      </c>
      <c r="AJ870" s="94">
        <f>E870</f>
        <v>0</v>
      </c>
      <c r="AK870" s="192" t="s">
        <v>39</v>
      </c>
    </row>
    <row r="871" spans="1:37" ht="30" customHeight="1">
      <c r="A871" s="90"/>
      <c r="B871" s="90"/>
      <c r="C871" s="90"/>
      <c r="D871" s="90"/>
      <c r="E871" s="90"/>
      <c r="F871" s="90"/>
      <c r="G871" s="90"/>
      <c r="H871" s="90"/>
      <c r="I871" s="90"/>
      <c r="J871" s="90"/>
      <c r="K871" s="90"/>
      <c r="L871" s="90"/>
      <c r="M871" s="90"/>
      <c r="N871" s="153"/>
      <c r="O871" s="144"/>
      <c r="P871" s="90"/>
      <c r="Q871" s="144"/>
      <c r="R871" s="90"/>
      <c r="S871" s="144"/>
      <c r="T871" s="90"/>
      <c r="U871" s="144"/>
      <c r="V871" s="90"/>
      <c r="W871" s="144"/>
      <c r="X871" s="90"/>
      <c r="Y871" s="144"/>
      <c r="Z871" s="90"/>
      <c r="AA871" s="144"/>
      <c r="AB871" s="90"/>
      <c r="AC871" s="144"/>
      <c r="AD871" s="90"/>
      <c r="AE871" s="144"/>
      <c r="AF871" s="178" t="str">
        <f>IF(AND(O871="",Q871="",S871="",U871="",W871="",Y871="",AA871="",AC871=""),"",IF(OR(AND(O871&lt;&gt;"NA",O871&lt;&gt;"C",O871&lt;&gt;"NC",O871&lt;&gt;"SF",O871&lt;&gt;""),AND(Q871&lt;&gt;"NA",Q871&lt;&gt;"C",Q871&lt;&gt;"NC",Q871&lt;&gt;"SF",Q871&lt;&gt;""),AND(S871&lt;&gt;"NA",S871&lt;&gt;"C",S871&lt;&gt;"NC",S871&lt;&gt;"SF",S871&lt;&gt;""),AND(U871&lt;&gt;"NA",U871&lt;&gt;"C",U871&lt;&gt;"NC",U871&lt;&gt;"SF",U871&lt;&gt;""),AND(W871&lt;&gt;"NA",W871&lt;&gt;"C",W871&lt;&gt;"NC",W871&lt;&gt;"SF",W871&lt;&gt;""),AND(Y871&lt;&gt;"NA",Y871&lt;&gt;"C",Y871&lt;&gt;"NC",Y871&lt;&gt;"SF",Y871&lt;&gt;""),AND(AA871&lt;&gt;"NA",AA871&lt;&gt;"C",AA871&lt;&gt;"NC",AA871&lt;&gt;"SF",AA871&lt;&gt;""),AND(AC871&lt;&gt;"NA",AC871&lt;&gt;"C",AC871&lt;&gt;"NC",AC871&lt;&gt;"SF",AC871&lt;&gt;"")),"FALSO",IF(AND(O871="NA",Q871="NA",S871="NA",U871="NA",W871="NA",Y871="NA",AA871="NA",AC871="NA"),"NA",IF(OR(O871="NC",Q871="NC",S871="NC",U871="NC",W871="NC",Y871="NC",AA871="NC",AC871="NC",O871="SF",Q871="SF",S871="SF",U871="SF",W871="SF",Y871="SF",AA871="SF",AC871="SF"),"NC",IF(OR(O871="C",Q871="C",S871="C",U871="C",W871="C",Y871="C",AA871="C",AC871="C"),"C","")))))</f>
        <v/>
      </c>
      <c r="AG871" s="54" t="b">
        <f>IF(AND(AE871="C",AF871="C"),"UTILIZOU O PDA CORRETAMENTE",IF(AND(AE871="C",AF871="NC"),"UTILIZOU O PDA CORRETAMENTE. NÃO HÁ FOTOS DE TODAS AS ETAPAS",IF(AND(AE871="NC",AF871="NC"),"NÃO UTILIZOU O PDA",IF(AND(AE871="NA",AF871="NA"),"NÃO AVALIADO POR FALHA DE SINCRONISMO"))))</f>
        <v>0</v>
      </c>
      <c r="AH871" s="144"/>
      <c r="AI871" s="190" t="s">
        <v>6</v>
      </c>
      <c r="AJ871" s="94">
        <f>E871</f>
        <v>0</v>
      </c>
      <c r="AK871" s="192" t="s">
        <v>39</v>
      </c>
    </row>
    <row r="872" spans="1:37" ht="30" customHeight="1">
      <c r="A872" s="90"/>
      <c r="B872" s="90"/>
      <c r="C872" s="90"/>
      <c r="D872" s="90"/>
      <c r="E872" s="90"/>
      <c r="F872" s="90"/>
      <c r="G872" s="90"/>
      <c r="H872" s="90"/>
      <c r="I872" s="90"/>
      <c r="J872" s="90"/>
      <c r="K872" s="90"/>
      <c r="L872" s="90"/>
      <c r="M872" s="90"/>
      <c r="N872" s="153"/>
      <c r="O872" s="144"/>
      <c r="P872" s="90"/>
      <c r="Q872" s="144"/>
      <c r="R872" s="90"/>
      <c r="S872" s="144"/>
      <c r="T872" s="90"/>
      <c r="U872" s="144"/>
      <c r="V872" s="90"/>
      <c r="W872" s="144"/>
      <c r="X872" s="90"/>
      <c r="Y872" s="144"/>
      <c r="Z872" s="90"/>
      <c r="AA872" s="144"/>
      <c r="AB872" s="90"/>
      <c r="AC872" s="144"/>
      <c r="AD872" s="90"/>
      <c r="AE872" s="144"/>
      <c r="AF872" s="178" t="str">
        <f>IF(AND(O872="",Q872="",S872="",U872="",W872="",Y872="",AA872="",AC872=""),"",IF(OR(AND(O872&lt;&gt;"NA",O872&lt;&gt;"C",O872&lt;&gt;"NC",O872&lt;&gt;"SF",O872&lt;&gt;""),AND(Q872&lt;&gt;"NA",Q872&lt;&gt;"C",Q872&lt;&gt;"NC",Q872&lt;&gt;"SF",Q872&lt;&gt;""),AND(S872&lt;&gt;"NA",S872&lt;&gt;"C",S872&lt;&gt;"NC",S872&lt;&gt;"SF",S872&lt;&gt;""),AND(U872&lt;&gt;"NA",U872&lt;&gt;"C",U872&lt;&gt;"NC",U872&lt;&gt;"SF",U872&lt;&gt;""),AND(W872&lt;&gt;"NA",W872&lt;&gt;"C",W872&lt;&gt;"NC",W872&lt;&gt;"SF",W872&lt;&gt;""),AND(Y872&lt;&gt;"NA",Y872&lt;&gt;"C",Y872&lt;&gt;"NC",Y872&lt;&gt;"SF",Y872&lt;&gt;""),AND(AA872&lt;&gt;"NA",AA872&lt;&gt;"C",AA872&lt;&gt;"NC",AA872&lt;&gt;"SF",AA872&lt;&gt;""),AND(AC872&lt;&gt;"NA",AC872&lt;&gt;"C",AC872&lt;&gt;"NC",AC872&lt;&gt;"SF",AC872&lt;&gt;"")),"FALSO",IF(AND(O872="NA",Q872="NA",S872="NA",U872="NA",W872="NA",Y872="NA",AA872="NA",AC872="NA"),"NA",IF(OR(O872="NC",Q872="NC",S872="NC",U872="NC",W872="NC",Y872="NC",AA872="NC",AC872="NC",O872="SF",Q872="SF",S872="SF",U872="SF",W872="SF",Y872="SF",AA872="SF",AC872="SF"),"NC",IF(OR(O872="C",Q872="C",S872="C",U872="C",W872="C",Y872="C",AA872="C",AC872="C"),"C","")))))</f>
        <v/>
      </c>
      <c r="AG872" s="54" t="b">
        <f>IF(AND(AE872="C",AF872="C"),"UTILIZOU O PDA CORRETAMENTE",IF(AND(AE872="C",AF872="NC"),"UTILIZOU O PDA CORRETAMENTE. NÃO HÁ FOTOS DE TODAS AS ETAPAS",IF(AND(AE872="NC",AF872="NC"),"NÃO UTILIZOU O PDA",IF(AND(AE872="NA",AF872="NA"),"NÃO AVALIADO POR FALHA DE SINCRONISMO"))))</f>
        <v>0</v>
      </c>
      <c r="AH872" s="144"/>
      <c r="AI872" s="190" t="s">
        <v>6</v>
      </c>
      <c r="AJ872" s="94">
        <f>E872</f>
        <v>0</v>
      </c>
      <c r="AK872" s="192" t="s">
        <v>39</v>
      </c>
    </row>
    <row r="873" spans="1:37" ht="30" customHeight="1">
      <c r="A873" s="90"/>
      <c r="B873" s="90"/>
      <c r="C873" s="90"/>
      <c r="D873" s="90"/>
      <c r="E873" s="90"/>
      <c r="F873" s="90"/>
      <c r="G873" s="90"/>
      <c r="H873" s="90"/>
      <c r="I873" s="90"/>
      <c r="J873" s="90"/>
      <c r="K873" s="90"/>
      <c r="L873" s="90"/>
      <c r="M873" s="90"/>
      <c r="N873" s="153"/>
      <c r="O873" s="144"/>
      <c r="P873" s="90"/>
      <c r="Q873" s="144"/>
      <c r="R873" s="90"/>
      <c r="S873" s="144"/>
      <c r="T873" s="90"/>
      <c r="U873" s="144"/>
      <c r="V873" s="90"/>
      <c r="W873" s="144"/>
      <c r="X873" s="90"/>
      <c r="Y873" s="144"/>
      <c r="Z873" s="90"/>
      <c r="AA873" s="144"/>
      <c r="AB873" s="90"/>
      <c r="AC873" s="144"/>
      <c r="AD873" s="90"/>
      <c r="AE873" s="144"/>
      <c r="AF873" s="178" t="str">
        <f>IF(AND(O873="",Q873="",S873="",U873="",W873="",Y873="",AA873="",AC873=""),"",IF(OR(AND(O873&lt;&gt;"NA",O873&lt;&gt;"C",O873&lt;&gt;"NC",O873&lt;&gt;"SF",O873&lt;&gt;""),AND(Q873&lt;&gt;"NA",Q873&lt;&gt;"C",Q873&lt;&gt;"NC",Q873&lt;&gt;"SF",Q873&lt;&gt;""),AND(S873&lt;&gt;"NA",S873&lt;&gt;"C",S873&lt;&gt;"NC",S873&lt;&gt;"SF",S873&lt;&gt;""),AND(U873&lt;&gt;"NA",U873&lt;&gt;"C",U873&lt;&gt;"NC",U873&lt;&gt;"SF",U873&lt;&gt;""),AND(W873&lt;&gt;"NA",W873&lt;&gt;"C",W873&lt;&gt;"NC",W873&lt;&gt;"SF",W873&lt;&gt;""),AND(Y873&lt;&gt;"NA",Y873&lt;&gt;"C",Y873&lt;&gt;"NC",Y873&lt;&gt;"SF",Y873&lt;&gt;""),AND(AA873&lt;&gt;"NA",AA873&lt;&gt;"C",AA873&lt;&gt;"NC",AA873&lt;&gt;"SF",AA873&lt;&gt;""),AND(AC873&lt;&gt;"NA",AC873&lt;&gt;"C",AC873&lt;&gt;"NC",AC873&lt;&gt;"SF",AC873&lt;&gt;"")),"FALSO",IF(AND(O873="NA",Q873="NA",S873="NA",U873="NA",W873="NA",Y873="NA",AA873="NA",AC873="NA"),"NA",IF(OR(O873="NC",Q873="NC",S873="NC",U873="NC",W873="NC",Y873="NC",AA873="NC",AC873="NC",O873="SF",Q873="SF",S873="SF",U873="SF",W873="SF",Y873="SF",AA873="SF",AC873="SF"),"NC",IF(OR(O873="C",Q873="C",S873="C",U873="C",W873="C",Y873="C",AA873="C",AC873="C"),"C","")))))</f>
        <v/>
      </c>
      <c r="AG873" s="54" t="b">
        <f>IF(AND(AE873="C",AF873="C"),"UTILIZOU O PDA CORRETAMENTE",IF(AND(AE873="C",AF873="NC"),"UTILIZOU O PDA CORRETAMENTE. NÃO HÁ FOTOS DE TODAS AS ETAPAS",IF(AND(AE873="NC",AF873="NC"),"NÃO UTILIZOU O PDA",IF(AND(AE873="NA",AF873="NA"),"NÃO AVALIADO POR FALHA DE SINCRONISMO"))))</f>
        <v>0</v>
      </c>
      <c r="AH873" s="144"/>
      <c r="AI873" s="190" t="s">
        <v>6</v>
      </c>
      <c r="AJ873" s="94">
        <f>E873</f>
        <v>0</v>
      </c>
      <c r="AK873" s="192" t="s">
        <v>39</v>
      </c>
    </row>
    <row r="874" spans="1:37" ht="30" customHeight="1">
      <c r="A874" s="90"/>
      <c r="B874" s="90"/>
      <c r="C874" s="90"/>
      <c r="D874" s="90"/>
      <c r="E874" s="90"/>
      <c r="F874" s="90"/>
      <c r="G874" s="90"/>
      <c r="H874" s="90"/>
      <c r="I874" s="90"/>
      <c r="J874" s="90"/>
      <c r="K874" s="90"/>
      <c r="L874" s="90"/>
      <c r="M874" s="90"/>
      <c r="N874" s="153"/>
      <c r="O874" s="144"/>
      <c r="P874" s="90"/>
      <c r="Q874" s="144"/>
      <c r="R874" s="90"/>
      <c r="S874" s="144"/>
      <c r="T874" s="90"/>
      <c r="U874" s="144"/>
      <c r="V874" s="90"/>
      <c r="W874" s="144"/>
      <c r="X874" s="90"/>
      <c r="Y874" s="144"/>
      <c r="Z874" s="90"/>
      <c r="AA874" s="144"/>
      <c r="AB874" s="90"/>
      <c r="AC874" s="144"/>
      <c r="AD874" s="90"/>
      <c r="AE874" s="144"/>
      <c r="AF874" s="178" t="str">
        <f>IF(AND(O874="",Q874="",S874="",U874="",W874="",Y874="",AA874="",AC874=""),"",IF(OR(AND(O874&lt;&gt;"NA",O874&lt;&gt;"C",O874&lt;&gt;"NC",O874&lt;&gt;"SF",O874&lt;&gt;""),AND(Q874&lt;&gt;"NA",Q874&lt;&gt;"C",Q874&lt;&gt;"NC",Q874&lt;&gt;"SF",Q874&lt;&gt;""),AND(S874&lt;&gt;"NA",S874&lt;&gt;"C",S874&lt;&gt;"NC",S874&lt;&gt;"SF",S874&lt;&gt;""),AND(U874&lt;&gt;"NA",U874&lt;&gt;"C",U874&lt;&gt;"NC",U874&lt;&gt;"SF",U874&lt;&gt;""),AND(W874&lt;&gt;"NA",W874&lt;&gt;"C",W874&lt;&gt;"NC",W874&lt;&gt;"SF",W874&lt;&gt;""),AND(Y874&lt;&gt;"NA",Y874&lt;&gt;"C",Y874&lt;&gt;"NC",Y874&lt;&gt;"SF",Y874&lt;&gt;""),AND(AA874&lt;&gt;"NA",AA874&lt;&gt;"C",AA874&lt;&gt;"NC",AA874&lt;&gt;"SF",AA874&lt;&gt;""),AND(AC874&lt;&gt;"NA",AC874&lt;&gt;"C",AC874&lt;&gt;"NC",AC874&lt;&gt;"SF",AC874&lt;&gt;"")),"FALSO",IF(AND(O874="NA",Q874="NA",S874="NA",U874="NA",W874="NA",Y874="NA",AA874="NA",AC874="NA"),"NA",IF(OR(O874="NC",Q874="NC",S874="NC",U874="NC",W874="NC",Y874="NC",AA874="NC",AC874="NC",O874="SF",Q874="SF",S874="SF",U874="SF",W874="SF",Y874="SF",AA874="SF",AC874="SF"),"NC",IF(OR(O874="C",Q874="C",S874="C",U874="C",W874="C",Y874="C",AA874="C",AC874="C"),"C","")))))</f>
        <v/>
      </c>
      <c r="AG874" s="54" t="b">
        <f>IF(AND(AE874="C",AF874="C"),"UTILIZOU O PDA CORRETAMENTE",IF(AND(AE874="C",AF874="NC"),"UTILIZOU O PDA CORRETAMENTE. NÃO HÁ FOTOS DE TODAS AS ETAPAS",IF(AND(AE874="NC",AF874="NC"),"NÃO UTILIZOU O PDA",IF(AND(AE874="NA",AF874="NA"),"NÃO AVALIADO POR FALHA DE SINCRONISMO"))))</f>
        <v>0</v>
      </c>
      <c r="AH874" s="144"/>
      <c r="AI874" s="190" t="s">
        <v>6</v>
      </c>
      <c r="AJ874" s="94">
        <f>E874</f>
        <v>0</v>
      </c>
      <c r="AK874" s="192" t="s">
        <v>39</v>
      </c>
    </row>
    <row r="875" spans="1:37" ht="30" customHeight="1">
      <c r="A875" s="90"/>
      <c r="B875" s="90"/>
      <c r="C875" s="90"/>
      <c r="D875" s="90"/>
      <c r="E875" s="90"/>
      <c r="F875" s="90"/>
      <c r="G875" s="90"/>
      <c r="H875" s="90"/>
      <c r="I875" s="90"/>
      <c r="J875" s="90"/>
      <c r="K875" s="90"/>
      <c r="L875" s="90"/>
      <c r="M875" s="90"/>
      <c r="N875" s="153"/>
      <c r="O875" s="144"/>
      <c r="P875" s="90"/>
      <c r="Q875" s="144"/>
      <c r="R875" s="90"/>
      <c r="S875" s="144"/>
      <c r="T875" s="90"/>
      <c r="U875" s="144"/>
      <c r="V875" s="90"/>
      <c r="W875" s="144"/>
      <c r="X875" s="90"/>
      <c r="Y875" s="144"/>
      <c r="Z875" s="90"/>
      <c r="AA875" s="144"/>
      <c r="AB875" s="90"/>
      <c r="AC875" s="144"/>
      <c r="AD875" s="90"/>
      <c r="AE875" s="144"/>
      <c r="AF875" s="178" t="str">
        <f>IF(AND(O875="",Q875="",S875="",U875="",W875="",Y875="",AA875="",AC875=""),"",IF(OR(AND(O875&lt;&gt;"NA",O875&lt;&gt;"C",O875&lt;&gt;"NC",O875&lt;&gt;"SF",O875&lt;&gt;""),AND(Q875&lt;&gt;"NA",Q875&lt;&gt;"C",Q875&lt;&gt;"NC",Q875&lt;&gt;"SF",Q875&lt;&gt;""),AND(S875&lt;&gt;"NA",S875&lt;&gt;"C",S875&lt;&gt;"NC",S875&lt;&gt;"SF",S875&lt;&gt;""),AND(U875&lt;&gt;"NA",U875&lt;&gt;"C",U875&lt;&gt;"NC",U875&lt;&gt;"SF",U875&lt;&gt;""),AND(W875&lt;&gt;"NA",W875&lt;&gt;"C",W875&lt;&gt;"NC",W875&lt;&gt;"SF",W875&lt;&gt;""),AND(Y875&lt;&gt;"NA",Y875&lt;&gt;"C",Y875&lt;&gt;"NC",Y875&lt;&gt;"SF",Y875&lt;&gt;""),AND(AA875&lt;&gt;"NA",AA875&lt;&gt;"C",AA875&lt;&gt;"NC",AA875&lt;&gt;"SF",AA875&lt;&gt;""),AND(AC875&lt;&gt;"NA",AC875&lt;&gt;"C",AC875&lt;&gt;"NC",AC875&lt;&gt;"SF",AC875&lt;&gt;"")),"FALSO",IF(AND(O875="NA",Q875="NA",S875="NA",U875="NA",W875="NA",Y875="NA",AA875="NA",AC875="NA"),"NA",IF(OR(O875="NC",Q875="NC",S875="NC",U875="NC",W875="NC",Y875="NC",AA875="NC",AC875="NC",O875="SF",Q875="SF",S875="SF",U875="SF",W875="SF",Y875="SF",AA875="SF",AC875="SF"),"NC",IF(OR(O875="C",Q875="C",S875="C",U875="C",W875="C",Y875="C",AA875="C",AC875="C"),"C","")))))</f>
        <v/>
      </c>
      <c r="AG875" s="54" t="b">
        <f>IF(AND(AE875="C",AF875="C"),"UTILIZOU O PDA CORRETAMENTE",IF(AND(AE875="C",AF875="NC"),"UTILIZOU O PDA CORRETAMENTE. NÃO HÁ FOTOS DE TODAS AS ETAPAS",IF(AND(AE875="NC",AF875="NC"),"NÃO UTILIZOU O PDA",IF(AND(AE875="NA",AF875="NA"),"NÃO AVALIADO POR FALHA DE SINCRONISMO"))))</f>
        <v>0</v>
      </c>
      <c r="AH875" s="144"/>
      <c r="AI875" s="190" t="s">
        <v>6</v>
      </c>
      <c r="AJ875" s="94">
        <f>E875</f>
        <v>0</v>
      </c>
      <c r="AK875" s="192" t="s">
        <v>39</v>
      </c>
    </row>
    <row r="876" spans="1:37" ht="30" customHeight="1">
      <c r="A876" s="90"/>
      <c r="B876" s="90"/>
      <c r="C876" s="90"/>
      <c r="D876" s="90"/>
      <c r="E876" s="90"/>
      <c r="F876" s="90"/>
      <c r="G876" s="90"/>
      <c r="H876" s="90"/>
      <c r="I876" s="90"/>
      <c r="J876" s="90"/>
      <c r="K876" s="90"/>
      <c r="L876" s="90"/>
      <c r="M876" s="90"/>
      <c r="N876" s="153"/>
      <c r="O876" s="144"/>
      <c r="P876" s="90"/>
      <c r="Q876" s="144"/>
      <c r="R876" s="90"/>
      <c r="S876" s="144"/>
      <c r="T876" s="90"/>
      <c r="U876" s="144"/>
      <c r="V876" s="90"/>
      <c r="W876" s="144"/>
      <c r="X876" s="90"/>
      <c r="Y876" s="144"/>
      <c r="Z876" s="90"/>
      <c r="AA876" s="144"/>
      <c r="AB876" s="90"/>
      <c r="AC876" s="144"/>
      <c r="AD876" s="90"/>
      <c r="AE876" s="144"/>
      <c r="AF876" s="178" t="str">
        <f>IF(AND(O876="",Q876="",S876="",U876="",W876="",Y876="",AA876="",AC876=""),"",IF(OR(AND(O876&lt;&gt;"NA",O876&lt;&gt;"C",O876&lt;&gt;"NC",O876&lt;&gt;"SF",O876&lt;&gt;""),AND(Q876&lt;&gt;"NA",Q876&lt;&gt;"C",Q876&lt;&gt;"NC",Q876&lt;&gt;"SF",Q876&lt;&gt;""),AND(S876&lt;&gt;"NA",S876&lt;&gt;"C",S876&lt;&gt;"NC",S876&lt;&gt;"SF",S876&lt;&gt;""),AND(U876&lt;&gt;"NA",U876&lt;&gt;"C",U876&lt;&gt;"NC",U876&lt;&gt;"SF",U876&lt;&gt;""),AND(W876&lt;&gt;"NA",W876&lt;&gt;"C",W876&lt;&gt;"NC",W876&lt;&gt;"SF",W876&lt;&gt;""),AND(Y876&lt;&gt;"NA",Y876&lt;&gt;"C",Y876&lt;&gt;"NC",Y876&lt;&gt;"SF",Y876&lt;&gt;""),AND(AA876&lt;&gt;"NA",AA876&lt;&gt;"C",AA876&lt;&gt;"NC",AA876&lt;&gt;"SF",AA876&lt;&gt;""),AND(AC876&lt;&gt;"NA",AC876&lt;&gt;"C",AC876&lt;&gt;"NC",AC876&lt;&gt;"SF",AC876&lt;&gt;"")),"FALSO",IF(AND(O876="NA",Q876="NA",S876="NA",U876="NA",W876="NA",Y876="NA",AA876="NA",AC876="NA"),"NA",IF(OR(O876="NC",Q876="NC",S876="NC",U876="NC",W876="NC",Y876="NC",AA876="NC",AC876="NC",O876="SF",Q876="SF",S876="SF",U876="SF",W876="SF",Y876="SF",AA876="SF",AC876="SF"),"NC",IF(OR(O876="C",Q876="C",S876="C",U876="C",W876="C",Y876="C",AA876="C",AC876="C"),"C","")))))</f>
        <v/>
      </c>
      <c r="AG876" s="54" t="b">
        <f>IF(AND(AE876="C",AF876="C"),"UTILIZOU O PDA CORRETAMENTE",IF(AND(AE876="C",AF876="NC"),"UTILIZOU O PDA CORRETAMENTE. NÃO HÁ FOTOS DE TODAS AS ETAPAS",IF(AND(AE876="NC",AF876="NC"),"NÃO UTILIZOU O PDA",IF(AND(AE876="NA",AF876="NA"),"NÃO AVALIADO POR FALHA DE SINCRONISMO"))))</f>
        <v>0</v>
      </c>
      <c r="AH876" s="144"/>
      <c r="AI876" s="190" t="s">
        <v>6</v>
      </c>
      <c r="AJ876" s="94">
        <f>E876</f>
        <v>0</v>
      </c>
      <c r="AK876" s="192" t="s">
        <v>39</v>
      </c>
    </row>
    <row r="877" spans="1:37" ht="30" customHeight="1">
      <c r="A877" s="90"/>
      <c r="B877" s="90"/>
      <c r="C877" s="90"/>
      <c r="D877" s="90"/>
      <c r="E877" s="90"/>
      <c r="F877" s="90"/>
      <c r="G877" s="90"/>
      <c r="H877" s="90"/>
      <c r="I877" s="90"/>
      <c r="J877" s="90"/>
      <c r="K877" s="90"/>
      <c r="L877" s="90"/>
      <c r="M877" s="90"/>
      <c r="N877" s="153"/>
      <c r="O877" s="144"/>
      <c r="P877" s="90"/>
      <c r="Q877" s="144"/>
      <c r="R877" s="90"/>
      <c r="S877" s="144"/>
      <c r="T877" s="90"/>
      <c r="U877" s="144"/>
      <c r="V877" s="90"/>
      <c r="W877" s="144"/>
      <c r="X877" s="90"/>
      <c r="Y877" s="144"/>
      <c r="Z877" s="90"/>
      <c r="AA877" s="144"/>
      <c r="AB877" s="90"/>
      <c r="AC877" s="144"/>
      <c r="AD877" s="90"/>
      <c r="AE877" s="144"/>
      <c r="AF877" s="178" t="str">
        <f>IF(AND(O877="",Q877="",S877="",U877="",W877="",Y877="",AA877="",AC877=""),"",IF(OR(AND(O877&lt;&gt;"NA",O877&lt;&gt;"C",O877&lt;&gt;"NC",O877&lt;&gt;"SF",O877&lt;&gt;""),AND(Q877&lt;&gt;"NA",Q877&lt;&gt;"C",Q877&lt;&gt;"NC",Q877&lt;&gt;"SF",Q877&lt;&gt;""),AND(S877&lt;&gt;"NA",S877&lt;&gt;"C",S877&lt;&gt;"NC",S877&lt;&gt;"SF",S877&lt;&gt;""),AND(U877&lt;&gt;"NA",U877&lt;&gt;"C",U877&lt;&gt;"NC",U877&lt;&gt;"SF",U877&lt;&gt;""),AND(W877&lt;&gt;"NA",W877&lt;&gt;"C",W877&lt;&gt;"NC",W877&lt;&gt;"SF",W877&lt;&gt;""),AND(Y877&lt;&gt;"NA",Y877&lt;&gt;"C",Y877&lt;&gt;"NC",Y877&lt;&gt;"SF",Y877&lt;&gt;""),AND(AA877&lt;&gt;"NA",AA877&lt;&gt;"C",AA877&lt;&gt;"NC",AA877&lt;&gt;"SF",AA877&lt;&gt;""),AND(AC877&lt;&gt;"NA",AC877&lt;&gt;"C",AC877&lt;&gt;"NC",AC877&lt;&gt;"SF",AC877&lt;&gt;"")),"FALSO",IF(AND(O877="NA",Q877="NA",S877="NA",U877="NA",W877="NA",Y877="NA",AA877="NA",AC877="NA"),"NA",IF(OR(O877="NC",Q877="NC",S877="NC",U877="NC",W877="NC",Y877="NC",AA877="NC",AC877="NC",O877="SF",Q877="SF",S877="SF",U877="SF",W877="SF",Y877="SF",AA877="SF",AC877="SF"),"NC",IF(OR(O877="C",Q877="C",S877="C",U877="C",W877="C",Y877="C",AA877="C",AC877="C"),"C","")))))</f>
        <v/>
      </c>
      <c r="AG877" s="54" t="b">
        <f>IF(AND(AE877="C",AF877="C"),"UTILIZOU O PDA CORRETAMENTE",IF(AND(AE877="C",AF877="NC"),"UTILIZOU O PDA CORRETAMENTE. NÃO HÁ FOTOS DE TODAS AS ETAPAS",IF(AND(AE877="NC",AF877="NC"),"NÃO UTILIZOU O PDA",IF(AND(AE877="NA",AF877="NA"),"NÃO AVALIADO POR FALHA DE SINCRONISMO"))))</f>
        <v>0</v>
      </c>
      <c r="AH877" s="144"/>
      <c r="AI877" s="190" t="s">
        <v>6</v>
      </c>
      <c r="AJ877" s="94">
        <f>E877</f>
        <v>0</v>
      </c>
      <c r="AK877" s="192" t="s">
        <v>39</v>
      </c>
    </row>
    <row r="878" spans="1:37" ht="30" customHeight="1">
      <c r="A878" s="90"/>
      <c r="B878" s="90"/>
      <c r="C878" s="90"/>
      <c r="D878" s="90"/>
      <c r="E878" s="90"/>
      <c r="F878" s="90"/>
      <c r="G878" s="90"/>
      <c r="H878" s="90"/>
      <c r="I878" s="90"/>
      <c r="J878" s="90"/>
      <c r="K878" s="90"/>
      <c r="L878" s="90"/>
      <c r="M878" s="90"/>
      <c r="N878" s="153"/>
      <c r="O878" s="144"/>
      <c r="P878" s="90"/>
      <c r="Q878" s="144"/>
      <c r="R878" s="90"/>
      <c r="S878" s="144"/>
      <c r="T878" s="90"/>
      <c r="U878" s="144"/>
      <c r="V878" s="90"/>
      <c r="W878" s="144"/>
      <c r="X878" s="90"/>
      <c r="Y878" s="144"/>
      <c r="Z878" s="90"/>
      <c r="AA878" s="144"/>
      <c r="AB878" s="90"/>
      <c r="AC878" s="144"/>
      <c r="AD878" s="90"/>
      <c r="AE878" s="144"/>
      <c r="AF878" s="178" t="str">
        <f>IF(AND(O878="",Q878="",S878="",U878="",W878="",Y878="",AA878="",AC878=""),"",IF(OR(AND(O878&lt;&gt;"NA",O878&lt;&gt;"C",O878&lt;&gt;"NC",O878&lt;&gt;"SF",O878&lt;&gt;""),AND(Q878&lt;&gt;"NA",Q878&lt;&gt;"C",Q878&lt;&gt;"NC",Q878&lt;&gt;"SF",Q878&lt;&gt;""),AND(S878&lt;&gt;"NA",S878&lt;&gt;"C",S878&lt;&gt;"NC",S878&lt;&gt;"SF",S878&lt;&gt;""),AND(U878&lt;&gt;"NA",U878&lt;&gt;"C",U878&lt;&gt;"NC",U878&lt;&gt;"SF",U878&lt;&gt;""),AND(W878&lt;&gt;"NA",W878&lt;&gt;"C",W878&lt;&gt;"NC",W878&lt;&gt;"SF",W878&lt;&gt;""),AND(Y878&lt;&gt;"NA",Y878&lt;&gt;"C",Y878&lt;&gt;"NC",Y878&lt;&gt;"SF",Y878&lt;&gt;""),AND(AA878&lt;&gt;"NA",AA878&lt;&gt;"C",AA878&lt;&gt;"NC",AA878&lt;&gt;"SF",AA878&lt;&gt;""),AND(AC878&lt;&gt;"NA",AC878&lt;&gt;"C",AC878&lt;&gt;"NC",AC878&lt;&gt;"SF",AC878&lt;&gt;"")),"FALSO",IF(AND(O878="NA",Q878="NA",S878="NA",U878="NA",W878="NA",Y878="NA",AA878="NA",AC878="NA"),"NA",IF(OR(O878="NC",Q878="NC",S878="NC",U878="NC",W878="NC",Y878="NC",AA878="NC",AC878="NC",O878="SF",Q878="SF",S878="SF",U878="SF",W878="SF",Y878="SF",AA878="SF",AC878="SF"),"NC",IF(OR(O878="C",Q878="C",S878="C",U878="C",W878="C",Y878="C",AA878="C",AC878="C"),"C","")))))</f>
        <v/>
      </c>
      <c r="AG878" s="54" t="b">
        <f>IF(AND(AE878="C",AF878="C"),"UTILIZOU O PDA CORRETAMENTE",IF(AND(AE878="C",AF878="NC"),"UTILIZOU O PDA CORRETAMENTE. NÃO HÁ FOTOS DE TODAS AS ETAPAS",IF(AND(AE878="NC",AF878="NC"),"NÃO UTILIZOU O PDA",IF(AND(AE878="NA",AF878="NA"),"NÃO AVALIADO POR FALHA DE SINCRONISMO"))))</f>
        <v>0</v>
      </c>
      <c r="AH878" s="144"/>
      <c r="AI878" s="190" t="s">
        <v>6</v>
      </c>
      <c r="AJ878" s="94">
        <f>E878</f>
        <v>0</v>
      </c>
      <c r="AK878" s="192" t="s">
        <v>39</v>
      </c>
    </row>
    <row r="879" spans="1:37" ht="30" customHeight="1">
      <c r="A879" s="90"/>
      <c r="B879" s="90"/>
      <c r="C879" s="90"/>
      <c r="D879" s="90"/>
      <c r="E879" s="90"/>
      <c r="F879" s="90"/>
      <c r="G879" s="90"/>
      <c r="H879" s="90"/>
      <c r="I879" s="90"/>
      <c r="J879" s="90"/>
      <c r="K879" s="90"/>
      <c r="L879" s="90"/>
      <c r="M879" s="90"/>
      <c r="N879" s="153"/>
      <c r="O879" s="144"/>
      <c r="P879" s="90"/>
      <c r="Q879" s="144"/>
      <c r="R879" s="90"/>
      <c r="S879" s="144"/>
      <c r="T879" s="90"/>
      <c r="U879" s="144"/>
      <c r="V879" s="90"/>
      <c r="W879" s="144"/>
      <c r="X879" s="90"/>
      <c r="Y879" s="144"/>
      <c r="Z879" s="90"/>
      <c r="AA879" s="144"/>
      <c r="AB879" s="90"/>
      <c r="AC879" s="144"/>
      <c r="AD879" s="90"/>
      <c r="AE879" s="144"/>
      <c r="AF879" s="178" t="str">
        <f>IF(AND(O879="",Q879="",S879="",U879="",W879="",Y879="",AA879="",AC879=""),"",IF(OR(AND(O879&lt;&gt;"NA",O879&lt;&gt;"C",O879&lt;&gt;"NC",O879&lt;&gt;"SF",O879&lt;&gt;""),AND(Q879&lt;&gt;"NA",Q879&lt;&gt;"C",Q879&lt;&gt;"NC",Q879&lt;&gt;"SF",Q879&lt;&gt;""),AND(S879&lt;&gt;"NA",S879&lt;&gt;"C",S879&lt;&gt;"NC",S879&lt;&gt;"SF",S879&lt;&gt;""),AND(U879&lt;&gt;"NA",U879&lt;&gt;"C",U879&lt;&gt;"NC",U879&lt;&gt;"SF",U879&lt;&gt;""),AND(W879&lt;&gt;"NA",W879&lt;&gt;"C",W879&lt;&gt;"NC",W879&lt;&gt;"SF",W879&lt;&gt;""),AND(Y879&lt;&gt;"NA",Y879&lt;&gt;"C",Y879&lt;&gt;"NC",Y879&lt;&gt;"SF",Y879&lt;&gt;""),AND(AA879&lt;&gt;"NA",AA879&lt;&gt;"C",AA879&lt;&gt;"NC",AA879&lt;&gt;"SF",AA879&lt;&gt;""),AND(AC879&lt;&gt;"NA",AC879&lt;&gt;"C",AC879&lt;&gt;"NC",AC879&lt;&gt;"SF",AC879&lt;&gt;"")),"FALSO",IF(AND(O879="NA",Q879="NA",S879="NA",U879="NA",W879="NA",Y879="NA",AA879="NA",AC879="NA"),"NA",IF(OR(O879="NC",Q879="NC",S879="NC",U879="NC",W879="NC",Y879="NC",AA879="NC",AC879="NC",O879="SF",Q879="SF",S879="SF",U879="SF",W879="SF",Y879="SF",AA879="SF",AC879="SF"),"NC",IF(OR(O879="C",Q879="C",S879="C",U879="C",W879="C",Y879="C",AA879="C",AC879="C"),"C","")))))</f>
        <v/>
      </c>
      <c r="AG879" s="54" t="b">
        <f>IF(AND(AE879="C",AF879="C"),"UTILIZOU O PDA CORRETAMENTE",IF(AND(AE879="C",AF879="NC"),"UTILIZOU O PDA CORRETAMENTE. NÃO HÁ FOTOS DE TODAS AS ETAPAS",IF(AND(AE879="NC",AF879="NC"),"NÃO UTILIZOU O PDA",IF(AND(AE879="NA",AF879="NA"),"NÃO AVALIADO POR FALHA DE SINCRONISMO"))))</f>
        <v>0</v>
      </c>
      <c r="AH879" s="144"/>
      <c r="AI879" s="190" t="s">
        <v>6</v>
      </c>
      <c r="AJ879" s="94">
        <f>E879</f>
        <v>0</v>
      </c>
      <c r="AK879" s="192" t="s">
        <v>39</v>
      </c>
    </row>
    <row r="880" spans="1:37" ht="30" customHeight="1">
      <c r="A880" s="90"/>
      <c r="B880" s="90"/>
      <c r="C880" s="90"/>
      <c r="D880" s="90"/>
      <c r="E880" s="90"/>
      <c r="F880" s="90"/>
      <c r="G880" s="90"/>
      <c r="H880" s="90"/>
      <c r="I880" s="90"/>
      <c r="J880" s="90"/>
      <c r="K880" s="90"/>
      <c r="L880" s="90"/>
      <c r="M880" s="90"/>
      <c r="N880" s="153"/>
      <c r="O880" s="144"/>
      <c r="P880" s="90"/>
      <c r="Q880" s="144"/>
      <c r="R880" s="90"/>
      <c r="S880" s="144"/>
      <c r="T880" s="90"/>
      <c r="U880" s="144"/>
      <c r="V880" s="90"/>
      <c r="W880" s="144"/>
      <c r="X880" s="90"/>
      <c r="Y880" s="144"/>
      <c r="Z880" s="90"/>
      <c r="AA880" s="144"/>
      <c r="AB880" s="90"/>
      <c r="AC880" s="144"/>
      <c r="AD880" s="90"/>
      <c r="AE880" s="144"/>
      <c r="AF880" s="178" t="str">
        <f>IF(AND(O880="",Q880="",S880="",U880="",W880="",Y880="",AA880="",AC880=""),"",IF(OR(AND(O880&lt;&gt;"NA",O880&lt;&gt;"C",O880&lt;&gt;"NC",O880&lt;&gt;"SF",O880&lt;&gt;""),AND(Q880&lt;&gt;"NA",Q880&lt;&gt;"C",Q880&lt;&gt;"NC",Q880&lt;&gt;"SF",Q880&lt;&gt;""),AND(S880&lt;&gt;"NA",S880&lt;&gt;"C",S880&lt;&gt;"NC",S880&lt;&gt;"SF",S880&lt;&gt;""),AND(U880&lt;&gt;"NA",U880&lt;&gt;"C",U880&lt;&gt;"NC",U880&lt;&gt;"SF",U880&lt;&gt;""),AND(W880&lt;&gt;"NA",W880&lt;&gt;"C",W880&lt;&gt;"NC",W880&lt;&gt;"SF",W880&lt;&gt;""),AND(Y880&lt;&gt;"NA",Y880&lt;&gt;"C",Y880&lt;&gt;"NC",Y880&lt;&gt;"SF",Y880&lt;&gt;""),AND(AA880&lt;&gt;"NA",AA880&lt;&gt;"C",AA880&lt;&gt;"NC",AA880&lt;&gt;"SF",AA880&lt;&gt;""),AND(AC880&lt;&gt;"NA",AC880&lt;&gt;"C",AC880&lt;&gt;"NC",AC880&lt;&gt;"SF",AC880&lt;&gt;"")),"FALSO",IF(AND(O880="NA",Q880="NA",S880="NA",U880="NA",W880="NA",Y880="NA",AA880="NA",AC880="NA"),"NA",IF(OR(O880="NC",Q880="NC",S880="NC",U880="NC",W880="NC",Y880="NC",AA880="NC",AC880="NC",O880="SF",Q880="SF",S880="SF",U880="SF",W880="SF",Y880="SF",AA880="SF",AC880="SF"),"NC",IF(OR(O880="C",Q880="C",S880="C",U880="C",W880="C",Y880="C",AA880="C",AC880="C"),"C","")))))</f>
        <v/>
      </c>
      <c r="AG880" s="54" t="b">
        <f>IF(AND(AE880="C",AF880="C"),"UTILIZOU O PDA CORRETAMENTE",IF(AND(AE880="C",AF880="NC"),"UTILIZOU O PDA CORRETAMENTE. NÃO HÁ FOTOS DE TODAS AS ETAPAS",IF(AND(AE880="NC",AF880="NC"),"NÃO UTILIZOU O PDA",IF(AND(AE880="NA",AF880="NA"),"NÃO AVALIADO POR FALHA DE SINCRONISMO"))))</f>
        <v>0</v>
      </c>
      <c r="AH880" s="144"/>
      <c r="AI880" s="190" t="s">
        <v>6</v>
      </c>
      <c r="AJ880" s="94">
        <f>E880</f>
        <v>0</v>
      </c>
      <c r="AK880" s="192" t="s">
        <v>39</v>
      </c>
    </row>
    <row r="881" spans="1:37" ht="30" customHeight="1">
      <c r="A881" s="90"/>
      <c r="B881" s="90"/>
      <c r="C881" s="90"/>
      <c r="D881" s="90"/>
      <c r="E881" s="90"/>
      <c r="F881" s="90"/>
      <c r="G881" s="90"/>
      <c r="H881" s="90"/>
      <c r="I881" s="90"/>
      <c r="J881" s="90"/>
      <c r="K881" s="90"/>
      <c r="L881" s="90"/>
      <c r="M881" s="90"/>
      <c r="N881" s="153"/>
      <c r="O881" s="144"/>
      <c r="P881" s="90"/>
      <c r="Q881" s="144"/>
      <c r="R881" s="90"/>
      <c r="S881" s="144"/>
      <c r="T881" s="90"/>
      <c r="U881" s="144"/>
      <c r="V881" s="90"/>
      <c r="W881" s="144"/>
      <c r="X881" s="90"/>
      <c r="Y881" s="144"/>
      <c r="Z881" s="90"/>
      <c r="AA881" s="144"/>
      <c r="AB881" s="90"/>
      <c r="AC881" s="144"/>
      <c r="AD881" s="90"/>
      <c r="AE881" s="144"/>
      <c r="AF881" s="178" t="str">
        <f>IF(AND(O881="",Q881="",S881="",U881="",W881="",Y881="",AA881="",AC881=""),"",IF(OR(AND(O881&lt;&gt;"NA",O881&lt;&gt;"C",O881&lt;&gt;"NC",O881&lt;&gt;"SF",O881&lt;&gt;""),AND(Q881&lt;&gt;"NA",Q881&lt;&gt;"C",Q881&lt;&gt;"NC",Q881&lt;&gt;"SF",Q881&lt;&gt;""),AND(S881&lt;&gt;"NA",S881&lt;&gt;"C",S881&lt;&gt;"NC",S881&lt;&gt;"SF",S881&lt;&gt;""),AND(U881&lt;&gt;"NA",U881&lt;&gt;"C",U881&lt;&gt;"NC",U881&lt;&gt;"SF",U881&lt;&gt;""),AND(W881&lt;&gt;"NA",W881&lt;&gt;"C",W881&lt;&gt;"NC",W881&lt;&gt;"SF",W881&lt;&gt;""),AND(Y881&lt;&gt;"NA",Y881&lt;&gt;"C",Y881&lt;&gt;"NC",Y881&lt;&gt;"SF",Y881&lt;&gt;""),AND(AA881&lt;&gt;"NA",AA881&lt;&gt;"C",AA881&lt;&gt;"NC",AA881&lt;&gt;"SF",AA881&lt;&gt;""),AND(AC881&lt;&gt;"NA",AC881&lt;&gt;"C",AC881&lt;&gt;"NC",AC881&lt;&gt;"SF",AC881&lt;&gt;"")),"FALSO",IF(AND(O881="NA",Q881="NA",S881="NA",U881="NA",W881="NA",Y881="NA",AA881="NA",AC881="NA"),"NA",IF(OR(O881="NC",Q881="NC",S881="NC",U881="NC",W881="NC",Y881="NC",AA881="NC",AC881="NC",O881="SF",Q881="SF",S881="SF",U881="SF",W881="SF",Y881="SF",AA881="SF",AC881="SF"),"NC",IF(OR(O881="C",Q881="C",S881="C",U881="C",W881="C",Y881="C",AA881="C",AC881="C"),"C","")))))</f>
        <v/>
      </c>
      <c r="AG881" s="54" t="b">
        <f>IF(AND(AE881="C",AF881="C"),"UTILIZOU O PDA CORRETAMENTE",IF(AND(AE881="C",AF881="NC"),"UTILIZOU O PDA CORRETAMENTE. NÃO HÁ FOTOS DE TODAS AS ETAPAS",IF(AND(AE881="NC",AF881="NC"),"NÃO UTILIZOU O PDA",IF(AND(AE881="NA",AF881="NA"),"NÃO AVALIADO POR FALHA DE SINCRONISMO"))))</f>
        <v>0</v>
      </c>
      <c r="AH881" s="144"/>
      <c r="AI881" s="190" t="s">
        <v>6</v>
      </c>
      <c r="AJ881" s="94">
        <f>E881</f>
        <v>0</v>
      </c>
      <c r="AK881" s="192" t="s">
        <v>39</v>
      </c>
    </row>
    <row r="882" spans="1:37" ht="30" customHeight="1">
      <c r="A882" s="90"/>
      <c r="B882" s="90"/>
      <c r="C882" s="90"/>
      <c r="D882" s="90"/>
      <c r="E882" s="90"/>
      <c r="F882" s="90"/>
      <c r="G882" s="90"/>
      <c r="H882" s="90"/>
      <c r="I882" s="90"/>
      <c r="J882" s="90"/>
      <c r="K882" s="90"/>
      <c r="L882" s="90"/>
      <c r="M882" s="90"/>
      <c r="N882" s="153"/>
      <c r="O882" s="144"/>
      <c r="P882" s="90"/>
      <c r="Q882" s="144"/>
      <c r="R882" s="90"/>
      <c r="S882" s="144"/>
      <c r="T882" s="90"/>
      <c r="U882" s="144"/>
      <c r="V882" s="90"/>
      <c r="W882" s="144"/>
      <c r="X882" s="90"/>
      <c r="Y882" s="144"/>
      <c r="Z882" s="90"/>
      <c r="AA882" s="144"/>
      <c r="AB882" s="90"/>
      <c r="AC882" s="144"/>
      <c r="AD882" s="90"/>
      <c r="AE882" s="144"/>
      <c r="AF882" s="178" t="str">
        <f>IF(AND(O882="",Q882="",S882="",U882="",W882="",Y882="",AA882="",AC882=""),"",IF(OR(AND(O882&lt;&gt;"NA",O882&lt;&gt;"C",O882&lt;&gt;"NC",O882&lt;&gt;"SF",O882&lt;&gt;""),AND(Q882&lt;&gt;"NA",Q882&lt;&gt;"C",Q882&lt;&gt;"NC",Q882&lt;&gt;"SF",Q882&lt;&gt;""),AND(S882&lt;&gt;"NA",S882&lt;&gt;"C",S882&lt;&gt;"NC",S882&lt;&gt;"SF",S882&lt;&gt;""),AND(U882&lt;&gt;"NA",U882&lt;&gt;"C",U882&lt;&gt;"NC",U882&lt;&gt;"SF",U882&lt;&gt;""),AND(W882&lt;&gt;"NA",W882&lt;&gt;"C",W882&lt;&gt;"NC",W882&lt;&gt;"SF",W882&lt;&gt;""),AND(Y882&lt;&gt;"NA",Y882&lt;&gt;"C",Y882&lt;&gt;"NC",Y882&lt;&gt;"SF",Y882&lt;&gt;""),AND(AA882&lt;&gt;"NA",AA882&lt;&gt;"C",AA882&lt;&gt;"NC",AA882&lt;&gt;"SF",AA882&lt;&gt;""),AND(AC882&lt;&gt;"NA",AC882&lt;&gt;"C",AC882&lt;&gt;"NC",AC882&lt;&gt;"SF",AC882&lt;&gt;"")),"FALSO",IF(AND(O882="NA",Q882="NA",S882="NA",U882="NA",W882="NA",Y882="NA",AA882="NA",AC882="NA"),"NA",IF(OR(O882="NC",Q882="NC",S882="NC",U882="NC",W882="NC",Y882="NC",AA882="NC",AC882="NC",O882="SF",Q882="SF",S882="SF",U882="SF",W882="SF",Y882="SF",AA882="SF",AC882="SF"),"NC",IF(OR(O882="C",Q882="C",S882="C",U882="C",W882="C",Y882="C",AA882="C",AC882="C"),"C","")))))</f>
        <v/>
      </c>
      <c r="AG882" s="54" t="b">
        <f>IF(AND(AE882="C",AF882="C"),"UTILIZOU O PDA CORRETAMENTE",IF(AND(AE882="C",AF882="NC"),"UTILIZOU O PDA CORRETAMENTE. NÃO HÁ FOTOS DE TODAS AS ETAPAS",IF(AND(AE882="NC",AF882="NC"),"NÃO UTILIZOU O PDA",IF(AND(AE882="NA",AF882="NA"),"NÃO AVALIADO POR FALHA DE SINCRONISMO"))))</f>
        <v>0</v>
      </c>
      <c r="AH882" s="144"/>
      <c r="AI882" s="190" t="s">
        <v>6</v>
      </c>
      <c r="AJ882" s="94">
        <f>E882</f>
        <v>0</v>
      </c>
      <c r="AK882" s="192" t="s">
        <v>39</v>
      </c>
    </row>
    <row r="883" spans="1:37" ht="30" customHeight="1">
      <c r="A883" s="90"/>
      <c r="B883" s="90"/>
      <c r="C883" s="90"/>
      <c r="D883" s="90"/>
      <c r="E883" s="90"/>
      <c r="F883" s="90"/>
      <c r="G883" s="90"/>
      <c r="H883" s="90"/>
      <c r="I883" s="90"/>
      <c r="J883" s="90"/>
      <c r="K883" s="90"/>
      <c r="L883" s="90"/>
      <c r="M883" s="90"/>
      <c r="N883" s="153"/>
      <c r="O883" s="144"/>
      <c r="P883" s="90"/>
      <c r="Q883" s="144"/>
      <c r="R883" s="90"/>
      <c r="S883" s="144"/>
      <c r="T883" s="90"/>
      <c r="U883" s="144"/>
      <c r="V883" s="90"/>
      <c r="W883" s="144"/>
      <c r="X883" s="90"/>
      <c r="Y883" s="144"/>
      <c r="Z883" s="90"/>
      <c r="AA883" s="144"/>
      <c r="AB883" s="90"/>
      <c r="AC883" s="144"/>
      <c r="AD883" s="90"/>
      <c r="AE883" s="144"/>
      <c r="AF883" s="178" t="str">
        <f>IF(AND(O883="",Q883="",S883="",U883="",W883="",Y883="",AA883="",AC883=""),"",IF(OR(AND(O883&lt;&gt;"NA",O883&lt;&gt;"C",O883&lt;&gt;"NC",O883&lt;&gt;"SF",O883&lt;&gt;""),AND(Q883&lt;&gt;"NA",Q883&lt;&gt;"C",Q883&lt;&gt;"NC",Q883&lt;&gt;"SF",Q883&lt;&gt;""),AND(S883&lt;&gt;"NA",S883&lt;&gt;"C",S883&lt;&gt;"NC",S883&lt;&gt;"SF",S883&lt;&gt;""),AND(U883&lt;&gt;"NA",U883&lt;&gt;"C",U883&lt;&gt;"NC",U883&lt;&gt;"SF",U883&lt;&gt;""),AND(W883&lt;&gt;"NA",W883&lt;&gt;"C",W883&lt;&gt;"NC",W883&lt;&gt;"SF",W883&lt;&gt;""),AND(Y883&lt;&gt;"NA",Y883&lt;&gt;"C",Y883&lt;&gt;"NC",Y883&lt;&gt;"SF",Y883&lt;&gt;""),AND(AA883&lt;&gt;"NA",AA883&lt;&gt;"C",AA883&lt;&gt;"NC",AA883&lt;&gt;"SF",AA883&lt;&gt;""),AND(AC883&lt;&gt;"NA",AC883&lt;&gt;"C",AC883&lt;&gt;"NC",AC883&lt;&gt;"SF",AC883&lt;&gt;"")),"FALSO",IF(AND(O883="NA",Q883="NA",S883="NA",U883="NA",W883="NA",Y883="NA",AA883="NA",AC883="NA"),"NA",IF(OR(O883="NC",Q883="NC",S883="NC",U883="NC",W883="NC",Y883="NC",AA883="NC",AC883="NC",O883="SF",Q883="SF",S883="SF",U883="SF",W883="SF",Y883="SF",AA883="SF",AC883="SF"),"NC",IF(OR(O883="C",Q883="C",S883="C",U883="C",W883="C",Y883="C",AA883="C",AC883="C"),"C","")))))</f>
        <v/>
      </c>
      <c r="AG883" s="54" t="b">
        <f>IF(AND(AE883="C",AF883="C"),"UTILIZOU O PDA CORRETAMENTE",IF(AND(AE883="C",AF883="NC"),"UTILIZOU O PDA CORRETAMENTE. NÃO HÁ FOTOS DE TODAS AS ETAPAS",IF(AND(AE883="NC",AF883="NC"),"NÃO UTILIZOU O PDA",IF(AND(AE883="NA",AF883="NA"),"NÃO AVALIADO POR FALHA DE SINCRONISMO"))))</f>
        <v>0</v>
      </c>
      <c r="AH883" s="144"/>
      <c r="AI883" s="190" t="s">
        <v>6</v>
      </c>
      <c r="AJ883" s="94">
        <f>E883</f>
        <v>0</v>
      </c>
      <c r="AK883" s="192" t="s">
        <v>39</v>
      </c>
    </row>
    <row r="884" spans="1:37" ht="30" customHeight="1">
      <c r="A884" s="90"/>
      <c r="B884" s="90"/>
      <c r="C884" s="90"/>
      <c r="D884" s="90"/>
      <c r="E884" s="90"/>
      <c r="F884" s="90"/>
      <c r="G884" s="90"/>
      <c r="H884" s="90"/>
      <c r="I884" s="90"/>
      <c r="J884" s="90"/>
      <c r="K884" s="90"/>
      <c r="L884" s="90"/>
      <c r="M884" s="90"/>
      <c r="N884" s="153"/>
      <c r="O884" s="144"/>
      <c r="P884" s="90"/>
      <c r="Q884" s="144"/>
      <c r="R884" s="90"/>
      <c r="S884" s="144"/>
      <c r="T884" s="90"/>
      <c r="U884" s="144"/>
      <c r="V884" s="90"/>
      <c r="W884" s="144"/>
      <c r="X884" s="90"/>
      <c r="Y884" s="144"/>
      <c r="Z884" s="90"/>
      <c r="AA884" s="144"/>
      <c r="AB884" s="90"/>
      <c r="AC884" s="144"/>
      <c r="AD884" s="90"/>
      <c r="AE884" s="144"/>
      <c r="AF884" s="178" t="str">
        <f>IF(AND(O884="",Q884="",S884="",U884="",W884="",Y884="",AA884="",AC884=""),"",IF(OR(AND(O884&lt;&gt;"NA",O884&lt;&gt;"C",O884&lt;&gt;"NC",O884&lt;&gt;"SF",O884&lt;&gt;""),AND(Q884&lt;&gt;"NA",Q884&lt;&gt;"C",Q884&lt;&gt;"NC",Q884&lt;&gt;"SF",Q884&lt;&gt;""),AND(S884&lt;&gt;"NA",S884&lt;&gt;"C",S884&lt;&gt;"NC",S884&lt;&gt;"SF",S884&lt;&gt;""),AND(U884&lt;&gt;"NA",U884&lt;&gt;"C",U884&lt;&gt;"NC",U884&lt;&gt;"SF",U884&lt;&gt;""),AND(W884&lt;&gt;"NA",W884&lt;&gt;"C",W884&lt;&gt;"NC",W884&lt;&gt;"SF",W884&lt;&gt;""),AND(Y884&lt;&gt;"NA",Y884&lt;&gt;"C",Y884&lt;&gt;"NC",Y884&lt;&gt;"SF",Y884&lt;&gt;""),AND(AA884&lt;&gt;"NA",AA884&lt;&gt;"C",AA884&lt;&gt;"NC",AA884&lt;&gt;"SF",AA884&lt;&gt;""),AND(AC884&lt;&gt;"NA",AC884&lt;&gt;"C",AC884&lt;&gt;"NC",AC884&lt;&gt;"SF",AC884&lt;&gt;"")),"FALSO",IF(AND(O884="NA",Q884="NA",S884="NA",U884="NA",W884="NA",Y884="NA",AA884="NA",AC884="NA"),"NA",IF(OR(O884="NC",Q884="NC",S884="NC",U884="NC",W884="NC",Y884="NC",AA884="NC",AC884="NC",O884="SF",Q884="SF",S884="SF",U884="SF",W884="SF",Y884="SF",AA884="SF",AC884="SF"),"NC",IF(OR(O884="C",Q884="C",S884="C",U884="C",W884="C",Y884="C",AA884="C",AC884="C"),"C","")))))</f>
        <v/>
      </c>
      <c r="AG884" s="54" t="b">
        <f>IF(AND(AE884="C",AF884="C"),"UTILIZOU O PDA CORRETAMENTE",IF(AND(AE884="C",AF884="NC"),"UTILIZOU O PDA CORRETAMENTE. NÃO HÁ FOTOS DE TODAS AS ETAPAS",IF(AND(AE884="NC",AF884="NC"),"NÃO UTILIZOU O PDA",IF(AND(AE884="NA",AF884="NA"),"NÃO AVALIADO POR FALHA DE SINCRONISMO"))))</f>
        <v>0</v>
      </c>
      <c r="AH884" s="144"/>
      <c r="AI884" s="190" t="s">
        <v>6</v>
      </c>
      <c r="AJ884" s="94">
        <f>E884</f>
        <v>0</v>
      </c>
      <c r="AK884" s="192" t="s">
        <v>39</v>
      </c>
    </row>
    <row r="885" spans="1:37" ht="30" customHeight="1">
      <c r="A885" s="90"/>
      <c r="B885" s="90"/>
      <c r="C885" s="90"/>
      <c r="D885" s="90"/>
      <c r="E885" s="90"/>
      <c r="F885" s="90"/>
      <c r="G885" s="90"/>
      <c r="H885" s="90"/>
      <c r="I885" s="90"/>
      <c r="J885" s="90"/>
      <c r="K885" s="90"/>
      <c r="L885" s="90"/>
      <c r="M885" s="90"/>
      <c r="N885" s="153"/>
      <c r="O885" s="144"/>
      <c r="P885" s="90"/>
      <c r="Q885" s="144"/>
      <c r="R885" s="90"/>
      <c r="S885" s="144"/>
      <c r="T885" s="90"/>
      <c r="U885" s="144"/>
      <c r="V885" s="90"/>
      <c r="W885" s="144"/>
      <c r="X885" s="90"/>
      <c r="Y885" s="144"/>
      <c r="Z885" s="90"/>
      <c r="AA885" s="144"/>
      <c r="AB885" s="90"/>
      <c r="AC885" s="144"/>
      <c r="AD885" s="90"/>
      <c r="AE885" s="144"/>
      <c r="AF885" s="178" t="str">
        <f>IF(AND(O885="",Q885="",S885="",U885="",W885="",Y885="",AA885="",AC885=""),"",IF(OR(AND(O885&lt;&gt;"NA",O885&lt;&gt;"C",O885&lt;&gt;"NC",O885&lt;&gt;"SF",O885&lt;&gt;""),AND(Q885&lt;&gt;"NA",Q885&lt;&gt;"C",Q885&lt;&gt;"NC",Q885&lt;&gt;"SF",Q885&lt;&gt;""),AND(S885&lt;&gt;"NA",S885&lt;&gt;"C",S885&lt;&gt;"NC",S885&lt;&gt;"SF",S885&lt;&gt;""),AND(U885&lt;&gt;"NA",U885&lt;&gt;"C",U885&lt;&gt;"NC",U885&lt;&gt;"SF",U885&lt;&gt;""),AND(W885&lt;&gt;"NA",W885&lt;&gt;"C",W885&lt;&gt;"NC",W885&lt;&gt;"SF",W885&lt;&gt;""),AND(Y885&lt;&gt;"NA",Y885&lt;&gt;"C",Y885&lt;&gt;"NC",Y885&lt;&gt;"SF",Y885&lt;&gt;""),AND(AA885&lt;&gt;"NA",AA885&lt;&gt;"C",AA885&lt;&gt;"NC",AA885&lt;&gt;"SF",AA885&lt;&gt;""),AND(AC885&lt;&gt;"NA",AC885&lt;&gt;"C",AC885&lt;&gt;"NC",AC885&lt;&gt;"SF",AC885&lt;&gt;"")),"FALSO",IF(AND(O885="NA",Q885="NA",S885="NA",U885="NA",W885="NA",Y885="NA",AA885="NA",AC885="NA"),"NA",IF(OR(O885="NC",Q885="NC",S885="NC",U885="NC",W885="NC",Y885="NC",AA885="NC",AC885="NC",O885="SF",Q885="SF",S885="SF",U885="SF",W885="SF",Y885="SF",AA885="SF",AC885="SF"),"NC",IF(OR(O885="C",Q885="C",S885="C",U885="C",W885="C",Y885="C",AA885="C",AC885="C"),"C","")))))</f>
        <v/>
      </c>
      <c r="AG885" s="54" t="b">
        <f>IF(AND(AE885="C",AF885="C"),"UTILIZOU O PDA CORRETAMENTE",IF(AND(AE885="C",AF885="NC"),"UTILIZOU O PDA CORRETAMENTE. NÃO HÁ FOTOS DE TODAS AS ETAPAS",IF(AND(AE885="NC",AF885="NC"),"NÃO UTILIZOU O PDA",IF(AND(AE885="NA",AF885="NA"),"NÃO AVALIADO POR FALHA DE SINCRONISMO"))))</f>
        <v>0</v>
      </c>
      <c r="AH885" s="144"/>
      <c r="AI885" s="190" t="s">
        <v>6</v>
      </c>
      <c r="AJ885" s="94">
        <f>E885</f>
        <v>0</v>
      </c>
      <c r="AK885" s="192" t="s">
        <v>39</v>
      </c>
    </row>
    <row r="886" spans="1:37" ht="30" customHeight="1">
      <c r="A886" s="90"/>
      <c r="B886" s="90"/>
      <c r="C886" s="90"/>
      <c r="D886" s="90"/>
      <c r="E886" s="90"/>
      <c r="F886" s="90"/>
      <c r="G886" s="90"/>
      <c r="H886" s="90"/>
      <c r="I886" s="90"/>
      <c r="J886" s="90"/>
      <c r="K886" s="90"/>
      <c r="L886" s="90"/>
      <c r="M886" s="90"/>
      <c r="N886" s="153"/>
      <c r="O886" s="144"/>
      <c r="P886" s="90"/>
      <c r="Q886" s="144"/>
      <c r="R886" s="90"/>
      <c r="S886" s="144"/>
      <c r="T886" s="90"/>
      <c r="U886" s="144"/>
      <c r="V886" s="90"/>
      <c r="W886" s="144"/>
      <c r="X886" s="90"/>
      <c r="Y886" s="144"/>
      <c r="Z886" s="90"/>
      <c r="AA886" s="144"/>
      <c r="AB886" s="90"/>
      <c r="AC886" s="144"/>
      <c r="AD886" s="90"/>
      <c r="AE886" s="144"/>
      <c r="AF886" s="178" t="str">
        <f>IF(AND(O886="",Q886="",S886="",U886="",W886="",Y886="",AA886="",AC886=""),"",IF(OR(AND(O886&lt;&gt;"NA",O886&lt;&gt;"C",O886&lt;&gt;"NC",O886&lt;&gt;"SF",O886&lt;&gt;""),AND(Q886&lt;&gt;"NA",Q886&lt;&gt;"C",Q886&lt;&gt;"NC",Q886&lt;&gt;"SF",Q886&lt;&gt;""),AND(S886&lt;&gt;"NA",S886&lt;&gt;"C",S886&lt;&gt;"NC",S886&lt;&gt;"SF",S886&lt;&gt;""),AND(U886&lt;&gt;"NA",U886&lt;&gt;"C",U886&lt;&gt;"NC",U886&lt;&gt;"SF",U886&lt;&gt;""),AND(W886&lt;&gt;"NA",W886&lt;&gt;"C",W886&lt;&gt;"NC",W886&lt;&gt;"SF",W886&lt;&gt;""),AND(Y886&lt;&gt;"NA",Y886&lt;&gt;"C",Y886&lt;&gt;"NC",Y886&lt;&gt;"SF",Y886&lt;&gt;""),AND(AA886&lt;&gt;"NA",AA886&lt;&gt;"C",AA886&lt;&gt;"NC",AA886&lt;&gt;"SF",AA886&lt;&gt;""),AND(AC886&lt;&gt;"NA",AC886&lt;&gt;"C",AC886&lt;&gt;"NC",AC886&lt;&gt;"SF",AC886&lt;&gt;"")),"FALSO",IF(AND(O886="NA",Q886="NA",S886="NA",U886="NA",W886="NA",Y886="NA",AA886="NA",AC886="NA"),"NA",IF(OR(O886="NC",Q886="NC",S886="NC",U886="NC",W886="NC",Y886="NC",AA886="NC",AC886="NC",O886="SF",Q886="SF",S886="SF",U886="SF",W886="SF",Y886="SF",AA886="SF",AC886="SF"),"NC",IF(OR(O886="C",Q886="C",S886="C",U886="C",W886="C",Y886="C",AA886="C",AC886="C"),"C","")))))</f>
        <v/>
      </c>
      <c r="AG886" s="54" t="b">
        <f>IF(AND(AE886="C",AF886="C"),"UTILIZOU O PDA CORRETAMENTE",IF(AND(AE886="C",AF886="NC"),"UTILIZOU O PDA CORRETAMENTE. NÃO HÁ FOTOS DE TODAS AS ETAPAS",IF(AND(AE886="NC",AF886="NC"),"NÃO UTILIZOU O PDA",IF(AND(AE886="NA",AF886="NA"),"NÃO AVALIADO POR FALHA DE SINCRONISMO"))))</f>
        <v>0</v>
      </c>
      <c r="AH886" s="144"/>
      <c r="AI886" s="190" t="s">
        <v>6</v>
      </c>
      <c r="AJ886" s="94">
        <f>E886</f>
        <v>0</v>
      </c>
      <c r="AK886" s="192" t="s">
        <v>39</v>
      </c>
    </row>
    <row r="887" spans="1:37" ht="30" customHeight="1">
      <c r="A887" s="90"/>
      <c r="B887" s="90"/>
      <c r="C887" s="90"/>
      <c r="D887" s="90"/>
      <c r="E887" s="90"/>
      <c r="F887" s="90"/>
      <c r="G887" s="90"/>
      <c r="H887" s="90"/>
      <c r="I887" s="90"/>
      <c r="J887" s="90"/>
      <c r="K887" s="90"/>
      <c r="L887" s="90"/>
      <c r="M887" s="90"/>
      <c r="N887" s="153"/>
      <c r="O887" s="144"/>
      <c r="P887" s="90"/>
      <c r="Q887" s="144"/>
      <c r="R887" s="90"/>
      <c r="S887" s="144"/>
      <c r="T887" s="90"/>
      <c r="U887" s="144"/>
      <c r="V887" s="90"/>
      <c r="W887" s="144"/>
      <c r="X887" s="90"/>
      <c r="Y887" s="144"/>
      <c r="Z887" s="90"/>
      <c r="AA887" s="144"/>
      <c r="AB887" s="90"/>
      <c r="AC887" s="144"/>
      <c r="AD887" s="90"/>
      <c r="AE887" s="144"/>
      <c r="AF887" s="178" t="str">
        <f>IF(AND(O887="",Q887="",S887="",U887="",W887="",Y887="",AA887="",AC887=""),"",IF(OR(AND(O887&lt;&gt;"NA",O887&lt;&gt;"C",O887&lt;&gt;"NC",O887&lt;&gt;"SF",O887&lt;&gt;""),AND(Q887&lt;&gt;"NA",Q887&lt;&gt;"C",Q887&lt;&gt;"NC",Q887&lt;&gt;"SF",Q887&lt;&gt;""),AND(S887&lt;&gt;"NA",S887&lt;&gt;"C",S887&lt;&gt;"NC",S887&lt;&gt;"SF",S887&lt;&gt;""),AND(U887&lt;&gt;"NA",U887&lt;&gt;"C",U887&lt;&gt;"NC",U887&lt;&gt;"SF",U887&lt;&gt;""),AND(W887&lt;&gt;"NA",W887&lt;&gt;"C",W887&lt;&gt;"NC",W887&lt;&gt;"SF",W887&lt;&gt;""),AND(Y887&lt;&gt;"NA",Y887&lt;&gt;"C",Y887&lt;&gt;"NC",Y887&lt;&gt;"SF",Y887&lt;&gt;""),AND(AA887&lt;&gt;"NA",AA887&lt;&gt;"C",AA887&lt;&gt;"NC",AA887&lt;&gt;"SF",AA887&lt;&gt;""),AND(AC887&lt;&gt;"NA",AC887&lt;&gt;"C",AC887&lt;&gt;"NC",AC887&lt;&gt;"SF",AC887&lt;&gt;"")),"FALSO",IF(AND(O887="NA",Q887="NA",S887="NA",U887="NA",W887="NA",Y887="NA",AA887="NA",AC887="NA"),"NA",IF(OR(O887="NC",Q887="NC",S887="NC",U887="NC",W887="NC",Y887="NC",AA887="NC",AC887="NC",O887="SF",Q887="SF",S887="SF",U887="SF",W887="SF",Y887="SF",AA887="SF",AC887="SF"),"NC",IF(OR(O887="C",Q887="C",S887="C",U887="C",W887="C",Y887="C",AA887="C",AC887="C"),"C","")))))</f>
        <v/>
      </c>
      <c r="AG887" s="54" t="b">
        <f>IF(AND(AE887="C",AF887="C"),"UTILIZOU O PDA CORRETAMENTE",IF(AND(AE887="C",AF887="NC"),"UTILIZOU O PDA CORRETAMENTE. NÃO HÁ FOTOS DE TODAS AS ETAPAS",IF(AND(AE887="NC",AF887="NC"),"NÃO UTILIZOU O PDA",IF(AND(AE887="NA",AF887="NA"),"NÃO AVALIADO POR FALHA DE SINCRONISMO"))))</f>
        <v>0</v>
      </c>
      <c r="AH887" s="144"/>
      <c r="AI887" s="190" t="s">
        <v>6</v>
      </c>
      <c r="AJ887" s="94">
        <f>E887</f>
        <v>0</v>
      </c>
      <c r="AK887" s="192" t="s">
        <v>39</v>
      </c>
    </row>
    <row r="888" spans="1:37" ht="30" customHeight="1">
      <c r="A888" s="90"/>
      <c r="B888" s="90"/>
      <c r="C888" s="90"/>
      <c r="D888" s="90"/>
      <c r="E888" s="90"/>
      <c r="F888" s="90"/>
      <c r="G888" s="90"/>
      <c r="H888" s="90"/>
      <c r="I888" s="90"/>
      <c r="J888" s="90"/>
      <c r="K888" s="90"/>
      <c r="L888" s="90"/>
      <c r="M888" s="90"/>
      <c r="N888" s="153"/>
      <c r="O888" s="144"/>
      <c r="P888" s="90"/>
      <c r="Q888" s="144"/>
      <c r="R888" s="90"/>
      <c r="S888" s="144"/>
      <c r="T888" s="90"/>
      <c r="U888" s="144"/>
      <c r="V888" s="90"/>
      <c r="W888" s="144"/>
      <c r="X888" s="90"/>
      <c r="Y888" s="144"/>
      <c r="Z888" s="90"/>
      <c r="AA888" s="144"/>
      <c r="AB888" s="90"/>
      <c r="AC888" s="144"/>
      <c r="AD888" s="90"/>
      <c r="AE888" s="144"/>
      <c r="AF888" s="178" t="str">
        <f>IF(AND(O888="",Q888="",S888="",U888="",W888="",Y888="",AA888="",AC888=""),"",IF(OR(AND(O888&lt;&gt;"NA",O888&lt;&gt;"C",O888&lt;&gt;"NC",O888&lt;&gt;"SF",O888&lt;&gt;""),AND(Q888&lt;&gt;"NA",Q888&lt;&gt;"C",Q888&lt;&gt;"NC",Q888&lt;&gt;"SF",Q888&lt;&gt;""),AND(S888&lt;&gt;"NA",S888&lt;&gt;"C",S888&lt;&gt;"NC",S888&lt;&gt;"SF",S888&lt;&gt;""),AND(U888&lt;&gt;"NA",U888&lt;&gt;"C",U888&lt;&gt;"NC",U888&lt;&gt;"SF",U888&lt;&gt;""),AND(W888&lt;&gt;"NA",W888&lt;&gt;"C",W888&lt;&gt;"NC",W888&lt;&gt;"SF",W888&lt;&gt;""),AND(Y888&lt;&gt;"NA",Y888&lt;&gt;"C",Y888&lt;&gt;"NC",Y888&lt;&gt;"SF",Y888&lt;&gt;""),AND(AA888&lt;&gt;"NA",AA888&lt;&gt;"C",AA888&lt;&gt;"NC",AA888&lt;&gt;"SF",AA888&lt;&gt;""),AND(AC888&lt;&gt;"NA",AC888&lt;&gt;"C",AC888&lt;&gt;"NC",AC888&lt;&gt;"SF",AC888&lt;&gt;"")),"FALSO",IF(AND(O888="NA",Q888="NA",S888="NA",U888="NA",W888="NA",Y888="NA",AA888="NA",AC888="NA"),"NA",IF(OR(O888="NC",Q888="NC",S888="NC",U888="NC",W888="NC",Y888="NC",AA888="NC",AC888="NC",O888="SF",Q888="SF",S888="SF",U888="SF",W888="SF",Y888="SF",AA888="SF",AC888="SF"),"NC",IF(OR(O888="C",Q888="C",S888="C",U888="C",W888="C",Y888="C",AA888="C",AC888="C"),"C","")))))</f>
        <v/>
      </c>
      <c r="AG888" s="54" t="b">
        <f>IF(AND(AE888="C",AF888="C"),"UTILIZOU O PDA CORRETAMENTE",IF(AND(AE888="C",AF888="NC"),"UTILIZOU O PDA CORRETAMENTE. NÃO HÁ FOTOS DE TODAS AS ETAPAS",IF(AND(AE888="NC",AF888="NC"),"NÃO UTILIZOU O PDA",IF(AND(AE888="NA",AF888="NA"),"NÃO AVALIADO POR FALHA DE SINCRONISMO"))))</f>
        <v>0</v>
      </c>
      <c r="AH888" s="144"/>
      <c r="AI888" s="190" t="s">
        <v>6</v>
      </c>
      <c r="AJ888" s="94">
        <f>E888</f>
        <v>0</v>
      </c>
      <c r="AK888" s="192" t="s">
        <v>39</v>
      </c>
    </row>
    <row r="889" spans="1:37" ht="30" customHeight="1">
      <c r="A889" s="90"/>
      <c r="B889" s="90"/>
      <c r="C889" s="90"/>
      <c r="D889" s="90"/>
      <c r="E889" s="90"/>
      <c r="F889" s="90"/>
      <c r="G889" s="90"/>
      <c r="H889" s="90"/>
      <c r="I889" s="90"/>
      <c r="J889" s="90"/>
      <c r="K889" s="90"/>
      <c r="L889" s="90"/>
      <c r="M889" s="90"/>
      <c r="N889" s="153"/>
      <c r="O889" s="144"/>
      <c r="P889" s="90"/>
      <c r="Q889" s="144"/>
      <c r="R889" s="90"/>
      <c r="S889" s="144"/>
      <c r="T889" s="90"/>
      <c r="U889" s="144"/>
      <c r="V889" s="90"/>
      <c r="W889" s="144"/>
      <c r="X889" s="90"/>
      <c r="Y889" s="144"/>
      <c r="Z889" s="90"/>
      <c r="AA889" s="144"/>
      <c r="AB889" s="90"/>
      <c r="AC889" s="144"/>
      <c r="AD889" s="90"/>
      <c r="AE889" s="144"/>
      <c r="AF889" s="178" t="str">
        <f>IF(AND(O889="",Q889="",S889="",U889="",W889="",Y889="",AA889="",AC889=""),"",IF(OR(AND(O889&lt;&gt;"NA",O889&lt;&gt;"C",O889&lt;&gt;"NC",O889&lt;&gt;"SF",O889&lt;&gt;""),AND(Q889&lt;&gt;"NA",Q889&lt;&gt;"C",Q889&lt;&gt;"NC",Q889&lt;&gt;"SF",Q889&lt;&gt;""),AND(S889&lt;&gt;"NA",S889&lt;&gt;"C",S889&lt;&gt;"NC",S889&lt;&gt;"SF",S889&lt;&gt;""),AND(U889&lt;&gt;"NA",U889&lt;&gt;"C",U889&lt;&gt;"NC",U889&lt;&gt;"SF",U889&lt;&gt;""),AND(W889&lt;&gt;"NA",W889&lt;&gt;"C",W889&lt;&gt;"NC",W889&lt;&gt;"SF",W889&lt;&gt;""),AND(Y889&lt;&gt;"NA",Y889&lt;&gt;"C",Y889&lt;&gt;"NC",Y889&lt;&gt;"SF",Y889&lt;&gt;""),AND(AA889&lt;&gt;"NA",AA889&lt;&gt;"C",AA889&lt;&gt;"NC",AA889&lt;&gt;"SF",AA889&lt;&gt;""),AND(AC889&lt;&gt;"NA",AC889&lt;&gt;"C",AC889&lt;&gt;"NC",AC889&lt;&gt;"SF",AC889&lt;&gt;"")),"FALSO",IF(AND(O889="NA",Q889="NA",S889="NA",U889="NA",W889="NA",Y889="NA",AA889="NA",AC889="NA"),"NA",IF(OR(O889="NC",Q889="NC",S889="NC",U889="NC",W889="NC",Y889="NC",AA889="NC",AC889="NC",O889="SF",Q889="SF",S889="SF",U889="SF",W889="SF",Y889="SF",AA889="SF",AC889="SF"),"NC",IF(OR(O889="C",Q889="C",S889="C",U889="C",W889="C",Y889="C",AA889="C",AC889="C"),"C","")))))</f>
        <v/>
      </c>
      <c r="AG889" s="54" t="b">
        <f>IF(AND(AE889="C",AF889="C"),"UTILIZOU O PDA CORRETAMENTE",IF(AND(AE889="C",AF889="NC"),"UTILIZOU O PDA CORRETAMENTE. NÃO HÁ FOTOS DE TODAS AS ETAPAS",IF(AND(AE889="NC",AF889="NC"),"NÃO UTILIZOU O PDA",IF(AND(AE889="NA",AF889="NA"),"NÃO AVALIADO POR FALHA DE SINCRONISMO"))))</f>
        <v>0</v>
      </c>
      <c r="AH889" s="144"/>
      <c r="AI889" s="190" t="s">
        <v>6</v>
      </c>
      <c r="AJ889" s="94">
        <f>E889</f>
        <v>0</v>
      </c>
      <c r="AK889" s="192" t="s">
        <v>39</v>
      </c>
    </row>
    <row r="890" spans="1:37" ht="30" customHeight="1">
      <c r="A890" s="90"/>
      <c r="B890" s="90"/>
      <c r="C890" s="90"/>
      <c r="D890" s="90"/>
      <c r="E890" s="90"/>
      <c r="F890" s="90"/>
      <c r="G890" s="90"/>
      <c r="H890" s="90"/>
      <c r="I890" s="90"/>
      <c r="J890" s="90"/>
      <c r="K890" s="90"/>
      <c r="L890" s="90"/>
      <c r="M890" s="90"/>
      <c r="N890" s="153"/>
      <c r="O890" s="144"/>
      <c r="P890" s="90"/>
      <c r="Q890" s="144"/>
      <c r="R890" s="90"/>
      <c r="S890" s="144"/>
      <c r="T890" s="90"/>
      <c r="U890" s="144"/>
      <c r="V890" s="90"/>
      <c r="W890" s="144"/>
      <c r="X890" s="90"/>
      <c r="Y890" s="144"/>
      <c r="Z890" s="90"/>
      <c r="AA890" s="144"/>
      <c r="AB890" s="90"/>
      <c r="AC890" s="144"/>
      <c r="AD890" s="90"/>
      <c r="AE890" s="144"/>
      <c r="AF890" s="178" t="str">
        <f>IF(AND(O890="",Q890="",S890="",U890="",W890="",Y890="",AA890="",AC890=""),"",IF(OR(AND(O890&lt;&gt;"NA",O890&lt;&gt;"C",O890&lt;&gt;"NC",O890&lt;&gt;"SF",O890&lt;&gt;""),AND(Q890&lt;&gt;"NA",Q890&lt;&gt;"C",Q890&lt;&gt;"NC",Q890&lt;&gt;"SF",Q890&lt;&gt;""),AND(S890&lt;&gt;"NA",S890&lt;&gt;"C",S890&lt;&gt;"NC",S890&lt;&gt;"SF",S890&lt;&gt;""),AND(U890&lt;&gt;"NA",U890&lt;&gt;"C",U890&lt;&gt;"NC",U890&lt;&gt;"SF",U890&lt;&gt;""),AND(W890&lt;&gt;"NA",W890&lt;&gt;"C",W890&lt;&gt;"NC",W890&lt;&gt;"SF",W890&lt;&gt;""),AND(Y890&lt;&gt;"NA",Y890&lt;&gt;"C",Y890&lt;&gt;"NC",Y890&lt;&gt;"SF",Y890&lt;&gt;""),AND(AA890&lt;&gt;"NA",AA890&lt;&gt;"C",AA890&lt;&gt;"NC",AA890&lt;&gt;"SF",AA890&lt;&gt;""),AND(AC890&lt;&gt;"NA",AC890&lt;&gt;"C",AC890&lt;&gt;"NC",AC890&lt;&gt;"SF",AC890&lt;&gt;"")),"FALSO",IF(AND(O890="NA",Q890="NA",S890="NA",U890="NA",W890="NA",Y890="NA",AA890="NA",AC890="NA"),"NA",IF(OR(O890="NC",Q890="NC",S890="NC",U890="NC",W890="NC",Y890="NC",AA890="NC",AC890="NC",O890="SF",Q890="SF",S890="SF",U890="SF",W890="SF",Y890="SF",AA890="SF",AC890="SF"),"NC",IF(OR(O890="C",Q890="C",S890="C",U890="C",W890="C",Y890="C",AA890="C",AC890="C"),"C","")))))</f>
        <v/>
      </c>
      <c r="AG890" s="54" t="b">
        <f>IF(AND(AE890="C",AF890="C"),"UTILIZOU O PDA CORRETAMENTE",IF(AND(AE890="C",AF890="NC"),"UTILIZOU O PDA CORRETAMENTE. NÃO HÁ FOTOS DE TODAS AS ETAPAS",IF(AND(AE890="NC",AF890="NC"),"NÃO UTILIZOU O PDA",IF(AND(AE890="NA",AF890="NA"),"NÃO AVALIADO POR FALHA DE SINCRONISMO"))))</f>
        <v>0</v>
      </c>
      <c r="AH890" s="144"/>
      <c r="AI890" s="190" t="s">
        <v>6</v>
      </c>
      <c r="AJ890" s="94">
        <f>E890</f>
        <v>0</v>
      </c>
      <c r="AK890" s="192" t="s">
        <v>39</v>
      </c>
    </row>
    <row r="891" spans="1:37" ht="30" customHeight="1">
      <c r="A891" s="90"/>
      <c r="B891" s="90"/>
      <c r="C891" s="90"/>
      <c r="D891" s="90"/>
      <c r="E891" s="90"/>
      <c r="F891" s="90"/>
      <c r="G891" s="90"/>
      <c r="H891" s="90"/>
      <c r="I891" s="90"/>
      <c r="J891" s="90"/>
      <c r="K891" s="90"/>
      <c r="L891" s="90"/>
      <c r="M891" s="90"/>
      <c r="N891" s="153"/>
      <c r="O891" s="144"/>
      <c r="P891" s="90"/>
      <c r="Q891" s="144"/>
      <c r="R891" s="90"/>
      <c r="S891" s="144"/>
      <c r="T891" s="90"/>
      <c r="U891" s="144"/>
      <c r="V891" s="90"/>
      <c r="W891" s="144"/>
      <c r="X891" s="90"/>
      <c r="Y891" s="144"/>
      <c r="Z891" s="90"/>
      <c r="AA891" s="144"/>
      <c r="AB891" s="90"/>
      <c r="AC891" s="144"/>
      <c r="AD891" s="90"/>
      <c r="AE891" s="144"/>
      <c r="AF891" s="178" t="str">
        <f>IF(AND(O891="",Q891="",S891="",U891="",W891="",Y891="",AA891="",AC891=""),"",IF(OR(AND(O891&lt;&gt;"NA",O891&lt;&gt;"C",O891&lt;&gt;"NC",O891&lt;&gt;"SF",O891&lt;&gt;""),AND(Q891&lt;&gt;"NA",Q891&lt;&gt;"C",Q891&lt;&gt;"NC",Q891&lt;&gt;"SF",Q891&lt;&gt;""),AND(S891&lt;&gt;"NA",S891&lt;&gt;"C",S891&lt;&gt;"NC",S891&lt;&gt;"SF",S891&lt;&gt;""),AND(U891&lt;&gt;"NA",U891&lt;&gt;"C",U891&lt;&gt;"NC",U891&lt;&gt;"SF",U891&lt;&gt;""),AND(W891&lt;&gt;"NA",W891&lt;&gt;"C",W891&lt;&gt;"NC",W891&lt;&gt;"SF",W891&lt;&gt;""),AND(Y891&lt;&gt;"NA",Y891&lt;&gt;"C",Y891&lt;&gt;"NC",Y891&lt;&gt;"SF",Y891&lt;&gt;""),AND(AA891&lt;&gt;"NA",AA891&lt;&gt;"C",AA891&lt;&gt;"NC",AA891&lt;&gt;"SF",AA891&lt;&gt;""),AND(AC891&lt;&gt;"NA",AC891&lt;&gt;"C",AC891&lt;&gt;"NC",AC891&lt;&gt;"SF",AC891&lt;&gt;"")),"FALSO",IF(AND(O891="NA",Q891="NA",S891="NA",U891="NA",W891="NA",Y891="NA",AA891="NA",AC891="NA"),"NA",IF(OR(O891="NC",Q891="NC",S891="NC",U891="NC",W891="NC",Y891="NC",AA891="NC",AC891="NC",O891="SF",Q891="SF",S891="SF",U891="SF",W891="SF",Y891="SF",AA891="SF",AC891="SF"),"NC",IF(OR(O891="C",Q891="C",S891="C",U891="C",W891="C",Y891="C",AA891="C",AC891="C"),"C","")))))</f>
        <v/>
      </c>
      <c r="AG891" s="54" t="b">
        <f>IF(AND(AE891="C",AF891="C"),"UTILIZOU O PDA CORRETAMENTE",IF(AND(AE891="C",AF891="NC"),"UTILIZOU O PDA CORRETAMENTE. NÃO HÁ FOTOS DE TODAS AS ETAPAS",IF(AND(AE891="NC",AF891="NC"),"NÃO UTILIZOU O PDA",IF(AND(AE891="NA",AF891="NA"),"NÃO AVALIADO POR FALHA DE SINCRONISMO"))))</f>
        <v>0</v>
      </c>
      <c r="AH891" s="144"/>
      <c r="AI891" s="190" t="s">
        <v>6</v>
      </c>
      <c r="AJ891" s="94">
        <f>E891</f>
        <v>0</v>
      </c>
      <c r="AK891" s="192" t="s">
        <v>39</v>
      </c>
    </row>
    <row r="892" spans="1:37" ht="30" customHeight="1">
      <c r="A892" s="90"/>
      <c r="B892" s="90"/>
      <c r="C892" s="90"/>
      <c r="D892" s="90"/>
      <c r="E892" s="90"/>
      <c r="F892" s="90"/>
      <c r="G892" s="90"/>
      <c r="H892" s="90"/>
      <c r="I892" s="90"/>
      <c r="J892" s="90"/>
      <c r="K892" s="90"/>
      <c r="L892" s="90"/>
      <c r="M892" s="90"/>
      <c r="N892" s="153"/>
      <c r="O892" s="144"/>
      <c r="P892" s="90"/>
      <c r="Q892" s="144"/>
      <c r="R892" s="90"/>
      <c r="S892" s="144"/>
      <c r="T892" s="90"/>
      <c r="U892" s="144"/>
      <c r="V892" s="90"/>
      <c r="W892" s="144"/>
      <c r="X892" s="90"/>
      <c r="Y892" s="144"/>
      <c r="Z892" s="90"/>
      <c r="AA892" s="144"/>
      <c r="AB892" s="90"/>
      <c r="AC892" s="144"/>
      <c r="AD892" s="90"/>
      <c r="AE892" s="144"/>
      <c r="AF892" s="178" t="str">
        <f>IF(AND(O892="",Q892="",S892="",U892="",W892="",Y892="",AA892="",AC892=""),"",IF(OR(AND(O892&lt;&gt;"NA",O892&lt;&gt;"C",O892&lt;&gt;"NC",O892&lt;&gt;"SF",O892&lt;&gt;""),AND(Q892&lt;&gt;"NA",Q892&lt;&gt;"C",Q892&lt;&gt;"NC",Q892&lt;&gt;"SF",Q892&lt;&gt;""),AND(S892&lt;&gt;"NA",S892&lt;&gt;"C",S892&lt;&gt;"NC",S892&lt;&gt;"SF",S892&lt;&gt;""),AND(U892&lt;&gt;"NA",U892&lt;&gt;"C",U892&lt;&gt;"NC",U892&lt;&gt;"SF",U892&lt;&gt;""),AND(W892&lt;&gt;"NA",W892&lt;&gt;"C",W892&lt;&gt;"NC",W892&lt;&gt;"SF",W892&lt;&gt;""),AND(Y892&lt;&gt;"NA",Y892&lt;&gt;"C",Y892&lt;&gt;"NC",Y892&lt;&gt;"SF",Y892&lt;&gt;""),AND(AA892&lt;&gt;"NA",AA892&lt;&gt;"C",AA892&lt;&gt;"NC",AA892&lt;&gt;"SF",AA892&lt;&gt;""),AND(AC892&lt;&gt;"NA",AC892&lt;&gt;"C",AC892&lt;&gt;"NC",AC892&lt;&gt;"SF",AC892&lt;&gt;"")),"FALSO",IF(AND(O892="NA",Q892="NA",S892="NA",U892="NA",W892="NA",Y892="NA",AA892="NA",AC892="NA"),"NA",IF(OR(O892="NC",Q892="NC",S892="NC",U892="NC",W892="NC",Y892="NC",AA892="NC",AC892="NC",O892="SF",Q892="SF",S892="SF",U892="SF",W892="SF",Y892="SF",AA892="SF",AC892="SF"),"NC",IF(OR(O892="C",Q892="C",S892="C",U892="C",W892="C",Y892="C",AA892="C",AC892="C"),"C","")))))</f>
        <v/>
      </c>
      <c r="AG892" s="54" t="b">
        <f>IF(AND(AE892="C",AF892="C"),"UTILIZOU O PDA CORRETAMENTE",IF(AND(AE892="C",AF892="NC"),"UTILIZOU O PDA CORRETAMENTE. NÃO HÁ FOTOS DE TODAS AS ETAPAS",IF(AND(AE892="NC",AF892="NC"),"NÃO UTILIZOU O PDA",IF(AND(AE892="NA",AF892="NA"),"NÃO AVALIADO POR FALHA DE SINCRONISMO"))))</f>
        <v>0</v>
      </c>
      <c r="AH892" s="144"/>
      <c r="AI892" s="190" t="s">
        <v>6</v>
      </c>
      <c r="AJ892" s="94">
        <f>E892</f>
        <v>0</v>
      </c>
      <c r="AK892" s="192" t="s">
        <v>39</v>
      </c>
    </row>
    <row r="893" spans="1:37" ht="30" customHeight="1">
      <c r="A893" s="90"/>
      <c r="B893" s="90"/>
      <c r="C893" s="90"/>
      <c r="D893" s="90"/>
      <c r="E893" s="90"/>
      <c r="F893" s="90"/>
      <c r="G893" s="90"/>
      <c r="H893" s="90"/>
      <c r="I893" s="90"/>
      <c r="J893" s="90"/>
      <c r="K893" s="90"/>
      <c r="L893" s="90"/>
      <c r="M893" s="90"/>
      <c r="N893" s="153"/>
      <c r="O893" s="144"/>
      <c r="P893" s="90"/>
      <c r="Q893" s="144"/>
      <c r="R893" s="90"/>
      <c r="S893" s="144"/>
      <c r="T893" s="90"/>
      <c r="U893" s="144"/>
      <c r="V893" s="90"/>
      <c r="W893" s="144"/>
      <c r="X893" s="90"/>
      <c r="Y893" s="144"/>
      <c r="Z893" s="90"/>
      <c r="AA893" s="144"/>
      <c r="AB893" s="90"/>
      <c r="AC893" s="144"/>
      <c r="AD893" s="90"/>
      <c r="AE893" s="144"/>
      <c r="AF893" s="178" t="str">
        <f>IF(AND(O893="",Q893="",S893="",U893="",W893="",Y893="",AA893="",AC893=""),"",IF(OR(AND(O893&lt;&gt;"NA",O893&lt;&gt;"C",O893&lt;&gt;"NC",O893&lt;&gt;"SF",O893&lt;&gt;""),AND(Q893&lt;&gt;"NA",Q893&lt;&gt;"C",Q893&lt;&gt;"NC",Q893&lt;&gt;"SF",Q893&lt;&gt;""),AND(S893&lt;&gt;"NA",S893&lt;&gt;"C",S893&lt;&gt;"NC",S893&lt;&gt;"SF",S893&lt;&gt;""),AND(U893&lt;&gt;"NA",U893&lt;&gt;"C",U893&lt;&gt;"NC",U893&lt;&gt;"SF",U893&lt;&gt;""),AND(W893&lt;&gt;"NA",W893&lt;&gt;"C",W893&lt;&gt;"NC",W893&lt;&gt;"SF",W893&lt;&gt;""),AND(Y893&lt;&gt;"NA",Y893&lt;&gt;"C",Y893&lt;&gt;"NC",Y893&lt;&gt;"SF",Y893&lt;&gt;""),AND(AA893&lt;&gt;"NA",AA893&lt;&gt;"C",AA893&lt;&gt;"NC",AA893&lt;&gt;"SF",AA893&lt;&gt;""),AND(AC893&lt;&gt;"NA",AC893&lt;&gt;"C",AC893&lt;&gt;"NC",AC893&lt;&gt;"SF",AC893&lt;&gt;"")),"FALSO",IF(AND(O893="NA",Q893="NA",S893="NA",U893="NA",W893="NA",Y893="NA",AA893="NA",AC893="NA"),"NA",IF(OR(O893="NC",Q893="NC",S893="NC",U893="NC",W893="NC",Y893="NC",AA893="NC",AC893="NC",O893="SF",Q893="SF",S893="SF",U893="SF",W893="SF",Y893="SF",AA893="SF",AC893="SF"),"NC",IF(OR(O893="C",Q893="C",S893="C",U893="C",W893="C",Y893="C",AA893="C",AC893="C"),"C","")))))</f>
        <v/>
      </c>
      <c r="AG893" s="54" t="b">
        <f>IF(AND(AE893="C",AF893="C"),"UTILIZOU O PDA CORRETAMENTE",IF(AND(AE893="C",AF893="NC"),"UTILIZOU O PDA CORRETAMENTE. NÃO HÁ FOTOS DE TODAS AS ETAPAS",IF(AND(AE893="NC",AF893="NC"),"NÃO UTILIZOU O PDA",IF(AND(AE893="NA",AF893="NA"),"NÃO AVALIADO POR FALHA DE SINCRONISMO"))))</f>
        <v>0</v>
      </c>
      <c r="AH893" s="144"/>
      <c r="AI893" s="190" t="s">
        <v>6</v>
      </c>
      <c r="AJ893" s="94">
        <f>E893</f>
        <v>0</v>
      </c>
      <c r="AK893" s="192" t="s">
        <v>39</v>
      </c>
    </row>
    <row r="894" spans="1:37" ht="30" customHeight="1">
      <c r="A894" s="90"/>
      <c r="B894" s="90"/>
      <c r="C894" s="90"/>
      <c r="D894" s="90"/>
      <c r="E894" s="90"/>
      <c r="F894" s="90"/>
      <c r="G894" s="90"/>
      <c r="H894" s="90"/>
      <c r="I894" s="90"/>
      <c r="J894" s="90"/>
      <c r="K894" s="90"/>
      <c r="L894" s="90"/>
      <c r="M894" s="90"/>
      <c r="N894" s="153"/>
      <c r="O894" s="144"/>
      <c r="P894" s="90"/>
      <c r="Q894" s="144"/>
      <c r="R894" s="90"/>
      <c r="S894" s="144"/>
      <c r="T894" s="90"/>
      <c r="U894" s="144"/>
      <c r="V894" s="90"/>
      <c r="W894" s="144"/>
      <c r="X894" s="90"/>
      <c r="Y894" s="144"/>
      <c r="Z894" s="90"/>
      <c r="AA894" s="144"/>
      <c r="AB894" s="90"/>
      <c r="AC894" s="144"/>
      <c r="AD894" s="90"/>
      <c r="AE894" s="144"/>
      <c r="AF894" s="178" t="str">
        <f>IF(AND(O894="",Q894="",S894="",U894="",W894="",Y894="",AA894="",AC894=""),"",IF(OR(AND(O894&lt;&gt;"NA",O894&lt;&gt;"C",O894&lt;&gt;"NC",O894&lt;&gt;"SF",O894&lt;&gt;""),AND(Q894&lt;&gt;"NA",Q894&lt;&gt;"C",Q894&lt;&gt;"NC",Q894&lt;&gt;"SF",Q894&lt;&gt;""),AND(S894&lt;&gt;"NA",S894&lt;&gt;"C",S894&lt;&gt;"NC",S894&lt;&gt;"SF",S894&lt;&gt;""),AND(U894&lt;&gt;"NA",U894&lt;&gt;"C",U894&lt;&gt;"NC",U894&lt;&gt;"SF",U894&lt;&gt;""),AND(W894&lt;&gt;"NA",W894&lt;&gt;"C",W894&lt;&gt;"NC",W894&lt;&gt;"SF",W894&lt;&gt;""),AND(Y894&lt;&gt;"NA",Y894&lt;&gt;"C",Y894&lt;&gt;"NC",Y894&lt;&gt;"SF",Y894&lt;&gt;""),AND(AA894&lt;&gt;"NA",AA894&lt;&gt;"C",AA894&lt;&gt;"NC",AA894&lt;&gt;"SF",AA894&lt;&gt;""),AND(AC894&lt;&gt;"NA",AC894&lt;&gt;"C",AC894&lt;&gt;"NC",AC894&lt;&gt;"SF",AC894&lt;&gt;"")),"FALSO",IF(AND(O894="NA",Q894="NA",S894="NA",U894="NA",W894="NA",Y894="NA",AA894="NA",AC894="NA"),"NA",IF(OR(O894="NC",Q894="NC",S894="NC",U894="NC",W894="NC",Y894="NC",AA894="NC",AC894="NC",O894="SF",Q894="SF",S894="SF",U894="SF",W894="SF",Y894="SF",AA894="SF",AC894="SF"),"NC",IF(OR(O894="C",Q894="C",S894="C",U894="C",W894="C",Y894="C",AA894="C",AC894="C"),"C","")))))</f>
        <v/>
      </c>
      <c r="AG894" s="54" t="b">
        <f>IF(AND(AE894="C",AF894="C"),"UTILIZOU O PDA CORRETAMENTE",IF(AND(AE894="C",AF894="NC"),"UTILIZOU O PDA CORRETAMENTE. NÃO HÁ FOTOS DE TODAS AS ETAPAS",IF(AND(AE894="NC",AF894="NC"),"NÃO UTILIZOU O PDA",IF(AND(AE894="NA",AF894="NA"),"NÃO AVALIADO POR FALHA DE SINCRONISMO"))))</f>
        <v>0</v>
      </c>
      <c r="AH894" s="144"/>
      <c r="AI894" s="190" t="s">
        <v>6</v>
      </c>
      <c r="AJ894" s="94">
        <f>E894</f>
        <v>0</v>
      </c>
      <c r="AK894" s="192" t="s">
        <v>39</v>
      </c>
    </row>
    <row r="895" spans="1:37" ht="30" customHeight="1">
      <c r="A895" s="90"/>
      <c r="B895" s="90"/>
      <c r="C895" s="90"/>
      <c r="D895" s="90"/>
      <c r="E895" s="90"/>
      <c r="F895" s="90"/>
      <c r="G895" s="90"/>
      <c r="H895" s="90"/>
      <c r="I895" s="90"/>
      <c r="J895" s="90"/>
      <c r="K895" s="90"/>
      <c r="L895" s="90"/>
      <c r="M895" s="90"/>
      <c r="N895" s="153"/>
      <c r="O895" s="144"/>
      <c r="P895" s="90"/>
      <c r="Q895" s="144"/>
      <c r="R895" s="90"/>
      <c r="S895" s="144"/>
      <c r="T895" s="90"/>
      <c r="U895" s="144"/>
      <c r="V895" s="90"/>
      <c r="W895" s="144"/>
      <c r="X895" s="90"/>
      <c r="Y895" s="144"/>
      <c r="Z895" s="90"/>
      <c r="AA895" s="144"/>
      <c r="AB895" s="90"/>
      <c r="AC895" s="144"/>
      <c r="AD895" s="90"/>
      <c r="AE895" s="144"/>
      <c r="AF895" s="178" t="str">
        <f>IF(AND(O895="",Q895="",S895="",U895="",W895="",Y895="",AA895="",AC895=""),"",IF(OR(AND(O895&lt;&gt;"NA",O895&lt;&gt;"C",O895&lt;&gt;"NC",O895&lt;&gt;"SF",O895&lt;&gt;""),AND(Q895&lt;&gt;"NA",Q895&lt;&gt;"C",Q895&lt;&gt;"NC",Q895&lt;&gt;"SF",Q895&lt;&gt;""),AND(S895&lt;&gt;"NA",S895&lt;&gt;"C",S895&lt;&gt;"NC",S895&lt;&gt;"SF",S895&lt;&gt;""),AND(U895&lt;&gt;"NA",U895&lt;&gt;"C",U895&lt;&gt;"NC",U895&lt;&gt;"SF",U895&lt;&gt;""),AND(W895&lt;&gt;"NA",W895&lt;&gt;"C",W895&lt;&gt;"NC",W895&lt;&gt;"SF",W895&lt;&gt;""),AND(Y895&lt;&gt;"NA",Y895&lt;&gt;"C",Y895&lt;&gt;"NC",Y895&lt;&gt;"SF",Y895&lt;&gt;""),AND(AA895&lt;&gt;"NA",AA895&lt;&gt;"C",AA895&lt;&gt;"NC",AA895&lt;&gt;"SF",AA895&lt;&gt;""),AND(AC895&lt;&gt;"NA",AC895&lt;&gt;"C",AC895&lt;&gt;"NC",AC895&lt;&gt;"SF",AC895&lt;&gt;"")),"FALSO",IF(AND(O895="NA",Q895="NA",S895="NA",U895="NA",W895="NA",Y895="NA",AA895="NA",AC895="NA"),"NA",IF(OR(O895="NC",Q895="NC",S895="NC",U895="NC",W895="NC",Y895="NC",AA895="NC",AC895="NC",O895="SF",Q895="SF",S895="SF",U895="SF",W895="SF",Y895="SF",AA895="SF",AC895="SF"),"NC",IF(OR(O895="C",Q895="C",S895="C",U895="C",W895="C",Y895="C",AA895="C",AC895="C"),"C","")))))</f>
        <v/>
      </c>
      <c r="AG895" s="54" t="b">
        <f>IF(AND(AE895="C",AF895="C"),"UTILIZOU O PDA CORRETAMENTE",IF(AND(AE895="C",AF895="NC"),"UTILIZOU O PDA CORRETAMENTE. NÃO HÁ FOTOS DE TODAS AS ETAPAS",IF(AND(AE895="NC",AF895="NC"),"NÃO UTILIZOU O PDA",IF(AND(AE895="NA",AF895="NA"),"NÃO AVALIADO POR FALHA DE SINCRONISMO"))))</f>
        <v>0</v>
      </c>
      <c r="AH895" s="144"/>
      <c r="AI895" s="190" t="s">
        <v>6</v>
      </c>
      <c r="AJ895" s="94">
        <f>E895</f>
        <v>0</v>
      </c>
      <c r="AK895" s="192" t="s">
        <v>39</v>
      </c>
    </row>
    <row r="896" spans="1:37" ht="30" customHeight="1">
      <c r="A896" s="90"/>
      <c r="B896" s="90"/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153"/>
      <c r="O896" s="144"/>
      <c r="P896" s="90"/>
      <c r="Q896" s="144"/>
      <c r="R896" s="90"/>
      <c r="S896" s="144"/>
      <c r="T896" s="90"/>
      <c r="U896" s="144"/>
      <c r="V896" s="90"/>
      <c r="W896" s="144"/>
      <c r="X896" s="90"/>
      <c r="Y896" s="144"/>
      <c r="Z896" s="90"/>
      <c r="AA896" s="144"/>
      <c r="AB896" s="90"/>
      <c r="AC896" s="144"/>
      <c r="AD896" s="90"/>
      <c r="AE896" s="144"/>
      <c r="AF896" s="178" t="str">
        <f>IF(AND(O896="",Q896="",S896="",U896="",W896="",Y896="",AA896="",AC896=""),"",IF(OR(AND(O896&lt;&gt;"NA",O896&lt;&gt;"C",O896&lt;&gt;"NC",O896&lt;&gt;"SF",O896&lt;&gt;""),AND(Q896&lt;&gt;"NA",Q896&lt;&gt;"C",Q896&lt;&gt;"NC",Q896&lt;&gt;"SF",Q896&lt;&gt;""),AND(S896&lt;&gt;"NA",S896&lt;&gt;"C",S896&lt;&gt;"NC",S896&lt;&gt;"SF",S896&lt;&gt;""),AND(U896&lt;&gt;"NA",U896&lt;&gt;"C",U896&lt;&gt;"NC",U896&lt;&gt;"SF",U896&lt;&gt;""),AND(W896&lt;&gt;"NA",W896&lt;&gt;"C",W896&lt;&gt;"NC",W896&lt;&gt;"SF",W896&lt;&gt;""),AND(Y896&lt;&gt;"NA",Y896&lt;&gt;"C",Y896&lt;&gt;"NC",Y896&lt;&gt;"SF",Y896&lt;&gt;""),AND(AA896&lt;&gt;"NA",AA896&lt;&gt;"C",AA896&lt;&gt;"NC",AA896&lt;&gt;"SF",AA896&lt;&gt;""),AND(AC896&lt;&gt;"NA",AC896&lt;&gt;"C",AC896&lt;&gt;"NC",AC896&lt;&gt;"SF",AC896&lt;&gt;"")),"FALSO",IF(AND(O896="NA",Q896="NA",S896="NA",U896="NA",W896="NA",Y896="NA",AA896="NA",AC896="NA"),"NA",IF(OR(O896="NC",Q896="NC",S896="NC",U896="NC",W896="NC",Y896="NC",AA896="NC",AC896="NC",O896="SF",Q896="SF",S896="SF",U896="SF",W896="SF",Y896="SF",AA896="SF",AC896="SF"),"NC",IF(OR(O896="C",Q896="C",S896="C",U896="C",W896="C",Y896="C",AA896="C",AC896="C"),"C","")))))</f>
        <v/>
      </c>
      <c r="AG896" s="54" t="b">
        <f>IF(AND(AE896="C",AF896="C"),"UTILIZOU O PDA CORRETAMENTE",IF(AND(AE896="C",AF896="NC"),"UTILIZOU O PDA CORRETAMENTE. NÃO HÁ FOTOS DE TODAS AS ETAPAS",IF(AND(AE896="NC",AF896="NC"),"NÃO UTILIZOU O PDA",IF(AND(AE896="NA",AF896="NA"),"NÃO AVALIADO POR FALHA DE SINCRONISMO"))))</f>
        <v>0</v>
      </c>
      <c r="AH896" s="144"/>
      <c r="AI896" s="190" t="s">
        <v>6</v>
      </c>
      <c r="AJ896" s="94">
        <f>E896</f>
        <v>0</v>
      </c>
      <c r="AK896" s="192" t="s">
        <v>39</v>
      </c>
    </row>
    <row r="897" spans="1:37" ht="30" customHeight="1">
      <c r="A897" s="90"/>
      <c r="B897" s="90"/>
      <c r="C897" s="90"/>
      <c r="D897" s="90"/>
      <c r="E897" s="90"/>
      <c r="F897" s="90"/>
      <c r="G897" s="90"/>
      <c r="H897" s="90"/>
      <c r="I897" s="90"/>
      <c r="J897" s="90"/>
      <c r="K897" s="90"/>
      <c r="L897" s="90"/>
      <c r="M897" s="90"/>
      <c r="N897" s="153"/>
      <c r="O897" s="144"/>
      <c r="P897" s="90"/>
      <c r="Q897" s="144"/>
      <c r="R897" s="90"/>
      <c r="S897" s="144"/>
      <c r="T897" s="90"/>
      <c r="U897" s="144"/>
      <c r="V897" s="90"/>
      <c r="W897" s="144"/>
      <c r="X897" s="90"/>
      <c r="Y897" s="144"/>
      <c r="Z897" s="90"/>
      <c r="AA897" s="144"/>
      <c r="AB897" s="90"/>
      <c r="AC897" s="144"/>
      <c r="AD897" s="90"/>
      <c r="AE897" s="144"/>
      <c r="AF897" s="178" t="str">
        <f>IF(AND(O897="",Q897="",S897="",U897="",W897="",Y897="",AA897="",AC897=""),"",IF(OR(AND(O897&lt;&gt;"NA",O897&lt;&gt;"C",O897&lt;&gt;"NC",O897&lt;&gt;"SF",O897&lt;&gt;""),AND(Q897&lt;&gt;"NA",Q897&lt;&gt;"C",Q897&lt;&gt;"NC",Q897&lt;&gt;"SF",Q897&lt;&gt;""),AND(S897&lt;&gt;"NA",S897&lt;&gt;"C",S897&lt;&gt;"NC",S897&lt;&gt;"SF",S897&lt;&gt;""),AND(U897&lt;&gt;"NA",U897&lt;&gt;"C",U897&lt;&gt;"NC",U897&lt;&gt;"SF",U897&lt;&gt;""),AND(W897&lt;&gt;"NA",W897&lt;&gt;"C",W897&lt;&gt;"NC",W897&lt;&gt;"SF",W897&lt;&gt;""),AND(Y897&lt;&gt;"NA",Y897&lt;&gt;"C",Y897&lt;&gt;"NC",Y897&lt;&gt;"SF",Y897&lt;&gt;""),AND(AA897&lt;&gt;"NA",AA897&lt;&gt;"C",AA897&lt;&gt;"NC",AA897&lt;&gt;"SF",AA897&lt;&gt;""),AND(AC897&lt;&gt;"NA",AC897&lt;&gt;"C",AC897&lt;&gt;"NC",AC897&lt;&gt;"SF",AC897&lt;&gt;"")),"FALSO",IF(AND(O897="NA",Q897="NA",S897="NA",U897="NA",W897="NA",Y897="NA",AA897="NA",AC897="NA"),"NA",IF(OR(O897="NC",Q897="NC",S897="NC",U897="NC",W897="NC",Y897="NC",AA897="NC",AC897="NC",O897="SF",Q897="SF",S897="SF",U897="SF",W897="SF",Y897="SF",AA897="SF",AC897="SF"),"NC",IF(OR(O897="C",Q897="C",S897="C",U897="C",W897="C",Y897="C",AA897="C",AC897="C"),"C","")))))</f>
        <v/>
      </c>
      <c r="AG897" s="54" t="b">
        <f>IF(AND(AE897="C",AF897="C"),"UTILIZOU O PDA CORRETAMENTE",IF(AND(AE897="C",AF897="NC"),"UTILIZOU O PDA CORRETAMENTE. NÃO HÁ FOTOS DE TODAS AS ETAPAS",IF(AND(AE897="NC",AF897="NC"),"NÃO UTILIZOU O PDA",IF(AND(AE897="NA",AF897="NA"),"NÃO AVALIADO POR FALHA DE SINCRONISMO"))))</f>
        <v>0</v>
      </c>
      <c r="AH897" s="144"/>
      <c r="AI897" s="190" t="s">
        <v>6</v>
      </c>
      <c r="AJ897" s="94">
        <f>E897</f>
        <v>0</v>
      </c>
      <c r="AK897" s="192" t="s">
        <v>39</v>
      </c>
    </row>
    <row r="898" spans="1:37" ht="30" customHeight="1">
      <c r="A898" s="90"/>
      <c r="B898" s="90"/>
      <c r="C898" s="90"/>
      <c r="D898" s="90"/>
      <c r="E898" s="90"/>
      <c r="F898" s="90"/>
      <c r="G898" s="90"/>
      <c r="H898" s="90"/>
      <c r="I898" s="90"/>
      <c r="J898" s="90"/>
      <c r="K898" s="90"/>
      <c r="L898" s="90"/>
      <c r="M898" s="90"/>
      <c r="N898" s="153"/>
      <c r="O898" s="144"/>
      <c r="P898" s="90"/>
      <c r="Q898" s="144"/>
      <c r="R898" s="90"/>
      <c r="S898" s="144"/>
      <c r="T898" s="90"/>
      <c r="U898" s="144"/>
      <c r="V898" s="90"/>
      <c r="W898" s="144"/>
      <c r="X898" s="90"/>
      <c r="Y898" s="144"/>
      <c r="Z898" s="90"/>
      <c r="AA898" s="144"/>
      <c r="AB898" s="90"/>
      <c r="AC898" s="144"/>
      <c r="AD898" s="90"/>
      <c r="AE898" s="144"/>
      <c r="AF898" s="178" t="str">
        <f>IF(AND(O898="",Q898="",S898="",U898="",W898="",Y898="",AA898="",AC898=""),"",IF(OR(AND(O898&lt;&gt;"NA",O898&lt;&gt;"C",O898&lt;&gt;"NC",O898&lt;&gt;"SF",O898&lt;&gt;""),AND(Q898&lt;&gt;"NA",Q898&lt;&gt;"C",Q898&lt;&gt;"NC",Q898&lt;&gt;"SF",Q898&lt;&gt;""),AND(S898&lt;&gt;"NA",S898&lt;&gt;"C",S898&lt;&gt;"NC",S898&lt;&gt;"SF",S898&lt;&gt;""),AND(U898&lt;&gt;"NA",U898&lt;&gt;"C",U898&lt;&gt;"NC",U898&lt;&gt;"SF",U898&lt;&gt;""),AND(W898&lt;&gt;"NA",W898&lt;&gt;"C",W898&lt;&gt;"NC",W898&lt;&gt;"SF",W898&lt;&gt;""),AND(Y898&lt;&gt;"NA",Y898&lt;&gt;"C",Y898&lt;&gt;"NC",Y898&lt;&gt;"SF",Y898&lt;&gt;""),AND(AA898&lt;&gt;"NA",AA898&lt;&gt;"C",AA898&lt;&gt;"NC",AA898&lt;&gt;"SF",AA898&lt;&gt;""),AND(AC898&lt;&gt;"NA",AC898&lt;&gt;"C",AC898&lt;&gt;"NC",AC898&lt;&gt;"SF",AC898&lt;&gt;"")),"FALSO",IF(AND(O898="NA",Q898="NA",S898="NA",U898="NA",W898="NA",Y898="NA",AA898="NA",AC898="NA"),"NA",IF(OR(O898="NC",Q898="NC",S898="NC",U898="NC",W898="NC",Y898="NC",AA898="NC",AC898="NC",O898="SF",Q898="SF",S898="SF",U898="SF",W898="SF",Y898="SF",AA898="SF",AC898="SF"),"NC",IF(OR(O898="C",Q898="C",S898="C",U898="C",W898="C",Y898="C",AA898="C",AC898="C"),"C","")))))</f>
        <v/>
      </c>
      <c r="AG898" s="54" t="b">
        <f>IF(AND(AE898="C",AF898="C"),"UTILIZOU O PDA CORRETAMENTE",IF(AND(AE898="C",AF898="NC"),"UTILIZOU O PDA CORRETAMENTE. NÃO HÁ FOTOS DE TODAS AS ETAPAS",IF(AND(AE898="NC",AF898="NC"),"NÃO UTILIZOU O PDA",IF(AND(AE898="NA",AF898="NA"),"NÃO AVALIADO POR FALHA DE SINCRONISMO"))))</f>
        <v>0</v>
      </c>
      <c r="AH898" s="144"/>
      <c r="AI898" s="190" t="s">
        <v>6</v>
      </c>
      <c r="AJ898" s="94">
        <f>E898</f>
        <v>0</v>
      </c>
      <c r="AK898" s="192" t="s">
        <v>39</v>
      </c>
    </row>
    <row r="899" spans="1:37" ht="30" customHeight="1">
      <c r="A899" s="90"/>
      <c r="B899" s="90"/>
      <c r="C899" s="90"/>
      <c r="D899" s="90"/>
      <c r="E899" s="90"/>
      <c r="F899" s="90"/>
      <c r="G899" s="90"/>
      <c r="H899" s="90"/>
      <c r="I899" s="90"/>
      <c r="J899" s="90"/>
      <c r="K899" s="90"/>
      <c r="L899" s="90"/>
      <c r="M899" s="90"/>
      <c r="N899" s="153"/>
      <c r="O899" s="144"/>
      <c r="P899" s="90"/>
      <c r="Q899" s="144"/>
      <c r="R899" s="90"/>
      <c r="S899" s="144"/>
      <c r="T899" s="90"/>
      <c r="U899" s="144"/>
      <c r="V899" s="90"/>
      <c r="W899" s="144"/>
      <c r="X899" s="90"/>
      <c r="Y899" s="144"/>
      <c r="Z899" s="90"/>
      <c r="AA899" s="144"/>
      <c r="AB899" s="90"/>
      <c r="AC899" s="144"/>
      <c r="AD899" s="90"/>
      <c r="AE899" s="144"/>
      <c r="AF899" s="178" t="str">
        <f>IF(AND(O899="",Q899="",S899="",U899="",W899="",Y899="",AA899="",AC899=""),"",IF(OR(AND(O899&lt;&gt;"NA",O899&lt;&gt;"C",O899&lt;&gt;"NC",O899&lt;&gt;"SF",O899&lt;&gt;""),AND(Q899&lt;&gt;"NA",Q899&lt;&gt;"C",Q899&lt;&gt;"NC",Q899&lt;&gt;"SF",Q899&lt;&gt;""),AND(S899&lt;&gt;"NA",S899&lt;&gt;"C",S899&lt;&gt;"NC",S899&lt;&gt;"SF",S899&lt;&gt;""),AND(U899&lt;&gt;"NA",U899&lt;&gt;"C",U899&lt;&gt;"NC",U899&lt;&gt;"SF",U899&lt;&gt;""),AND(W899&lt;&gt;"NA",W899&lt;&gt;"C",W899&lt;&gt;"NC",W899&lt;&gt;"SF",W899&lt;&gt;""),AND(Y899&lt;&gt;"NA",Y899&lt;&gt;"C",Y899&lt;&gt;"NC",Y899&lt;&gt;"SF",Y899&lt;&gt;""),AND(AA899&lt;&gt;"NA",AA899&lt;&gt;"C",AA899&lt;&gt;"NC",AA899&lt;&gt;"SF",AA899&lt;&gt;""),AND(AC899&lt;&gt;"NA",AC899&lt;&gt;"C",AC899&lt;&gt;"NC",AC899&lt;&gt;"SF",AC899&lt;&gt;"")),"FALSO",IF(AND(O899="NA",Q899="NA",S899="NA",U899="NA",W899="NA",Y899="NA",AA899="NA",AC899="NA"),"NA",IF(OR(O899="NC",Q899="NC",S899="NC",U899="NC",W899="NC",Y899="NC",AA899="NC",AC899="NC",O899="SF",Q899="SF",S899="SF",U899="SF",W899="SF",Y899="SF",AA899="SF",AC899="SF"),"NC",IF(OR(O899="C",Q899="C",S899="C",U899="C",W899="C",Y899="C",AA899="C",AC899="C"),"C","")))))</f>
        <v/>
      </c>
      <c r="AG899" s="54" t="b">
        <f>IF(AND(AE899="C",AF899="C"),"UTILIZOU O PDA CORRETAMENTE",IF(AND(AE899="C",AF899="NC"),"UTILIZOU O PDA CORRETAMENTE. NÃO HÁ FOTOS DE TODAS AS ETAPAS",IF(AND(AE899="NC",AF899="NC"),"NÃO UTILIZOU O PDA",IF(AND(AE899="NA",AF899="NA"),"NÃO AVALIADO POR FALHA DE SINCRONISMO"))))</f>
        <v>0</v>
      </c>
      <c r="AH899" s="144"/>
      <c r="AI899" s="190" t="s">
        <v>6</v>
      </c>
      <c r="AJ899" s="94">
        <f>E899</f>
        <v>0</v>
      </c>
      <c r="AK899" s="192" t="s">
        <v>39</v>
      </c>
    </row>
    <row r="900" spans="1:37" ht="30" customHeight="1">
      <c r="A900" s="90"/>
      <c r="B900" s="90"/>
      <c r="C900" s="90"/>
      <c r="D900" s="90"/>
      <c r="E900" s="90"/>
      <c r="F900" s="90"/>
      <c r="G900" s="90"/>
      <c r="H900" s="90"/>
      <c r="I900" s="90"/>
      <c r="J900" s="90"/>
      <c r="K900" s="90"/>
      <c r="L900" s="90"/>
      <c r="M900" s="90"/>
      <c r="N900" s="153"/>
      <c r="O900" s="144"/>
      <c r="P900" s="90"/>
      <c r="Q900" s="144"/>
      <c r="R900" s="90"/>
      <c r="S900" s="144"/>
      <c r="T900" s="90"/>
      <c r="U900" s="144"/>
      <c r="V900" s="90"/>
      <c r="W900" s="144"/>
      <c r="X900" s="90"/>
      <c r="Y900" s="144"/>
      <c r="Z900" s="90"/>
      <c r="AA900" s="144"/>
      <c r="AB900" s="90"/>
      <c r="AC900" s="144"/>
      <c r="AD900" s="90"/>
      <c r="AE900" s="144"/>
      <c r="AF900" s="178" t="str">
        <f>IF(AND(O900="",Q900="",S900="",U900="",W900="",Y900="",AA900="",AC900=""),"",IF(OR(AND(O900&lt;&gt;"NA",O900&lt;&gt;"C",O900&lt;&gt;"NC",O900&lt;&gt;"SF",O900&lt;&gt;""),AND(Q900&lt;&gt;"NA",Q900&lt;&gt;"C",Q900&lt;&gt;"NC",Q900&lt;&gt;"SF",Q900&lt;&gt;""),AND(S900&lt;&gt;"NA",S900&lt;&gt;"C",S900&lt;&gt;"NC",S900&lt;&gt;"SF",S900&lt;&gt;""),AND(U900&lt;&gt;"NA",U900&lt;&gt;"C",U900&lt;&gt;"NC",U900&lt;&gt;"SF",U900&lt;&gt;""),AND(W900&lt;&gt;"NA",W900&lt;&gt;"C",W900&lt;&gt;"NC",W900&lt;&gt;"SF",W900&lt;&gt;""),AND(Y900&lt;&gt;"NA",Y900&lt;&gt;"C",Y900&lt;&gt;"NC",Y900&lt;&gt;"SF",Y900&lt;&gt;""),AND(AA900&lt;&gt;"NA",AA900&lt;&gt;"C",AA900&lt;&gt;"NC",AA900&lt;&gt;"SF",AA900&lt;&gt;""),AND(AC900&lt;&gt;"NA",AC900&lt;&gt;"C",AC900&lt;&gt;"NC",AC900&lt;&gt;"SF",AC900&lt;&gt;"")),"FALSO",IF(AND(O900="NA",Q900="NA",S900="NA",U900="NA",W900="NA",Y900="NA",AA900="NA",AC900="NA"),"NA",IF(OR(O900="NC",Q900="NC",S900="NC",U900="NC",W900="NC",Y900="NC",AA900="NC",AC900="NC",O900="SF",Q900="SF",S900="SF",U900="SF",W900="SF",Y900="SF",AA900="SF",AC900="SF"),"NC",IF(OR(O900="C",Q900="C",S900="C",U900="C",W900="C",Y900="C",AA900="C",AC900="C"),"C","")))))</f>
        <v/>
      </c>
      <c r="AG900" s="54" t="b">
        <f>IF(AND(AE900="C",AF900="C"),"UTILIZOU O PDA CORRETAMENTE",IF(AND(AE900="C",AF900="NC"),"UTILIZOU O PDA CORRETAMENTE. NÃO HÁ FOTOS DE TODAS AS ETAPAS",IF(AND(AE900="NC",AF900="NC"),"NÃO UTILIZOU O PDA",IF(AND(AE900="NA",AF900="NA"),"NÃO AVALIADO POR FALHA DE SINCRONISMO"))))</f>
        <v>0</v>
      </c>
      <c r="AH900" s="144"/>
      <c r="AI900" s="190" t="s">
        <v>6</v>
      </c>
      <c r="AJ900" s="94">
        <f>E900</f>
        <v>0</v>
      </c>
      <c r="AK900" s="192" t="s">
        <v>39</v>
      </c>
    </row>
    <row r="901" spans="1:37" ht="30" customHeight="1">
      <c r="A901" s="90"/>
      <c r="B901" s="90"/>
      <c r="C901" s="90"/>
      <c r="D901" s="90"/>
      <c r="E901" s="90"/>
      <c r="F901" s="90"/>
      <c r="G901" s="90"/>
      <c r="H901" s="90"/>
      <c r="I901" s="90"/>
      <c r="J901" s="90"/>
      <c r="K901" s="90"/>
      <c r="L901" s="90"/>
      <c r="M901" s="90"/>
      <c r="N901" s="153"/>
      <c r="O901" s="144"/>
      <c r="P901" s="90"/>
      <c r="Q901" s="144"/>
      <c r="R901" s="90"/>
      <c r="S901" s="144"/>
      <c r="T901" s="90"/>
      <c r="U901" s="144"/>
      <c r="V901" s="90"/>
      <c r="W901" s="144"/>
      <c r="X901" s="90"/>
      <c r="Y901" s="144"/>
      <c r="Z901" s="90"/>
      <c r="AA901" s="144"/>
      <c r="AB901" s="90"/>
      <c r="AC901" s="144"/>
      <c r="AD901" s="90"/>
      <c r="AE901" s="144"/>
      <c r="AF901" s="178" t="str">
        <f>IF(AND(O901="",Q901="",S901="",U901="",W901="",Y901="",AA901="",AC901=""),"",IF(OR(AND(O901&lt;&gt;"NA",O901&lt;&gt;"C",O901&lt;&gt;"NC",O901&lt;&gt;"SF",O901&lt;&gt;""),AND(Q901&lt;&gt;"NA",Q901&lt;&gt;"C",Q901&lt;&gt;"NC",Q901&lt;&gt;"SF",Q901&lt;&gt;""),AND(S901&lt;&gt;"NA",S901&lt;&gt;"C",S901&lt;&gt;"NC",S901&lt;&gt;"SF",S901&lt;&gt;""),AND(U901&lt;&gt;"NA",U901&lt;&gt;"C",U901&lt;&gt;"NC",U901&lt;&gt;"SF",U901&lt;&gt;""),AND(W901&lt;&gt;"NA",W901&lt;&gt;"C",W901&lt;&gt;"NC",W901&lt;&gt;"SF",W901&lt;&gt;""),AND(Y901&lt;&gt;"NA",Y901&lt;&gt;"C",Y901&lt;&gt;"NC",Y901&lt;&gt;"SF",Y901&lt;&gt;""),AND(AA901&lt;&gt;"NA",AA901&lt;&gt;"C",AA901&lt;&gt;"NC",AA901&lt;&gt;"SF",AA901&lt;&gt;""),AND(AC901&lt;&gt;"NA",AC901&lt;&gt;"C",AC901&lt;&gt;"NC",AC901&lt;&gt;"SF",AC901&lt;&gt;"")),"FALSO",IF(AND(O901="NA",Q901="NA",S901="NA",U901="NA",W901="NA",Y901="NA",AA901="NA",AC901="NA"),"NA",IF(OR(O901="NC",Q901="NC",S901="NC",U901="NC",W901="NC",Y901="NC",AA901="NC",AC901="NC",O901="SF",Q901="SF",S901="SF",U901="SF",W901="SF",Y901="SF",AA901="SF",AC901="SF"),"NC",IF(OR(O901="C",Q901="C",S901="C",U901="C",W901="C",Y901="C",AA901="C",AC901="C"),"C","")))))</f>
        <v/>
      </c>
      <c r="AG901" s="54" t="b">
        <f>IF(AND(AE901="C",AF901="C"),"UTILIZOU O PDA CORRETAMENTE",IF(AND(AE901="C",AF901="NC"),"UTILIZOU O PDA CORRETAMENTE. NÃO HÁ FOTOS DE TODAS AS ETAPAS",IF(AND(AE901="NC",AF901="NC"),"NÃO UTILIZOU O PDA",IF(AND(AE901="NA",AF901="NA"),"NÃO AVALIADO POR FALHA DE SINCRONISMO"))))</f>
        <v>0</v>
      </c>
      <c r="AH901" s="144"/>
      <c r="AI901" s="190" t="s">
        <v>6</v>
      </c>
      <c r="AJ901" s="94">
        <f>E901</f>
        <v>0</v>
      </c>
      <c r="AK901" s="192" t="s">
        <v>39</v>
      </c>
    </row>
    <row r="902" spans="1:37" ht="30" customHeight="1">
      <c r="A902" s="90"/>
      <c r="B902" s="90"/>
      <c r="C902" s="90"/>
      <c r="D902" s="90"/>
      <c r="E902" s="90"/>
      <c r="F902" s="90"/>
      <c r="G902" s="90"/>
      <c r="H902" s="90"/>
      <c r="I902" s="90"/>
      <c r="J902" s="90"/>
      <c r="K902" s="90"/>
      <c r="L902" s="90"/>
      <c r="M902" s="90"/>
      <c r="N902" s="153"/>
      <c r="O902" s="144"/>
      <c r="P902" s="90"/>
      <c r="Q902" s="144"/>
      <c r="R902" s="90"/>
      <c r="S902" s="144"/>
      <c r="T902" s="90"/>
      <c r="U902" s="144"/>
      <c r="V902" s="90"/>
      <c r="W902" s="144"/>
      <c r="X902" s="90"/>
      <c r="Y902" s="144"/>
      <c r="Z902" s="90"/>
      <c r="AA902" s="144"/>
      <c r="AB902" s="90"/>
      <c r="AC902" s="144"/>
      <c r="AD902" s="90"/>
      <c r="AE902" s="144"/>
      <c r="AF902" s="178" t="str">
        <f>IF(AND(O902="",Q902="",S902="",U902="",W902="",Y902="",AA902="",AC902=""),"",IF(OR(AND(O902&lt;&gt;"NA",O902&lt;&gt;"C",O902&lt;&gt;"NC",O902&lt;&gt;"SF",O902&lt;&gt;""),AND(Q902&lt;&gt;"NA",Q902&lt;&gt;"C",Q902&lt;&gt;"NC",Q902&lt;&gt;"SF",Q902&lt;&gt;""),AND(S902&lt;&gt;"NA",S902&lt;&gt;"C",S902&lt;&gt;"NC",S902&lt;&gt;"SF",S902&lt;&gt;""),AND(U902&lt;&gt;"NA",U902&lt;&gt;"C",U902&lt;&gt;"NC",U902&lt;&gt;"SF",U902&lt;&gt;""),AND(W902&lt;&gt;"NA",W902&lt;&gt;"C",W902&lt;&gt;"NC",W902&lt;&gt;"SF",W902&lt;&gt;""),AND(Y902&lt;&gt;"NA",Y902&lt;&gt;"C",Y902&lt;&gt;"NC",Y902&lt;&gt;"SF",Y902&lt;&gt;""),AND(AA902&lt;&gt;"NA",AA902&lt;&gt;"C",AA902&lt;&gt;"NC",AA902&lt;&gt;"SF",AA902&lt;&gt;""),AND(AC902&lt;&gt;"NA",AC902&lt;&gt;"C",AC902&lt;&gt;"NC",AC902&lt;&gt;"SF",AC902&lt;&gt;"")),"FALSO",IF(AND(O902="NA",Q902="NA",S902="NA",U902="NA",W902="NA",Y902="NA",AA902="NA",AC902="NA"),"NA",IF(OR(O902="NC",Q902="NC",S902="NC",U902="NC",W902="NC",Y902="NC",AA902="NC",AC902="NC",O902="SF",Q902="SF",S902="SF",U902="SF",W902="SF",Y902="SF",AA902="SF",AC902="SF"),"NC",IF(OR(O902="C",Q902="C",S902="C",U902="C",W902="C",Y902="C",AA902="C",AC902="C"),"C","")))))</f>
        <v/>
      </c>
      <c r="AG902" s="54" t="b">
        <f>IF(AND(AE902="C",AF902="C"),"UTILIZOU O PDA CORRETAMENTE",IF(AND(AE902="C",AF902="NC"),"UTILIZOU O PDA CORRETAMENTE. NÃO HÁ FOTOS DE TODAS AS ETAPAS",IF(AND(AE902="NC",AF902="NC"),"NÃO UTILIZOU O PDA",IF(AND(AE902="NA",AF902="NA"),"NÃO AVALIADO POR FALHA DE SINCRONISMO"))))</f>
        <v>0</v>
      </c>
      <c r="AH902" s="144"/>
      <c r="AI902" s="190" t="s">
        <v>6</v>
      </c>
      <c r="AJ902" s="94">
        <f>E902</f>
        <v>0</v>
      </c>
      <c r="AK902" s="192" t="s">
        <v>39</v>
      </c>
    </row>
    <row r="903" spans="1:37" ht="30" customHeight="1">
      <c r="A903" s="90"/>
      <c r="B903" s="90"/>
      <c r="C903" s="90"/>
      <c r="D903" s="90"/>
      <c r="E903" s="90"/>
      <c r="F903" s="90"/>
      <c r="G903" s="90"/>
      <c r="H903" s="90"/>
      <c r="I903" s="90"/>
      <c r="J903" s="90"/>
      <c r="K903" s="90"/>
      <c r="L903" s="90"/>
      <c r="M903" s="90"/>
      <c r="N903" s="153"/>
      <c r="O903" s="144"/>
      <c r="P903" s="90"/>
      <c r="Q903" s="144"/>
      <c r="R903" s="90"/>
      <c r="S903" s="144"/>
      <c r="T903" s="90"/>
      <c r="U903" s="144"/>
      <c r="V903" s="90"/>
      <c r="W903" s="144"/>
      <c r="X903" s="90"/>
      <c r="Y903" s="144"/>
      <c r="Z903" s="90"/>
      <c r="AA903" s="144"/>
      <c r="AB903" s="90"/>
      <c r="AC903" s="144"/>
      <c r="AD903" s="90"/>
      <c r="AE903" s="144"/>
      <c r="AF903" s="178" t="str">
        <f>IF(AND(O903="",Q903="",S903="",U903="",W903="",Y903="",AA903="",AC903=""),"",IF(OR(AND(O903&lt;&gt;"NA",O903&lt;&gt;"C",O903&lt;&gt;"NC",O903&lt;&gt;"SF",O903&lt;&gt;""),AND(Q903&lt;&gt;"NA",Q903&lt;&gt;"C",Q903&lt;&gt;"NC",Q903&lt;&gt;"SF",Q903&lt;&gt;""),AND(S903&lt;&gt;"NA",S903&lt;&gt;"C",S903&lt;&gt;"NC",S903&lt;&gt;"SF",S903&lt;&gt;""),AND(U903&lt;&gt;"NA",U903&lt;&gt;"C",U903&lt;&gt;"NC",U903&lt;&gt;"SF",U903&lt;&gt;""),AND(W903&lt;&gt;"NA",W903&lt;&gt;"C",W903&lt;&gt;"NC",W903&lt;&gt;"SF",W903&lt;&gt;""),AND(Y903&lt;&gt;"NA",Y903&lt;&gt;"C",Y903&lt;&gt;"NC",Y903&lt;&gt;"SF",Y903&lt;&gt;""),AND(AA903&lt;&gt;"NA",AA903&lt;&gt;"C",AA903&lt;&gt;"NC",AA903&lt;&gt;"SF",AA903&lt;&gt;""),AND(AC903&lt;&gt;"NA",AC903&lt;&gt;"C",AC903&lt;&gt;"NC",AC903&lt;&gt;"SF",AC903&lt;&gt;"")),"FALSO",IF(AND(O903="NA",Q903="NA",S903="NA",U903="NA",W903="NA",Y903="NA",AA903="NA",AC903="NA"),"NA",IF(OR(O903="NC",Q903="NC",S903="NC",U903="NC",W903="NC",Y903="NC",AA903="NC",AC903="NC",O903="SF",Q903="SF",S903="SF",U903="SF",W903="SF",Y903="SF",AA903="SF",AC903="SF"),"NC",IF(OR(O903="C",Q903="C",S903="C",U903="C",W903="C",Y903="C",AA903="C",AC903="C"),"C","")))))</f>
        <v/>
      </c>
      <c r="AG903" s="54" t="b">
        <f>IF(AND(AE903="C",AF903="C"),"UTILIZOU O PDA CORRETAMENTE",IF(AND(AE903="C",AF903="NC"),"UTILIZOU O PDA CORRETAMENTE. NÃO HÁ FOTOS DE TODAS AS ETAPAS",IF(AND(AE903="NC",AF903="NC"),"NÃO UTILIZOU O PDA",IF(AND(AE903="NA",AF903="NA"),"NÃO AVALIADO POR FALHA DE SINCRONISMO"))))</f>
        <v>0</v>
      </c>
      <c r="AH903" s="144"/>
      <c r="AI903" s="190" t="s">
        <v>6</v>
      </c>
      <c r="AJ903" s="94">
        <f>E903</f>
        <v>0</v>
      </c>
      <c r="AK903" s="192" t="s">
        <v>39</v>
      </c>
    </row>
    <row r="904" spans="1:37" ht="30" customHeight="1">
      <c r="A904" s="90"/>
      <c r="B904" s="90"/>
      <c r="C904" s="90"/>
      <c r="D904" s="90"/>
      <c r="E904" s="90"/>
      <c r="F904" s="90"/>
      <c r="G904" s="90"/>
      <c r="H904" s="90"/>
      <c r="I904" s="90"/>
      <c r="J904" s="90"/>
      <c r="K904" s="90"/>
      <c r="L904" s="90"/>
      <c r="M904" s="90"/>
      <c r="N904" s="153"/>
      <c r="O904" s="144"/>
      <c r="P904" s="90"/>
      <c r="Q904" s="144"/>
      <c r="R904" s="90"/>
      <c r="S904" s="144"/>
      <c r="T904" s="90"/>
      <c r="U904" s="144"/>
      <c r="V904" s="90"/>
      <c r="W904" s="144"/>
      <c r="X904" s="90"/>
      <c r="Y904" s="144"/>
      <c r="Z904" s="90"/>
      <c r="AA904" s="144"/>
      <c r="AB904" s="90"/>
      <c r="AC904" s="144"/>
      <c r="AD904" s="90"/>
      <c r="AE904" s="144"/>
      <c r="AF904" s="178" t="str">
        <f>IF(AND(O904="",Q904="",S904="",U904="",W904="",Y904="",AA904="",AC904=""),"",IF(OR(AND(O904&lt;&gt;"NA",O904&lt;&gt;"C",O904&lt;&gt;"NC",O904&lt;&gt;"SF",O904&lt;&gt;""),AND(Q904&lt;&gt;"NA",Q904&lt;&gt;"C",Q904&lt;&gt;"NC",Q904&lt;&gt;"SF",Q904&lt;&gt;""),AND(S904&lt;&gt;"NA",S904&lt;&gt;"C",S904&lt;&gt;"NC",S904&lt;&gt;"SF",S904&lt;&gt;""),AND(U904&lt;&gt;"NA",U904&lt;&gt;"C",U904&lt;&gt;"NC",U904&lt;&gt;"SF",U904&lt;&gt;""),AND(W904&lt;&gt;"NA",W904&lt;&gt;"C",W904&lt;&gt;"NC",W904&lt;&gt;"SF",W904&lt;&gt;""),AND(Y904&lt;&gt;"NA",Y904&lt;&gt;"C",Y904&lt;&gt;"NC",Y904&lt;&gt;"SF",Y904&lt;&gt;""),AND(AA904&lt;&gt;"NA",AA904&lt;&gt;"C",AA904&lt;&gt;"NC",AA904&lt;&gt;"SF",AA904&lt;&gt;""),AND(AC904&lt;&gt;"NA",AC904&lt;&gt;"C",AC904&lt;&gt;"NC",AC904&lt;&gt;"SF",AC904&lt;&gt;"")),"FALSO",IF(AND(O904="NA",Q904="NA",S904="NA",U904="NA",W904="NA",Y904="NA",AA904="NA",AC904="NA"),"NA",IF(OR(O904="NC",Q904="NC",S904="NC",U904="NC",W904="NC",Y904="NC",AA904="NC",AC904="NC",O904="SF",Q904="SF",S904="SF",U904="SF",W904="SF",Y904="SF",AA904="SF",AC904="SF"),"NC",IF(OR(O904="C",Q904="C",S904="C",U904="C",W904="C",Y904="C",AA904="C",AC904="C"),"C","")))))</f>
        <v/>
      </c>
      <c r="AG904" s="54" t="b">
        <f>IF(AND(AE904="C",AF904="C"),"UTILIZOU O PDA CORRETAMENTE",IF(AND(AE904="C",AF904="NC"),"UTILIZOU O PDA CORRETAMENTE. NÃO HÁ FOTOS DE TODAS AS ETAPAS",IF(AND(AE904="NC",AF904="NC"),"NÃO UTILIZOU O PDA",IF(AND(AE904="NA",AF904="NA"),"NÃO AVALIADO POR FALHA DE SINCRONISMO"))))</f>
        <v>0</v>
      </c>
      <c r="AH904" s="144"/>
      <c r="AI904" s="190" t="s">
        <v>6</v>
      </c>
      <c r="AJ904" s="94">
        <f>E904</f>
        <v>0</v>
      </c>
      <c r="AK904" s="192" t="s">
        <v>39</v>
      </c>
    </row>
    <row r="905" spans="1:37" ht="30" customHeight="1">
      <c r="A905" s="90"/>
      <c r="B905" s="90"/>
      <c r="C905" s="90"/>
      <c r="D905" s="90"/>
      <c r="E905" s="90"/>
      <c r="F905" s="90"/>
      <c r="G905" s="90"/>
      <c r="H905" s="90"/>
      <c r="I905" s="90"/>
      <c r="J905" s="90"/>
      <c r="K905" s="90"/>
      <c r="L905" s="90"/>
      <c r="M905" s="90"/>
      <c r="N905" s="153"/>
      <c r="O905" s="144"/>
      <c r="P905" s="90"/>
      <c r="Q905" s="144"/>
      <c r="R905" s="90"/>
      <c r="S905" s="144"/>
      <c r="T905" s="90"/>
      <c r="U905" s="144"/>
      <c r="V905" s="90"/>
      <c r="W905" s="144"/>
      <c r="X905" s="90"/>
      <c r="Y905" s="144"/>
      <c r="Z905" s="90"/>
      <c r="AA905" s="144"/>
      <c r="AB905" s="90"/>
      <c r="AC905" s="144"/>
      <c r="AD905" s="90"/>
      <c r="AE905" s="144"/>
      <c r="AF905" s="178" t="str">
        <f>IF(AND(O905="",Q905="",S905="",U905="",W905="",Y905="",AA905="",AC905=""),"",IF(OR(AND(O905&lt;&gt;"NA",O905&lt;&gt;"C",O905&lt;&gt;"NC",O905&lt;&gt;"SF",O905&lt;&gt;""),AND(Q905&lt;&gt;"NA",Q905&lt;&gt;"C",Q905&lt;&gt;"NC",Q905&lt;&gt;"SF",Q905&lt;&gt;""),AND(S905&lt;&gt;"NA",S905&lt;&gt;"C",S905&lt;&gt;"NC",S905&lt;&gt;"SF",S905&lt;&gt;""),AND(U905&lt;&gt;"NA",U905&lt;&gt;"C",U905&lt;&gt;"NC",U905&lt;&gt;"SF",U905&lt;&gt;""),AND(W905&lt;&gt;"NA",W905&lt;&gt;"C",W905&lt;&gt;"NC",W905&lt;&gt;"SF",W905&lt;&gt;""),AND(Y905&lt;&gt;"NA",Y905&lt;&gt;"C",Y905&lt;&gt;"NC",Y905&lt;&gt;"SF",Y905&lt;&gt;""),AND(AA905&lt;&gt;"NA",AA905&lt;&gt;"C",AA905&lt;&gt;"NC",AA905&lt;&gt;"SF",AA905&lt;&gt;""),AND(AC905&lt;&gt;"NA",AC905&lt;&gt;"C",AC905&lt;&gt;"NC",AC905&lt;&gt;"SF",AC905&lt;&gt;"")),"FALSO",IF(AND(O905="NA",Q905="NA",S905="NA",U905="NA",W905="NA",Y905="NA",AA905="NA",AC905="NA"),"NA",IF(OR(O905="NC",Q905="NC",S905="NC",U905="NC",W905="NC",Y905="NC",AA905="NC",AC905="NC",O905="SF",Q905="SF",S905="SF",U905="SF",W905="SF",Y905="SF",AA905="SF",AC905="SF"),"NC",IF(OR(O905="C",Q905="C",S905="C",U905="C",W905="C",Y905="C",AA905="C",AC905="C"),"C","")))))</f>
        <v/>
      </c>
      <c r="AG905" s="54" t="b">
        <f>IF(AND(AE905="C",AF905="C"),"UTILIZOU O PDA CORRETAMENTE",IF(AND(AE905="C",AF905="NC"),"UTILIZOU O PDA CORRETAMENTE. NÃO HÁ FOTOS DE TODAS AS ETAPAS",IF(AND(AE905="NC",AF905="NC"),"NÃO UTILIZOU O PDA",IF(AND(AE905="NA",AF905="NA"),"NÃO AVALIADO POR FALHA DE SINCRONISMO"))))</f>
        <v>0</v>
      </c>
      <c r="AH905" s="144"/>
      <c r="AI905" s="190" t="s">
        <v>6</v>
      </c>
      <c r="AJ905" s="94">
        <f>E905</f>
        <v>0</v>
      </c>
      <c r="AK905" s="192" t="s">
        <v>39</v>
      </c>
    </row>
    <row r="906" spans="1:37" ht="30" customHeight="1">
      <c r="A906" s="90"/>
      <c r="B906" s="90"/>
      <c r="C906" s="90"/>
      <c r="D906" s="90"/>
      <c r="E906" s="90"/>
      <c r="F906" s="90"/>
      <c r="G906" s="90"/>
      <c r="H906" s="90"/>
      <c r="I906" s="90"/>
      <c r="J906" s="90"/>
      <c r="K906" s="90"/>
      <c r="L906" s="90"/>
      <c r="M906" s="90"/>
      <c r="N906" s="153"/>
      <c r="O906" s="144"/>
      <c r="P906" s="90"/>
      <c r="Q906" s="144"/>
      <c r="R906" s="90"/>
      <c r="S906" s="144"/>
      <c r="T906" s="90"/>
      <c r="U906" s="144"/>
      <c r="V906" s="90"/>
      <c r="W906" s="144"/>
      <c r="X906" s="90"/>
      <c r="Y906" s="144"/>
      <c r="Z906" s="90"/>
      <c r="AA906" s="144"/>
      <c r="AB906" s="90"/>
      <c r="AC906" s="144"/>
      <c r="AD906" s="90"/>
      <c r="AE906" s="144"/>
      <c r="AF906" s="178" t="str">
        <f>IF(AND(O906="",Q906="",S906="",U906="",W906="",Y906="",AA906="",AC906=""),"",IF(OR(AND(O906&lt;&gt;"NA",O906&lt;&gt;"C",O906&lt;&gt;"NC",O906&lt;&gt;"SF",O906&lt;&gt;""),AND(Q906&lt;&gt;"NA",Q906&lt;&gt;"C",Q906&lt;&gt;"NC",Q906&lt;&gt;"SF",Q906&lt;&gt;""),AND(S906&lt;&gt;"NA",S906&lt;&gt;"C",S906&lt;&gt;"NC",S906&lt;&gt;"SF",S906&lt;&gt;""),AND(U906&lt;&gt;"NA",U906&lt;&gt;"C",U906&lt;&gt;"NC",U906&lt;&gt;"SF",U906&lt;&gt;""),AND(W906&lt;&gt;"NA",W906&lt;&gt;"C",W906&lt;&gt;"NC",W906&lt;&gt;"SF",W906&lt;&gt;""),AND(Y906&lt;&gt;"NA",Y906&lt;&gt;"C",Y906&lt;&gt;"NC",Y906&lt;&gt;"SF",Y906&lt;&gt;""),AND(AA906&lt;&gt;"NA",AA906&lt;&gt;"C",AA906&lt;&gt;"NC",AA906&lt;&gt;"SF",AA906&lt;&gt;""),AND(AC906&lt;&gt;"NA",AC906&lt;&gt;"C",AC906&lt;&gt;"NC",AC906&lt;&gt;"SF",AC906&lt;&gt;"")),"FALSO",IF(AND(O906="NA",Q906="NA",S906="NA",U906="NA",W906="NA",Y906="NA",AA906="NA",AC906="NA"),"NA",IF(OR(O906="NC",Q906="NC",S906="NC",U906="NC",W906="NC",Y906="NC",AA906="NC",AC906="NC",O906="SF",Q906="SF",S906="SF",U906="SF",W906="SF",Y906="SF",AA906="SF",AC906="SF"),"NC",IF(OR(O906="C",Q906="C",S906="C",U906="C",W906="C",Y906="C",AA906="C",AC906="C"),"C","")))))</f>
        <v/>
      </c>
      <c r="AG906" s="54" t="b">
        <f>IF(AND(AE906="C",AF906="C"),"UTILIZOU O PDA CORRETAMENTE",IF(AND(AE906="C",AF906="NC"),"UTILIZOU O PDA CORRETAMENTE. NÃO HÁ FOTOS DE TODAS AS ETAPAS",IF(AND(AE906="NC",AF906="NC"),"NÃO UTILIZOU O PDA",IF(AND(AE906="NA",AF906="NA"),"NÃO AVALIADO POR FALHA DE SINCRONISMO"))))</f>
        <v>0</v>
      </c>
      <c r="AH906" s="144"/>
      <c r="AI906" s="190" t="s">
        <v>6</v>
      </c>
      <c r="AJ906" s="94">
        <f>E906</f>
        <v>0</v>
      </c>
      <c r="AK906" s="192" t="s">
        <v>39</v>
      </c>
    </row>
    <row r="907" spans="1:37" ht="30" customHeight="1">
      <c r="A907" s="90"/>
      <c r="B907" s="90"/>
      <c r="C907" s="90"/>
      <c r="D907" s="90"/>
      <c r="E907" s="90"/>
      <c r="F907" s="90"/>
      <c r="G907" s="90"/>
      <c r="H907" s="90"/>
      <c r="I907" s="90"/>
      <c r="J907" s="90"/>
      <c r="K907" s="90"/>
      <c r="L907" s="90"/>
      <c r="M907" s="90"/>
      <c r="N907" s="153"/>
      <c r="O907" s="144"/>
      <c r="P907" s="90"/>
      <c r="Q907" s="144"/>
      <c r="R907" s="90"/>
      <c r="S907" s="144"/>
      <c r="T907" s="90"/>
      <c r="U907" s="144"/>
      <c r="V907" s="90"/>
      <c r="W907" s="144"/>
      <c r="X907" s="90"/>
      <c r="Y907" s="144"/>
      <c r="Z907" s="90"/>
      <c r="AA907" s="144"/>
      <c r="AB907" s="90"/>
      <c r="AC907" s="144"/>
      <c r="AD907" s="90"/>
      <c r="AE907" s="144"/>
      <c r="AF907" s="178" t="str">
        <f>IF(AND(O907="",Q907="",S907="",U907="",W907="",Y907="",AA907="",AC907=""),"",IF(OR(AND(O907&lt;&gt;"NA",O907&lt;&gt;"C",O907&lt;&gt;"NC",O907&lt;&gt;"SF",O907&lt;&gt;""),AND(Q907&lt;&gt;"NA",Q907&lt;&gt;"C",Q907&lt;&gt;"NC",Q907&lt;&gt;"SF",Q907&lt;&gt;""),AND(S907&lt;&gt;"NA",S907&lt;&gt;"C",S907&lt;&gt;"NC",S907&lt;&gt;"SF",S907&lt;&gt;""),AND(U907&lt;&gt;"NA",U907&lt;&gt;"C",U907&lt;&gt;"NC",U907&lt;&gt;"SF",U907&lt;&gt;""),AND(W907&lt;&gt;"NA",W907&lt;&gt;"C",W907&lt;&gt;"NC",W907&lt;&gt;"SF",W907&lt;&gt;""),AND(Y907&lt;&gt;"NA",Y907&lt;&gt;"C",Y907&lt;&gt;"NC",Y907&lt;&gt;"SF",Y907&lt;&gt;""),AND(AA907&lt;&gt;"NA",AA907&lt;&gt;"C",AA907&lt;&gt;"NC",AA907&lt;&gt;"SF",AA907&lt;&gt;""),AND(AC907&lt;&gt;"NA",AC907&lt;&gt;"C",AC907&lt;&gt;"NC",AC907&lt;&gt;"SF",AC907&lt;&gt;"")),"FALSO",IF(AND(O907="NA",Q907="NA",S907="NA",U907="NA",W907="NA",Y907="NA",AA907="NA",AC907="NA"),"NA",IF(OR(O907="NC",Q907="NC",S907="NC",U907="NC",W907="NC",Y907="NC",AA907="NC",AC907="NC",O907="SF",Q907="SF",S907="SF",U907="SF",W907="SF",Y907="SF",AA907="SF",AC907="SF"),"NC",IF(OR(O907="C",Q907="C",S907="C",U907="C",W907="C",Y907="C",AA907="C",AC907="C"),"C","")))))</f>
        <v/>
      </c>
      <c r="AG907" s="54" t="b">
        <f>IF(AND(AE907="C",AF907="C"),"UTILIZOU O PDA CORRETAMENTE",IF(AND(AE907="C",AF907="NC"),"UTILIZOU O PDA CORRETAMENTE. NÃO HÁ FOTOS DE TODAS AS ETAPAS",IF(AND(AE907="NC",AF907="NC"),"NÃO UTILIZOU O PDA",IF(AND(AE907="NA",AF907="NA"),"NÃO AVALIADO POR FALHA DE SINCRONISMO"))))</f>
        <v>0</v>
      </c>
      <c r="AH907" s="144"/>
      <c r="AI907" s="190" t="s">
        <v>6</v>
      </c>
      <c r="AJ907" s="94">
        <f>E907</f>
        <v>0</v>
      </c>
      <c r="AK907" s="192" t="s">
        <v>39</v>
      </c>
    </row>
    <row r="908" spans="1:37" ht="30" customHeight="1">
      <c r="A908" s="90"/>
      <c r="B908" s="90"/>
      <c r="C908" s="90"/>
      <c r="D908" s="90"/>
      <c r="E908" s="90"/>
      <c r="F908" s="90"/>
      <c r="G908" s="90"/>
      <c r="H908" s="90"/>
      <c r="I908" s="90"/>
      <c r="J908" s="90"/>
      <c r="K908" s="90"/>
      <c r="L908" s="90"/>
      <c r="M908" s="90"/>
      <c r="N908" s="153"/>
      <c r="O908" s="144"/>
      <c r="P908" s="90"/>
      <c r="Q908" s="144"/>
      <c r="R908" s="90"/>
      <c r="S908" s="144"/>
      <c r="T908" s="90"/>
      <c r="U908" s="144"/>
      <c r="V908" s="90"/>
      <c r="W908" s="144"/>
      <c r="X908" s="90"/>
      <c r="Y908" s="144"/>
      <c r="Z908" s="90"/>
      <c r="AA908" s="144"/>
      <c r="AB908" s="90"/>
      <c r="AC908" s="144"/>
      <c r="AD908" s="90"/>
      <c r="AE908" s="144"/>
      <c r="AF908" s="178" t="str">
        <f>IF(AND(O908="",Q908="",S908="",U908="",W908="",Y908="",AA908="",AC908=""),"",IF(OR(AND(O908&lt;&gt;"NA",O908&lt;&gt;"C",O908&lt;&gt;"NC",O908&lt;&gt;"SF",O908&lt;&gt;""),AND(Q908&lt;&gt;"NA",Q908&lt;&gt;"C",Q908&lt;&gt;"NC",Q908&lt;&gt;"SF",Q908&lt;&gt;""),AND(S908&lt;&gt;"NA",S908&lt;&gt;"C",S908&lt;&gt;"NC",S908&lt;&gt;"SF",S908&lt;&gt;""),AND(U908&lt;&gt;"NA",U908&lt;&gt;"C",U908&lt;&gt;"NC",U908&lt;&gt;"SF",U908&lt;&gt;""),AND(W908&lt;&gt;"NA",W908&lt;&gt;"C",W908&lt;&gt;"NC",W908&lt;&gt;"SF",W908&lt;&gt;""),AND(Y908&lt;&gt;"NA",Y908&lt;&gt;"C",Y908&lt;&gt;"NC",Y908&lt;&gt;"SF",Y908&lt;&gt;""),AND(AA908&lt;&gt;"NA",AA908&lt;&gt;"C",AA908&lt;&gt;"NC",AA908&lt;&gt;"SF",AA908&lt;&gt;""),AND(AC908&lt;&gt;"NA",AC908&lt;&gt;"C",AC908&lt;&gt;"NC",AC908&lt;&gt;"SF",AC908&lt;&gt;"")),"FALSO",IF(AND(O908="NA",Q908="NA",S908="NA",U908="NA",W908="NA",Y908="NA",AA908="NA",AC908="NA"),"NA",IF(OR(O908="NC",Q908="NC",S908="NC",U908="NC",W908="NC",Y908="NC",AA908="NC",AC908="NC",O908="SF",Q908="SF",S908="SF",U908="SF",W908="SF",Y908="SF",AA908="SF",AC908="SF"),"NC",IF(OR(O908="C",Q908="C",S908="C",U908="C",W908="C",Y908="C",AA908="C",AC908="C"),"C","")))))</f>
        <v/>
      </c>
      <c r="AG908" s="54" t="b">
        <f>IF(AND(AE908="C",AF908="C"),"UTILIZOU O PDA CORRETAMENTE",IF(AND(AE908="C",AF908="NC"),"UTILIZOU O PDA CORRETAMENTE. NÃO HÁ FOTOS DE TODAS AS ETAPAS",IF(AND(AE908="NC",AF908="NC"),"NÃO UTILIZOU O PDA",IF(AND(AE908="NA",AF908="NA"),"NÃO AVALIADO POR FALHA DE SINCRONISMO"))))</f>
        <v>0</v>
      </c>
      <c r="AH908" s="144"/>
      <c r="AI908" s="190" t="s">
        <v>6</v>
      </c>
      <c r="AJ908" s="94">
        <f>E908</f>
        <v>0</v>
      </c>
      <c r="AK908" s="192" t="s">
        <v>39</v>
      </c>
    </row>
    <row r="909" spans="1:37" ht="30" customHeight="1">
      <c r="A909" s="90"/>
      <c r="B909" s="90"/>
      <c r="C909" s="90"/>
      <c r="D909" s="90"/>
      <c r="E909" s="90"/>
      <c r="F909" s="90"/>
      <c r="G909" s="90"/>
      <c r="H909" s="90"/>
      <c r="I909" s="90"/>
      <c r="J909" s="90"/>
      <c r="K909" s="90"/>
      <c r="L909" s="90"/>
      <c r="M909" s="90"/>
      <c r="N909" s="153"/>
      <c r="O909" s="144"/>
      <c r="P909" s="90"/>
      <c r="Q909" s="144"/>
      <c r="R909" s="90"/>
      <c r="S909" s="144"/>
      <c r="T909" s="90"/>
      <c r="U909" s="144"/>
      <c r="V909" s="90"/>
      <c r="W909" s="144"/>
      <c r="X909" s="90"/>
      <c r="Y909" s="144"/>
      <c r="Z909" s="90"/>
      <c r="AA909" s="144"/>
      <c r="AB909" s="90"/>
      <c r="AC909" s="144"/>
      <c r="AD909" s="90"/>
      <c r="AE909" s="144"/>
      <c r="AF909" s="178" t="str">
        <f>IF(AND(O909="",Q909="",S909="",U909="",W909="",Y909="",AA909="",AC909=""),"",IF(OR(AND(O909&lt;&gt;"NA",O909&lt;&gt;"C",O909&lt;&gt;"NC",O909&lt;&gt;"SF",O909&lt;&gt;""),AND(Q909&lt;&gt;"NA",Q909&lt;&gt;"C",Q909&lt;&gt;"NC",Q909&lt;&gt;"SF",Q909&lt;&gt;""),AND(S909&lt;&gt;"NA",S909&lt;&gt;"C",S909&lt;&gt;"NC",S909&lt;&gt;"SF",S909&lt;&gt;""),AND(U909&lt;&gt;"NA",U909&lt;&gt;"C",U909&lt;&gt;"NC",U909&lt;&gt;"SF",U909&lt;&gt;""),AND(W909&lt;&gt;"NA",W909&lt;&gt;"C",W909&lt;&gt;"NC",W909&lt;&gt;"SF",W909&lt;&gt;""),AND(Y909&lt;&gt;"NA",Y909&lt;&gt;"C",Y909&lt;&gt;"NC",Y909&lt;&gt;"SF",Y909&lt;&gt;""),AND(AA909&lt;&gt;"NA",AA909&lt;&gt;"C",AA909&lt;&gt;"NC",AA909&lt;&gt;"SF",AA909&lt;&gt;""),AND(AC909&lt;&gt;"NA",AC909&lt;&gt;"C",AC909&lt;&gt;"NC",AC909&lt;&gt;"SF",AC909&lt;&gt;"")),"FALSO",IF(AND(O909="NA",Q909="NA",S909="NA",U909="NA",W909="NA",Y909="NA",AA909="NA",AC909="NA"),"NA",IF(OR(O909="NC",Q909="NC",S909="NC",U909="NC",W909="NC",Y909="NC",AA909="NC",AC909="NC",O909="SF",Q909="SF",S909="SF",U909="SF",W909="SF",Y909="SF",AA909="SF",AC909="SF"),"NC",IF(OR(O909="C",Q909="C",S909="C",U909="C",W909="C",Y909="C",AA909="C",AC909="C"),"C","")))))</f>
        <v/>
      </c>
      <c r="AG909" s="54" t="b">
        <f>IF(AND(AE909="C",AF909="C"),"UTILIZOU O PDA CORRETAMENTE",IF(AND(AE909="C",AF909="NC"),"UTILIZOU O PDA CORRETAMENTE. NÃO HÁ FOTOS DE TODAS AS ETAPAS",IF(AND(AE909="NC",AF909="NC"),"NÃO UTILIZOU O PDA",IF(AND(AE909="NA",AF909="NA"),"NÃO AVALIADO POR FALHA DE SINCRONISMO"))))</f>
        <v>0</v>
      </c>
      <c r="AH909" s="144"/>
      <c r="AI909" s="190" t="s">
        <v>6</v>
      </c>
      <c r="AJ909" s="94">
        <f>E909</f>
        <v>0</v>
      </c>
      <c r="AK909" s="192" t="s">
        <v>39</v>
      </c>
    </row>
    <row r="910" spans="1:37" ht="30" customHeight="1">
      <c r="A910" s="90"/>
      <c r="B910" s="90"/>
      <c r="C910" s="90"/>
      <c r="D910" s="90"/>
      <c r="E910" s="90"/>
      <c r="F910" s="90"/>
      <c r="G910" s="90"/>
      <c r="H910" s="90"/>
      <c r="I910" s="90"/>
      <c r="J910" s="90"/>
      <c r="K910" s="90"/>
      <c r="L910" s="90"/>
      <c r="M910" s="90"/>
      <c r="N910" s="153"/>
      <c r="O910" s="144"/>
      <c r="P910" s="90"/>
      <c r="Q910" s="144"/>
      <c r="R910" s="90"/>
      <c r="S910" s="144"/>
      <c r="T910" s="90"/>
      <c r="U910" s="144"/>
      <c r="V910" s="90"/>
      <c r="W910" s="144"/>
      <c r="X910" s="90"/>
      <c r="Y910" s="144"/>
      <c r="Z910" s="90"/>
      <c r="AA910" s="144"/>
      <c r="AB910" s="90"/>
      <c r="AC910" s="144"/>
      <c r="AD910" s="90"/>
      <c r="AE910" s="144"/>
      <c r="AF910" s="178" t="str">
        <f>IF(AND(O910="",Q910="",S910="",U910="",W910="",Y910="",AA910="",AC910=""),"",IF(OR(AND(O910&lt;&gt;"NA",O910&lt;&gt;"C",O910&lt;&gt;"NC",O910&lt;&gt;"SF",O910&lt;&gt;""),AND(Q910&lt;&gt;"NA",Q910&lt;&gt;"C",Q910&lt;&gt;"NC",Q910&lt;&gt;"SF",Q910&lt;&gt;""),AND(S910&lt;&gt;"NA",S910&lt;&gt;"C",S910&lt;&gt;"NC",S910&lt;&gt;"SF",S910&lt;&gt;""),AND(U910&lt;&gt;"NA",U910&lt;&gt;"C",U910&lt;&gt;"NC",U910&lt;&gt;"SF",U910&lt;&gt;""),AND(W910&lt;&gt;"NA",W910&lt;&gt;"C",W910&lt;&gt;"NC",W910&lt;&gt;"SF",W910&lt;&gt;""),AND(Y910&lt;&gt;"NA",Y910&lt;&gt;"C",Y910&lt;&gt;"NC",Y910&lt;&gt;"SF",Y910&lt;&gt;""),AND(AA910&lt;&gt;"NA",AA910&lt;&gt;"C",AA910&lt;&gt;"NC",AA910&lt;&gt;"SF",AA910&lt;&gt;""),AND(AC910&lt;&gt;"NA",AC910&lt;&gt;"C",AC910&lt;&gt;"NC",AC910&lt;&gt;"SF",AC910&lt;&gt;"")),"FALSO",IF(AND(O910="NA",Q910="NA",S910="NA",U910="NA",W910="NA",Y910="NA",AA910="NA",AC910="NA"),"NA",IF(OR(O910="NC",Q910="NC",S910="NC",U910="NC",W910="NC",Y910="NC",AA910="NC",AC910="NC",O910="SF",Q910="SF",S910="SF",U910="SF",W910="SF",Y910="SF",AA910="SF",AC910="SF"),"NC",IF(OR(O910="C",Q910="C",S910="C",U910="C",W910="C",Y910="C",AA910="C",AC910="C"),"C","")))))</f>
        <v/>
      </c>
      <c r="AG910" s="54" t="b">
        <f>IF(AND(AE910="C",AF910="C"),"UTILIZOU O PDA CORRETAMENTE",IF(AND(AE910="C",AF910="NC"),"UTILIZOU O PDA CORRETAMENTE. NÃO HÁ FOTOS DE TODAS AS ETAPAS",IF(AND(AE910="NC",AF910="NC"),"NÃO UTILIZOU O PDA",IF(AND(AE910="NA",AF910="NA"),"NÃO AVALIADO POR FALHA DE SINCRONISMO"))))</f>
        <v>0</v>
      </c>
      <c r="AH910" s="144"/>
      <c r="AI910" s="190" t="s">
        <v>6</v>
      </c>
      <c r="AJ910" s="94">
        <f>E910</f>
        <v>0</v>
      </c>
      <c r="AK910" s="192" t="s">
        <v>39</v>
      </c>
    </row>
    <row r="911" spans="1:37" ht="30" customHeight="1">
      <c r="A911" s="90"/>
      <c r="B911" s="90"/>
      <c r="C911" s="90"/>
      <c r="D911" s="90"/>
      <c r="E911" s="90"/>
      <c r="F911" s="90"/>
      <c r="G911" s="90"/>
      <c r="H911" s="90"/>
      <c r="I911" s="90"/>
      <c r="J911" s="90"/>
      <c r="K911" s="90"/>
      <c r="L911" s="90"/>
      <c r="M911" s="90"/>
      <c r="N911" s="153"/>
      <c r="O911" s="144"/>
      <c r="P911" s="90"/>
      <c r="Q911" s="144"/>
      <c r="R911" s="90"/>
      <c r="S911" s="144"/>
      <c r="T911" s="90"/>
      <c r="U911" s="144"/>
      <c r="V911" s="90"/>
      <c r="W911" s="144"/>
      <c r="X911" s="90"/>
      <c r="Y911" s="144"/>
      <c r="Z911" s="90"/>
      <c r="AA911" s="144"/>
      <c r="AB911" s="90"/>
      <c r="AC911" s="144"/>
      <c r="AD911" s="90"/>
      <c r="AE911" s="144"/>
      <c r="AF911" s="178" t="str">
        <f>IF(AND(O911="",Q911="",S911="",U911="",W911="",Y911="",AA911="",AC911=""),"",IF(OR(AND(O911&lt;&gt;"NA",O911&lt;&gt;"C",O911&lt;&gt;"NC",O911&lt;&gt;"SF",O911&lt;&gt;""),AND(Q911&lt;&gt;"NA",Q911&lt;&gt;"C",Q911&lt;&gt;"NC",Q911&lt;&gt;"SF",Q911&lt;&gt;""),AND(S911&lt;&gt;"NA",S911&lt;&gt;"C",S911&lt;&gt;"NC",S911&lt;&gt;"SF",S911&lt;&gt;""),AND(U911&lt;&gt;"NA",U911&lt;&gt;"C",U911&lt;&gt;"NC",U911&lt;&gt;"SF",U911&lt;&gt;""),AND(W911&lt;&gt;"NA",W911&lt;&gt;"C",W911&lt;&gt;"NC",W911&lt;&gt;"SF",W911&lt;&gt;""),AND(Y911&lt;&gt;"NA",Y911&lt;&gt;"C",Y911&lt;&gt;"NC",Y911&lt;&gt;"SF",Y911&lt;&gt;""),AND(AA911&lt;&gt;"NA",AA911&lt;&gt;"C",AA911&lt;&gt;"NC",AA911&lt;&gt;"SF",AA911&lt;&gt;""),AND(AC911&lt;&gt;"NA",AC911&lt;&gt;"C",AC911&lt;&gt;"NC",AC911&lt;&gt;"SF",AC911&lt;&gt;"")),"FALSO",IF(AND(O911="NA",Q911="NA",S911="NA",U911="NA",W911="NA",Y911="NA",AA911="NA",AC911="NA"),"NA",IF(OR(O911="NC",Q911="NC",S911="NC",U911="NC",W911="NC",Y911="NC",AA911="NC",AC911="NC",O911="SF",Q911="SF",S911="SF",U911="SF",W911="SF",Y911="SF",AA911="SF",AC911="SF"),"NC",IF(OR(O911="C",Q911="C",S911="C",U911="C",W911="C",Y911="C",AA911="C",AC911="C"),"C","")))))</f>
        <v/>
      </c>
      <c r="AG911" s="54" t="b">
        <f>IF(AND(AE911="C",AF911="C"),"UTILIZOU O PDA CORRETAMENTE",IF(AND(AE911="C",AF911="NC"),"UTILIZOU O PDA CORRETAMENTE. NÃO HÁ FOTOS DE TODAS AS ETAPAS",IF(AND(AE911="NC",AF911="NC"),"NÃO UTILIZOU O PDA",IF(AND(AE911="NA",AF911="NA"),"NÃO AVALIADO POR FALHA DE SINCRONISMO"))))</f>
        <v>0</v>
      </c>
      <c r="AH911" s="144"/>
      <c r="AI911" s="190" t="s">
        <v>6</v>
      </c>
      <c r="AJ911" s="94">
        <f>E911</f>
        <v>0</v>
      </c>
      <c r="AK911" s="192" t="s">
        <v>39</v>
      </c>
    </row>
    <row r="912" spans="1:37" ht="30" customHeight="1">
      <c r="A912" s="90"/>
      <c r="B912" s="90"/>
      <c r="C912" s="90"/>
      <c r="D912" s="90"/>
      <c r="E912" s="90"/>
      <c r="F912" s="90"/>
      <c r="G912" s="90"/>
      <c r="H912" s="90"/>
      <c r="I912" s="90"/>
      <c r="J912" s="90"/>
      <c r="K912" s="90"/>
      <c r="L912" s="90"/>
      <c r="M912" s="90"/>
      <c r="N912" s="153"/>
      <c r="O912" s="144"/>
      <c r="P912" s="90"/>
      <c r="Q912" s="144"/>
      <c r="R912" s="90"/>
      <c r="S912" s="144"/>
      <c r="T912" s="90"/>
      <c r="U912" s="144"/>
      <c r="V912" s="90"/>
      <c r="W912" s="144"/>
      <c r="X912" s="90"/>
      <c r="Y912" s="144"/>
      <c r="Z912" s="90"/>
      <c r="AA912" s="144"/>
      <c r="AB912" s="90"/>
      <c r="AC912" s="144"/>
      <c r="AD912" s="90"/>
      <c r="AE912" s="144"/>
      <c r="AF912" s="178" t="str">
        <f>IF(AND(O912="",Q912="",S912="",U912="",W912="",Y912="",AA912="",AC912=""),"",IF(OR(AND(O912&lt;&gt;"NA",O912&lt;&gt;"C",O912&lt;&gt;"NC",O912&lt;&gt;"SF",O912&lt;&gt;""),AND(Q912&lt;&gt;"NA",Q912&lt;&gt;"C",Q912&lt;&gt;"NC",Q912&lt;&gt;"SF",Q912&lt;&gt;""),AND(S912&lt;&gt;"NA",S912&lt;&gt;"C",S912&lt;&gt;"NC",S912&lt;&gt;"SF",S912&lt;&gt;""),AND(U912&lt;&gt;"NA",U912&lt;&gt;"C",U912&lt;&gt;"NC",U912&lt;&gt;"SF",U912&lt;&gt;""),AND(W912&lt;&gt;"NA",W912&lt;&gt;"C",W912&lt;&gt;"NC",W912&lt;&gt;"SF",W912&lt;&gt;""),AND(Y912&lt;&gt;"NA",Y912&lt;&gt;"C",Y912&lt;&gt;"NC",Y912&lt;&gt;"SF",Y912&lt;&gt;""),AND(AA912&lt;&gt;"NA",AA912&lt;&gt;"C",AA912&lt;&gt;"NC",AA912&lt;&gt;"SF",AA912&lt;&gt;""),AND(AC912&lt;&gt;"NA",AC912&lt;&gt;"C",AC912&lt;&gt;"NC",AC912&lt;&gt;"SF",AC912&lt;&gt;"")),"FALSO",IF(AND(O912="NA",Q912="NA",S912="NA",U912="NA",W912="NA",Y912="NA",AA912="NA",AC912="NA"),"NA",IF(OR(O912="NC",Q912="NC",S912="NC",U912="NC",W912="NC",Y912="NC",AA912="NC",AC912="NC",O912="SF",Q912="SF",S912="SF",U912="SF",W912="SF",Y912="SF",AA912="SF",AC912="SF"),"NC",IF(OR(O912="C",Q912="C",S912="C",U912="C",W912="C",Y912="C",AA912="C",AC912="C"),"C","")))))</f>
        <v/>
      </c>
      <c r="AG912" s="54" t="b">
        <f>IF(AND(AE912="C",AF912="C"),"UTILIZOU O PDA CORRETAMENTE",IF(AND(AE912="C",AF912="NC"),"UTILIZOU O PDA CORRETAMENTE. NÃO HÁ FOTOS DE TODAS AS ETAPAS",IF(AND(AE912="NC",AF912="NC"),"NÃO UTILIZOU O PDA",IF(AND(AE912="NA",AF912="NA"),"NÃO AVALIADO POR FALHA DE SINCRONISMO"))))</f>
        <v>0</v>
      </c>
      <c r="AH912" s="144"/>
      <c r="AI912" s="190" t="s">
        <v>6</v>
      </c>
      <c r="AJ912" s="94">
        <f>E912</f>
        <v>0</v>
      </c>
      <c r="AK912" s="192" t="s">
        <v>39</v>
      </c>
    </row>
    <row r="913" spans="1:37" ht="30" customHeight="1">
      <c r="A913" s="90"/>
      <c r="B913" s="90"/>
      <c r="C913" s="90"/>
      <c r="D913" s="90"/>
      <c r="E913" s="90"/>
      <c r="F913" s="90"/>
      <c r="G913" s="90"/>
      <c r="H913" s="90"/>
      <c r="I913" s="90"/>
      <c r="J913" s="90"/>
      <c r="K913" s="90"/>
      <c r="L913" s="90"/>
      <c r="M913" s="90"/>
      <c r="N913" s="153"/>
      <c r="O913" s="144"/>
      <c r="P913" s="90"/>
      <c r="Q913" s="144"/>
      <c r="R913" s="90"/>
      <c r="S913" s="144"/>
      <c r="T913" s="90"/>
      <c r="U913" s="144"/>
      <c r="V913" s="90"/>
      <c r="W913" s="144"/>
      <c r="X913" s="90"/>
      <c r="Y913" s="144"/>
      <c r="Z913" s="90"/>
      <c r="AA913" s="144"/>
      <c r="AB913" s="90"/>
      <c r="AC913" s="144"/>
      <c r="AD913" s="90"/>
      <c r="AE913" s="144"/>
      <c r="AF913" s="178" t="str">
        <f>IF(AND(O913="",Q913="",S913="",U913="",W913="",Y913="",AA913="",AC913=""),"",IF(OR(AND(O913&lt;&gt;"NA",O913&lt;&gt;"C",O913&lt;&gt;"NC",O913&lt;&gt;"SF",O913&lt;&gt;""),AND(Q913&lt;&gt;"NA",Q913&lt;&gt;"C",Q913&lt;&gt;"NC",Q913&lt;&gt;"SF",Q913&lt;&gt;""),AND(S913&lt;&gt;"NA",S913&lt;&gt;"C",S913&lt;&gt;"NC",S913&lt;&gt;"SF",S913&lt;&gt;""),AND(U913&lt;&gt;"NA",U913&lt;&gt;"C",U913&lt;&gt;"NC",U913&lt;&gt;"SF",U913&lt;&gt;""),AND(W913&lt;&gt;"NA",W913&lt;&gt;"C",W913&lt;&gt;"NC",W913&lt;&gt;"SF",W913&lt;&gt;""),AND(Y913&lt;&gt;"NA",Y913&lt;&gt;"C",Y913&lt;&gt;"NC",Y913&lt;&gt;"SF",Y913&lt;&gt;""),AND(AA913&lt;&gt;"NA",AA913&lt;&gt;"C",AA913&lt;&gt;"NC",AA913&lt;&gt;"SF",AA913&lt;&gt;""),AND(AC913&lt;&gt;"NA",AC913&lt;&gt;"C",AC913&lt;&gt;"NC",AC913&lt;&gt;"SF",AC913&lt;&gt;"")),"FALSO",IF(AND(O913="NA",Q913="NA",S913="NA",U913="NA",W913="NA",Y913="NA",AA913="NA",AC913="NA"),"NA",IF(OR(O913="NC",Q913="NC",S913="NC",U913="NC",W913="NC",Y913="NC",AA913="NC",AC913="NC",O913="SF",Q913="SF",S913="SF",U913="SF",W913="SF",Y913="SF",AA913="SF",AC913="SF"),"NC",IF(OR(O913="C",Q913="C",S913="C",U913="C",W913="C",Y913="C",AA913="C",AC913="C"),"C","")))))</f>
        <v/>
      </c>
      <c r="AG913" s="54" t="b">
        <f>IF(AND(AE913="C",AF913="C"),"UTILIZOU O PDA CORRETAMENTE",IF(AND(AE913="C",AF913="NC"),"UTILIZOU O PDA CORRETAMENTE. NÃO HÁ FOTOS DE TODAS AS ETAPAS",IF(AND(AE913="NC",AF913="NC"),"NÃO UTILIZOU O PDA",IF(AND(AE913="NA",AF913="NA"),"NÃO AVALIADO POR FALHA DE SINCRONISMO"))))</f>
        <v>0</v>
      </c>
      <c r="AH913" s="144"/>
      <c r="AI913" s="190" t="s">
        <v>6</v>
      </c>
      <c r="AJ913" s="94">
        <f>E913</f>
        <v>0</v>
      </c>
      <c r="AK913" s="192" t="s">
        <v>39</v>
      </c>
    </row>
    <row r="914" spans="1:37" ht="30" customHeight="1">
      <c r="A914" s="90"/>
      <c r="B914" s="90"/>
      <c r="C914" s="90"/>
      <c r="D914" s="90"/>
      <c r="E914" s="90"/>
      <c r="F914" s="90"/>
      <c r="G914" s="90"/>
      <c r="H914" s="90"/>
      <c r="I914" s="90"/>
      <c r="J914" s="90"/>
      <c r="K914" s="90"/>
      <c r="L914" s="90"/>
      <c r="M914" s="90"/>
      <c r="N914" s="153"/>
      <c r="O914" s="144"/>
      <c r="P914" s="90"/>
      <c r="Q914" s="144"/>
      <c r="R914" s="90"/>
      <c r="S914" s="144"/>
      <c r="T914" s="90"/>
      <c r="U914" s="144"/>
      <c r="V914" s="90"/>
      <c r="W914" s="144"/>
      <c r="X914" s="90"/>
      <c r="Y914" s="144"/>
      <c r="Z914" s="90"/>
      <c r="AA914" s="144"/>
      <c r="AB914" s="90"/>
      <c r="AC914" s="144"/>
      <c r="AD914" s="90"/>
      <c r="AE914" s="144"/>
      <c r="AF914" s="178" t="str">
        <f>IF(AND(O914="",Q914="",S914="",U914="",W914="",Y914="",AA914="",AC914=""),"",IF(OR(AND(O914&lt;&gt;"NA",O914&lt;&gt;"C",O914&lt;&gt;"NC",O914&lt;&gt;"SF",O914&lt;&gt;""),AND(Q914&lt;&gt;"NA",Q914&lt;&gt;"C",Q914&lt;&gt;"NC",Q914&lt;&gt;"SF",Q914&lt;&gt;""),AND(S914&lt;&gt;"NA",S914&lt;&gt;"C",S914&lt;&gt;"NC",S914&lt;&gt;"SF",S914&lt;&gt;""),AND(U914&lt;&gt;"NA",U914&lt;&gt;"C",U914&lt;&gt;"NC",U914&lt;&gt;"SF",U914&lt;&gt;""),AND(W914&lt;&gt;"NA",W914&lt;&gt;"C",W914&lt;&gt;"NC",W914&lt;&gt;"SF",W914&lt;&gt;""),AND(Y914&lt;&gt;"NA",Y914&lt;&gt;"C",Y914&lt;&gt;"NC",Y914&lt;&gt;"SF",Y914&lt;&gt;""),AND(AA914&lt;&gt;"NA",AA914&lt;&gt;"C",AA914&lt;&gt;"NC",AA914&lt;&gt;"SF",AA914&lt;&gt;""),AND(AC914&lt;&gt;"NA",AC914&lt;&gt;"C",AC914&lt;&gt;"NC",AC914&lt;&gt;"SF",AC914&lt;&gt;"")),"FALSO",IF(AND(O914="NA",Q914="NA",S914="NA",U914="NA",W914="NA",Y914="NA",AA914="NA",AC914="NA"),"NA",IF(OR(O914="NC",Q914="NC",S914="NC",U914="NC",W914="NC",Y914="NC",AA914="NC",AC914="NC",O914="SF",Q914="SF",S914="SF",U914="SF",W914="SF",Y914="SF",AA914="SF",AC914="SF"),"NC",IF(OR(O914="C",Q914="C",S914="C",U914="C",W914="C",Y914="C",AA914="C",AC914="C"),"C","")))))</f>
        <v/>
      </c>
      <c r="AG914" s="54" t="b">
        <f>IF(AND(AE914="C",AF914="C"),"UTILIZOU O PDA CORRETAMENTE",IF(AND(AE914="C",AF914="NC"),"UTILIZOU O PDA CORRETAMENTE. NÃO HÁ FOTOS DE TODAS AS ETAPAS",IF(AND(AE914="NC",AF914="NC"),"NÃO UTILIZOU O PDA",IF(AND(AE914="NA",AF914="NA"),"NÃO AVALIADO POR FALHA DE SINCRONISMO"))))</f>
        <v>0</v>
      </c>
      <c r="AH914" s="144"/>
      <c r="AI914" s="190" t="s">
        <v>6</v>
      </c>
      <c r="AJ914" s="94">
        <f>E914</f>
        <v>0</v>
      </c>
      <c r="AK914" s="192" t="s">
        <v>39</v>
      </c>
    </row>
    <row r="915" spans="1:37" ht="30" customHeight="1">
      <c r="A915" s="90"/>
      <c r="B915" s="90"/>
      <c r="C915" s="90"/>
      <c r="D915" s="90"/>
      <c r="E915" s="90"/>
      <c r="F915" s="90"/>
      <c r="G915" s="90"/>
      <c r="H915" s="90"/>
      <c r="I915" s="90"/>
      <c r="J915" s="90"/>
      <c r="K915" s="90"/>
      <c r="L915" s="90"/>
      <c r="M915" s="90"/>
      <c r="N915" s="153"/>
      <c r="O915" s="144"/>
      <c r="P915" s="90"/>
      <c r="Q915" s="144"/>
      <c r="R915" s="90"/>
      <c r="S915" s="144"/>
      <c r="T915" s="90"/>
      <c r="U915" s="144"/>
      <c r="V915" s="90"/>
      <c r="W915" s="144"/>
      <c r="X915" s="90"/>
      <c r="Y915" s="144"/>
      <c r="Z915" s="90"/>
      <c r="AA915" s="144"/>
      <c r="AB915" s="90"/>
      <c r="AC915" s="144"/>
      <c r="AD915" s="90"/>
      <c r="AE915" s="144"/>
      <c r="AF915" s="178" t="str">
        <f>IF(AND(O915="",Q915="",S915="",U915="",W915="",Y915="",AA915="",AC915=""),"",IF(OR(AND(O915&lt;&gt;"NA",O915&lt;&gt;"C",O915&lt;&gt;"NC",O915&lt;&gt;"SF",O915&lt;&gt;""),AND(Q915&lt;&gt;"NA",Q915&lt;&gt;"C",Q915&lt;&gt;"NC",Q915&lt;&gt;"SF",Q915&lt;&gt;""),AND(S915&lt;&gt;"NA",S915&lt;&gt;"C",S915&lt;&gt;"NC",S915&lt;&gt;"SF",S915&lt;&gt;""),AND(U915&lt;&gt;"NA",U915&lt;&gt;"C",U915&lt;&gt;"NC",U915&lt;&gt;"SF",U915&lt;&gt;""),AND(W915&lt;&gt;"NA",W915&lt;&gt;"C",W915&lt;&gt;"NC",W915&lt;&gt;"SF",W915&lt;&gt;""),AND(Y915&lt;&gt;"NA",Y915&lt;&gt;"C",Y915&lt;&gt;"NC",Y915&lt;&gt;"SF",Y915&lt;&gt;""),AND(AA915&lt;&gt;"NA",AA915&lt;&gt;"C",AA915&lt;&gt;"NC",AA915&lt;&gt;"SF",AA915&lt;&gt;""),AND(AC915&lt;&gt;"NA",AC915&lt;&gt;"C",AC915&lt;&gt;"NC",AC915&lt;&gt;"SF",AC915&lt;&gt;"")),"FALSO",IF(AND(O915="NA",Q915="NA",S915="NA",U915="NA",W915="NA",Y915="NA",AA915="NA",AC915="NA"),"NA",IF(OR(O915="NC",Q915="NC",S915="NC",U915="NC",W915="NC",Y915="NC",AA915="NC",AC915="NC",O915="SF",Q915="SF",S915="SF",U915="SF",W915="SF",Y915="SF",AA915="SF",AC915="SF"),"NC",IF(OR(O915="C",Q915="C",S915="C",U915="C",W915="C",Y915="C",AA915="C",AC915="C"),"C","")))))</f>
        <v/>
      </c>
      <c r="AG915" s="54" t="b">
        <f>IF(AND(AE915="C",AF915="C"),"UTILIZOU O PDA CORRETAMENTE",IF(AND(AE915="C",AF915="NC"),"UTILIZOU O PDA CORRETAMENTE. NÃO HÁ FOTOS DE TODAS AS ETAPAS",IF(AND(AE915="NC",AF915="NC"),"NÃO UTILIZOU O PDA",IF(AND(AE915="NA",AF915="NA"),"NÃO AVALIADO POR FALHA DE SINCRONISMO"))))</f>
        <v>0</v>
      </c>
      <c r="AH915" s="144"/>
      <c r="AI915" s="190" t="s">
        <v>6</v>
      </c>
      <c r="AJ915" s="94">
        <f>E915</f>
        <v>0</v>
      </c>
      <c r="AK915" s="192" t="s">
        <v>39</v>
      </c>
    </row>
    <row r="916" spans="1:37" ht="30" customHeight="1">
      <c r="A916" s="90"/>
      <c r="B916" s="90"/>
      <c r="C916" s="90"/>
      <c r="D916" s="90"/>
      <c r="E916" s="90"/>
      <c r="F916" s="90"/>
      <c r="G916" s="90"/>
      <c r="H916" s="90"/>
      <c r="I916" s="90"/>
      <c r="J916" s="90"/>
      <c r="K916" s="90"/>
      <c r="L916" s="90"/>
      <c r="M916" s="90"/>
      <c r="N916" s="153"/>
      <c r="O916" s="144"/>
      <c r="P916" s="90"/>
      <c r="Q916" s="144"/>
      <c r="R916" s="90"/>
      <c r="S916" s="144"/>
      <c r="T916" s="90"/>
      <c r="U916" s="144"/>
      <c r="V916" s="90"/>
      <c r="W916" s="144"/>
      <c r="X916" s="90"/>
      <c r="Y916" s="144"/>
      <c r="Z916" s="90"/>
      <c r="AA916" s="144"/>
      <c r="AB916" s="90"/>
      <c r="AC916" s="144"/>
      <c r="AD916" s="90"/>
      <c r="AE916" s="144"/>
      <c r="AF916" s="178" t="str">
        <f>IF(AND(O916="",Q916="",S916="",U916="",W916="",Y916="",AA916="",AC916=""),"",IF(OR(AND(O916&lt;&gt;"NA",O916&lt;&gt;"C",O916&lt;&gt;"NC",O916&lt;&gt;"SF",O916&lt;&gt;""),AND(Q916&lt;&gt;"NA",Q916&lt;&gt;"C",Q916&lt;&gt;"NC",Q916&lt;&gt;"SF",Q916&lt;&gt;""),AND(S916&lt;&gt;"NA",S916&lt;&gt;"C",S916&lt;&gt;"NC",S916&lt;&gt;"SF",S916&lt;&gt;""),AND(U916&lt;&gt;"NA",U916&lt;&gt;"C",U916&lt;&gt;"NC",U916&lt;&gt;"SF",U916&lt;&gt;""),AND(W916&lt;&gt;"NA",W916&lt;&gt;"C",W916&lt;&gt;"NC",W916&lt;&gt;"SF",W916&lt;&gt;""),AND(Y916&lt;&gt;"NA",Y916&lt;&gt;"C",Y916&lt;&gt;"NC",Y916&lt;&gt;"SF",Y916&lt;&gt;""),AND(AA916&lt;&gt;"NA",AA916&lt;&gt;"C",AA916&lt;&gt;"NC",AA916&lt;&gt;"SF",AA916&lt;&gt;""),AND(AC916&lt;&gt;"NA",AC916&lt;&gt;"C",AC916&lt;&gt;"NC",AC916&lt;&gt;"SF",AC916&lt;&gt;"")),"FALSO",IF(AND(O916="NA",Q916="NA",S916="NA",U916="NA",W916="NA",Y916="NA",AA916="NA",AC916="NA"),"NA",IF(OR(O916="NC",Q916="NC",S916="NC",U916="NC",W916="NC",Y916="NC",AA916="NC",AC916="NC",O916="SF",Q916="SF",S916="SF",U916="SF",W916="SF",Y916="SF",AA916="SF",AC916="SF"),"NC",IF(OR(O916="C",Q916="C",S916="C",U916="C",W916="C",Y916="C",AA916="C",AC916="C"),"C","")))))</f>
        <v/>
      </c>
      <c r="AG916" s="54" t="b">
        <f>IF(AND(AE916="C",AF916="C"),"UTILIZOU O PDA CORRETAMENTE",IF(AND(AE916="C",AF916="NC"),"UTILIZOU O PDA CORRETAMENTE. NÃO HÁ FOTOS DE TODAS AS ETAPAS",IF(AND(AE916="NC",AF916="NC"),"NÃO UTILIZOU O PDA",IF(AND(AE916="NA",AF916="NA"),"NÃO AVALIADO POR FALHA DE SINCRONISMO"))))</f>
        <v>0</v>
      </c>
      <c r="AH916" s="144"/>
      <c r="AI916" s="190" t="s">
        <v>6</v>
      </c>
      <c r="AJ916" s="94">
        <f>E916</f>
        <v>0</v>
      </c>
      <c r="AK916" s="192" t="s">
        <v>39</v>
      </c>
    </row>
    <row r="917" spans="1:37" ht="30" customHeight="1">
      <c r="A917" s="90"/>
      <c r="B917" s="90"/>
      <c r="C917" s="90"/>
      <c r="D917" s="90"/>
      <c r="E917" s="90"/>
      <c r="F917" s="90"/>
      <c r="G917" s="90"/>
      <c r="H917" s="90"/>
      <c r="I917" s="90"/>
      <c r="J917" s="90"/>
      <c r="K917" s="90"/>
      <c r="L917" s="90"/>
      <c r="M917" s="90"/>
      <c r="N917" s="153"/>
      <c r="O917" s="144"/>
      <c r="P917" s="90"/>
      <c r="Q917" s="144"/>
      <c r="R917" s="90"/>
      <c r="S917" s="144"/>
      <c r="T917" s="90"/>
      <c r="U917" s="144"/>
      <c r="V917" s="90"/>
      <c r="W917" s="144"/>
      <c r="X917" s="90"/>
      <c r="Y917" s="144"/>
      <c r="Z917" s="90"/>
      <c r="AA917" s="144"/>
      <c r="AB917" s="90"/>
      <c r="AC917" s="144"/>
      <c r="AD917" s="90"/>
      <c r="AE917" s="144"/>
      <c r="AF917" s="178" t="str">
        <f>IF(AND(O917="",Q917="",S917="",U917="",W917="",Y917="",AA917="",AC917=""),"",IF(OR(AND(O917&lt;&gt;"NA",O917&lt;&gt;"C",O917&lt;&gt;"NC",O917&lt;&gt;"SF",O917&lt;&gt;""),AND(Q917&lt;&gt;"NA",Q917&lt;&gt;"C",Q917&lt;&gt;"NC",Q917&lt;&gt;"SF",Q917&lt;&gt;""),AND(S917&lt;&gt;"NA",S917&lt;&gt;"C",S917&lt;&gt;"NC",S917&lt;&gt;"SF",S917&lt;&gt;""),AND(U917&lt;&gt;"NA",U917&lt;&gt;"C",U917&lt;&gt;"NC",U917&lt;&gt;"SF",U917&lt;&gt;""),AND(W917&lt;&gt;"NA",W917&lt;&gt;"C",W917&lt;&gt;"NC",W917&lt;&gt;"SF",W917&lt;&gt;""),AND(Y917&lt;&gt;"NA",Y917&lt;&gt;"C",Y917&lt;&gt;"NC",Y917&lt;&gt;"SF",Y917&lt;&gt;""),AND(AA917&lt;&gt;"NA",AA917&lt;&gt;"C",AA917&lt;&gt;"NC",AA917&lt;&gt;"SF",AA917&lt;&gt;""),AND(AC917&lt;&gt;"NA",AC917&lt;&gt;"C",AC917&lt;&gt;"NC",AC917&lt;&gt;"SF",AC917&lt;&gt;"")),"FALSO",IF(AND(O917="NA",Q917="NA",S917="NA",U917="NA",W917="NA",Y917="NA",AA917="NA",AC917="NA"),"NA",IF(OR(O917="NC",Q917="NC",S917="NC",U917="NC",W917="NC",Y917="NC",AA917="NC",AC917="NC",O917="SF",Q917="SF",S917="SF",U917="SF",W917="SF",Y917="SF",AA917="SF",AC917="SF"),"NC",IF(OR(O917="C",Q917="C",S917="C",U917="C",W917="C",Y917="C",AA917="C",AC917="C"),"C","")))))</f>
        <v/>
      </c>
      <c r="AG917" s="54" t="b">
        <f>IF(AND(AE917="C",AF917="C"),"UTILIZOU O PDA CORRETAMENTE",IF(AND(AE917="C",AF917="NC"),"UTILIZOU O PDA CORRETAMENTE. NÃO HÁ FOTOS DE TODAS AS ETAPAS",IF(AND(AE917="NC",AF917="NC"),"NÃO UTILIZOU O PDA",IF(AND(AE917="NA",AF917="NA"),"NÃO AVALIADO POR FALHA DE SINCRONISMO"))))</f>
        <v>0</v>
      </c>
      <c r="AH917" s="144"/>
      <c r="AI917" s="190" t="s">
        <v>6</v>
      </c>
      <c r="AJ917" s="94">
        <f>E917</f>
        <v>0</v>
      </c>
      <c r="AK917" s="192" t="s">
        <v>39</v>
      </c>
    </row>
    <row r="918" spans="1:37" ht="30" customHeight="1">
      <c r="A918" s="90"/>
      <c r="B918" s="90"/>
      <c r="C918" s="90"/>
      <c r="D918" s="90"/>
      <c r="E918" s="90"/>
      <c r="F918" s="90"/>
      <c r="G918" s="90"/>
      <c r="H918" s="90"/>
      <c r="I918" s="90"/>
      <c r="J918" s="90"/>
      <c r="K918" s="90"/>
      <c r="L918" s="90"/>
      <c r="M918" s="90"/>
      <c r="N918" s="153"/>
      <c r="O918" s="144"/>
      <c r="P918" s="90"/>
      <c r="Q918" s="144"/>
      <c r="R918" s="90"/>
      <c r="S918" s="144"/>
      <c r="T918" s="90"/>
      <c r="U918" s="144"/>
      <c r="V918" s="90"/>
      <c r="W918" s="144"/>
      <c r="X918" s="90"/>
      <c r="Y918" s="144"/>
      <c r="Z918" s="90"/>
      <c r="AA918" s="144"/>
      <c r="AB918" s="90"/>
      <c r="AC918" s="144"/>
      <c r="AD918" s="90"/>
      <c r="AE918" s="144"/>
      <c r="AF918" s="178" t="str">
        <f>IF(AND(O918="",Q918="",S918="",U918="",W918="",Y918="",AA918="",AC918=""),"",IF(OR(AND(O918&lt;&gt;"NA",O918&lt;&gt;"C",O918&lt;&gt;"NC",O918&lt;&gt;"SF",O918&lt;&gt;""),AND(Q918&lt;&gt;"NA",Q918&lt;&gt;"C",Q918&lt;&gt;"NC",Q918&lt;&gt;"SF",Q918&lt;&gt;""),AND(S918&lt;&gt;"NA",S918&lt;&gt;"C",S918&lt;&gt;"NC",S918&lt;&gt;"SF",S918&lt;&gt;""),AND(U918&lt;&gt;"NA",U918&lt;&gt;"C",U918&lt;&gt;"NC",U918&lt;&gt;"SF",U918&lt;&gt;""),AND(W918&lt;&gt;"NA",W918&lt;&gt;"C",W918&lt;&gt;"NC",W918&lt;&gt;"SF",W918&lt;&gt;""),AND(Y918&lt;&gt;"NA",Y918&lt;&gt;"C",Y918&lt;&gt;"NC",Y918&lt;&gt;"SF",Y918&lt;&gt;""),AND(AA918&lt;&gt;"NA",AA918&lt;&gt;"C",AA918&lt;&gt;"NC",AA918&lt;&gt;"SF",AA918&lt;&gt;""),AND(AC918&lt;&gt;"NA",AC918&lt;&gt;"C",AC918&lt;&gt;"NC",AC918&lt;&gt;"SF",AC918&lt;&gt;"")),"FALSO",IF(AND(O918="NA",Q918="NA",S918="NA",U918="NA",W918="NA",Y918="NA",AA918="NA",AC918="NA"),"NA",IF(OR(O918="NC",Q918="NC",S918="NC",U918="NC",W918="NC",Y918="NC",AA918="NC",AC918="NC",O918="SF",Q918="SF",S918="SF",U918="SF",W918="SF",Y918="SF",AA918="SF",AC918="SF"),"NC",IF(OR(O918="C",Q918="C",S918="C",U918="C",W918="C",Y918="C",AA918="C",AC918="C"),"C","")))))</f>
        <v/>
      </c>
      <c r="AG918" s="54" t="b">
        <f>IF(AND(AE918="C",AF918="C"),"UTILIZOU O PDA CORRETAMENTE",IF(AND(AE918="C",AF918="NC"),"UTILIZOU O PDA CORRETAMENTE. NÃO HÁ FOTOS DE TODAS AS ETAPAS",IF(AND(AE918="NC",AF918="NC"),"NÃO UTILIZOU O PDA",IF(AND(AE918="NA",AF918="NA"),"NÃO AVALIADO POR FALHA DE SINCRONISMO"))))</f>
        <v>0</v>
      </c>
      <c r="AH918" s="144"/>
      <c r="AI918" s="190" t="s">
        <v>6</v>
      </c>
      <c r="AJ918" s="94">
        <f>E918</f>
        <v>0</v>
      </c>
      <c r="AK918" s="192" t="s">
        <v>39</v>
      </c>
    </row>
    <row r="919" spans="1:37" ht="30" customHeight="1">
      <c r="A919" s="90"/>
      <c r="B919" s="90"/>
      <c r="C919" s="90"/>
      <c r="D919" s="90"/>
      <c r="E919" s="90"/>
      <c r="F919" s="90"/>
      <c r="G919" s="90"/>
      <c r="H919" s="90"/>
      <c r="I919" s="90"/>
      <c r="J919" s="90"/>
      <c r="K919" s="90"/>
      <c r="L919" s="90"/>
      <c r="M919" s="90"/>
      <c r="N919" s="153"/>
      <c r="O919" s="144"/>
      <c r="P919" s="90"/>
      <c r="Q919" s="144"/>
      <c r="R919" s="90"/>
      <c r="S919" s="144"/>
      <c r="T919" s="90"/>
      <c r="U919" s="144"/>
      <c r="V919" s="90"/>
      <c r="W919" s="144"/>
      <c r="X919" s="90"/>
      <c r="Y919" s="144"/>
      <c r="Z919" s="90"/>
      <c r="AA919" s="144"/>
      <c r="AB919" s="90"/>
      <c r="AC919" s="144"/>
      <c r="AD919" s="90"/>
      <c r="AE919" s="144"/>
      <c r="AF919" s="178" t="str">
        <f>IF(AND(O919="",Q919="",S919="",U919="",W919="",Y919="",AA919="",AC919=""),"",IF(OR(AND(O919&lt;&gt;"NA",O919&lt;&gt;"C",O919&lt;&gt;"NC",O919&lt;&gt;"SF",O919&lt;&gt;""),AND(Q919&lt;&gt;"NA",Q919&lt;&gt;"C",Q919&lt;&gt;"NC",Q919&lt;&gt;"SF",Q919&lt;&gt;""),AND(S919&lt;&gt;"NA",S919&lt;&gt;"C",S919&lt;&gt;"NC",S919&lt;&gt;"SF",S919&lt;&gt;""),AND(U919&lt;&gt;"NA",U919&lt;&gt;"C",U919&lt;&gt;"NC",U919&lt;&gt;"SF",U919&lt;&gt;""),AND(W919&lt;&gt;"NA",W919&lt;&gt;"C",W919&lt;&gt;"NC",W919&lt;&gt;"SF",W919&lt;&gt;""),AND(Y919&lt;&gt;"NA",Y919&lt;&gt;"C",Y919&lt;&gt;"NC",Y919&lt;&gt;"SF",Y919&lt;&gt;""),AND(AA919&lt;&gt;"NA",AA919&lt;&gt;"C",AA919&lt;&gt;"NC",AA919&lt;&gt;"SF",AA919&lt;&gt;""),AND(AC919&lt;&gt;"NA",AC919&lt;&gt;"C",AC919&lt;&gt;"NC",AC919&lt;&gt;"SF",AC919&lt;&gt;"")),"FALSO",IF(AND(O919="NA",Q919="NA",S919="NA",U919="NA",W919="NA",Y919="NA",AA919="NA",AC919="NA"),"NA",IF(OR(O919="NC",Q919="NC",S919="NC",U919="NC",W919="NC",Y919="NC",AA919="NC",AC919="NC",O919="SF",Q919="SF",S919="SF",U919="SF",W919="SF",Y919="SF",AA919="SF",AC919="SF"),"NC",IF(OR(O919="C",Q919="C",S919="C",U919="C",W919="C",Y919="C",AA919="C",AC919="C"),"C","")))))</f>
        <v/>
      </c>
      <c r="AG919" s="54" t="b">
        <f>IF(AND(AE919="C",AF919="C"),"UTILIZOU O PDA CORRETAMENTE",IF(AND(AE919="C",AF919="NC"),"UTILIZOU O PDA CORRETAMENTE. NÃO HÁ FOTOS DE TODAS AS ETAPAS",IF(AND(AE919="NC",AF919="NC"),"NÃO UTILIZOU O PDA",IF(AND(AE919="NA",AF919="NA"),"NÃO AVALIADO POR FALHA DE SINCRONISMO"))))</f>
        <v>0</v>
      </c>
      <c r="AH919" s="144"/>
      <c r="AI919" s="190" t="s">
        <v>6</v>
      </c>
      <c r="AJ919" s="94">
        <f>E919</f>
        <v>0</v>
      </c>
      <c r="AK919" s="192" t="s">
        <v>39</v>
      </c>
    </row>
    <row r="920" spans="1:37" ht="30" customHeight="1">
      <c r="A920" s="90"/>
      <c r="B920" s="90"/>
      <c r="C920" s="90"/>
      <c r="D920" s="90"/>
      <c r="E920" s="90"/>
      <c r="F920" s="90"/>
      <c r="G920" s="90"/>
      <c r="H920" s="90"/>
      <c r="I920" s="90"/>
      <c r="J920" s="90"/>
      <c r="K920" s="90"/>
      <c r="L920" s="90"/>
      <c r="M920" s="90"/>
      <c r="N920" s="153"/>
      <c r="O920" s="144"/>
      <c r="P920" s="90"/>
      <c r="Q920" s="144"/>
      <c r="R920" s="90"/>
      <c r="S920" s="144"/>
      <c r="T920" s="90"/>
      <c r="U920" s="144"/>
      <c r="V920" s="90"/>
      <c r="W920" s="144"/>
      <c r="X920" s="90"/>
      <c r="Y920" s="144"/>
      <c r="Z920" s="90"/>
      <c r="AA920" s="144"/>
      <c r="AB920" s="90"/>
      <c r="AC920" s="144"/>
      <c r="AD920" s="90"/>
      <c r="AE920" s="144"/>
      <c r="AF920" s="178" t="str">
        <f>IF(AND(O920="",Q920="",S920="",U920="",W920="",Y920="",AA920="",AC920=""),"",IF(OR(AND(O920&lt;&gt;"NA",O920&lt;&gt;"C",O920&lt;&gt;"NC",O920&lt;&gt;"SF",O920&lt;&gt;""),AND(Q920&lt;&gt;"NA",Q920&lt;&gt;"C",Q920&lt;&gt;"NC",Q920&lt;&gt;"SF",Q920&lt;&gt;""),AND(S920&lt;&gt;"NA",S920&lt;&gt;"C",S920&lt;&gt;"NC",S920&lt;&gt;"SF",S920&lt;&gt;""),AND(U920&lt;&gt;"NA",U920&lt;&gt;"C",U920&lt;&gt;"NC",U920&lt;&gt;"SF",U920&lt;&gt;""),AND(W920&lt;&gt;"NA",W920&lt;&gt;"C",W920&lt;&gt;"NC",W920&lt;&gt;"SF",W920&lt;&gt;""),AND(Y920&lt;&gt;"NA",Y920&lt;&gt;"C",Y920&lt;&gt;"NC",Y920&lt;&gt;"SF",Y920&lt;&gt;""),AND(AA920&lt;&gt;"NA",AA920&lt;&gt;"C",AA920&lt;&gt;"NC",AA920&lt;&gt;"SF",AA920&lt;&gt;""),AND(AC920&lt;&gt;"NA",AC920&lt;&gt;"C",AC920&lt;&gt;"NC",AC920&lt;&gt;"SF",AC920&lt;&gt;"")),"FALSO",IF(AND(O920="NA",Q920="NA",S920="NA",U920="NA",W920="NA",Y920="NA",AA920="NA",AC920="NA"),"NA",IF(OR(O920="NC",Q920="NC",S920="NC",U920="NC",W920="NC",Y920="NC",AA920="NC",AC920="NC",O920="SF",Q920="SF",S920="SF",U920="SF",W920="SF",Y920="SF",AA920="SF",AC920="SF"),"NC",IF(OR(O920="C",Q920="C",S920="C",U920="C",W920="C",Y920="C",AA920="C",AC920="C"),"C","")))))</f>
        <v/>
      </c>
      <c r="AG920" s="54" t="b">
        <f>IF(AND(AE920="C",AF920="C"),"UTILIZOU O PDA CORRETAMENTE",IF(AND(AE920="C",AF920="NC"),"UTILIZOU O PDA CORRETAMENTE. NÃO HÁ FOTOS DE TODAS AS ETAPAS",IF(AND(AE920="NC",AF920="NC"),"NÃO UTILIZOU O PDA",IF(AND(AE920="NA",AF920="NA"),"NÃO AVALIADO POR FALHA DE SINCRONISMO"))))</f>
        <v>0</v>
      </c>
      <c r="AH920" s="144"/>
      <c r="AI920" s="190" t="s">
        <v>6</v>
      </c>
      <c r="AJ920" s="94">
        <f>E920</f>
        <v>0</v>
      </c>
      <c r="AK920" s="192" t="s">
        <v>39</v>
      </c>
    </row>
    <row r="921" spans="1:37" ht="30" customHeight="1">
      <c r="A921" s="90"/>
      <c r="B921" s="90"/>
      <c r="C921" s="90"/>
      <c r="D921" s="90"/>
      <c r="E921" s="90"/>
      <c r="F921" s="90"/>
      <c r="G921" s="90"/>
      <c r="H921" s="90"/>
      <c r="I921" s="90"/>
      <c r="J921" s="90"/>
      <c r="K921" s="90"/>
      <c r="L921" s="90"/>
      <c r="M921" s="90"/>
      <c r="N921" s="153"/>
      <c r="O921" s="144"/>
      <c r="P921" s="90"/>
      <c r="Q921" s="144"/>
      <c r="R921" s="90"/>
      <c r="S921" s="144"/>
      <c r="T921" s="90"/>
      <c r="U921" s="144"/>
      <c r="V921" s="90"/>
      <c r="W921" s="144"/>
      <c r="X921" s="90"/>
      <c r="Y921" s="144"/>
      <c r="Z921" s="90"/>
      <c r="AA921" s="144"/>
      <c r="AB921" s="90"/>
      <c r="AC921" s="144"/>
      <c r="AD921" s="90"/>
      <c r="AE921" s="144"/>
      <c r="AF921" s="178" t="str">
        <f>IF(AND(O921="",Q921="",S921="",U921="",W921="",Y921="",AA921="",AC921=""),"",IF(OR(AND(O921&lt;&gt;"NA",O921&lt;&gt;"C",O921&lt;&gt;"NC",O921&lt;&gt;"SF",O921&lt;&gt;""),AND(Q921&lt;&gt;"NA",Q921&lt;&gt;"C",Q921&lt;&gt;"NC",Q921&lt;&gt;"SF",Q921&lt;&gt;""),AND(S921&lt;&gt;"NA",S921&lt;&gt;"C",S921&lt;&gt;"NC",S921&lt;&gt;"SF",S921&lt;&gt;""),AND(U921&lt;&gt;"NA",U921&lt;&gt;"C",U921&lt;&gt;"NC",U921&lt;&gt;"SF",U921&lt;&gt;""),AND(W921&lt;&gt;"NA",W921&lt;&gt;"C",W921&lt;&gt;"NC",W921&lt;&gt;"SF",W921&lt;&gt;""),AND(Y921&lt;&gt;"NA",Y921&lt;&gt;"C",Y921&lt;&gt;"NC",Y921&lt;&gt;"SF",Y921&lt;&gt;""),AND(AA921&lt;&gt;"NA",AA921&lt;&gt;"C",AA921&lt;&gt;"NC",AA921&lt;&gt;"SF",AA921&lt;&gt;""),AND(AC921&lt;&gt;"NA",AC921&lt;&gt;"C",AC921&lt;&gt;"NC",AC921&lt;&gt;"SF",AC921&lt;&gt;"")),"FALSO",IF(AND(O921="NA",Q921="NA",S921="NA",U921="NA",W921="NA",Y921="NA",AA921="NA",AC921="NA"),"NA",IF(OR(O921="NC",Q921="NC",S921="NC",U921="NC",W921="NC",Y921="NC",AA921="NC",AC921="NC",O921="SF",Q921="SF",S921="SF",U921="SF",W921="SF",Y921="SF",AA921="SF",AC921="SF"),"NC",IF(OR(O921="C",Q921="C",S921="C",U921="C",W921="C",Y921="C",AA921="C",AC921="C"),"C","")))))</f>
        <v/>
      </c>
      <c r="AG921" s="54" t="b">
        <f>IF(AND(AE921="C",AF921="C"),"UTILIZOU O PDA CORRETAMENTE",IF(AND(AE921="C",AF921="NC"),"UTILIZOU O PDA CORRETAMENTE. NÃO HÁ FOTOS DE TODAS AS ETAPAS",IF(AND(AE921="NC",AF921="NC"),"NÃO UTILIZOU O PDA",IF(AND(AE921="NA",AF921="NA"),"NÃO AVALIADO POR FALHA DE SINCRONISMO"))))</f>
        <v>0</v>
      </c>
      <c r="AH921" s="144"/>
      <c r="AI921" s="190" t="s">
        <v>6</v>
      </c>
      <c r="AJ921" s="94">
        <f>E921</f>
        <v>0</v>
      </c>
      <c r="AK921" s="192" t="s">
        <v>39</v>
      </c>
    </row>
    <row r="922" spans="1:37" ht="30" customHeight="1">
      <c r="A922" s="90"/>
      <c r="B922" s="90"/>
      <c r="C922" s="90"/>
      <c r="D922" s="90"/>
      <c r="E922" s="90"/>
      <c r="F922" s="90"/>
      <c r="G922" s="90"/>
      <c r="H922" s="90"/>
      <c r="I922" s="90"/>
      <c r="J922" s="90"/>
      <c r="K922" s="90"/>
      <c r="L922" s="90"/>
      <c r="M922" s="90"/>
      <c r="N922" s="153"/>
      <c r="O922" s="144"/>
      <c r="P922" s="90"/>
      <c r="Q922" s="144"/>
      <c r="R922" s="90"/>
      <c r="S922" s="144"/>
      <c r="T922" s="90"/>
      <c r="U922" s="144"/>
      <c r="V922" s="90"/>
      <c r="W922" s="144"/>
      <c r="X922" s="90"/>
      <c r="Y922" s="144"/>
      <c r="Z922" s="90"/>
      <c r="AA922" s="144"/>
      <c r="AB922" s="90"/>
      <c r="AC922" s="144"/>
      <c r="AD922" s="90"/>
      <c r="AE922" s="144"/>
      <c r="AF922" s="178" t="str">
        <f>IF(AND(O922="",Q922="",S922="",U922="",W922="",Y922="",AA922="",AC922=""),"",IF(OR(AND(O922&lt;&gt;"NA",O922&lt;&gt;"C",O922&lt;&gt;"NC",O922&lt;&gt;"SF",O922&lt;&gt;""),AND(Q922&lt;&gt;"NA",Q922&lt;&gt;"C",Q922&lt;&gt;"NC",Q922&lt;&gt;"SF",Q922&lt;&gt;""),AND(S922&lt;&gt;"NA",S922&lt;&gt;"C",S922&lt;&gt;"NC",S922&lt;&gt;"SF",S922&lt;&gt;""),AND(U922&lt;&gt;"NA",U922&lt;&gt;"C",U922&lt;&gt;"NC",U922&lt;&gt;"SF",U922&lt;&gt;""),AND(W922&lt;&gt;"NA",W922&lt;&gt;"C",W922&lt;&gt;"NC",W922&lt;&gt;"SF",W922&lt;&gt;""),AND(Y922&lt;&gt;"NA",Y922&lt;&gt;"C",Y922&lt;&gt;"NC",Y922&lt;&gt;"SF",Y922&lt;&gt;""),AND(AA922&lt;&gt;"NA",AA922&lt;&gt;"C",AA922&lt;&gt;"NC",AA922&lt;&gt;"SF",AA922&lt;&gt;""),AND(AC922&lt;&gt;"NA",AC922&lt;&gt;"C",AC922&lt;&gt;"NC",AC922&lt;&gt;"SF",AC922&lt;&gt;"")),"FALSO",IF(AND(O922="NA",Q922="NA",S922="NA",U922="NA",W922="NA",Y922="NA",AA922="NA",AC922="NA"),"NA",IF(OR(O922="NC",Q922="NC",S922="NC",U922="NC",W922="NC",Y922="NC",AA922="NC",AC922="NC",O922="SF",Q922="SF",S922="SF",U922="SF",W922="SF",Y922="SF",AA922="SF",AC922="SF"),"NC",IF(OR(O922="C",Q922="C",S922="C",U922="C",W922="C",Y922="C",AA922="C",AC922="C"),"C","")))))</f>
        <v/>
      </c>
      <c r="AG922" s="54" t="b">
        <f>IF(AND(AE922="C",AF922="C"),"UTILIZOU O PDA CORRETAMENTE",IF(AND(AE922="C",AF922="NC"),"UTILIZOU O PDA CORRETAMENTE. NÃO HÁ FOTOS DE TODAS AS ETAPAS",IF(AND(AE922="NC",AF922="NC"),"NÃO UTILIZOU O PDA",IF(AND(AE922="NA",AF922="NA"),"NÃO AVALIADO POR FALHA DE SINCRONISMO"))))</f>
        <v>0</v>
      </c>
      <c r="AH922" s="144"/>
      <c r="AI922" s="190" t="s">
        <v>6</v>
      </c>
      <c r="AJ922" s="94">
        <f>E922</f>
        <v>0</v>
      </c>
      <c r="AK922" s="192" t="s">
        <v>39</v>
      </c>
    </row>
    <row r="923" spans="1:37" ht="30" customHeight="1">
      <c r="A923" s="90"/>
      <c r="B923" s="90"/>
      <c r="C923" s="90"/>
      <c r="D923" s="90"/>
      <c r="E923" s="90"/>
      <c r="F923" s="90"/>
      <c r="G923" s="90"/>
      <c r="H923" s="90"/>
      <c r="I923" s="90"/>
      <c r="J923" s="90"/>
      <c r="K923" s="90"/>
      <c r="L923" s="90"/>
      <c r="M923" s="90"/>
      <c r="N923" s="153"/>
      <c r="O923" s="144"/>
      <c r="P923" s="90"/>
      <c r="Q923" s="144"/>
      <c r="R923" s="90"/>
      <c r="S923" s="144"/>
      <c r="T923" s="90"/>
      <c r="U923" s="144"/>
      <c r="V923" s="90"/>
      <c r="W923" s="144"/>
      <c r="X923" s="90"/>
      <c r="Y923" s="144"/>
      <c r="Z923" s="90"/>
      <c r="AA923" s="144"/>
      <c r="AB923" s="90"/>
      <c r="AC923" s="144"/>
      <c r="AD923" s="90"/>
      <c r="AE923" s="144"/>
      <c r="AF923" s="178" t="str">
        <f>IF(AND(O923="",Q923="",S923="",U923="",W923="",Y923="",AA923="",AC923=""),"",IF(OR(AND(O923&lt;&gt;"NA",O923&lt;&gt;"C",O923&lt;&gt;"NC",O923&lt;&gt;"SF",O923&lt;&gt;""),AND(Q923&lt;&gt;"NA",Q923&lt;&gt;"C",Q923&lt;&gt;"NC",Q923&lt;&gt;"SF",Q923&lt;&gt;""),AND(S923&lt;&gt;"NA",S923&lt;&gt;"C",S923&lt;&gt;"NC",S923&lt;&gt;"SF",S923&lt;&gt;""),AND(U923&lt;&gt;"NA",U923&lt;&gt;"C",U923&lt;&gt;"NC",U923&lt;&gt;"SF",U923&lt;&gt;""),AND(W923&lt;&gt;"NA",W923&lt;&gt;"C",W923&lt;&gt;"NC",W923&lt;&gt;"SF",W923&lt;&gt;""),AND(Y923&lt;&gt;"NA",Y923&lt;&gt;"C",Y923&lt;&gt;"NC",Y923&lt;&gt;"SF",Y923&lt;&gt;""),AND(AA923&lt;&gt;"NA",AA923&lt;&gt;"C",AA923&lt;&gt;"NC",AA923&lt;&gt;"SF",AA923&lt;&gt;""),AND(AC923&lt;&gt;"NA",AC923&lt;&gt;"C",AC923&lt;&gt;"NC",AC923&lt;&gt;"SF",AC923&lt;&gt;"")),"FALSO",IF(AND(O923="NA",Q923="NA",S923="NA",U923="NA",W923="NA",Y923="NA",AA923="NA",AC923="NA"),"NA",IF(OR(O923="NC",Q923="NC",S923="NC",U923="NC",W923="NC",Y923="NC",AA923="NC",AC923="NC",O923="SF",Q923="SF",S923="SF",U923="SF",W923="SF",Y923="SF",AA923="SF",AC923="SF"),"NC",IF(OR(O923="C",Q923="C",S923="C",U923="C",W923="C",Y923="C",AA923="C",AC923="C"),"C","")))))</f>
        <v/>
      </c>
      <c r="AG923" s="54" t="b">
        <f>IF(AND(AE923="C",AF923="C"),"UTILIZOU O PDA CORRETAMENTE",IF(AND(AE923="C",AF923="NC"),"UTILIZOU O PDA CORRETAMENTE. NÃO HÁ FOTOS DE TODAS AS ETAPAS",IF(AND(AE923="NC",AF923="NC"),"NÃO UTILIZOU O PDA",IF(AND(AE923="NA",AF923="NA"),"NÃO AVALIADO POR FALHA DE SINCRONISMO"))))</f>
        <v>0</v>
      </c>
      <c r="AH923" s="144"/>
      <c r="AI923" s="190" t="s">
        <v>6</v>
      </c>
      <c r="AJ923" s="94">
        <f>E923</f>
        <v>0</v>
      </c>
      <c r="AK923" s="192" t="s">
        <v>39</v>
      </c>
    </row>
    <row r="924" spans="1:37" ht="30" customHeight="1">
      <c r="A924" s="90"/>
      <c r="B924" s="90"/>
      <c r="C924" s="90"/>
      <c r="D924" s="90"/>
      <c r="E924" s="90"/>
      <c r="F924" s="90"/>
      <c r="G924" s="90"/>
      <c r="H924" s="90"/>
      <c r="I924" s="90"/>
      <c r="J924" s="90"/>
      <c r="K924" s="90"/>
      <c r="L924" s="90"/>
      <c r="M924" s="90"/>
      <c r="N924" s="153"/>
      <c r="O924" s="144"/>
      <c r="P924" s="90"/>
      <c r="Q924" s="144"/>
      <c r="R924" s="90"/>
      <c r="S924" s="144"/>
      <c r="T924" s="90"/>
      <c r="U924" s="144"/>
      <c r="V924" s="90"/>
      <c r="W924" s="144"/>
      <c r="X924" s="90"/>
      <c r="Y924" s="144"/>
      <c r="Z924" s="90"/>
      <c r="AA924" s="144"/>
      <c r="AB924" s="90"/>
      <c r="AC924" s="144"/>
      <c r="AD924" s="90"/>
      <c r="AE924" s="144"/>
      <c r="AF924" s="178" t="str">
        <f>IF(AND(O924="",Q924="",S924="",U924="",W924="",Y924="",AA924="",AC924=""),"",IF(OR(AND(O924&lt;&gt;"NA",O924&lt;&gt;"C",O924&lt;&gt;"NC",O924&lt;&gt;"SF",O924&lt;&gt;""),AND(Q924&lt;&gt;"NA",Q924&lt;&gt;"C",Q924&lt;&gt;"NC",Q924&lt;&gt;"SF",Q924&lt;&gt;""),AND(S924&lt;&gt;"NA",S924&lt;&gt;"C",S924&lt;&gt;"NC",S924&lt;&gt;"SF",S924&lt;&gt;""),AND(U924&lt;&gt;"NA",U924&lt;&gt;"C",U924&lt;&gt;"NC",U924&lt;&gt;"SF",U924&lt;&gt;""),AND(W924&lt;&gt;"NA",W924&lt;&gt;"C",W924&lt;&gt;"NC",W924&lt;&gt;"SF",W924&lt;&gt;""),AND(Y924&lt;&gt;"NA",Y924&lt;&gt;"C",Y924&lt;&gt;"NC",Y924&lt;&gt;"SF",Y924&lt;&gt;""),AND(AA924&lt;&gt;"NA",AA924&lt;&gt;"C",AA924&lt;&gt;"NC",AA924&lt;&gt;"SF",AA924&lt;&gt;""),AND(AC924&lt;&gt;"NA",AC924&lt;&gt;"C",AC924&lt;&gt;"NC",AC924&lt;&gt;"SF",AC924&lt;&gt;"")),"FALSO",IF(AND(O924="NA",Q924="NA",S924="NA",U924="NA",W924="NA",Y924="NA",AA924="NA",AC924="NA"),"NA",IF(OR(O924="NC",Q924="NC",S924="NC",U924="NC",W924="NC",Y924="NC",AA924="NC",AC924="NC",O924="SF",Q924="SF",S924="SF",U924="SF",W924="SF",Y924="SF",AA924="SF",AC924="SF"),"NC",IF(OR(O924="C",Q924="C",S924="C",U924="C",W924="C",Y924="C",AA924="C",AC924="C"),"C","")))))</f>
        <v/>
      </c>
      <c r="AG924" s="54" t="b">
        <f>IF(AND(AE924="C",AF924="C"),"UTILIZOU O PDA CORRETAMENTE",IF(AND(AE924="C",AF924="NC"),"UTILIZOU O PDA CORRETAMENTE. NÃO HÁ FOTOS DE TODAS AS ETAPAS",IF(AND(AE924="NC",AF924="NC"),"NÃO UTILIZOU O PDA",IF(AND(AE924="NA",AF924="NA"),"NÃO AVALIADO POR FALHA DE SINCRONISMO"))))</f>
        <v>0</v>
      </c>
      <c r="AH924" s="144"/>
      <c r="AI924" s="190" t="s">
        <v>6</v>
      </c>
      <c r="AJ924" s="94">
        <f>E924</f>
        <v>0</v>
      </c>
      <c r="AK924" s="192" t="s">
        <v>39</v>
      </c>
    </row>
    <row r="925" spans="1:37" ht="30" customHeight="1">
      <c r="A925" s="90"/>
      <c r="B925" s="90"/>
      <c r="C925" s="90"/>
      <c r="D925" s="90"/>
      <c r="E925" s="90"/>
      <c r="F925" s="90"/>
      <c r="G925" s="90"/>
      <c r="H925" s="90"/>
      <c r="I925" s="90"/>
      <c r="J925" s="90"/>
      <c r="K925" s="90"/>
      <c r="L925" s="90"/>
      <c r="M925" s="90"/>
      <c r="N925" s="153"/>
      <c r="O925" s="144"/>
      <c r="P925" s="90"/>
      <c r="Q925" s="144"/>
      <c r="R925" s="90"/>
      <c r="S925" s="144"/>
      <c r="T925" s="90"/>
      <c r="U925" s="144"/>
      <c r="V925" s="90"/>
      <c r="W925" s="144"/>
      <c r="X925" s="90"/>
      <c r="Y925" s="144"/>
      <c r="Z925" s="90"/>
      <c r="AA925" s="144"/>
      <c r="AB925" s="90"/>
      <c r="AC925" s="144"/>
      <c r="AD925" s="90"/>
      <c r="AE925" s="144"/>
      <c r="AF925" s="178" t="str">
        <f>IF(AND(O925="",Q925="",S925="",U925="",W925="",Y925="",AA925="",AC925=""),"",IF(OR(AND(O925&lt;&gt;"NA",O925&lt;&gt;"C",O925&lt;&gt;"NC",O925&lt;&gt;"SF",O925&lt;&gt;""),AND(Q925&lt;&gt;"NA",Q925&lt;&gt;"C",Q925&lt;&gt;"NC",Q925&lt;&gt;"SF",Q925&lt;&gt;""),AND(S925&lt;&gt;"NA",S925&lt;&gt;"C",S925&lt;&gt;"NC",S925&lt;&gt;"SF",S925&lt;&gt;""),AND(U925&lt;&gt;"NA",U925&lt;&gt;"C",U925&lt;&gt;"NC",U925&lt;&gt;"SF",U925&lt;&gt;""),AND(W925&lt;&gt;"NA",W925&lt;&gt;"C",W925&lt;&gt;"NC",W925&lt;&gt;"SF",W925&lt;&gt;""),AND(Y925&lt;&gt;"NA",Y925&lt;&gt;"C",Y925&lt;&gt;"NC",Y925&lt;&gt;"SF",Y925&lt;&gt;""),AND(AA925&lt;&gt;"NA",AA925&lt;&gt;"C",AA925&lt;&gt;"NC",AA925&lt;&gt;"SF",AA925&lt;&gt;""),AND(AC925&lt;&gt;"NA",AC925&lt;&gt;"C",AC925&lt;&gt;"NC",AC925&lt;&gt;"SF",AC925&lt;&gt;"")),"FALSO",IF(AND(O925="NA",Q925="NA",S925="NA",U925="NA",W925="NA",Y925="NA",AA925="NA",AC925="NA"),"NA",IF(OR(O925="NC",Q925="NC",S925="NC",U925="NC",W925="NC",Y925="NC",AA925="NC",AC925="NC",O925="SF",Q925="SF",S925="SF",U925="SF",W925="SF",Y925="SF",AA925="SF",AC925="SF"),"NC",IF(OR(O925="C",Q925="C",S925="C",U925="C",W925="C",Y925="C",AA925="C",AC925="C"),"C","")))))</f>
        <v/>
      </c>
      <c r="AG925" s="54" t="b">
        <f>IF(AND(AE925="C",AF925="C"),"UTILIZOU O PDA CORRETAMENTE",IF(AND(AE925="C",AF925="NC"),"UTILIZOU O PDA CORRETAMENTE. NÃO HÁ FOTOS DE TODAS AS ETAPAS",IF(AND(AE925="NC",AF925="NC"),"NÃO UTILIZOU O PDA",IF(AND(AE925="NA",AF925="NA"),"NÃO AVALIADO POR FALHA DE SINCRONISMO"))))</f>
        <v>0</v>
      </c>
      <c r="AH925" s="144"/>
      <c r="AI925" s="190" t="s">
        <v>6</v>
      </c>
      <c r="AJ925" s="94">
        <f>E925</f>
        <v>0</v>
      </c>
      <c r="AK925" s="192" t="s">
        <v>39</v>
      </c>
    </row>
    <row r="926" spans="1:37" ht="30" customHeight="1">
      <c r="A926" s="90"/>
      <c r="B926" s="90"/>
      <c r="C926" s="90"/>
      <c r="D926" s="90"/>
      <c r="E926" s="90"/>
      <c r="F926" s="90"/>
      <c r="G926" s="90"/>
      <c r="H926" s="90"/>
      <c r="I926" s="90"/>
      <c r="J926" s="90"/>
      <c r="K926" s="90"/>
      <c r="L926" s="90"/>
      <c r="M926" s="90"/>
      <c r="N926" s="153"/>
      <c r="O926" s="144"/>
      <c r="P926" s="90"/>
      <c r="Q926" s="144"/>
      <c r="R926" s="90"/>
      <c r="S926" s="144"/>
      <c r="T926" s="90"/>
      <c r="U926" s="144"/>
      <c r="V926" s="90"/>
      <c r="W926" s="144"/>
      <c r="X926" s="90"/>
      <c r="Y926" s="144"/>
      <c r="Z926" s="90"/>
      <c r="AA926" s="144"/>
      <c r="AB926" s="90"/>
      <c r="AC926" s="144"/>
      <c r="AD926" s="90"/>
      <c r="AE926" s="144"/>
      <c r="AF926" s="178" t="str">
        <f>IF(AND(O926="",Q926="",S926="",U926="",W926="",Y926="",AA926="",AC926=""),"",IF(OR(AND(O926&lt;&gt;"NA",O926&lt;&gt;"C",O926&lt;&gt;"NC",O926&lt;&gt;"SF",O926&lt;&gt;""),AND(Q926&lt;&gt;"NA",Q926&lt;&gt;"C",Q926&lt;&gt;"NC",Q926&lt;&gt;"SF",Q926&lt;&gt;""),AND(S926&lt;&gt;"NA",S926&lt;&gt;"C",S926&lt;&gt;"NC",S926&lt;&gt;"SF",S926&lt;&gt;""),AND(U926&lt;&gt;"NA",U926&lt;&gt;"C",U926&lt;&gt;"NC",U926&lt;&gt;"SF",U926&lt;&gt;""),AND(W926&lt;&gt;"NA",W926&lt;&gt;"C",W926&lt;&gt;"NC",W926&lt;&gt;"SF",W926&lt;&gt;""),AND(Y926&lt;&gt;"NA",Y926&lt;&gt;"C",Y926&lt;&gt;"NC",Y926&lt;&gt;"SF",Y926&lt;&gt;""),AND(AA926&lt;&gt;"NA",AA926&lt;&gt;"C",AA926&lt;&gt;"NC",AA926&lt;&gt;"SF",AA926&lt;&gt;""),AND(AC926&lt;&gt;"NA",AC926&lt;&gt;"C",AC926&lt;&gt;"NC",AC926&lt;&gt;"SF",AC926&lt;&gt;"")),"FALSO",IF(AND(O926="NA",Q926="NA",S926="NA",U926="NA",W926="NA",Y926="NA",AA926="NA",AC926="NA"),"NA",IF(OR(O926="NC",Q926="NC",S926="NC",U926="NC",W926="NC",Y926="NC",AA926="NC",AC926="NC",O926="SF",Q926="SF",S926="SF",U926="SF",W926="SF",Y926="SF",AA926="SF",AC926="SF"),"NC",IF(OR(O926="C",Q926="C",S926="C",U926="C",W926="C",Y926="C",AA926="C",AC926="C"),"C","")))))</f>
        <v/>
      </c>
      <c r="AG926" s="54" t="b">
        <f>IF(AND(AE926="C",AF926="C"),"UTILIZOU O PDA CORRETAMENTE",IF(AND(AE926="C",AF926="NC"),"UTILIZOU O PDA CORRETAMENTE. NÃO HÁ FOTOS DE TODAS AS ETAPAS",IF(AND(AE926="NC",AF926="NC"),"NÃO UTILIZOU O PDA",IF(AND(AE926="NA",AF926="NA"),"NÃO AVALIADO POR FALHA DE SINCRONISMO"))))</f>
        <v>0</v>
      </c>
      <c r="AH926" s="144"/>
      <c r="AI926" s="190" t="s">
        <v>6</v>
      </c>
      <c r="AJ926" s="94">
        <f>E926</f>
        <v>0</v>
      </c>
      <c r="AK926" s="192" t="s">
        <v>39</v>
      </c>
    </row>
    <row r="927" spans="1:37" ht="30" customHeight="1">
      <c r="A927" s="90"/>
      <c r="B927" s="90"/>
      <c r="C927" s="90"/>
      <c r="D927" s="90"/>
      <c r="E927" s="90"/>
      <c r="F927" s="90"/>
      <c r="G927" s="90"/>
      <c r="H927" s="90"/>
      <c r="I927" s="90"/>
      <c r="J927" s="90"/>
      <c r="K927" s="90"/>
      <c r="L927" s="90"/>
      <c r="M927" s="90"/>
      <c r="N927" s="153"/>
      <c r="O927" s="144"/>
      <c r="P927" s="90"/>
      <c r="Q927" s="144"/>
      <c r="R927" s="90"/>
      <c r="S927" s="144"/>
      <c r="T927" s="90"/>
      <c r="U927" s="144"/>
      <c r="V927" s="90"/>
      <c r="W927" s="144"/>
      <c r="X927" s="90"/>
      <c r="Y927" s="144"/>
      <c r="Z927" s="90"/>
      <c r="AA927" s="144"/>
      <c r="AB927" s="90"/>
      <c r="AC927" s="144"/>
      <c r="AD927" s="90"/>
      <c r="AE927" s="144"/>
      <c r="AF927" s="178" t="str">
        <f>IF(AND(O927="",Q927="",S927="",U927="",W927="",Y927="",AA927="",AC927=""),"",IF(OR(AND(O927&lt;&gt;"NA",O927&lt;&gt;"C",O927&lt;&gt;"NC",O927&lt;&gt;"SF",O927&lt;&gt;""),AND(Q927&lt;&gt;"NA",Q927&lt;&gt;"C",Q927&lt;&gt;"NC",Q927&lt;&gt;"SF",Q927&lt;&gt;""),AND(S927&lt;&gt;"NA",S927&lt;&gt;"C",S927&lt;&gt;"NC",S927&lt;&gt;"SF",S927&lt;&gt;""),AND(U927&lt;&gt;"NA",U927&lt;&gt;"C",U927&lt;&gt;"NC",U927&lt;&gt;"SF",U927&lt;&gt;""),AND(W927&lt;&gt;"NA",W927&lt;&gt;"C",W927&lt;&gt;"NC",W927&lt;&gt;"SF",W927&lt;&gt;""),AND(Y927&lt;&gt;"NA",Y927&lt;&gt;"C",Y927&lt;&gt;"NC",Y927&lt;&gt;"SF",Y927&lt;&gt;""),AND(AA927&lt;&gt;"NA",AA927&lt;&gt;"C",AA927&lt;&gt;"NC",AA927&lt;&gt;"SF",AA927&lt;&gt;""),AND(AC927&lt;&gt;"NA",AC927&lt;&gt;"C",AC927&lt;&gt;"NC",AC927&lt;&gt;"SF",AC927&lt;&gt;"")),"FALSO",IF(AND(O927="NA",Q927="NA",S927="NA",U927="NA",W927="NA",Y927="NA",AA927="NA",AC927="NA"),"NA",IF(OR(O927="NC",Q927="NC",S927="NC",U927="NC",W927="NC",Y927="NC",AA927="NC",AC927="NC",O927="SF",Q927="SF",S927="SF",U927="SF",W927="SF",Y927="SF",AA927="SF",AC927="SF"),"NC",IF(OR(O927="C",Q927="C",S927="C",U927="C",W927="C",Y927="C",AA927="C",AC927="C"),"C","")))))</f>
        <v/>
      </c>
      <c r="AG927" s="54" t="b">
        <f>IF(AND(AE927="C",AF927="C"),"UTILIZOU O PDA CORRETAMENTE",IF(AND(AE927="C",AF927="NC"),"UTILIZOU O PDA CORRETAMENTE. NÃO HÁ FOTOS DE TODAS AS ETAPAS",IF(AND(AE927="NC",AF927="NC"),"NÃO UTILIZOU O PDA",IF(AND(AE927="NA",AF927="NA"),"NÃO AVALIADO POR FALHA DE SINCRONISMO"))))</f>
        <v>0</v>
      </c>
      <c r="AH927" s="144"/>
      <c r="AI927" s="190" t="s">
        <v>6</v>
      </c>
      <c r="AJ927" s="94">
        <f>E927</f>
        <v>0</v>
      </c>
      <c r="AK927" s="192" t="s">
        <v>39</v>
      </c>
    </row>
    <row r="928" spans="1:37" ht="30" customHeight="1">
      <c r="A928" s="90"/>
      <c r="B928" s="90"/>
      <c r="C928" s="90"/>
      <c r="D928" s="90"/>
      <c r="E928" s="90"/>
      <c r="F928" s="90"/>
      <c r="G928" s="90"/>
      <c r="H928" s="90"/>
      <c r="I928" s="90"/>
      <c r="J928" s="90"/>
      <c r="K928" s="90"/>
      <c r="L928" s="90"/>
      <c r="M928" s="90"/>
      <c r="N928" s="153"/>
      <c r="O928" s="144"/>
      <c r="P928" s="90"/>
      <c r="Q928" s="144"/>
      <c r="R928" s="90"/>
      <c r="S928" s="144"/>
      <c r="T928" s="90"/>
      <c r="U928" s="144"/>
      <c r="V928" s="90"/>
      <c r="W928" s="144"/>
      <c r="X928" s="90"/>
      <c r="Y928" s="144"/>
      <c r="Z928" s="90"/>
      <c r="AA928" s="144"/>
      <c r="AB928" s="90"/>
      <c r="AC928" s="144"/>
      <c r="AD928" s="90"/>
      <c r="AE928" s="144"/>
      <c r="AF928" s="178" t="str">
        <f>IF(AND(O928="",Q928="",S928="",U928="",W928="",Y928="",AA928="",AC928=""),"",IF(OR(AND(O928&lt;&gt;"NA",O928&lt;&gt;"C",O928&lt;&gt;"NC",O928&lt;&gt;"SF",O928&lt;&gt;""),AND(Q928&lt;&gt;"NA",Q928&lt;&gt;"C",Q928&lt;&gt;"NC",Q928&lt;&gt;"SF",Q928&lt;&gt;""),AND(S928&lt;&gt;"NA",S928&lt;&gt;"C",S928&lt;&gt;"NC",S928&lt;&gt;"SF",S928&lt;&gt;""),AND(U928&lt;&gt;"NA",U928&lt;&gt;"C",U928&lt;&gt;"NC",U928&lt;&gt;"SF",U928&lt;&gt;""),AND(W928&lt;&gt;"NA",W928&lt;&gt;"C",W928&lt;&gt;"NC",W928&lt;&gt;"SF",W928&lt;&gt;""),AND(Y928&lt;&gt;"NA",Y928&lt;&gt;"C",Y928&lt;&gt;"NC",Y928&lt;&gt;"SF",Y928&lt;&gt;""),AND(AA928&lt;&gt;"NA",AA928&lt;&gt;"C",AA928&lt;&gt;"NC",AA928&lt;&gt;"SF",AA928&lt;&gt;""),AND(AC928&lt;&gt;"NA",AC928&lt;&gt;"C",AC928&lt;&gt;"NC",AC928&lt;&gt;"SF",AC928&lt;&gt;"")),"FALSO",IF(AND(O928="NA",Q928="NA",S928="NA",U928="NA",W928="NA",Y928="NA",AA928="NA",AC928="NA"),"NA",IF(OR(O928="NC",Q928="NC",S928="NC",U928="NC",W928="NC",Y928="NC",AA928="NC",AC928="NC",O928="SF",Q928="SF",S928="SF",U928="SF",W928="SF",Y928="SF",AA928="SF",AC928="SF"),"NC",IF(OR(O928="C",Q928="C",S928="C",U928="C",W928="C",Y928="C",AA928="C",AC928="C"),"C","")))))</f>
        <v/>
      </c>
      <c r="AG928" s="54" t="b">
        <f>IF(AND(AE928="C",AF928="C"),"UTILIZOU O PDA CORRETAMENTE",IF(AND(AE928="C",AF928="NC"),"UTILIZOU O PDA CORRETAMENTE. NÃO HÁ FOTOS DE TODAS AS ETAPAS",IF(AND(AE928="NC",AF928="NC"),"NÃO UTILIZOU O PDA",IF(AND(AE928="NA",AF928="NA"),"NÃO AVALIADO POR FALHA DE SINCRONISMO"))))</f>
        <v>0</v>
      </c>
      <c r="AH928" s="144"/>
      <c r="AI928" s="190" t="s">
        <v>6</v>
      </c>
      <c r="AJ928" s="94">
        <f>E928</f>
        <v>0</v>
      </c>
      <c r="AK928" s="192" t="s">
        <v>39</v>
      </c>
    </row>
    <row r="929" spans="1:37" ht="30" customHeight="1">
      <c r="A929" s="90"/>
      <c r="B929" s="90"/>
      <c r="C929" s="90"/>
      <c r="D929" s="90"/>
      <c r="E929" s="90"/>
      <c r="F929" s="90"/>
      <c r="G929" s="90"/>
      <c r="H929" s="90"/>
      <c r="I929" s="90"/>
      <c r="J929" s="90"/>
      <c r="K929" s="90"/>
      <c r="L929" s="90"/>
      <c r="M929" s="90"/>
      <c r="N929" s="153"/>
      <c r="O929" s="144"/>
      <c r="P929" s="90"/>
      <c r="Q929" s="144"/>
      <c r="R929" s="90"/>
      <c r="S929" s="144"/>
      <c r="T929" s="90"/>
      <c r="U929" s="144"/>
      <c r="V929" s="90"/>
      <c r="W929" s="144"/>
      <c r="X929" s="90"/>
      <c r="Y929" s="144"/>
      <c r="Z929" s="90"/>
      <c r="AA929" s="144"/>
      <c r="AB929" s="90"/>
      <c r="AC929" s="144"/>
      <c r="AD929" s="90"/>
      <c r="AE929" s="144"/>
      <c r="AF929" s="178" t="str">
        <f>IF(AND(O929="",Q929="",S929="",U929="",W929="",Y929="",AA929="",AC929=""),"",IF(OR(AND(O929&lt;&gt;"NA",O929&lt;&gt;"C",O929&lt;&gt;"NC",O929&lt;&gt;"SF",O929&lt;&gt;""),AND(Q929&lt;&gt;"NA",Q929&lt;&gt;"C",Q929&lt;&gt;"NC",Q929&lt;&gt;"SF",Q929&lt;&gt;""),AND(S929&lt;&gt;"NA",S929&lt;&gt;"C",S929&lt;&gt;"NC",S929&lt;&gt;"SF",S929&lt;&gt;""),AND(U929&lt;&gt;"NA",U929&lt;&gt;"C",U929&lt;&gt;"NC",U929&lt;&gt;"SF",U929&lt;&gt;""),AND(W929&lt;&gt;"NA",W929&lt;&gt;"C",W929&lt;&gt;"NC",W929&lt;&gt;"SF",W929&lt;&gt;""),AND(Y929&lt;&gt;"NA",Y929&lt;&gt;"C",Y929&lt;&gt;"NC",Y929&lt;&gt;"SF",Y929&lt;&gt;""),AND(AA929&lt;&gt;"NA",AA929&lt;&gt;"C",AA929&lt;&gt;"NC",AA929&lt;&gt;"SF",AA929&lt;&gt;""),AND(AC929&lt;&gt;"NA",AC929&lt;&gt;"C",AC929&lt;&gt;"NC",AC929&lt;&gt;"SF",AC929&lt;&gt;"")),"FALSO",IF(AND(O929="NA",Q929="NA",S929="NA",U929="NA",W929="NA",Y929="NA",AA929="NA",AC929="NA"),"NA",IF(OR(O929="NC",Q929="NC",S929="NC",U929="NC",W929="NC",Y929="NC",AA929="NC",AC929="NC",O929="SF",Q929="SF",S929="SF",U929="SF",W929="SF",Y929="SF",AA929="SF",AC929="SF"),"NC",IF(OR(O929="C",Q929="C",S929="C",U929="C",W929="C",Y929="C",AA929="C",AC929="C"),"C","")))))</f>
        <v/>
      </c>
      <c r="AG929" s="54" t="b">
        <f>IF(AND(AE929="C",AF929="C"),"UTILIZOU O PDA CORRETAMENTE",IF(AND(AE929="C",AF929="NC"),"UTILIZOU O PDA CORRETAMENTE. NÃO HÁ FOTOS DE TODAS AS ETAPAS",IF(AND(AE929="NC",AF929="NC"),"NÃO UTILIZOU O PDA",IF(AND(AE929="NA",AF929="NA"),"NÃO AVALIADO POR FALHA DE SINCRONISMO"))))</f>
        <v>0</v>
      </c>
      <c r="AH929" s="144"/>
      <c r="AI929" s="190" t="s">
        <v>6</v>
      </c>
      <c r="AJ929" s="94">
        <f>E929</f>
        <v>0</v>
      </c>
      <c r="AK929" s="192" t="s">
        <v>39</v>
      </c>
    </row>
    <row r="930" spans="1:37" ht="30" customHeight="1">
      <c r="A930" s="90"/>
      <c r="B930" s="90"/>
      <c r="C930" s="90"/>
      <c r="D930" s="90"/>
      <c r="E930" s="90"/>
      <c r="F930" s="90"/>
      <c r="G930" s="90"/>
      <c r="H930" s="90"/>
      <c r="I930" s="90"/>
      <c r="J930" s="90"/>
      <c r="K930" s="90"/>
      <c r="L930" s="90"/>
      <c r="M930" s="90"/>
      <c r="N930" s="153"/>
      <c r="O930" s="144"/>
      <c r="P930" s="90"/>
      <c r="Q930" s="144"/>
      <c r="R930" s="90"/>
      <c r="S930" s="144"/>
      <c r="T930" s="90"/>
      <c r="U930" s="144"/>
      <c r="V930" s="90"/>
      <c r="W930" s="144"/>
      <c r="X930" s="90"/>
      <c r="Y930" s="144"/>
      <c r="Z930" s="90"/>
      <c r="AA930" s="144"/>
      <c r="AB930" s="90"/>
      <c r="AC930" s="144"/>
      <c r="AD930" s="90"/>
      <c r="AE930" s="144"/>
      <c r="AF930" s="178" t="str">
        <f>IF(AND(O930="",Q930="",S930="",U930="",W930="",Y930="",AA930="",AC930=""),"",IF(OR(AND(O930&lt;&gt;"NA",O930&lt;&gt;"C",O930&lt;&gt;"NC",O930&lt;&gt;"SF",O930&lt;&gt;""),AND(Q930&lt;&gt;"NA",Q930&lt;&gt;"C",Q930&lt;&gt;"NC",Q930&lt;&gt;"SF",Q930&lt;&gt;""),AND(S930&lt;&gt;"NA",S930&lt;&gt;"C",S930&lt;&gt;"NC",S930&lt;&gt;"SF",S930&lt;&gt;""),AND(U930&lt;&gt;"NA",U930&lt;&gt;"C",U930&lt;&gt;"NC",U930&lt;&gt;"SF",U930&lt;&gt;""),AND(W930&lt;&gt;"NA",W930&lt;&gt;"C",W930&lt;&gt;"NC",W930&lt;&gt;"SF",W930&lt;&gt;""),AND(Y930&lt;&gt;"NA",Y930&lt;&gt;"C",Y930&lt;&gt;"NC",Y930&lt;&gt;"SF",Y930&lt;&gt;""),AND(AA930&lt;&gt;"NA",AA930&lt;&gt;"C",AA930&lt;&gt;"NC",AA930&lt;&gt;"SF",AA930&lt;&gt;""),AND(AC930&lt;&gt;"NA",AC930&lt;&gt;"C",AC930&lt;&gt;"NC",AC930&lt;&gt;"SF",AC930&lt;&gt;"")),"FALSO",IF(AND(O930="NA",Q930="NA",S930="NA",U930="NA",W930="NA",Y930="NA",AA930="NA",AC930="NA"),"NA",IF(OR(O930="NC",Q930="NC",S930="NC",U930="NC",W930="NC",Y930="NC",AA930="NC",AC930="NC",O930="SF",Q930="SF",S930="SF",U930="SF",W930="SF",Y930="SF",AA930="SF",AC930="SF"),"NC",IF(OR(O930="C",Q930="C",S930="C",U930="C",W930="C",Y930="C",AA930="C",AC930="C"),"C","")))))</f>
        <v/>
      </c>
      <c r="AG930" s="54" t="b">
        <f>IF(AND(AE930="C",AF930="C"),"UTILIZOU O PDA CORRETAMENTE",IF(AND(AE930="C",AF930="NC"),"UTILIZOU O PDA CORRETAMENTE. NÃO HÁ FOTOS DE TODAS AS ETAPAS",IF(AND(AE930="NC",AF930="NC"),"NÃO UTILIZOU O PDA",IF(AND(AE930="NA",AF930="NA"),"NÃO AVALIADO POR FALHA DE SINCRONISMO"))))</f>
        <v>0</v>
      </c>
      <c r="AH930" s="144"/>
      <c r="AI930" s="190" t="s">
        <v>6</v>
      </c>
      <c r="AJ930" s="94">
        <f>E930</f>
        <v>0</v>
      </c>
      <c r="AK930" s="192" t="s">
        <v>39</v>
      </c>
    </row>
    <row r="931" spans="1:37" ht="30" customHeight="1">
      <c r="A931" s="90"/>
      <c r="B931" s="90"/>
      <c r="C931" s="90"/>
      <c r="D931" s="90"/>
      <c r="E931" s="90"/>
      <c r="F931" s="90"/>
      <c r="G931" s="90"/>
      <c r="H931" s="90"/>
      <c r="I931" s="90"/>
      <c r="J931" s="90"/>
      <c r="K931" s="90"/>
      <c r="L931" s="90"/>
      <c r="M931" s="90"/>
      <c r="N931" s="153"/>
      <c r="O931" s="144"/>
      <c r="P931" s="90"/>
      <c r="Q931" s="144"/>
      <c r="R931" s="90"/>
      <c r="S931" s="144"/>
      <c r="T931" s="90"/>
      <c r="U931" s="144"/>
      <c r="V931" s="90"/>
      <c r="W931" s="144"/>
      <c r="X931" s="90"/>
      <c r="Y931" s="144"/>
      <c r="Z931" s="90"/>
      <c r="AA931" s="144"/>
      <c r="AB931" s="90"/>
      <c r="AC931" s="144"/>
      <c r="AD931" s="90"/>
      <c r="AE931" s="144"/>
      <c r="AF931" s="178" t="str">
        <f>IF(AND(O931="",Q931="",S931="",U931="",W931="",Y931="",AA931="",AC931=""),"",IF(OR(AND(O931&lt;&gt;"NA",O931&lt;&gt;"C",O931&lt;&gt;"NC",O931&lt;&gt;"SF",O931&lt;&gt;""),AND(Q931&lt;&gt;"NA",Q931&lt;&gt;"C",Q931&lt;&gt;"NC",Q931&lt;&gt;"SF",Q931&lt;&gt;""),AND(S931&lt;&gt;"NA",S931&lt;&gt;"C",S931&lt;&gt;"NC",S931&lt;&gt;"SF",S931&lt;&gt;""),AND(U931&lt;&gt;"NA",U931&lt;&gt;"C",U931&lt;&gt;"NC",U931&lt;&gt;"SF",U931&lt;&gt;""),AND(W931&lt;&gt;"NA",W931&lt;&gt;"C",W931&lt;&gt;"NC",W931&lt;&gt;"SF",W931&lt;&gt;""),AND(Y931&lt;&gt;"NA",Y931&lt;&gt;"C",Y931&lt;&gt;"NC",Y931&lt;&gt;"SF",Y931&lt;&gt;""),AND(AA931&lt;&gt;"NA",AA931&lt;&gt;"C",AA931&lt;&gt;"NC",AA931&lt;&gt;"SF",AA931&lt;&gt;""),AND(AC931&lt;&gt;"NA",AC931&lt;&gt;"C",AC931&lt;&gt;"NC",AC931&lt;&gt;"SF",AC931&lt;&gt;"")),"FALSO",IF(AND(O931="NA",Q931="NA",S931="NA",U931="NA",W931="NA",Y931="NA",AA931="NA",AC931="NA"),"NA",IF(OR(O931="NC",Q931="NC",S931="NC",U931="NC",W931="NC",Y931="NC",AA931="NC",AC931="NC",O931="SF",Q931="SF",S931="SF",U931="SF",W931="SF",Y931="SF",AA931="SF",AC931="SF"),"NC",IF(OR(O931="C",Q931="C",S931="C",U931="C",W931="C",Y931="C",AA931="C",AC931="C"),"C","")))))</f>
        <v/>
      </c>
      <c r="AG931" s="54" t="b">
        <f>IF(AND(AE931="C",AF931="C"),"UTILIZOU O PDA CORRETAMENTE",IF(AND(AE931="C",AF931="NC"),"UTILIZOU O PDA CORRETAMENTE. NÃO HÁ FOTOS DE TODAS AS ETAPAS",IF(AND(AE931="NC",AF931="NC"),"NÃO UTILIZOU O PDA",IF(AND(AE931="NA",AF931="NA"),"NÃO AVALIADO POR FALHA DE SINCRONISMO"))))</f>
        <v>0</v>
      </c>
      <c r="AH931" s="144"/>
      <c r="AI931" s="190" t="s">
        <v>6</v>
      </c>
      <c r="AJ931" s="94">
        <f>E931</f>
        <v>0</v>
      </c>
      <c r="AK931" s="192" t="s">
        <v>39</v>
      </c>
    </row>
    <row r="932" spans="1:37" ht="30" customHeight="1">
      <c r="A932" s="90"/>
      <c r="B932" s="90"/>
      <c r="C932" s="90"/>
      <c r="D932" s="90"/>
      <c r="E932" s="90"/>
      <c r="F932" s="90"/>
      <c r="G932" s="90"/>
      <c r="H932" s="90"/>
      <c r="I932" s="90"/>
      <c r="J932" s="90"/>
      <c r="K932" s="90"/>
      <c r="L932" s="90"/>
      <c r="M932" s="90"/>
      <c r="N932" s="153"/>
      <c r="O932" s="144"/>
      <c r="P932" s="90"/>
      <c r="Q932" s="144"/>
      <c r="R932" s="90"/>
      <c r="S932" s="144"/>
      <c r="T932" s="90"/>
      <c r="U932" s="144"/>
      <c r="V932" s="90"/>
      <c r="W932" s="144"/>
      <c r="X932" s="90"/>
      <c r="Y932" s="144"/>
      <c r="Z932" s="90"/>
      <c r="AA932" s="144"/>
      <c r="AB932" s="90"/>
      <c r="AC932" s="144"/>
      <c r="AD932" s="90"/>
      <c r="AE932" s="144"/>
      <c r="AF932" s="178" t="str">
        <f>IF(AND(O932="",Q932="",S932="",U932="",W932="",Y932="",AA932="",AC932=""),"",IF(OR(AND(O932&lt;&gt;"NA",O932&lt;&gt;"C",O932&lt;&gt;"NC",O932&lt;&gt;"SF",O932&lt;&gt;""),AND(Q932&lt;&gt;"NA",Q932&lt;&gt;"C",Q932&lt;&gt;"NC",Q932&lt;&gt;"SF",Q932&lt;&gt;""),AND(S932&lt;&gt;"NA",S932&lt;&gt;"C",S932&lt;&gt;"NC",S932&lt;&gt;"SF",S932&lt;&gt;""),AND(U932&lt;&gt;"NA",U932&lt;&gt;"C",U932&lt;&gt;"NC",U932&lt;&gt;"SF",U932&lt;&gt;""),AND(W932&lt;&gt;"NA",W932&lt;&gt;"C",W932&lt;&gt;"NC",W932&lt;&gt;"SF",W932&lt;&gt;""),AND(Y932&lt;&gt;"NA",Y932&lt;&gt;"C",Y932&lt;&gt;"NC",Y932&lt;&gt;"SF",Y932&lt;&gt;""),AND(AA932&lt;&gt;"NA",AA932&lt;&gt;"C",AA932&lt;&gt;"NC",AA932&lt;&gt;"SF",AA932&lt;&gt;""),AND(AC932&lt;&gt;"NA",AC932&lt;&gt;"C",AC932&lt;&gt;"NC",AC932&lt;&gt;"SF",AC932&lt;&gt;"")),"FALSO",IF(AND(O932="NA",Q932="NA",S932="NA",U932="NA",W932="NA",Y932="NA",AA932="NA",AC932="NA"),"NA",IF(OR(O932="NC",Q932="NC",S932="NC",U932="NC",W932="NC",Y932="NC",AA932="NC",AC932="NC",O932="SF",Q932="SF",S932="SF",U932="SF",W932="SF",Y932="SF",AA932="SF",AC932="SF"),"NC",IF(OR(O932="C",Q932="C",S932="C",U932="C",W932="C",Y932="C",AA932="C",AC932="C"),"C","")))))</f>
        <v/>
      </c>
      <c r="AG932" s="54" t="b">
        <f>IF(AND(AE932="C",AF932="C"),"UTILIZOU O PDA CORRETAMENTE",IF(AND(AE932="C",AF932="NC"),"UTILIZOU O PDA CORRETAMENTE. NÃO HÁ FOTOS DE TODAS AS ETAPAS",IF(AND(AE932="NC",AF932="NC"),"NÃO UTILIZOU O PDA",IF(AND(AE932="NA",AF932="NA"),"NÃO AVALIADO POR FALHA DE SINCRONISMO"))))</f>
        <v>0</v>
      </c>
      <c r="AH932" s="144"/>
      <c r="AI932" s="190" t="s">
        <v>6</v>
      </c>
      <c r="AJ932" s="94">
        <f>E932</f>
        <v>0</v>
      </c>
      <c r="AK932" s="192" t="s">
        <v>39</v>
      </c>
    </row>
    <row r="933" spans="1:37" ht="30" customHeight="1">
      <c r="A933" s="90"/>
      <c r="B933" s="90"/>
      <c r="C933" s="90"/>
      <c r="D933" s="90"/>
      <c r="E933" s="90"/>
      <c r="F933" s="90"/>
      <c r="G933" s="90"/>
      <c r="H933" s="90"/>
      <c r="I933" s="90"/>
      <c r="J933" s="90"/>
      <c r="K933" s="90"/>
      <c r="L933" s="90"/>
      <c r="M933" s="90"/>
      <c r="N933" s="153"/>
      <c r="O933" s="144"/>
      <c r="P933" s="90"/>
      <c r="Q933" s="144"/>
      <c r="R933" s="90"/>
      <c r="S933" s="144"/>
      <c r="T933" s="90"/>
      <c r="U933" s="144"/>
      <c r="V933" s="90"/>
      <c r="W933" s="144"/>
      <c r="X933" s="90"/>
      <c r="Y933" s="144"/>
      <c r="Z933" s="90"/>
      <c r="AA933" s="144"/>
      <c r="AB933" s="90"/>
      <c r="AC933" s="144"/>
      <c r="AD933" s="90"/>
      <c r="AE933" s="144"/>
      <c r="AF933" s="178" t="str">
        <f>IF(AND(O933="",Q933="",S933="",U933="",W933="",Y933="",AA933="",AC933=""),"",IF(OR(AND(O933&lt;&gt;"NA",O933&lt;&gt;"C",O933&lt;&gt;"NC",O933&lt;&gt;"SF",O933&lt;&gt;""),AND(Q933&lt;&gt;"NA",Q933&lt;&gt;"C",Q933&lt;&gt;"NC",Q933&lt;&gt;"SF",Q933&lt;&gt;""),AND(S933&lt;&gt;"NA",S933&lt;&gt;"C",S933&lt;&gt;"NC",S933&lt;&gt;"SF",S933&lt;&gt;""),AND(U933&lt;&gt;"NA",U933&lt;&gt;"C",U933&lt;&gt;"NC",U933&lt;&gt;"SF",U933&lt;&gt;""),AND(W933&lt;&gt;"NA",W933&lt;&gt;"C",W933&lt;&gt;"NC",W933&lt;&gt;"SF",W933&lt;&gt;""),AND(Y933&lt;&gt;"NA",Y933&lt;&gt;"C",Y933&lt;&gt;"NC",Y933&lt;&gt;"SF",Y933&lt;&gt;""),AND(AA933&lt;&gt;"NA",AA933&lt;&gt;"C",AA933&lt;&gt;"NC",AA933&lt;&gt;"SF",AA933&lt;&gt;""),AND(AC933&lt;&gt;"NA",AC933&lt;&gt;"C",AC933&lt;&gt;"NC",AC933&lt;&gt;"SF",AC933&lt;&gt;"")),"FALSO",IF(AND(O933="NA",Q933="NA",S933="NA",U933="NA",W933="NA",Y933="NA",AA933="NA",AC933="NA"),"NA",IF(OR(O933="NC",Q933="NC",S933="NC",U933="NC",W933="NC",Y933="NC",AA933="NC",AC933="NC",O933="SF",Q933="SF",S933="SF",U933="SF",W933="SF",Y933="SF",AA933="SF",AC933="SF"),"NC",IF(OR(O933="C",Q933="C",S933="C",U933="C",W933="C",Y933="C",AA933="C",AC933="C"),"C","")))))</f>
        <v/>
      </c>
      <c r="AG933" s="54" t="b">
        <f>IF(AND(AE933="C",AF933="C"),"UTILIZOU O PDA CORRETAMENTE",IF(AND(AE933="C",AF933="NC"),"UTILIZOU O PDA CORRETAMENTE. NÃO HÁ FOTOS DE TODAS AS ETAPAS",IF(AND(AE933="NC",AF933="NC"),"NÃO UTILIZOU O PDA",IF(AND(AE933="NA",AF933="NA"),"NÃO AVALIADO POR FALHA DE SINCRONISMO"))))</f>
        <v>0</v>
      </c>
      <c r="AH933" s="144"/>
      <c r="AI933" s="190" t="s">
        <v>6</v>
      </c>
      <c r="AJ933" s="94">
        <f>E933</f>
        <v>0</v>
      </c>
      <c r="AK933" s="192" t="s">
        <v>39</v>
      </c>
    </row>
    <row r="934" spans="1:37" ht="30" customHeight="1">
      <c r="A934" s="90"/>
      <c r="B934" s="90"/>
      <c r="C934" s="90"/>
      <c r="D934" s="90"/>
      <c r="E934" s="90"/>
      <c r="F934" s="90"/>
      <c r="G934" s="90"/>
      <c r="H934" s="90"/>
      <c r="I934" s="90"/>
      <c r="J934" s="90"/>
      <c r="K934" s="90"/>
      <c r="L934" s="90"/>
      <c r="M934" s="90"/>
      <c r="N934" s="153"/>
      <c r="O934" s="144"/>
      <c r="P934" s="90"/>
      <c r="Q934" s="144"/>
      <c r="R934" s="90"/>
      <c r="S934" s="144"/>
      <c r="T934" s="90"/>
      <c r="U934" s="144"/>
      <c r="V934" s="90"/>
      <c r="W934" s="144"/>
      <c r="X934" s="90"/>
      <c r="Y934" s="144"/>
      <c r="Z934" s="90"/>
      <c r="AA934" s="144"/>
      <c r="AB934" s="90"/>
      <c r="AC934" s="144"/>
      <c r="AD934" s="90"/>
      <c r="AE934" s="144"/>
      <c r="AF934" s="178" t="str">
        <f>IF(AND(O934="",Q934="",S934="",U934="",W934="",Y934="",AA934="",AC934=""),"",IF(OR(AND(O934&lt;&gt;"NA",O934&lt;&gt;"C",O934&lt;&gt;"NC",O934&lt;&gt;"SF",O934&lt;&gt;""),AND(Q934&lt;&gt;"NA",Q934&lt;&gt;"C",Q934&lt;&gt;"NC",Q934&lt;&gt;"SF",Q934&lt;&gt;""),AND(S934&lt;&gt;"NA",S934&lt;&gt;"C",S934&lt;&gt;"NC",S934&lt;&gt;"SF",S934&lt;&gt;""),AND(U934&lt;&gt;"NA",U934&lt;&gt;"C",U934&lt;&gt;"NC",U934&lt;&gt;"SF",U934&lt;&gt;""),AND(W934&lt;&gt;"NA",W934&lt;&gt;"C",W934&lt;&gt;"NC",W934&lt;&gt;"SF",W934&lt;&gt;""),AND(Y934&lt;&gt;"NA",Y934&lt;&gt;"C",Y934&lt;&gt;"NC",Y934&lt;&gt;"SF",Y934&lt;&gt;""),AND(AA934&lt;&gt;"NA",AA934&lt;&gt;"C",AA934&lt;&gt;"NC",AA934&lt;&gt;"SF",AA934&lt;&gt;""),AND(AC934&lt;&gt;"NA",AC934&lt;&gt;"C",AC934&lt;&gt;"NC",AC934&lt;&gt;"SF",AC934&lt;&gt;"")),"FALSO",IF(AND(O934="NA",Q934="NA",S934="NA",U934="NA",W934="NA",Y934="NA",AA934="NA",AC934="NA"),"NA",IF(OR(O934="NC",Q934="NC",S934="NC",U934="NC",W934="NC",Y934="NC",AA934="NC",AC934="NC",O934="SF",Q934="SF",S934="SF",U934="SF",W934="SF",Y934="SF",AA934="SF",AC934="SF"),"NC",IF(OR(O934="C",Q934="C",S934="C",U934="C",W934="C",Y934="C",AA934="C",AC934="C"),"C","")))))</f>
        <v/>
      </c>
      <c r="AG934" s="54" t="b">
        <f>IF(AND(AE934="C",AF934="C"),"UTILIZOU O PDA CORRETAMENTE",IF(AND(AE934="C",AF934="NC"),"UTILIZOU O PDA CORRETAMENTE. NÃO HÁ FOTOS DE TODAS AS ETAPAS",IF(AND(AE934="NC",AF934="NC"),"NÃO UTILIZOU O PDA",IF(AND(AE934="NA",AF934="NA"),"NÃO AVALIADO POR FALHA DE SINCRONISMO"))))</f>
        <v>0</v>
      </c>
      <c r="AH934" s="144"/>
      <c r="AI934" s="190" t="s">
        <v>6</v>
      </c>
      <c r="AJ934" s="94">
        <f>E934</f>
        <v>0</v>
      </c>
      <c r="AK934" s="192" t="s">
        <v>39</v>
      </c>
    </row>
    <row r="935" spans="1:37" ht="30" customHeight="1">
      <c r="A935" s="90"/>
      <c r="B935" s="90"/>
      <c r="C935" s="90"/>
      <c r="D935" s="90"/>
      <c r="E935" s="90"/>
      <c r="F935" s="90"/>
      <c r="G935" s="90"/>
      <c r="H935" s="90"/>
      <c r="I935" s="90"/>
      <c r="J935" s="90"/>
      <c r="K935" s="90"/>
      <c r="L935" s="90"/>
      <c r="M935" s="90"/>
      <c r="N935" s="153"/>
      <c r="O935" s="144"/>
      <c r="P935" s="90"/>
      <c r="Q935" s="144"/>
      <c r="R935" s="90"/>
      <c r="S935" s="144"/>
      <c r="T935" s="90"/>
      <c r="U935" s="144"/>
      <c r="V935" s="90"/>
      <c r="W935" s="144"/>
      <c r="X935" s="90"/>
      <c r="Y935" s="144"/>
      <c r="Z935" s="90"/>
      <c r="AA935" s="144"/>
      <c r="AB935" s="90"/>
      <c r="AC935" s="144"/>
      <c r="AD935" s="90"/>
      <c r="AE935" s="144"/>
      <c r="AF935" s="178" t="str">
        <f>IF(AND(O935="",Q935="",S935="",U935="",W935="",Y935="",AA935="",AC935=""),"",IF(OR(AND(O935&lt;&gt;"NA",O935&lt;&gt;"C",O935&lt;&gt;"NC",O935&lt;&gt;"SF",O935&lt;&gt;""),AND(Q935&lt;&gt;"NA",Q935&lt;&gt;"C",Q935&lt;&gt;"NC",Q935&lt;&gt;"SF",Q935&lt;&gt;""),AND(S935&lt;&gt;"NA",S935&lt;&gt;"C",S935&lt;&gt;"NC",S935&lt;&gt;"SF",S935&lt;&gt;""),AND(U935&lt;&gt;"NA",U935&lt;&gt;"C",U935&lt;&gt;"NC",U935&lt;&gt;"SF",U935&lt;&gt;""),AND(W935&lt;&gt;"NA",W935&lt;&gt;"C",W935&lt;&gt;"NC",W935&lt;&gt;"SF",W935&lt;&gt;""),AND(Y935&lt;&gt;"NA",Y935&lt;&gt;"C",Y935&lt;&gt;"NC",Y935&lt;&gt;"SF",Y935&lt;&gt;""),AND(AA935&lt;&gt;"NA",AA935&lt;&gt;"C",AA935&lt;&gt;"NC",AA935&lt;&gt;"SF",AA935&lt;&gt;""),AND(AC935&lt;&gt;"NA",AC935&lt;&gt;"C",AC935&lt;&gt;"NC",AC935&lt;&gt;"SF",AC935&lt;&gt;"")),"FALSO",IF(AND(O935="NA",Q935="NA",S935="NA",U935="NA",W935="NA",Y935="NA",AA935="NA",AC935="NA"),"NA",IF(OR(O935="NC",Q935="NC",S935="NC",U935="NC",W935="NC",Y935="NC",AA935="NC",AC935="NC",O935="SF",Q935="SF",S935="SF",U935="SF",W935="SF",Y935="SF",AA935="SF",AC935="SF"),"NC",IF(OR(O935="C",Q935="C",S935="C",U935="C",W935="C",Y935="C",AA935="C",AC935="C"),"C","")))))</f>
        <v/>
      </c>
      <c r="AG935" s="54" t="b">
        <f>IF(AND(AE935="C",AF935="C"),"UTILIZOU O PDA CORRETAMENTE",IF(AND(AE935="C",AF935="NC"),"UTILIZOU O PDA CORRETAMENTE. NÃO HÁ FOTOS DE TODAS AS ETAPAS",IF(AND(AE935="NC",AF935="NC"),"NÃO UTILIZOU O PDA",IF(AND(AE935="NA",AF935="NA"),"NÃO AVALIADO POR FALHA DE SINCRONISMO"))))</f>
        <v>0</v>
      </c>
      <c r="AH935" s="144"/>
      <c r="AI935" s="190" t="s">
        <v>6</v>
      </c>
      <c r="AJ935" s="94">
        <f>E935</f>
        <v>0</v>
      </c>
      <c r="AK935" s="192" t="s">
        <v>39</v>
      </c>
    </row>
    <row r="936" spans="1:37" ht="30" customHeight="1">
      <c r="A936" s="90"/>
      <c r="B936" s="90"/>
      <c r="C936" s="90"/>
      <c r="D936" s="90"/>
      <c r="E936" s="90"/>
      <c r="F936" s="90"/>
      <c r="G936" s="90"/>
      <c r="H936" s="90"/>
      <c r="I936" s="90"/>
      <c r="J936" s="90"/>
      <c r="K936" s="90"/>
      <c r="L936" s="90"/>
      <c r="M936" s="90"/>
      <c r="N936" s="153"/>
      <c r="O936" s="144"/>
      <c r="P936" s="90"/>
      <c r="Q936" s="144"/>
      <c r="R936" s="90"/>
      <c r="S936" s="144"/>
      <c r="T936" s="90"/>
      <c r="U936" s="144"/>
      <c r="V936" s="90"/>
      <c r="W936" s="144"/>
      <c r="X936" s="90"/>
      <c r="Y936" s="144"/>
      <c r="Z936" s="90"/>
      <c r="AA936" s="144"/>
      <c r="AB936" s="90"/>
      <c r="AC936" s="144"/>
      <c r="AD936" s="90"/>
      <c r="AE936" s="144"/>
      <c r="AF936" s="178" t="str">
        <f>IF(AND(O936="",Q936="",S936="",U936="",W936="",Y936="",AA936="",AC936=""),"",IF(OR(AND(O936&lt;&gt;"NA",O936&lt;&gt;"C",O936&lt;&gt;"NC",O936&lt;&gt;"SF",O936&lt;&gt;""),AND(Q936&lt;&gt;"NA",Q936&lt;&gt;"C",Q936&lt;&gt;"NC",Q936&lt;&gt;"SF",Q936&lt;&gt;""),AND(S936&lt;&gt;"NA",S936&lt;&gt;"C",S936&lt;&gt;"NC",S936&lt;&gt;"SF",S936&lt;&gt;""),AND(U936&lt;&gt;"NA",U936&lt;&gt;"C",U936&lt;&gt;"NC",U936&lt;&gt;"SF",U936&lt;&gt;""),AND(W936&lt;&gt;"NA",W936&lt;&gt;"C",W936&lt;&gt;"NC",W936&lt;&gt;"SF",W936&lt;&gt;""),AND(Y936&lt;&gt;"NA",Y936&lt;&gt;"C",Y936&lt;&gt;"NC",Y936&lt;&gt;"SF",Y936&lt;&gt;""),AND(AA936&lt;&gt;"NA",AA936&lt;&gt;"C",AA936&lt;&gt;"NC",AA936&lt;&gt;"SF",AA936&lt;&gt;""),AND(AC936&lt;&gt;"NA",AC936&lt;&gt;"C",AC936&lt;&gt;"NC",AC936&lt;&gt;"SF",AC936&lt;&gt;"")),"FALSO",IF(AND(O936="NA",Q936="NA",S936="NA",U936="NA",W936="NA",Y936="NA",AA936="NA",AC936="NA"),"NA",IF(OR(O936="NC",Q936="NC",S936="NC",U936="NC",W936="NC",Y936="NC",AA936="NC",AC936="NC",O936="SF",Q936="SF",S936="SF",U936="SF",W936="SF",Y936="SF",AA936="SF",AC936="SF"),"NC",IF(OR(O936="C",Q936="C",S936="C",U936="C",W936="C",Y936="C",AA936="C",AC936="C"),"C","")))))</f>
        <v/>
      </c>
      <c r="AG936" s="54" t="b">
        <f>IF(AND(AE936="C",AF936="C"),"UTILIZOU O PDA CORRETAMENTE",IF(AND(AE936="C",AF936="NC"),"UTILIZOU O PDA CORRETAMENTE. NÃO HÁ FOTOS DE TODAS AS ETAPAS",IF(AND(AE936="NC",AF936="NC"),"NÃO UTILIZOU O PDA",IF(AND(AE936="NA",AF936="NA"),"NÃO AVALIADO POR FALHA DE SINCRONISMO"))))</f>
        <v>0</v>
      </c>
      <c r="AH936" s="144"/>
      <c r="AI936" s="190" t="s">
        <v>6</v>
      </c>
      <c r="AJ936" s="94">
        <f>E936</f>
        <v>0</v>
      </c>
      <c r="AK936" s="192" t="s">
        <v>39</v>
      </c>
    </row>
    <row r="937" spans="1:37" ht="30" customHeight="1">
      <c r="A937" s="90"/>
      <c r="B937" s="90"/>
      <c r="C937" s="90"/>
      <c r="D937" s="90"/>
      <c r="E937" s="90"/>
      <c r="F937" s="90"/>
      <c r="G937" s="90"/>
      <c r="H937" s="90"/>
      <c r="I937" s="90"/>
      <c r="J937" s="90"/>
      <c r="K937" s="90"/>
      <c r="L937" s="90"/>
      <c r="M937" s="90"/>
      <c r="N937" s="153"/>
      <c r="O937" s="144"/>
      <c r="P937" s="90"/>
      <c r="Q937" s="144"/>
      <c r="R937" s="90"/>
      <c r="S937" s="144"/>
      <c r="T937" s="90"/>
      <c r="U937" s="144"/>
      <c r="V937" s="90"/>
      <c r="W937" s="144"/>
      <c r="X937" s="90"/>
      <c r="Y937" s="144"/>
      <c r="Z937" s="90"/>
      <c r="AA937" s="144"/>
      <c r="AB937" s="90"/>
      <c r="AC937" s="144"/>
      <c r="AD937" s="90"/>
      <c r="AE937" s="144"/>
      <c r="AF937" s="178" t="str">
        <f>IF(AND(O937="",Q937="",S937="",U937="",W937="",Y937="",AA937="",AC937=""),"",IF(OR(AND(O937&lt;&gt;"NA",O937&lt;&gt;"C",O937&lt;&gt;"NC",O937&lt;&gt;"SF",O937&lt;&gt;""),AND(Q937&lt;&gt;"NA",Q937&lt;&gt;"C",Q937&lt;&gt;"NC",Q937&lt;&gt;"SF",Q937&lt;&gt;""),AND(S937&lt;&gt;"NA",S937&lt;&gt;"C",S937&lt;&gt;"NC",S937&lt;&gt;"SF",S937&lt;&gt;""),AND(U937&lt;&gt;"NA",U937&lt;&gt;"C",U937&lt;&gt;"NC",U937&lt;&gt;"SF",U937&lt;&gt;""),AND(W937&lt;&gt;"NA",W937&lt;&gt;"C",W937&lt;&gt;"NC",W937&lt;&gt;"SF",W937&lt;&gt;""),AND(Y937&lt;&gt;"NA",Y937&lt;&gt;"C",Y937&lt;&gt;"NC",Y937&lt;&gt;"SF",Y937&lt;&gt;""),AND(AA937&lt;&gt;"NA",AA937&lt;&gt;"C",AA937&lt;&gt;"NC",AA937&lt;&gt;"SF",AA937&lt;&gt;""),AND(AC937&lt;&gt;"NA",AC937&lt;&gt;"C",AC937&lt;&gt;"NC",AC937&lt;&gt;"SF",AC937&lt;&gt;"")),"FALSO",IF(AND(O937="NA",Q937="NA",S937="NA",U937="NA",W937="NA",Y937="NA",AA937="NA",AC937="NA"),"NA",IF(OR(O937="NC",Q937="NC",S937="NC",U937="NC",W937="NC",Y937="NC",AA937="NC",AC937="NC",O937="SF",Q937="SF",S937="SF",U937="SF",W937="SF",Y937="SF",AA937="SF",AC937="SF"),"NC",IF(OR(O937="C",Q937="C",S937="C",U937="C",W937="C",Y937="C",AA937="C",AC937="C"),"C","")))))</f>
        <v/>
      </c>
      <c r="AG937" s="54" t="b">
        <f>IF(AND(AE937="C",AF937="C"),"UTILIZOU O PDA CORRETAMENTE",IF(AND(AE937="C",AF937="NC"),"UTILIZOU O PDA CORRETAMENTE. NÃO HÁ FOTOS DE TODAS AS ETAPAS",IF(AND(AE937="NC",AF937="NC"),"NÃO UTILIZOU O PDA",IF(AND(AE937="NA",AF937="NA"),"NÃO AVALIADO POR FALHA DE SINCRONISMO"))))</f>
        <v>0</v>
      </c>
      <c r="AH937" s="144"/>
      <c r="AI937" s="190" t="s">
        <v>6</v>
      </c>
      <c r="AJ937" s="94">
        <f>E937</f>
        <v>0</v>
      </c>
      <c r="AK937" s="192" t="s">
        <v>39</v>
      </c>
    </row>
    <row r="938" spans="1:37" ht="30" customHeight="1">
      <c r="A938" s="90"/>
      <c r="B938" s="90"/>
      <c r="C938" s="90"/>
      <c r="D938" s="90"/>
      <c r="E938" s="90"/>
      <c r="F938" s="90"/>
      <c r="G938" s="90"/>
      <c r="H938" s="90"/>
      <c r="I938" s="90"/>
      <c r="J938" s="90"/>
      <c r="K938" s="90"/>
      <c r="L938" s="90"/>
      <c r="M938" s="90"/>
      <c r="N938" s="153"/>
      <c r="O938" s="144"/>
      <c r="P938" s="90"/>
      <c r="Q938" s="144"/>
      <c r="R938" s="90"/>
      <c r="S938" s="144"/>
      <c r="T938" s="90"/>
      <c r="U938" s="144"/>
      <c r="V938" s="90"/>
      <c r="W938" s="144"/>
      <c r="X938" s="90"/>
      <c r="Y938" s="144"/>
      <c r="Z938" s="90"/>
      <c r="AA938" s="144"/>
      <c r="AB938" s="90"/>
      <c r="AC938" s="144"/>
      <c r="AD938" s="90"/>
      <c r="AE938" s="144"/>
      <c r="AF938" s="178" t="str">
        <f>IF(AND(O938="",Q938="",S938="",U938="",W938="",Y938="",AA938="",AC938=""),"",IF(OR(AND(O938&lt;&gt;"NA",O938&lt;&gt;"C",O938&lt;&gt;"NC",O938&lt;&gt;"SF",O938&lt;&gt;""),AND(Q938&lt;&gt;"NA",Q938&lt;&gt;"C",Q938&lt;&gt;"NC",Q938&lt;&gt;"SF",Q938&lt;&gt;""),AND(S938&lt;&gt;"NA",S938&lt;&gt;"C",S938&lt;&gt;"NC",S938&lt;&gt;"SF",S938&lt;&gt;""),AND(U938&lt;&gt;"NA",U938&lt;&gt;"C",U938&lt;&gt;"NC",U938&lt;&gt;"SF",U938&lt;&gt;""),AND(W938&lt;&gt;"NA",W938&lt;&gt;"C",W938&lt;&gt;"NC",W938&lt;&gt;"SF",W938&lt;&gt;""),AND(Y938&lt;&gt;"NA",Y938&lt;&gt;"C",Y938&lt;&gt;"NC",Y938&lt;&gt;"SF",Y938&lt;&gt;""),AND(AA938&lt;&gt;"NA",AA938&lt;&gt;"C",AA938&lt;&gt;"NC",AA938&lt;&gt;"SF",AA938&lt;&gt;""),AND(AC938&lt;&gt;"NA",AC938&lt;&gt;"C",AC938&lt;&gt;"NC",AC938&lt;&gt;"SF",AC938&lt;&gt;"")),"FALSO",IF(AND(O938="NA",Q938="NA",S938="NA",U938="NA",W938="NA",Y938="NA",AA938="NA",AC938="NA"),"NA",IF(OR(O938="NC",Q938="NC",S938="NC",U938="NC",W938="NC",Y938="NC",AA938="NC",AC938="NC",O938="SF",Q938="SF",S938="SF",U938="SF",W938="SF",Y938="SF",AA938="SF",AC938="SF"),"NC",IF(OR(O938="C",Q938="C",S938="C",U938="C",W938="C",Y938="C",AA938="C",AC938="C"),"C","")))))</f>
        <v/>
      </c>
      <c r="AG938" s="54" t="b">
        <f>IF(AND(AE938="C",AF938="C"),"UTILIZOU O PDA CORRETAMENTE",IF(AND(AE938="C",AF938="NC"),"UTILIZOU O PDA CORRETAMENTE. NÃO HÁ FOTOS DE TODAS AS ETAPAS",IF(AND(AE938="NC",AF938="NC"),"NÃO UTILIZOU O PDA",IF(AND(AE938="NA",AF938="NA"),"NÃO AVALIADO POR FALHA DE SINCRONISMO"))))</f>
        <v>0</v>
      </c>
      <c r="AH938" s="144"/>
      <c r="AI938" s="190" t="s">
        <v>6</v>
      </c>
      <c r="AJ938" s="94">
        <f>E938</f>
        <v>0</v>
      </c>
      <c r="AK938" s="192" t="s">
        <v>39</v>
      </c>
    </row>
    <row r="939" spans="1:37" ht="30" customHeight="1">
      <c r="A939" s="90"/>
      <c r="B939" s="90"/>
      <c r="C939" s="90"/>
      <c r="D939" s="90"/>
      <c r="E939" s="90"/>
      <c r="F939" s="90"/>
      <c r="G939" s="90"/>
      <c r="H939" s="90"/>
      <c r="I939" s="90"/>
      <c r="J939" s="90"/>
      <c r="K939" s="90"/>
      <c r="L939" s="90"/>
      <c r="M939" s="90"/>
      <c r="N939" s="153"/>
      <c r="O939" s="144"/>
      <c r="P939" s="90"/>
      <c r="Q939" s="144"/>
      <c r="R939" s="90"/>
      <c r="S939" s="144"/>
      <c r="T939" s="90"/>
      <c r="U939" s="144"/>
      <c r="V939" s="90"/>
      <c r="W939" s="144"/>
      <c r="X939" s="90"/>
      <c r="Y939" s="144"/>
      <c r="Z939" s="90"/>
      <c r="AA939" s="144"/>
      <c r="AB939" s="90"/>
      <c r="AC939" s="144"/>
      <c r="AD939" s="90"/>
      <c r="AE939" s="144"/>
      <c r="AF939" s="178" t="str">
        <f>IF(AND(O939="",Q939="",S939="",U939="",W939="",Y939="",AA939="",AC939=""),"",IF(OR(AND(O939&lt;&gt;"NA",O939&lt;&gt;"C",O939&lt;&gt;"NC",O939&lt;&gt;"SF",O939&lt;&gt;""),AND(Q939&lt;&gt;"NA",Q939&lt;&gt;"C",Q939&lt;&gt;"NC",Q939&lt;&gt;"SF",Q939&lt;&gt;""),AND(S939&lt;&gt;"NA",S939&lt;&gt;"C",S939&lt;&gt;"NC",S939&lt;&gt;"SF",S939&lt;&gt;""),AND(U939&lt;&gt;"NA",U939&lt;&gt;"C",U939&lt;&gt;"NC",U939&lt;&gt;"SF",U939&lt;&gt;""),AND(W939&lt;&gt;"NA",W939&lt;&gt;"C",W939&lt;&gt;"NC",W939&lt;&gt;"SF",W939&lt;&gt;""),AND(Y939&lt;&gt;"NA",Y939&lt;&gt;"C",Y939&lt;&gt;"NC",Y939&lt;&gt;"SF",Y939&lt;&gt;""),AND(AA939&lt;&gt;"NA",AA939&lt;&gt;"C",AA939&lt;&gt;"NC",AA939&lt;&gt;"SF",AA939&lt;&gt;""),AND(AC939&lt;&gt;"NA",AC939&lt;&gt;"C",AC939&lt;&gt;"NC",AC939&lt;&gt;"SF",AC939&lt;&gt;"")),"FALSO",IF(AND(O939="NA",Q939="NA",S939="NA",U939="NA",W939="NA",Y939="NA",AA939="NA",AC939="NA"),"NA",IF(OR(O939="NC",Q939="NC",S939="NC",U939="NC",W939="NC",Y939="NC",AA939="NC",AC939="NC",O939="SF",Q939="SF",S939="SF",U939="SF",W939="SF",Y939="SF",AA939="SF",AC939="SF"),"NC",IF(OR(O939="C",Q939="C",S939="C",U939="C",W939="C",Y939="C",AA939="C",AC939="C"),"C","")))))</f>
        <v/>
      </c>
      <c r="AG939" s="54" t="b">
        <f>IF(AND(AE939="C",AF939="C"),"UTILIZOU O PDA CORRETAMENTE",IF(AND(AE939="C",AF939="NC"),"UTILIZOU O PDA CORRETAMENTE. NÃO HÁ FOTOS DE TODAS AS ETAPAS",IF(AND(AE939="NC",AF939="NC"),"NÃO UTILIZOU O PDA",IF(AND(AE939="NA",AF939="NA"),"NÃO AVALIADO POR FALHA DE SINCRONISMO"))))</f>
        <v>0</v>
      </c>
      <c r="AH939" s="144"/>
      <c r="AI939" s="190" t="s">
        <v>6</v>
      </c>
      <c r="AJ939" s="94">
        <f>E939</f>
        <v>0</v>
      </c>
      <c r="AK939" s="192" t="s">
        <v>39</v>
      </c>
    </row>
    <row r="940" spans="1:37" ht="30" customHeight="1">
      <c r="A940" s="90"/>
      <c r="B940" s="90"/>
      <c r="C940" s="90"/>
      <c r="D940" s="90"/>
      <c r="E940" s="90"/>
      <c r="F940" s="90"/>
      <c r="G940" s="90"/>
      <c r="H940" s="90"/>
      <c r="I940" s="90"/>
      <c r="J940" s="90"/>
      <c r="K940" s="90"/>
      <c r="L940" s="90"/>
      <c r="M940" s="90"/>
      <c r="N940" s="153"/>
      <c r="O940" s="144"/>
      <c r="P940" s="90"/>
      <c r="Q940" s="144"/>
      <c r="R940" s="90"/>
      <c r="S940" s="144"/>
      <c r="T940" s="90"/>
      <c r="U940" s="144"/>
      <c r="V940" s="90"/>
      <c r="W940" s="144"/>
      <c r="X940" s="90"/>
      <c r="Y940" s="144"/>
      <c r="Z940" s="90"/>
      <c r="AA940" s="144"/>
      <c r="AB940" s="90"/>
      <c r="AC940" s="144"/>
      <c r="AD940" s="90"/>
      <c r="AE940" s="144"/>
      <c r="AF940" s="178" t="str">
        <f>IF(AND(O940="",Q940="",S940="",U940="",W940="",Y940="",AA940="",AC940=""),"",IF(OR(AND(O940&lt;&gt;"NA",O940&lt;&gt;"C",O940&lt;&gt;"NC",O940&lt;&gt;"SF",O940&lt;&gt;""),AND(Q940&lt;&gt;"NA",Q940&lt;&gt;"C",Q940&lt;&gt;"NC",Q940&lt;&gt;"SF",Q940&lt;&gt;""),AND(S940&lt;&gt;"NA",S940&lt;&gt;"C",S940&lt;&gt;"NC",S940&lt;&gt;"SF",S940&lt;&gt;""),AND(U940&lt;&gt;"NA",U940&lt;&gt;"C",U940&lt;&gt;"NC",U940&lt;&gt;"SF",U940&lt;&gt;""),AND(W940&lt;&gt;"NA",W940&lt;&gt;"C",W940&lt;&gt;"NC",W940&lt;&gt;"SF",W940&lt;&gt;""),AND(Y940&lt;&gt;"NA",Y940&lt;&gt;"C",Y940&lt;&gt;"NC",Y940&lt;&gt;"SF",Y940&lt;&gt;""),AND(AA940&lt;&gt;"NA",AA940&lt;&gt;"C",AA940&lt;&gt;"NC",AA940&lt;&gt;"SF",AA940&lt;&gt;""),AND(AC940&lt;&gt;"NA",AC940&lt;&gt;"C",AC940&lt;&gt;"NC",AC940&lt;&gt;"SF",AC940&lt;&gt;"")),"FALSO",IF(AND(O940="NA",Q940="NA",S940="NA",U940="NA",W940="NA",Y940="NA",AA940="NA",AC940="NA"),"NA",IF(OR(O940="NC",Q940="NC",S940="NC",U940="NC",W940="NC",Y940="NC",AA940="NC",AC940="NC",O940="SF",Q940="SF",S940="SF",U940="SF",W940="SF",Y940="SF",AA940="SF",AC940="SF"),"NC",IF(OR(O940="C",Q940="C",S940="C",U940="C",W940="C",Y940="C",AA940="C",AC940="C"),"C","")))))</f>
        <v/>
      </c>
      <c r="AG940" s="54" t="b">
        <f>IF(AND(AE940="C",AF940="C"),"UTILIZOU O PDA CORRETAMENTE",IF(AND(AE940="C",AF940="NC"),"UTILIZOU O PDA CORRETAMENTE. NÃO HÁ FOTOS DE TODAS AS ETAPAS",IF(AND(AE940="NC",AF940="NC"),"NÃO UTILIZOU O PDA",IF(AND(AE940="NA",AF940="NA"),"NÃO AVALIADO POR FALHA DE SINCRONISMO"))))</f>
        <v>0</v>
      </c>
      <c r="AH940" s="144"/>
      <c r="AI940" s="190" t="s">
        <v>6</v>
      </c>
      <c r="AJ940" s="94">
        <f>E940</f>
        <v>0</v>
      </c>
      <c r="AK940" s="192" t="s">
        <v>39</v>
      </c>
    </row>
    <row r="941" spans="1:37" ht="30" customHeight="1">
      <c r="A941" s="90"/>
      <c r="B941" s="90"/>
      <c r="C941" s="90"/>
      <c r="D941" s="90"/>
      <c r="E941" s="90"/>
      <c r="F941" s="90"/>
      <c r="G941" s="90"/>
      <c r="H941" s="90"/>
      <c r="I941" s="90"/>
      <c r="J941" s="90"/>
      <c r="K941" s="90"/>
      <c r="L941" s="90"/>
      <c r="M941" s="90"/>
      <c r="N941" s="153"/>
      <c r="O941" s="144"/>
      <c r="P941" s="90"/>
      <c r="Q941" s="144"/>
      <c r="R941" s="90"/>
      <c r="S941" s="144"/>
      <c r="T941" s="90"/>
      <c r="U941" s="144"/>
      <c r="V941" s="90"/>
      <c r="W941" s="144"/>
      <c r="X941" s="90"/>
      <c r="Y941" s="144"/>
      <c r="Z941" s="90"/>
      <c r="AA941" s="144"/>
      <c r="AB941" s="90"/>
      <c r="AC941" s="144"/>
      <c r="AD941" s="90"/>
      <c r="AE941" s="144"/>
      <c r="AF941" s="178" t="str">
        <f>IF(AND(O941="",Q941="",S941="",U941="",W941="",Y941="",AA941="",AC941=""),"",IF(OR(AND(O941&lt;&gt;"NA",O941&lt;&gt;"C",O941&lt;&gt;"NC",O941&lt;&gt;"SF",O941&lt;&gt;""),AND(Q941&lt;&gt;"NA",Q941&lt;&gt;"C",Q941&lt;&gt;"NC",Q941&lt;&gt;"SF",Q941&lt;&gt;""),AND(S941&lt;&gt;"NA",S941&lt;&gt;"C",S941&lt;&gt;"NC",S941&lt;&gt;"SF",S941&lt;&gt;""),AND(U941&lt;&gt;"NA",U941&lt;&gt;"C",U941&lt;&gt;"NC",U941&lt;&gt;"SF",U941&lt;&gt;""),AND(W941&lt;&gt;"NA",W941&lt;&gt;"C",W941&lt;&gt;"NC",W941&lt;&gt;"SF",W941&lt;&gt;""),AND(Y941&lt;&gt;"NA",Y941&lt;&gt;"C",Y941&lt;&gt;"NC",Y941&lt;&gt;"SF",Y941&lt;&gt;""),AND(AA941&lt;&gt;"NA",AA941&lt;&gt;"C",AA941&lt;&gt;"NC",AA941&lt;&gt;"SF",AA941&lt;&gt;""),AND(AC941&lt;&gt;"NA",AC941&lt;&gt;"C",AC941&lt;&gt;"NC",AC941&lt;&gt;"SF",AC941&lt;&gt;"")),"FALSO",IF(AND(O941="NA",Q941="NA",S941="NA",U941="NA",W941="NA",Y941="NA",AA941="NA",AC941="NA"),"NA",IF(OR(O941="NC",Q941="NC",S941="NC",U941="NC",W941="NC",Y941="NC",AA941="NC",AC941="NC",O941="SF",Q941="SF",S941="SF",U941="SF",W941="SF",Y941="SF",AA941="SF",AC941="SF"),"NC",IF(OR(O941="C",Q941="C",S941="C",U941="C",W941="C",Y941="C",AA941="C",AC941="C"),"C","")))))</f>
        <v/>
      </c>
      <c r="AG941" s="54" t="b">
        <f>IF(AND(AE941="C",AF941="C"),"UTILIZOU O PDA CORRETAMENTE",IF(AND(AE941="C",AF941="NC"),"UTILIZOU O PDA CORRETAMENTE. NÃO HÁ FOTOS DE TODAS AS ETAPAS",IF(AND(AE941="NC",AF941="NC"),"NÃO UTILIZOU O PDA",IF(AND(AE941="NA",AF941="NA"),"NÃO AVALIADO POR FALHA DE SINCRONISMO"))))</f>
        <v>0</v>
      </c>
      <c r="AH941" s="144"/>
      <c r="AI941" s="190" t="s">
        <v>6</v>
      </c>
      <c r="AJ941" s="94">
        <f>E941</f>
        <v>0</v>
      </c>
      <c r="AK941" s="192" t="s">
        <v>39</v>
      </c>
    </row>
    <row r="942" spans="1:37" ht="30" customHeight="1">
      <c r="A942" s="90"/>
      <c r="B942" s="90"/>
      <c r="C942" s="90"/>
      <c r="D942" s="90"/>
      <c r="E942" s="90"/>
      <c r="F942" s="90"/>
      <c r="G942" s="90"/>
      <c r="H942" s="90"/>
      <c r="I942" s="90"/>
      <c r="J942" s="90"/>
      <c r="K942" s="90"/>
      <c r="L942" s="90"/>
      <c r="M942" s="90"/>
      <c r="N942" s="153"/>
      <c r="O942" s="144"/>
      <c r="P942" s="90"/>
      <c r="Q942" s="144"/>
      <c r="R942" s="90"/>
      <c r="S942" s="144"/>
      <c r="T942" s="90"/>
      <c r="U942" s="144"/>
      <c r="V942" s="90"/>
      <c r="W942" s="144"/>
      <c r="X942" s="90"/>
      <c r="Y942" s="144"/>
      <c r="Z942" s="90"/>
      <c r="AA942" s="144"/>
      <c r="AB942" s="90"/>
      <c r="AC942" s="144"/>
      <c r="AD942" s="90"/>
      <c r="AE942" s="144"/>
      <c r="AF942" s="178" t="str">
        <f>IF(AND(O942="",Q942="",S942="",U942="",W942="",Y942="",AA942="",AC942=""),"",IF(OR(AND(O942&lt;&gt;"NA",O942&lt;&gt;"C",O942&lt;&gt;"NC",O942&lt;&gt;"SF",O942&lt;&gt;""),AND(Q942&lt;&gt;"NA",Q942&lt;&gt;"C",Q942&lt;&gt;"NC",Q942&lt;&gt;"SF",Q942&lt;&gt;""),AND(S942&lt;&gt;"NA",S942&lt;&gt;"C",S942&lt;&gt;"NC",S942&lt;&gt;"SF",S942&lt;&gt;""),AND(U942&lt;&gt;"NA",U942&lt;&gt;"C",U942&lt;&gt;"NC",U942&lt;&gt;"SF",U942&lt;&gt;""),AND(W942&lt;&gt;"NA",W942&lt;&gt;"C",W942&lt;&gt;"NC",W942&lt;&gt;"SF",W942&lt;&gt;""),AND(Y942&lt;&gt;"NA",Y942&lt;&gt;"C",Y942&lt;&gt;"NC",Y942&lt;&gt;"SF",Y942&lt;&gt;""),AND(AA942&lt;&gt;"NA",AA942&lt;&gt;"C",AA942&lt;&gt;"NC",AA942&lt;&gt;"SF",AA942&lt;&gt;""),AND(AC942&lt;&gt;"NA",AC942&lt;&gt;"C",AC942&lt;&gt;"NC",AC942&lt;&gt;"SF",AC942&lt;&gt;"")),"FALSO",IF(AND(O942="NA",Q942="NA",S942="NA",U942="NA",W942="NA",Y942="NA",AA942="NA",AC942="NA"),"NA",IF(OR(O942="NC",Q942="NC",S942="NC",U942="NC",W942="NC",Y942="NC",AA942="NC",AC942="NC",O942="SF",Q942="SF",S942="SF",U942="SF",W942="SF",Y942="SF",AA942="SF",AC942="SF"),"NC",IF(OR(O942="C",Q942="C",S942="C",U942="C",W942="C",Y942="C",AA942="C",AC942="C"),"C","")))))</f>
        <v/>
      </c>
      <c r="AG942" s="54" t="b">
        <f>IF(AND(AE942="C",AF942="C"),"UTILIZOU O PDA CORRETAMENTE",IF(AND(AE942="C",AF942="NC"),"UTILIZOU O PDA CORRETAMENTE. NÃO HÁ FOTOS DE TODAS AS ETAPAS",IF(AND(AE942="NC",AF942="NC"),"NÃO UTILIZOU O PDA",IF(AND(AE942="NA",AF942="NA"),"NÃO AVALIADO POR FALHA DE SINCRONISMO"))))</f>
        <v>0</v>
      </c>
      <c r="AH942" s="144"/>
      <c r="AI942" s="190" t="s">
        <v>6</v>
      </c>
      <c r="AJ942" s="94">
        <f>E942</f>
        <v>0</v>
      </c>
      <c r="AK942" s="192" t="s">
        <v>39</v>
      </c>
    </row>
    <row r="943" spans="1:37" ht="30" customHeight="1">
      <c r="A943" s="90"/>
      <c r="B943" s="90"/>
      <c r="C943" s="90"/>
      <c r="D943" s="90"/>
      <c r="E943" s="90"/>
      <c r="F943" s="90"/>
      <c r="G943" s="90"/>
      <c r="H943" s="90"/>
      <c r="I943" s="90"/>
      <c r="J943" s="90"/>
      <c r="K943" s="90"/>
      <c r="L943" s="90"/>
      <c r="M943" s="90"/>
      <c r="N943" s="153"/>
      <c r="O943" s="144"/>
      <c r="P943" s="90"/>
      <c r="Q943" s="144"/>
      <c r="R943" s="90"/>
      <c r="S943" s="144"/>
      <c r="T943" s="90"/>
      <c r="U943" s="144"/>
      <c r="V943" s="90"/>
      <c r="W943" s="144"/>
      <c r="X943" s="90"/>
      <c r="Y943" s="144"/>
      <c r="Z943" s="90"/>
      <c r="AA943" s="144"/>
      <c r="AB943" s="90"/>
      <c r="AC943" s="144"/>
      <c r="AD943" s="90"/>
      <c r="AE943" s="144"/>
      <c r="AF943" s="178" t="str">
        <f>IF(AND(O943="",Q943="",S943="",U943="",W943="",Y943="",AA943="",AC943=""),"",IF(OR(AND(O943&lt;&gt;"NA",O943&lt;&gt;"C",O943&lt;&gt;"NC",O943&lt;&gt;"SF",O943&lt;&gt;""),AND(Q943&lt;&gt;"NA",Q943&lt;&gt;"C",Q943&lt;&gt;"NC",Q943&lt;&gt;"SF",Q943&lt;&gt;""),AND(S943&lt;&gt;"NA",S943&lt;&gt;"C",S943&lt;&gt;"NC",S943&lt;&gt;"SF",S943&lt;&gt;""),AND(U943&lt;&gt;"NA",U943&lt;&gt;"C",U943&lt;&gt;"NC",U943&lt;&gt;"SF",U943&lt;&gt;""),AND(W943&lt;&gt;"NA",W943&lt;&gt;"C",W943&lt;&gt;"NC",W943&lt;&gt;"SF",W943&lt;&gt;""),AND(Y943&lt;&gt;"NA",Y943&lt;&gt;"C",Y943&lt;&gt;"NC",Y943&lt;&gt;"SF",Y943&lt;&gt;""),AND(AA943&lt;&gt;"NA",AA943&lt;&gt;"C",AA943&lt;&gt;"NC",AA943&lt;&gt;"SF",AA943&lt;&gt;""),AND(AC943&lt;&gt;"NA",AC943&lt;&gt;"C",AC943&lt;&gt;"NC",AC943&lt;&gt;"SF",AC943&lt;&gt;"")),"FALSO",IF(AND(O943="NA",Q943="NA",S943="NA",U943="NA",W943="NA",Y943="NA",AA943="NA",AC943="NA"),"NA",IF(OR(O943="NC",Q943="NC",S943="NC",U943="NC",W943="NC",Y943="NC",AA943="NC",AC943="NC",O943="SF",Q943="SF",S943="SF",U943="SF",W943="SF",Y943="SF",AA943="SF",AC943="SF"),"NC",IF(OR(O943="C",Q943="C",S943="C",U943="C",W943="C",Y943="C",AA943="C",AC943="C"),"C","")))))</f>
        <v/>
      </c>
      <c r="AG943" s="54" t="b">
        <f>IF(AND(AE943="C",AF943="C"),"UTILIZOU O PDA CORRETAMENTE",IF(AND(AE943="C",AF943="NC"),"UTILIZOU O PDA CORRETAMENTE. NÃO HÁ FOTOS DE TODAS AS ETAPAS",IF(AND(AE943="NC",AF943="NC"),"NÃO UTILIZOU O PDA",IF(AND(AE943="NA",AF943="NA"),"NÃO AVALIADO POR FALHA DE SINCRONISMO"))))</f>
        <v>0</v>
      </c>
      <c r="AH943" s="144"/>
      <c r="AI943" s="190" t="s">
        <v>6</v>
      </c>
      <c r="AJ943" s="94">
        <f>E943</f>
        <v>0</v>
      </c>
      <c r="AK943" s="192" t="s">
        <v>39</v>
      </c>
    </row>
    <row r="944" spans="1:37" ht="30" customHeight="1">
      <c r="A944" s="90"/>
      <c r="B944" s="90"/>
      <c r="C944" s="90"/>
      <c r="D944" s="90"/>
      <c r="E944" s="90"/>
      <c r="F944" s="90"/>
      <c r="G944" s="90"/>
      <c r="H944" s="90"/>
      <c r="I944" s="90"/>
      <c r="J944" s="90"/>
      <c r="K944" s="90"/>
      <c r="L944" s="90"/>
      <c r="M944" s="90"/>
      <c r="N944" s="153"/>
      <c r="O944" s="144"/>
      <c r="P944" s="90"/>
      <c r="Q944" s="144"/>
      <c r="R944" s="90"/>
      <c r="S944" s="144"/>
      <c r="T944" s="90"/>
      <c r="U944" s="144"/>
      <c r="V944" s="90"/>
      <c r="W944" s="144"/>
      <c r="X944" s="90"/>
      <c r="Y944" s="144"/>
      <c r="Z944" s="90"/>
      <c r="AA944" s="144"/>
      <c r="AB944" s="90"/>
      <c r="AC944" s="144"/>
      <c r="AD944" s="90"/>
      <c r="AE944" s="144"/>
      <c r="AF944" s="178" t="str">
        <f>IF(AND(O944="",Q944="",S944="",U944="",W944="",Y944="",AA944="",AC944=""),"",IF(OR(AND(O944&lt;&gt;"NA",O944&lt;&gt;"C",O944&lt;&gt;"NC",O944&lt;&gt;"SF",O944&lt;&gt;""),AND(Q944&lt;&gt;"NA",Q944&lt;&gt;"C",Q944&lt;&gt;"NC",Q944&lt;&gt;"SF",Q944&lt;&gt;""),AND(S944&lt;&gt;"NA",S944&lt;&gt;"C",S944&lt;&gt;"NC",S944&lt;&gt;"SF",S944&lt;&gt;""),AND(U944&lt;&gt;"NA",U944&lt;&gt;"C",U944&lt;&gt;"NC",U944&lt;&gt;"SF",U944&lt;&gt;""),AND(W944&lt;&gt;"NA",W944&lt;&gt;"C",W944&lt;&gt;"NC",W944&lt;&gt;"SF",W944&lt;&gt;""),AND(Y944&lt;&gt;"NA",Y944&lt;&gt;"C",Y944&lt;&gt;"NC",Y944&lt;&gt;"SF",Y944&lt;&gt;""),AND(AA944&lt;&gt;"NA",AA944&lt;&gt;"C",AA944&lt;&gt;"NC",AA944&lt;&gt;"SF",AA944&lt;&gt;""),AND(AC944&lt;&gt;"NA",AC944&lt;&gt;"C",AC944&lt;&gt;"NC",AC944&lt;&gt;"SF",AC944&lt;&gt;"")),"FALSO",IF(AND(O944="NA",Q944="NA",S944="NA",U944="NA",W944="NA",Y944="NA",AA944="NA",AC944="NA"),"NA",IF(OR(O944="NC",Q944="NC",S944="NC",U944="NC",W944="NC",Y944="NC",AA944="NC",AC944="NC",O944="SF",Q944="SF",S944="SF",U944="SF",W944="SF",Y944="SF",AA944="SF",AC944="SF"),"NC",IF(OR(O944="C",Q944="C",S944="C",U944="C",W944="C",Y944="C",AA944="C",AC944="C"),"C","")))))</f>
        <v/>
      </c>
      <c r="AG944" s="54" t="b">
        <f>IF(AND(AE944="C",AF944="C"),"UTILIZOU O PDA CORRETAMENTE",IF(AND(AE944="C",AF944="NC"),"UTILIZOU O PDA CORRETAMENTE. NÃO HÁ FOTOS DE TODAS AS ETAPAS",IF(AND(AE944="NC",AF944="NC"),"NÃO UTILIZOU O PDA",IF(AND(AE944="NA",AF944="NA"),"NÃO AVALIADO POR FALHA DE SINCRONISMO"))))</f>
        <v>0</v>
      </c>
      <c r="AH944" s="144"/>
      <c r="AI944" s="190" t="s">
        <v>6</v>
      </c>
      <c r="AJ944" s="94">
        <f>E944</f>
        <v>0</v>
      </c>
      <c r="AK944" s="192" t="s">
        <v>39</v>
      </c>
    </row>
    <row r="945" spans="1:37" ht="30" customHeight="1">
      <c r="A945" s="90"/>
      <c r="B945" s="90"/>
      <c r="C945" s="90"/>
      <c r="D945" s="90"/>
      <c r="E945" s="90"/>
      <c r="F945" s="90"/>
      <c r="G945" s="90"/>
      <c r="H945" s="90"/>
      <c r="I945" s="90"/>
      <c r="J945" s="90"/>
      <c r="K945" s="90"/>
      <c r="L945" s="90"/>
      <c r="M945" s="90"/>
      <c r="N945" s="153"/>
      <c r="O945" s="144"/>
      <c r="P945" s="90"/>
      <c r="Q945" s="144"/>
      <c r="R945" s="90"/>
      <c r="S945" s="144"/>
      <c r="T945" s="90"/>
      <c r="U945" s="144"/>
      <c r="V945" s="90"/>
      <c r="W945" s="144"/>
      <c r="X945" s="90"/>
      <c r="Y945" s="144"/>
      <c r="Z945" s="90"/>
      <c r="AA945" s="144"/>
      <c r="AB945" s="90"/>
      <c r="AC945" s="144"/>
      <c r="AD945" s="90"/>
      <c r="AE945" s="144"/>
      <c r="AF945" s="178" t="str">
        <f>IF(AND(O945="",Q945="",S945="",U945="",W945="",Y945="",AA945="",AC945=""),"",IF(OR(AND(O945&lt;&gt;"NA",O945&lt;&gt;"C",O945&lt;&gt;"NC",O945&lt;&gt;"SF",O945&lt;&gt;""),AND(Q945&lt;&gt;"NA",Q945&lt;&gt;"C",Q945&lt;&gt;"NC",Q945&lt;&gt;"SF",Q945&lt;&gt;""),AND(S945&lt;&gt;"NA",S945&lt;&gt;"C",S945&lt;&gt;"NC",S945&lt;&gt;"SF",S945&lt;&gt;""),AND(U945&lt;&gt;"NA",U945&lt;&gt;"C",U945&lt;&gt;"NC",U945&lt;&gt;"SF",U945&lt;&gt;""),AND(W945&lt;&gt;"NA",W945&lt;&gt;"C",W945&lt;&gt;"NC",W945&lt;&gt;"SF",W945&lt;&gt;""),AND(Y945&lt;&gt;"NA",Y945&lt;&gt;"C",Y945&lt;&gt;"NC",Y945&lt;&gt;"SF",Y945&lt;&gt;""),AND(AA945&lt;&gt;"NA",AA945&lt;&gt;"C",AA945&lt;&gt;"NC",AA945&lt;&gt;"SF",AA945&lt;&gt;""),AND(AC945&lt;&gt;"NA",AC945&lt;&gt;"C",AC945&lt;&gt;"NC",AC945&lt;&gt;"SF",AC945&lt;&gt;"")),"FALSO",IF(AND(O945="NA",Q945="NA",S945="NA",U945="NA",W945="NA",Y945="NA",AA945="NA",AC945="NA"),"NA",IF(OR(O945="NC",Q945="NC",S945="NC",U945="NC",W945="NC",Y945="NC",AA945="NC",AC945="NC",O945="SF",Q945="SF",S945="SF",U945="SF",W945="SF",Y945="SF",AA945="SF",AC945="SF"),"NC",IF(OR(O945="C",Q945="C",S945="C",U945="C",W945="C",Y945="C",AA945="C",AC945="C"),"C","")))))</f>
        <v/>
      </c>
      <c r="AG945" s="54" t="b">
        <f>IF(AND(AE945="C",AF945="C"),"UTILIZOU O PDA CORRETAMENTE",IF(AND(AE945="C",AF945="NC"),"UTILIZOU O PDA CORRETAMENTE. NÃO HÁ FOTOS DE TODAS AS ETAPAS",IF(AND(AE945="NC",AF945="NC"),"NÃO UTILIZOU O PDA",IF(AND(AE945="NA",AF945="NA"),"NÃO AVALIADO POR FALHA DE SINCRONISMO"))))</f>
        <v>0</v>
      </c>
      <c r="AH945" s="144"/>
      <c r="AI945" s="190" t="s">
        <v>6</v>
      </c>
      <c r="AJ945" s="94">
        <f>E945</f>
        <v>0</v>
      </c>
      <c r="AK945" s="192" t="s">
        <v>39</v>
      </c>
    </row>
    <row r="946" spans="1:37" ht="30" customHeight="1">
      <c r="A946" s="90"/>
      <c r="B946" s="90"/>
      <c r="C946" s="90"/>
      <c r="D946" s="90"/>
      <c r="E946" s="90"/>
      <c r="F946" s="90"/>
      <c r="G946" s="90"/>
      <c r="H946" s="90"/>
      <c r="I946" s="90"/>
      <c r="J946" s="90"/>
      <c r="K946" s="90"/>
      <c r="L946" s="90"/>
      <c r="M946" s="90"/>
      <c r="N946" s="153"/>
      <c r="O946" s="144"/>
      <c r="P946" s="90"/>
      <c r="Q946" s="144"/>
      <c r="R946" s="90"/>
      <c r="S946" s="144"/>
      <c r="T946" s="90"/>
      <c r="U946" s="144"/>
      <c r="V946" s="90"/>
      <c r="W946" s="144"/>
      <c r="X946" s="90"/>
      <c r="Y946" s="144"/>
      <c r="Z946" s="90"/>
      <c r="AA946" s="144"/>
      <c r="AB946" s="90"/>
      <c r="AC946" s="144"/>
      <c r="AD946" s="90"/>
      <c r="AE946" s="144"/>
      <c r="AF946" s="178" t="str">
        <f>IF(AND(O946="",Q946="",S946="",U946="",W946="",Y946="",AA946="",AC946=""),"",IF(OR(AND(O946&lt;&gt;"NA",O946&lt;&gt;"C",O946&lt;&gt;"NC",O946&lt;&gt;"SF",O946&lt;&gt;""),AND(Q946&lt;&gt;"NA",Q946&lt;&gt;"C",Q946&lt;&gt;"NC",Q946&lt;&gt;"SF",Q946&lt;&gt;""),AND(S946&lt;&gt;"NA",S946&lt;&gt;"C",S946&lt;&gt;"NC",S946&lt;&gt;"SF",S946&lt;&gt;""),AND(U946&lt;&gt;"NA",U946&lt;&gt;"C",U946&lt;&gt;"NC",U946&lt;&gt;"SF",U946&lt;&gt;""),AND(W946&lt;&gt;"NA",W946&lt;&gt;"C",W946&lt;&gt;"NC",W946&lt;&gt;"SF",W946&lt;&gt;""),AND(Y946&lt;&gt;"NA",Y946&lt;&gt;"C",Y946&lt;&gt;"NC",Y946&lt;&gt;"SF",Y946&lt;&gt;""),AND(AA946&lt;&gt;"NA",AA946&lt;&gt;"C",AA946&lt;&gt;"NC",AA946&lt;&gt;"SF",AA946&lt;&gt;""),AND(AC946&lt;&gt;"NA",AC946&lt;&gt;"C",AC946&lt;&gt;"NC",AC946&lt;&gt;"SF",AC946&lt;&gt;"")),"FALSO",IF(AND(O946="NA",Q946="NA",S946="NA",U946="NA",W946="NA",Y946="NA",AA946="NA",AC946="NA"),"NA",IF(OR(O946="NC",Q946="NC",S946="NC",U946="NC",W946="NC",Y946="NC",AA946="NC",AC946="NC",O946="SF",Q946="SF",S946="SF",U946="SF",W946="SF",Y946="SF",AA946="SF",AC946="SF"),"NC",IF(OR(O946="C",Q946="C",S946="C",U946="C",W946="C",Y946="C",AA946="C",AC946="C"),"C","")))))</f>
        <v/>
      </c>
      <c r="AG946" s="54" t="b">
        <f>IF(AND(AE946="C",AF946="C"),"UTILIZOU O PDA CORRETAMENTE",IF(AND(AE946="C",AF946="NC"),"UTILIZOU O PDA CORRETAMENTE. NÃO HÁ FOTOS DE TODAS AS ETAPAS",IF(AND(AE946="NC",AF946="NC"),"NÃO UTILIZOU O PDA",IF(AND(AE946="NA",AF946="NA"),"NÃO AVALIADO POR FALHA DE SINCRONISMO"))))</f>
        <v>0</v>
      </c>
      <c r="AH946" s="144"/>
      <c r="AI946" s="190" t="s">
        <v>6</v>
      </c>
      <c r="AJ946" s="94">
        <f>E946</f>
        <v>0</v>
      </c>
      <c r="AK946" s="192" t="s">
        <v>39</v>
      </c>
    </row>
    <row r="947" spans="1:37" ht="30" customHeight="1">
      <c r="A947" s="90"/>
      <c r="B947" s="90"/>
      <c r="C947" s="90"/>
      <c r="D947" s="90"/>
      <c r="E947" s="90"/>
      <c r="F947" s="90"/>
      <c r="G947" s="90"/>
      <c r="H947" s="90"/>
      <c r="I947" s="90"/>
      <c r="J947" s="90"/>
      <c r="K947" s="90"/>
      <c r="L947" s="90"/>
      <c r="M947" s="90"/>
      <c r="N947" s="153"/>
      <c r="O947" s="144"/>
      <c r="P947" s="90"/>
      <c r="Q947" s="144"/>
      <c r="R947" s="90"/>
      <c r="S947" s="144"/>
      <c r="T947" s="90"/>
      <c r="U947" s="144"/>
      <c r="V947" s="90"/>
      <c r="W947" s="144"/>
      <c r="X947" s="90"/>
      <c r="Y947" s="144"/>
      <c r="Z947" s="90"/>
      <c r="AA947" s="144"/>
      <c r="AB947" s="90"/>
      <c r="AC947" s="144"/>
      <c r="AD947" s="90"/>
      <c r="AE947" s="144"/>
      <c r="AF947" s="178" t="str">
        <f>IF(AND(O947="",Q947="",S947="",U947="",W947="",Y947="",AA947="",AC947=""),"",IF(OR(AND(O947&lt;&gt;"NA",O947&lt;&gt;"C",O947&lt;&gt;"NC",O947&lt;&gt;"SF",O947&lt;&gt;""),AND(Q947&lt;&gt;"NA",Q947&lt;&gt;"C",Q947&lt;&gt;"NC",Q947&lt;&gt;"SF",Q947&lt;&gt;""),AND(S947&lt;&gt;"NA",S947&lt;&gt;"C",S947&lt;&gt;"NC",S947&lt;&gt;"SF",S947&lt;&gt;""),AND(U947&lt;&gt;"NA",U947&lt;&gt;"C",U947&lt;&gt;"NC",U947&lt;&gt;"SF",U947&lt;&gt;""),AND(W947&lt;&gt;"NA",W947&lt;&gt;"C",W947&lt;&gt;"NC",W947&lt;&gt;"SF",W947&lt;&gt;""),AND(Y947&lt;&gt;"NA",Y947&lt;&gt;"C",Y947&lt;&gt;"NC",Y947&lt;&gt;"SF",Y947&lt;&gt;""),AND(AA947&lt;&gt;"NA",AA947&lt;&gt;"C",AA947&lt;&gt;"NC",AA947&lt;&gt;"SF",AA947&lt;&gt;""),AND(AC947&lt;&gt;"NA",AC947&lt;&gt;"C",AC947&lt;&gt;"NC",AC947&lt;&gt;"SF",AC947&lt;&gt;"")),"FALSO",IF(AND(O947="NA",Q947="NA",S947="NA",U947="NA",W947="NA",Y947="NA",AA947="NA",AC947="NA"),"NA",IF(OR(O947="NC",Q947="NC",S947="NC",U947="NC",W947="NC",Y947="NC",AA947="NC",AC947="NC",O947="SF",Q947="SF",S947="SF",U947="SF",W947="SF",Y947="SF",AA947="SF",AC947="SF"),"NC",IF(OR(O947="C",Q947="C",S947="C",U947="C",W947="C",Y947="C",AA947="C",AC947="C"),"C","")))))</f>
        <v/>
      </c>
      <c r="AG947" s="54" t="b">
        <f>IF(AND(AE947="C",AF947="C"),"UTILIZOU O PDA CORRETAMENTE",IF(AND(AE947="C",AF947="NC"),"UTILIZOU O PDA CORRETAMENTE. NÃO HÁ FOTOS DE TODAS AS ETAPAS",IF(AND(AE947="NC",AF947="NC"),"NÃO UTILIZOU O PDA",IF(AND(AE947="NA",AF947="NA"),"NÃO AVALIADO POR FALHA DE SINCRONISMO"))))</f>
        <v>0</v>
      </c>
      <c r="AH947" s="144"/>
      <c r="AI947" s="190" t="s">
        <v>6</v>
      </c>
      <c r="AJ947" s="94">
        <f>E947</f>
        <v>0</v>
      </c>
      <c r="AK947" s="192" t="s">
        <v>39</v>
      </c>
    </row>
    <row r="948" spans="1:37" ht="30" customHeight="1">
      <c r="A948" s="90"/>
      <c r="B948" s="90"/>
      <c r="C948" s="90"/>
      <c r="D948" s="90"/>
      <c r="E948" s="90"/>
      <c r="F948" s="90"/>
      <c r="G948" s="90"/>
      <c r="H948" s="90"/>
      <c r="I948" s="90"/>
      <c r="J948" s="90"/>
      <c r="K948" s="90"/>
      <c r="L948" s="90"/>
      <c r="M948" s="90"/>
      <c r="N948" s="153"/>
      <c r="O948" s="144"/>
      <c r="P948" s="90"/>
      <c r="Q948" s="144"/>
      <c r="R948" s="90"/>
      <c r="S948" s="144"/>
      <c r="T948" s="90"/>
      <c r="U948" s="144"/>
      <c r="V948" s="90"/>
      <c r="W948" s="144"/>
      <c r="X948" s="90"/>
      <c r="Y948" s="144"/>
      <c r="Z948" s="90"/>
      <c r="AA948" s="144"/>
      <c r="AB948" s="90"/>
      <c r="AC948" s="144"/>
      <c r="AD948" s="90"/>
      <c r="AE948" s="144"/>
      <c r="AF948" s="178" t="str">
        <f>IF(AND(O948="",Q948="",S948="",U948="",W948="",Y948="",AA948="",AC948=""),"",IF(OR(AND(O948&lt;&gt;"NA",O948&lt;&gt;"C",O948&lt;&gt;"NC",O948&lt;&gt;"SF",O948&lt;&gt;""),AND(Q948&lt;&gt;"NA",Q948&lt;&gt;"C",Q948&lt;&gt;"NC",Q948&lt;&gt;"SF",Q948&lt;&gt;""),AND(S948&lt;&gt;"NA",S948&lt;&gt;"C",S948&lt;&gt;"NC",S948&lt;&gt;"SF",S948&lt;&gt;""),AND(U948&lt;&gt;"NA",U948&lt;&gt;"C",U948&lt;&gt;"NC",U948&lt;&gt;"SF",U948&lt;&gt;""),AND(W948&lt;&gt;"NA",W948&lt;&gt;"C",W948&lt;&gt;"NC",W948&lt;&gt;"SF",W948&lt;&gt;""),AND(Y948&lt;&gt;"NA",Y948&lt;&gt;"C",Y948&lt;&gt;"NC",Y948&lt;&gt;"SF",Y948&lt;&gt;""),AND(AA948&lt;&gt;"NA",AA948&lt;&gt;"C",AA948&lt;&gt;"NC",AA948&lt;&gt;"SF",AA948&lt;&gt;""),AND(AC948&lt;&gt;"NA",AC948&lt;&gt;"C",AC948&lt;&gt;"NC",AC948&lt;&gt;"SF",AC948&lt;&gt;"")),"FALSO",IF(AND(O948="NA",Q948="NA",S948="NA",U948="NA",W948="NA",Y948="NA",AA948="NA",AC948="NA"),"NA",IF(OR(O948="NC",Q948="NC",S948="NC",U948="NC",W948="NC",Y948="NC",AA948="NC",AC948="NC",O948="SF",Q948="SF",S948="SF",U948="SF",W948="SF",Y948="SF",AA948="SF",AC948="SF"),"NC",IF(OR(O948="C",Q948="C",S948="C",U948="C",W948="C",Y948="C",AA948="C",AC948="C"),"C","")))))</f>
        <v/>
      </c>
      <c r="AG948" s="54" t="b">
        <f>IF(AND(AE948="C",AF948="C"),"UTILIZOU O PDA CORRETAMENTE",IF(AND(AE948="C",AF948="NC"),"UTILIZOU O PDA CORRETAMENTE. NÃO HÁ FOTOS DE TODAS AS ETAPAS",IF(AND(AE948="NC",AF948="NC"),"NÃO UTILIZOU O PDA",IF(AND(AE948="NA",AF948="NA"),"NÃO AVALIADO POR FALHA DE SINCRONISMO"))))</f>
        <v>0</v>
      </c>
      <c r="AH948" s="144"/>
      <c r="AI948" s="190" t="s">
        <v>6</v>
      </c>
      <c r="AJ948" s="94">
        <f>E948</f>
        <v>0</v>
      </c>
      <c r="AK948" s="192" t="s">
        <v>39</v>
      </c>
    </row>
    <row r="949" spans="1:37" ht="30" customHeight="1">
      <c r="A949" s="90"/>
      <c r="B949" s="90"/>
      <c r="C949" s="90"/>
      <c r="D949" s="90"/>
      <c r="E949" s="90"/>
      <c r="F949" s="90"/>
      <c r="G949" s="90"/>
      <c r="H949" s="90"/>
      <c r="I949" s="90"/>
      <c r="J949" s="90"/>
      <c r="K949" s="90"/>
      <c r="L949" s="90"/>
      <c r="M949" s="90"/>
      <c r="N949" s="153"/>
      <c r="O949" s="144"/>
      <c r="P949" s="90"/>
      <c r="Q949" s="144"/>
      <c r="R949" s="90"/>
      <c r="S949" s="144"/>
      <c r="T949" s="90"/>
      <c r="U949" s="144"/>
      <c r="V949" s="90"/>
      <c r="W949" s="144"/>
      <c r="X949" s="90"/>
      <c r="Y949" s="144"/>
      <c r="Z949" s="90"/>
      <c r="AA949" s="144"/>
      <c r="AB949" s="90"/>
      <c r="AC949" s="144"/>
      <c r="AD949" s="90"/>
      <c r="AE949" s="144"/>
      <c r="AF949" s="178" t="str">
        <f>IF(AND(O949="",Q949="",S949="",U949="",W949="",Y949="",AA949="",AC949=""),"",IF(OR(AND(O949&lt;&gt;"NA",O949&lt;&gt;"C",O949&lt;&gt;"NC",O949&lt;&gt;"SF",O949&lt;&gt;""),AND(Q949&lt;&gt;"NA",Q949&lt;&gt;"C",Q949&lt;&gt;"NC",Q949&lt;&gt;"SF",Q949&lt;&gt;""),AND(S949&lt;&gt;"NA",S949&lt;&gt;"C",S949&lt;&gt;"NC",S949&lt;&gt;"SF",S949&lt;&gt;""),AND(U949&lt;&gt;"NA",U949&lt;&gt;"C",U949&lt;&gt;"NC",U949&lt;&gt;"SF",U949&lt;&gt;""),AND(W949&lt;&gt;"NA",W949&lt;&gt;"C",W949&lt;&gt;"NC",W949&lt;&gt;"SF",W949&lt;&gt;""),AND(Y949&lt;&gt;"NA",Y949&lt;&gt;"C",Y949&lt;&gt;"NC",Y949&lt;&gt;"SF",Y949&lt;&gt;""),AND(AA949&lt;&gt;"NA",AA949&lt;&gt;"C",AA949&lt;&gt;"NC",AA949&lt;&gt;"SF",AA949&lt;&gt;""),AND(AC949&lt;&gt;"NA",AC949&lt;&gt;"C",AC949&lt;&gt;"NC",AC949&lt;&gt;"SF",AC949&lt;&gt;"")),"FALSO",IF(AND(O949="NA",Q949="NA",S949="NA",U949="NA",W949="NA",Y949="NA",AA949="NA",AC949="NA"),"NA",IF(OR(O949="NC",Q949="NC",S949="NC",U949="NC",W949="NC",Y949="NC",AA949="NC",AC949="NC",O949="SF",Q949="SF",S949="SF",U949="SF",W949="SF",Y949="SF",AA949="SF",AC949="SF"),"NC",IF(OR(O949="C",Q949="C",S949="C",U949="C",W949="C",Y949="C",AA949="C",AC949="C"),"C","")))))</f>
        <v/>
      </c>
      <c r="AG949" s="54" t="b">
        <f>IF(AND(AE949="C",AF949="C"),"UTILIZOU O PDA CORRETAMENTE",IF(AND(AE949="C",AF949="NC"),"UTILIZOU O PDA CORRETAMENTE. NÃO HÁ FOTOS DE TODAS AS ETAPAS",IF(AND(AE949="NC",AF949="NC"),"NÃO UTILIZOU O PDA",IF(AND(AE949="NA",AF949="NA"),"NÃO AVALIADO POR FALHA DE SINCRONISMO"))))</f>
        <v>0</v>
      </c>
      <c r="AH949" s="144"/>
      <c r="AI949" s="190" t="s">
        <v>6</v>
      </c>
      <c r="AJ949" s="94">
        <f>E949</f>
        <v>0</v>
      </c>
      <c r="AK949" s="192" t="s">
        <v>39</v>
      </c>
    </row>
    <row r="950" spans="1:37" ht="30" customHeight="1">
      <c r="A950" s="90"/>
      <c r="B950" s="90"/>
      <c r="C950" s="90"/>
      <c r="D950" s="90"/>
      <c r="E950" s="90"/>
      <c r="F950" s="90"/>
      <c r="G950" s="90"/>
      <c r="H950" s="90"/>
      <c r="I950" s="90"/>
      <c r="J950" s="90"/>
      <c r="K950" s="90"/>
      <c r="L950" s="90"/>
      <c r="M950" s="90"/>
      <c r="N950" s="153"/>
      <c r="O950" s="144"/>
      <c r="P950" s="90"/>
      <c r="Q950" s="144"/>
      <c r="R950" s="90"/>
      <c r="S950" s="144"/>
      <c r="T950" s="90"/>
      <c r="U950" s="144"/>
      <c r="V950" s="90"/>
      <c r="W950" s="144"/>
      <c r="X950" s="90"/>
      <c r="Y950" s="144"/>
      <c r="Z950" s="90"/>
      <c r="AA950" s="144"/>
      <c r="AB950" s="90"/>
      <c r="AC950" s="144"/>
      <c r="AD950" s="90"/>
      <c r="AE950" s="144"/>
      <c r="AF950" s="178" t="str">
        <f>IF(AND(O950="",Q950="",S950="",U950="",W950="",Y950="",AA950="",AC950=""),"",IF(OR(AND(O950&lt;&gt;"NA",O950&lt;&gt;"C",O950&lt;&gt;"NC",O950&lt;&gt;"SF",O950&lt;&gt;""),AND(Q950&lt;&gt;"NA",Q950&lt;&gt;"C",Q950&lt;&gt;"NC",Q950&lt;&gt;"SF",Q950&lt;&gt;""),AND(S950&lt;&gt;"NA",S950&lt;&gt;"C",S950&lt;&gt;"NC",S950&lt;&gt;"SF",S950&lt;&gt;""),AND(U950&lt;&gt;"NA",U950&lt;&gt;"C",U950&lt;&gt;"NC",U950&lt;&gt;"SF",U950&lt;&gt;""),AND(W950&lt;&gt;"NA",W950&lt;&gt;"C",W950&lt;&gt;"NC",W950&lt;&gt;"SF",W950&lt;&gt;""),AND(Y950&lt;&gt;"NA",Y950&lt;&gt;"C",Y950&lt;&gt;"NC",Y950&lt;&gt;"SF",Y950&lt;&gt;""),AND(AA950&lt;&gt;"NA",AA950&lt;&gt;"C",AA950&lt;&gt;"NC",AA950&lt;&gt;"SF",AA950&lt;&gt;""),AND(AC950&lt;&gt;"NA",AC950&lt;&gt;"C",AC950&lt;&gt;"NC",AC950&lt;&gt;"SF",AC950&lt;&gt;"")),"FALSO",IF(AND(O950="NA",Q950="NA",S950="NA",U950="NA",W950="NA",Y950="NA",AA950="NA",AC950="NA"),"NA",IF(OR(O950="NC",Q950="NC",S950="NC",U950="NC",W950="NC",Y950="NC",AA950="NC",AC950="NC",O950="SF",Q950="SF",S950="SF",U950="SF",W950="SF",Y950="SF",AA950="SF",AC950="SF"),"NC",IF(OR(O950="C",Q950="C",S950="C",U950="C",W950="C",Y950="C",AA950="C",AC950="C"),"C","")))))</f>
        <v/>
      </c>
      <c r="AG950" s="54" t="b">
        <f>IF(AND(AE950="C",AF950="C"),"UTILIZOU O PDA CORRETAMENTE",IF(AND(AE950="C",AF950="NC"),"UTILIZOU O PDA CORRETAMENTE. NÃO HÁ FOTOS DE TODAS AS ETAPAS",IF(AND(AE950="NC",AF950="NC"),"NÃO UTILIZOU O PDA",IF(AND(AE950="NA",AF950="NA"),"NÃO AVALIADO POR FALHA DE SINCRONISMO"))))</f>
        <v>0</v>
      </c>
      <c r="AH950" s="144"/>
      <c r="AI950" s="190" t="s">
        <v>6</v>
      </c>
      <c r="AJ950" s="94">
        <f>E950</f>
        <v>0</v>
      </c>
      <c r="AK950" s="192" t="s">
        <v>39</v>
      </c>
    </row>
    <row r="951" spans="1:37" ht="30" customHeight="1">
      <c r="A951" s="90"/>
      <c r="B951" s="90"/>
      <c r="C951" s="90"/>
      <c r="D951" s="90"/>
      <c r="E951" s="90"/>
      <c r="F951" s="90"/>
      <c r="G951" s="90"/>
      <c r="H951" s="90"/>
      <c r="I951" s="90"/>
      <c r="J951" s="90"/>
      <c r="K951" s="90"/>
      <c r="L951" s="90"/>
      <c r="M951" s="90"/>
      <c r="N951" s="153"/>
      <c r="O951" s="144"/>
      <c r="P951" s="90"/>
      <c r="Q951" s="144"/>
      <c r="R951" s="90"/>
      <c r="S951" s="144"/>
      <c r="T951" s="90"/>
      <c r="U951" s="144"/>
      <c r="V951" s="90"/>
      <c r="W951" s="144"/>
      <c r="X951" s="90"/>
      <c r="Y951" s="144"/>
      <c r="Z951" s="90"/>
      <c r="AA951" s="144"/>
      <c r="AB951" s="90"/>
      <c r="AC951" s="144"/>
      <c r="AD951" s="90"/>
      <c r="AE951" s="144"/>
      <c r="AF951" s="178" t="str">
        <f>IF(AND(O951="",Q951="",S951="",U951="",W951="",Y951="",AA951="",AC951=""),"",IF(OR(AND(O951&lt;&gt;"NA",O951&lt;&gt;"C",O951&lt;&gt;"NC",O951&lt;&gt;"SF",O951&lt;&gt;""),AND(Q951&lt;&gt;"NA",Q951&lt;&gt;"C",Q951&lt;&gt;"NC",Q951&lt;&gt;"SF",Q951&lt;&gt;""),AND(S951&lt;&gt;"NA",S951&lt;&gt;"C",S951&lt;&gt;"NC",S951&lt;&gt;"SF",S951&lt;&gt;""),AND(U951&lt;&gt;"NA",U951&lt;&gt;"C",U951&lt;&gt;"NC",U951&lt;&gt;"SF",U951&lt;&gt;""),AND(W951&lt;&gt;"NA",W951&lt;&gt;"C",W951&lt;&gt;"NC",W951&lt;&gt;"SF",W951&lt;&gt;""),AND(Y951&lt;&gt;"NA",Y951&lt;&gt;"C",Y951&lt;&gt;"NC",Y951&lt;&gt;"SF",Y951&lt;&gt;""),AND(AA951&lt;&gt;"NA",AA951&lt;&gt;"C",AA951&lt;&gt;"NC",AA951&lt;&gt;"SF",AA951&lt;&gt;""),AND(AC951&lt;&gt;"NA",AC951&lt;&gt;"C",AC951&lt;&gt;"NC",AC951&lt;&gt;"SF",AC951&lt;&gt;"")),"FALSO",IF(AND(O951="NA",Q951="NA",S951="NA",U951="NA",W951="NA",Y951="NA",AA951="NA",AC951="NA"),"NA",IF(OR(O951="NC",Q951="NC",S951="NC",U951="NC",W951="NC",Y951="NC",AA951="NC",AC951="NC",O951="SF",Q951="SF",S951="SF",U951="SF",W951="SF",Y951="SF",AA951="SF",AC951="SF"),"NC",IF(OR(O951="C",Q951="C",S951="C",U951="C",W951="C",Y951="C",AA951="C",AC951="C"),"C","")))))</f>
        <v/>
      </c>
      <c r="AG951" s="54" t="b">
        <f>IF(AND(AE951="C",AF951="C"),"UTILIZOU O PDA CORRETAMENTE",IF(AND(AE951="C",AF951="NC"),"UTILIZOU O PDA CORRETAMENTE. NÃO HÁ FOTOS DE TODAS AS ETAPAS",IF(AND(AE951="NC",AF951="NC"),"NÃO UTILIZOU O PDA",IF(AND(AE951="NA",AF951="NA"),"NÃO AVALIADO POR FALHA DE SINCRONISMO"))))</f>
        <v>0</v>
      </c>
      <c r="AH951" s="144"/>
      <c r="AI951" s="190" t="s">
        <v>6</v>
      </c>
      <c r="AJ951" s="94">
        <f>E951</f>
        <v>0</v>
      </c>
      <c r="AK951" s="192" t="s">
        <v>39</v>
      </c>
    </row>
    <row r="952" spans="1:37" ht="30" customHeight="1">
      <c r="A952" s="90"/>
      <c r="B952" s="90"/>
      <c r="C952" s="90"/>
      <c r="D952" s="90"/>
      <c r="E952" s="90"/>
      <c r="F952" s="90"/>
      <c r="G952" s="90"/>
      <c r="H952" s="90"/>
      <c r="I952" s="90"/>
      <c r="J952" s="90"/>
      <c r="K952" s="90"/>
      <c r="L952" s="90"/>
      <c r="M952" s="90"/>
      <c r="N952" s="153"/>
      <c r="O952" s="144"/>
      <c r="P952" s="90"/>
      <c r="Q952" s="144"/>
      <c r="R952" s="90"/>
      <c r="S952" s="144"/>
      <c r="T952" s="90"/>
      <c r="U952" s="144"/>
      <c r="V952" s="90"/>
      <c r="W952" s="144"/>
      <c r="X952" s="90"/>
      <c r="Y952" s="144"/>
      <c r="Z952" s="90"/>
      <c r="AA952" s="144"/>
      <c r="AB952" s="90"/>
      <c r="AC952" s="144"/>
      <c r="AD952" s="90"/>
      <c r="AE952" s="144"/>
      <c r="AF952" s="178" t="str">
        <f>IF(AND(O952="",Q952="",S952="",U952="",W952="",Y952="",AA952="",AC952=""),"",IF(OR(AND(O952&lt;&gt;"NA",O952&lt;&gt;"C",O952&lt;&gt;"NC",O952&lt;&gt;"SF",O952&lt;&gt;""),AND(Q952&lt;&gt;"NA",Q952&lt;&gt;"C",Q952&lt;&gt;"NC",Q952&lt;&gt;"SF",Q952&lt;&gt;""),AND(S952&lt;&gt;"NA",S952&lt;&gt;"C",S952&lt;&gt;"NC",S952&lt;&gt;"SF",S952&lt;&gt;""),AND(U952&lt;&gt;"NA",U952&lt;&gt;"C",U952&lt;&gt;"NC",U952&lt;&gt;"SF",U952&lt;&gt;""),AND(W952&lt;&gt;"NA",W952&lt;&gt;"C",W952&lt;&gt;"NC",W952&lt;&gt;"SF",W952&lt;&gt;""),AND(Y952&lt;&gt;"NA",Y952&lt;&gt;"C",Y952&lt;&gt;"NC",Y952&lt;&gt;"SF",Y952&lt;&gt;""),AND(AA952&lt;&gt;"NA",AA952&lt;&gt;"C",AA952&lt;&gt;"NC",AA952&lt;&gt;"SF",AA952&lt;&gt;""),AND(AC952&lt;&gt;"NA",AC952&lt;&gt;"C",AC952&lt;&gt;"NC",AC952&lt;&gt;"SF",AC952&lt;&gt;"")),"FALSO",IF(AND(O952="NA",Q952="NA",S952="NA",U952="NA",W952="NA",Y952="NA",AA952="NA",AC952="NA"),"NA",IF(OR(O952="NC",Q952="NC",S952="NC",U952="NC",W952="NC",Y952="NC",AA952="NC",AC952="NC",O952="SF",Q952="SF",S952="SF",U952="SF",W952="SF",Y952="SF",AA952="SF",AC952="SF"),"NC",IF(OR(O952="C",Q952="C",S952="C",U952="C",W952="C",Y952="C",AA952="C",AC952="C"),"C","")))))</f>
        <v/>
      </c>
      <c r="AG952" s="54" t="b">
        <f>IF(AND(AE952="C",AF952="C"),"UTILIZOU O PDA CORRETAMENTE",IF(AND(AE952="C",AF952="NC"),"UTILIZOU O PDA CORRETAMENTE. NÃO HÁ FOTOS DE TODAS AS ETAPAS",IF(AND(AE952="NC",AF952="NC"),"NÃO UTILIZOU O PDA",IF(AND(AE952="NA",AF952="NA"),"NÃO AVALIADO POR FALHA DE SINCRONISMO"))))</f>
        <v>0</v>
      </c>
      <c r="AH952" s="144"/>
      <c r="AI952" s="190" t="s">
        <v>6</v>
      </c>
      <c r="AJ952" s="94">
        <f>E952</f>
        <v>0</v>
      </c>
      <c r="AK952" s="192" t="s">
        <v>39</v>
      </c>
    </row>
    <row r="953" spans="1:37" ht="30" customHeight="1">
      <c r="A953" s="90"/>
      <c r="B953" s="90"/>
      <c r="C953" s="90"/>
      <c r="D953" s="90"/>
      <c r="E953" s="90"/>
      <c r="F953" s="90"/>
      <c r="G953" s="90"/>
      <c r="H953" s="90"/>
      <c r="I953" s="90"/>
      <c r="J953" s="90"/>
      <c r="K953" s="90"/>
      <c r="L953" s="90"/>
      <c r="M953" s="90"/>
      <c r="N953" s="153"/>
      <c r="O953" s="144"/>
      <c r="P953" s="90"/>
      <c r="Q953" s="144"/>
      <c r="R953" s="90"/>
      <c r="S953" s="144"/>
      <c r="T953" s="90"/>
      <c r="U953" s="144"/>
      <c r="V953" s="90"/>
      <c r="W953" s="144"/>
      <c r="X953" s="90"/>
      <c r="Y953" s="144"/>
      <c r="Z953" s="90"/>
      <c r="AA953" s="144"/>
      <c r="AB953" s="90"/>
      <c r="AC953" s="144"/>
      <c r="AD953" s="90"/>
      <c r="AE953" s="144"/>
      <c r="AF953" s="178" t="str">
        <f>IF(AND(O953="",Q953="",S953="",U953="",W953="",Y953="",AA953="",AC953=""),"",IF(OR(AND(O953&lt;&gt;"NA",O953&lt;&gt;"C",O953&lt;&gt;"NC",O953&lt;&gt;"SF",O953&lt;&gt;""),AND(Q953&lt;&gt;"NA",Q953&lt;&gt;"C",Q953&lt;&gt;"NC",Q953&lt;&gt;"SF",Q953&lt;&gt;""),AND(S953&lt;&gt;"NA",S953&lt;&gt;"C",S953&lt;&gt;"NC",S953&lt;&gt;"SF",S953&lt;&gt;""),AND(U953&lt;&gt;"NA",U953&lt;&gt;"C",U953&lt;&gt;"NC",U953&lt;&gt;"SF",U953&lt;&gt;""),AND(W953&lt;&gt;"NA",W953&lt;&gt;"C",W953&lt;&gt;"NC",W953&lt;&gt;"SF",W953&lt;&gt;""),AND(Y953&lt;&gt;"NA",Y953&lt;&gt;"C",Y953&lt;&gt;"NC",Y953&lt;&gt;"SF",Y953&lt;&gt;""),AND(AA953&lt;&gt;"NA",AA953&lt;&gt;"C",AA953&lt;&gt;"NC",AA953&lt;&gt;"SF",AA953&lt;&gt;""),AND(AC953&lt;&gt;"NA",AC953&lt;&gt;"C",AC953&lt;&gt;"NC",AC953&lt;&gt;"SF",AC953&lt;&gt;"")),"FALSO",IF(AND(O953="NA",Q953="NA",S953="NA",U953="NA",W953="NA",Y953="NA",AA953="NA",AC953="NA"),"NA",IF(OR(O953="NC",Q953="NC",S953="NC",U953="NC",W953="NC",Y953="NC",AA953="NC",AC953="NC",O953="SF",Q953="SF",S953="SF",U953="SF",W953="SF",Y953="SF",AA953="SF",AC953="SF"),"NC",IF(OR(O953="C",Q953="C",S953="C",U953="C",W953="C",Y953="C",AA953="C",AC953="C"),"C","")))))</f>
        <v/>
      </c>
      <c r="AG953" s="54" t="b">
        <f>IF(AND(AE953="C",AF953="C"),"UTILIZOU O PDA CORRETAMENTE",IF(AND(AE953="C",AF953="NC"),"UTILIZOU O PDA CORRETAMENTE. NÃO HÁ FOTOS DE TODAS AS ETAPAS",IF(AND(AE953="NC",AF953="NC"),"NÃO UTILIZOU O PDA",IF(AND(AE953="NA",AF953="NA"),"NÃO AVALIADO POR FALHA DE SINCRONISMO"))))</f>
        <v>0</v>
      </c>
      <c r="AH953" s="144"/>
      <c r="AI953" s="190" t="s">
        <v>6</v>
      </c>
      <c r="AJ953" s="94">
        <f>E953</f>
        <v>0</v>
      </c>
      <c r="AK953" s="192" t="s">
        <v>39</v>
      </c>
    </row>
  </sheetData>
  <autoFilter ref="A1:AK953" xr:uid="{00000000-0001-0000-0500-000000000000}">
    <filterColumn colId="14">
      <filters blank="1"/>
    </filterColumn>
    <sortState xmlns:xlrd2="http://schemas.microsoft.com/office/spreadsheetml/2017/richdata2" ref="A2:AK953">
      <sortCondition descending="1" ref="F1:F953"/>
    </sortState>
  </autoFilter>
  <conditionalFormatting sqref="A1 C1 E1">
    <cfRule type="duplicateValues" dxfId="26" priority="144"/>
  </conditionalFormatting>
  <conditionalFormatting sqref="AH264:AH271 AH257 AE273:AE275 AE224:AE234 AC224:AC234 AA224:AA234 Y224:Y234 W224:W234 U224:U234 S224:S234 Q224:Q234 Q236 S236 U236 W236 Y236 AA236 AC236 AE236 Q9 S9 U9 AH2:AH255 AE194:AE196 AE186 Q186 S186 U186 W186 Y186 AA186 AC186 AE189:AE190 Q189:Q190 S189:S190 U189:U190 W189:W190 Y189:Y190 AA189:AA190 AC189:AC190 Q194:Q197 S194:S197 U194:U197 W194:W197 Y194:Y197 AA194:AA197 AC194:AC197 AE2:AE184 Q94:Q184 S94:S184 U94:U184 W2:W184 Y2:Y184 AA2:AA184 AC2:AC184 AE238:AE271 O2:O271 Q238:Q271 S238:S271 U238:U271 W238:W271 Y238:Y271 AA238:AA271 AC238:AC271 AF2:AF275 S273:S713 AH273:AH953 AE276:AF953 O273:O953 Q273:Q953 S715:S953 U273:U953 W273:W953 Y273:Y953 AA273:AA953 AC273:AC953">
    <cfRule type="expression" dxfId="25" priority="58">
      <formula>O2=""</formula>
    </cfRule>
    <cfRule type="expression" dxfId="24" priority="59" stopIfTrue="1">
      <formula>NOT(OR(O2="C",O2="NC",O2="SF",O2="NA"))</formula>
    </cfRule>
  </conditionalFormatting>
  <conditionalFormatting sqref="Q11 Q15 Q17 Q19 Q21 Q29 Q31:Q32 Q34 Q36 Q64 Q72 Q74 Q76 Q78 Q80 Q82 Q84 Q60:Q62 Q23:Q27 Q50:Q58 Q46:Q48 Q66:Q70">
    <cfRule type="expression" dxfId="23" priority="56">
      <formula>Q11=""</formula>
    </cfRule>
    <cfRule type="expression" dxfId="22" priority="57" stopIfTrue="1">
      <formula>NOT(OR(Q11="C",Q11="NC",Q11="SF",Q11="NA"))</formula>
    </cfRule>
  </conditionalFormatting>
  <conditionalFormatting sqref="Q10 Q16 Q18 Q20 Q22 Q28 Q30 Q33 Q35 Q49 Q59 Q63 Q71 Q73 Q75 Q77 Q79 Q81 Q83 Q2:Q8 Q37:Q45 Q12:Q14 Q65 Q85:Q93">
    <cfRule type="expression" dxfId="21" priority="54">
      <formula>Q2=""</formula>
    </cfRule>
    <cfRule type="expression" dxfId="20" priority="55" stopIfTrue="1">
      <formula>NOT(OR(Q2="C",Q2="NC",Q2="SF",Q2="NA"))</formula>
    </cfRule>
  </conditionalFormatting>
  <conditionalFormatting sqref="S11 S15 S17 S19 S21 S29 S31:S32 S34 S36 S64 S72 S74 S76 S78 S80 S82 S84 S60:S62 S23:S27 S50:S58 S46:S48 S66:S70">
    <cfRule type="expression" dxfId="19" priority="52">
      <formula>S11=""</formula>
    </cfRule>
    <cfRule type="expression" dxfId="18" priority="53" stopIfTrue="1">
      <formula>NOT(OR(S11="C",S11="NC",S11="SF",S11="NA"))</formula>
    </cfRule>
  </conditionalFormatting>
  <conditionalFormatting sqref="S10 S16 S18 S20 S22 S28 S30 S33 S35 S49 S59 S63 S71 S73 S75 S77 S79 S81 S83 S2:S8 S37:S45 S12:S14 S65 S85:S93">
    <cfRule type="expression" dxfId="17" priority="50">
      <formula>S2=""</formula>
    </cfRule>
    <cfRule type="expression" dxfId="16" priority="51" stopIfTrue="1">
      <formula>NOT(OR(S2="C",S2="NC",S2="SF",S2="NA"))</formula>
    </cfRule>
  </conditionalFormatting>
  <conditionalFormatting sqref="U11 U15 U17 U19 U21 U29 U31:U32 U34 U36 U64 U72 U74 U76 U78 U80 U82 U84 U60:U62 U23:U27 U50:U58 U46:U48 U66:U70">
    <cfRule type="expression" dxfId="15" priority="48">
      <formula>U11=""</formula>
    </cfRule>
    <cfRule type="expression" dxfId="14" priority="49" stopIfTrue="1">
      <formula>NOT(OR(U11="C",U11="NC",U11="SF",U11="NA"))</formula>
    </cfRule>
  </conditionalFormatting>
  <conditionalFormatting sqref="U10 U16 U18 U20 U22 U28 U30 U33 U35 U49 U59 U63 U71 U73 U75 U77 U79 U81 U83 U2:U8 U37:U45 U12:U14 U65 U85:U93">
    <cfRule type="expression" dxfId="13" priority="46">
      <formula>U2=""</formula>
    </cfRule>
    <cfRule type="expression" dxfId="12" priority="47" stopIfTrue="1">
      <formula>NOT(OR(U2="C",U2="NC",U2="SF",U2="NA"))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  <pageSetUpPr fitToPage="1"/>
  </sheetPr>
  <dimension ref="A1:P127"/>
  <sheetViews>
    <sheetView zoomScale="70" zoomScaleNormal="70" zoomScaleSheetLayoutView="70" workbookViewId="0">
      <selection activeCell="D4" sqref="D4:E4"/>
    </sheetView>
  </sheetViews>
  <sheetFormatPr defaultColWidth="9.140625" defaultRowHeight="19.899999999999999" customHeight="1"/>
  <cols>
    <col min="1" max="7" width="37.7109375" style="18" customWidth="1"/>
    <col min="8" max="16384" width="9.140625" style="18"/>
  </cols>
  <sheetData>
    <row r="1" spans="1:7" s="35" customFormat="1" ht="35.1" customHeight="1">
      <c r="A1" s="344" t="s">
        <v>161</v>
      </c>
      <c r="B1" s="344"/>
      <c r="C1" s="344"/>
      <c r="D1" s="344"/>
      <c r="E1" s="344"/>
      <c r="F1" s="344"/>
    </row>
    <row r="2" spans="1:7" s="35" customFormat="1" ht="30" customHeight="1" thickBot="1">
      <c r="A2" s="44"/>
      <c r="B2" s="44"/>
      <c r="C2" s="44"/>
      <c r="D2" s="44"/>
      <c r="E2" s="44"/>
      <c r="F2" s="44"/>
    </row>
    <row r="3" spans="1:7" s="26" customFormat="1" ht="30" customHeight="1">
      <c r="B3" s="342" t="s">
        <v>162</v>
      </c>
      <c r="C3" s="343"/>
      <c r="D3" s="347" t="s">
        <v>56</v>
      </c>
      <c r="E3" s="343"/>
    </row>
    <row r="4" spans="1:7" s="27" customFormat="1" ht="30" customHeight="1" thickBot="1">
      <c r="B4" s="340">
        <f>COUNTIFS(ESGOTO!A:A,"ONMS - DIV MANUT SERV OPE SANTANA")</f>
        <v>468</v>
      </c>
      <c r="C4" s="341"/>
      <c r="D4" s="345">
        <f>'DADOS - SANTANA'!C27</f>
        <v>378</v>
      </c>
      <c r="E4" s="346"/>
    </row>
    <row r="5" spans="1:7" s="27" customFormat="1" ht="35.1" customHeight="1">
      <c r="B5" s="86" t="s">
        <v>163</v>
      </c>
      <c r="C5" s="87" t="s">
        <v>164</v>
      </c>
      <c r="D5" s="86" t="s">
        <v>165</v>
      </c>
      <c r="E5" s="87" t="s">
        <v>164</v>
      </c>
      <c r="F5" s="28"/>
    </row>
    <row r="6" spans="1:7" s="27" customFormat="1" ht="35.1" customHeight="1" thickBot="1">
      <c r="B6" s="85">
        <f>'DADOS - SANTANA'!C27+'GRÁFICOS - ESGOTO'!D8</f>
        <v>468</v>
      </c>
      <c r="C6" s="46">
        <f>IFERROR(B6/B4,"-")</f>
        <v>1</v>
      </c>
      <c r="D6" s="85">
        <f>COUNTIFS(ESGOTO!O:O,"SF",ESGOTO!Q:Q,"SF",ESGOTO!S:S,"SF",ESGOTO!U:U,"SF",ESGOTO!W:W,"SF",ESGOTO!AC:AC,"SF")</f>
        <v>8</v>
      </c>
      <c r="E6" s="46">
        <f>IFERROR(D6/B4,"-")</f>
        <v>1.7094017094017096E-2</v>
      </c>
      <c r="F6" s="28"/>
      <c r="G6" s="27">
        <f>128/6</f>
        <v>21.333333333333332</v>
      </c>
    </row>
    <row r="7" spans="1:7" s="27" customFormat="1" ht="35.1" customHeight="1">
      <c r="B7" s="89" t="s">
        <v>166</v>
      </c>
      <c r="C7" s="88" t="s">
        <v>164</v>
      </c>
      <c r="D7" s="89" t="s">
        <v>167</v>
      </c>
      <c r="E7" s="88" t="s">
        <v>164</v>
      </c>
      <c r="F7" s="28"/>
    </row>
    <row r="8" spans="1:7" s="27" customFormat="1" ht="35.1" customHeight="1" thickBot="1">
      <c r="B8" s="85">
        <f>B4-B6</f>
        <v>0</v>
      </c>
      <c r="C8" s="46">
        <f>IFERROR(B8/B4,"-")</f>
        <v>0</v>
      </c>
      <c r="D8" s="85">
        <f>COUNTIFS(ESGOTO!O:O,"NA",ESGOTO!Q:Q,"NA",ESGOTO!S:S,"NA",ESGOTO!U:U,"NA",ESGOTO!W:W,"NA",ESGOTO!AC:AC,"NA")</f>
        <v>90</v>
      </c>
      <c r="E8" s="46">
        <f>IFERROR(D8/B4,"-")</f>
        <v>0.19230769230769232</v>
      </c>
      <c r="F8" s="28"/>
    </row>
    <row r="9" spans="1:7" s="27" customFormat="1" ht="20.100000000000001" customHeight="1">
      <c r="B9" s="24"/>
      <c r="C9" s="24"/>
      <c r="D9" s="28"/>
      <c r="E9" s="24"/>
      <c r="F9" s="28"/>
    </row>
    <row r="10" spans="1:7" s="27" customFormat="1" ht="20.100000000000001" customHeight="1">
      <c r="B10" s="24"/>
      <c r="C10" s="24"/>
      <c r="D10" s="28"/>
      <c r="E10" s="24"/>
      <c r="F10" s="28"/>
    </row>
    <row r="11" spans="1:7" s="27" customFormat="1" ht="35.1" customHeight="1">
      <c r="A11" s="344" t="s">
        <v>168</v>
      </c>
      <c r="B11" s="344"/>
      <c r="C11" s="344"/>
      <c r="D11" s="344"/>
      <c r="E11" s="344"/>
      <c r="F11" s="344"/>
      <c r="G11" s="344"/>
    </row>
    <row r="12" spans="1:7" s="27" customFormat="1" ht="19.899999999999999" customHeight="1">
      <c r="A12" s="24"/>
      <c r="F12" s="24"/>
    </row>
    <row r="13" spans="1:7" s="27" customFormat="1" ht="19.899999999999999" customHeight="1">
      <c r="A13" s="24"/>
      <c r="F13" s="24"/>
    </row>
    <row r="14" spans="1:7" s="27" customFormat="1" ht="19.899999999999999" customHeight="1">
      <c r="A14" s="24"/>
      <c r="B14" s="24"/>
      <c r="C14" s="24"/>
      <c r="D14" s="24"/>
      <c r="E14" s="24"/>
      <c r="F14" s="25"/>
    </row>
    <row r="40" spans="1:7" ht="35.1" customHeight="1">
      <c r="A40" s="344" t="s">
        <v>169</v>
      </c>
      <c r="B40" s="344"/>
      <c r="C40" s="344"/>
      <c r="D40" s="344"/>
      <c r="E40" s="344"/>
      <c r="F40" s="344"/>
      <c r="G40" s="344"/>
    </row>
    <row r="63" ht="19.5" customHeight="1"/>
    <row r="64" ht="19.5" customHeight="1"/>
    <row r="65" spans="1:7" ht="19.5" customHeight="1"/>
    <row r="66" spans="1:7" ht="19.5" customHeight="1"/>
    <row r="67" spans="1:7" ht="19.5" customHeight="1"/>
    <row r="68" spans="1:7" ht="19.5" customHeight="1"/>
    <row r="69" spans="1:7" s="35" customFormat="1" ht="35.1" customHeight="1">
      <c r="A69" s="344" t="s">
        <v>170</v>
      </c>
      <c r="B69" s="344"/>
      <c r="C69" s="344"/>
      <c r="D69" s="344"/>
      <c r="E69" s="344"/>
      <c r="F69" s="344"/>
      <c r="G69" s="344"/>
    </row>
    <row r="103" spans="1:16" s="37" customFormat="1" ht="35.1" customHeight="1">
      <c r="A103" s="344" t="s">
        <v>171</v>
      </c>
      <c r="B103" s="344"/>
      <c r="C103" s="344"/>
      <c r="D103" s="344"/>
      <c r="E103" s="344"/>
      <c r="F103" s="344"/>
      <c r="G103" s="344"/>
      <c r="H103" s="344"/>
      <c r="I103" s="344"/>
      <c r="J103" s="344"/>
      <c r="K103" s="344"/>
      <c r="L103" s="91"/>
      <c r="M103" s="91"/>
      <c r="N103" s="91"/>
      <c r="O103" s="91"/>
      <c r="P103" s="91"/>
    </row>
    <row r="127" spans="3:6" ht="19.899999999999999" customHeight="1">
      <c r="C127" s="19"/>
      <c r="D127" s="19"/>
      <c r="E127" s="19"/>
      <c r="F127" s="19"/>
    </row>
  </sheetData>
  <sheetProtection formatCells="0" formatColumns="0" formatRows="0" insertColumns="0" insertRows="0" insertHyperlinks="0" deleteColumns="0" deleteRows="0" sort="0" autoFilter="0" pivotTables="0"/>
  <mergeCells count="9">
    <mergeCell ref="A11:G11"/>
    <mergeCell ref="A40:G40"/>
    <mergeCell ref="A69:G69"/>
    <mergeCell ref="A103:K103"/>
    <mergeCell ref="A1:F1"/>
    <mergeCell ref="D4:E4"/>
    <mergeCell ref="D3:E3"/>
    <mergeCell ref="B4:C4"/>
    <mergeCell ref="B3:C3"/>
  </mergeCells>
  <pageMargins left="0.511811024" right="0.14000000000000001" top="0.78740157499999996" bottom="0.78740157499999996" header="0.31496062000000002" footer="0.31496062000000002"/>
  <pageSetup paperSize="9" scale="33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>
    <tabColor theme="9" tint="-0.249977111117893"/>
  </sheetPr>
  <dimension ref="A1:AK808"/>
  <sheetViews>
    <sheetView topLeftCell="U1" zoomScale="55" zoomScaleNormal="55" workbookViewId="0">
      <pane ySplit="1" topLeftCell="A463" activePane="bottomLeft" state="frozen"/>
      <selection pane="bottomLeft" activeCell="A470" sqref="A470"/>
      <selection activeCell="K1" sqref="K1"/>
    </sheetView>
  </sheetViews>
  <sheetFormatPr defaultColWidth="9.140625" defaultRowHeight="30" customHeight="1"/>
  <cols>
    <col min="1" max="1" width="61.7109375" style="14" bestFit="1" customWidth="1"/>
    <col min="2" max="2" width="25.28515625" style="14" bestFit="1" customWidth="1"/>
    <col min="3" max="3" width="30.28515625" style="14" bestFit="1" customWidth="1"/>
    <col min="4" max="4" width="20.140625" style="14" bestFit="1" customWidth="1"/>
    <col min="5" max="5" width="23.5703125" style="14" bestFit="1" customWidth="1"/>
    <col min="6" max="6" width="22.7109375" style="14" bestFit="1" customWidth="1"/>
    <col min="7" max="7" width="20.7109375" style="14" bestFit="1" customWidth="1"/>
    <col min="8" max="8" width="27.42578125" style="14" bestFit="1" customWidth="1"/>
    <col min="9" max="9" width="18.85546875" style="14" bestFit="1" customWidth="1"/>
    <col min="10" max="10" width="24" style="14" bestFit="1" customWidth="1"/>
    <col min="11" max="11" width="37.5703125" style="14" bestFit="1" customWidth="1"/>
    <col min="12" max="12" width="24.85546875" style="14" customWidth="1"/>
    <col min="13" max="13" width="23" style="14" customWidth="1"/>
    <col min="14" max="14" width="19.42578125" style="194" bestFit="1" customWidth="1"/>
    <col min="15" max="15" width="24.85546875" style="53" bestFit="1" customWidth="1"/>
    <col min="16" max="16" width="38.85546875" style="53" bestFit="1" customWidth="1"/>
    <col min="17" max="17" width="29.42578125" style="53" bestFit="1" customWidth="1"/>
    <col min="18" max="18" width="43" style="53" bestFit="1" customWidth="1"/>
    <col min="19" max="19" width="26.85546875" style="53" bestFit="1" customWidth="1"/>
    <col min="20" max="20" width="39.85546875" style="53" bestFit="1" customWidth="1"/>
    <col min="21" max="21" width="28" style="53" bestFit="1" customWidth="1"/>
    <col min="22" max="22" width="41.42578125" style="53" bestFit="1" customWidth="1"/>
    <col min="23" max="23" width="35" style="53" bestFit="1" customWidth="1"/>
    <col min="24" max="24" width="48" style="53" bestFit="1" customWidth="1"/>
    <col min="25" max="25" width="33.42578125" style="53" bestFit="1" customWidth="1"/>
    <col min="26" max="26" width="45.5703125" style="53" bestFit="1" customWidth="1"/>
    <col min="27" max="27" width="34.42578125" style="53" bestFit="1" customWidth="1"/>
    <col min="28" max="28" width="46.42578125" style="53" bestFit="1" customWidth="1"/>
    <col min="29" max="29" width="28" style="53" bestFit="1" customWidth="1"/>
    <col min="30" max="30" width="42" style="53" bestFit="1" customWidth="1"/>
    <col min="31" max="32" width="42.42578125" style="53" bestFit="1" customWidth="1"/>
    <col min="33" max="33" width="43.28515625" style="57" customWidth="1"/>
    <col min="34" max="34" width="41.42578125" style="53" customWidth="1"/>
    <col min="35" max="35" width="23.5703125" style="53" bestFit="1" customWidth="1"/>
    <col min="36" max="36" width="25.5703125" style="53" customWidth="1"/>
    <col min="37" max="37" width="55.42578125" style="53" customWidth="1"/>
    <col min="38" max="16384" width="9.140625" style="11"/>
  </cols>
  <sheetData>
    <row r="1" spans="1:37" s="53" customFormat="1" ht="33" customHeight="1">
      <c r="A1" s="127" t="s">
        <v>172</v>
      </c>
      <c r="B1" s="127" t="s">
        <v>173</v>
      </c>
      <c r="C1" s="127" t="s">
        <v>174</v>
      </c>
      <c r="D1" s="127" t="s">
        <v>175</v>
      </c>
      <c r="E1" s="127" t="s">
        <v>176</v>
      </c>
      <c r="F1" s="127" t="s">
        <v>177</v>
      </c>
      <c r="G1" s="127" t="s">
        <v>178</v>
      </c>
      <c r="H1" s="128" t="s">
        <v>179</v>
      </c>
      <c r="I1" s="128" t="s">
        <v>180</v>
      </c>
      <c r="J1" s="128" t="s">
        <v>181</v>
      </c>
      <c r="K1" s="128" t="s">
        <v>182</v>
      </c>
      <c r="L1" s="128" t="s">
        <v>183</v>
      </c>
      <c r="M1" s="128" t="s">
        <v>184</v>
      </c>
      <c r="N1" s="128" t="s">
        <v>1161</v>
      </c>
      <c r="O1" s="33" t="s">
        <v>46</v>
      </c>
      <c r="P1" s="33" t="s">
        <v>185</v>
      </c>
      <c r="Q1" s="33" t="s">
        <v>47</v>
      </c>
      <c r="R1" s="33" t="s">
        <v>186</v>
      </c>
      <c r="S1" s="33" t="s">
        <v>48</v>
      </c>
      <c r="T1" s="33" t="s">
        <v>187</v>
      </c>
      <c r="U1" s="33" t="s">
        <v>49</v>
      </c>
      <c r="V1" s="33" t="s">
        <v>188</v>
      </c>
      <c r="W1" s="33" t="s">
        <v>50</v>
      </c>
      <c r="X1" s="33" t="s">
        <v>189</v>
      </c>
      <c r="Y1" s="33" t="s">
        <v>63</v>
      </c>
      <c r="Z1" s="33" t="s">
        <v>1162</v>
      </c>
      <c r="AA1" s="33" t="s">
        <v>191</v>
      </c>
      <c r="AB1" s="33" t="s">
        <v>192</v>
      </c>
      <c r="AC1" s="33" t="s">
        <v>1163</v>
      </c>
      <c r="AD1" s="33" t="s">
        <v>1164</v>
      </c>
      <c r="AE1" s="140" t="s">
        <v>34</v>
      </c>
      <c r="AF1" s="140" t="s">
        <v>1165</v>
      </c>
      <c r="AG1" s="186" t="s">
        <v>196</v>
      </c>
      <c r="AH1" s="139" t="s">
        <v>38</v>
      </c>
      <c r="AI1" s="34" t="s">
        <v>198</v>
      </c>
      <c r="AJ1" s="34" t="s">
        <v>199</v>
      </c>
      <c r="AK1" s="34" t="s">
        <v>200</v>
      </c>
    </row>
    <row r="2" spans="1:37" ht="30" hidden="1" customHeight="1">
      <c r="A2" s="162" t="s">
        <v>201</v>
      </c>
      <c r="B2" s="176">
        <v>2617975619</v>
      </c>
      <c r="C2" s="176" t="s">
        <v>121</v>
      </c>
      <c r="D2" s="176" t="s">
        <v>112</v>
      </c>
      <c r="E2" s="176" t="s">
        <v>5</v>
      </c>
      <c r="F2" s="176" t="s">
        <v>486</v>
      </c>
      <c r="G2" s="176">
        <v>2348</v>
      </c>
      <c r="H2" s="176" t="s">
        <v>217</v>
      </c>
      <c r="I2" s="176" t="s">
        <v>383</v>
      </c>
      <c r="J2" s="176" t="s">
        <v>1166</v>
      </c>
      <c r="K2" s="176" t="s">
        <v>1167</v>
      </c>
      <c r="L2" s="204">
        <v>46027.047222222223</v>
      </c>
      <c r="M2" s="204">
        <v>46027.077777777777</v>
      </c>
      <c r="N2" s="176" t="s">
        <v>503</v>
      </c>
      <c r="O2" s="280" t="s">
        <v>207</v>
      </c>
      <c r="P2" s="142"/>
      <c r="Q2" s="143" t="s">
        <v>207</v>
      </c>
      <c r="R2" s="142"/>
      <c r="S2" s="143" t="s">
        <v>62</v>
      </c>
      <c r="T2" s="142"/>
      <c r="U2" s="143" t="s">
        <v>207</v>
      </c>
      <c r="V2" s="142"/>
      <c r="W2" s="143" t="s">
        <v>62</v>
      </c>
      <c r="X2" s="142"/>
      <c r="Y2" s="143" t="s">
        <v>62</v>
      </c>
      <c r="Z2" s="142"/>
      <c r="AA2" s="143" t="s">
        <v>62</v>
      </c>
      <c r="AB2" s="142"/>
      <c r="AC2" s="143" t="s">
        <v>207</v>
      </c>
      <c r="AD2" s="142"/>
      <c r="AE2" s="143" t="s">
        <v>207</v>
      </c>
      <c r="AF2" s="142" t="str">
        <f>IF(AND(O2="",Q2="",S2="",U2="",W2="",Y2="",AA2="",AC2=""),"",IF(OR(AND(O2&lt;&gt;"NA",O2&lt;&gt;"C",O2&lt;&gt;"NC",O2&lt;&gt;"SF",O2&lt;&gt;""),AND(Q2&lt;&gt;"NA",Q2&lt;&gt;"C",Q2&lt;&gt;"NC",Q2&lt;&gt;"SF",Q2&lt;&gt;""),AND(S2&lt;&gt;"NA",S2&lt;&gt;"C",S2&lt;&gt;"NC",S2&lt;&gt;"SF",S2&lt;&gt;""),AND(U2&lt;&gt;"NA",U2&lt;&gt;"C",U2&lt;&gt;"NC",U2&lt;&gt;"SF",U2&lt;&gt;""),AND(W2&lt;&gt;"NA",W2&lt;&gt;"C",W2&lt;&gt;"NC",W2&lt;&gt;"SF",W2&lt;&gt;""),AND(Y2&lt;&gt;"NA",Y2&lt;&gt;"C",Y2&lt;&gt;"NC",Y2&lt;&gt;"SF",Y2&lt;&gt;""),AND(AA2&lt;&gt;"NA",AA2&lt;&gt;"C",AA2&lt;&gt;"NC",AA2&lt;&gt;"SF",AA2&lt;&gt;""),AND(AC2&lt;&gt;"NA",AC2&lt;&gt;"C",AC2&lt;&gt;"NC",AC2&lt;&gt;"SF",AC2&lt;&gt;"")),"FALSO",IF(AND(O2="NA",Q2="NA",S2="NA",U2="NA",W2="NA",Y2="NA",AA2="NA",AC2="NA"),"NA",IF(OR(O2="NC",Q2="NC",S2="NC",U2="NC",W2="NC",Y2="NC",AA2="NC",AC2="NC",O2="SF",Q2="SF",S2="SF",U2="SF",W2="SF",Y2="SF",AA2="SF",AC2="SF"),"NC",IF(OR(O2="C",Q2="C",S2="C",U2="C",W2="C",Y2="C",AA2="C",AC2="C"),"C","")))))</f>
        <v>C</v>
      </c>
      <c r="AG2" s="185" t="str">
        <f>IF(AND(AE2="C",AF2="C"),"UTILIZOU O PDA CORRETAMENTE",IF(AND(AE2="C",AF2="NC"),"UTILIZOU O PDA CORRETAMENTE. NÃO HÁ FOTOS DE TODAS AS ETAPAS",IF(AND(AE2="NC",AF2="NC"),"NÃO UTILIZOU O PDA",IF(AND(AE2="NA",AF2="NA"),"NÃO AVALIADO POR FALHA DE SINCRONISMO"))))</f>
        <v>UTILIZOU O PDA CORRETAMENTE</v>
      </c>
      <c r="AH2" s="143" t="s">
        <v>207</v>
      </c>
      <c r="AI2" s="149" t="s">
        <v>6</v>
      </c>
      <c r="AJ2" s="149" t="str">
        <f>E2</f>
        <v>SÃO PAULO</v>
      </c>
      <c r="AK2" s="281" t="s">
        <v>60</v>
      </c>
    </row>
    <row r="3" spans="1:37" ht="30" hidden="1" customHeight="1">
      <c r="A3" s="162" t="s">
        <v>201</v>
      </c>
      <c r="B3" s="176">
        <v>2617975619</v>
      </c>
      <c r="C3" s="176" t="s">
        <v>121</v>
      </c>
      <c r="D3" s="176" t="s">
        <v>112</v>
      </c>
      <c r="E3" s="176" t="s">
        <v>5</v>
      </c>
      <c r="F3" s="176" t="s">
        <v>486</v>
      </c>
      <c r="G3" s="176">
        <v>2348</v>
      </c>
      <c r="H3" s="176" t="s">
        <v>217</v>
      </c>
      <c r="I3" s="176" t="s">
        <v>383</v>
      </c>
      <c r="J3" s="176" t="s">
        <v>1166</v>
      </c>
      <c r="K3" s="176" t="s">
        <v>1167</v>
      </c>
      <c r="L3" s="204">
        <v>46027.047222222223</v>
      </c>
      <c r="M3" s="204">
        <v>46027.077777777777</v>
      </c>
      <c r="N3" s="176" t="s">
        <v>503</v>
      </c>
      <c r="O3" s="155" t="s">
        <v>207</v>
      </c>
      <c r="P3" s="62"/>
      <c r="Q3" s="144" t="s">
        <v>207</v>
      </c>
      <c r="R3" s="62"/>
      <c r="S3" s="144" t="s">
        <v>62</v>
      </c>
      <c r="T3" s="62"/>
      <c r="U3" s="144" t="s">
        <v>207</v>
      </c>
      <c r="V3" s="62"/>
      <c r="W3" s="144" t="s">
        <v>62</v>
      </c>
      <c r="X3" s="62"/>
      <c r="Y3" s="144" t="s">
        <v>62</v>
      </c>
      <c r="Z3" s="62"/>
      <c r="AA3" s="144" t="s">
        <v>62</v>
      </c>
      <c r="AB3" s="62"/>
      <c r="AC3" s="144" t="s">
        <v>207</v>
      </c>
      <c r="AD3" s="62"/>
      <c r="AE3" s="144" t="s">
        <v>207</v>
      </c>
      <c r="AF3" s="142" t="str">
        <f>IF(AND(O3="",Q3="",S3="",U3="",W3="",Y3="",AA3="",AC3=""),"",IF(OR(AND(O3&lt;&gt;"NA",O3&lt;&gt;"C",O3&lt;&gt;"NC",O3&lt;&gt;"SF",O3&lt;&gt;""),AND(Q3&lt;&gt;"NA",Q3&lt;&gt;"C",Q3&lt;&gt;"NC",Q3&lt;&gt;"SF",Q3&lt;&gt;""),AND(S3&lt;&gt;"NA",S3&lt;&gt;"C",S3&lt;&gt;"NC",S3&lt;&gt;"SF",S3&lt;&gt;""),AND(U3&lt;&gt;"NA",U3&lt;&gt;"C",U3&lt;&gt;"NC",U3&lt;&gt;"SF",U3&lt;&gt;""),AND(W3&lt;&gt;"NA",W3&lt;&gt;"C",W3&lt;&gt;"NC",W3&lt;&gt;"SF",W3&lt;&gt;""),AND(Y3&lt;&gt;"NA",Y3&lt;&gt;"C",Y3&lt;&gt;"NC",Y3&lt;&gt;"SF",Y3&lt;&gt;""),AND(AA3&lt;&gt;"NA",AA3&lt;&gt;"C",AA3&lt;&gt;"NC",AA3&lt;&gt;"SF",AA3&lt;&gt;""),AND(AC3&lt;&gt;"NA",AC3&lt;&gt;"C",AC3&lt;&gt;"NC",AC3&lt;&gt;"SF",AC3&lt;&gt;"")),"FALSO",IF(AND(O3="NA",Q3="NA",S3="NA",U3="NA",W3="NA",Y3="NA",AA3="NA",AC3="NA"),"NA",IF(OR(O3="NC",Q3="NC",S3="NC",U3="NC",W3="NC",Y3="NC",AA3="NC",AC3="NC",O3="SF",Q3="SF",S3="SF",U3="SF",W3="SF",Y3="SF",AA3="SF",AC3="SF"),"NC",IF(OR(O3="C",Q3="C",S3="C",U3="C",W3="C",Y3="C",AA3="C",AC3="C"),"C","")))))</f>
        <v>C</v>
      </c>
      <c r="AG3" s="185" t="str">
        <f>IF(AND(AE3="C",AF3="C"),"UTILIZOU O PDA CORRETAMENTE",IF(AND(AE3="C",AF3="NC"),"UTILIZOU O PDA CORRETAMENTE. NÃO HÁ FOTOS DE TODAS AS ETAPAS",IF(AND(AE3="NC",AF3="NC"),"NÃO UTILIZOU O PDA",IF(AND(AE3="NA",AF3="NA"),"NÃO AVALIADO POR FALHA DE SINCRONISMO"))))</f>
        <v>UTILIZOU O PDA CORRETAMENTE</v>
      </c>
      <c r="AH3" s="144" t="s">
        <v>207</v>
      </c>
      <c r="AI3" s="150" t="s">
        <v>6</v>
      </c>
      <c r="AJ3" s="149" t="str">
        <f>E3</f>
        <v>SÃO PAULO</v>
      </c>
      <c r="AK3" s="151" t="s">
        <v>60</v>
      </c>
    </row>
    <row r="4" spans="1:37" ht="30" hidden="1" customHeight="1">
      <c r="A4" s="162" t="s">
        <v>201</v>
      </c>
      <c r="B4" s="176">
        <v>2618119729</v>
      </c>
      <c r="C4" s="176" t="s">
        <v>119</v>
      </c>
      <c r="D4" s="176" t="s">
        <v>110</v>
      </c>
      <c r="E4" s="176" t="s">
        <v>5</v>
      </c>
      <c r="F4" s="176" t="s">
        <v>1168</v>
      </c>
      <c r="G4" s="176">
        <v>396</v>
      </c>
      <c r="H4" s="176"/>
      <c r="I4" s="176" t="s">
        <v>478</v>
      </c>
      <c r="J4" s="176" t="s">
        <v>119</v>
      </c>
      <c r="K4" s="176"/>
      <c r="L4" s="204">
        <v>46027.368750000001</v>
      </c>
      <c r="M4" s="204">
        <v>46027.577777777777</v>
      </c>
      <c r="N4" s="176" t="s">
        <v>1169</v>
      </c>
      <c r="O4" s="155" t="s">
        <v>207</v>
      </c>
      <c r="P4" s="90"/>
      <c r="Q4" s="144" t="s">
        <v>207</v>
      </c>
      <c r="R4" s="90"/>
      <c r="S4" s="144" t="s">
        <v>207</v>
      </c>
      <c r="T4" s="90"/>
      <c r="U4" s="144" t="s">
        <v>207</v>
      </c>
      <c r="V4" s="90"/>
      <c r="W4" s="144" t="s">
        <v>207</v>
      </c>
      <c r="X4" s="90"/>
      <c r="Y4" s="144" t="s">
        <v>62</v>
      </c>
      <c r="Z4" s="90"/>
      <c r="AA4" s="144" t="s">
        <v>207</v>
      </c>
      <c r="AB4" s="90"/>
      <c r="AC4" s="144" t="s">
        <v>207</v>
      </c>
      <c r="AD4" s="90"/>
      <c r="AE4" s="144" t="s">
        <v>207</v>
      </c>
      <c r="AF4" s="142" t="str">
        <f>IF(AND(O4="",Q4="",S4="",U4="",W4="",Y4="",AA4="",AC4=""),"",IF(OR(AND(O4&lt;&gt;"NA",O4&lt;&gt;"C",O4&lt;&gt;"NC",O4&lt;&gt;"SF",O4&lt;&gt;""),AND(Q4&lt;&gt;"NA",Q4&lt;&gt;"C",Q4&lt;&gt;"NC",Q4&lt;&gt;"SF",Q4&lt;&gt;""),AND(S4&lt;&gt;"NA",S4&lt;&gt;"C",S4&lt;&gt;"NC",S4&lt;&gt;"SF",S4&lt;&gt;""),AND(U4&lt;&gt;"NA",U4&lt;&gt;"C",U4&lt;&gt;"NC",U4&lt;&gt;"SF",U4&lt;&gt;""),AND(W4&lt;&gt;"NA",W4&lt;&gt;"C",W4&lt;&gt;"NC",W4&lt;&gt;"SF",W4&lt;&gt;""),AND(Y4&lt;&gt;"NA",Y4&lt;&gt;"C",Y4&lt;&gt;"NC",Y4&lt;&gt;"SF",Y4&lt;&gt;""),AND(AA4&lt;&gt;"NA",AA4&lt;&gt;"C",AA4&lt;&gt;"NC",AA4&lt;&gt;"SF",AA4&lt;&gt;""),AND(AC4&lt;&gt;"NA",AC4&lt;&gt;"C",AC4&lt;&gt;"NC",AC4&lt;&gt;"SF",AC4&lt;&gt;"")),"FALSO",IF(AND(O4="NA",Q4="NA",S4="NA",U4="NA",W4="NA",Y4="NA",AA4="NA",AC4="NA"),"NA",IF(OR(O4="NC",Q4="NC",S4="NC",U4="NC",W4="NC",Y4="NC",AA4="NC",AC4="NC",O4="SF",Q4="SF",S4="SF",U4="SF",W4="SF",Y4="SF",AA4="SF",AC4="SF"),"NC",IF(OR(O4="C",Q4="C",S4="C",U4="C",W4="C",Y4="C",AA4="C",AC4="C"),"C","")))))</f>
        <v>C</v>
      </c>
      <c r="AG4" s="185" t="str">
        <f>IF(AND(AE4="C",AF4="C"),"UTILIZOU O PDA CORRETAMENTE",IF(AND(AE4="C",AF4="NC"),"UTILIZOU O PDA CORRETAMENTE. NÃO HÁ FOTOS DE TODAS AS ETAPAS",IF(AND(AE4="NC",AF4="NC"),"NÃO UTILIZOU O PDA",IF(AND(AE4="NA",AF4="NA"),"NÃO AVALIADO POR FALHA DE SINCRONISMO"))))</f>
        <v>UTILIZOU O PDA CORRETAMENTE</v>
      </c>
      <c r="AH4" s="144" t="s">
        <v>207</v>
      </c>
      <c r="AI4" s="150" t="s">
        <v>6</v>
      </c>
      <c r="AJ4" s="149" t="str">
        <f>E4</f>
        <v>SÃO PAULO</v>
      </c>
      <c r="AK4" s="151" t="s">
        <v>60</v>
      </c>
    </row>
    <row r="5" spans="1:37" ht="30" hidden="1" customHeight="1">
      <c r="A5" s="162" t="s">
        <v>201</v>
      </c>
      <c r="B5" s="176">
        <v>2618124659</v>
      </c>
      <c r="C5" s="176" t="s">
        <v>121</v>
      </c>
      <c r="D5" s="176" t="s">
        <v>112</v>
      </c>
      <c r="E5" s="176" t="s">
        <v>5</v>
      </c>
      <c r="F5" s="176" t="s">
        <v>425</v>
      </c>
      <c r="G5" s="176">
        <v>320</v>
      </c>
      <c r="H5" s="176"/>
      <c r="I5" s="176" t="s">
        <v>390</v>
      </c>
      <c r="J5" s="176" t="s">
        <v>1170</v>
      </c>
      <c r="K5" s="176"/>
      <c r="L5" s="204">
        <v>46027.393750000003</v>
      </c>
      <c r="M5" s="204">
        <v>46027.393750000003</v>
      </c>
      <c r="N5" s="176" t="s">
        <v>1171</v>
      </c>
      <c r="O5" s="155" t="s">
        <v>207</v>
      </c>
      <c r="P5" s="90"/>
      <c r="Q5" s="144" t="s">
        <v>207</v>
      </c>
      <c r="R5" s="90"/>
      <c r="S5" s="144" t="s">
        <v>62</v>
      </c>
      <c r="T5" s="90"/>
      <c r="U5" s="144" t="s">
        <v>207</v>
      </c>
      <c r="V5" s="90"/>
      <c r="W5" s="144" t="s">
        <v>62</v>
      </c>
      <c r="X5" s="90"/>
      <c r="Y5" s="144" t="s">
        <v>62</v>
      </c>
      <c r="Z5" s="90"/>
      <c r="AA5" s="144" t="s">
        <v>62</v>
      </c>
      <c r="AB5" s="90"/>
      <c r="AC5" s="144" t="s">
        <v>207</v>
      </c>
      <c r="AD5" s="90"/>
      <c r="AE5" s="144" t="s">
        <v>207</v>
      </c>
      <c r="AF5" s="142" t="str">
        <f>IF(AND(O5="",Q5="",S5="",U5="",W5="",Y5="",AA5="",AC5=""),"",IF(OR(AND(O5&lt;&gt;"NA",O5&lt;&gt;"C",O5&lt;&gt;"NC",O5&lt;&gt;"SF",O5&lt;&gt;""),AND(Q5&lt;&gt;"NA",Q5&lt;&gt;"C",Q5&lt;&gt;"NC",Q5&lt;&gt;"SF",Q5&lt;&gt;""),AND(S5&lt;&gt;"NA",S5&lt;&gt;"C",S5&lt;&gt;"NC",S5&lt;&gt;"SF",S5&lt;&gt;""),AND(U5&lt;&gt;"NA",U5&lt;&gt;"C",U5&lt;&gt;"NC",U5&lt;&gt;"SF",U5&lt;&gt;""),AND(W5&lt;&gt;"NA",W5&lt;&gt;"C",W5&lt;&gt;"NC",W5&lt;&gt;"SF",W5&lt;&gt;""),AND(Y5&lt;&gt;"NA",Y5&lt;&gt;"C",Y5&lt;&gt;"NC",Y5&lt;&gt;"SF",Y5&lt;&gt;""),AND(AA5&lt;&gt;"NA",AA5&lt;&gt;"C",AA5&lt;&gt;"NC",AA5&lt;&gt;"SF",AA5&lt;&gt;""),AND(AC5&lt;&gt;"NA",AC5&lt;&gt;"C",AC5&lt;&gt;"NC",AC5&lt;&gt;"SF",AC5&lt;&gt;"")),"FALSO",IF(AND(O5="NA",Q5="NA",S5="NA",U5="NA",W5="NA",Y5="NA",AA5="NA",AC5="NA"),"NA",IF(OR(O5="NC",Q5="NC",S5="NC",U5="NC",W5="NC",Y5="NC",AA5="NC",AC5="NC",O5="SF",Q5="SF",S5="SF",U5="SF",W5="SF",Y5="SF",AA5="SF",AC5="SF"),"NC",IF(OR(O5="C",Q5="C",S5="C",U5="C",W5="C",Y5="C",AA5="C",AC5="C"),"C","")))))</f>
        <v>C</v>
      </c>
      <c r="AG5" s="185" t="str">
        <f>IF(AND(AE5="C",AF5="C"),"UTILIZOU O PDA CORRETAMENTE",IF(AND(AE5="C",AF5="NC"),"UTILIZOU O PDA CORRETAMENTE. NÃO HÁ FOTOS DE TODAS AS ETAPAS",IF(AND(AE5="NC",AF5="NC"),"NÃO UTILIZOU O PDA",IF(AND(AE5="NA",AF5="NA"),"NÃO AVALIADO POR FALHA DE SINCRONISMO"))))</f>
        <v>UTILIZOU O PDA CORRETAMENTE</v>
      </c>
      <c r="AH5" s="144" t="s">
        <v>207</v>
      </c>
      <c r="AI5" s="150" t="s">
        <v>6</v>
      </c>
      <c r="AJ5" s="149" t="str">
        <f>E5</f>
        <v>SÃO PAULO</v>
      </c>
      <c r="AK5" s="151" t="s">
        <v>60</v>
      </c>
    </row>
    <row r="6" spans="1:37" ht="30" hidden="1" customHeight="1">
      <c r="A6" s="162" t="s">
        <v>201</v>
      </c>
      <c r="B6" s="176">
        <v>2618301190</v>
      </c>
      <c r="C6" s="176" t="s">
        <v>1172</v>
      </c>
      <c r="D6" s="176" t="s">
        <v>112</v>
      </c>
      <c r="E6" s="176" t="s">
        <v>5</v>
      </c>
      <c r="F6" s="176" t="s">
        <v>448</v>
      </c>
      <c r="G6" s="176">
        <v>137</v>
      </c>
      <c r="H6" s="176"/>
      <c r="I6" s="176" t="s">
        <v>283</v>
      </c>
      <c r="J6" s="176" t="s">
        <v>1173</v>
      </c>
      <c r="K6" s="176" t="s">
        <v>1174</v>
      </c>
      <c r="L6" s="204">
        <v>46027.399305555555</v>
      </c>
      <c r="M6" s="204">
        <v>46027.460416666669</v>
      </c>
      <c r="N6" s="176" t="s">
        <v>1175</v>
      </c>
      <c r="O6" s="155" t="s">
        <v>207</v>
      </c>
      <c r="P6" s="90"/>
      <c r="Q6" s="144" t="s">
        <v>207</v>
      </c>
      <c r="R6" s="90"/>
      <c r="S6" s="144" t="s">
        <v>62</v>
      </c>
      <c r="T6" s="90"/>
      <c r="U6" s="144" t="s">
        <v>207</v>
      </c>
      <c r="V6" s="90"/>
      <c r="W6" s="144" t="s">
        <v>62</v>
      </c>
      <c r="X6" s="90"/>
      <c r="Y6" s="144" t="s">
        <v>62</v>
      </c>
      <c r="Z6" s="90"/>
      <c r="AA6" s="144" t="s">
        <v>62</v>
      </c>
      <c r="AB6" s="90"/>
      <c r="AC6" s="144" t="s">
        <v>207</v>
      </c>
      <c r="AD6" s="90"/>
      <c r="AE6" s="144" t="s">
        <v>207</v>
      </c>
      <c r="AF6" s="142" t="str">
        <f>IF(AND(O6="",Q6="",S6="",U6="",W6="",Y6="",AA6="",AC6=""),"",IF(OR(AND(O6&lt;&gt;"NA",O6&lt;&gt;"C",O6&lt;&gt;"NC",O6&lt;&gt;"SF",O6&lt;&gt;""),AND(Q6&lt;&gt;"NA",Q6&lt;&gt;"C",Q6&lt;&gt;"NC",Q6&lt;&gt;"SF",Q6&lt;&gt;""),AND(S6&lt;&gt;"NA",S6&lt;&gt;"C",S6&lt;&gt;"NC",S6&lt;&gt;"SF",S6&lt;&gt;""),AND(U6&lt;&gt;"NA",U6&lt;&gt;"C",U6&lt;&gt;"NC",U6&lt;&gt;"SF",U6&lt;&gt;""),AND(W6&lt;&gt;"NA",W6&lt;&gt;"C",W6&lt;&gt;"NC",W6&lt;&gt;"SF",W6&lt;&gt;""),AND(Y6&lt;&gt;"NA",Y6&lt;&gt;"C",Y6&lt;&gt;"NC",Y6&lt;&gt;"SF",Y6&lt;&gt;""),AND(AA6&lt;&gt;"NA",AA6&lt;&gt;"C",AA6&lt;&gt;"NC",AA6&lt;&gt;"SF",AA6&lt;&gt;""),AND(AC6&lt;&gt;"NA",AC6&lt;&gt;"C",AC6&lt;&gt;"NC",AC6&lt;&gt;"SF",AC6&lt;&gt;"")),"FALSO",IF(AND(O6="NA",Q6="NA",S6="NA",U6="NA",W6="NA",Y6="NA",AA6="NA",AC6="NA"),"NA",IF(OR(O6="NC",Q6="NC",S6="NC",U6="NC",W6="NC",Y6="NC",AA6="NC",AC6="NC",O6="SF",Q6="SF",S6="SF",U6="SF",W6="SF",Y6="SF",AA6="SF",AC6="SF"),"NC",IF(OR(O6="C",Q6="C",S6="C",U6="C",W6="C",Y6="C",AA6="C",AC6="C"),"C","")))))</f>
        <v>C</v>
      </c>
      <c r="AG6" s="185" t="str">
        <f>IF(AND(AE6="C",AF6="C"),"UTILIZOU O PDA CORRETAMENTE",IF(AND(AE6="C",AF6="NC"),"UTILIZOU O PDA CORRETAMENTE. NÃO HÁ FOTOS DE TODAS AS ETAPAS",IF(AND(AE6="NC",AF6="NC"),"NÃO UTILIZOU O PDA",IF(AND(AE6="NA",AF6="NA"),"NÃO AVALIADO POR FALHA DE SINCRONISMO"))))</f>
        <v>UTILIZOU O PDA CORRETAMENTE</v>
      </c>
      <c r="AH6" s="144" t="s">
        <v>207</v>
      </c>
      <c r="AI6" s="150" t="s">
        <v>6</v>
      </c>
      <c r="AJ6" s="149" t="str">
        <f>E6</f>
        <v>SÃO PAULO</v>
      </c>
      <c r="AK6" s="151" t="s">
        <v>60</v>
      </c>
    </row>
    <row r="7" spans="1:37" ht="30" hidden="1" customHeight="1">
      <c r="A7" s="162" t="s">
        <v>201</v>
      </c>
      <c r="B7" s="176">
        <v>2618301317</v>
      </c>
      <c r="C7" s="176" t="s">
        <v>122</v>
      </c>
      <c r="D7" s="176" t="s">
        <v>111</v>
      </c>
      <c r="E7" s="176" t="s">
        <v>5</v>
      </c>
      <c r="F7" s="176" t="s">
        <v>1176</v>
      </c>
      <c r="G7" s="176">
        <v>472</v>
      </c>
      <c r="H7" s="176" t="s">
        <v>217</v>
      </c>
      <c r="I7" s="176" t="s">
        <v>671</v>
      </c>
      <c r="J7" s="176" t="s">
        <v>1177</v>
      </c>
      <c r="K7" s="176" t="s">
        <v>1178</v>
      </c>
      <c r="L7" s="204">
        <v>46027.408333333333</v>
      </c>
      <c r="M7" s="204">
        <v>46027.481249999997</v>
      </c>
      <c r="N7" s="176" t="s">
        <v>1179</v>
      </c>
      <c r="O7" s="155" t="s">
        <v>207</v>
      </c>
      <c r="P7" s="90"/>
      <c r="Q7" s="144" t="s">
        <v>207</v>
      </c>
      <c r="R7" s="90"/>
      <c r="S7" s="144" t="s">
        <v>207</v>
      </c>
      <c r="T7" s="90"/>
      <c r="U7" s="144" t="s">
        <v>207</v>
      </c>
      <c r="V7" s="90"/>
      <c r="W7" s="144" t="s">
        <v>207</v>
      </c>
      <c r="X7" s="90"/>
      <c r="Y7" s="144" t="s">
        <v>62</v>
      </c>
      <c r="Z7" s="90"/>
      <c r="AA7" s="144" t="s">
        <v>207</v>
      </c>
      <c r="AB7" s="90"/>
      <c r="AC7" s="144" t="s">
        <v>207</v>
      </c>
      <c r="AD7" s="90"/>
      <c r="AE7" s="144" t="s">
        <v>207</v>
      </c>
      <c r="AF7" s="142" t="str">
        <f>IF(AND(O7="",Q7="",S7="",U7="",W7="",Y7="",AA7="",AC7=""),"",IF(OR(AND(O7&lt;&gt;"NA",O7&lt;&gt;"C",O7&lt;&gt;"NC",O7&lt;&gt;"SF",O7&lt;&gt;""),AND(Q7&lt;&gt;"NA",Q7&lt;&gt;"C",Q7&lt;&gt;"NC",Q7&lt;&gt;"SF",Q7&lt;&gt;""),AND(S7&lt;&gt;"NA",S7&lt;&gt;"C",S7&lt;&gt;"NC",S7&lt;&gt;"SF",S7&lt;&gt;""),AND(U7&lt;&gt;"NA",U7&lt;&gt;"C",U7&lt;&gt;"NC",U7&lt;&gt;"SF",U7&lt;&gt;""),AND(W7&lt;&gt;"NA",W7&lt;&gt;"C",W7&lt;&gt;"NC",W7&lt;&gt;"SF",W7&lt;&gt;""),AND(Y7&lt;&gt;"NA",Y7&lt;&gt;"C",Y7&lt;&gt;"NC",Y7&lt;&gt;"SF",Y7&lt;&gt;""),AND(AA7&lt;&gt;"NA",AA7&lt;&gt;"C",AA7&lt;&gt;"NC",AA7&lt;&gt;"SF",AA7&lt;&gt;""),AND(AC7&lt;&gt;"NA",AC7&lt;&gt;"C",AC7&lt;&gt;"NC",AC7&lt;&gt;"SF",AC7&lt;&gt;"")),"FALSO",IF(AND(O7="NA",Q7="NA",S7="NA",U7="NA",W7="NA",Y7="NA",AA7="NA",AC7="NA"),"NA",IF(OR(O7="NC",Q7="NC",S7="NC",U7="NC",W7="NC",Y7="NC",AA7="NC",AC7="NC",O7="SF",Q7="SF",S7="SF",U7="SF",W7="SF",Y7="SF",AA7="SF",AC7="SF"),"NC",IF(OR(O7="C",Q7="C",S7="C",U7="C",W7="C",Y7="C",AA7="C",AC7="C"),"C","")))))</f>
        <v>C</v>
      </c>
      <c r="AG7" s="185" t="str">
        <f>IF(AND(AE7="C",AF7="C"),"UTILIZOU O PDA CORRETAMENTE",IF(AND(AE7="C",AF7="NC"),"UTILIZOU O PDA CORRETAMENTE. NÃO HÁ FOTOS DE TODAS AS ETAPAS",IF(AND(AE7="NC",AF7="NC"),"NÃO UTILIZOU O PDA",IF(AND(AE7="NA",AF7="NA"),"NÃO AVALIADO POR FALHA DE SINCRONISMO"))))</f>
        <v>UTILIZOU O PDA CORRETAMENTE</v>
      </c>
      <c r="AH7" s="144" t="s">
        <v>207</v>
      </c>
      <c r="AI7" s="150" t="s">
        <v>6</v>
      </c>
      <c r="AJ7" s="149" t="str">
        <f>E7</f>
        <v>SÃO PAULO</v>
      </c>
      <c r="AK7" s="151" t="s">
        <v>60</v>
      </c>
    </row>
    <row r="8" spans="1:37" ht="30" hidden="1" customHeight="1">
      <c r="A8" s="162" t="s">
        <v>201</v>
      </c>
      <c r="B8" s="176">
        <v>2617961473</v>
      </c>
      <c r="C8" s="176" t="s">
        <v>1180</v>
      </c>
      <c r="D8" s="176" t="s">
        <v>109</v>
      </c>
      <c r="E8" s="176" t="s">
        <v>5</v>
      </c>
      <c r="F8" s="176" t="s">
        <v>1181</v>
      </c>
      <c r="G8" s="176">
        <v>28</v>
      </c>
      <c r="H8" s="176"/>
      <c r="I8" s="176" t="s">
        <v>261</v>
      </c>
      <c r="J8" s="176" t="s">
        <v>1182</v>
      </c>
      <c r="K8" s="176"/>
      <c r="L8" s="204">
        <v>46027.427083333336</v>
      </c>
      <c r="M8" s="204">
        <v>46027.430555555555</v>
      </c>
      <c r="N8" s="176" t="s">
        <v>1183</v>
      </c>
      <c r="O8" s="155" t="s">
        <v>207</v>
      </c>
      <c r="P8" s="90"/>
      <c r="Q8" s="144" t="s">
        <v>207</v>
      </c>
      <c r="R8" s="90"/>
      <c r="S8" s="144" t="s">
        <v>207</v>
      </c>
      <c r="T8" s="90"/>
      <c r="U8" s="144" t="s">
        <v>207</v>
      </c>
      <c r="V8" s="90"/>
      <c r="W8" s="144" t="s">
        <v>207</v>
      </c>
      <c r="X8" s="90"/>
      <c r="Y8" s="144" t="s">
        <v>62</v>
      </c>
      <c r="Z8" s="90"/>
      <c r="AA8" s="144" t="s">
        <v>207</v>
      </c>
      <c r="AB8" s="90"/>
      <c r="AC8" s="144" t="s">
        <v>207</v>
      </c>
      <c r="AD8" s="90"/>
      <c r="AE8" s="144" t="s">
        <v>207</v>
      </c>
      <c r="AF8" s="142" t="str">
        <f>IF(AND(O8="",Q8="",S8="",U8="",W8="",Y8="",AA8="",AC8=""),"",IF(OR(AND(O8&lt;&gt;"NA",O8&lt;&gt;"C",O8&lt;&gt;"NC",O8&lt;&gt;"SF",O8&lt;&gt;""),AND(Q8&lt;&gt;"NA",Q8&lt;&gt;"C",Q8&lt;&gt;"NC",Q8&lt;&gt;"SF",Q8&lt;&gt;""),AND(S8&lt;&gt;"NA",S8&lt;&gt;"C",S8&lt;&gt;"NC",S8&lt;&gt;"SF",S8&lt;&gt;""),AND(U8&lt;&gt;"NA",U8&lt;&gt;"C",U8&lt;&gt;"NC",U8&lt;&gt;"SF",U8&lt;&gt;""),AND(W8&lt;&gt;"NA",W8&lt;&gt;"C",W8&lt;&gt;"NC",W8&lt;&gt;"SF",W8&lt;&gt;""),AND(Y8&lt;&gt;"NA",Y8&lt;&gt;"C",Y8&lt;&gt;"NC",Y8&lt;&gt;"SF",Y8&lt;&gt;""),AND(AA8&lt;&gt;"NA",AA8&lt;&gt;"C",AA8&lt;&gt;"NC",AA8&lt;&gt;"SF",AA8&lt;&gt;""),AND(AC8&lt;&gt;"NA",AC8&lt;&gt;"C",AC8&lt;&gt;"NC",AC8&lt;&gt;"SF",AC8&lt;&gt;"")),"FALSO",IF(AND(O8="NA",Q8="NA",S8="NA",U8="NA",W8="NA",Y8="NA",AA8="NA",AC8="NA"),"NA",IF(OR(O8="NC",Q8="NC",S8="NC",U8="NC",W8="NC",Y8="NC",AA8="NC",AC8="NC",O8="SF",Q8="SF",S8="SF",U8="SF",W8="SF",Y8="SF",AA8="SF",AC8="SF"),"NC",IF(OR(O8="C",Q8="C",S8="C",U8="C",W8="C",Y8="C",AA8="C",AC8="C"),"C","")))))</f>
        <v>C</v>
      </c>
      <c r="AG8" s="185" t="str">
        <f>IF(AND(AE8="C",AF8="C"),"UTILIZOU O PDA CORRETAMENTE",IF(AND(AE8="C",AF8="NC"),"UTILIZOU O PDA CORRETAMENTE. NÃO HÁ FOTOS DE TODAS AS ETAPAS",IF(AND(AE8="NC",AF8="NC"),"NÃO UTILIZOU O PDA",IF(AND(AE8="NA",AF8="NA"),"NÃO AVALIADO POR FALHA DE SINCRONISMO"))))</f>
        <v>UTILIZOU O PDA CORRETAMENTE</v>
      </c>
      <c r="AH8" s="144" t="s">
        <v>207</v>
      </c>
      <c r="AI8" s="150" t="s">
        <v>6</v>
      </c>
      <c r="AJ8" s="149" t="str">
        <f>E8</f>
        <v>SÃO PAULO</v>
      </c>
      <c r="AK8" s="151" t="s">
        <v>60</v>
      </c>
    </row>
    <row r="9" spans="1:37" ht="30" hidden="1" customHeight="1">
      <c r="A9" s="162" t="s">
        <v>201</v>
      </c>
      <c r="B9" s="176">
        <v>2618131315</v>
      </c>
      <c r="C9" s="176" t="s">
        <v>121</v>
      </c>
      <c r="D9" s="176" t="s">
        <v>112</v>
      </c>
      <c r="E9" s="176" t="s">
        <v>5</v>
      </c>
      <c r="F9" s="176" t="s">
        <v>1184</v>
      </c>
      <c r="G9" s="176">
        <v>26</v>
      </c>
      <c r="H9" s="176" t="s">
        <v>217</v>
      </c>
      <c r="I9" s="176" t="s">
        <v>390</v>
      </c>
      <c r="J9" s="176" t="s">
        <v>1170</v>
      </c>
      <c r="K9" s="176" t="s">
        <v>1185</v>
      </c>
      <c r="L9" s="204">
        <v>46027.456944444442</v>
      </c>
      <c r="M9" s="204">
        <v>46027.458333333336</v>
      </c>
      <c r="N9" s="176" t="s">
        <v>1171</v>
      </c>
      <c r="O9" s="155" t="s">
        <v>207</v>
      </c>
      <c r="P9" s="90"/>
      <c r="Q9" s="144" t="s">
        <v>207</v>
      </c>
      <c r="R9" s="90"/>
      <c r="S9" s="144" t="s">
        <v>62</v>
      </c>
      <c r="T9" s="90"/>
      <c r="U9" s="144" t="s">
        <v>207</v>
      </c>
      <c r="V9" s="90"/>
      <c r="W9" s="144" t="s">
        <v>62</v>
      </c>
      <c r="X9" s="90"/>
      <c r="Y9" s="144" t="s">
        <v>62</v>
      </c>
      <c r="Z9" s="90"/>
      <c r="AA9" s="144" t="s">
        <v>62</v>
      </c>
      <c r="AB9" s="90"/>
      <c r="AC9" s="144" t="s">
        <v>207</v>
      </c>
      <c r="AD9" s="90"/>
      <c r="AE9" s="144" t="s">
        <v>207</v>
      </c>
      <c r="AF9" s="142" t="str">
        <f>IF(AND(O9="",Q9="",S9="",U9="",W9="",Y9="",AA9="",AC9=""),"",IF(OR(AND(O9&lt;&gt;"NA",O9&lt;&gt;"C",O9&lt;&gt;"NC",O9&lt;&gt;"SF",O9&lt;&gt;""),AND(Q9&lt;&gt;"NA",Q9&lt;&gt;"C",Q9&lt;&gt;"NC",Q9&lt;&gt;"SF",Q9&lt;&gt;""),AND(S9&lt;&gt;"NA",S9&lt;&gt;"C",S9&lt;&gt;"NC",S9&lt;&gt;"SF",S9&lt;&gt;""),AND(U9&lt;&gt;"NA",U9&lt;&gt;"C",U9&lt;&gt;"NC",U9&lt;&gt;"SF",U9&lt;&gt;""),AND(W9&lt;&gt;"NA",W9&lt;&gt;"C",W9&lt;&gt;"NC",W9&lt;&gt;"SF",W9&lt;&gt;""),AND(Y9&lt;&gt;"NA",Y9&lt;&gt;"C",Y9&lt;&gt;"NC",Y9&lt;&gt;"SF",Y9&lt;&gt;""),AND(AA9&lt;&gt;"NA",AA9&lt;&gt;"C",AA9&lt;&gt;"NC",AA9&lt;&gt;"SF",AA9&lt;&gt;""),AND(AC9&lt;&gt;"NA",AC9&lt;&gt;"C",AC9&lt;&gt;"NC",AC9&lt;&gt;"SF",AC9&lt;&gt;"")),"FALSO",IF(AND(O9="NA",Q9="NA",S9="NA",U9="NA",W9="NA",Y9="NA",AA9="NA",AC9="NA"),"NA",IF(OR(O9="NC",Q9="NC",S9="NC",U9="NC",W9="NC",Y9="NC",AA9="NC",AC9="NC",O9="SF",Q9="SF",S9="SF",U9="SF",W9="SF",Y9="SF",AA9="SF",AC9="SF"),"NC",IF(OR(O9="C",Q9="C",S9="C",U9="C",W9="C",Y9="C",AA9="C",AC9="C"),"C","")))))</f>
        <v>C</v>
      </c>
      <c r="AG9" s="185" t="str">
        <f>IF(AND(AE9="C",AF9="C"),"UTILIZOU O PDA CORRETAMENTE",IF(AND(AE9="C",AF9="NC"),"UTILIZOU O PDA CORRETAMENTE. NÃO HÁ FOTOS DE TODAS AS ETAPAS",IF(AND(AE9="NC",AF9="NC"),"NÃO UTILIZOU O PDA",IF(AND(AE9="NA",AF9="NA"),"NÃO AVALIADO POR FALHA DE SINCRONISMO"))))</f>
        <v>UTILIZOU O PDA CORRETAMENTE</v>
      </c>
      <c r="AH9" s="144" t="s">
        <v>207</v>
      </c>
      <c r="AI9" s="150" t="s">
        <v>6</v>
      </c>
      <c r="AJ9" s="149" t="str">
        <f>E9</f>
        <v>SÃO PAULO</v>
      </c>
      <c r="AK9" s="151" t="s">
        <v>60</v>
      </c>
    </row>
    <row r="10" spans="1:37" ht="30" hidden="1" customHeight="1">
      <c r="A10" s="162" t="s">
        <v>201</v>
      </c>
      <c r="B10" s="176">
        <v>2617325834</v>
      </c>
      <c r="C10" s="176" t="s">
        <v>121</v>
      </c>
      <c r="D10" s="176" t="s">
        <v>112</v>
      </c>
      <c r="E10" s="176" t="s">
        <v>5</v>
      </c>
      <c r="F10" s="176" t="s">
        <v>259</v>
      </c>
      <c r="G10" s="176">
        <v>1725</v>
      </c>
      <c r="H10" s="176" t="s">
        <v>217</v>
      </c>
      <c r="I10" s="176" t="s">
        <v>778</v>
      </c>
      <c r="J10" s="176" t="s">
        <v>1166</v>
      </c>
      <c r="K10" s="176" t="s">
        <v>1186</v>
      </c>
      <c r="L10" s="204">
        <v>46027.461111111108</v>
      </c>
      <c r="M10" s="204">
        <v>46027.513194444444</v>
      </c>
      <c r="N10" s="176" t="s">
        <v>1187</v>
      </c>
      <c r="O10" s="155" t="s">
        <v>207</v>
      </c>
      <c r="P10" s="90"/>
      <c r="Q10" s="144" t="s">
        <v>207</v>
      </c>
      <c r="R10" s="90"/>
      <c r="S10" s="144" t="s">
        <v>62</v>
      </c>
      <c r="T10" s="90"/>
      <c r="U10" s="144" t="s">
        <v>207</v>
      </c>
      <c r="V10" s="90"/>
      <c r="W10" s="144" t="s">
        <v>62</v>
      </c>
      <c r="X10" s="90"/>
      <c r="Y10" s="144" t="s">
        <v>62</v>
      </c>
      <c r="Z10" s="90"/>
      <c r="AA10" s="144" t="s">
        <v>62</v>
      </c>
      <c r="AB10" s="90"/>
      <c r="AC10" s="144" t="s">
        <v>207</v>
      </c>
      <c r="AD10" s="90"/>
      <c r="AE10" s="144" t="s">
        <v>207</v>
      </c>
      <c r="AF10" s="142" t="str">
        <f>IF(AND(O10="",Q10="",S10="",U10="",W10="",Y10="",AA10="",AC10=""),"",IF(OR(AND(O10&lt;&gt;"NA",O10&lt;&gt;"C",O10&lt;&gt;"NC",O10&lt;&gt;"SF",O10&lt;&gt;""),AND(Q10&lt;&gt;"NA",Q10&lt;&gt;"C",Q10&lt;&gt;"NC",Q10&lt;&gt;"SF",Q10&lt;&gt;""),AND(S10&lt;&gt;"NA",S10&lt;&gt;"C",S10&lt;&gt;"NC",S10&lt;&gt;"SF",S10&lt;&gt;""),AND(U10&lt;&gt;"NA",U10&lt;&gt;"C",U10&lt;&gt;"NC",U10&lt;&gt;"SF",U10&lt;&gt;""),AND(W10&lt;&gt;"NA",W10&lt;&gt;"C",W10&lt;&gt;"NC",W10&lt;&gt;"SF",W10&lt;&gt;""),AND(Y10&lt;&gt;"NA",Y10&lt;&gt;"C",Y10&lt;&gt;"NC",Y10&lt;&gt;"SF",Y10&lt;&gt;""),AND(AA10&lt;&gt;"NA",AA10&lt;&gt;"C",AA10&lt;&gt;"NC",AA10&lt;&gt;"SF",AA10&lt;&gt;""),AND(AC10&lt;&gt;"NA",AC10&lt;&gt;"C",AC10&lt;&gt;"NC",AC10&lt;&gt;"SF",AC10&lt;&gt;"")),"FALSO",IF(AND(O10="NA",Q10="NA",S10="NA",U10="NA",W10="NA",Y10="NA",AA10="NA",AC10="NA"),"NA",IF(OR(O10="NC",Q10="NC",S10="NC",U10="NC",W10="NC",Y10="NC",AA10="NC",AC10="NC",O10="SF",Q10="SF",S10="SF",U10="SF",W10="SF",Y10="SF",AA10="SF",AC10="SF"),"NC",IF(OR(O10="C",Q10="C",S10="C",U10="C",W10="C",Y10="C",AA10="C",AC10="C"),"C","")))))</f>
        <v>C</v>
      </c>
      <c r="AG10" s="185" t="str">
        <f>IF(AND(AE10="C",AF10="C"),"UTILIZOU O PDA CORRETAMENTE",IF(AND(AE10="C",AF10="NC"),"UTILIZOU O PDA CORRETAMENTE. NÃO HÁ FOTOS DE TODAS AS ETAPAS",IF(AND(AE10="NC",AF10="NC"),"NÃO UTILIZOU O PDA",IF(AND(AE10="NA",AF10="NA"),"NÃO AVALIADO POR FALHA DE SINCRONISMO"))))</f>
        <v>UTILIZOU O PDA CORRETAMENTE</v>
      </c>
      <c r="AH10" s="144" t="s">
        <v>207</v>
      </c>
      <c r="AI10" s="150" t="s">
        <v>6</v>
      </c>
      <c r="AJ10" s="149" t="str">
        <f>E10</f>
        <v>SÃO PAULO</v>
      </c>
      <c r="AK10" s="151" t="s">
        <v>60</v>
      </c>
    </row>
    <row r="11" spans="1:37" ht="30" hidden="1" customHeight="1">
      <c r="A11" s="162" t="s">
        <v>201</v>
      </c>
      <c r="B11" s="176">
        <v>2618120479</v>
      </c>
      <c r="C11" s="176" t="s">
        <v>119</v>
      </c>
      <c r="D11" s="176" t="s">
        <v>110</v>
      </c>
      <c r="E11" s="176" t="s">
        <v>5</v>
      </c>
      <c r="F11" s="176" t="s">
        <v>1168</v>
      </c>
      <c r="G11" s="176">
        <v>402</v>
      </c>
      <c r="H11" s="176" t="s">
        <v>217</v>
      </c>
      <c r="I11" s="176" t="s">
        <v>478</v>
      </c>
      <c r="J11" s="176" t="s">
        <v>119</v>
      </c>
      <c r="K11" s="176" t="s">
        <v>1188</v>
      </c>
      <c r="L11" s="204">
        <v>46027.581250000003</v>
      </c>
      <c r="M11" s="204">
        <v>46027.584027777775</v>
      </c>
      <c r="N11" s="176" t="s">
        <v>1169</v>
      </c>
      <c r="O11" s="155" t="s">
        <v>207</v>
      </c>
      <c r="P11" s="90"/>
      <c r="Q11" s="144" t="s">
        <v>207</v>
      </c>
      <c r="R11" s="90"/>
      <c r="S11" s="144" t="s">
        <v>207</v>
      </c>
      <c r="T11" s="90"/>
      <c r="U11" s="144" t="s">
        <v>207</v>
      </c>
      <c r="V11" s="90"/>
      <c r="W11" s="144" t="s">
        <v>207</v>
      </c>
      <c r="X11" s="90"/>
      <c r="Y11" s="144" t="s">
        <v>62</v>
      </c>
      <c r="Z11" s="90"/>
      <c r="AA11" s="144" t="s">
        <v>207</v>
      </c>
      <c r="AB11" s="90"/>
      <c r="AC11" s="144" t="s">
        <v>207</v>
      </c>
      <c r="AD11" s="90"/>
      <c r="AE11" s="144" t="s">
        <v>207</v>
      </c>
      <c r="AF11" s="142" t="str">
        <f>IF(AND(O11="",Q11="",S11="",U11="",W11="",Y11="",AA11="",AC11=""),"",IF(OR(AND(O11&lt;&gt;"NA",O11&lt;&gt;"C",O11&lt;&gt;"NC",O11&lt;&gt;"SF",O11&lt;&gt;""),AND(Q11&lt;&gt;"NA",Q11&lt;&gt;"C",Q11&lt;&gt;"NC",Q11&lt;&gt;"SF",Q11&lt;&gt;""),AND(S11&lt;&gt;"NA",S11&lt;&gt;"C",S11&lt;&gt;"NC",S11&lt;&gt;"SF",S11&lt;&gt;""),AND(U11&lt;&gt;"NA",U11&lt;&gt;"C",U11&lt;&gt;"NC",U11&lt;&gt;"SF",U11&lt;&gt;""),AND(W11&lt;&gt;"NA",W11&lt;&gt;"C",W11&lt;&gt;"NC",W11&lt;&gt;"SF",W11&lt;&gt;""),AND(Y11&lt;&gt;"NA",Y11&lt;&gt;"C",Y11&lt;&gt;"NC",Y11&lt;&gt;"SF",Y11&lt;&gt;""),AND(AA11&lt;&gt;"NA",AA11&lt;&gt;"C",AA11&lt;&gt;"NC",AA11&lt;&gt;"SF",AA11&lt;&gt;""),AND(AC11&lt;&gt;"NA",AC11&lt;&gt;"C",AC11&lt;&gt;"NC",AC11&lt;&gt;"SF",AC11&lt;&gt;"")),"FALSO",IF(AND(O11="NA",Q11="NA",S11="NA",U11="NA",W11="NA",Y11="NA",AA11="NA",AC11="NA"),"NA",IF(OR(O11="NC",Q11="NC",S11="NC",U11="NC",W11="NC",Y11="NC",AA11="NC",AC11="NC",O11="SF",Q11="SF",S11="SF",U11="SF",W11="SF",Y11="SF",AA11="SF",AC11="SF"),"NC",IF(OR(O11="C",Q11="C",S11="C",U11="C",W11="C",Y11="C",AA11="C",AC11="C"),"C","")))))</f>
        <v>C</v>
      </c>
      <c r="AG11" s="185" t="str">
        <f>IF(AND(AE11="C",AF11="C"),"UTILIZOU O PDA CORRETAMENTE",IF(AND(AE11="C",AF11="NC"),"UTILIZOU O PDA CORRETAMENTE. NÃO HÁ FOTOS DE TODAS AS ETAPAS",IF(AND(AE11="NC",AF11="NC"),"NÃO UTILIZOU O PDA",IF(AND(AE11="NA",AF11="NA"),"NÃO AVALIADO POR FALHA DE SINCRONISMO"))))</f>
        <v>UTILIZOU O PDA CORRETAMENTE</v>
      </c>
      <c r="AH11" s="144" t="s">
        <v>207</v>
      </c>
      <c r="AI11" s="150" t="s">
        <v>6</v>
      </c>
      <c r="AJ11" s="149" t="str">
        <f>E11</f>
        <v>SÃO PAULO</v>
      </c>
      <c r="AK11" s="151" t="s">
        <v>60</v>
      </c>
    </row>
    <row r="12" spans="1:37" ht="30" hidden="1" customHeight="1">
      <c r="A12" s="162" t="s">
        <v>201</v>
      </c>
      <c r="B12" s="176">
        <v>2618121669</v>
      </c>
      <c r="C12" s="176" t="s">
        <v>119</v>
      </c>
      <c r="D12" s="176" t="s">
        <v>110</v>
      </c>
      <c r="E12" s="176" t="s">
        <v>5</v>
      </c>
      <c r="F12" s="176" t="s">
        <v>1168</v>
      </c>
      <c r="G12" s="176">
        <v>408</v>
      </c>
      <c r="H12" s="176" t="s">
        <v>217</v>
      </c>
      <c r="I12" s="176" t="s">
        <v>478</v>
      </c>
      <c r="J12" s="176" t="s">
        <v>119</v>
      </c>
      <c r="K12" s="176" t="s">
        <v>1188</v>
      </c>
      <c r="L12" s="204">
        <v>46027.584722222222</v>
      </c>
      <c r="M12" s="204">
        <v>46027.586111111108</v>
      </c>
      <c r="N12" s="176" t="s">
        <v>1169</v>
      </c>
      <c r="O12" s="155" t="s">
        <v>207</v>
      </c>
      <c r="P12" s="90"/>
      <c r="Q12" s="144" t="s">
        <v>207</v>
      </c>
      <c r="R12" s="90"/>
      <c r="S12" s="144" t="s">
        <v>207</v>
      </c>
      <c r="T12" s="90"/>
      <c r="U12" s="144" t="s">
        <v>207</v>
      </c>
      <c r="V12" s="90"/>
      <c r="W12" s="144" t="s">
        <v>207</v>
      </c>
      <c r="X12" s="90"/>
      <c r="Y12" s="144" t="s">
        <v>62</v>
      </c>
      <c r="Z12" s="90"/>
      <c r="AA12" s="144" t="s">
        <v>207</v>
      </c>
      <c r="AB12" s="90"/>
      <c r="AC12" s="144" t="s">
        <v>207</v>
      </c>
      <c r="AD12" s="90"/>
      <c r="AE12" s="144" t="s">
        <v>207</v>
      </c>
      <c r="AF12" s="142" t="str">
        <f>IF(AND(O12="",Q12="",S12="",U12="",W12="",Y12="",AA12="",AC12=""),"",IF(OR(AND(O12&lt;&gt;"NA",O12&lt;&gt;"C",O12&lt;&gt;"NC",O12&lt;&gt;"SF",O12&lt;&gt;""),AND(Q12&lt;&gt;"NA",Q12&lt;&gt;"C",Q12&lt;&gt;"NC",Q12&lt;&gt;"SF",Q12&lt;&gt;""),AND(S12&lt;&gt;"NA",S12&lt;&gt;"C",S12&lt;&gt;"NC",S12&lt;&gt;"SF",S12&lt;&gt;""),AND(U12&lt;&gt;"NA",U12&lt;&gt;"C",U12&lt;&gt;"NC",U12&lt;&gt;"SF",U12&lt;&gt;""),AND(W12&lt;&gt;"NA",W12&lt;&gt;"C",W12&lt;&gt;"NC",W12&lt;&gt;"SF",W12&lt;&gt;""),AND(Y12&lt;&gt;"NA",Y12&lt;&gt;"C",Y12&lt;&gt;"NC",Y12&lt;&gt;"SF",Y12&lt;&gt;""),AND(AA12&lt;&gt;"NA",AA12&lt;&gt;"C",AA12&lt;&gt;"NC",AA12&lt;&gt;"SF",AA12&lt;&gt;""),AND(AC12&lt;&gt;"NA",AC12&lt;&gt;"C",AC12&lt;&gt;"NC",AC12&lt;&gt;"SF",AC12&lt;&gt;"")),"FALSO",IF(AND(O12="NA",Q12="NA",S12="NA",U12="NA",W12="NA",Y12="NA",AA12="NA",AC12="NA"),"NA",IF(OR(O12="NC",Q12="NC",S12="NC",U12="NC",W12="NC",Y12="NC",AA12="NC",AC12="NC",O12="SF",Q12="SF",S12="SF",U12="SF",W12="SF",Y12="SF",AA12="SF",AC12="SF"),"NC",IF(OR(O12="C",Q12="C",S12="C",U12="C",W12="C",Y12="C",AA12="C",AC12="C"),"C","")))))</f>
        <v>C</v>
      </c>
      <c r="AG12" s="185" t="str">
        <f>IF(AND(AE12="C",AF12="C"),"UTILIZOU O PDA CORRETAMENTE",IF(AND(AE12="C",AF12="NC"),"UTILIZOU O PDA CORRETAMENTE. NÃO HÁ FOTOS DE TODAS AS ETAPAS",IF(AND(AE12="NC",AF12="NC"),"NÃO UTILIZOU O PDA",IF(AND(AE12="NA",AF12="NA"),"NÃO AVALIADO POR FALHA DE SINCRONISMO"))))</f>
        <v>UTILIZOU O PDA CORRETAMENTE</v>
      </c>
      <c r="AH12" s="144" t="s">
        <v>207</v>
      </c>
      <c r="AI12" s="150" t="s">
        <v>6</v>
      </c>
      <c r="AJ12" s="149" t="str">
        <f>E12</f>
        <v>SÃO PAULO</v>
      </c>
      <c r="AK12" s="151" t="s">
        <v>60</v>
      </c>
    </row>
    <row r="13" spans="1:37" ht="30" hidden="1" customHeight="1">
      <c r="A13" s="162" t="s">
        <v>201</v>
      </c>
      <c r="B13" s="176">
        <v>2618306891</v>
      </c>
      <c r="C13" s="176" t="s">
        <v>1172</v>
      </c>
      <c r="D13" s="176" t="s">
        <v>112</v>
      </c>
      <c r="E13" s="176" t="s">
        <v>5</v>
      </c>
      <c r="F13" s="176" t="s">
        <v>1189</v>
      </c>
      <c r="G13" s="176">
        <v>52</v>
      </c>
      <c r="H13" s="176" t="s">
        <v>217</v>
      </c>
      <c r="I13" s="176" t="s">
        <v>1190</v>
      </c>
      <c r="J13" s="176" t="s">
        <v>1191</v>
      </c>
      <c r="K13" s="176" t="s">
        <v>1192</v>
      </c>
      <c r="L13" s="204">
        <v>46027.620833333334</v>
      </c>
      <c r="M13" s="204">
        <v>46027.649305555555</v>
      </c>
      <c r="N13" s="176" t="s">
        <v>1187</v>
      </c>
      <c r="O13" s="155" t="s">
        <v>207</v>
      </c>
      <c r="P13" s="90"/>
      <c r="Q13" s="144" t="s">
        <v>207</v>
      </c>
      <c r="R13" s="90"/>
      <c r="S13" s="144" t="s">
        <v>62</v>
      </c>
      <c r="T13" s="90"/>
      <c r="U13" s="144" t="s">
        <v>207</v>
      </c>
      <c r="V13" s="90"/>
      <c r="W13" s="144" t="s">
        <v>62</v>
      </c>
      <c r="X13" s="90"/>
      <c r="Y13" s="144" t="s">
        <v>62</v>
      </c>
      <c r="Z13" s="90"/>
      <c r="AA13" s="144" t="s">
        <v>62</v>
      </c>
      <c r="AB13" s="90"/>
      <c r="AC13" s="144" t="s">
        <v>207</v>
      </c>
      <c r="AD13" s="90"/>
      <c r="AE13" s="144" t="s">
        <v>207</v>
      </c>
      <c r="AF13" s="142" t="str">
        <f>IF(AND(O13="",Q13="",S13="",U13="",W13="",Y13="",AA13="",AC13=""),"",IF(OR(AND(O13&lt;&gt;"NA",O13&lt;&gt;"C",O13&lt;&gt;"NC",O13&lt;&gt;"SF",O13&lt;&gt;""),AND(Q13&lt;&gt;"NA",Q13&lt;&gt;"C",Q13&lt;&gt;"NC",Q13&lt;&gt;"SF",Q13&lt;&gt;""),AND(S13&lt;&gt;"NA",S13&lt;&gt;"C",S13&lt;&gt;"NC",S13&lt;&gt;"SF",S13&lt;&gt;""),AND(U13&lt;&gt;"NA",U13&lt;&gt;"C",U13&lt;&gt;"NC",U13&lt;&gt;"SF",U13&lt;&gt;""),AND(W13&lt;&gt;"NA",W13&lt;&gt;"C",W13&lt;&gt;"NC",W13&lt;&gt;"SF",W13&lt;&gt;""),AND(Y13&lt;&gt;"NA",Y13&lt;&gt;"C",Y13&lt;&gt;"NC",Y13&lt;&gt;"SF",Y13&lt;&gt;""),AND(AA13&lt;&gt;"NA",AA13&lt;&gt;"C",AA13&lt;&gt;"NC",AA13&lt;&gt;"SF",AA13&lt;&gt;""),AND(AC13&lt;&gt;"NA",AC13&lt;&gt;"C",AC13&lt;&gt;"NC",AC13&lt;&gt;"SF",AC13&lt;&gt;"")),"FALSO",IF(AND(O13="NA",Q13="NA",S13="NA",U13="NA",W13="NA",Y13="NA",AA13="NA",AC13="NA"),"NA",IF(OR(O13="NC",Q13="NC",S13="NC",U13="NC",W13="NC",Y13="NC",AA13="NC",AC13="NC",O13="SF",Q13="SF",S13="SF",U13="SF",W13="SF",Y13="SF",AA13="SF",AC13="SF"),"NC",IF(OR(O13="C",Q13="C",S13="C",U13="C",W13="C",Y13="C",AA13="C",AC13="C"),"C","")))))</f>
        <v>C</v>
      </c>
      <c r="AG13" s="185" t="str">
        <f>IF(AND(AE13="C",AF13="C"),"UTILIZOU O PDA CORRETAMENTE",IF(AND(AE13="C",AF13="NC"),"UTILIZOU O PDA CORRETAMENTE. NÃO HÁ FOTOS DE TODAS AS ETAPAS",IF(AND(AE13="NC",AF13="NC"),"NÃO UTILIZOU O PDA",IF(AND(AE13="NA",AF13="NA"),"NÃO AVALIADO POR FALHA DE SINCRONISMO"))))</f>
        <v>UTILIZOU O PDA CORRETAMENTE</v>
      </c>
      <c r="AH13" s="144" t="s">
        <v>207</v>
      </c>
      <c r="AI13" s="150" t="s">
        <v>6</v>
      </c>
      <c r="AJ13" s="149" t="str">
        <f>E13</f>
        <v>SÃO PAULO</v>
      </c>
      <c r="AK13" s="151" t="s">
        <v>60</v>
      </c>
    </row>
    <row r="14" spans="1:37" ht="30" hidden="1" customHeight="1">
      <c r="A14" s="162" t="s">
        <v>201</v>
      </c>
      <c r="B14" s="176">
        <v>2618309558</v>
      </c>
      <c r="C14" s="176" t="s">
        <v>1180</v>
      </c>
      <c r="D14" s="176" t="s">
        <v>109</v>
      </c>
      <c r="E14" s="176" t="s">
        <v>5</v>
      </c>
      <c r="F14" s="176" t="s">
        <v>533</v>
      </c>
      <c r="G14" s="176">
        <v>69</v>
      </c>
      <c r="H14" s="176"/>
      <c r="I14" s="176" t="s">
        <v>356</v>
      </c>
      <c r="J14" s="176" t="s">
        <v>1182</v>
      </c>
      <c r="K14" s="176"/>
      <c r="L14" s="204">
        <v>46027.62777777778</v>
      </c>
      <c r="M14" s="204">
        <v>46027.799305555556</v>
      </c>
      <c r="N14" s="176" t="s">
        <v>1183</v>
      </c>
      <c r="O14" s="155" t="s">
        <v>207</v>
      </c>
      <c r="P14" s="90"/>
      <c r="Q14" s="144" t="s">
        <v>207</v>
      </c>
      <c r="R14" s="90"/>
      <c r="S14" s="144" t="s">
        <v>207</v>
      </c>
      <c r="T14" s="90"/>
      <c r="U14" s="144" t="s">
        <v>207</v>
      </c>
      <c r="V14" s="90"/>
      <c r="W14" s="144" t="s">
        <v>207</v>
      </c>
      <c r="X14" s="90"/>
      <c r="Y14" s="144" t="s">
        <v>62</v>
      </c>
      <c r="Z14" s="90"/>
      <c r="AA14" s="144" t="s">
        <v>207</v>
      </c>
      <c r="AB14" s="90"/>
      <c r="AC14" s="144" t="s">
        <v>207</v>
      </c>
      <c r="AD14" s="90"/>
      <c r="AE14" s="144" t="s">
        <v>207</v>
      </c>
      <c r="AF14" s="142" t="str">
        <f>IF(AND(O14="",Q14="",S14="",U14="",W14="",Y14="",AA14="",AC14=""),"",IF(OR(AND(O14&lt;&gt;"NA",O14&lt;&gt;"C",O14&lt;&gt;"NC",O14&lt;&gt;"SF",O14&lt;&gt;""),AND(Q14&lt;&gt;"NA",Q14&lt;&gt;"C",Q14&lt;&gt;"NC",Q14&lt;&gt;"SF",Q14&lt;&gt;""),AND(S14&lt;&gt;"NA",S14&lt;&gt;"C",S14&lt;&gt;"NC",S14&lt;&gt;"SF",S14&lt;&gt;""),AND(U14&lt;&gt;"NA",U14&lt;&gt;"C",U14&lt;&gt;"NC",U14&lt;&gt;"SF",U14&lt;&gt;""),AND(W14&lt;&gt;"NA",W14&lt;&gt;"C",W14&lt;&gt;"NC",W14&lt;&gt;"SF",W14&lt;&gt;""),AND(Y14&lt;&gt;"NA",Y14&lt;&gt;"C",Y14&lt;&gt;"NC",Y14&lt;&gt;"SF",Y14&lt;&gt;""),AND(AA14&lt;&gt;"NA",AA14&lt;&gt;"C",AA14&lt;&gt;"NC",AA14&lt;&gt;"SF",AA14&lt;&gt;""),AND(AC14&lt;&gt;"NA",AC14&lt;&gt;"C",AC14&lt;&gt;"NC",AC14&lt;&gt;"SF",AC14&lt;&gt;"")),"FALSO",IF(AND(O14="NA",Q14="NA",S14="NA",U14="NA",W14="NA",Y14="NA",AA14="NA",AC14="NA"),"NA",IF(OR(O14="NC",Q14="NC",S14="NC",U14="NC",W14="NC",Y14="NC",AA14="NC",AC14="NC",O14="SF",Q14="SF",S14="SF",U14="SF",W14="SF",Y14="SF",AA14="SF",AC14="SF"),"NC",IF(OR(O14="C",Q14="C",S14="C",U14="C",W14="C",Y14="C",AA14="C",AC14="C"),"C","")))))</f>
        <v>C</v>
      </c>
      <c r="AG14" s="185" t="str">
        <f>IF(AND(AE14="C",AF14="C"),"UTILIZOU O PDA CORRETAMENTE",IF(AND(AE14="C",AF14="NC"),"UTILIZOU O PDA CORRETAMENTE. NÃO HÁ FOTOS DE TODAS AS ETAPAS",IF(AND(AE14="NC",AF14="NC"),"NÃO UTILIZOU O PDA",IF(AND(AE14="NA",AF14="NA"),"NÃO AVALIADO POR FALHA DE SINCRONISMO"))))</f>
        <v>UTILIZOU O PDA CORRETAMENTE</v>
      </c>
      <c r="AH14" s="144" t="s">
        <v>207</v>
      </c>
      <c r="AI14" s="150" t="s">
        <v>6</v>
      </c>
      <c r="AJ14" s="149" t="str">
        <f>E14</f>
        <v>SÃO PAULO</v>
      </c>
      <c r="AK14" s="151" t="s">
        <v>60</v>
      </c>
    </row>
    <row r="15" spans="1:37" ht="30" hidden="1" customHeight="1">
      <c r="A15" s="162" t="s">
        <v>201</v>
      </c>
      <c r="B15" s="176">
        <v>2617984486</v>
      </c>
      <c r="C15" s="176" t="s">
        <v>119</v>
      </c>
      <c r="D15" s="176" t="s">
        <v>110</v>
      </c>
      <c r="E15" s="176" t="s">
        <v>5</v>
      </c>
      <c r="F15" s="176" t="s">
        <v>1193</v>
      </c>
      <c r="G15" s="176">
        <v>1121</v>
      </c>
      <c r="H15" s="176"/>
      <c r="I15" s="176" t="s">
        <v>316</v>
      </c>
      <c r="J15" s="176" t="s">
        <v>119</v>
      </c>
      <c r="K15" s="176" t="s">
        <v>1194</v>
      </c>
      <c r="L15" s="204">
        <v>46027.631249999999</v>
      </c>
      <c r="M15" s="204">
        <v>46027.740277777775</v>
      </c>
      <c r="N15" s="176" t="s">
        <v>1179</v>
      </c>
      <c r="O15" s="155" t="s">
        <v>207</v>
      </c>
      <c r="P15" s="90"/>
      <c r="Q15" s="144" t="s">
        <v>207</v>
      </c>
      <c r="R15" s="90"/>
      <c r="S15" s="144" t="s">
        <v>207</v>
      </c>
      <c r="T15" s="90"/>
      <c r="U15" s="144" t="s">
        <v>207</v>
      </c>
      <c r="V15" s="90"/>
      <c r="W15" s="144" t="s">
        <v>207</v>
      </c>
      <c r="X15" s="90"/>
      <c r="Y15" s="144" t="s">
        <v>62</v>
      </c>
      <c r="Z15" s="90"/>
      <c r="AA15" s="144" t="s">
        <v>207</v>
      </c>
      <c r="AB15" s="90"/>
      <c r="AC15" s="144" t="s">
        <v>207</v>
      </c>
      <c r="AD15" s="90"/>
      <c r="AE15" s="144" t="s">
        <v>207</v>
      </c>
      <c r="AF15" s="142" t="str">
        <f>IF(AND(O15="",Q15="",S15="",U15="",W15="",Y15="",AA15="",AC15=""),"",IF(OR(AND(O15&lt;&gt;"NA",O15&lt;&gt;"C",O15&lt;&gt;"NC",O15&lt;&gt;"SF",O15&lt;&gt;""),AND(Q15&lt;&gt;"NA",Q15&lt;&gt;"C",Q15&lt;&gt;"NC",Q15&lt;&gt;"SF",Q15&lt;&gt;""),AND(S15&lt;&gt;"NA",S15&lt;&gt;"C",S15&lt;&gt;"NC",S15&lt;&gt;"SF",S15&lt;&gt;""),AND(U15&lt;&gt;"NA",U15&lt;&gt;"C",U15&lt;&gt;"NC",U15&lt;&gt;"SF",U15&lt;&gt;""),AND(W15&lt;&gt;"NA",W15&lt;&gt;"C",W15&lt;&gt;"NC",W15&lt;&gt;"SF",W15&lt;&gt;""),AND(Y15&lt;&gt;"NA",Y15&lt;&gt;"C",Y15&lt;&gt;"NC",Y15&lt;&gt;"SF",Y15&lt;&gt;""),AND(AA15&lt;&gt;"NA",AA15&lt;&gt;"C",AA15&lt;&gt;"NC",AA15&lt;&gt;"SF",AA15&lt;&gt;""),AND(AC15&lt;&gt;"NA",AC15&lt;&gt;"C",AC15&lt;&gt;"NC",AC15&lt;&gt;"SF",AC15&lt;&gt;"")),"FALSO",IF(AND(O15="NA",Q15="NA",S15="NA",U15="NA",W15="NA",Y15="NA",AA15="NA",AC15="NA"),"NA",IF(OR(O15="NC",Q15="NC",S15="NC",U15="NC",W15="NC",Y15="NC",AA15="NC",AC15="NC",O15="SF",Q15="SF",S15="SF",U15="SF",W15="SF",Y15="SF",AA15="SF",AC15="SF"),"NC",IF(OR(O15="C",Q15="C",S15="C",U15="C",W15="C",Y15="C",AA15="C",AC15="C"),"C","")))))</f>
        <v>C</v>
      </c>
      <c r="AG15" s="185" t="str">
        <f>IF(AND(AE15="C",AF15="C"),"UTILIZOU O PDA CORRETAMENTE",IF(AND(AE15="C",AF15="NC"),"UTILIZOU O PDA CORRETAMENTE. NÃO HÁ FOTOS DE TODAS AS ETAPAS",IF(AND(AE15="NC",AF15="NC"),"NÃO UTILIZOU O PDA",IF(AND(AE15="NA",AF15="NA"),"NÃO AVALIADO POR FALHA DE SINCRONISMO"))))</f>
        <v>UTILIZOU O PDA CORRETAMENTE</v>
      </c>
      <c r="AH15" s="144" t="s">
        <v>207</v>
      </c>
      <c r="AI15" s="150" t="s">
        <v>6</v>
      </c>
      <c r="AJ15" s="149" t="str">
        <f>E15</f>
        <v>SÃO PAULO</v>
      </c>
      <c r="AK15" s="151" t="s">
        <v>60</v>
      </c>
    </row>
    <row r="16" spans="1:37" ht="30" hidden="1" customHeight="1">
      <c r="A16" s="162" t="s">
        <v>201</v>
      </c>
      <c r="B16" s="176">
        <v>2617986086</v>
      </c>
      <c r="C16" s="176" t="s">
        <v>1195</v>
      </c>
      <c r="D16" s="176" t="s">
        <v>112</v>
      </c>
      <c r="E16" s="176" t="s">
        <v>5</v>
      </c>
      <c r="F16" s="176" t="s">
        <v>1196</v>
      </c>
      <c r="G16" s="176">
        <v>209</v>
      </c>
      <c r="H16" s="176"/>
      <c r="I16" s="176" t="s">
        <v>295</v>
      </c>
      <c r="J16" s="176" t="s">
        <v>1197</v>
      </c>
      <c r="K16" s="176" t="s">
        <v>1198</v>
      </c>
      <c r="L16" s="204">
        <v>46058.333333333336</v>
      </c>
      <c r="M16" s="204">
        <v>46058.334027777775</v>
      </c>
      <c r="N16" s="176" t="s">
        <v>1199</v>
      </c>
      <c r="O16" s="155" t="s">
        <v>207</v>
      </c>
      <c r="P16" s="90"/>
      <c r="Q16" s="144" t="s">
        <v>231</v>
      </c>
      <c r="R16" s="90" t="s">
        <v>1200</v>
      </c>
      <c r="S16" s="144" t="s">
        <v>207</v>
      </c>
      <c r="T16" s="90"/>
      <c r="U16" s="144" t="s">
        <v>207</v>
      </c>
      <c r="V16" s="90"/>
      <c r="W16" s="144" t="s">
        <v>62</v>
      </c>
      <c r="X16" s="90"/>
      <c r="Y16" s="144" t="s">
        <v>62</v>
      </c>
      <c r="Z16" s="90"/>
      <c r="AA16" s="144" t="s">
        <v>207</v>
      </c>
      <c r="AB16" s="90"/>
      <c r="AC16" s="144" t="s">
        <v>231</v>
      </c>
      <c r="AD16" s="90" t="s">
        <v>388</v>
      </c>
      <c r="AE16" s="144" t="s">
        <v>207</v>
      </c>
      <c r="AF16" s="142" t="str">
        <f>IF(AND(O16="",Q16="",S16="",U16="",W16="",Y16="",AA16="",AC16=""),"",IF(OR(AND(O16&lt;&gt;"NA",O16&lt;&gt;"C",O16&lt;&gt;"NC",O16&lt;&gt;"SF",O16&lt;&gt;""),AND(Q16&lt;&gt;"NA",Q16&lt;&gt;"C",Q16&lt;&gt;"NC",Q16&lt;&gt;"SF",Q16&lt;&gt;""),AND(S16&lt;&gt;"NA",S16&lt;&gt;"C",S16&lt;&gt;"NC",S16&lt;&gt;"SF",S16&lt;&gt;""),AND(U16&lt;&gt;"NA",U16&lt;&gt;"C",U16&lt;&gt;"NC",U16&lt;&gt;"SF",U16&lt;&gt;""),AND(W16&lt;&gt;"NA",W16&lt;&gt;"C",W16&lt;&gt;"NC",W16&lt;&gt;"SF",W16&lt;&gt;""),AND(Y16&lt;&gt;"NA",Y16&lt;&gt;"C",Y16&lt;&gt;"NC",Y16&lt;&gt;"SF",Y16&lt;&gt;""),AND(AA16&lt;&gt;"NA",AA16&lt;&gt;"C",AA16&lt;&gt;"NC",AA16&lt;&gt;"SF",AA16&lt;&gt;""),AND(AC16&lt;&gt;"NA",AC16&lt;&gt;"C",AC16&lt;&gt;"NC",AC16&lt;&gt;"SF",AC16&lt;&gt;"")),"FALSO",IF(AND(O16="NA",Q16="NA",S16="NA",U16="NA",W16="NA",Y16="NA",AA16="NA",AC16="NA"),"NA",IF(OR(O16="NC",Q16="NC",S16="NC",U16="NC",W16="NC",Y16="NC",AA16="NC",AC16="NC",O16="SF",Q16="SF",S16="SF",U16="SF",W16="SF",Y16="SF",AA16="SF",AC16="SF"),"NC",IF(OR(O16="C",Q16="C",S16="C",U16="C",W16="C",Y16="C",AA16="C",AC16="C"),"C","")))))</f>
        <v>NC</v>
      </c>
      <c r="AG16" s="185" t="str">
        <f>IF(AND(AE16="C",AF16="C"),"UTILIZOU O PDA CORRETAMENTE",IF(AND(AE16="C",AF16="NC"),"UTILIZOU O PDA CORRETAMENTE. NÃO HÁ FOTOS DE TODAS AS ETAPAS",IF(AND(AE16="NC",AF16="NC"),"NÃO UTILIZOU O PDA",IF(AND(AE16="NA",AF16="NA"),"NÃO AVALIADO POR FALHA DE SINCRONISMO"))))</f>
        <v>UTILIZOU O PDA CORRETAMENTE. NÃO HÁ FOTOS DE TODAS AS ETAPAS</v>
      </c>
      <c r="AH16" s="144" t="s">
        <v>207</v>
      </c>
      <c r="AI16" s="150" t="s">
        <v>6</v>
      </c>
      <c r="AJ16" s="149" t="str">
        <f>E16</f>
        <v>SÃO PAULO</v>
      </c>
      <c r="AK16" s="151" t="s">
        <v>60</v>
      </c>
    </row>
    <row r="17" spans="1:37" ht="30" hidden="1" customHeight="1">
      <c r="A17" s="162" t="s">
        <v>201</v>
      </c>
      <c r="B17" s="176">
        <v>2617975332</v>
      </c>
      <c r="C17" s="176" t="s">
        <v>121</v>
      </c>
      <c r="D17" s="176" t="s">
        <v>112</v>
      </c>
      <c r="E17" s="176" t="s">
        <v>5</v>
      </c>
      <c r="F17" s="176" t="s">
        <v>486</v>
      </c>
      <c r="G17" s="176">
        <v>0</v>
      </c>
      <c r="H17" s="176" t="s">
        <v>217</v>
      </c>
      <c r="I17" s="176" t="s">
        <v>383</v>
      </c>
      <c r="J17" s="176" t="s">
        <v>1166</v>
      </c>
      <c r="K17" s="176" t="s">
        <v>1186</v>
      </c>
      <c r="L17" s="204">
        <v>46058.465277777781</v>
      </c>
      <c r="M17" s="204">
        <v>46058.484722222223</v>
      </c>
      <c r="N17" s="176" t="s">
        <v>1187</v>
      </c>
      <c r="O17" s="155" t="s">
        <v>207</v>
      </c>
      <c r="P17" s="62"/>
      <c r="Q17" s="144" t="s">
        <v>207</v>
      </c>
      <c r="R17" s="62"/>
      <c r="S17" s="144" t="s">
        <v>62</v>
      </c>
      <c r="T17" s="62"/>
      <c r="U17" s="144" t="s">
        <v>207</v>
      </c>
      <c r="V17" s="62"/>
      <c r="W17" s="144" t="s">
        <v>62</v>
      </c>
      <c r="X17" s="62"/>
      <c r="Y17" s="144" t="s">
        <v>62</v>
      </c>
      <c r="Z17" s="62"/>
      <c r="AA17" s="144" t="s">
        <v>62</v>
      </c>
      <c r="AB17" s="62"/>
      <c r="AC17" s="144" t="s">
        <v>207</v>
      </c>
      <c r="AD17" s="62"/>
      <c r="AE17" s="144" t="s">
        <v>207</v>
      </c>
      <c r="AF17" s="142" t="str">
        <f>IF(AND(O17="",Q17="",S17="",U17="",W17="",Y17="",AA17="",AC17=""),"",IF(OR(AND(O17&lt;&gt;"NA",O17&lt;&gt;"C",O17&lt;&gt;"NC",O17&lt;&gt;"SF",O17&lt;&gt;""),AND(Q17&lt;&gt;"NA",Q17&lt;&gt;"C",Q17&lt;&gt;"NC",Q17&lt;&gt;"SF",Q17&lt;&gt;""),AND(S17&lt;&gt;"NA",S17&lt;&gt;"C",S17&lt;&gt;"NC",S17&lt;&gt;"SF",S17&lt;&gt;""),AND(U17&lt;&gt;"NA",U17&lt;&gt;"C",U17&lt;&gt;"NC",U17&lt;&gt;"SF",U17&lt;&gt;""),AND(W17&lt;&gt;"NA",W17&lt;&gt;"C",W17&lt;&gt;"NC",W17&lt;&gt;"SF",W17&lt;&gt;""),AND(Y17&lt;&gt;"NA",Y17&lt;&gt;"C",Y17&lt;&gt;"NC",Y17&lt;&gt;"SF",Y17&lt;&gt;""),AND(AA17&lt;&gt;"NA",AA17&lt;&gt;"C",AA17&lt;&gt;"NC",AA17&lt;&gt;"SF",AA17&lt;&gt;""),AND(AC17&lt;&gt;"NA",AC17&lt;&gt;"C",AC17&lt;&gt;"NC",AC17&lt;&gt;"SF",AC17&lt;&gt;"")),"FALSO",IF(AND(O17="NA",Q17="NA",S17="NA",U17="NA",W17="NA",Y17="NA",AA17="NA",AC17="NA"),"NA",IF(OR(O17="NC",Q17="NC",S17="NC",U17="NC",W17="NC",Y17="NC",AA17="NC",AC17="NC",O17="SF",Q17="SF",S17="SF",U17="SF",W17="SF",Y17="SF",AA17="SF",AC17="SF"),"NC",IF(OR(O17="C",Q17="C",S17="C",U17="C",W17="C",Y17="C",AA17="C",AC17="C"),"C","")))))</f>
        <v>C</v>
      </c>
      <c r="AG17" s="185" t="str">
        <f>IF(AND(AE17="C",AF17="C"),"UTILIZOU O PDA CORRETAMENTE",IF(AND(AE17="C",AF17="NC"),"UTILIZOU O PDA CORRETAMENTE. NÃO HÁ FOTOS DE TODAS AS ETAPAS",IF(AND(AE17="NC",AF17="NC"),"NÃO UTILIZOU O PDA",IF(AND(AE17="NA",AF17="NA"),"NÃO AVALIADO POR FALHA DE SINCRONISMO"))))</f>
        <v>UTILIZOU O PDA CORRETAMENTE</v>
      </c>
      <c r="AH17" s="144" t="s">
        <v>207</v>
      </c>
      <c r="AI17" s="150" t="s">
        <v>6</v>
      </c>
      <c r="AJ17" s="149" t="str">
        <f>E17</f>
        <v>SÃO PAULO</v>
      </c>
      <c r="AK17" s="151" t="s">
        <v>60</v>
      </c>
    </row>
    <row r="18" spans="1:37" ht="30" hidden="1" customHeight="1">
      <c r="A18" s="162" t="s">
        <v>201</v>
      </c>
      <c r="B18" s="176">
        <v>2618144587</v>
      </c>
      <c r="C18" s="176" t="s">
        <v>1180</v>
      </c>
      <c r="D18" s="176" t="s">
        <v>109</v>
      </c>
      <c r="E18" s="176" t="s">
        <v>5</v>
      </c>
      <c r="F18" s="176" t="s">
        <v>585</v>
      </c>
      <c r="G18" s="176">
        <v>175</v>
      </c>
      <c r="H18" s="176" t="s">
        <v>217</v>
      </c>
      <c r="I18" s="176" t="s">
        <v>586</v>
      </c>
      <c r="J18" s="176" t="s">
        <v>1182</v>
      </c>
      <c r="K18" s="176" t="s">
        <v>1201</v>
      </c>
      <c r="L18" s="204">
        <v>46058.500694444447</v>
      </c>
      <c r="M18" s="204">
        <v>46058.502083333333</v>
      </c>
      <c r="N18" s="176" t="s">
        <v>1179</v>
      </c>
      <c r="O18" s="155" t="s">
        <v>207</v>
      </c>
      <c r="P18" s="90"/>
      <c r="Q18" s="144" t="s">
        <v>207</v>
      </c>
      <c r="R18" s="90"/>
      <c r="S18" s="144" t="s">
        <v>207</v>
      </c>
      <c r="T18" s="90"/>
      <c r="U18" s="144" t="s">
        <v>207</v>
      </c>
      <c r="V18" s="90"/>
      <c r="W18" s="144" t="s">
        <v>207</v>
      </c>
      <c r="X18" s="90"/>
      <c r="Y18" s="144" t="s">
        <v>62</v>
      </c>
      <c r="Z18" s="90"/>
      <c r="AA18" s="144" t="s">
        <v>207</v>
      </c>
      <c r="AB18" s="90"/>
      <c r="AC18" s="144" t="s">
        <v>207</v>
      </c>
      <c r="AD18" s="90"/>
      <c r="AE18" s="144" t="s">
        <v>207</v>
      </c>
      <c r="AF18" s="142" t="str">
        <f>IF(AND(O18="",Q18="",S18="",U18="",W18="",Y18="",AA18="",AC18=""),"",IF(OR(AND(O18&lt;&gt;"NA",O18&lt;&gt;"C",O18&lt;&gt;"NC",O18&lt;&gt;"SF",O18&lt;&gt;""),AND(Q18&lt;&gt;"NA",Q18&lt;&gt;"C",Q18&lt;&gt;"NC",Q18&lt;&gt;"SF",Q18&lt;&gt;""),AND(S18&lt;&gt;"NA",S18&lt;&gt;"C",S18&lt;&gt;"NC",S18&lt;&gt;"SF",S18&lt;&gt;""),AND(U18&lt;&gt;"NA",U18&lt;&gt;"C",U18&lt;&gt;"NC",U18&lt;&gt;"SF",U18&lt;&gt;""),AND(W18&lt;&gt;"NA",W18&lt;&gt;"C",W18&lt;&gt;"NC",W18&lt;&gt;"SF",W18&lt;&gt;""),AND(Y18&lt;&gt;"NA",Y18&lt;&gt;"C",Y18&lt;&gt;"NC",Y18&lt;&gt;"SF",Y18&lt;&gt;""),AND(AA18&lt;&gt;"NA",AA18&lt;&gt;"C",AA18&lt;&gt;"NC",AA18&lt;&gt;"SF",AA18&lt;&gt;""),AND(AC18&lt;&gt;"NA",AC18&lt;&gt;"C",AC18&lt;&gt;"NC",AC18&lt;&gt;"SF",AC18&lt;&gt;"")),"FALSO",IF(AND(O18="NA",Q18="NA",S18="NA",U18="NA",W18="NA",Y18="NA",AA18="NA",AC18="NA"),"NA",IF(OR(O18="NC",Q18="NC",S18="NC",U18="NC",W18="NC",Y18="NC",AA18="NC",AC18="NC",O18="SF",Q18="SF",S18="SF",U18="SF",W18="SF",Y18="SF",AA18="SF",AC18="SF"),"NC",IF(OR(O18="C",Q18="C",S18="C",U18="C",W18="C",Y18="C",AA18="C",AC18="C"),"C","")))))</f>
        <v>C</v>
      </c>
      <c r="AG18" s="185" t="str">
        <f>IF(AND(AE18="C",AF18="C"),"UTILIZOU O PDA CORRETAMENTE",IF(AND(AE18="C",AF18="NC"),"UTILIZOU O PDA CORRETAMENTE. NÃO HÁ FOTOS DE TODAS AS ETAPAS",IF(AND(AE18="NC",AF18="NC"),"NÃO UTILIZOU O PDA",IF(AND(AE18="NA",AF18="NA"),"NÃO AVALIADO POR FALHA DE SINCRONISMO"))))</f>
        <v>UTILIZOU O PDA CORRETAMENTE</v>
      </c>
      <c r="AH18" s="144" t="s">
        <v>207</v>
      </c>
      <c r="AI18" s="150" t="s">
        <v>6</v>
      </c>
      <c r="AJ18" s="149" t="str">
        <f>E18</f>
        <v>SÃO PAULO</v>
      </c>
      <c r="AK18" s="151" t="s">
        <v>60</v>
      </c>
    </row>
    <row r="19" spans="1:37" ht="30" hidden="1" customHeight="1">
      <c r="A19" s="162" t="s">
        <v>201</v>
      </c>
      <c r="B19" s="176">
        <v>2618109893</v>
      </c>
      <c r="C19" s="176" t="s">
        <v>123</v>
      </c>
      <c r="D19" s="176" t="s">
        <v>109</v>
      </c>
      <c r="E19" s="176" t="s">
        <v>5</v>
      </c>
      <c r="F19" s="176" t="s">
        <v>1202</v>
      </c>
      <c r="G19" s="176">
        <v>581</v>
      </c>
      <c r="H19" s="176" t="s">
        <v>203</v>
      </c>
      <c r="I19" s="176" t="s">
        <v>6</v>
      </c>
      <c r="J19" s="176" t="s">
        <v>1203</v>
      </c>
      <c r="K19" s="176" t="s">
        <v>1204</v>
      </c>
      <c r="L19" s="204">
        <v>46058.543055555558</v>
      </c>
      <c r="M19" s="204">
        <v>46058.548611111109</v>
      </c>
      <c r="N19" s="176" t="s">
        <v>1183</v>
      </c>
      <c r="O19" s="155" t="s">
        <v>207</v>
      </c>
      <c r="P19" s="90"/>
      <c r="Q19" s="144" t="s">
        <v>207</v>
      </c>
      <c r="R19" s="90"/>
      <c r="S19" s="144" t="s">
        <v>207</v>
      </c>
      <c r="T19" s="90"/>
      <c r="U19" s="144" t="s">
        <v>207</v>
      </c>
      <c r="V19" s="90"/>
      <c r="W19" s="144" t="s">
        <v>207</v>
      </c>
      <c r="X19" s="90"/>
      <c r="Y19" s="144" t="s">
        <v>62</v>
      </c>
      <c r="Z19" s="90"/>
      <c r="AA19" s="144" t="s">
        <v>207</v>
      </c>
      <c r="AB19" s="90"/>
      <c r="AC19" s="144" t="s">
        <v>207</v>
      </c>
      <c r="AD19" s="90"/>
      <c r="AE19" s="144" t="s">
        <v>207</v>
      </c>
      <c r="AF19" s="142" t="str">
        <f>IF(AND(O19="",Q19="",S19="",U19="",W19="",Y19="",AA19="",AC19=""),"",IF(OR(AND(O19&lt;&gt;"NA",O19&lt;&gt;"C",O19&lt;&gt;"NC",O19&lt;&gt;"SF",O19&lt;&gt;""),AND(Q19&lt;&gt;"NA",Q19&lt;&gt;"C",Q19&lt;&gt;"NC",Q19&lt;&gt;"SF",Q19&lt;&gt;""),AND(S19&lt;&gt;"NA",S19&lt;&gt;"C",S19&lt;&gt;"NC",S19&lt;&gt;"SF",S19&lt;&gt;""),AND(U19&lt;&gt;"NA",U19&lt;&gt;"C",U19&lt;&gt;"NC",U19&lt;&gt;"SF",U19&lt;&gt;""),AND(W19&lt;&gt;"NA",W19&lt;&gt;"C",W19&lt;&gt;"NC",W19&lt;&gt;"SF",W19&lt;&gt;""),AND(Y19&lt;&gt;"NA",Y19&lt;&gt;"C",Y19&lt;&gt;"NC",Y19&lt;&gt;"SF",Y19&lt;&gt;""),AND(AA19&lt;&gt;"NA",AA19&lt;&gt;"C",AA19&lt;&gt;"NC",AA19&lt;&gt;"SF",AA19&lt;&gt;""),AND(AC19&lt;&gt;"NA",AC19&lt;&gt;"C",AC19&lt;&gt;"NC",AC19&lt;&gt;"SF",AC19&lt;&gt;"")),"FALSO",IF(AND(O19="NA",Q19="NA",S19="NA",U19="NA",W19="NA",Y19="NA",AA19="NA",AC19="NA"),"NA",IF(OR(O19="NC",Q19="NC",S19="NC",U19="NC",W19="NC",Y19="NC",AA19="NC",AC19="NC",O19="SF",Q19="SF",S19="SF",U19="SF",W19="SF",Y19="SF",AA19="SF",AC19="SF"),"NC",IF(OR(O19="C",Q19="C",S19="C",U19="C",W19="C",Y19="C",AA19="C",AC19="C"),"C","")))))</f>
        <v>C</v>
      </c>
      <c r="AG19" s="185" t="str">
        <f>IF(AND(AE19="C",AF19="C"),"UTILIZOU O PDA CORRETAMENTE",IF(AND(AE19="C",AF19="NC"),"UTILIZOU O PDA CORRETAMENTE. NÃO HÁ FOTOS DE TODAS AS ETAPAS",IF(AND(AE19="NC",AF19="NC"),"NÃO UTILIZOU O PDA",IF(AND(AE19="NA",AF19="NA"),"NÃO AVALIADO POR FALHA DE SINCRONISMO"))))</f>
        <v>UTILIZOU O PDA CORRETAMENTE</v>
      </c>
      <c r="AH19" s="144" t="s">
        <v>207</v>
      </c>
      <c r="AI19" s="150" t="s">
        <v>6</v>
      </c>
      <c r="AJ19" s="149" t="str">
        <f>E19</f>
        <v>SÃO PAULO</v>
      </c>
      <c r="AK19" s="151" t="s">
        <v>60</v>
      </c>
    </row>
    <row r="20" spans="1:37" ht="30" hidden="1" customHeight="1">
      <c r="A20" s="162" t="s">
        <v>201</v>
      </c>
      <c r="B20" s="176">
        <v>2618378238</v>
      </c>
      <c r="C20" s="176" t="s">
        <v>1172</v>
      </c>
      <c r="D20" s="176" t="s">
        <v>112</v>
      </c>
      <c r="E20" s="176" t="s">
        <v>5</v>
      </c>
      <c r="F20" s="176" t="s">
        <v>1205</v>
      </c>
      <c r="G20" s="176">
        <v>3</v>
      </c>
      <c r="H20" s="176" t="s">
        <v>208</v>
      </c>
      <c r="I20" s="176" t="s">
        <v>1100</v>
      </c>
      <c r="J20" s="176" t="s">
        <v>1173</v>
      </c>
      <c r="K20" s="176" t="s">
        <v>1186</v>
      </c>
      <c r="L20" s="204">
        <v>46058.555555555555</v>
      </c>
      <c r="M20" s="204">
        <v>46058.578472222223</v>
      </c>
      <c r="N20" s="176" t="s">
        <v>1187</v>
      </c>
      <c r="O20" s="155" t="s">
        <v>207</v>
      </c>
      <c r="P20" s="90"/>
      <c r="Q20" s="144" t="s">
        <v>207</v>
      </c>
      <c r="R20" s="90"/>
      <c r="S20" s="144" t="s">
        <v>62</v>
      </c>
      <c r="T20" s="90"/>
      <c r="U20" s="144" t="s">
        <v>207</v>
      </c>
      <c r="V20" s="90"/>
      <c r="W20" s="144" t="s">
        <v>62</v>
      </c>
      <c r="X20" s="90"/>
      <c r="Y20" s="144" t="s">
        <v>62</v>
      </c>
      <c r="Z20" s="90"/>
      <c r="AA20" s="144" t="s">
        <v>62</v>
      </c>
      <c r="AB20" s="90"/>
      <c r="AC20" s="144" t="s">
        <v>207</v>
      </c>
      <c r="AD20" s="90"/>
      <c r="AE20" s="144" t="s">
        <v>207</v>
      </c>
      <c r="AF20" s="142" t="str">
        <f>IF(AND(O20="",Q20="",S20="",U20="",W20="",Y20="",AA20="",AC20=""),"",IF(OR(AND(O20&lt;&gt;"NA",O20&lt;&gt;"C",O20&lt;&gt;"NC",O20&lt;&gt;"SF",O20&lt;&gt;""),AND(Q20&lt;&gt;"NA",Q20&lt;&gt;"C",Q20&lt;&gt;"NC",Q20&lt;&gt;"SF",Q20&lt;&gt;""),AND(S20&lt;&gt;"NA",S20&lt;&gt;"C",S20&lt;&gt;"NC",S20&lt;&gt;"SF",S20&lt;&gt;""),AND(U20&lt;&gt;"NA",U20&lt;&gt;"C",U20&lt;&gt;"NC",U20&lt;&gt;"SF",U20&lt;&gt;""),AND(W20&lt;&gt;"NA",W20&lt;&gt;"C",W20&lt;&gt;"NC",W20&lt;&gt;"SF",W20&lt;&gt;""),AND(Y20&lt;&gt;"NA",Y20&lt;&gt;"C",Y20&lt;&gt;"NC",Y20&lt;&gt;"SF",Y20&lt;&gt;""),AND(AA20&lt;&gt;"NA",AA20&lt;&gt;"C",AA20&lt;&gt;"NC",AA20&lt;&gt;"SF",AA20&lt;&gt;""),AND(AC20&lt;&gt;"NA",AC20&lt;&gt;"C",AC20&lt;&gt;"NC",AC20&lt;&gt;"SF",AC20&lt;&gt;"")),"FALSO",IF(AND(O20="NA",Q20="NA",S20="NA",U20="NA",W20="NA",Y20="NA",AA20="NA",AC20="NA"),"NA",IF(OR(O20="NC",Q20="NC",S20="NC",U20="NC",W20="NC",Y20="NC",AA20="NC",AC20="NC",O20="SF",Q20="SF",S20="SF",U20="SF",W20="SF",Y20="SF",AA20="SF",AC20="SF"),"NC",IF(OR(O20="C",Q20="C",S20="C",U20="C",W20="C",Y20="C",AA20="C",AC20="C"),"C","")))))</f>
        <v>C</v>
      </c>
      <c r="AG20" s="185" t="str">
        <f>IF(AND(AE20="C",AF20="C"),"UTILIZOU O PDA CORRETAMENTE",IF(AND(AE20="C",AF20="NC"),"UTILIZOU O PDA CORRETAMENTE. NÃO HÁ FOTOS DE TODAS AS ETAPAS",IF(AND(AE20="NC",AF20="NC"),"NÃO UTILIZOU O PDA",IF(AND(AE20="NA",AF20="NA"),"NÃO AVALIADO POR FALHA DE SINCRONISMO"))))</f>
        <v>UTILIZOU O PDA CORRETAMENTE</v>
      </c>
      <c r="AH20" s="144" t="s">
        <v>207</v>
      </c>
      <c r="AI20" s="150" t="s">
        <v>6</v>
      </c>
      <c r="AJ20" s="149" t="str">
        <f>E20</f>
        <v>SÃO PAULO</v>
      </c>
      <c r="AK20" s="151" t="s">
        <v>60</v>
      </c>
    </row>
    <row r="21" spans="1:37" ht="30" hidden="1" customHeight="1">
      <c r="A21" s="162" t="s">
        <v>201</v>
      </c>
      <c r="B21" s="176">
        <v>2618377985</v>
      </c>
      <c r="C21" s="176" t="s">
        <v>121</v>
      </c>
      <c r="D21" s="176" t="s">
        <v>112</v>
      </c>
      <c r="E21" s="176" t="s">
        <v>5</v>
      </c>
      <c r="F21" s="176" t="s">
        <v>576</v>
      </c>
      <c r="G21" s="176">
        <v>245</v>
      </c>
      <c r="H21" s="176" t="s">
        <v>217</v>
      </c>
      <c r="I21" s="176" t="s">
        <v>383</v>
      </c>
      <c r="J21" s="176" t="s">
        <v>1166</v>
      </c>
      <c r="K21" s="176" t="s">
        <v>1186</v>
      </c>
      <c r="L21" s="204">
        <v>46058.646527777775</v>
      </c>
      <c r="M21" s="204">
        <v>46058.665972222225</v>
      </c>
      <c r="N21" s="176" t="s">
        <v>1187</v>
      </c>
      <c r="O21" s="155" t="s">
        <v>207</v>
      </c>
      <c r="P21" s="90"/>
      <c r="Q21" s="144" t="s">
        <v>207</v>
      </c>
      <c r="R21" s="90"/>
      <c r="S21" s="144" t="s">
        <v>62</v>
      </c>
      <c r="T21" s="90"/>
      <c r="U21" s="144" t="s">
        <v>207</v>
      </c>
      <c r="V21" s="90"/>
      <c r="W21" s="144" t="s">
        <v>62</v>
      </c>
      <c r="X21" s="90"/>
      <c r="Y21" s="144" t="s">
        <v>62</v>
      </c>
      <c r="Z21" s="90"/>
      <c r="AA21" s="144" t="s">
        <v>62</v>
      </c>
      <c r="AB21" s="90"/>
      <c r="AC21" s="144" t="s">
        <v>207</v>
      </c>
      <c r="AD21" s="90"/>
      <c r="AE21" s="144" t="s">
        <v>207</v>
      </c>
      <c r="AF21" s="142" t="str">
        <f>IF(AND(O21="",Q21="",S21="",U21="",W21="",Y21="",AA21="",AC21=""),"",IF(OR(AND(O21&lt;&gt;"NA",O21&lt;&gt;"C",O21&lt;&gt;"NC",O21&lt;&gt;"SF",O21&lt;&gt;""),AND(Q21&lt;&gt;"NA",Q21&lt;&gt;"C",Q21&lt;&gt;"NC",Q21&lt;&gt;"SF",Q21&lt;&gt;""),AND(S21&lt;&gt;"NA",S21&lt;&gt;"C",S21&lt;&gt;"NC",S21&lt;&gt;"SF",S21&lt;&gt;""),AND(U21&lt;&gt;"NA",U21&lt;&gt;"C",U21&lt;&gt;"NC",U21&lt;&gt;"SF",U21&lt;&gt;""),AND(W21&lt;&gt;"NA",W21&lt;&gt;"C",W21&lt;&gt;"NC",W21&lt;&gt;"SF",W21&lt;&gt;""),AND(Y21&lt;&gt;"NA",Y21&lt;&gt;"C",Y21&lt;&gt;"NC",Y21&lt;&gt;"SF",Y21&lt;&gt;""),AND(AA21&lt;&gt;"NA",AA21&lt;&gt;"C",AA21&lt;&gt;"NC",AA21&lt;&gt;"SF",AA21&lt;&gt;""),AND(AC21&lt;&gt;"NA",AC21&lt;&gt;"C",AC21&lt;&gt;"NC",AC21&lt;&gt;"SF",AC21&lt;&gt;"")),"FALSO",IF(AND(O21="NA",Q21="NA",S21="NA",U21="NA",W21="NA",Y21="NA",AA21="NA",AC21="NA"),"NA",IF(OR(O21="NC",Q21="NC",S21="NC",U21="NC",W21="NC",Y21="NC",AA21="NC",AC21="NC",O21="SF",Q21="SF",S21="SF",U21="SF",W21="SF",Y21="SF",AA21="SF",AC21="SF"),"NC",IF(OR(O21="C",Q21="C",S21="C",U21="C",W21="C",Y21="C",AA21="C",AC21="C"),"C","")))))</f>
        <v>C</v>
      </c>
      <c r="AG21" s="185" t="str">
        <f>IF(AND(AE21="C",AF21="C"),"UTILIZOU O PDA CORRETAMENTE",IF(AND(AE21="C",AF21="NC"),"UTILIZOU O PDA CORRETAMENTE. NÃO HÁ FOTOS DE TODAS AS ETAPAS",IF(AND(AE21="NC",AF21="NC"),"NÃO UTILIZOU O PDA",IF(AND(AE21="NA",AF21="NA"),"NÃO AVALIADO POR FALHA DE SINCRONISMO"))))</f>
        <v>UTILIZOU O PDA CORRETAMENTE</v>
      </c>
      <c r="AH21" s="144" t="s">
        <v>207</v>
      </c>
      <c r="AI21" s="150" t="s">
        <v>6</v>
      </c>
      <c r="AJ21" s="149" t="str">
        <f>E21</f>
        <v>SÃO PAULO</v>
      </c>
      <c r="AK21" s="151" t="s">
        <v>60</v>
      </c>
    </row>
    <row r="22" spans="1:37" ht="30" hidden="1" customHeight="1">
      <c r="A22" s="162" t="s">
        <v>201</v>
      </c>
      <c r="B22" s="176">
        <v>2618384736</v>
      </c>
      <c r="C22" s="176" t="s">
        <v>1206</v>
      </c>
      <c r="D22" s="176" t="s">
        <v>111</v>
      </c>
      <c r="E22" s="176" t="s">
        <v>5</v>
      </c>
      <c r="F22" s="176" t="s">
        <v>1202</v>
      </c>
      <c r="G22" s="176">
        <v>585</v>
      </c>
      <c r="H22" s="176"/>
      <c r="I22" s="176" t="s">
        <v>6</v>
      </c>
      <c r="J22" s="176" t="s">
        <v>1207</v>
      </c>
      <c r="K22" s="176" t="s">
        <v>1208</v>
      </c>
      <c r="L22" s="204">
        <v>46058.67083333333</v>
      </c>
      <c r="M22" s="204">
        <v>46058.674305555556</v>
      </c>
      <c r="N22" s="176" t="s">
        <v>1183</v>
      </c>
      <c r="O22" s="155" t="s">
        <v>207</v>
      </c>
      <c r="P22" s="90"/>
      <c r="Q22" s="144" t="s">
        <v>207</v>
      </c>
      <c r="R22" s="90"/>
      <c r="S22" s="144" t="s">
        <v>207</v>
      </c>
      <c r="T22" s="90"/>
      <c r="U22" s="144" t="s">
        <v>207</v>
      </c>
      <c r="V22" s="90"/>
      <c r="W22" s="144" t="s">
        <v>230</v>
      </c>
      <c r="X22" s="90"/>
      <c r="Y22" s="144" t="s">
        <v>62</v>
      </c>
      <c r="Z22" s="90"/>
      <c r="AA22" s="144" t="s">
        <v>207</v>
      </c>
      <c r="AB22" s="90"/>
      <c r="AC22" s="144" t="s">
        <v>207</v>
      </c>
      <c r="AD22" s="90"/>
      <c r="AE22" s="144" t="s">
        <v>207</v>
      </c>
      <c r="AF22" s="142" t="str">
        <f>IF(AND(O22="",Q22="",S22="",U22="",W22="",Y22="",AA22="",AC22=""),"",IF(OR(AND(O22&lt;&gt;"NA",O22&lt;&gt;"C",O22&lt;&gt;"NC",O22&lt;&gt;"SF",O22&lt;&gt;""),AND(Q22&lt;&gt;"NA",Q22&lt;&gt;"C",Q22&lt;&gt;"NC",Q22&lt;&gt;"SF",Q22&lt;&gt;""),AND(S22&lt;&gt;"NA",S22&lt;&gt;"C",S22&lt;&gt;"NC",S22&lt;&gt;"SF",S22&lt;&gt;""),AND(U22&lt;&gt;"NA",U22&lt;&gt;"C",U22&lt;&gt;"NC",U22&lt;&gt;"SF",U22&lt;&gt;""),AND(W22&lt;&gt;"NA",W22&lt;&gt;"C",W22&lt;&gt;"NC",W22&lt;&gt;"SF",W22&lt;&gt;""),AND(Y22&lt;&gt;"NA",Y22&lt;&gt;"C",Y22&lt;&gt;"NC",Y22&lt;&gt;"SF",Y22&lt;&gt;""),AND(AA22&lt;&gt;"NA",AA22&lt;&gt;"C",AA22&lt;&gt;"NC",AA22&lt;&gt;"SF",AA22&lt;&gt;""),AND(AC22&lt;&gt;"NA",AC22&lt;&gt;"C",AC22&lt;&gt;"NC",AC22&lt;&gt;"SF",AC22&lt;&gt;"")),"FALSO",IF(AND(O22="NA",Q22="NA",S22="NA",U22="NA",W22="NA",Y22="NA",AA22="NA",AC22="NA"),"NA",IF(OR(O22="NC",Q22="NC",S22="NC",U22="NC",W22="NC",Y22="NC",AA22="NC",AC22="NC",O22="SF",Q22="SF",S22="SF",U22="SF",W22="SF",Y22="SF",AA22="SF",AC22="SF"),"NC",IF(OR(O22="C",Q22="C",S22="C",U22="C",W22="C",Y22="C",AA22="C",AC22="C"),"C","")))))</f>
        <v>NC</v>
      </c>
      <c r="AG22" s="185" t="str">
        <f>IF(AND(AE22="C",AF22="C"),"UTILIZOU O PDA CORRETAMENTE",IF(AND(AE22="C",AF22="NC"),"UTILIZOU O PDA CORRETAMENTE. NÃO HÁ FOTOS DE TODAS AS ETAPAS",IF(AND(AE22="NC",AF22="NC"),"NÃO UTILIZOU O PDA",IF(AND(AE22="NA",AF22="NA"),"NÃO AVALIADO POR FALHA DE SINCRONISMO"))))</f>
        <v>UTILIZOU O PDA CORRETAMENTE. NÃO HÁ FOTOS DE TODAS AS ETAPAS</v>
      </c>
      <c r="AH22" s="144" t="s">
        <v>207</v>
      </c>
      <c r="AI22" s="150" t="s">
        <v>6</v>
      </c>
      <c r="AJ22" s="149" t="str">
        <f>E22</f>
        <v>SÃO PAULO</v>
      </c>
      <c r="AK22" s="151" t="s">
        <v>60</v>
      </c>
    </row>
    <row r="23" spans="1:37" ht="30" hidden="1" customHeight="1">
      <c r="A23" s="162" t="s">
        <v>201</v>
      </c>
      <c r="B23" s="176">
        <v>2618389280</v>
      </c>
      <c r="C23" s="176" t="s">
        <v>123</v>
      </c>
      <c r="D23" s="176" t="s">
        <v>109</v>
      </c>
      <c r="E23" s="176" t="s">
        <v>5</v>
      </c>
      <c r="F23" s="176" t="s">
        <v>538</v>
      </c>
      <c r="G23" s="176">
        <v>281</v>
      </c>
      <c r="H23" s="176" t="s">
        <v>217</v>
      </c>
      <c r="I23" s="176" t="s">
        <v>383</v>
      </c>
      <c r="J23" s="176" t="s">
        <v>1203</v>
      </c>
      <c r="K23" s="176" t="s">
        <v>1209</v>
      </c>
      <c r="L23" s="204">
        <v>46086.366666666669</v>
      </c>
      <c r="M23" s="204">
        <v>46086.572916666664</v>
      </c>
      <c r="N23" s="176" t="s">
        <v>1183</v>
      </c>
      <c r="O23" s="155" t="s">
        <v>207</v>
      </c>
      <c r="P23" s="90"/>
      <c r="Q23" s="144" t="s">
        <v>207</v>
      </c>
      <c r="R23" s="90"/>
      <c r="S23" s="144" t="s">
        <v>207</v>
      </c>
      <c r="T23" s="90"/>
      <c r="U23" s="144" t="s">
        <v>207</v>
      </c>
      <c r="V23" s="90"/>
      <c r="W23" s="144" t="s">
        <v>207</v>
      </c>
      <c r="X23" s="90"/>
      <c r="Y23" s="144" t="s">
        <v>207</v>
      </c>
      <c r="Z23" s="90"/>
      <c r="AA23" s="144" t="s">
        <v>207</v>
      </c>
      <c r="AB23" s="90"/>
      <c r="AC23" s="144" t="s">
        <v>207</v>
      </c>
      <c r="AD23" s="90"/>
      <c r="AE23" s="144" t="s">
        <v>207</v>
      </c>
      <c r="AF23" s="142" t="str">
        <f>IF(AND(O23="",Q23="",S23="",U23="",W23="",Y23="",AA23="",AC23=""),"",IF(OR(AND(O23&lt;&gt;"NA",O23&lt;&gt;"C",O23&lt;&gt;"NC",O23&lt;&gt;"SF",O23&lt;&gt;""),AND(Q23&lt;&gt;"NA",Q23&lt;&gt;"C",Q23&lt;&gt;"NC",Q23&lt;&gt;"SF",Q23&lt;&gt;""),AND(S23&lt;&gt;"NA",S23&lt;&gt;"C",S23&lt;&gt;"NC",S23&lt;&gt;"SF",S23&lt;&gt;""),AND(U23&lt;&gt;"NA",U23&lt;&gt;"C",U23&lt;&gt;"NC",U23&lt;&gt;"SF",U23&lt;&gt;""),AND(W23&lt;&gt;"NA",W23&lt;&gt;"C",W23&lt;&gt;"NC",W23&lt;&gt;"SF",W23&lt;&gt;""),AND(Y23&lt;&gt;"NA",Y23&lt;&gt;"C",Y23&lt;&gt;"NC",Y23&lt;&gt;"SF",Y23&lt;&gt;""),AND(AA23&lt;&gt;"NA",AA23&lt;&gt;"C",AA23&lt;&gt;"NC",AA23&lt;&gt;"SF",AA23&lt;&gt;""),AND(AC23&lt;&gt;"NA",AC23&lt;&gt;"C",AC23&lt;&gt;"NC",AC23&lt;&gt;"SF",AC23&lt;&gt;"")),"FALSO",IF(AND(O23="NA",Q23="NA",S23="NA",U23="NA",W23="NA",Y23="NA",AA23="NA",AC23="NA"),"NA",IF(OR(O23="NC",Q23="NC",S23="NC",U23="NC",W23="NC",Y23="NC",AA23="NC",AC23="NC",O23="SF",Q23="SF",S23="SF",U23="SF",W23="SF",Y23="SF",AA23="SF",AC23="SF"),"NC",IF(OR(O23="C",Q23="C",S23="C",U23="C",W23="C",Y23="C",AA23="C",AC23="C"),"C","")))))</f>
        <v>C</v>
      </c>
      <c r="AG23" s="185" t="str">
        <f>IF(AND(AE23="C",AF23="C"),"UTILIZOU O PDA CORRETAMENTE",IF(AND(AE23="C",AF23="NC"),"UTILIZOU O PDA CORRETAMENTE. NÃO HÁ FOTOS DE TODAS AS ETAPAS",IF(AND(AE23="NC",AF23="NC"),"NÃO UTILIZOU O PDA",IF(AND(AE23="NA",AF23="NA"),"NÃO AVALIADO POR FALHA DE SINCRONISMO"))))</f>
        <v>UTILIZOU O PDA CORRETAMENTE</v>
      </c>
      <c r="AH23" s="144" t="s">
        <v>207</v>
      </c>
      <c r="AI23" s="150" t="s">
        <v>6</v>
      </c>
      <c r="AJ23" s="149" t="str">
        <f>E23</f>
        <v>SÃO PAULO</v>
      </c>
      <c r="AK23" s="151" t="s">
        <v>60</v>
      </c>
    </row>
    <row r="24" spans="1:37" ht="30" hidden="1" customHeight="1">
      <c r="A24" s="162" t="s">
        <v>201</v>
      </c>
      <c r="B24" s="176">
        <v>2618377995</v>
      </c>
      <c r="C24" s="176" t="s">
        <v>121</v>
      </c>
      <c r="D24" s="176" t="s">
        <v>112</v>
      </c>
      <c r="E24" s="176" t="s">
        <v>5</v>
      </c>
      <c r="F24" s="176" t="s">
        <v>576</v>
      </c>
      <c r="G24" s="176">
        <v>260</v>
      </c>
      <c r="H24" s="176" t="s">
        <v>217</v>
      </c>
      <c r="I24" s="176" t="s">
        <v>1041</v>
      </c>
      <c r="J24" s="176" t="s">
        <v>1166</v>
      </c>
      <c r="K24" s="176" t="s">
        <v>1210</v>
      </c>
      <c r="L24" s="204">
        <v>46086.411111111112</v>
      </c>
      <c r="M24" s="204">
        <v>46086.421527777777</v>
      </c>
      <c r="N24" s="176" t="s">
        <v>1187</v>
      </c>
      <c r="O24" s="155" t="s">
        <v>207</v>
      </c>
      <c r="P24" s="90"/>
      <c r="Q24" s="144" t="s">
        <v>207</v>
      </c>
      <c r="R24" s="90"/>
      <c r="S24" s="144" t="s">
        <v>62</v>
      </c>
      <c r="T24" s="90"/>
      <c r="U24" s="144" t="s">
        <v>207</v>
      </c>
      <c r="V24" s="90"/>
      <c r="W24" s="144" t="s">
        <v>62</v>
      </c>
      <c r="X24" s="90"/>
      <c r="Y24" s="144" t="s">
        <v>62</v>
      </c>
      <c r="Z24" s="90"/>
      <c r="AA24" s="144" t="s">
        <v>62</v>
      </c>
      <c r="AB24" s="90"/>
      <c r="AC24" s="144" t="s">
        <v>207</v>
      </c>
      <c r="AD24" s="90"/>
      <c r="AE24" s="144" t="s">
        <v>207</v>
      </c>
      <c r="AF24" s="142" t="str">
        <f>IF(AND(O24="",Q24="",S24="",U24="",W24="",Y24="",AA24="",AC24=""),"",IF(OR(AND(O24&lt;&gt;"NA",O24&lt;&gt;"C",O24&lt;&gt;"NC",O24&lt;&gt;"SF",O24&lt;&gt;""),AND(Q24&lt;&gt;"NA",Q24&lt;&gt;"C",Q24&lt;&gt;"NC",Q24&lt;&gt;"SF",Q24&lt;&gt;""),AND(S24&lt;&gt;"NA",S24&lt;&gt;"C",S24&lt;&gt;"NC",S24&lt;&gt;"SF",S24&lt;&gt;""),AND(U24&lt;&gt;"NA",U24&lt;&gt;"C",U24&lt;&gt;"NC",U24&lt;&gt;"SF",U24&lt;&gt;""),AND(W24&lt;&gt;"NA",W24&lt;&gt;"C",W24&lt;&gt;"NC",W24&lt;&gt;"SF",W24&lt;&gt;""),AND(Y24&lt;&gt;"NA",Y24&lt;&gt;"C",Y24&lt;&gt;"NC",Y24&lt;&gt;"SF",Y24&lt;&gt;""),AND(AA24&lt;&gt;"NA",AA24&lt;&gt;"C",AA24&lt;&gt;"NC",AA24&lt;&gt;"SF",AA24&lt;&gt;""),AND(AC24&lt;&gt;"NA",AC24&lt;&gt;"C",AC24&lt;&gt;"NC",AC24&lt;&gt;"SF",AC24&lt;&gt;"")),"FALSO",IF(AND(O24="NA",Q24="NA",S24="NA",U24="NA",W24="NA",Y24="NA",AA24="NA",AC24="NA"),"NA",IF(OR(O24="NC",Q24="NC",S24="NC",U24="NC",W24="NC",Y24="NC",AA24="NC",AC24="NC",O24="SF",Q24="SF",S24="SF",U24="SF",W24="SF",Y24="SF",AA24="SF",AC24="SF"),"NC",IF(OR(O24="C",Q24="C",S24="C",U24="C",W24="C",Y24="C",AA24="C",AC24="C"),"C","")))))</f>
        <v>C</v>
      </c>
      <c r="AG24" s="185" t="str">
        <f>IF(AND(AE24="C",AF24="C"),"UTILIZOU O PDA CORRETAMENTE",IF(AND(AE24="C",AF24="NC"),"UTILIZOU O PDA CORRETAMENTE. NÃO HÁ FOTOS DE TODAS AS ETAPAS",IF(AND(AE24="NC",AF24="NC"),"NÃO UTILIZOU O PDA",IF(AND(AE24="NA",AF24="NA"),"NÃO AVALIADO POR FALHA DE SINCRONISMO"))))</f>
        <v>UTILIZOU O PDA CORRETAMENTE</v>
      </c>
      <c r="AH24" s="144" t="s">
        <v>207</v>
      </c>
      <c r="AI24" s="150" t="s">
        <v>6</v>
      </c>
      <c r="AJ24" s="149" t="str">
        <f>E24</f>
        <v>SÃO PAULO</v>
      </c>
      <c r="AK24" s="151" t="s">
        <v>60</v>
      </c>
    </row>
    <row r="25" spans="1:37" ht="30" hidden="1" customHeight="1">
      <c r="A25" s="162" t="s">
        <v>201</v>
      </c>
      <c r="B25" s="176">
        <v>2618416161</v>
      </c>
      <c r="C25" s="176" t="s">
        <v>1172</v>
      </c>
      <c r="D25" s="176" t="s">
        <v>112</v>
      </c>
      <c r="E25" s="176" t="s">
        <v>5</v>
      </c>
      <c r="F25" s="176" t="s">
        <v>1211</v>
      </c>
      <c r="G25" s="176">
        <v>1549</v>
      </c>
      <c r="H25" s="176" t="s">
        <v>217</v>
      </c>
      <c r="I25" s="176" t="s">
        <v>254</v>
      </c>
      <c r="J25" s="176" t="s">
        <v>1191</v>
      </c>
      <c r="K25" s="176" t="s">
        <v>217</v>
      </c>
      <c r="L25" s="204">
        <v>46086.4375</v>
      </c>
      <c r="M25" s="204">
        <v>46086.497916666667</v>
      </c>
      <c r="N25" s="176" t="s">
        <v>1187</v>
      </c>
      <c r="O25" s="155" t="s">
        <v>207</v>
      </c>
      <c r="P25" s="90"/>
      <c r="Q25" s="144" t="s">
        <v>207</v>
      </c>
      <c r="R25" s="90"/>
      <c r="S25" s="144" t="s">
        <v>62</v>
      </c>
      <c r="T25" s="90"/>
      <c r="U25" s="144" t="s">
        <v>62</v>
      </c>
      <c r="V25" s="90"/>
      <c r="W25" s="144" t="s">
        <v>62</v>
      </c>
      <c r="X25" s="90"/>
      <c r="Y25" s="144" t="s">
        <v>62</v>
      </c>
      <c r="Z25" s="90"/>
      <c r="AA25" s="144" t="s">
        <v>62</v>
      </c>
      <c r="AB25" s="90"/>
      <c r="AC25" s="144" t="s">
        <v>207</v>
      </c>
      <c r="AD25" s="90"/>
      <c r="AE25" s="144" t="s">
        <v>207</v>
      </c>
      <c r="AF25" s="142" t="str">
        <f>IF(AND(O25="",Q25="",S25="",U25="",W25="",Y25="",AA25="",AC25=""),"",IF(OR(AND(O25&lt;&gt;"NA",O25&lt;&gt;"C",O25&lt;&gt;"NC",O25&lt;&gt;"SF",O25&lt;&gt;""),AND(Q25&lt;&gt;"NA",Q25&lt;&gt;"C",Q25&lt;&gt;"NC",Q25&lt;&gt;"SF",Q25&lt;&gt;""),AND(S25&lt;&gt;"NA",S25&lt;&gt;"C",S25&lt;&gt;"NC",S25&lt;&gt;"SF",S25&lt;&gt;""),AND(U25&lt;&gt;"NA",U25&lt;&gt;"C",U25&lt;&gt;"NC",U25&lt;&gt;"SF",U25&lt;&gt;""),AND(W25&lt;&gt;"NA",W25&lt;&gt;"C",W25&lt;&gt;"NC",W25&lt;&gt;"SF",W25&lt;&gt;""),AND(Y25&lt;&gt;"NA",Y25&lt;&gt;"C",Y25&lt;&gt;"NC",Y25&lt;&gt;"SF",Y25&lt;&gt;""),AND(AA25&lt;&gt;"NA",AA25&lt;&gt;"C",AA25&lt;&gt;"NC",AA25&lt;&gt;"SF",AA25&lt;&gt;""),AND(AC25&lt;&gt;"NA",AC25&lt;&gt;"C",AC25&lt;&gt;"NC",AC25&lt;&gt;"SF",AC25&lt;&gt;"")),"FALSO",IF(AND(O25="NA",Q25="NA",S25="NA",U25="NA",W25="NA",Y25="NA",AA25="NA",AC25="NA"),"NA",IF(OR(O25="NC",Q25="NC",S25="NC",U25="NC",W25="NC",Y25="NC",AA25="NC",AC25="NC",O25="SF",Q25="SF",S25="SF",U25="SF",W25="SF",Y25="SF",AA25="SF",AC25="SF"),"NC",IF(OR(O25="C",Q25="C",S25="C",U25="C",W25="C",Y25="C",AA25="C",AC25="C"),"C","")))))</f>
        <v>C</v>
      </c>
      <c r="AG25" s="185" t="str">
        <f>IF(AND(AE25="C",AF25="C"),"UTILIZOU O PDA CORRETAMENTE",IF(AND(AE25="C",AF25="NC"),"UTILIZOU O PDA CORRETAMENTE. NÃO HÁ FOTOS DE TODAS AS ETAPAS",IF(AND(AE25="NC",AF25="NC"),"NÃO UTILIZOU O PDA",IF(AND(AE25="NA",AF25="NA"),"NÃO AVALIADO POR FALHA DE SINCRONISMO"))))</f>
        <v>UTILIZOU O PDA CORRETAMENTE</v>
      </c>
      <c r="AH25" s="144" t="s">
        <v>207</v>
      </c>
      <c r="AI25" s="150" t="s">
        <v>6</v>
      </c>
      <c r="AJ25" s="149" t="str">
        <f>E25</f>
        <v>SÃO PAULO</v>
      </c>
      <c r="AK25" s="151" t="s">
        <v>60</v>
      </c>
    </row>
    <row r="26" spans="1:37" ht="30" hidden="1" customHeight="1">
      <c r="A26" s="162" t="s">
        <v>201</v>
      </c>
      <c r="B26" s="176">
        <v>2618074388</v>
      </c>
      <c r="C26" s="176" t="s">
        <v>116</v>
      </c>
      <c r="D26" s="176" t="s">
        <v>109</v>
      </c>
      <c r="E26" s="176" t="s">
        <v>5</v>
      </c>
      <c r="F26" s="176" t="s">
        <v>290</v>
      </c>
      <c r="G26" s="176">
        <v>218</v>
      </c>
      <c r="H26" s="176"/>
      <c r="I26" s="176" t="s">
        <v>291</v>
      </c>
      <c r="J26" s="176" t="s">
        <v>1212</v>
      </c>
      <c r="K26" s="176"/>
      <c r="L26" s="204">
        <v>46086.465277777781</v>
      </c>
      <c r="M26" s="204">
        <v>46086.543749999997</v>
      </c>
      <c r="N26" s="176" t="s">
        <v>1179</v>
      </c>
      <c r="O26" s="155" t="s">
        <v>207</v>
      </c>
      <c r="P26" s="90"/>
      <c r="Q26" s="144" t="s">
        <v>207</v>
      </c>
      <c r="R26" s="90"/>
      <c r="S26" s="144" t="s">
        <v>207</v>
      </c>
      <c r="T26" s="90"/>
      <c r="U26" s="144" t="s">
        <v>207</v>
      </c>
      <c r="V26" s="90"/>
      <c r="W26" s="144" t="s">
        <v>207</v>
      </c>
      <c r="X26" s="90"/>
      <c r="Y26" s="144" t="s">
        <v>62</v>
      </c>
      <c r="Z26" s="90"/>
      <c r="AA26" s="144" t="s">
        <v>207</v>
      </c>
      <c r="AB26" s="90"/>
      <c r="AC26" s="144" t="s">
        <v>207</v>
      </c>
      <c r="AD26" s="90"/>
      <c r="AE26" s="144" t="s">
        <v>207</v>
      </c>
      <c r="AF26" s="142" t="str">
        <f>IF(AND(O26="",Q26="",S26="",U26="",W26="",Y26="",AA26="",AC26=""),"",IF(OR(AND(O26&lt;&gt;"NA",O26&lt;&gt;"C",O26&lt;&gt;"NC",O26&lt;&gt;"SF",O26&lt;&gt;""),AND(Q26&lt;&gt;"NA",Q26&lt;&gt;"C",Q26&lt;&gt;"NC",Q26&lt;&gt;"SF",Q26&lt;&gt;""),AND(S26&lt;&gt;"NA",S26&lt;&gt;"C",S26&lt;&gt;"NC",S26&lt;&gt;"SF",S26&lt;&gt;""),AND(U26&lt;&gt;"NA",U26&lt;&gt;"C",U26&lt;&gt;"NC",U26&lt;&gt;"SF",U26&lt;&gt;""),AND(W26&lt;&gt;"NA",W26&lt;&gt;"C",W26&lt;&gt;"NC",W26&lt;&gt;"SF",W26&lt;&gt;""),AND(Y26&lt;&gt;"NA",Y26&lt;&gt;"C",Y26&lt;&gt;"NC",Y26&lt;&gt;"SF",Y26&lt;&gt;""),AND(AA26&lt;&gt;"NA",AA26&lt;&gt;"C",AA26&lt;&gt;"NC",AA26&lt;&gt;"SF",AA26&lt;&gt;""),AND(AC26&lt;&gt;"NA",AC26&lt;&gt;"C",AC26&lt;&gt;"NC",AC26&lt;&gt;"SF",AC26&lt;&gt;"")),"FALSO",IF(AND(O26="NA",Q26="NA",S26="NA",U26="NA",W26="NA",Y26="NA",AA26="NA",AC26="NA"),"NA",IF(OR(O26="NC",Q26="NC",S26="NC",U26="NC",W26="NC",Y26="NC",AA26="NC",AC26="NC",O26="SF",Q26="SF",S26="SF",U26="SF",W26="SF",Y26="SF",AA26="SF",AC26="SF"),"NC",IF(OR(O26="C",Q26="C",S26="C",U26="C",W26="C",Y26="C",AA26="C",AC26="C"),"C","")))))</f>
        <v>C</v>
      </c>
      <c r="AG26" s="185" t="str">
        <f>IF(AND(AE26="C",AF26="C"),"UTILIZOU O PDA CORRETAMENTE",IF(AND(AE26="C",AF26="NC"),"UTILIZOU O PDA CORRETAMENTE. NÃO HÁ FOTOS DE TODAS AS ETAPAS",IF(AND(AE26="NC",AF26="NC"),"NÃO UTILIZOU O PDA",IF(AND(AE26="NA",AF26="NA"),"NÃO AVALIADO POR FALHA DE SINCRONISMO"))))</f>
        <v>UTILIZOU O PDA CORRETAMENTE</v>
      </c>
      <c r="AH26" s="144" t="s">
        <v>207</v>
      </c>
      <c r="AI26" s="150" t="s">
        <v>6</v>
      </c>
      <c r="AJ26" s="149" t="str">
        <f>E26</f>
        <v>SÃO PAULO</v>
      </c>
      <c r="AK26" s="151" t="s">
        <v>60</v>
      </c>
    </row>
    <row r="27" spans="1:37" ht="30" hidden="1" customHeight="1">
      <c r="A27" s="162" t="s">
        <v>201</v>
      </c>
      <c r="B27" s="176">
        <v>2618417028</v>
      </c>
      <c r="C27" s="176" t="s">
        <v>1180</v>
      </c>
      <c r="D27" s="176" t="s">
        <v>109</v>
      </c>
      <c r="E27" s="176" t="s">
        <v>5</v>
      </c>
      <c r="F27" s="176" t="s">
        <v>290</v>
      </c>
      <c r="G27" s="176">
        <v>212</v>
      </c>
      <c r="H27" s="176" t="s">
        <v>217</v>
      </c>
      <c r="I27" s="176" t="s">
        <v>291</v>
      </c>
      <c r="J27" s="176" t="s">
        <v>1182</v>
      </c>
      <c r="K27" s="176" t="s">
        <v>1213</v>
      </c>
      <c r="L27" s="204">
        <v>46086.547222222223</v>
      </c>
      <c r="M27" s="204">
        <v>46086.548611111109</v>
      </c>
      <c r="N27" s="176" t="s">
        <v>1179</v>
      </c>
      <c r="O27" s="155" t="s">
        <v>207</v>
      </c>
      <c r="P27" s="90"/>
      <c r="Q27" s="144" t="s">
        <v>207</v>
      </c>
      <c r="R27" s="90"/>
      <c r="S27" s="144" t="s">
        <v>207</v>
      </c>
      <c r="T27" s="90"/>
      <c r="U27" s="144" t="s">
        <v>207</v>
      </c>
      <c r="V27" s="90"/>
      <c r="W27" s="144" t="s">
        <v>207</v>
      </c>
      <c r="X27" s="90"/>
      <c r="Y27" s="144" t="s">
        <v>62</v>
      </c>
      <c r="Z27" s="90"/>
      <c r="AA27" s="144" t="s">
        <v>207</v>
      </c>
      <c r="AB27" s="90"/>
      <c r="AC27" s="144" t="s">
        <v>207</v>
      </c>
      <c r="AD27" s="90"/>
      <c r="AE27" s="144" t="s">
        <v>207</v>
      </c>
      <c r="AF27" s="142" t="str">
        <f>IF(AND(O27="",Q27="",S27="",U27="",W27="",Y27="",AA27="",AC27=""),"",IF(OR(AND(O27&lt;&gt;"NA",O27&lt;&gt;"C",O27&lt;&gt;"NC",O27&lt;&gt;"SF",O27&lt;&gt;""),AND(Q27&lt;&gt;"NA",Q27&lt;&gt;"C",Q27&lt;&gt;"NC",Q27&lt;&gt;"SF",Q27&lt;&gt;""),AND(S27&lt;&gt;"NA",S27&lt;&gt;"C",S27&lt;&gt;"NC",S27&lt;&gt;"SF",S27&lt;&gt;""),AND(U27&lt;&gt;"NA",U27&lt;&gt;"C",U27&lt;&gt;"NC",U27&lt;&gt;"SF",U27&lt;&gt;""),AND(W27&lt;&gt;"NA",W27&lt;&gt;"C",W27&lt;&gt;"NC",W27&lt;&gt;"SF",W27&lt;&gt;""),AND(Y27&lt;&gt;"NA",Y27&lt;&gt;"C",Y27&lt;&gt;"NC",Y27&lt;&gt;"SF",Y27&lt;&gt;""),AND(AA27&lt;&gt;"NA",AA27&lt;&gt;"C",AA27&lt;&gt;"NC",AA27&lt;&gt;"SF",AA27&lt;&gt;""),AND(AC27&lt;&gt;"NA",AC27&lt;&gt;"C",AC27&lt;&gt;"NC",AC27&lt;&gt;"SF",AC27&lt;&gt;"")),"FALSO",IF(AND(O27="NA",Q27="NA",S27="NA",U27="NA",W27="NA",Y27="NA",AA27="NA",AC27="NA"),"NA",IF(OR(O27="NC",Q27="NC",S27="NC",U27="NC",W27="NC",Y27="NC",AA27="NC",AC27="NC",O27="SF",Q27="SF",S27="SF",U27="SF",W27="SF",Y27="SF",AA27="SF",AC27="SF"),"NC",IF(OR(O27="C",Q27="C",S27="C",U27="C",W27="C",Y27="C",AA27="C",AC27="C"),"C","")))))</f>
        <v>C</v>
      </c>
      <c r="AG27" s="185" t="str">
        <f>IF(AND(AE27="C",AF27="C"),"UTILIZOU O PDA CORRETAMENTE",IF(AND(AE27="C",AF27="NC"),"UTILIZOU O PDA CORRETAMENTE. NÃO HÁ FOTOS DE TODAS AS ETAPAS",IF(AND(AE27="NC",AF27="NC"),"NÃO UTILIZOU O PDA",IF(AND(AE27="NA",AF27="NA"),"NÃO AVALIADO POR FALHA DE SINCRONISMO"))))</f>
        <v>UTILIZOU O PDA CORRETAMENTE</v>
      </c>
      <c r="AH27" s="144" t="s">
        <v>207</v>
      </c>
      <c r="AI27" s="150" t="s">
        <v>6</v>
      </c>
      <c r="AJ27" s="149" t="str">
        <f>E27</f>
        <v>SÃO PAULO</v>
      </c>
      <c r="AK27" s="151" t="s">
        <v>60</v>
      </c>
    </row>
    <row r="28" spans="1:37" ht="30" hidden="1" customHeight="1">
      <c r="A28" s="162" t="s">
        <v>201</v>
      </c>
      <c r="B28" s="176">
        <v>2618417010</v>
      </c>
      <c r="C28" s="176" t="s">
        <v>1180</v>
      </c>
      <c r="D28" s="176" t="s">
        <v>109</v>
      </c>
      <c r="E28" s="176" t="s">
        <v>5</v>
      </c>
      <c r="F28" s="176" t="s">
        <v>290</v>
      </c>
      <c r="G28" s="176">
        <v>218</v>
      </c>
      <c r="H28" s="176"/>
      <c r="I28" s="176" t="s">
        <v>291</v>
      </c>
      <c r="J28" s="176" t="s">
        <v>1182</v>
      </c>
      <c r="K28" s="176" t="s">
        <v>1213</v>
      </c>
      <c r="L28" s="204">
        <v>46086.549305555556</v>
      </c>
      <c r="M28" s="204">
        <v>46086.55</v>
      </c>
      <c r="N28" s="176" t="s">
        <v>1179</v>
      </c>
      <c r="O28" s="155" t="s">
        <v>207</v>
      </c>
      <c r="P28" s="90"/>
      <c r="Q28" s="144" t="s">
        <v>207</v>
      </c>
      <c r="R28" s="90"/>
      <c r="S28" s="144" t="s">
        <v>207</v>
      </c>
      <c r="T28" s="90"/>
      <c r="U28" s="144" t="s">
        <v>207</v>
      </c>
      <c r="V28" s="90"/>
      <c r="W28" s="144" t="s">
        <v>207</v>
      </c>
      <c r="X28" s="90"/>
      <c r="Y28" s="144" t="s">
        <v>62</v>
      </c>
      <c r="Z28" s="90"/>
      <c r="AA28" s="144" t="s">
        <v>207</v>
      </c>
      <c r="AB28" s="90"/>
      <c r="AC28" s="144" t="s">
        <v>207</v>
      </c>
      <c r="AD28" s="90"/>
      <c r="AE28" s="144" t="s">
        <v>207</v>
      </c>
      <c r="AF28" s="142" t="str">
        <f>IF(AND(O28="",Q28="",S28="",U28="",W28="",Y28="",AA28="",AC28=""),"",IF(OR(AND(O28&lt;&gt;"NA",O28&lt;&gt;"C",O28&lt;&gt;"NC",O28&lt;&gt;"SF",O28&lt;&gt;""),AND(Q28&lt;&gt;"NA",Q28&lt;&gt;"C",Q28&lt;&gt;"NC",Q28&lt;&gt;"SF",Q28&lt;&gt;""),AND(S28&lt;&gt;"NA",S28&lt;&gt;"C",S28&lt;&gt;"NC",S28&lt;&gt;"SF",S28&lt;&gt;""),AND(U28&lt;&gt;"NA",U28&lt;&gt;"C",U28&lt;&gt;"NC",U28&lt;&gt;"SF",U28&lt;&gt;""),AND(W28&lt;&gt;"NA",W28&lt;&gt;"C",W28&lt;&gt;"NC",W28&lt;&gt;"SF",W28&lt;&gt;""),AND(Y28&lt;&gt;"NA",Y28&lt;&gt;"C",Y28&lt;&gt;"NC",Y28&lt;&gt;"SF",Y28&lt;&gt;""),AND(AA28&lt;&gt;"NA",AA28&lt;&gt;"C",AA28&lt;&gt;"NC",AA28&lt;&gt;"SF",AA28&lt;&gt;""),AND(AC28&lt;&gt;"NA",AC28&lt;&gt;"C",AC28&lt;&gt;"NC",AC28&lt;&gt;"SF",AC28&lt;&gt;"")),"FALSO",IF(AND(O28="NA",Q28="NA",S28="NA",U28="NA",W28="NA",Y28="NA",AA28="NA",AC28="NA"),"NA",IF(OR(O28="NC",Q28="NC",S28="NC",U28="NC",W28="NC",Y28="NC",AA28="NC",AC28="NC",O28="SF",Q28="SF",S28="SF",U28="SF",W28="SF",Y28="SF",AA28="SF",AC28="SF"),"NC",IF(OR(O28="C",Q28="C",S28="C",U28="C",W28="C",Y28="C",AA28="C",AC28="C"),"C","")))))</f>
        <v>C</v>
      </c>
      <c r="AG28" s="185" t="str">
        <f>IF(AND(AE28="C",AF28="C"),"UTILIZOU O PDA CORRETAMENTE",IF(AND(AE28="C",AF28="NC"),"UTILIZOU O PDA CORRETAMENTE. NÃO HÁ FOTOS DE TODAS AS ETAPAS",IF(AND(AE28="NC",AF28="NC"),"NÃO UTILIZOU O PDA",IF(AND(AE28="NA",AF28="NA"),"NÃO AVALIADO POR FALHA DE SINCRONISMO"))))</f>
        <v>UTILIZOU O PDA CORRETAMENTE</v>
      </c>
      <c r="AH28" s="144" t="s">
        <v>207</v>
      </c>
      <c r="AI28" s="150" t="s">
        <v>6</v>
      </c>
      <c r="AJ28" s="149" t="str">
        <f>E28</f>
        <v>SÃO PAULO</v>
      </c>
      <c r="AK28" s="151" t="s">
        <v>60</v>
      </c>
    </row>
    <row r="29" spans="1:37" ht="30" hidden="1" customHeight="1">
      <c r="A29" s="162" t="s">
        <v>201</v>
      </c>
      <c r="B29" s="176">
        <v>2618035088</v>
      </c>
      <c r="C29" s="176" t="s">
        <v>122</v>
      </c>
      <c r="D29" s="176" t="s">
        <v>111</v>
      </c>
      <c r="E29" s="176" t="s">
        <v>5</v>
      </c>
      <c r="F29" s="176" t="s">
        <v>1214</v>
      </c>
      <c r="G29" s="176">
        <v>464</v>
      </c>
      <c r="H29" s="176"/>
      <c r="I29" s="176" t="s">
        <v>291</v>
      </c>
      <c r="J29" s="176" t="s">
        <v>1177</v>
      </c>
      <c r="K29" s="176" t="s">
        <v>1215</v>
      </c>
      <c r="L29" s="204">
        <v>46086.616666666669</v>
      </c>
      <c r="M29" s="204">
        <v>46086.693055555559</v>
      </c>
      <c r="N29" s="176" t="s">
        <v>1183</v>
      </c>
      <c r="O29" s="155" t="s">
        <v>207</v>
      </c>
      <c r="P29" s="90"/>
      <c r="Q29" s="144" t="s">
        <v>207</v>
      </c>
      <c r="R29" s="90"/>
      <c r="S29" s="144" t="s">
        <v>207</v>
      </c>
      <c r="T29" s="90"/>
      <c r="U29" s="144" t="s">
        <v>207</v>
      </c>
      <c r="V29" s="90"/>
      <c r="W29" s="144" t="s">
        <v>207</v>
      </c>
      <c r="X29" s="90"/>
      <c r="Y29" s="144" t="s">
        <v>62</v>
      </c>
      <c r="Z29" s="90"/>
      <c r="AA29" s="144" t="s">
        <v>207</v>
      </c>
      <c r="AB29" s="90"/>
      <c r="AC29" s="144" t="s">
        <v>207</v>
      </c>
      <c r="AD29" s="90"/>
      <c r="AE29" s="144" t="s">
        <v>207</v>
      </c>
      <c r="AF29" s="142" t="str">
        <f>IF(AND(O29="",Q29="",S29="",U29="",W29="",Y29="",AA29="",AC29=""),"",IF(OR(AND(O29&lt;&gt;"NA",O29&lt;&gt;"C",O29&lt;&gt;"NC",O29&lt;&gt;"SF",O29&lt;&gt;""),AND(Q29&lt;&gt;"NA",Q29&lt;&gt;"C",Q29&lt;&gt;"NC",Q29&lt;&gt;"SF",Q29&lt;&gt;""),AND(S29&lt;&gt;"NA",S29&lt;&gt;"C",S29&lt;&gt;"NC",S29&lt;&gt;"SF",S29&lt;&gt;""),AND(U29&lt;&gt;"NA",U29&lt;&gt;"C",U29&lt;&gt;"NC",U29&lt;&gt;"SF",U29&lt;&gt;""),AND(W29&lt;&gt;"NA",W29&lt;&gt;"C",W29&lt;&gt;"NC",W29&lt;&gt;"SF",W29&lt;&gt;""),AND(Y29&lt;&gt;"NA",Y29&lt;&gt;"C",Y29&lt;&gt;"NC",Y29&lt;&gt;"SF",Y29&lt;&gt;""),AND(AA29&lt;&gt;"NA",AA29&lt;&gt;"C",AA29&lt;&gt;"NC",AA29&lt;&gt;"SF",AA29&lt;&gt;""),AND(AC29&lt;&gt;"NA",AC29&lt;&gt;"C",AC29&lt;&gt;"NC",AC29&lt;&gt;"SF",AC29&lt;&gt;"")),"FALSO",IF(AND(O29="NA",Q29="NA",S29="NA",U29="NA",W29="NA",Y29="NA",AA29="NA",AC29="NA"),"NA",IF(OR(O29="NC",Q29="NC",S29="NC",U29="NC",W29="NC",Y29="NC",AA29="NC",AC29="NC",O29="SF",Q29="SF",S29="SF",U29="SF",W29="SF",Y29="SF",AA29="SF",AC29="SF"),"NC",IF(OR(O29="C",Q29="C",S29="C",U29="C",W29="C",Y29="C",AA29="C",AC29="C"),"C","")))))</f>
        <v>C</v>
      </c>
      <c r="AG29" s="185" t="str">
        <f>IF(AND(AE29="C",AF29="C"),"UTILIZOU O PDA CORRETAMENTE",IF(AND(AE29="C",AF29="NC"),"UTILIZOU O PDA CORRETAMENTE. NÃO HÁ FOTOS DE TODAS AS ETAPAS",IF(AND(AE29="NC",AF29="NC"),"NÃO UTILIZOU O PDA",IF(AND(AE29="NA",AF29="NA"),"NÃO AVALIADO POR FALHA DE SINCRONISMO"))))</f>
        <v>UTILIZOU O PDA CORRETAMENTE</v>
      </c>
      <c r="AH29" s="144" t="s">
        <v>207</v>
      </c>
      <c r="AI29" s="150" t="s">
        <v>6</v>
      </c>
      <c r="AJ29" s="149" t="str">
        <f>E29</f>
        <v>SÃO PAULO</v>
      </c>
      <c r="AK29" s="151" t="s">
        <v>60</v>
      </c>
    </row>
    <row r="30" spans="1:37" ht="30" hidden="1" customHeight="1">
      <c r="A30" s="162" t="s">
        <v>201</v>
      </c>
      <c r="B30" s="176">
        <v>2617320277</v>
      </c>
      <c r="C30" s="176" t="s">
        <v>1195</v>
      </c>
      <c r="D30" s="176" t="s">
        <v>112</v>
      </c>
      <c r="E30" s="176" t="s">
        <v>5</v>
      </c>
      <c r="F30" s="176" t="s">
        <v>1216</v>
      </c>
      <c r="G30" s="176">
        <v>114</v>
      </c>
      <c r="H30" s="176"/>
      <c r="I30" s="176" t="s">
        <v>459</v>
      </c>
      <c r="J30" s="176" t="s">
        <v>1197</v>
      </c>
      <c r="K30" s="176" t="s">
        <v>1217</v>
      </c>
      <c r="L30" s="204">
        <v>46117.291666666664</v>
      </c>
      <c r="M30" s="204">
        <v>46117.333333333336</v>
      </c>
      <c r="N30" s="176" t="s">
        <v>1199</v>
      </c>
      <c r="O30" s="155" t="s">
        <v>207</v>
      </c>
      <c r="P30" s="90"/>
      <c r="Q30" s="144" t="s">
        <v>207</v>
      </c>
      <c r="R30" s="90"/>
      <c r="S30" s="144" t="s">
        <v>207</v>
      </c>
      <c r="T30" s="90"/>
      <c r="U30" s="144" t="s">
        <v>207</v>
      </c>
      <c r="V30" s="90"/>
      <c r="W30" s="144" t="s">
        <v>207</v>
      </c>
      <c r="X30" s="90"/>
      <c r="Y30" s="144" t="s">
        <v>62</v>
      </c>
      <c r="Z30" s="90"/>
      <c r="AA30" s="144" t="s">
        <v>207</v>
      </c>
      <c r="AB30" s="90"/>
      <c r="AC30" s="144" t="s">
        <v>231</v>
      </c>
      <c r="AD30" s="90" t="s">
        <v>388</v>
      </c>
      <c r="AE30" s="144" t="s">
        <v>207</v>
      </c>
      <c r="AF30" s="142" t="str">
        <f>IF(AND(O30="",Q30="",S30="",U30="",W30="",Y30="",AA30="",AC30=""),"",IF(OR(AND(O30&lt;&gt;"NA",O30&lt;&gt;"C",O30&lt;&gt;"NC",O30&lt;&gt;"SF",O30&lt;&gt;""),AND(Q30&lt;&gt;"NA",Q30&lt;&gt;"C",Q30&lt;&gt;"NC",Q30&lt;&gt;"SF",Q30&lt;&gt;""),AND(S30&lt;&gt;"NA",S30&lt;&gt;"C",S30&lt;&gt;"NC",S30&lt;&gt;"SF",S30&lt;&gt;""),AND(U30&lt;&gt;"NA",U30&lt;&gt;"C",U30&lt;&gt;"NC",U30&lt;&gt;"SF",U30&lt;&gt;""),AND(W30&lt;&gt;"NA",W30&lt;&gt;"C",W30&lt;&gt;"NC",W30&lt;&gt;"SF",W30&lt;&gt;""),AND(Y30&lt;&gt;"NA",Y30&lt;&gt;"C",Y30&lt;&gt;"NC",Y30&lt;&gt;"SF",Y30&lt;&gt;""),AND(AA30&lt;&gt;"NA",AA30&lt;&gt;"C",AA30&lt;&gt;"NC",AA30&lt;&gt;"SF",AA30&lt;&gt;""),AND(AC30&lt;&gt;"NA",AC30&lt;&gt;"C",AC30&lt;&gt;"NC",AC30&lt;&gt;"SF",AC30&lt;&gt;"")),"FALSO",IF(AND(O30="NA",Q30="NA",S30="NA",U30="NA",W30="NA",Y30="NA",AA30="NA",AC30="NA"),"NA",IF(OR(O30="NC",Q30="NC",S30="NC",U30="NC",W30="NC",Y30="NC",AA30="NC",AC30="NC",O30="SF",Q30="SF",S30="SF",U30="SF",W30="SF",Y30="SF",AA30="SF",AC30="SF"),"NC",IF(OR(O30="C",Q30="C",S30="C",U30="C",W30="C",Y30="C",AA30="C",AC30="C"),"C","")))))</f>
        <v>NC</v>
      </c>
      <c r="AG30" s="185" t="str">
        <f>IF(AND(AE30="C",AF30="C"),"UTILIZOU O PDA CORRETAMENTE",IF(AND(AE30="C",AF30="NC"),"UTILIZOU O PDA CORRETAMENTE. NÃO HÁ FOTOS DE TODAS AS ETAPAS",IF(AND(AE30="NC",AF30="NC"),"NÃO UTILIZOU O PDA",IF(AND(AE30="NA",AF30="NA"),"NÃO AVALIADO POR FALHA DE SINCRONISMO"))))</f>
        <v>UTILIZOU O PDA CORRETAMENTE. NÃO HÁ FOTOS DE TODAS AS ETAPAS</v>
      </c>
      <c r="AH30" s="144" t="s">
        <v>207</v>
      </c>
      <c r="AI30" s="150" t="s">
        <v>6</v>
      </c>
      <c r="AJ30" s="149" t="str">
        <f>E30</f>
        <v>SÃO PAULO</v>
      </c>
      <c r="AK30" s="151" t="s">
        <v>60</v>
      </c>
    </row>
    <row r="31" spans="1:37" ht="30" hidden="1" customHeight="1">
      <c r="A31" s="162" t="s">
        <v>201</v>
      </c>
      <c r="B31" s="176">
        <v>2617363678</v>
      </c>
      <c r="C31" s="176" t="s">
        <v>1218</v>
      </c>
      <c r="D31" s="176" t="s">
        <v>110</v>
      </c>
      <c r="E31" s="176" t="s">
        <v>5</v>
      </c>
      <c r="F31" s="176" t="s">
        <v>1219</v>
      </c>
      <c r="G31" s="176">
        <v>275</v>
      </c>
      <c r="H31" s="176" t="s">
        <v>217</v>
      </c>
      <c r="I31" s="176" t="s">
        <v>644</v>
      </c>
      <c r="J31" s="176" t="s">
        <v>1220</v>
      </c>
      <c r="K31" s="176" t="s">
        <v>1221</v>
      </c>
      <c r="L31" s="204">
        <v>46117.368750000001</v>
      </c>
      <c r="M31" s="204">
        <v>46117.412499999999</v>
      </c>
      <c r="N31" s="176" t="s">
        <v>1169</v>
      </c>
      <c r="O31" s="155" t="s">
        <v>207</v>
      </c>
      <c r="P31" s="90"/>
      <c r="Q31" s="144" t="s">
        <v>207</v>
      </c>
      <c r="R31" s="90"/>
      <c r="S31" s="144" t="s">
        <v>207</v>
      </c>
      <c r="T31" s="90"/>
      <c r="U31" s="144" t="s">
        <v>207</v>
      </c>
      <c r="V31" s="90"/>
      <c r="W31" s="144" t="s">
        <v>207</v>
      </c>
      <c r="X31" s="90"/>
      <c r="Y31" s="144" t="s">
        <v>62</v>
      </c>
      <c r="Z31" s="90"/>
      <c r="AA31" s="144" t="s">
        <v>207</v>
      </c>
      <c r="AB31" s="90"/>
      <c r="AC31" s="144" t="s">
        <v>207</v>
      </c>
      <c r="AD31" s="90"/>
      <c r="AE31" s="144" t="s">
        <v>207</v>
      </c>
      <c r="AF31" s="142" t="str">
        <f>IF(AND(O31="",Q31="",S31="",U31="",W31="",Y31="",AA31="",AC31=""),"",IF(OR(AND(O31&lt;&gt;"NA",O31&lt;&gt;"C",O31&lt;&gt;"NC",O31&lt;&gt;"SF",O31&lt;&gt;""),AND(Q31&lt;&gt;"NA",Q31&lt;&gt;"C",Q31&lt;&gt;"NC",Q31&lt;&gt;"SF",Q31&lt;&gt;""),AND(S31&lt;&gt;"NA",S31&lt;&gt;"C",S31&lt;&gt;"NC",S31&lt;&gt;"SF",S31&lt;&gt;""),AND(U31&lt;&gt;"NA",U31&lt;&gt;"C",U31&lt;&gt;"NC",U31&lt;&gt;"SF",U31&lt;&gt;""),AND(W31&lt;&gt;"NA",W31&lt;&gt;"C",W31&lt;&gt;"NC",W31&lt;&gt;"SF",W31&lt;&gt;""),AND(Y31&lt;&gt;"NA",Y31&lt;&gt;"C",Y31&lt;&gt;"NC",Y31&lt;&gt;"SF",Y31&lt;&gt;""),AND(AA31&lt;&gt;"NA",AA31&lt;&gt;"C",AA31&lt;&gt;"NC",AA31&lt;&gt;"SF",AA31&lt;&gt;""),AND(AC31&lt;&gt;"NA",AC31&lt;&gt;"C",AC31&lt;&gt;"NC",AC31&lt;&gt;"SF",AC31&lt;&gt;"")),"FALSO",IF(AND(O31="NA",Q31="NA",S31="NA",U31="NA",W31="NA",Y31="NA",AA31="NA",AC31="NA"),"NA",IF(OR(O31="NC",Q31="NC",S31="NC",U31="NC",W31="NC",Y31="NC",AA31="NC",AC31="NC",O31="SF",Q31="SF",S31="SF",U31="SF",W31="SF",Y31="SF",AA31="SF",AC31="SF"),"NC",IF(OR(O31="C",Q31="C",S31="C",U31="C",W31="C",Y31="C",AA31="C",AC31="C"),"C","")))))</f>
        <v>C</v>
      </c>
      <c r="AG31" s="185" t="str">
        <f>IF(AND(AE31="C",AF31="C"),"UTILIZOU O PDA CORRETAMENTE",IF(AND(AE31="C",AF31="NC"),"UTILIZOU O PDA CORRETAMENTE. NÃO HÁ FOTOS DE TODAS AS ETAPAS",IF(AND(AE31="NC",AF31="NC"),"NÃO UTILIZOU O PDA",IF(AND(AE31="NA",AF31="NA"),"NÃO AVALIADO POR FALHA DE SINCRONISMO"))))</f>
        <v>UTILIZOU O PDA CORRETAMENTE</v>
      </c>
      <c r="AH31" s="144" t="s">
        <v>207</v>
      </c>
      <c r="AI31" s="150" t="s">
        <v>6</v>
      </c>
      <c r="AJ31" s="149" t="str">
        <f>E31</f>
        <v>SÃO PAULO</v>
      </c>
      <c r="AK31" s="151" t="s">
        <v>60</v>
      </c>
    </row>
    <row r="32" spans="1:37" ht="30" hidden="1" customHeight="1">
      <c r="A32" s="162" t="s">
        <v>201</v>
      </c>
      <c r="B32" s="176">
        <v>2618418937</v>
      </c>
      <c r="C32" s="176" t="s">
        <v>123</v>
      </c>
      <c r="D32" s="176" t="s">
        <v>109</v>
      </c>
      <c r="E32" s="176" t="s">
        <v>5</v>
      </c>
      <c r="F32" s="176" t="s">
        <v>1222</v>
      </c>
      <c r="G32" s="176">
        <v>58</v>
      </c>
      <c r="H32" s="176"/>
      <c r="I32" s="176" t="s">
        <v>1223</v>
      </c>
      <c r="J32" s="176" t="s">
        <v>1203</v>
      </c>
      <c r="K32" s="176"/>
      <c r="L32" s="204">
        <v>46117.373611111114</v>
      </c>
      <c r="M32" s="204">
        <v>46117.668749999997</v>
      </c>
      <c r="N32" s="176" t="s">
        <v>1179</v>
      </c>
      <c r="O32" s="155" t="s">
        <v>207</v>
      </c>
      <c r="P32" s="90"/>
      <c r="Q32" s="144" t="s">
        <v>207</v>
      </c>
      <c r="R32" s="90"/>
      <c r="S32" s="144" t="s">
        <v>207</v>
      </c>
      <c r="T32" s="90"/>
      <c r="U32" s="144" t="s">
        <v>207</v>
      </c>
      <c r="V32" s="90"/>
      <c r="W32" s="144" t="s">
        <v>207</v>
      </c>
      <c r="X32" s="90"/>
      <c r="Y32" s="144" t="s">
        <v>207</v>
      </c>
      <c r="Z32" s="90"/>
      <c r="AA32" s="144" t="s">
        <v>207</v>
      </c>
      <c r="AB32" s="90"/>
      <c r="AC32" s="144" t="s">
        <v>207</v>
      </c>
      <c r="AD32" s="90"/>
      <c r="AE32" s="144" t="s">
        <v>207</v>
      </c>
      <c r="AF32" s="142" t="str">
        <f>IF(AND(O32="",Q32="",S32="",U32="",W32="",Y32="",AA32="",AC32=""),"",IF(OR(AND(O32&lt;&gt;"NA",O32&lt;&gt;"C",O32&lt;&gt;"NC",O32&lt;&gt;"SF",O32&lt;&gt;""),AND(Q32&lt;&gt;"NA",Q32&lt;&gt;"C",Q32&lt;&gt;"NC",Q32&lt;&gt;"SF",Q32&lt;&gt;""),AND(S32&lt;&gt;"NA",S32&lt;&gt;"C",S32&lt;&gt;"NC",S32&lt;&gt;"SF",S32&lt;&gt;""),AND(U32&lt;&gt;"NA",U32&lt;&gt;"C",U32&lt;&gt;"NC",U32&lt;&gt;"SF",U32&lt;&gt;""),AND(W32&lt;&gt;"NA",W32&lt;&gt;"C",W32&lt;&gt;"NC",W32&lt;&gt;"SF",W32&lt;&gt;""),AND(Y32&lt;&gt;"NA",Y32&lt;&gt;"C",Y32&lt;&gt;"NC",Y32&lt;&gt;"SF",Y32&lt;&gt;""),AND(AA32&lt;&gt;"NA",AA32&lt;&gt;"C",AA32&lt;&gt;"NC",AA32&lt;&gt;"SF",AA32&lt;&gt;""),AND(AC32&lt;&gt;"NA",AC32&lt;&gt;"C",AC32&lt;&gt;"NC",AC32&lt;&gt;"SF",AC32&lt;&gt;"")),"FALSO",IF(AND(O32="NA",Q32="NA",S32="NA",U32="NA",W32="NA",Y32="NA",AA32="NA",AC32="NA"),"NA",IF(OR(O32="NC",Q32="NC",S32="NC",U32="NC",W32="NC",Y32="NC",AA32="NC",AC32="NC",O32="SF",Q32="SF",S32="SF",U32="SF",W32="SF",Y32="SF",AA32="SF",AC32="SF"),"NC",IF(OR(O32="C",Q32="C",S32="C",U32="C",W32="C",Y32="C",AA32="C",AC32="C"),"C","")))))</f>
        <v>C</v>
      </c>
      <c r="AG32" s="185" t="str">
        <f>IF(AND(AE32="C",AF32="C"),"UTILIZOU O PDA CORRETAMENTE",IF(AND(AE32="C",AF32="NC"),"UTILIZOU O PDA CORRETAMENTE. NÃO HÁ FOTOS DE TODAS AS ETAPAS",IF(AND(AE32="NC",AF32="NC"),"NÃO UTILIZOU O PDA",IF(AND(AE32="NA",AF32="NA"),"NÃO AVALIADO POR FALHA DE SINCRONISMO"))))</f>
        <v>UTILIZOU O PDA CORRETAMENTE</v>
      </c>
      <c r="AH32" s="144" t="s">
        <v>207</v>
      </c>
      <c r="AI32" s="150" t="s">
        <v>6</v>
      </c>
      <c r="AJ32" s="149" t="str">
        <f>E32</f>
        <v>SÃO PAULO</v>
      </c>
      <c r="AK32" s="151" t="s">
        <v>60</v>
      </c>
    </row>
    <row r="33" spans="1:37" ht="30" hidden="1" customHeight="1">
      <c r="A33" s="162" t="s">
        <v>201</v>
      </c>
      <c r="B33" s="176">
        <v>2617744971</v>
      </c>
      <c r="C33" s="176" t="s">
        <v>1218</v>
      </c>
      <c r="D33" s="176" t="s">
        <v>110</v>
      </c>
      <c r="E33" s="176" t="s">
        <v>5</v>
      </c>
      <c r="F33" s="176" t="s">
        <v>1224</v>
      </c>
      <c r="G33" s="176">
        <v>41</v>
      </c>
      <c r="H33" s="176" t="s">
        <v>203</v>
      </c>
      <c r="I33" s="176" t="s">
        <v>427</v>
      </c>
      <c r="J33" s="176" t="s">
        <v>1220</v>
      </c>
      <c r="K33" s="176" t="s">
        <v>1225</v>
      </c>
      <c r="L33" s="204">
        <v>46117.384722222225</v>
      </c>
      <c r="M33" s="204">
        <v>46117.502083333333</v>
      </c>
      <c r="N33" s="176" t="s">
        <v>1226</v>
      </c>
      <c r="O33" s="155" t="s">
        <v>207</v>
      </c>
      <c r="P33" s="90"/>
      <c r="Q33" s="144" t="s">
        <v>207</v>
      </c>
      <c r="R33" s="90"/>
      <c r="S33" s="144" t="s">
        <v>207</v>
      </c>
      <c r="T33" s="90"/>
      <c r="U33" s="144" t="s">
        <v>207</v>
      </c>
      <c r="V33" s="90"/>
      <c r="W33" s="144" t="s">
        <v>207</v>
      </c>
      <c r="X33" s="90"/>
      <c r="Y33" s="144" t="s">
        <v>62</v>
      </c>
      <c r="Z33" s="90"/>
      <c r="AA33" s="144" t="s">
        <v>207</v>
      </c>
      <c r="AB33" s="90"/>
      <c r="AC33" s="144" t="s">
        <v>207</v>
      </c>
      <c r="AD33" s="90"/>
      <c r="AE33" s="144" t="s">
        <v>207</v>
      </c>
      <c r="AF33" s="142" t="str">
        <f>IF(AND(O33="",Q33="",S33="",U33="",W33="",Y33="",AA33="",AC33=""),"",IF(OR(AND(O33&lt;&gt;"NA",O33&lt;&gt;"C",O33&lt;&gt;"NC",O33&lt;&gt;"SF",O33&lt;&gt;""),AND(Q33&lt;&gt;"NA",Q33&lt;&gt;"C",Q33&lt;&gt;"NC",Q33&lt;&gt;"SF",Q33&lt;&gt;""),AND(S33&lt;&gt;"NA",S33&lt;&gt;"C",S33&lt;&gt;"NC",S33&lt;&gt;"SF",S33&lt;&gt;""),AND(U33&lt;&gt;"NA",U33&lt;&gt;"C",U33&lt;&gt;"NC",U33&lt;&gt;"SF",U33&lt;&gt;""),AND(W33&lt;&gt;"NA",W33&lt;&gt;"C",W33&lt;&gt;"NC",W33&lt;&gt;"SF",W33&lt;&gt;""),AND(Y33&lt;&gt;"NA",Y33&lt;&gt;"C",Y33&lt;&gt;"NC",Y33&lt;&gt;"SF",Y33&lt;&gt;""),AND(AA33&lt;&gt;"NA",AA33&lt;&gt;"C",AA33&lt;&gt;"NC",AA33&lt;&gt;"SF",AA33&lt;&gt;""),AND(AC33&lt;&gt;"NA",AC33&lt;&gt;"C",AC33&lt;&gt;"NC",AC33&lt;&gt;"SF",AC33&lt;&gt;"")),"FALSO",IF(AND(O33="NA",Q33="NA",S33="NA",U33="NA",W33="NA",Y33="NA",AA33="NA",AC33="NA"),"NA",IF(OR(O33="NC",Q33="NC",S33="NC",U33="NC",W33="NC",Y33="NC",AA33="NC",AC33="NC",O33="SF",Q33="SF",S33="SF",U33="SF",W33="SF",Y33="SF",AA33="SF",AC33="SF"),"NC",IF(OR(O33="C",Q33="C",S33="C",U33="C",W33="C",Y33="C",AA33="C",AC33="C"),"C","")))))</f>
        <v>C</v>
      </c>
      <c r="AG33" s="185" t="str">
        <f>IF(AND(AE33="C",AF33="C"),"UTILIZOU O PDA CORRETAMENTE",IF(AND(AE33="C",AF33="NC"),"UTILIZOU O PDA CORRETAMENTE. NÃO HÁ FOTOS DE TODAS AS ETAPAS",IF(AND(AE33="NC",AF33="NC"),"NÃO UTILIZOU O PDA",IF(AND(AE33="NA",AF33="NA"),"NÃO AVALIADO POR FALHA DE SINCRONISMO"))))</f>
        <v>UTILIZOU O PDA CORRETAMENTE</v>
      </c>
      <c r="AH33" s="144" t="s">
        <v>207</v>
      </c>
      <c r="AI33" s="150" t="s">
        <v>6</v>
      </c>
      <c r="AJ33" s="149" t="str">
        <f>E33</f>
        <v>SÃO PAULO</v>
      </c>
      <c r="AK33" s="151" t="s">
        <v>60</v>
      </c>
    </row>
    <row r="34" spans="1:37" ht="30" hidden="1" customHeight="1">
      <c r="A34" s="162" t="s">
        <v>201</v>
      </c>
      <c r="B34" s="176">
        <v>2618424772</v>
      </c>
      <c r="C34" s="176" t="s">
        <v>1206</v>
      </c>
      <c r="D34" s="176" t="s">
        <v>111</v>
      </c>
      <c r="E34" s="176" t="s">
        <v>5</v>
      </c>
      <c r="F34" s="176" t="s">
        <v>1227</v>
      </c>
      <c r="G34" s="176">
        <v>8</v>
      </c>
      <c r="H34" s="176" t="s">
        <v>217</v>
      </c>
      <c r="I34" s="176" t="s">
        <v>241</v>
      </c>
      <c r="J34" s="176" t="s">
        <v>1207</v>
      </c>
      <c r="K34" s="176" t="s">
        <v>1228</v>
      </c>
      <c r="L34" s="204">
        <v>46117.57916666667</v>
      </c>
      <c r="M34" s="204">
        <v>46117.631249999999</v>
      </c>
      <c r="N34" s="176" t="s">
        <v>1226</v>
      </c>
      <c r="O34" s="155" t="s">
        <v>207</v>
      </c>
      <c r="P34" s="90"/>
      <c r="Q34" s="144" t="s">
        <v>207</v>
      </c>
      <c r="R34" s="90"/>
      <c r="S34" s="144" t="s">
        <v>207</v>
      </c>
      <c r="T34" s="90"/>
      <c r="U34" s="144" t="s">
        <v>62</v>
      </c>
      <c r="V34" s="90"/>
      <c r="W34" s="144" t="s">
        <v>230</v>
      </c>
      <c r="X34" s="90"/>
      <c r="Y34" s="144" t="s">
        <v>62</v>
      </c>
      <c r="Z34" s="90"/>
      <c r="AA34" s="144" t="s">
        <v>207</v>
      </c>
      <c r="AB34" s="90"/>
      <c r="AC34" s="144" t="s">
        <v>207</v>
      </c>
      <c r="AD34" s="90"/>
      <c r="AE34" s="144" t="s">
        <v>207</v>
      </c>
      <c r="AF34" s="142" t="str">
        <f>IF(AND(O34="",Q34="",S34="",U34="",W34="",Y34="",AA34="",AC34=""),"",IF(OR(AND(O34&lt;&gt;"NA",O34&lt;&gt;"C",O34&lt;&gt;"NC",O34&lt;&gt;"SF",O34&lt;&gt;""),AND(Q34&lt;&gt;"NA",Q34&lt;&gt;"C",Q34&lt;&gt;"NC",Q34&lt;&gt;"SF",Q34&lt;&gt;""),AND(S34&lt;&gt;"NA",S34&lt;&gt;"C",S34&lt;&gt;"NC",S34&lt;&gt;"SF",S34&lt;&gt;""),AND(U34&lt;&gt;"NA",U34&lt;&gt;"C",U34&lt;&gt;"NC",U34&lt;&gt;"SF",U34&lt;&gt;""),AND(W34&lt;&gt;"NA",W34&lt;&gt;"C",W34&lt;&gt;"NC",W34&lt;&gt;"SF",W34&lt;&gt;""),AND(Y34&lt;&gt;"NA",Y34&lt;&gt;"C",Y34&lt;&gt;"NC",Y34&lt;&gt;"SF",Y34&lt;&gt;""),AND(AA34&lt;&gt;"NA",AA34&lt;&gt;"C",AA34&lt;&gt;"NC",AA34&lt;&gt;"SF",AA34&lt;&gt;""),AND(AC34&lt;&gt;"NA",AC34&lt;&gt;"C",AC34&lt;&gt;"NC",AC34&lt;&gt;"SF",AC34&lt;&gt;"")),"FALSO",IF(AND(O34="NA",Q34="NA",S34="NA",U34="NA",W34="NA",Y34="NA",AA34="NA",AC34="NA"),"NA",IF(OR(O34="NC",Q34="NC",S34="NC",U34="NC",W34="NC",Y34="NC",AA34="NC",AC34="NC",O34="SF",Q34="SF",S34="SF",U34="SF",W34="SF",Y34="SF",AA34="SF",AC34="SF"),"NC",IF(OR(O34="C",Q34="C",S34="C",U34="C",W34="C",Y34="C",AA34="C",AC34="C"),"C","")))))</f>
        <v>NC</v>
      </c>
      <c r="AG34" s="185" t="str">
        <f>IF(AND(AE34="C",AF34="C"),"UTILIZOU O PDA CORRETAMENTE",IF(AND(AE34="C",AF34="NC"),"UTILIZOU O PDA CORRETAMENTE. NÃO HÁ FOTOS DE TODAS AS ETAPAS",IF(AND(AE34="NC",AF34="NC"),"NÃO UTILIZOU O PDA",IF(AND(AE34="NA",AF34="NA"),"NÃO AVALIADO POR FALHA DE SINCRONISMO"))))</f>
        <v>UTILIZOU O PDA CORRETAMENTE. NÃO HÁ FOTOS DE TODAS AS ETAPAS</v>
      </c>
      <c r="AH34" s="144" t="s">
        <v>207</v>
      </c>
      <c r="AI34" s="150" t="s">
        <v>6</v>
      </c>
      <c r="AJ34" s="149" t="str">
        <f>E34</f>
        <v>SÃO PAULO</v>
      </c>
      <c r="AK34" s="151" t="s">
        <v>60</v>
      </c>
    </row>
    <row r="35" spans="1:37" ht="30" hidden="1" customHeight="1">
      <c r="A35" s="162" t="s">
        <v>201</v>
      </c>
      <c r="B35" s="176">
        <v>2618418949</v>
      </c>
      <c r="C35" s="176" t="s">
        <v>123</v>
      </c>
      <c r="D35" s="176" t="s">
        <v>109</v>
      </c>
      <c r="E35" s="176" t="s">
        <v>5</v>
      </c>
      <c r="F35" s="176" t="s">
        <v>300</v>
      </c>
      <c r="G35" s="176">
        <v>60</v>
      </c>
      <c r="H35" s="176" t="s">
        <v>208</v>
      </c>
      <c r="I35" s="176" t="s">
        <v>301</v>
      </c>
      <c r="J35" s="176" t="s">
        <v>1203</v>
      </c>
      <c r="K35" s="176" t="s">
        <v>1229</v>
      </c>
      <c r="L35" s="204">
        <v>46117.592361111114</v>
      </c>
      <c r="M35" s="204">
        <v>46117.59375</v>
      </c>
      <c r="N35" s="176" t="s">
        <v>1169</v>
      </c>
      <c r="O35" s="155" t="s">
        <v>207</v>
      </c>
      <c r="P35" s="90"/>
      <c r="Q35" s="144" t="s">
        <v>207</v>
      </c>
      <c r="R35" s="90"/>
      <c r="S35" s="144" t="s">
        <v>207</v>
      </c>
      <c r="T35" s="90"/>
      <c r="U35" s="144" t="s">
        <v>207</v>
      </c>
      <c r="V35" s="90"/>
      <c r="W35" s="144" t="s">
        <v>207</v>
      </c>
      <c r="X35" s="90"/>
      <c r="Y35" s="144" t="s">
        <v>62</v>
      </c>
      <c r="Z35" s="90"/>
      <c r="AA35" s="144" t="s">
        <v>207</v>
      </c>
      <c r="AB35" s="90"/>
      <c r="AC35" s="144" t="s">
        <v>207</v>
      </c>
      <c r="AD35" s="90"/>
      <c r="AE35" s="144" t="s">
        <v>207</v>
      </c>
      <c r="AF35" s="142" t="str">
        <f>IF(AND(O35="",Q35="",S35="",U35="",W35="",Y35="",AA35="",AC35=""),"",IF(OR(AND(O35&lt;&gt;"NA",O35&lt;&gt;"C",O35&lt;&gt;"NC",O35&lt;&gt;"SF",O35&lt;&gt;""),AND(Q35&lt;&gt;"NA",Q35&lt;&gt;"C",Q35&lt;&gt;"NC",Q35&lt;&gt;"SF",Q35&lt;&gt;""),AND(S35&lt;&gt;"NA",S35&lt;&gt;"C",S35&lt;&gt;"NC",S35&lt;&gt;"SF",S35&lt;&gt;""),AND(U35&lt;&gt;"NA",U35&lt;&gt;"C",U35&lt;&gt;"NC",U35&lt;&gt;"SF",U35&lt;&gt;""),AND(W35&lt;&gt;"NA",W35&lt;&gt;"C",W35&lt;&gt;"NC",W35&lt;&gt;"SF",W35&lt;&gt;""),AND(Y35&lt;&gt;"NA",Y35&lt;&gt;"C",Y35&lt;&gt;"NC",Y35&lt;&gt;"SF",Y35&lt;&gt;""),AND(AA35&lt;&gt;"NA",AA35&lt;&gt;"C",AA35&lt;&gt;"NC",AA35&lt;&gt;"SF",AA35&lt;&gt;""),AND(AC35&lt;&gt;"NA",AC35&lt;&gt;"C",AC35&lt;&gt;"NC",AC35&lt;&gt;"SF",AC35&lt;&gt;"")),"FALSO",IF(AND(O35="NA",Q35="NA",S35="NA",U35="NA",W35="NA",Y35="NA",AA35="NA",AC35="NA"),"NA",IF(OR(O35="NC",Q35="NC",S35="NC",U35="NC",W35="NC",Y35="NC",AA35="NC",AC35="NC",O35="SF",Q35="SF",S35="SF",U35="SF",W35="SF",Y35="SF",AA35="SF",AC35="SF"),"NC",IF(OR(O35="C",Q35="C",S35="C",U35="C",W35="C",Y35="C",AA35="C",AC35="C"),"C","")))))</f>
        <v>C</v>
      </c>
      <c r="AG35" s="185" t="str">
        <f>IF(AND(AE35="C",AF35="C"),"UTILIZOU O PDA CORRETAMENTE",IF(AND(AE35="C",AF35="NC"),"UTILIZOU O PDA CORRETAMENTE. NÃO HÁ FOTOS DE TODAS AS ETAPAS",IF(AND(AE35="NC",AF35="NC"),"NÃO UTILIZOU O PDA",IF(AND(AE35="NA",AF35="NA"),"NÃO AVALIADO POR FALHA DE SINCRONISMO"))))</f>
        <v>UTILIZOU O PDA CORRETAMENTE</v>
      </c>
      <c r="AH35" s="144" t="s">
        <v>207</v>
      </c>
      <c r="AI35" s="150" t="s">
        <v>6</v>
      </c>
      <c r="AJ35" s="149" t="str">
        <f>E35</f>
        <v>SÃO PAULO</v>
      </c>
      <c r="AK35" s="151" t="s">
        <v>60</v>
      </c>
    </row>
    <row r="36" spans="1:37" ht="30" hidden="1" customHeight="1">
      <c r="A36" s="162" t="s">
        <v>201</v>
      </c>
      <c r="B36" s="176">
        <v>2618416174</v>
      </c>
      <c r="C36" s="176" t="s">
        <v>1172</v>
      </c>
      <c r="D36" s="176" t="s">
        <v>112</v>
      </c>
      <c r="E36" s="176" t="s">
        <v>5</v>
      </c>
      <c r="F36" s="176" t="s">
        <v>636</v>
      </c>
      <c r="G36" s="176">
        <v>1776</v>
      </c>
      <c r="H36" s="176"/>
      <c r="I36" s="176" t="s">
        <v>254</v>
      </c>
      <c r="J36" s="176" t="s">
        <v>1173</v>
      </c>
      <c r="K36" s="176"/>
      <c r="L36" s="204">
        <v>46117.63958333333</v>
      </c>
      <c r="M36" s="204">
        <v>46117.645138888889</v>
      </c>
      <c r="N36" s="176" t="s">
        <v>1171</v>
      </c>
      <c r="O36" s="155" t="s">
        <v>207</v>
      </c>
      <c r="P36" s="90"/>
      <c r="Q36" s="144" t="s">
        <v>207</v>
      </c>
      <c r="R36" s="90"/>
      <c r="S36" s="144" t="s">
        <v>62</v>
      </c>
      <c r="T36" s="90"/>
      <c r="U36" s="144" t="s">
        <v>62</v>
      </c>
      <c r="V36" s="90"/>
      <c r="W36" s="144" t="s">
        <v>62</v>
      </c>
      <c r="X36" s="90"/>
      <c r="Y36" s="144" t="s">
        <v>62</v>
      </c>
      <c r="Z36" s="90"/>
      <c r="AA36" s="144" t="s">
        <v>62</v>
      </c>
      <c r="AB36" s="90"/>
      <c r="AC36" s="144" t="s">
        <v>207</v>
      </c>
      <c r="AD36" s="90"/>
      <c r="AE36" s="144" t="s">
        <v>207</v>
      </c>
      <c r="AF36" s="142" t="str">
        <f>IF(AND(O36="",Q36="",S36="",U36="",W36="",Y36="",AA36="",AC36=""),"",IF(OR(AND(O36&lt;&gt;"NA",O36&lt;&gt;"C",O36&lt;&gt;"NC",O36&lt;&gt;"SF",O36&lt;&gt;""),AND(Q36&lt;&gt;"NA",Q36&lt;&gt;"C",Q36&lt;&gt;"NC",Q36&lt;&gt;"SF",Q36&lt;&gt;""),AND(S36&lt;&gt;"NA",S36&lt;&gt;"C",S36&lt;&gt;"NC",S36&lt;&gt;"SF",S36&lt;&gt;""),AND(U36&lt;&gt;"NA",U36&lt;&gt;"C",U36&lt;&gt;"NC",U36&lt;&gt;"SF",U36&lt;&gt;""),AND(W36&lt;&gt;"NA",W36&lt;&gt;"C",W36&lt;&gt;"NC",W36&lt;&gt;"SF",W36&lt;&gt;""),AND(Y36&lt;&gt;"NA",Y36&lt;&gt;"C",Y36&lt;&gt;"NC",Y36&lt;&gt;"SF",Y36&lt;&gt;""),AND(AA36&lt;&gt;"NA",AA36&lt;&gt;"C",AA36&lt;&gt;"NC",AA36&lt;&gt;"SF",AA36&lt;&gt;""),AND(AC36&lt;&gt;"NA",AC36&lt;&gt;"C",AC36&lt;&gt;"NC",AC36&lt;&gt;"SF",AC36&lt;&gt;"")),"FALSO",IF(AND(O36="NA",Q36="NA",S36="NA",U36="NA",W36="NA",Y36="NA",AA36="NA",AC36="NA"),"NA",IF(OR(O36="NC",Q36="NC",S36="NC",U36="NC",W36="NC",Y36="NC",AA36="NC",AC36="NC",O36="SF",Q36="SF",S36="SF",U36="SF",W36="SF",Y36="SF",AA36="SF",AC36="SF"),"NC",IF(OR(O36="C",Q36="C",S36="C",U36="C",W36="C",Y36="C",AA36="C",AC36="C"),"C","")))))</f>
        <v>C</v>
      </c>
      <c r="AG36" s="185" t="str">
        <f>IF(AND(AE36="C",AF36="C"),"UTILIZOU O PDA CORRETAMENTE",IF(AND(AE36="C",AF36="NC"),"UTILIZOU O PDA CORRETAMENTE. NÃO HÁ FOTOS DE TODAS AS ETAPAS",IF(AND(AE36="NC",AF36="NC"),"NÃO UTILIZOU O PDA",IF(AND(AE36="NA",AF36="NA"),"NÃO AVALIADO POR FALHA DE SINCRONISMO"))))</f>
        <v>UTILIZOU O PDA CORRETAMENTE</v>
      </c>
      <c r="AH36" s="144" t="s">
        <v>207</v>
      </c>
      <c r="AI36" s="150" t="s">
        <v>6</v>
      </c>
      <c r="AJ36" s="149" t="str">
        <f>E36</f>
        <v>SÃO PAULO</v>
      </c>
      <c r="AK36" s="151" t="s">
        <v>60</v>
      </c>
    </row>
    <row r="37" spans="1:37" ht="30" hidden="1" customHeight="1">
      <c r="A37" s="162" t="s">
        <v>201</v>
      </c>
      <c r="B37" s="176">
        <v>2618483449</v>
      </c>
      <c r="C37" s="176" t="s">
        <v>1180</v>
      </c>
      <c r="D37" s="176" t="s">
        <v>109</v>
      </c>
      <c r="E37" s="176" t="s">
        <v>5</v>
      </c>
      <c r="F37" s="176" t="s">
        <v>1230</v>
      </c>
      <c r="G37" s="176">
        <v>10</v>
      </c>
      <c r="H37" s="176" t="s">
        <v>217</v>
      </c>
      <c r="I37" s="176" t="s">
        <v>241</v>
      </c>
      <c r="J37" s="176" t="s">
        <v>1182</v>
      </c>
      <c r="K37" s="176" t="s">
        <v>1231</v>
      </c>
      <c r="L37" s="204">
        <v>46117.693055555559</v>
      </c>
      <c r="M37" s="204">
        <v>46117.699305555558</v>
      </c>
      <c r="N37" s="176" t="s">
        <v>1183</v>
      </c>
      <c r="O37" s="155" t="s">
        <v>207</v>
      </c>
      <c r="P37" s="90"/>
      <c r="Q37" s="144" t="s">
        <v>207</v>
      </c>
      <c r="R37" s="90"/>
      <c r="S37" s="144" t="s">
        <v>207</v>
      </c>
      <c r="T37" s="90"/>
      <c r="U37" s="144" t="s">
        <v>207</v>
      </c>
      <c r="V37" s="90"/>
      <c r="W37" s="144" t="s">
        <v>207</v>
      </c>
      <c r="X37" s="90"/>
      <c r="Y37" s="144" t="s">
        <v>62</v>
      </c>
      <c r="Z37" s="90"/>
      <c r="AA37" s="144" t="s">
        <v>207</v>
      </c>
      <c r="AB37" s="90"/>
      <c r="AC37" s="144" t="s">
        <v>207</v>
      </c>
      <c r="AD37" s="90"/>
      <c r="AE37" s="144" t="s">
        <v>207</v>
      </c>
      <c r="AF37" s="142" t="str">
        <f>IF(AND(O37="",Q37="",S37="",U37="",W37="",Y37="",AA37="",AC37=""),"",IF(OR(AND(O37&lt;&gt;"NA",O37&lt;&gt;"C",O37&lt;&gt;"NC",O37&lt;&gt;"SF",O37&lt;&gt;""),AND(Q37&lt;&gt;"NA",Q37&lt;&gt;"C",Q37&lt;&gt;"NC",Q37&lt;&gt;"SF",Q37&lt;&gt;""),AND(S37&lt;&gt;"NA",S37&lt;&gt;"C",S37&lt;&gt;"NC",S37&lt;&gt;"SF",S37&lt;&gt;""),AND(U37&lt;&gt;"NA",U37&lt;&gt;"C",U37&lt;&gt;"NC",U37&lt;&gt;"SF",U37&lt;&gt;""),AND(W37&lt;&gt;"NA",W37&lt;&gt;"C",W37&lt;&gt;"NC",W37&lt;&gt;"SF",W37&lt;&gt;""),AND(Y37&lt;&gt;"NA",Y37&lt;&gt;"C",Y37&lt;&gt;"NC",Y37&lt;&gt;"SF",Y37&lt;&gt;""),AND(AA37&lt;&gt;"NA",AA37&lt;&gt;"C",AA37&lt;&gt;"NC",AA37&lt;&gt;"SF",AA37&lt;&gt;""),AND(AC37&lt;&gt;"NA",AC37&lt;&gt;"C",AC37&lt;&gt;"NC",AC37&lt;&gt;"SF",AC37&lt;&gt;"")),"FALSO",IF(AND(O37="NA",Q37="NA",S37="NA",U37="NA",W37="NA",Y37="NA",AA37="NA",AC37="NA"),"NA",IF(OR(O37="NC",Q37="NC",S37="NC",U37="NC",W37="NC",Y37="NC",AA37="NC",AC37="NC",O37="SF",Q37="SF",S37="SF",U37="SF",W37="SF",Y37="SF",AA37="SF",AC37="SF"),"NC",IF(OR(O37="C",Q37="C",S37="C",U37="C",W37="C",Y37="C",AA37="C",AC37="C"),"C","")))))</f>
        <v>C</v>
      </c>
      <c r="AG37" s="185" t="str">
        <f>IF(AND(AE37="C",AF37="C"),"UTILIZOU O PDA CORRETAMENTE",IF(AND(AE37="C",AF37="NC"),"UTILIZOU O PDA CORRETAMENTE. NÃO HÁ FOTOS DE TODAS AS ETAPAS",IF(AND(AE37="NC",AF37="NC"),"NÃO UTILIZOU O PDA",IF(AND(AE37="NA",AF37="NA"),"NÃO AVALIADO POR FALHA DE SINCRONISMO"))))</f>
        <v>UTILIZOU O PDA CORRETAMENTE</v>
      </c>
      <c r="AH37" s="144" t="s">
        <v>207</v>
      </c>
      <c r="AI37" s="150" t="s">
        <v>6</v>
      </c>
      <c r="AJ37" s="149" t="str">
        <f>E37</f>
        <v>SÃO PAULO</v>
      </c>
      <c r="AK37" s="151" t="s">
        <v>60</v>
      </c>
    </row>
    <row r="38" spans="1:37" ht="30" hidden="1" customHeight="1">
      <c r="A38" s="162" t="s">
        <v>201</v>
      </c>
      <c r="B38" s="176">
        <v>2618424816</v>
      </c>
      <c r="C38" s="176" t="s">
        <v>123</v>
      </c>
      <c r="D38" s="176" t="s">
        <v>109</v>
      </c>
      <c r="E38" s="176" t="s">
        <v>5</v>
      </c>
      <c r="F38" s="176" t="s">
        <v>1230</v>
      </c>
      <c r="G38" s="176">
        <v>10</v>
      </c>
      <c r="H38" s="176" t="s">
        <v>217</v>
      </c>
      <c r="I38" s="176" t="s">
        <v>241</v>
      </c>
      <c r="J38" s="176" t="s">
        <v>1203</v>
      </c>
      <c r="K38" s="176" t="s">
        <v>1232</v>
      </c>
      <c r="L38" s="204">
        <v>46117.699305555558</v>
      </c>
      <c r="M38" s="204">
        <v>46117.703472222223</v>
      </c>
      <c r="N38" s="176" t="s">
        <v>1183</v>
      </c>
      <c r="O38" s="155" t="s">
        <v>207</v>
      </c>
      <c r="P38" s="90"/>
      <c r="Q38" s="144" t="s">
        <v>207</v>
      </c>
      <c r="R38" s="90"/>
      <c r="S38" s="144" t="s">
        <v>207</v>
      </c>
      <c r="T38" s="90"/>
      <c r="U38" s="144" t="s">
        <v>207</v>
      </c>
      <c r="V38" s="90"/>
      <c r="W38" s="144" t="s">
        <v>207</v>
      </c>
      <c r="X38" s="90"/>
      <c r="Y38" s="144" t="s">
        <v>62</v>
      </c>
      <c r="Z38" s="90"/>
      <c r="AA38" s="144" t="s">
        <v>207</v>
      </c>
      <c r="AB38" s="90"/>
      <c r="AC38" s="144" t="s">
        <v>207</v>
      </c>
      <c r="AD38" s="90"/>
      <c r="AE38" s="144" t="s">
        <v>207</v>
      </c>
      <c r="AF38" s="142" t="str">
        <f>IF(AND(O38="",Q38="",S38="",U38="",W38="",Y38="",AA38="",AC38=""),"",IF(OR(AND(O38&lt;&gt;"NA",O38&lt;&gt;"C",O38&lt;&gt;"NC",O38&lt;&gt;"SF",O38&lt;&gt;""),AND(Q38&lt;&gt;"NA",Q38&lt;&gt;"C",Q38&lt;&gt;"NC",Q38&lt;&gt;"SF",Q38&lt;&gt;""),AND(S38&lt;&gt;"NA",S38&lt;&gt;"C",S38&lt;&gt;"NC",S38&lt;&gt;"SF",S38&lt;&gt;""),AND(U38&lt;&gt;"NA",U38&lt;&gt;"C",U38&lt;&gt;"NC",U38&lt;&gt;"SF",U38&lt;&gt;""),AND(W38&lt;&gt;"NA",W38&lt;&gt;"C",W38&lt;&gt;"NC",W38&lt;&gt;"SF",W38&lt;&gt;""),AND(Y38&lt;&gt;"NA",Y38&lt;&gt;"C",Y38&lt;&gt;"NC",Y38&lt;&gt;"SF",Y38&lt;&gt;""),AND(AA38&lt;&gt;"NA",AA38&lt;&gt;"C",AA38&lt;&gt;"NC",AA38&lt;&gt;"SF",AA38&lt;&gt;""),AND(AC38&lt;&gt;"NA",AC38&lt;&gt;"C",AC38&lt;&gt;"NC",AC38&lt;&gt;"SF",AC38&lt;&gt;"")),"FALSO",IF(AND(O38="NA",Q38="NA",S38="NA",U38="NA",W38="NA",Y38="NA",AA38="NA",AC38="NA"),"NA",IF(OR(O38="NC",Q38="NC",S38="NC",U38="NC",W38="NC",Y38="NC",AA38="NC",AC38="NC",O38="SF",Q38="SF",S38="SF",U38="SF",W38="SF",Y38="SF",AA38="SF",AC38="SF"),"NC",IF(OR(O38="C",Q38="C",S38="C",U38="C",W38="C",Y38="C",AA38="C",AC38="C"),"C","")))))</f>
        <v>C</v>
      </c>
      <c r="AG38" s="185" t="str">
        <f>IF(AND(AE38="C",AF38="C"),"UTILIZOU O PDA CORRETAMENTE",IF(AND(AE38="C",AF38="NC"),"UTILIZOU O PDA CORRETAMENTE. NÃO HÁ FOTOS DE TODAS AS ETAPAS",IF(AND(AE38="NC",AF38="NC"),"NÃO UTILIZOU O PDA",IF(AND(AE38="NA",AF38="NA"),"NÃO AVALIADO POR FALHA DE SINCRONISMO"))))</f>
        <v>UTILIZOU O PDA CORRETAMENTE</v>
      </c>
      <c r="AH38" s="144" t="s">
        <v>207</v>
      </c>
      <c r="AI38" s="150" t="s">
        <v>6</v>
      </c>
      <c r="AJ38" s="149" t="str">
        <f>E38</f>
        <v>SÃO PAULO</v>
      </c>
      <c r="AK38" s="151" t="s">
        <v>60</v>
      </c>
    </row>
    <row r="39" spans="1:37" ht="30" hidden="1" customHeight="1">
      <c r="A39" s="162" t="s">
        <v>201</v>
      </c>
      <c r="B39" s="176">
        <v>2618484918</v>
      </c>
      <c r="C39" s="176" t="s">
        <v>121</v>
      </c>
      <c r="D39" s="176" t="s">
        <v>112</v>
      </c>
      <c r="E39" s="176" t="s">
        <v>5</v>
      </c>
      <c r="F39" s="176" t="s">
        <v>1233</v>
      </c>
      <c r="G39" s="176">
        <v>90</v>
      </c>
      <c r="H39" s="176"/>
      <c r="I39" s="176" t="s">
        <v>356</v>
      </c>
      <c r="J39" s="176" t="s">
        <v>1170</v>
      </c>
      <c r="K39" s="176" t="s">
        <v>1234</v>
      </c>
      <c r="L39" s="204">
        <v>46117.9</v>
      </c>
      <c r="M39" s="204">
        <v>46117.901388888888</v>
      </c>
      <c r="N39" s="176" t="s">
        <v>266</v>
      </c>
      <c r="O39" s="155" t="s">
        <v>207</v>
      </c>
      <c r="P39" s="90"/>
      <c r="Q39" s="144" t="s">
        <v>230</v>
      </c>
      <c r="R39" s="90"/>
      <c r="S39" s="144" t="s">
        <v>230</v>
      </c>
      <c r="T39" s="90"/>
      <c r="U39" s="144" t="s">
        <v>230</v>
      </c>
      <c r="V39" s="90"/>
      <c r="W39" s="144" t="s">
        <v>62</v>
      </c>
      <c r="X39" s="90"/>
      <c r="Y39" s="144" t="s">
        <v>62</v>
      </c>
      <c r="Z39" s="90"/>
      <c r="AA39" s="144" t="s">
        <v>62</v>
      </c>
      <c r="AB39" s="90"/>
      <c r="AC39" s="144" t="s">
        <v>207</v>
      </c>
      <c r="AD39" s="90"/>
      <c r="AE39" s="144" t="s">
        <v>207</v>
      </c>
      <c r="AF39" s="142" t="str">
        <f>IF(AND(O39="",Q39="",S39="",U39="",W39="",Y39="",AA39="",AC39=""),"",IF(OR(AND(O39&lt;&gt;"NA",O39&lt;&gt;"C",O39&lt;&gt;"NC",O39&lt;&gt;"SF",O39&lt;&gt;""),AND(Q39&lt;&gt;"NA",Q39&lt;&gt;"C",Q39&lt;&gt;"NC",Q39&lt;&gt;"SF",Q39&lt;&gt;""),AND(S39&lt;&gt;"NA",S39&lt;&gt;"C",S39&lt;&gt;"NC",S39&lt;&gt;"SF",S39&lt;&gt;""),AND(U39&lt;&gt;"NA",U39&lt;&gt;"C",U39&lt;&gt;"NC",U39&lt;&gt;"SF",U39&lt;&gt;""),AND(W39&lt;&gt;"NA",W39&lt;&gt;"C",W39&lt;&gt;"NC",W39&lt;&gt;"SF",W39&lt;&gt;""),AND(Y39&lt;&gt;"NA",Y39&lt;&gt;"C",Y39&lt;&gt;"NC",Y39&lt;&gt;"SF",Y39&lt;&gt;""),AND(AA39&lt;&gt;"NA",AA39&lt;&gt;"C",AA39&lt;&gt;"NC",AA39&lt;&gt;"SF",AA39&lt;&gt;""),AND(AC39&lt;&gt;"NA",AC39&lt;&gt;"C",AC39&lt;&gt;"NC",AC39&lt;&gt;"SF",AC39&lt;&gt;"")),"FALSO",IF(AND(O39="NA",Q39="NA",S39="NA",U39="NA",W39="NA",Y39="NA",AA39="NA",AC39="NA"),"NA",IF(OR(O39="NC",Q39="NC",S39="NC",U39="NC",W39="NC",Y39="NC",AA39="NC",AC39="NC",O39="SF",Q39="SF",S39="SF",U39="SF",W39="SF",Y39="SF",AA39="SF",AC39="SF"),"NC",IF(OR(O39="C",Q39="C",S39="C",U39="C",W39="C",Y39="C",AA39="C",AC39="C"),"C","")))))</f>
        <v>NC</v>
      </c>
      <c r="AG39" s="185" t="str">
        <f>IF(AND(AE39="C",AF39="C"),"UTILIZOU O PDA CORRETAMENTE",IF(AND(AE39="C",AF39="NC"),"UTILIZOU O PDA CORRETAMENTE. NÃO HÁ FOTOS DE TODAS AS ETAPAS",IF(AND(AE39="NC",AF39="NC"),"NÃO UTILIZOU O PDA",IF(AND(AE39="NA",AF39="NA"),"NÃO AVALIADO POR FALHA DE SINCRONISMO"))))</f>
        <v>UTILIZOU O PDA CORRETAMENTE. NÃO HÁ FOTOS DE TODAS AS ETAPAS</v>
      </c>
      <c r="AH39" s="144" t="s">
        <v>207</v>
      </c>
      <c r="AI39" s="150" t="s">
        <v>6</v>
      </c>
      <c r="AJ39" s="149" t="str">
        <f>E39</f>
        <v>SÃO PAULO</v>
      </c>
      <c r="AK39" s="151" t="s">
        <v>60</v>
      </c>
    </row>
    <row r="40" spans="1:37" ht="30" hidden="1" customHeight="1">
      <c r="A40" s="162" t="s">
        <v>201</v>
      </c>
      <c r="B40" s="176">
        <v>2618484376</v>
      </c>
      <c r="C40" s="176" t="s">
        <v>121</v>
      </c>
      <c r="D40" s="176" t="s">
        <v>112</v>
      </c>
      <c r="E40" s="176" t="s">
        <v>5</v>
      </c>
      <c r="F40" s="176" t="s">
        <v>1235</v>
      </c>
      <c r="G40" s="176">
        <v>1</v>
      </c>
      <c r="H40" s="176" t="s">
        <v>217</v>
      </c>
      <c r="I40" s="176" t="s">
        <v>427</v>
      </c>
      <c r="J40" s="176" t="s">
        <v>1166</v>
      </c>
      <c r="K40" s="176" t="s">
        <v>217</v>
      </c>
      <c r="L40" s="204">
        <v>46117.908333333333</v>
      </c>
      <c r="M40" s="204">
        <v>46147.006249999999</v>
      </c>
      <c r="N40" s="176" t="s">
        <v>503</v>
      </c>
      <c r="O40" s="155" t="s">
        <v>207</v>
      </c>
      <c r="P40" s="90"/>
      <c r="Q40" s="144" t="s">
        <v>207</v>
      </c>
      <c r="R40" s="90"/>
      <c r="S40" s="144" t="s">
        <v>62</v>
      </c>
      <c r="T40" s="90"/>
      <c r="U40" s="144" t="s">
        <v>207</v>
      </c>
      <c r="V40" s="90"/>
      <c r="W40" s="144" t="s">
        <v>62</v>
      </c>
      <c r="X40" s="90"/>
      <c r="Y40" s="144" t="s">
        <v>62</v>
      </c>
      <c r="Z40" s="90"/>
      <c r="AA40" s="144" t="s">
        <v>62</v>
      </c>
      <c r="AB40" s="90"/>
      <c r="AC40" s="144" t="s">
        <v>207</v>
      </c>
      <c r="AD40" s="90"/>
      <c r="AE40" s="144" t="s">
        <v>207</v>
      </c>
      <c r="AF40" s="142" t="str">
        <f>IF(AND(O40="",Q40="",S40="",U40="",W40="",Y40="",AA40="",AC40=""),"",IF(OR(AND(O40&lt;&gt;"NA",O40&lt;&gt;"C",O40&lt;&gt;"NC",O40&lt;&gt;"SF",O40&lt;&gt;""),AND(Q40&lt;&gt;"NA",Q40&lt;&gt;"C",Q40&lt;&gt;"NC",Q40&lt;&gt;"SF",Q40&lt;&gt;""),AND(S40&lt;&gt;"NA",S40&lt;&gt;"C",S40&lt;&gt;"NC",S40&lt;&gt;"SF",S40&lt;&gt;""),AND(U40&lt;&gt;"NA",U40&lt;&gt;"C",U40&lt;&gt;"NC",U40&lt;&gt;"SF",U40&lt;&gt;""),AND(W40&lt;&gt;"NA",W40&lt;&gt;"C",W40&lt;&gt;"NC",W40&lt;&gt;"SF",W40&lt;&gt;""),AND(Y40&lt;&gt;"NA",Y40&lt;&gt;"C",Y40&lt;&gt;"NC",Y40&lt;&gt;"SF",Y40&lt;&gt;""),AND(AA40&lt;&gt;"NA",AA40&lt;&gt;"C",AA40&lt;&gt;"NC",AA40&lt;&gt;"SF",AA40&lt;&gt;""),AND(AC40&lt;&gt;"NA",AC40&lt;&gt;"C",AC40&lt;&gt;"NC",AC40&lt;&gt;"SF",AC40&lt;&gt;"")),"FALSO",IF(AND(O40="NA",Q40="NA",S40="NA",U40="NA",W40="NA",Y40="NA",AA40="NA",AC40="NA"),"NA",IF(OR(O40="NC",Q40="NC",S40="NC",U40="NC",W40="NC",Y40="NC",AA40="NC",AC40="NC",O40="SF",Q40="SF",S40="SF",U40="SF",W40="SF",Y40="SF",AA40="SF",AC40="SF"),"NC",IF(OR(O40="C",Q40="C",S40="C",U40="C",W40="C",Y40="C",AA40="C",AC40="C"),"C","")))))</f>
        <v>C</v>
      </c>
      <c r="AG40" s="185" t="str">
        <f>IF(AND(AE40="C",AF40="C"),"UTILIZOU O PDA CORRETAMENTE",IF(AND(AE40="C",AF40="NC"),"UTILIZOU O PDA CORRETAMENTE. NÃO HÁ FOTOS DE TODAS AS ETAPAS",IF(AND(AE40="NC",AF40="NC"),"NÃO UTILIZOU O PDA",IF(AND(AE40="NA",AF40="NA"),"NÃO AVALIADO POR FALHA DE SINCRONISMO"))))</f>
        <v>UTILIZOU O PDA CORRETAMENTE</v>
      </c>
      <c r="AH40" s="144" t="s">
        <v>207</v>
      </c>
      <c r="AI40" s="150" t="s">
        <v>6</v>
      </c>
      <c r="AJ40" s="149" t="str">
        <f>E40</f>
        <v>SÃO PAULO</v>
      </c>
      <c r="AK40" s="151" t="s">
        <v>60</v>
      </c>
    </row>
    <row r="41" spans="1:37" ht="30" hidden="1" customHeight="1">
      <c r="A41" s="162" t="s">
        <v>201</v>
      </c>
      <c r="B41" s="176">
        <v>2618484751</v>
      </c>
      <c r="C41" s="176" t="s">
        <v>121</v>
      </c>
      <c r="D41" s="176" t="s">
        <v>112</v>
      </c>
      <c r="E41" s="176" t="s">
        <v>5</v>
      </c>
      <c r="F41" s="176" t="s">
        <v>484</v>
      </c>
      <c r="G41" s="176">
        <v>1340</v>
      </c>
      <c r="H41" s="176"/>
      <c r="I41" s="176" t="s">
        <v>329</v>
      </c>
      <c r="J41" s="176" t="s">
        <v>1170</v>
      </c>
      <c r="K41" s="176"/>
      <c r="L41" s="204">
        <v>46117.918749999997</v>
      </c>
      <c r="M41" s="204">
        <v>46117.963888888888</v>
      </c>
      <c r="N41" s="176" t="s">
        <v>266</v>
      </c>
      <c r="O41" s="155" t="s">
        <v>207</v>
      </c>
      <c r="P41" s="90"/>
      <c r="Q41" s="144" t="s">
        <v>207</v>
      </c>
      <c r="R41" s="90"/>
      <c r="S41" s="144" t="s">
        <v>62</v>
      </c>
      <c r="T41" s="90"/>
      <c r="U41" s="144" t="s">
        <v>207</v>
      </c>
      <c r="V41" s="90"/>
      <c r="W41" s="144" t="s">
        <v>62</v>
      </c>
      <c r="X41" s="90"/>
      <c r="Y41" s="144" t="s">
        <v>62</v>
      </c>
      <c r="Z41" s="90"/>
      <c r="AA41" s="144" t="s">
        <v>62</v>
      </c>
      <c r="AB41" s="90"/>
      <c r="AC41" s="144" t="s">
        <v>207</v>
      </c>
      <c r="AD41" s="90"/>
      <c r="AE41" s="144" t="s">
        <v>207</v>
      </c>
      <c r="AF41" s="142" t="str">
        <f>IF(AND(O41="",Q41="",S41="",U41="",W41="",Y41="",AA41="",AC41=""),"",IF(OR(AND(O41&lt;&gt;"NA",O41&lt;&gt;"C",O41&lt;&gt;"NC",O41&lt;&gt;"SF",O41&lt;&gt;""),AND(Q41&lt;&gt;"NA",Q41&lt;&gt;"C",Q41&lt;&gt;"NC",Q41&lt;&gt;"SF",Q41&lt;&gt;""),AND(S41&lt;&gt;"NA",S41&lt;&gt;"C",S41&lt;&gt;"NC",S41&lt;&gt;"SF",S41&lt;&gt;""),AND(U41&lt;&gt;"NA",U41&lt;&gt;"C",U41&lt;&gt;"NC",U41&lt;&gt;"SF",U41&lt;&gt;""),AND(W41&lt;&gt;"NA",W41&lt;&gt;"C",W41&lt;&gt;"NC",W41&lt;&gt;"SF",W41&lt;&gt;""),AND(Y41&lt;&gt;"NA",Y41&lt;&gt;"C",Y41&lt;&gt;"NC",Y41&lt;&gt;"SF",Y41&lt;&gt;""),AND(AA41&lt;&gt;"NA",AA41&lt;&gt;"C",AA41&lt;&gt;"NC",AA41&lt;&gt;"SF",AA41&lt;&gt;""),AND(AC41&lt;&gt;"NA",AC41&lt;&gt;"C",AC41&lt;&gt;"NC",AC41&lt;&gt;"SF",AC41&lt;&gt;"")),"FALSO",IF(AND(O41="NA",Q41="NA",S41="NA",U41="NA",W41="NA",Y41="NA",AA41="NA",AC41="NA"),"NA",IF(OR(O41="NC",Q41="NC",S41="NC",U41="NC",W41="NC",Y41="NC",AA41="NC",AC41="NC",O41="SF",Q41="SF",S41="SF",U41="SF",W41="SF",Y41="SF",AA41="SF",AC41="SF"),"NC",IF(OR(O41="C",Q41="C",S41="C",U41="C",W41="C",Y41="C",AA41="C",AC41="C"),"C","")))))</f>
        <v>C</v>
      </c>
      <c r="AG41" s="185" t="str">
        <f>IF(AND(AE41="C",AF41="C"),"UTILIZOU O PDA CORRETAMENTE",IF(AND(AE41="C",AF41="NC"),"UTILIZOU O PDA CORRETAMENTE. NÃO HÁ FOTOS DE TODAS AS ETAPAS",IF(AND(AE41="NC",AF41="NC"),"NÃO UTILIZOU O PDA",IF(AND(AE41="NA",AF41="NA"),"NÃO AVALIADO POR FALHA DE SINCRONISMO"))))</f>
        <v>UTILIZOU O PDA CORRETAMENTE</v>
      </c>
      <c r="AH41" s="144" t="s">
        <v>207</v>
      </c>
      <c r="AI41" s="150" t="s">
        <v>6</v>
      </c>
      <c r="AJ41" s="149" t="str">
        <f>E41</f>
        <v>SÃO PAULO</v>
      </c>
      <c r="AK41" s="151" t="s">
        <v>60</v>
      </c>
    </row>
    <row r="42" spans="1:37" ht="30" hidden="1" customHeight="1">
      <c r="A42" s="162" t="s">
        <v>201</v>
      </c>
      <c r="B42" s="176">
        <v>2618484582</v>
      </c>
      <c r="C42" s="176" t="s">
        <v>121</v>
      </c>
      <c r="D42" s="176" t="s">
        <v>112</v>
      </c>
      <c r="E42" s="176" t="s">
        <v>5</v>
      </c>
      <c r="F42" s="176" t="s">
        <v>1236</v>
      </c>
      <c r="G42" s="176">
        <v>124</v>
      </c>
      <c r="H42" s="176"/>
      <c r="I42" s="176" t="s">
        <v>353</v>
      </c>
      <c r="J42" s="176" t="s">
        <v>1166</v>
      </c>
      <c r="K42" s="176"/>
      <c r="L42" s="204">
        <v>46147.006249999999</v>
      </c>
      <c r="M42" s="204">
        <v>46147.006944444445</v>
      </c>
      <c r="N42" s="176" t="s">
        <v>503</v>
      </c>
      <c r="O42" s="155" t="s">
        <v>230</v>
      </c>
      <c r="P42" s="90"/>
      <c r="Q42" s="144" t="s">
        <v>230</v>
      </c>
      <c r="R42" s="90"/>
      <c r="S42" s="144" t="s">
        <v>62</v>
      </c>
      <c r="T42" s="90"/>
      <c r="U42" s="144" t="s">
        <v>230</v>
      </c>
      <c r="V42" s="90"/>
      <c r="W42" s="144" t="s">
        <v>62</v>
      </c>
      <c r="X42" s="90"/>
      <c r="Y42" s="144" t="s">
        <v>62</v>
      </c>
      <c r="Z42" s="90"/>
      <c r="AA42" s="144" t="s">
        <v>62</v>
      </c>
      <c r="AB42" s="90"/>
      <c r="AC42" s="144" t="s">
        <v>230</v>
      </c>
      <c r="AD42" s="90"/>
      <c r="AE42" s="144" t="s">
        <v>231</v>
      </c>
      <c r="AF42" s="142" t="str">
        <f>IF(AND(O42="",Q42="",S42="",U42="",W42="",Y42="",AA42="",AC42=""),"",IF(OR(AND(O42&lt;&gt;"NA",O42&lt;&gt;"C",O42&lt;&gt;"NC",O42&lt;&gt;"SF",O42&lt;&gt;""),AND(Q42&lt;&gt;"NA",Q42&lt;&gt;"C",Q42&lt;&gt;"NC",Q42&lt;&gt;"SF",Q42&lt;&gt;""),AND(S42&lt;&gt;"NA",S42&lt;&gt;"C",S42&lt;&gt;"NC",S42&lt;&gt;"SF",S42&lt;&gt;""),AND(U42&lt;&gt;"NA",U42&lt;&gt;"C",U42&lt;&gt;"NC",U42&lt;&gt;"SF",U42&lt;&gt;""),AND(W42&lt;&gt;"NA",W42&lt;&gt;"C",W42&lt;&gt;"NC",W42&lt;&gt;"SF",W42&lt;&gt;""),AND(Y42&lt;&gt;"NA",Y42&lt;&gt;"C",Y42&lt;&gt;"NC",Y42&lt;&gt;"SF",Y42&lt;&gt;""),AND(AA42&lt;&gt;"NA",AA42&lt;&gt;"C",AA42&lt;&gt;"NC",AA42&lt;&gt;"SF",AA42&lt;&gt;""),AND(AC42&lt;&gt;"NA",AC42&lt;&gt;"C",AC42&lt;&gt;"NC",AC42&lt;&gt;"SF",AC42&lt;&gt;"")),"FALSO",IF(AND(O42="NA",Q42="NA",S42="NA",U42="NA",W42="NA",Y42="NA",AA42="NA",AC42="NA"),"NA",IF(OR(O42="NC",Q42="NC",S42="NC",U42="NC",W42="NC",Y42="NC",AA42="NC",AC42="NC",O42="SF",Q42="SF",S42="SF",U42="SF",W42="SF",Y42="SF",AA42="SF",AC42="SF"),"NC",IF(OR(O42="C",Q42="C",S42="C",U42="C",W42="C",Y42="C",AA42="C",AC42="C"),"C","")))))</f>
        <v>NC</v>
      </c>
      <c r="AG42" s="185" t="str">
        <f>IF(AND(AE42="C",AF42="C"),"UTILIZOU O PDA CORRETAMENTE",IF(AND(AE42="C",AF42="NC"),"UTILIZOU O PDA CORRETAMENTE. NÃO HÁ FOTOS DE TODAS AS ETAPAS",IF(AND(AE42="NC",AF42="NC"),"NÃO UTILIZOU O PDA",IF(AND(AE42="NA",AF42="NA"),"NÃO AVALIADO POR FALHA DE SINCRONISMO"))))</f>
        <v>NÃO UTILIZOU O PDA</v>
      </c>
      <c r="AH42" s="144" t="s">
        <v>207</v>
      </c>
      <c r="AI42" s="150" t="s">
        <v>6</v>
      </c>
      <c r="AJ42" s="149" t="str">
        <f>E42</f>
        <v>SÃO PAULO</v>
      </c>
      <c r="AK42" s="151" t="s">
        <v>60</v>
      </c>
    </row>
    <row r="43" spans="1:37" ht="30" hidden="1" customHeight="1">
      <c r="A43" s="162" t="s">
        <v>201</v>
      </c>
      <c r="B43" s="176">
        <v>2617763209</v>
      </c>
      <c r="C43" s="176" t="s">
        <v>121</v>
      </c>
      <c r="D43" s="176" t="s">
        <v>112</v>
      </c>
      <c r="E43" s="176" t="s">
        <v>5</v>
      </c>
      <c r="F43" s="176" t="s">
        <v>486</v>
      </c>
      <c r="G43" s="176">
        <v>2383</v>
      </c>
      <c r="H43" s="176" t="s">
        <v>217</v>
      </c>
      <c r="I43" s="176" t="s">
        <v>332</v>
      </c>
      <c r="J43" s="176" t="s">
        <v>1170</v>
      </c>
      <c r="K43" s="176" t="s">
        <v>1237</v>
      </c>
      <c r="L43" s="204">
        <v>46147.018750000003</v>
      </c>
      <c r="M43" s="204">
        <v>46147.019444444442</v>
      </c>
      <c r="N43" s="176" t="s">
        <v>266</v>
      </c>
      <c r="O43" s="155" t="s">
        <v>207</v>
      </c>
      <c r="P43" s="90"/>
      <c r="Q43" s="144" t="s">
        <v>207</v>
      </c>
      <c r="R43" s="90"/>
      <c r="S43" s="144" t="s">
        <v>62</v>
      </c>
      <c r="T43" s="90"/>
      <c r="U43" s="144" t="s">
        <v>207</v>
      </c>
      <c r="V43" s="90"/>
      <c r="W43" s="144" t="s">
        <v>62</v>
      </c>
      <c r="X43" s="90"/>
      <c r="Y43" s="144" t="s">
        <v>62</v>
      </c>
      <c r="Z43" s="90"/>
      <c r="AA43" s="144" t="s">
        <v>62</v>
      </c>
      <c r="AB43" s="90"/>
      <c r="AC43" s="144" t="s">
        <v>231</v>
      </c>
      <c r="AD43" s="90" t="s">
        <v>1238</v>
      </c>
      <c r="AE43" s="144" t="s">
        <v>207</v>
      </c>
      <c r="AF43" s="142" t="str">
        <f>IF(AND(O43="",Q43="",S43="",U43="",W43="",Y43="",AA43="",AC43=""),"",IF(OR(AND(O43&lt;&gt;"NA",O43&lt;&gt;"C",O43&lt;&gt;"NC",O43&lt;&gt;"SF",O43&lt;&gt;""),AND(Q43&lt;&gt;"NA",Q43&lt;&gt;"C",Q43&lt;&gt;"NC",Q43&lt;&gt;"SF",Q43&lt;&gt;""),AND(S43&lt;&gt;"NA",S43&lt;&gt;"C",S43&lt;&gt;"NC",S43&lt;&gt;"SF",S43&lt;&gt;""),AND(U43&lt;&gt;"NA",U43&lt;&gt;"C",U43&lt;&gt;"NC",U43&lt;&gt;"SF",U43&lt;&gt;""),AND(W43&lt;&gt;"NA",W43&lt;&gt;"C",W43&lt;&gt;"NC",W43&lt;&gt;"SF",W43&lt;&gt;""),AND(Y43&lt;&gt;"NA",Y43&lt;&gt;"C",Y43&lt;&gt;"NC",Y43&lt;&gt;"SF",Y43&lt;&gt;""),AND(AA43&lt;&gt;"NA",AA43&lt;&gt;"C",AA43&lt;&gt;"NC",AA43&lt;&gt;"SF",AA43&lt;&gt;""),AND(AC43&lt;&gt;"NA",AC43&lt;&gt;"C",AC43&lt;&gt;"NC",AC43&lt;&gt;"SF",AC43&lt;&gt;"")),"FALSO",IF(AND(O43="NA",Q43="NA",S43="NA",U43="NA",W43="NA",Y43="NA",AA43="NA",AC43="NA"),"NA",IF(OR(O43="NC",Q43="NC",S43="NC",U43="NC",W43="NC",Y43="NC",AA43="NC",AC43="NC",O43="SF",Q43="SF",S43="SF",U43="SF",W43="SF",Y43="SF",AA43="SF",AC43="SF"),"NC",IF(OR(O43="C",Q43="C",S43="C",U43="C",W43="C",Y43="C",AA43="C",AC43="C"),"C","")))))</f>
        <v>NC</v>
      </c>
      <c r="AG43" s="185" t="str">
        <f>IF(AND(AE43="C",AF43="C"),"UTILIZOU O PDA CORRETAMENTE",IF(AND(AE43="C",AF43="NC"),"UTILIZOU O PDA CORRETAMENTE. NÃO HÁ FOTOS DE TODAS AS ETAPAS",IF(AND(AE43="NC",AF43="NC"),"NÃO UTILIZOU O PDA",IF(AND(AE43="NA",AF43="NA"),"NÃO AVALIADO POR FALHA DE SINCRONISMO"))))</f>
        <v>UTILIZOU O PDA CORRETAMENTE. NÃO HÁ FOTOS DE TODAS AS ETAPAS</v>
      </c>
      <c r="AH43" s="144" t="s">
        <v>207</v>
      </c>
      <c r="AI43" s="150" t="s">
        <v>6</v>
      </c>
      <c r="AJ43" s="149" t="str">
        <f>E43</f>
        <v>SÃO PAULO</v>
      </c>
      <c r="AK43" s="151" t="s">
        <v>60</v>
      </c>
    </row>
    <row r="44" spans="1:37" ht="30" hidden="1" customHeight="1">
      <c r="A44" s="162" t="s">
        <v>201</v>
      </c>
      <c r="B44" s="176">
        <v>2618603370</v>
      </c>
      <c r="C44" s="176" t="s">
        <v>1180</v>
      </c>
      <c r="D44" s="176" t="s">
        <v>109</v>
      </c>
      <c r="E44" s="176" t="s">
        <v>5</v>
      </c>
      <c r="F44" s="176" t="s">
        <v>1239</v>
      </c>
      <c r="G44" s="176">
        <v>499</v>
      </c>
      <c r="H44" s="176" t="s">
        <v>217</v>
      </c>
      <c r="I44" s="176" t="s">
        <v>349</v>
      </c>
      <c r="J44" s="176" t="s">
        <v>1182</v>
      </c>
      <c r="K44" s="176" t="s">
        <v>1240</v>
      </c>
      <c r="L44" s="204">
        <v>46147.343055555553</v>
      </c>
      <c r="M44" s="204">
        <v>46147.511805555558</v>
      </c>
      <c r="N44" s="176" t="s">
        <v>1169</v>
      </c>
      <c r="O44" s="155" t="s">
        <v>207</v>
      </c>
      <c r="P44" s="90"/>
      <c r="Q44" s="144" t="s">
        <v>207</v>
      </c>
      <c r="R44" s="90"/>
      <c r="S44" s="144" t="s">
        <v>207</v>
      </c>
      <c r="T44" s="90"/>
      <c r="U44" s="144" t="s">
        <v>207</v>
      </c>
      <c r="V44" s="90"/>
      <c r="W44" s="144" t="s">
        <v>207</v>
      </c>
      <c r="X44" s="90"/>
      <c r="Y44" s="144" t="s">
        <v>62</v>
      </c>
      <c r="Z44" s="90"/>
      <c r="AA44" s="144" t="s">
        <v>207</v>
      </c>
      <c r="AB44" s="90"/>
      <c r="AC44" s="144" t="s">
        <v>207</v>
      </c>
      <c r="AD44" s="90"/>
      <c r="AE44" s="144" t="s">
        <v>207</v>
      </c>
      <c r="AF44" s="142" t="str">
        <f>IF(AND(O44="",Q44="",S44="",U44="",W44="",Y44="",AA44="",AC44=""),"",IF(OR(AND(O44&lt;&gt;"NA",O44&lt;&gt;"C",O44&lt;&gt;"NC",O44&lt;&gt;"SF",O44&lt;&gt;""),AND(Q44&lt;&gt;"NA",Q44&lt;&gt;"C",Q44&lt;&gt;"NC",Q44&lt;&gt;"SF",Q44&lt;&gt;""),AND(S44&lt;&gt;"NA",S44&lt;&gt;"C",S44&lt;&gt;"NC",S44&lt;&gt;"SF",S44&lt;&gt;""),AND(U44&lt;&gt;"NA",U44&lt;&gt;"C",U44&lt;&gt;"NC",U44&lt;&gt;"SF",U44&lt;&gt;""),AND(W44&lt;&gt;"NA",W44&lt;&gt;"C",W44&lt;&gt;"NC",W44&lt;&gt;"SF",W44&lt;&gt;""),AND(Y44&lt;&gt;"NA",Y44&lt;&gt;"C",Y44&lt;&gt;"NC",Y44&lt;&gt;"SF",Y44&lt;&gt;""),AND(AA44&lt;&gt;"NA",AA44&lt;&gt;"C",AA44&lt;&gt;"NC",AA44&lt;&gt;"SF",AA44&lt;&gt;""),AND(AC44&lt;&gt;"NA",AC44&lt;&gt;"C",AC44&lt;&gt;"NC",AC44&lt;&gt;"SF",AC44&lt;&gt;"")),"FALSO",IF(AND(O44="NA",Q44="NA",S44="NA",U44="NA",W44="NA",Y44="NA",AA44="NA",AC44="NA"),"NA",IF(OR(O44="NC",Q44="NC",S44="NC",U44="NC",W44="NC",Y44="NC",AA44="NC",AC44="NC",O44="SF",Q44="SF",S44="SF",U44="SF",W44="SF",Y44="SF",AA44="SF",AC44="SF"),"NC",IF(OR(O44="C",Q44="C",S44="C",U44="C",W44="C",Y44="C",AA44="C",AC44="C"),"C","")))))</f>
        <v>C</v>
      </c>
      <c r="AG44" s="185" t="str">
        <f>IF(AND(AE44="C",AF44="C"),"UTILIZOU O PDA CORRETAMENTE",IF(AND(AE44="C",AF44="NC"),"UTILIZOU O PDA CORRETAMENTE. NÃO HÁ FOTOS DE TODAS AS ETAPAS",IF(AND(AE44="NC",AF44="NC"),"NÃO UTILIZOU O PDA",IF(AND(AE44="NA",AF44="NA"),"NÃO AVALIADO POR FALHA DE SINCRONISMO"))))</f>
        <v>UTILIZOU O PDA CORRETAMENTE</v>
      </c>
      <c r="AH44" s="144" t="s">
        <v>207</v>
      </c>
      <c r="AI44" s="150" t="s">
        <v>6</v>
      </c>
      <c r="AJ44" s="149" t="str">
        <f>E44</f>
        <v>SÃO PAULO</v>
      </c>
      <c r="AK44" s="151" t="s">
        <v>60</v>
      </c>
    </row>
    <row r="45" spans="1:37" ht="30" hidden="1" customHeight="1">
      <c r="A45" s="162" t="s">
        <v>201</v>
      </c>
      <c r="B45" s="176">
        <v>2618603377</v>
      </c>
      <c r="C45" s="176" t="s">
        <v>122</v>
      </c>
      <c r="D45" s="176" t="s">
        <v>111</v>
      </c>
      <c r="E45" s="176" t="s">
        <v>5</v>
      </c>
      <c r="F45" s="176" t="s">
        <v>417</v>
      </c>
      <c r="G45" s="176">
        <v>74</v>
      </c>
      <c r="H45" s="176"/>
      <c r="I45" s="176" t="s">
        <v>6</v>
      </c>
      <c r="J45" s="176" t="s">
        <v>1177</v>
      </c>
      <c r="K45" s="176" t="s">
        <v>1241</v>
      </c>
      <c r="L45" s="204">
        <v>46147.384027777778</v>
      </c>
      <c r="M45" s="204">
        <v>46147.451388888891</v>
      </c>
      <c r="N45" s="176" t="s">
        <v>1183</v>
      </c>
      <c r="O45" s="155" t="s">
        <v>207</v>
      </c>
      <c r="P45" s="90"/>
      <c r="Q45" s="144" t="s">
        <v>207</v>
      </c>
      <c r="R45" s="90"/>
      <c r="S45" s="144" t="s">
        <v>207</v>
      </c>
      <c r="T45" s="90"/>
      <c r="U45" s="144" t="s">
        <v>207</v>
      </c>
      <c r="V45" s="90"/>
      <c r="W45" s="144" t="s">
        <v>230</v>
      </c>
      <c r="X45" s="90"/>
      <c r="Y45" s="144" t="s">
        <v>62</v>
      </c>
      <c r="Z45" s="90"/>
      <c r="AA45" s="144" t="s">
        <v>230</v>
      </c>
      <c r="AB45" s="90"/>
      <c r="AC45" s="144" t="s">
        <v>230</v>
      </c>
      <c r="AD45" s="90"/>
      <c r="AE45" s="144" t="s">
        <v>207</v>
      </c>
      <c r="AF45" s="142" t="str">
        <f>IF(AND(O45="",Q45="",S45="",U45="",W45="",Y45="",AA45="",AC45=""),"",IF(OR(AND(O45&lt;&gt;"NA",O45&lt;&gt;"C",O45&lt;&gt;"NC",O45&lt;&gt;"SF",O45&lt;&gt;""),AND(Q45&lt;&gt;"NA",Q45&lt;&gt;"C",Q45&lt;&gt;"NC",Q45&lt;&gt;"SF",Q45&lt;&gt;""),AND(S45&lt;&gt;"NA",S45&lt;&gt;"C",S45&lt;&gt;"NC",S45&lt;&gt;"SF",S45&lt;&gt;""),AND(U45&lt;&gt;"NA",U45&lt;&gt;"C",U45&lt;&gt;"NC",U45&lt;&gt;"SF",U45&lt;&gt;""),AND(W45&lt;&gt;"NA",W45&lt;&gt;"C",W45&lt;&gt;"NC",W45&lt;&gt;"SF",W45&lt;&gt;""),AND(Y45&lt;&gt;"NA",Y45&lt;&gt;"C",Y45&lt;&gt;"NC",Y45&lt;&gt;"SF",Y45&lt;&gt;""),AND(AA45&lt;&gt;"NA",AA45&lt;&gt;"C",AA45&lt;&gt;"NC",AA45&lt;&gt;"SF",AA45&lt;&gt;""),AND(AC45&lt;&gt;"NA",AC45&lt;&gt;"C",AC45&lt;&gt;"NC",AC45&lt;&gt;"SF",AC45&lt;&gt;"")),"FALSO",IF(AND(O45="NA",Q45="NA",S45="NA",U45="NA",W45="NA",Y45="NA",AA45="NA",AC45="NA"),"NA",IF(OR(O45="NC",Q45="NC",S45="NC",U45="NC",W45="NC",Y45="NC",AA45="NC",AC45="NC",O45="SF",Q45="SF",S45="SF",U45="SF",W45="SF",Y45="SF",AA45="SF",AC45="SF"),"NC",IF(OR(O45="C",Q45="C",S45="C",U45="C",W45="C",Y45="C",AA45="C",AC45="C"),"C","")))))</f>
        <v>NC</v>
      </c>
      <c r="AG45" s="185" t="str">
        <f>IF(AND(AE45="C",AF45="C"),"UTILIZOU O PDA CORRETAMENTE",IF(AND(AE45="C",AF45="NC"),"UTILIZOU O PDA CORRETAMENTE. NÃO HÁ FOTOS DE TODAS AS ETAPAS",IF(AND(AE45="NC",AF45="NC"),"NÃO UTILIZOU O PDA",IF(AND(AE45="NA",AF45="NA"),"NÃO AVALIADO POR FALHA DE SINCRONISMO"))))</f>
        <v>UTILIZOU O PDA CORRETAMENTE. NÃO HÁ FOTOS DE TODAS AS ETAPAS</v>
      </c>
      <c r="AH45" s="144" t="s">
        <v>207</v>
      </c>
      <c r="AI45" s="150" t="s">
        <v>6</v>
      </c>
      <c r="AJ45" s="149" t="str">
        <f>E45</f>
        <v>SÃO PAULO</v>
      </c>
      <c r="AK45" s="151" t="s">
        <v>60</v>
      </c>
    </row>
    <row r="46" spans="1:37" ht="30" hidden="1" customHeight="1">
      <c r="A46" s="162" t="s">
        <v>201</v>
      </c>
      <c r="B46" s="176">
        <v>2618487229</v>
      </c>
      <c r="C46" s="176" t="s">
        <v>1206</v>
      </c>
      <c r="D46" s="176" t="s">
        <v>111</v>
      </c>
      <c r="E46" s="176" t="s">
        <v>5</v>
      </c>
      <c r="F46" s="176" t="s">
        <v>884</v>
      </c>
      <c r="G46" s="176">
        <v>151</v>
      </c>
      <c r="H46" s="176" t="s">
        <v>217</v>
      </c>
      <c r="I46" s="176" t="s">
        <v>254</v>
      </c>
      <c r="J46" s="176" t="s">
        <v>1207</v>
      </c>
      <c r="K46" s="176" t="s">
        <v>1242</v>
      </c>
      <c r="L46" s="204">
        <v>46147.388194444444</v>
      </c>
      <c r="M46" s="204">
        <v>46147.569444444445</v>
      </c>
      <c r="N46" s="176" t="s">
        <v>1175</v>
      </c>
      <c r="O46" s="155" t="s">
        <v>207</v>
      </c>
      <c r="P46" s="90"/>
      <c r="Q46" s="144" t="s">
        <v>207</v>
      </c>
      <c r="R46" s="90"/>
      <c r="S46" s="144" t="s">
        <v>207</v>
      </c>
      <c r="T46" s="90"/>
      <c r="U46" s="144" t="s">
        <v>207</v>
      </c>
      <c r="V46" s="90"/>
      <c r="W46" s="144" t="s">
        <v>207</v>
      </c>
      <c r="X46" s="90"/>
      <c r="Y46" s="144" t="s">
        <v>62</v>
      </c>
      <c r="Z46" s="90"/>
      <c r="AA46" s="144" t="s">
        <v>207</v>
      </c>
      <c r="AB46" s="90"/>
      <c r="AC46" s="144" t="s">
        <v>207</v>
      </c>
      <c r="AD46" s="90"/>
      <c r="AE46" s="144" t="s">
        <v>207</v>
      </c>
      <c r="AF46" s="142" t="str">
        <f>IF(AND(O46="",Q46="",S46="",U46="",W46="",Y46="",AA46="",AC46=""),"",IF(OR(AND(O46&lt;&gt;"NA",O46&lt;&gt;"C",O46&lt;&gt;"NC",O46&lt;&gt;"SF",O46&lt;&gt;""),AND(Q46&lt;&gt;"NA",Q46&lt;&gt;"C",Q46&lt;&gt;"NC",Q46&lt;&gt;"SF",Q46&lt;&gt;""),AND(S46&lt;&gt;"NA",S46&lt;&gt;"C",S46&lt;&gt;"NC",S46&lt;&gt;"SF",S46&lt;&gt;""),AND(U46&lt;&gt;"NA",U46&lt;&gt;"C",U46&lt;&gt;"NC",U46&lt;&gt;"SF",U46&lt;&gt;""),AND(W46&lt;&gt;"NA",W46&lt;&gt;"C",W46&lt;&gt;"NC",W46&lt;&gt;"SF",W46&lt;&gt;""),AND(Y46&lt;&gt;"NA",Y46&lt;&gt;"C",Y46&lt;&gt;"NC",Y46&lt;&gt;"SF",Y46&lt;&gt;""),AND(AA46&lt;&gt;"NA",AA46&lt;&gt;"C",AA46&lt;&gt;"NC",AA46&lt;&gt;"SF",AA46&lt;&gt;""),AND(AC46&lt;&gt;"NA",AC46&lt;&gt;"C",AC46&lt;&gt;"NC",AC46&lt;&gt;"SF",AC46&lt;&gt;"")),"FALSO",IF(AND(O46="NA",Q46="NA",S46="NA",U46="NA",W46="NA",Y46="NA",AA46="NA",AC46="NA"),"NA",IF(OR(O46="NC",Q46="NC",S46="NC",U46="NC",W46="NC",Y46="NC",AA46="NC",AC46="NC",O46="SF",Q46="SF",S46="SF",U46="SF",W46="SF",Y46="SF",AA46="SF",AC46="SF"),"NC",IF(OR(O46="C",Q46="C",S46="C",U46="C",W46="C",Y46="C",AA46="C",AC46="C"),"C","")))))</f>
        <v>C</v>
      </c>
      <c r="AG46" s="185" t="str">
        <f>IF(AND(AE46="C",AF46="C"),"UTILIZOU O PDA CORRETAMENTE",IF(AND(AE46="C",AF46="NC"),"UTILIZOU O PDA CORRETAMENTE. NÃO HÁ FOTOS DE TODAS AS ETAPAS",IF(AND(AE46="NC",AF46="NC"),"NÃO UTILIZOU O PDA",IF(AND(AE46="NA",AF46="NA"),"NÃO AVALIADO POR FALHA DE SINCRONISMO"))))</f>
        <v>UTILIZOU O PDA CORRETAMENTE</v>
      </c>
      <c r="AH46" s="144" t="s">
        <v>207</v>
      </c>
      <c r="AI46" s="150" t="s">
        <v>6</v>
      </c>
      <c r="AJ46" s="149" t="str">
        <f>E46</f>
        <v>SÃO PAULO</v>
      </c>
      <c r="AK46" s="151" t="s">
        <v>60</v>
      </c>
    </row>
    <row r="47" spans="1:37" ht="30" hidden="1" customHeight="1">
      <c r="A47" s="162" t="s">
        <v>201</v>
      </c>
      <c r="B47" s="176">
        <v>2618485085</v>
      </c>
      <c r="C47" s="176" t="s">
        <v>121</v>
      </c>
      <c r="D47" s="176" t="s">
        <v>112</v>
      </c>
      <c r="E47" s="176" t="s">
        <v>5</v>
      </c>
      <c r="F47" s="176" t="s">
        <v>740</v>
      </c>
      <c r="G47" s="176">
        <v>1064</v>
      </c>
      <c r="H47" s="176">
        <v>1064</v>
      </c>
      <c r="I47" s="176" t="s">
        <v>439</v>
      </c>
      <c r="J47" s="176" t="s">
        <v>1170</v>
      </c>
      <c r="K47" s="176"/>
      <c r="L47" s="204">
        <v>46147.395833333336</v>
      </c>
      <c r="M47" s="204">
        <v>46147.399305555555</v>
      </c>
      <c r="N47" s="176" t="s">
        <v>1171</v>
      </c>
      <c r="O47" s="155" t="s">
        <v>207</v>
      </c>
      <c r="P47" s="90"/>
      <c r="Q47" s="144" t="s">
        <v>207</v>
      </c>
      <c r="R47" s="90"/>
      <c r="S47" s="144" t="s">
        <v>62</v>
      </c>
      <c r="T47" s="90"/>
      <c r="U47" s="144" t="s">
        <v>207</v>
      </c>
      <c r="V47" s="90"/>
      <c r="W47" s="144" t="s">
        <v>62</v>
      </c>
      <c r="X47" s="90"/>
      <c r="Y47" s="144" t="s">
        <v>62</v>
      </c>
      <c r="Z47" s="90"/>
      <c r="AA47" s="144" t="s">
        <v>62</v>
      </c>
      <c r="AB47" s="90"/>
      <c r="AC47" s="144" t="s">
        <v>207</v>
      </c>
      <c r="AD47" s="90"/>
      <c r="AE47" s="144" t="s">
        <v>207</v>
      </c>
      <c r="AF47" s="142" t="str">
        <f>IF(AND(O47="",Q47="",S47="",U47="",W47="",Y47="",AA47="",AC47=""),"",IF(OR(AND(O47&lt;&gt;"NA",O47&lt;&gt;"C",O47&lt;&gt;"NC",O47&lt;&gt;"SF",O47&lt;&gt;""),AND(Q47&lt;&gt;"NA",Q47&lt;&gt;"C",Q47&lt;&gt;"NC",Q47&lt;&gt;"SF",Q47&lt;&gt;""),AND(S47&lt;&gt;"NA",S47&lt;&gt;"C",S47&lt;&gt;"NC",S47&lt;&gt;"SF",S47&lt;&gt;""),AND(U47&lt;&gt;"NA",U47&lt;&gt;"C",U47&lt;&gt;"NC",U47&lt;&gt;"SF",U47&lt;&gt;""),AND(W47&lt;&gt;"NA",W47&lt;&gt;"C",W47&lt;&gt;"NC",W47&lt;&gt;"SF",W47&lt;&gt;""),AND(Y47&lt;&gt;"NA",Y47&lt;&gt;"C",Y47&lt;&gt;"NC",Y47&lt;&gt;"SF",Y47&lt;&gt;""),AND(AA47&lt;&gt;"NA",AA47&lt;&gt;"C",AA47&lt;&gt;"NC",AA47&lt;&gt;"SF",AA47&lt;&gt;""),AND(AC47&lt;&gt;"NA",AC47&lt;&gt;"C",AC47&lt;&gt;"NC",AC47&lt;&gt;"SF",AC47&lt;&gt;"")),"FALSO",IF(AND(O47="NA",Q47="NA",S47="NA",U47="NA",W47="NA",Y47="NA",AA47="NA",AC47="NA"),"NA",IF(OR(O47="NC",Q47="NC",S47="NC",U47="NC",W47="NC",Y47="NC",AA47="NC",AC47="NC",O47="SF",Q47="SF",S47="SF",U47="SF",W47="SF",Y47="SF",AA47="SF",AC47="SF"),"NC",IF(OR(O47="C",Q47="C",S47="C",U47="C",W47="C",Y47="C",AA47="C",AC47="C"),"C","")))))</f>
        <v>C</v>
      </c>
      <c r="AG47" s="185" t="str">
        <f>IF(AND(AE47="C",AF47="C"),"UTILIZOU O PDA CORRETAMENTE",IF(AND(AE47="C",AF47="NC"),"UTILIZOU O PDA CORRETAMENTE. NÃO HÁ FOTOS DE TODAS AS ETAPAS",IF(AND(AE47="NC",AF47="NC"),"NÃO UTILIZOU O PDA",IF(AND(AE47="NA",AF47="NA"),"NÃO AVALIADO POR FALHA DE SINCRONISMO"))))</f>
        <v>UTILIZOU O PDA CORRETAMENTE</v>
      </c>
      <c r="AH47" s="144" t="s">
        <v>207</v>
      </c>
      <c r="AI47" s="150" t="s">
        <v>6</v>
      </c>
      <c r="AJ47" s="149" t="str">
        <f>E47</f>
        <v>SÃO PAULO</v>
      </c>
      <c r="AK47" s="151" t="s">
        <v>60</v>
      </c>
    </row>
    <row r="48" spans="1:37" ht="30" hidden="1" customHeight="1">
      <c r="A48" s="162" t="s">
        <v>201</v>
      </c>
      <c r="B48" s="176">
        <v>2618485217</v>
      </c>
      <c r="C48" s="176" t="s">
        <v>121</v>
      </c>
      <c r="D48" s="176" t="s">
        <v>112</v>
      </c>
      <c r="E48" s="176" t="s">
        <v>5</v>
      </c>
      <c r="F48" s="176" t="s">
        <v>740</v>
      </c>
      <c r="G48" s="176">
        <v>1190</v>
      </c>
      <c r="H48" s="176" t="s">
        <v>217</v>
      </c>
      <c r="I48" s="176" t="s">
        <v>439</v>
      </c>
      <c r="J48" s="176" t="s">
        <v>1170</v>
      </c>
      <c r="K48" s="176" t="s">
        <v>217</v>
      </c>
      <c r="L48" s="204">
        <v>46147.414583333331</v>
      </c>
      <c r="M48" s="204">
        <v>46147.414583333331</v>
      </c>
      <c r="N48" s="176" t="s">
        <v>1171</v>
      </c>
      <c r="O48" s="155" t="s">
        <v>207</v>
      </c>
      <c r="P48" s="90"/>
      <c r="Q48" s="144" t="s">
        <v>207</v>
      </c>
      <c r="R48" s="90"/>
      <c r="S48" s="144" t="s">
        <v>62</v>
      </c>
      <c r="T48" s="90"/>
      <c r="U48" s="144" t="s">
        <v>207</v>
      </c>
      <c r="V48" s="90"/>
      <c r="W48" s="144" t="s">
        <v>62</v>
      </c>
      <c r="X48" s="90"/>
      <c r="Y48" s="144" t="s">
        <v>62</v>
      </c>
      <c r="Z48" s="90"/>
      <c r="AA48" s="144" t="s">
        <v>62</v>
      </c>
      <c r="AB48" s="90"/>
      <c r="AC48" s="144" t="s">
        <v>207</v>
      </c>
      <c r="AD48" s="90"/>
      <c r="AE48" s="144" t="s">
        <v>207</v>
      </c>
      <c r="AF48" s="142" t="str">
        <f>IF(AND(O48="",Q48="",S48="",U48="",W48="",Y48="",AA48="",AC48=""),"",IF(OR(AND(O48&lt;&gt;"NA",O48&lt;&gt;"C",O48&lt;&gt;"NC",O48&lt;&gt;"SF",O48&lt;&gt;""),AND(Q48&lt;&gt;"NA",Q48&lt;&gt;"C",Q48&lt;&gt;"NC",Q48&lt;&gt;"SF",Q48&lt;&gt;""),AND(S48&lt;&gt;"NA",S48&lt;&gt;"C",S48&lt;&gt;"NC",S48&lt;&gt;"SF",S48&lt;&gt;""),AND(U48&lt;&gt;"NA",U48&lt;&gt;"C",U48&lt;&gt;"NC",U48&lt;&gt;"SF",U48&lt;&gt;""),AND(W48&lt;&gt;"NA",W48&lt;&gt;"C",W48&lt;&gt;"NC",W48&lt;&gt;"SF",W48&lt;&gt;""),AND(Y48&lt;&gt;"NA",Y48&lt;&gt;"C",Y48&lt;&gt;"NC",Y48&lt;&gt;"SF",Y48&lt;&gt;""),AND(AA48&lt;&gt;"NA",AA48&lt;&gt;"C",AA48&lt;&gt;"NC",AA48&lt;&gt;"SF",AA48&lt;&gt;""),AND(AC48&lt;&gt;"NA",AC48&lt;&gt;"C",AC48&lt;&gt;"NC",AC48&lt;&gt;"SF",AC48&lt;&gt;"")),"FALSO",IF(AND(O48="NA",Q48="NA",S48="NA",U48="NA",W48="NA",Y48="NA",AA48="NA",AC48="NA"),"NA",IF(OR(O48="NC",Q48="NC",S48="NC",U48="NC",W48="NC",Y48="NC",AA48="NC",AC48="NC",O48="SF",Q48="SF",S48="SF",U48="SF",W48="SF",Y48="SF",AA48="SF",AC48="SF"),"NC",IF(OR(O48="C",Q48="C",S48="C",U48="C",W48="C",Y48="C",AA48="C",AC48="C"),"C","")))))</f>
        <v>C</v>
      </c>
      <c r="AG48" s="185" t="str">
        <f>IF(AND(AE48="C",AF48="C"),"UTILIZOU O PDA CORRETAMENTE",IF(AND(AE48="C",AF48="NC"),"UTILIZOU O PDA CORRETAMENTE. NÃO HÁ FOTOS DE TODAS AS ETAPAS",IF(AND(AE48="NC",AF48="NC"),"NÃO UTILIZOU O PDA",IF(AND(AE48="NA",AF48="NA"),"NÃO AVALIADO POR FALHA DE SINCRONISMO"))))</f>
        <v>UTILIZOU O PDA CORRETAMENTE</v>
      </c>
      <c r="AH48" s="144" t="s">
        <v>207</v>
      </c>
      <c r="AI48" s="150" t="s">
        <v>6</v>
      </c>
      <c r="AJ48" s="149" t="str">
        <f>E48</f>
        <v>SÃO PAULO</v>
      </c>
      <c r="AK48" s="151" t="s">
        <v>60</v>
      </c>
    </row>
    <row r="49" spans="1:37" ht="30" hidden="1" customHeight="1">
      <c r="A49" s="162" t="s">
        <v>201</v>
      </c>
      <c r="B49" s="176">
        <v>2618424803</v>
      </c>
      <c r="C49" s="176" t="s">
        <v>123</v>
      </c>
      <c r="D49" s="176" t="s">
        <v>109</v>
      </c>
      <c r="E49" s="176" t="s">
        <v>5</v>
      </c>
      <c r="F49" s="176" t="s">
        <v>1243</v>
      </c>
      <c r="G49" s="176">
        <v>97</v>
      </c>
      <c r="H49" s="176"/>
      <c r="I49" s="176" t="s">
        <v>353</v>
      </c>
      <c r="J49" s="176" t="s">
        <v>1203</v>
      </c>
      <c r="K49" s="176"/>
      <c r="L49" s="204">
        <v>46147.431250000001</v>
      </c>
      <c r="M49" s="204">
        <v>46147.549305555556</v>
      </c>
      <c r="N49" s="176" t="s">
        <v>1179</v>
      </c>
      <c r="O49" s="155" t="s">
        <v>207</v>
      </c>
      <c r="P49" s="90"/>
      <c r="Q49" s="144" t="s">
        <v>207</v>
      </c>
      <c r="R49" s="90"/>
      <c r="S49" s="144" t="s">
        <v>207</v>
      </c>
      <c r="T49" s="90"/>
      <c r="U49" s="144" t="s">
        <v>207</v>
      </c>
      <c r="V49" s="90"/>
      <c r="W49" s="144" t="s">
        <v>207</v>
      </c>
      <c r="X49" s="90"/>
      <c r="Y49" s="144" t="s">
        <v>62</v>
      </c>
      <c r="Z49" s="90"/>
      <c r="AA49" s="144" t="s">
        <v>207</v>
      </c>
      <c r="AB49" s="90"/>
      <c r="AC49" s="144" t="s">
        <v>207</v>
      </c>
      <c r="AD49" s="90"/>
      <c r="AE49" s="144" t="s">
        <v>207</v>
      </c>
      <c r="AF49" s="142" t="str">
        <f>IF(AND(O49="",Q49="",S49="",U49="",W49="",Y49="",AA49="",AC49=""),"",IF(OR(AND(O49&lt;&gt;"NA",O49&lt;&gt;"C",O49&lt;&gt;"NC",O49&lt;&gt;"SF",O49&lt;&gt;""),AND(Q49&lt;&gt;"NA",Q49&lt;&gt;"C",Q49&lt;&gt;"NC",Q49&lt;&gt;"SF",Q49&lt;&gt;""),AND(S49&lt;&gt;"NA",S49&lt;&gt;"C",S49&lt;&gt;"NC",S49&lt;&gt;"SF",S49&lt;&gt;""),AND(U49&lt;&gt;"NA",U49&lt;&gt;"C",U49&lt;&gt;"NC",U49&lt;&gt;"SF",U49&lt;&gt;""),AND(W49&lt;&gt;"NA",W49&lt;&gt;"C",W49&lt;&gt;"NC",W49&lt;&gt;"SF",W49&lt;&gt;""),AND(Y49&lt;&gt;"NA",Y49&lt;&gt;"C",Y49&lt;&gt;"NC",Y49&lt;&gt;"SF",Y49&lt;&gt;""),AND(AA49&lt;&gt;"NA",AA49&lt;&gt;"C",AA49&lt;&gt;"NC",AA49&lt;&gt;"SF",AA49&lt;&gt;""),AND(AC49&lt;&gt;"NA",AC49&lt;&gt;"C",AC49&lt;&gt;"NC",AC49&lt;&gt;"SF",AC49&lt;&gt;"")),"FALSO",IF(AND(O49="NA",Q49="NA",S49="NA",U49="NA",W49="NA",Y49="NA",AA49="NA",AC49="NA"),"NA",IF(OR(O49="NC",Q49="NC",S49="NC",U49="NC",W49="NC",Y49="NC",AA49="NC",AC49="NC",O49="SF",Q49="SF",S49="SF",U49="SF",W49="SF",Y49="SF",AA49="SF",AC49="SF"),"NC",IF(OR(O49="C",Q49="C",S49="C",U49="C",W49="C",Y49="C",AA49="C",AC49="C"),"C","")))))</f>
        <v>C</v>
      </c>
      <c r="AG49" s="185" t="str">
        <f>IF(AND(AE49="C",AF49="C"),"UTILIZOU O PDA CORRETAMENTE",IF(AND(AE49="C",AF49="NC"),"UTILIZOU O PDA CORRETAMENTE. NÃO HÁ FOTOS DE TODAS AS ETAPAS",IF(AND(AE49="NC",AF49="NC"),"NÃO UTILIZOU O PDA",IF(AND(AE49="NA",AF49="NA"),"NÃO AVALIADO POR FALHA DE SINCRONISMO"))))</f>
        <v>UTILIZOU O PDA CORRETAMENTE</v>
      </c>
      <c r="AH49" s="144" t="s">
        <v>207</v>
      </c>
      <c r="AI49" s="150" t="s">
        <v>6</v>
      </c>
      <c r="AJ49" s="149" t="str">
        <f>E49</f>
        <v>SÃO PAULO</v>
      </c>
      <c r="AK49" s="151" t="s">
        <v>60</v>
      </c>
    </row>
    <row r="50" spans="1:37" ht="30" hidden="1" customHeight="1">
      <c r="A50" s="162" t="s">
        <v>201</v>
      </c>
      <c r="B50" s="176">
        <v>2618661227</v>
      </c>
      <c r="C50" s="176" t="s">
        <v>119</v>
      </c>
      <c r="D50" s="176" t="s">
        <v>110</v>
      </c>
      <c r="E50" s="176" t="s">
        <v>5</v>
      </c>
      <c r="F50" s="176" t="s">
        <v>1244</v>
      </c>
      <c r="G50" s="176">
        <v>271</v>
      </c>
      <c r="H50" s="176"/>
      <c r="I50" s="176" t="s">
        <v>502</v>
      </c>
      <c r="J50" s="176" t="s">
        <v>119</v>
      </c>
      <c r="K50" s="176" t="s">
        <v>1245</v>
      </c>
      <c r="L50" s="204">
        <v>46147.474305555559</v>
      </c>
      <c r="M50" s="204">
        <v>46147.515972222223</v>
      </c>
      <c r="N50" s="176" t="s">
        <v>1226</v>
      </c>
      <c r="O50" s="155" t="s">
        <v>207</v>
      </c>
      <c r="P50" s="90"/>
      <c r="Q50" s="144" t="s">
        <v>207</v>
      </c>
      <c r="R50" s="90"/>
      <c r="S50" s="144" t="s">
        <v>230</v>
      </c>
      <c r="T50" s="90"/>
      <c r="U50" s="144" t="s">
        <v>207</v>
      </c>
      <c r="V50" s="90"/>
      <c r="W50" s="144" t="s">
        <v>207</v>
      </c>
      <c r="X50" s="90"/>
      <c r="Y50" s="144" t="s">
        <v>62</v>
      </c>
      <c r="Z50" s="90"/>
      <c r="AA50" s="144" t="s">
        <v>207</v>
      </c>
      <c r="AB50" s="90"/>
      <c r="AC50" s="144" t="s">
        <v>231</v>
      </c>
      <c r="AD50" s="90" t="s">
        <v>388</v>
      </c>
      <c r="AE50" s="144" t="s">
        <v>207</v>
      </c>
      <c r="AF50" s="142" t="str">
        <f>IF(AND(O50="",Q50="",S50="",U50="",W50="",Y50="",AA50="",AC50=""),"",IF(OR(AND(O50&lt;&gt;"NA",O50&lt;&gt;"C",O50&lt;&gt;"NC",O50&lt;&gt;"SF",O50&lt;&gt;""),AND(Q50&lt;&gt;"NA",Q50&lt;&gt;"C",Q50&lt;&gt;"NC",Q50&lt;&gt;"SF",Q50&lt;&gt;""),AND(S50&lt;&gt;"NA",S50&lt;&gt;"C",S50&lt;&gt;"NC",S50&lt;&gt;"SF",S50&lt;&gt;""),AND(U50&lt;&gt;"NA",U50&lt;&gt;"C",U50&lt;&gt;"NC",U50&lt;&gt;"SF",U50&lt;&gt;""),AND(W50&lt;&gt;"NA",W50&lt;&gt;"C",W50&lt;&gt;"NC",W50&lt;&gt;"SF",W50&lt;&gt;""),AND(Y50&lt;&gt;"NA",Y50&lt;&gt;"C",Y50&lt;&gt;"NC",Y50&lt;&gt;"SF",Y50&lt;&gt;""),AND(AA50&lt;&gt;"NA",AA50&lt;&gt;"C",AA50&lt;&gt;"NC",AA50&lt;&gt;"SF",AA50&lt;&gt;""),AND(AC50&lt;&gt;"NA",AC50&lt;&gt;"C",AC50&lt;&gt;"NC",AC50&lt;&gt;"SF",AC50&lt;&gt;"")),"FALSO",IF(AND(O50="NA",Q50="NA",S50="NA",U50="NA",W50="NA",Y50="NA",AA50="NA",AC50="NA"),"NA",IF(OR(O50="NC",Q50="NC",S50="NC",U50="NC",W50="NC",Y50="NC",AA50="NC",AC50="NC",O50="SF",Q50="SF",S50="SF",U50="SF",W50="SF",Y50="SF",AA50="SF",AC50="SF"),"NC",IF(OR(O50="C",Q50="C",S50="C",U50="C",W50="C",Y50="C",AA50="C",AC50="C"),"C","")))))</f>
        <v>NC</v>
      </c>
      <c r="AG50" s="185" t="str">
        <f>IF(AND(AE50="C",AF50="C"),"UTILIZOU O PDA CORRETAMENTE",IF(AND(AE50="C",AF50="NC"),"UTILIZOU O PDA CORRETAMENTE. NÃO HÁ FOTOS DE TODAS AS ETAPAS",IF(AND(AE50="NC",AF50="NC"),"NÃO UTILIZOU O PDA",IF(AND(AE50="NA",AF50="NA"),"NÃO AVALIADO POR FALHA DE SINCRONISMO"))))</f>
        <v>UTILIZOU O PDA CORRETAMENTE. NÃO HÁ FOTOS DE TODAS AS ETAPAS</v>
      </c>
      <c r="AH50" s="144" t="s">
        <v>207</v>
      </c>
      <c r="AI50" s="150" t="s">
        <v>6</v>
      </c>
      <c r="AJ50" s="149" t="str">
        <f>E50</f>
        <v>SÃO PAULO</v>
      </c>
      <c r="AK50" s="151" t="s">
        <v>60</v>
      </c>
    </row>
    <row r="51" spans="1:37" ht="30" hidden="1" customHeight="1">
      <c r="A51" s="162" t="s">
        <v>201</v>
      </c>
      <c r="B51" s="176">
        <v>2617925342</v>
      </c>
      <c r="C51" s="176" t="s">
        <v>120</v>
      </c>
      <c r="D51" s="176" t="s">
        <v>110</v>
      </c>
      <c r="E51" s="176" t="s">
        <v>5</v>
      </c>
      <c r="F51" s="176" t="s">
        <v>271</v>
      </c>
      <c r="G51" s="176">
        <v>45</v>
      </c>
      <c r="H51" s="176"/>
      <c r="I51" s="176" t="s">
        <v>272</v>
      </c>
      <c r="J51" s="176" t="s">
        <v>120</v>
      </c>
      <c r="K51" s="176" t="s">
        <v>1221</v>
      </c>
      <c r="L51" s="204">
        <v>46147.563888888886</v>
      </c>
      <c r="M51" s="204">
        <v>46147.61041666667</v>
      </c>
      <c r="N51" s="176" t="s">
        <v>1169</v>
      </c>
      <c r="O51" s="155" t="s">
        <v>207</v>
      </c>
      <c r="P51" s="90"/>
      <c r="Q51" s="144" t="s">
        <v>207</v>
      </c>
      <c r="R51" s="90"/>
      <c r="S51" s="144" t="s">
        <v>207</v>
      </c>
      <c r="T51" s="90"/>
      <c r="U51" s="144" t="s">
        <v>62</v>
      </c>
      <c r="V51" s="90"/>
      <c r="W51" s="144" t="s">
        <v>207</v>
      </c>
      <c r="X51" s="90"/>
      <c r="Y51" s="144" t="s">
        <v>62</v>
      </c>
      <c r="Z51" s="90"/>
      <c r="AA51" s="144" t="s">
        <v>207</v>
      </c>
      <c r="AB51" s="90"/>
      <c r="AC51" s="144" t="s">
        <v>207</v>
      </c>
      <c r="AD51" s="90"/>
      <c r="AE51" s="144" t="s">
        <v>207</v>
      </c>
      <c r="AF51" s="142" t="str">
        <f>IF(AND(O51="",Q51="",S51="",U51="",W51="",Y51="",AA51="",AC51=""),"",IF(OR(AND(O51&lt;&gt;"NA",O51&lt;&gt;"C",O51&lt;&gt;"NC",O51&lt;&gt;"SF",O51&lt;&gt;""),AND(Q51&lt;&gt;"NA",Q51&lt;&gt;"C",Q51&lt;&gt;"NC",Q51&lt;&gt;"SF",Q51&lt;&gt;""),AND(S51&lt;&gt;"NA",S51&lt;&gt;"C",S51&lt;&gt;"NC",S51&lt;&gt;"SF",S51&lt;&gt;""),AND(U51&lt;&gt;"NA",U51&lt;&gt;"C",U51&lt;&gt;"NC",U51&lt;&gt;"SF",U51&lt;&gt;""),AND(W51&lt;&gt;"NA",W51&lt;&gt;"C",W51&lt;&gt;"NC",W51&lt;&gt;"SF",W51&lt;&gt;""),AND(Y51&lt;&gt;"NA",Y51&lt;&gt;"C",Y51&lt;&gt;"NC",Y51&lt;&gt;"SF",Y51&lt;&gt;""),AND(AA51&lt;&gt;"NA",AA51&lt;&gt;"C",AA51&lt;&gt;"NC",AA51&lt;&gt;"SF",AA51&lt;&gt;""),AND(AC51&lt;&gt;"NA",AC51&lt;&gt;"C",AC51&lt;&gt;"NC",AC51&lt;&gt;"SF",AC51&lt;&gt;"")),"FALSO",IF(AND(O51="NA",Q51="NA",S51="NA",U51="NA",W51="NA",Y51="NA",AA51="NA",AC51="NA"),"NA",IF(OR(O51="NC",Q51="NC",S51="NC",U51="NC",W51="NC",Y51="NC",AA51="NC",AC51="NC",O51="SF",Q51="SF",S51="SF",U51="SF",W51="SF",Y51="SF",AA51="SF",AC51="SF"),"NC",IF(OR(O51="C",Q51="C",S51="C",U51="C",W51="C",Y51="C",AA51="C",AC51="C"),"C","")))))</f>
        <v>C</v>
      </c>
      <c r="AG51" s="185" t="str">
        <f>IF(AND(AE51="C",AF51="C"),"UTILIZOU O PDA CORRETAMENTE",IF(AND(AE51="C",AF51="NC"),"UTILIZOU O PDA CORRETAMENTE. NÃO HÁ FOTOS DE TODAS AS ETAPAS",IF(AND(AE51="NC",AF51="NC"),"NÃO UTILIZOU O PDA",IF(AND(AE51="NA",AF51="NA"),"NÃO AVALIADO POR FALHA DE SINCRONISMO"))))</f>
        <v>UTILIZOU O PDA CORRETAMENTE</v>
      </c>
      <c r="AH51" s="144" t="s">
        <v>207</v>
      </c>
      <c r="AI51" s="150" t="s">
        <v>6</v>
      </c>
      <c r="AJ51" s="149" t="str">
        <f>E51</f>
        <v>SÃO PAULO</v>
      </c>
      <c r="AK51" s="151" t="s">
        <v>60</v>
      </c>
    </row>
    <row r="52" spans="1:37" ht="30" hidden="1" customHeight="1">
      <c r="A52" s="162" t="s">
        <v>201</v>
      </c>
      <c r="B52" s="176">
        <v>2618471214</v>
      </c>
      <c r="C52" s="176" t="s">
        <v>1180</v>
      </c>
      <c r="D52" s="176" t="s">
        <v>109</v>
      </c>
      <c r="E52" s="176" t="s">
        <v>5</v>
      </c>
      <c r="F52" s="176" t="s">
        <v>1246</v>
      </c>
      <c r="G52" s="176">
        <v>231</v>
      </c>
      <c r="H52" s="176" t="s">
        <v>214</v>
      </c>
      <c r="I52" s="176" t="s">
        <v>353</v>
      </c>
      <c r="J52" s="176" t="s">
        <v>1182</v>
      </c>
      <c r="K52" s="176" t="s">
        <v>1247</v>
      </c>
      <c r="L52" s="204">
        <v>46147.568055555559</v>
      </c>
      <c r="M52" s="204">
        <v>46147.631249999999</v>
      </c>
      <c r="N52" s="176" t="s">
        <v>1183</v>
      </c>
      <c r="O52" s="155" t="s">
        <v>207</v>
      </c>
      <c r="P52" s="90"/>
      <c r="Q52" s="144" t="s">
        <v>207</v>
      </c>
      <c r="R52" s="90"/>
      <c r="S52" s="144" t="s">
        <v>207</v>
      </c>
      <c r="T52" s="90"/>
      <c r="U52" s="144" t="s">
        <v>207</v>
      </c>
      <c r="V52" s="90"/>
      <c r="W52" s="144" t="s">
        <v>207</v>
      </c>
      <c r="X52" s="90"/>
      <c r="Y52" s="144" t="s">
        <v>62</v>
      </c>
      <c r="Z52" s="90"/>
      <c r="AA52" s="144" t="s">
        <v>207</v>
      </c>
      <c r="AB52" s="90"/>
      <c r="AC52" s="144" t="s">
        <v>230</v>
      </c>
      <c r="AD52" s="90"/>
      <c r="AE52" s="144" t="s">
        <v>207</v>
      </c>
      <c r="AF52" s="142" t="str">
        <f>IF(AND(O52="",Q52="",S52="",U52="",W52="",Y52="",AA52="",AC52=""),"",IF(OR(AND(O52&lt;&gt;"NA",O52&lt;&gt;"C",O52&lt;&gt;"NC",O52&lt;&gt;"SF",O52&lt;&gt;""),AND(Q52&lt;&gt;"NA",Q52&lt;&gt;"C",Q52&lt;&gt;"NC",Q52&lt;&gt;"SF",Q52&lt;&gt;""),AND(S52&lt;&gt;"NA",S52&lt;&gt;"C",S52&lt;&gt;"NC",S52&lt;&gt;"SF",S52&lt;&gt;""),AND(U52&lt;&gt;"NA",U52&lt;&gt;"C",U52&lt;&gt;"NC",U52&lt;&gt;"SF",U52&lt;&gt;""),AND(W52&lt;&gt;"NA",W52&lt;&gt;"C",W52&lt;&gt;"NC",W52&lt;&gt;"SF",W52&lt;&gt;""),AND(Y52&lt;&gt;"NA",Y52&lt;&gt;"C",Y52&lt;&gt;"NC",Y52&lt;&gt;"SF",Y52&lt;&gt;""),AND(AA52&lt;&gt;"NA",AA52&lt;&gt;"C",AA52&lt;&gt;"NC",AA52&lt;&gt;"SF",AA52&lt;&gt;""),AND(AC52&lt;&gt;"NA",AC52&lt;&gt;"C",AC52&lt;&gt;"NC",AC52&lt;&gt;"SF",AC52&lt;&gt;"")),"FALSO",IF(AND(O52="NA",Q52="NA",S52="NA",U52="NA",W52="NA",Y52="NA",AA52="NA",AC52="NA"),"NA",IF(OR(O52="NC",Q52="NC",S52="NC",U52="NC",W52="NC",Y52="NC",AA52="NC",AC52="NC",O52="SF",Q52="SF",S52="SF",U52="SF",W52="SF",Y52="SF",AA52="SF",AC52="SF"),"NC",IF(OR(O52="C",Q52="C",S52="C",U52="C",W52="C",Y52="C",AA52="C",AC52="C"),"C","")))))</f>
        <v>NC</v>
      </c>
      <c r="AG52" s="185" t="str">
        <f>IF(AND(AE52="C",AF52="C"),"UTILIZOU O PDA CORRETAMENTE",IF(AND(AE52="C",AF52="NC"),"UTILIZOU O PDA CORRETAMENTE. NÃO HÁ FOTOS DE TODAS AS ETAPAS",IF(AND(AE52="NC",AF52="NC"),"NÃO UTILIZOU O PDA",IF(AND(AE52="NA",AF52="NA"),"NÃO AVALIADO POR FALHA DE SINCRONISMO"))))</f>
        <v>UTILIZOU O PDA CORRETAMENTE. NÃO HÁ FOTOS DE TODAS AS ETAPAS</v>
      </c>
      <c r="AH52" s="144" t="s">
        <v>207</v>
      </c>
      <c r="AI52" s="150" t="s">
        <v>6</v>
      </c>
      <c r="AJ52" s="149" t="str">
        <f>E52</f>
        <v>SÃO PAULO</v>
      </c>
      <c r="AK52" s="151" t="s">
        <v>60</v>
      </c>
    </row>
    <row r="53" spans="1:37" ht="30" hidden="1" customHeight="1">
      <c r="A53" s="162" t="s">
        <v>201</v>
      </c>
      <c r="B53" s="176">
        <v>2618126084</v>
      </c>
      <c r="C53" s="176" t="s">
        <v>119</v>
      </c>
      <c r="D53" s="176" t="s">
        <v>110</v>
      </c>
      <c r="E53" s="176" t="s">
        <v>5</v>
      </c>
      <c r="F53" s="176" t="s">
        <v>799</v>
      </c>
      <c r="G53" s="176">
        <v>696</v>
      </c>
      <c r="H53" s="176"/>
      <c r="I53" s="176" t="s">
        <v>353</v>
      </c>
      <c r="J53" s="176" t="s">
        <v>119</v>
      </c>
      <c r="K53" s="176" t="s">
        <v>1225</v>
      </c>
      <c r="L53" s="204">
        <v>46147.576388888891</v>
      </c>
      <c r="M53" s="204">
        <v>46147.668055555558</v>
      </c>
      <c r="N53" s="176" t="s">
        <v>1226</v>
      </c>
      <c r="O53" s="155" t="s">
        <v>207</v>
      </c>
      <c r="P53" s="90"/>
      <c r="Q53" s="144" t="s">
        <v>207</v>
      </c>
      <c r="R53" s="90"/>
      <c r="S53" s="144" t="s">
        <v>207</v>
      </c>
      <c r="T53" s="90"/>
      <c r="U53" s="144" t="s">
        <v>207</v>
      </c>
      <c r="V53" s="90"/>
      <c r="W53" s="144" t="s">
        <v>207</v>
      </c>
      <c r="X53" s="90"/>
      <c r="Y53" s="144" t="s">
        <v>62</v>
      </c>
      <c r="Z53" s="90"/>
      <c r="AA53" s="144" t="s">
        <v>207</v>
      </c>
      <c r="AB53" s="90"/>
      <c r="AC53" s="144" t="s">
        <v>207</v>
      </c>
      <c r="AD53" s="90"/>
      <c r="AE53" s="144" t="s">
        <v>207</v>
      </c>
      <c r="AF53" s="142" t="str">
        <f>IF(AND(O53="",Q53="",S53="",U53="",W53="",Y53="",AA53="",AC53=""),"",IF(OR(AND(O53&lt;&gt;"NA",O53&lt;&gt;"C",O53&lt;&gt;"NC",O53&lt;&gt;"SF",O53&lt;&gt;""),AND(Q53&lt;&gt;"NA",Q53&lt;&gt;"C",Q53&lt;&gt;"NC",Q53&lt;&gt;"SF",Q53&lt;&gt;""),AND(S53&lt;&gt;"NA",S53&lt;&gt;"C",S53&lt;&gt;"NC",S53&lt;&gt;"SF",S53&lt;&gt;""),AND(U53&lt;&gt;"NA",U53&lt;&gt;"C",U53&lt;&gt;"NC",U53&lt;&gt;"SF",U53&lt;&gt;""),AND(W53&lt;&gt;"NA",W53&lt;&gt;"C",W53&lt;&gt;"NC",W53&lt;&gt;"SF",W53&lt;&gt;""),AND(Y53&lt;&gt;"NA",Y53&lt;&gt;"C",Y53&lt;&gt;"NC",Y53&lt;&gt;"SF",Y53&lt;&gt;""),AND(AA53&lt;&gt;"NA",AA53&lt;&gt;"C",AA53&lt;&gt;"NC",AA53&lt;&gt;"SF",AA53&lt;&gt;""),AND(AC53&lt;&gt;"NA",AC53&lt;&gt;"C",AC53&lt;&gt;"NC",AC53&lt;&gt;"SF",AC53&lt;&gt;"")),"FALSO",IF(AND(O53="NA",Q53="NA",S53="NA",U53="NA",W53="NA",Y53="NA",AA53="NA",AC53="NA"),"NA",IF(OR(O53="NC",Q53="NC",S53="NC",U53="NC",W53="NC",Y53="NC",AA53="NC",AC53="NC",O53="SF",Q53="SF",S53="SF",U53="SF",W53="SF",Y53="SF",AA53="SF",AC53="SF"),"NC",IF(OR(O53="C",Q53="C",S53="C",U53="C",W53="C",Y53="C",AA53="C",AC53="C"),"C","")))))</f>
        <v>C</v>
      </c>
      <c r="AG53" s="185" t="str">
        <f>IF(AND(AE53="C",AF53="C"),"UTILIZOU O PDA CORRETAMENTE",IF(AND(AE53="C",AF53="NC"),"UTILIZOU O PDA CORRETAMENTE. NÃO HÁ FOTOS DE TODAS AS ETAPAS",IF(AND(AE53="NC",AF53="NC"),"NÃO UTILIZOU O PDA",IF(AND(AE53="NA",AF53="NA"),"NÃO AVALIADO POR FALHA DE SINCRONISMO"))))</f>
        <v>UTILIZOU O PDA CORRETAMENTE</v>
      </c>
      <c r="AH53" s="144" t="s">
        <v>207</v>
      </c>
      <c r="AI53" s="150" t="s">
        <v>6</v>
      </c>
      <c r="AJ53" s="149" t="str">
        <f>E53</f>
        <v>SÃO PAULO</v>
      </c>
      <c r="AK53" s="151" t="s">
        <v>60</v>
      </c>
    </row>
    <row r="54" spans="1:37" ht="30" hidden="1" customHeight="1">
      <c r="A54" s="162" t="s">
        <v>201</v>
      </c>
      <c r="B54" s="176">
        <v>2618425083</v>
      </c>
      <c r="C54" s="176" t="s">
        <v>1180</v>
      </c>
      <c r="D54" s="176" t="s">
        <v>109</v>
      </c>
      <c r="E54" s="176" t="s">
        <v>5</v>
      </c>
      <c r="F54" s="176" t="s">
        <v>1248</v>
      </c>
      <c r="G54" s="176">
        <v>40</v>
      </c>
      <c r="H54" s="176" t="s">
        <v>203</v>
      </c>
      <c r="I54" s="176" t="s">
        <v>510</v>
      </c>
      <c r="J54" s="176" t="s">
        <v>1182</v>
      </c>
      <c r="K54" s="176" t="s">
        <v>1249</v>
      </c>
      <c r="L54" s="204">
        <v>46147.582638888889</v>
      </c>
      <c r="M54" s="204">
        <v>46147.665972222225</v>
      </c>
      <c r="N54" s="176" t="s">
        <v>1175</v>
      </c>
      <c r="O54" s="155" t="s">
        <v>207</v>
      </c>
      <c r="P54" s="90"/>
      <c r="Q54" s="144" t="s">
        <v>207</v>
      </c>
      <c r="R54" s="90"/>
      <c r="S54" s="144" t="s">
        <v>207</v>
      </c>
      <c r="T54" s="90"/>
      <c r="U54" s="144" t="s">
        <v>207</v>
      </c>
      <c r="V54" s="90"/>
      <c r="W54" s="144" t="s">
        <v>207</v>
      </c>
      <c r="X54" s="90"/>
      <c r="Y54" s="144" t="s">
        <v>62</v>
      </c>
      <c r="Z54" s="90"/>
      <c r="AA54" s="144" t="s">
        <v>207</v>
      </c>
      <c r="AB54" s="90"/>
      <c r="AC54" s="144" t="s">
        <v>207</v>
      </c>
      <c r="AD54" s="90"/>
      <c r="AE54" s="144" t="s">
        <v>207</v>
      </c>
      <c r="AF54" s="142" t="str">
        <f>IF(AND(O54="",Q54="",S54="",U54="",W54="",Y54="",AA54="",AC54=""),"",IF(OR(AND(O54&lt;&gt;"NA",O54&lt;&gt;"C",O54&lt;&gt;"NC",O54&lt;&gt;"SF",O54&lt;&gt;""),AND(Q54&lt;&gt;"NA",Q54&lt;&gt;"C",Q54&lt;&gt;"NC",Q54&lt;&gt;"SF",Q54&lt;&gt;""),AND(S54&lt;&gt;"NA",S54&lt;&gt;"C",S54&lt;&gt;"NC",S54&lt;&gt;"SF",S54&lt;&gt;""),AND(U54&lt;&gt;"NA",U54&lt;&gt;"C",U54&lt;&gt;"NC",U54&lt;&gt;"SF",U54&lt;&gt;""),AND(W54&lt;&gt;"NA",W54&lt;&gt;"C",W54&lt;&gt;"NC",W54&lt;&gt;"SF",W54&lt;&gt;""),AND(Y54&lt;&gt;"NA",Y54&lt;&gt;"C",Y54&lt;&gt;"NC",Y54&lt;&gt;"SF",Y54&lt;&gt;""),AND(AA54&lt;&gt;"NA",AA54&lt;&gt;"C",AA54&lt;&gt;"NC",AA54&lt;&gt;"SF",AA54&lt;&gt;""),AND(AC54&lt;&gt;"NA",AC54&lt;&gt;"C",AC54&lt;&gt;"NC",AC54&lt;&gt;"SF",AC54&lt;&gt;"")),"FALSO",IF(AND(O54="NA",Q54="NA",S54="NA",U54="NA",W54="NA",Y54="NA",AA54="NA",AC54="NA"),"NA",IF(OR(O54="NC",Q54="NC",S54="NC",U54="NC",W54="NC",Y54="NC",AA54="NC",AC54="NC",O54="SF",Q54="SF",S54="SF",U54="SF",W54="SF",Y54="SF",AA54="SF",AC54="SF"),"NC",IF(OR(O54="C",Q54="C",S54="C",U54="C",W54="C",Y54="C",AA54="C",AC54="C"),"C","")))))</f>
        <v>C</v>
      </c>
      <c r="AG54" s="185" t="str">
        <f>IF(AND(AE54="C",AF54="C"),"UTILIZOU O PDA CORRETAMENTE",IF(AND(AE54="C",AF54="NC"),"UTILIZOU O PDA CORRETAMENTE. NÃO HÁ FOTOS DE TODAS AS ETAPAS",IF(AND(AE54="NC",AF54="NC"),"NÃO UTILIZOU O PDA",IF(AND(AE54="NA",AF54="NA"),"NÃO AVALIADO POR FALHA DE SINCRONISMO"))))</f>
        <v>UTILIZOU O PDA CORRETAMENTE</v>
      </c>
      <c r="AH54" s="144" t="s">
        <v>207</v>
      </c>
      <c r="AI54" s="150" t="s">
        <v>6</v>
      </c>
      <c r="AJ54" s="149" t="str">
        <f>E54</f>
        <v>SÃO PAULO</v>
      </c>
      <c r="AK54" s="151" t="s">
        <v>60</v>
      </c>
    </row>
    <row r="55" spans="1:37" ht="30" hidden="1" customHeight="1">
      <c r="A55" s="162" t="s">
        <v>201</v>
      </c>
      <c r="B55" s="176">
        <v>2618459775</v>
      </c>
      <c r="C55" s="176" t="s">
        <v>1180</v>
      </c>
      <c r="D55" s="176" t="s">
        <v>109</v>
      </c>
      <c r="E55" s="176" t="s">
        <v>5</v>
      </c>
      <c r="F55" s="176" t="s">
        <v>1250</v>
      </c>
      <c r="G55" s="176">
        <v>300</v>
      </c>
      <c r="H55" s="176" t="s">
        <v>217</v>
      </c>
      <c r="I55" s="176" t="s">
        <v>6</v>
      </c>
      <c r="J55" s="176" t="s">
        <v>1182</v>
      </c>
      <c r="K55" s="176" t="s">
        <v>1251</v>
      </c>
      <c r="L55" s="204">
        <v>46147.633333333331</v>
      </c>
      <c r="M55" s="204">
        <v>46147.759027777778</v>
      </c>
      <c r="N55" s="176" t="s">
        <v>1169</v>
      </c>
      <c r="O55" s="155" t="s">
        <v>207</v>
      </c>
      <c r="P55" s="90"/>
      <c r="Q55" s="144" t="s">
        <v>207</v>
      </c>
      <c r="R55" s="90"/>
      <c r="S55" s="144" t="s">
        <v>207</v>
      </c>
      <c r="T55" s="90"/>
      <c r="U55" s="144" t="s">
        <v>207</v>
      </c>
      <c r="V55" s="90"/>
      <c r="W55" s="144" t="s">
        <v>207</v>
      </c>
      <c r="X55" s="90"/>
      <c r="Y55" s="144" t="s">
        <v>62</v>
      </c>
      <c r="Z55" s="90"/>
      <c r="AA55" s="144" t="s">
        <v>207</v>
      </c>
      <c r="AB55" s="90"/>
      <c r="AC55" s="144" t="s">
        <v>207</v>
      </c>
      <c r="AD55" s="90"/>
      <c r="AE55" s="144" t="s">
        <v>207</v>
      </c>
      <c r="AF55" s="142" t="str">
        <f>IF(AND(O55="",Q55="",S55="",U55="",W55="",Y55="",AA55="",AC55=""),"",IF(OR(AND(O55&lt;&gt;"NA",O55&lt;&gt;"C",O55&lt;&gt;"NC",O55&lt;&gt;"SF",O55&lt;&gt;""),AND(Q55&lt;&gt;"NA",Q55&lt;&gt;"C",Q55&lt;&gt;"NC",Q55&lt;&gt;"SF",Q55&lt;&gt;""),AND(S55&lt;&gt;"NA",S55&lt;&gt;"C",S55&lt;&gt;"NC",S55&lt;&gt;"SF",S55&lt;&gt;""),AND(U55&lt;&gt;"NA",U55&lt;&gt;"C",U55&lt;&gt;"NC",U55&lt;&gt;"SF",U55&lt;&gt;""),AND(W55&lt;&gt;"NA",W55&lt;&gt;"C",W55&lt;&gt;"NC",W55&lt;&gt;"SF",W55&lt;&gt;""),AND(Y55&lt;&gt;"NA",Y55&lt;&gt;"C",Y55&lt;&gt;"NC",Y55&lt;&gt;"SF",Y55&lt;&gt;""),AND(AA55&lt;&gt;"NA",AA55&lt;&gt;"C",AA55&lt;&gt;"NC",AA55&lt;&gt;"SF",AA55&lt;&gt;""),AND(AC55&lt;&gt;"NA",AC55&lt;&gt;"C",AC55&lt;&gt;"NC",AC55&lt;&gt;"SF",AC55&lt;&gt;"")),"FALSO",IF(AND(O55="NA",Q55="NA",S55="NA",U55="NA",W55="NA",Y55="NA",AA55="NA",AC55="NA"),"NA",IF(OR(O55="NC",Q55="NC",S55="NC",U55="NC",W55="NC",Y55="NC",AA55="NC",AC55="NC",O55="SF",Q55="SF",S55="SF",U55="SF",W55="SF",Y55="SF",AA55="SF",AC55="SF"),"NC",IF(OR(O55="C",Q55="C",S55="C",U55="C",W55="C",Y55="C",AA55="C",AC55="C"),"C","")))))</f>
        <v>C</v>
      </c>
      <c r="AG55" s="185" t="str">
        <f>IF(AND(AE55="C",AF55="C"),"UTILIZOU O PDA CORRETAMENTE",IF(AND(AE55="C",AF55="NC"),"UTILIZOU O PDA CORRETAMENTE. NÃO HÁ FOTOS DE TODAS AS ETAPAS",IF(AND(AE55="NC",AF55="NC"),"NÃO UTILIZOU O PDA",IF(AND(AE55="NA",AF55="NA"),"NÃO AVALIADO POR FALHA DE SINCRONISMO"))))</f>
        <v>UTILIZOU O PDA CORRETAMENTE</v>
      </c>
      <c r="AH55" s="144" t="s">
        <v>207</v>
      </c>
      <c r="AI55" s="150" t="s">
        <v>6</v>
      </c>
      <c r="AJ55" s="149" t="str">
        <f>E55</f>
        <v>SÃO PAULO</v>
      </c>
      <c r="AK55" s="151" t="s">
        <v>60</v>
      </c>
    </row>
    <row r="56" spans="1:37" ht="30" hidden="1" customHeight="1">
      <c r="A56" s="162" t="s">
        <v>201</v>
      </c>
      <c r="B56" s="176">
        <v>2618621657</v>
      </c>
      <c r="C56" s="176" t="s">
        <v>121</v>
      </c>
      <c r="D56" s="176" t="s">
        <v>112</v>
      </c>
      <c r="E56" s="176" t="s">
        <v>5</v>
      </c>
      <c r="F56" s="176" t="s">
        <v>1252</v>
      </c>
      <c r="G56" s="176">
        <v>45</v>
      </c>
      <c r="H56" s="176" t="s">
        <v>211</v>
      </c>
      <c r="I56" s="176" t="s">
        <v>329</v>
      </c>
      <c r="J56" s="176" t="s">
        <v>1166</v>
      </c>
      <c r="K56" s="176" t="s">
        <v>1253</v>
      </c>
      <c r="L56" s="204">
        <v>46147.685416666667</v>
      </c>
      <c r="M56" s="204">
        <v>46147.6875</v>
      </c>
      <c r="N56" s="176" t="s">
        <v>1187</v>
      </c>
      <c r="O56" s="155" t="s">
        <v>207</v>
      </c>
      <c r="P56" s="90"/>
      <c r="Q56" s="144" t="s">
        <v>207</v>
      </c>
      <c r="R56" s="90"/>
      <c r="S56" s="144" t="s">
        <v>62</v>
      </c>
      <c r="T56" s="90"/>
      <c r="U56" s="144" t="s">
        <v>207</v>
      </c>
      <c r="V56" s="90"/>
      <c r="W56" s="144" t="s">
        <v>62</v>
      </c>
      <c r="X56" s="90"/>
      <c r="Y56" s="144" t="s">
        <v>62</v>
      </c>
      <c r="Z56" s="90"/>
      <c r="AA56" s="144" t="s">
        <v>62</v>
      </c>
      <c r="AB56" s="90"/>
      <c r="AC56" s="144" t="s">
        <v>207</v>
      </c>
      <c r="AD56" s="90"/>
      <c r="AE56" s="144" t="s">
        <v>207</v>
      </c>
      <c r="AF56" s="142" t="str">
        <f>IF(AND(O56="",Q56="",S56="",U56="",W56="",Y56="",AA56="",AC56=""),"",IF(OR(AND(O56&lt;&gt;"NA",O56&lt;&gt;"C",O56&lt;&gt;"NC",O56&lt;&gt;"SF",O56&lt;&gt;""),AND(Q56&lt;&gt;"NA",Q56&lt;&gt;"C",Q56&lt;&gt;"NC",Q56&lt;&gt;"SF",Q56&lt;&gt;""),AND(S56&lt;&gt;"NA",S56&lt;&gt;"C",S56&lt;&gt;"NC",S56&lt;&gt;"SF",S56&lt;&gt;""),AND(U56&lt;&gt;"NA",U56&lt;&gt;"C",U56&lt;&gt;"NC",U56&lt;&gt;"SF",U56&lt;&gt;""),AND(W56&lt;&gt;"NA",W56&lt;&gt;"C",W56&lt;&gt;"NC",W56&lt;&gt;"SF",W56&lt;&gt;""),AND(Y56&lt;&gt;"NA",Y56&lt;&gt;"C",Y56&lt;&gt;"NC",Y56&lt;&gt;"SF",Y56&lt;&gt;""),AND(AA56&lt;&gt;"NA",AA56&lt;&gt;"C",AA56&lt;&gt;"NC",AA56&lt;&gt;"SF",AA56&lt;&gt;""),AND(AC56&lt;&gt;"NA",AC56&lt;&gt;"C",AC56&lt;&gt;"NC",AC56&lt;&gt;"SF",AC56&lt;&gt;"")),"FALSO",IF(AND(O56="NA",Q56="NA",S56="NA",U56="NA",W56="NA",Y56="NA",AA56="NA",AC56="NA"),"NA",IF(OR(O56="NC",Q56="NC",S56="NC",U56="NC",W56="NC",Y56="NC",AA56="NC",AC56="NC",O56="SF",Q56="SF",S56="SF",U56="SF",W56="SF",Y56="SF",AA56="SF",AC56="SF"),"NC",IF(OR(O56="C",Q56="C",S56="C",U56="C",W56="C",Y56="C",AA56="C",AC56="C"),"C","")))))</f>
        <v>C</v>
      </c>
      <c r="AG56" s="185" t="str">
        <f>IF(AND(AE56="C",AF56="C"),"UTILIZOU O PDA CORRETAMENTE",IF(AND(AE56="C",AF56="NC"),"UTILIZOU O PDA CORRETAMENTE. NÃO HÁ FOTOS DE TODAS AS ETAPAS",IF(AND(AE56="NC",AF56="NC"),"NÃO UTILIZOU O PDA",IF(AND(AE56="NA",AF56="NA"),"NÃO AVALIADO POR FALHA DE SINCRONISMO"))))</f>
        <v>UTILIZOU O PDA CORRETAMENTE</v>
      </c>
      <c r="AH56" s="144" t="s">
        <v>207</v>
      </c>
      <c r="AI56" s="150" t="s">
        <v>6</v>
      </c>
      <c r="AJ56" s="149" t="str">
        <f>E56</f>
        <v>SÃO PAULO</v>
      </c>
      <c r="AK56" s="151" t="s">
        <v>60</v>
      </c>
    </row>
    <row r="57" spans="1:37" ht="30" hidden="1" customHeight="1">
      <c r="A57" s="162" t="s">
        <v>201</v>
      </c>
      <c r="B57" s="176">
        <v>2619540319</v>
      </c>
      <c r="C57" s="176" t="s">
        <v>121</v>
      </c>
      <c r="D57" s="176" t="s">
        <v>112</v>
      </c>
      <c r="E57" s="176" t="s">
        <v>5</v>
      </c>
      <c r="F57" s="176" t="s">
        <v>1062</v>
      </c>
      <c r="G57" s="176">
        <v>50</v>
      </c>
      <c r="H57" s="176" t="s">
        <v>217</v>
      </c>
      <c r="I57" s="176" t="s">
        <v>6</v>
      </c>
      <c r="J57" s="176" t="s">
        <v>1170</v>
      </c>
      <c r="K57" s="176" t="s">
        <v>217</v>
      </c>
      <c r="L57" s="204">
        <v>46154.05</v>
      </c>
      <c r="M57" s="204">
        <v>46154.079861111109</v>
      </c>
      <c r="N57" s="176" t="s">
        <v>266</v>
      </c>
      <c r="O57" s="155" t="s">
        <v>207</v>
      </c>
      <c r="P57" s="90"/>
      <c r="Q57" s="144" t="s">
        <v>207</v>
      </c>
      <c r="R57" s="90"/>
      <c r="S57" s="144" t="s">
        <v>62</v>
      </c>
      <c r="T57" s="90"/>
      <c r="U57" s="144" t="s">
        <v>62</v>
      </c>
      <c r="V57" s="90"/>
      <c r="W57" s="144" t="s">
        <v>62</v>
      </c>
      <c r="X57" s="90"/>
      <c r="Y57" s="144" t="s">
        <v>62</v>
      </c>
      <c r="Z57" s="90"/>
      <c r="AA57" s="144" t="s">
        <v>62</v>
      </c>
      <c r="AB57" s="90"/>
      <c r="AC57" s="144" t="s">
        <v>207</v>
      </c>
      <c r="AD57" s="90"/>
      <c r="AE57" s="144" t="s">
        <v>207</v>
      </c>
      <c r="AF57" s="142" t="str">
        <f>IF(AND(O57="",Q57="",S57="",U57="",W57="",Y57="",AA57="",AC57=""),"",IF(OR(AND(O57&lt;&gt;"NA",O57&lt;&gt;"C",O57&lt;&gt;"NC",O57&lt;&gt;"SF",O57&lt;&gt;""),AND(Q57&lt;&gt;"NA",Q57&lt;&gt;"C",Q57&lt;&gt;"NC",Q57&lt;&gt;"SF",Q57&lt;&gt;""),AND(S57&lt;&gt;"NA",S57&lt;&gt;"C",S57&lt;&gt;"NC",S57&lt;&gt;"SF",S57&lt;&gt;""),AND(U57&lt;&gt;"NA",U57&lt;&gt;"C",U57&lt;&gt;"NC",U57&lt;&gt;"SF",U57&lt;&gt;""),AND(W57&lt;&gt;"NA",W57&lt;&gt;"C",W57&lt;&gt;"NC",W57&lt;&gt;"SF",W57&lt;&gt;""),AND(Y57&lt;&gt;"NA",Y57&lt;&gt;"C",Y57&lt;&gt;"NC",Y57&lt;&gt;"SF",Y57&lt;&gt;""),AND(AA57&lt;&gt;"NA",AA57&lt;&gt;"C",AA57&lt;&gt;"NC",AA57&lt;&gt;"SF",AA57&lt;&gt;""),AND(AC57&lt;&gt;"NA",AC57&lt;&gt;"C",AC57&lt;&gt;"NC",AC57&lt;&gt;"SF",AC57&lt;&gt;"")),"FALSO",IF(AND(O57="NA",Q57="NA",S57="NA",U57="NA",W57="NA",Y57="NA",AA57="NA",AC57="NA"),"NA",IF(OR(O57="NC",Q57="NC",S57="NC",U57="NC",W57="NC",Y57="NC",AA57="NC",AC57="NC",O57="SF",Q57="SF",S57="SF",U57="SF",W57="SF",Y57="SF",AA57="SF",AC57="SF"),"NC",IF(OR(O57="C",Q57="C",S57="C",U57="C",W57="C",Y57="C",AA57="C",AC57="C"),"C","")))))</f>
        <v>C</v>
      </c>
      <c r="AG57" s="185" t="str">
        <f>IF(AND(AE57="C",AF57="C"),"UTILIZOU O PDA CORRETAMENTE",IF(AND(AE57="C",AF57="NC"),"UTILIZOU O PDA CORRETAMENTE. NÃO HÁ FOTOS DE TODAS AS ETAPAS",IF(AND(AE57="NC",AF57="NC"),"NÃO UTILIZOU O PDA",IF(AND(AE57="NA",AF57="NA"),"NÃO AVALIADO POR FALHA DE SINCRONISMO"))))</f>
        <v>UTILIZOU O PDA CORRETAMENTE</v>
      </c>
      <c r="AH57" s="144" t="s">
        <v>207</v>
      </c>
      <c r="AI57" s="150" t="s">
        <v>6</v>
      </c>
      <c r="AJ57" s="149" t="str">
        <f>E57</f>
        <v>SÃO PAULO</v>
      </c>
      <c r="AK57" s="151" t="s">
        <v>60</v>
      </c>
    </row>
    <row r="58" spans="1:37" ht="30" hidden="1" customHeight="1">
      <c r="A58" s="162" t="s">
        <v>201</v>
      </c>
      <c r="B58" s="176">
        <v>2619813274</v>
      </c>
      <c r="C58" s="176" t="s">
        <v>121</v>
      </c>
      <c r="D58" s="176" t="s">
        <v>112</v>
      </c>
      <c r="E58" s="176" t="s">
        <v>5</v>
      </c>
      <c r="F58" s="176" t="s">
        <v>256</v>
      </c>
      <c r="G58" s="176">
        <v>4380</v>
      </c>
      <c r="H58" s="176"/>
      <c r="I58" s="176" t="s">
        <v>6</v>
      </c>
      <c r="J58" s="176" t="s">
        <v>1170</v>
      </c>
      <c r="K58" s="176" t="s">
        <v>1254</v>
      </c>
      <c r="L58" s="204">
        <v>46154.101388888892</v>
      </c>
      <c r="M58" s="204">
        <v>46154.102083333331</v>
      </c>
      <c r="N58" s="176" t="s">
        <v>266</v>
      </c>
      <c r="O58" s="155" t="s">
        <v>207</v>
      </c>
      <c r="P58" s="90"/>
      <c r="Q58" s="144" t="s">
        <v>230</v>
      </c>
      <c r="R58" s="90"/>
      <c r="S58" s="144" t="s">
        <v>62</v>
      </c>
      <c r="T58" s="90"/>
      <c r="U58" s="144" t="s">
        <v>62</v>
      </c>
      <c r="V58" s="90"/>
      <c r="W58" s="144" t="s">
        <v>62</v>
      </c>
      <c r="X58" s="90"/>
      <c r="Y58" s="144" t="s">
        <v>62</v>
      </c>
      <c r="Z58" s="90"/>
      <c r="AA58" s="144" t="s">
        <v>62</v>
      </c>
      <c r="AB58" s="90"/>
      <c r="AC58" s="144" t="s">
        <v>231</v>
      </c>
      <c r="AD58" s="90" t="s">
        <v>1238</v>
      </c>
      <c r="AE58" s="144" t="s">
        <v>207</v>
      </c>
      <c r="AF58" s="142" t="str">
        <f>IF(AND(O58="",Q58="",S58="",U58="",W58="",Y58="",AA58="",AC58=""),"",IF(OR(AND(O58&lt;&gt;"NA",O58&lt;&gt;"C",O58&lt;&gt;"NC",O58&lt;&gt;"SF",O58&lt;&gt;""),AND(Q58&lt;&gt;"NA",Q58&lt;&gt;"C",Q58&lt;&gt;"NC",Q58&lt;&gt;"SF",Q58&lt;&gt;""),AND(S58&lt;&gt;"NA",S58&lt;&gt;"C",S58&lt;&gt;"NC",S58&lt;&gt;"SF",S58&lt;&gt;""),AND(U58&lt;&gt;"NA",U58&lt;&gt;"C",U58&lt;&gt;"NC",U58&lt;&gt;"SF",U58&lt;&gt;""),AND(W58&lt;&gt;"NA",W58&lt;&gt;"C",W58&lt;&gt;"NC",W58&lt;&gt;"SF",W58&lt;&gt;""),AND(Y58&lt;&gt;"NA",Y58&lt;&gt;"C",Y58&lt;&gt;"NC",Y58&lt;&gt;"SF",Y58&lt;&gt;""),AND(AA58&lt;&gt;"NA",AA58&lt;&gt;"C",AA58&lt;&gt;"NC",AA58&lt;&gt;"SF",AA58&lt;&gt;""),AND(AC58&lt;&gt;"NA",AC58&lt;&gt;"C",AC58&lt;&gt;"NC",AC58&lt;&gt;"SF",AC58&lt;&gt;"")),"FALSO",IF(AND(O58="NA",Q58="NA",S58="NA",U58="NA",W58="NA",Y58="NA",AA58="NA",AC58="NA"),"NA",IF(OR(O58="NC",Q58="NC",S58="NC",U58="NC",W58="NC",Y58="NC",AA58="NC",AC58="NC",O58="SF",Q58="SF",S58="SF",U58="SF",W58="SF",Y58="SF",AA58="SF",AC58="SF"),"NC",IF(OR(O58="C",Q58="C",S58="C",U58="C",W58="C",Y58="C",AA58="C",AC58="C"),"C","")))))</f>
        <v>NC</v>
      </c>
      <c r="AG58" s="185" t="str">
        <f>IF(AND(AE58="C",AF58="C"),"UTILIZOU O PDA CORRETAMENTE",IF(AND(AE58="C",AF58="NC"),"UTILIZOU O PDA CORRETAMENTE. NÃO HÁ FOTOS DE TODAS AS ETAPAS",IF(AND(AE58="NC",AF58="NC"),"NÃO UTILIZOU O PDA",IF(AND(AE58="NA",AF58="NA"),"NÃO AVALIADO POR FALHA DE SINCRONISMO"))))</f>
        <v>UTILIZOU O PDA CORRETAMENTE. NÃO HÁ FOTOS DE TODAS AS ETAPAS</v>
      </c>
      <c r="AH58" s="144" t="s">
        <v>207</v>
      </c>
      <c r="AI58" s="150" t="s">
        <v>6</v>
      </c>
      <c r="AJ58" s="149" t="str">
        <f>E58</f>
        <v>SÃO PAULO</v>
      </c>
      <c r="AK58" s="151" t="s">
        <v>60</v>
      </c>
    </row>
    <row r="59" spans="1:37" ht="30" hidden="1" customHeight="1">
      <c r="A59" s="162" t="s">
        <v>201</v>
      </c>
      <c r="B59" s="176">
        <v>2619780124</v>
      </c>
      <c r="C59" s="176" t="s">
        <v>1180</v>
      </c>
      <c r="D59" s="176" t="s">
        <v>109</v>
      </c>
      <c r="E59" s="176" t="s">
        <v>5</v>
      </c>
      <c r="F59" s="176" t="s">
        <v>1255</v>
      </c>
      <c r="G59" s="176">
        <v>66</v>
      </c>
      <c r="H59" s="176" t="s">
        <v>203</v>
      </c>
      <c r="I59" s="176" t="s">
        <v>383</v>
      </c>
      <c r="J59" s="176" t="s">
        <v>1182</v>
      </c>
      <c r="K59" s="176" t="s">
        <v>1256</v>
      </c>
      <c r="L59" s="204">
        <v>46154.333333333336</v>
      </c>
      <c r="M59" s="204">
        <v>46154.375</v>
      </c>
      <c r="N59" s="176" t="s">
        <v>1183</v>
      </c>
      <c r="O59" s="155" t="s">
        <v>207</v>
      </c>
      <c r="P59" s="90"/>
      <c r="Q59" s="144" t="s">
        <v>207</v>
      </c>
      <c r="R59" s="90"/>
      <c r="S59" s="144" t="s">
        <v>207</v>
      </c>
      <c r="T59" s="90"/>
      <c r="U59" s="144" t="s">
        <v>207</v>
      </c>
      <c r="V59" s="90"/>
      <c r="W59" s="144" t="s">
        <v>207</v>
      </c>
      <c r="X59" s="90"/>
      <c r="Y59" s="144" t="s">
        <v>62</v>
      </c>
      <c r="Z59" s="90"/>
      <c r="AA59" s="144" t="s">
        <v>207</v>
      </c>
      <c r="AB59" s="90"/>
      <c r="AC59" s="144" t="s">
        <v>207</v>
      </c>
      <c r="AD59" s="90"/>
      <c r="AE59" s="144" t="s">
        <v>207</v>
      </c>
      <c r="AF59" s="142" t="str">
        <f>IF(AND(O59="",Q59="",S59="",U59="",W59="",Y59="",AA59="",AC59=""),"",IF(OR(AND(O59&lt;&gt;"NA",O59&lt;&gt;"C",O59&lt;&gt;"NC",O59&lt;&gt;"SF",O59&lt;&gt;""),AND(Q59&lt;&gt;"NA",Q59&lt;&gt;"C",Q59&lt;&gt;"NC",Q59&lt;&gt;"SF",Q59&lt;&gt;""),AND(S59&lt;&gt;"NA",S59&lt;&gt;"C",S59&lt;&gt;"NC",S59&lt;&gt;"SF",S59&lt;&gt;""),AND(U59&lt;&gt;"NA",U59&lt;&gt;"C",U59&lt;&gt;"NC",U59&lt;&gt;"SF",U59&lt;&gt;""),AND(W59&lt;&gt;"NA",W59&lt;&gt;"C",W59&lt;&gt;"NC",W59&lt;&gt;"SF",W59&lt;&gt;""),AND(Y59&lt;&gt;"NA",Y59&lt;&gt;"C",Y59&lt;&gt;"NC",Y59&lt;&gt;"SF",Y59&lt;&gt;""),AND(AA59&lt;&gt;"NA",AA59&lt;&gt;"C",AA59&lt;&gt;"NC",AA59&lt;&gt;"SF",AA59&lt;&gt;""),AND(AC59&lt;&gt;"NA",AC59&lt;&gt;"C",AC59&lt;&gt;"NC",AC59&lt;&gt;"SF",AC59&lt;&gt;"")),"FALSO",IF(AND(O59="NA",Q59="NA",S59="NA",U59="NA",W59="NA",Y59="NA",AA59="NA",AC59="NA"),"NA",IF(OR(O59="NC",Q59="NC",S59="NC",U59="NC",W59="NC",Y59="NC",AA59="NC",AC59="NC",O59="SF",Q59="SF",S59="SF",U59="SF",W59="SF",Y59="SF",AA59="SF",AC59="SF"),"NC",IF(OR(O59="C",Q59="C",S59="C",U59="C",W59="C",Y59="C",AA59="C",AC59="C"),"C","")))))</f>
        <v>C</v>
      </c>
      <c r="AG59" s="185" t="str">
        <f>IF(AND(AE59="C",AF59="C"),"UTILIZOU O PDA CORRETAMENTE",IF(AND(AE59="C",AF59="NC"),"UTILIZOU O PDA CORRETAMENTE. NÃO HÁ FOTOS DE TODAS AS ETAPAS",IF(AND(AE59="NC",AF59="NC"),"NÃO UTILIZOU O PDA",IF(AND(AE59="NA",AF59="NA"),"NÃO AVALIADO POR FALHA DE SINCRONISMO"))))</f>
        <v>UTILIZOU O PDA CORRETAMENTE</v>
      </c>
      <c r="AH59" s="144" t="s">
        <v>207</v>
      </c>
      <c r="AI59" s="150" t="s">
        <v>6</v>
      </c>
      <c r="AJ59" s="149" t="str">
        <f>E59</f>
        <v>SÃO PAULO</v>
      </c>
      <c r="AK59" s="151" t="s">
        <v>60</v>
      </c>
    </row>
    <row r="60" spans="1:37" ht="30" hidden="1" customHeight="1">
      <c r="A60" s="162" t="s">
        <v>201</v>
      </c>
      <c r="B60" s="176">
        <v>2619792695</v>
      </c>
      <c r="C60" s="176" t="s">
        <v>1172</v>
      </c>
      <c r="D60" s="176" t="s">
        <v>112</v>
      </c>
      <c r="E60" s="176" t="s">
        <v>5</v>
      </c>
      <c r="F60" s="176" t="s">
        <v>606</v>
      </c>
      <c r="G60" s="176">
        <v>735</v>
      </c>
      <c r="H60" s="176" t="s">
        <v>217</v>
      </c>
      <c r="I60" s="176" t="s">
        <v>316</v>
      </c>
      <c r="J60" s="176" t="s">
        <v>1191</v>
      </c>
      <c r="K60" s="176" t="s">
        <v>1192</v>
      </c>
      <c r="L60" s="204">
        <v>46154.411111111112</v>
      </c>
      <c r="M60" s="204">
        <v>46154.48541666667</v>
      </c>
      <c r="N60" s="176" t="s">
        <v>1187</v>
      </c>
      <c r="O60" s="155" t="s">
        <v>207</v>
      </c>
      <c r="P60" s="90"/>
      <c r="Q60" s="144" t="s">
        <v>207</v>
      </c>
      <c r="R60" s="90"/>
      <c r="S60" s="144" t="s">
        <v>207</v>
      </c>
      <c r="T60" s="90"/>
      <c r="U60" s="144" t="s">
        <v>207</v>
      </c>
      <c r="V60" s="90"/>
      <c r="W60" s="144" t="s">
        <v>62</v>
      </c>
      <c r="X60" s="90"/>
      <c r="Y60" s="144" t="s">
        <v>62</v>
      </c>
      <c r="Z60" s="90"/>
      <c r="AA60" s="144" t="s">
        <v>62</v>
      </c>
      <c r="AB60" s="90"/>
      <c r="AC60" s="144" t="s">
        <v>207</v>
      </c>
      <c r="AD60" s="90"/>
      <c r="AE60" s="144" t="s">
        <v>207</v>
      </c>
      <c r="AF60" s="142" t="str">
        <f>IF(AND(O60="",Q60="",S60="",U60="",W60="",Y60="",AA60="",AC60=""),"",IF(OR(AND(O60&lt;&gt;"NA",O60&lt;&gt;"C",O60&lt;&gt;"NC",O60&lt;&gt;"SF",O60&lt;&gt;""),AND(Q60&lt;&gt;"NA",Q60&lt;&gt;"C",Q60&lt;&gt;"NC",Q60&lt;&gt;"SF",Q60&lt;&gt;""),AND(S60&lt;&gt;"NA",S60&lt;&gt;"C",S60&lt;&gt;"NC",S60&lt;&gt;"SF",S60&lt;&gt;""),AND(U60&lt;&gt;"NA",U60&lt;&gt;"C",U60&lt;&gt;"NC",U60&lt;&gt;"SF",U60&lt;&gt;""),AND(W60&lt;&gt;"NA",W60&lt;&gt;"C",W60&lt;&gt;"NC",W60&lt;&gt;"SF",W60&lt;&gt;""),AND(Y60&lt;&gt;"NA",Y60&lt;&gt;"C",Y60&lt;&gt;"NC",Y60&lt;&gt;"SF",Y60&lt;&gt;""),AND(AA60&lt;&gt;"NA",AA60&lt;&gt;"C",AA60&lt;&gt;"NC",AA60&lt;&gt;"SF",AA60&lt;&gt;""),AND(AC60&lt;&gt;"NA",AC60&lt;&gt;"C",AC60&lt;&gt;"NC",AC60&lt;&gt;"SF",AC60&lt;&gt;"")),"FALSO",IF(AND(O60="NA",Q60="NA",S60="NA",U60="NA",W60="NA",Y60="NA",AA60="NA",AC60="NA"),"NA",IF(OR(O60="NC",Q60="NC",S60="NC",U60="NC",W60="NC",Y60="NC",AA60="NC",AC60="NC",O60="SF",Q60="SF",S60="SF",U60="SF",W60="SF",Y60="SF",AA60="SF",AC60="SF"),"NC",IF(OR(O60="C",Q60="C",S60="C",U60="C",W60="C",Y60="C",AA60="C",AC60="C"),"C","")))))</f>
        <v>C</v>
      </c>
      <c r="AG60" s="185" t="str">
        <f>IF(AND(AE60="C",AF60="C"),"UTILIZOU O PDA CORRETAMENTE",IF(AND(AE60="C",AF60="NC"),"UTILIZOU O PDA CORRETAMENTE. NÃO HÁ FOTOS DE TODAS AS ETAPAS",IF(AND(AE60="NC",AF60="NC"),"NÃO UTILIZOU O PDA",IF(AND(AE60="NA",AF60="NA"),"NÃO AVALIADO POR FALHA DE SINCRONISMO"))))</f>
        <v>UTILIZOU O PDA CORRETAMENTE</v>
      </c>
      <c r="AH60" s="144" t="s">
        <v>207</v>
      </c>
      <c r="AI60" s="150" t="s">
        <v>6</v>
      </c>
      <c r="AJ60" s="149" t="str">
        <f>E60</f>
        <v>SÃO PAULO</v>
      </c>
      <c r="AK60" s="151" t="s">
        <v>60</v>
      </c>
    </row>
    <row r="61" spans="1:37" ht="30" hidden="1" customHeight="1">
      <c r="A61" s="162" t="s">
        <v>201</v>
      </c>
      <c r="B61" s="176">
        <v>2619818318</v>
      </c>
      <c r="C61" s="176" t="s">
        <v>1257</v>
      </c>
      <c r="D61" s="176" t="s">
        <v>111</v>
      </c>
      <c r="E61" s="176" t="s">
        <v>5</v>
      </c>
      <c r="F61" s="176" t="s">
        <v>1258</v>
      </c>
      <c r="G61" s="176">
        <v>2</v>
      </c>
      <c r="H61" s="176"/>
      <c r="I61" s="176" t="s">
        <v>375</v>
      </c>
      <c r="J61" s="176" t="s">
        <v>1259</v>
      </c>
      <c r="K61" s="176" t="s">
        <v>1260</v>
      </c>
      <c r="L61" s="204">
        <v>46154.416666666664</v>
      </c>
      <c r="M61" s="204">
        <v>46154.4375</v>
      </c>
      <c r="N61" s="176" t="s">
        <v>1226</v>
      </c>
      <c r="O61" s="155" t="s">
        <v>62</v>
      </c>
      <c r="P61" s="90"/>
      <c r="Q61" s="144" t="s">
        <v>62</v>
      </c>
      <c r="R61" s="90"/>
      <c r="S61" s="144" t="s">
        <v>62</v>
      </c>
      <c r="T61" s="90"/>
      <c r="U61" s="144" t="s">
        <v>62</v>
      </c>
      <c r="V61" s="90"/>
      <c r="W61" s="144" t="s">
        <v>62</v>
      </c>
      <c r="X61" s="90"/>
      <c r="Y61" s="144" t="s">
        <v>62</v>
      </c>
      <c r="Z61" s="90"/>
      <c r="AA61" s="144" t="s">
        <v>62</v>
      </c>
      <c r="AB61" s="90"/>
      <c r="AC61" s="144" t="s">
        <v>62</v>
      </c>
      <c r="AD61" s="90"/>
      <c r="AE61" s="144" t="s">
        <v>62</v>
      </c>
      <c r="AF61" s="142" t="str">
        <f>IF(AND(O61="",Q61="",S61="",U61="",W61="",Y61="",AA61="",AC61=""),"",IF(OR(AND(O61&lt;&gt;"NA",O61&lt;&gt;"C",O61&lt;&gt;"NC",O61&lt;&gt;"SF",O61&lt;&gt;""),AND(Q61&lt;&gt;"NA",Q61&lt;&gt;"C",Q61&lt;&gt;"NC",Q61&lt;&gt;"SF",Q61&lt;&gt;""),AND(S61&lt;&gt;"NA",S61&lt;&gt;"C",S61&lt;&gt;"NC",S61&lt;&gt;"SF",S61&lt;&gt;""),AND(U61&lt;&gt;"NA",U61&lt;&gt;"C",U61&lt;&gt;"NC",U61&lt;&gt;"SF",U61&lt;&gt;""),AND(W61&lt;&gt;"NA",W61&lt;&gt;"C",W61&lt;&gt;"NC",W61&lt;&gt;"SF",W61&lt;&gt;""),AND(Y61&lt;&gt;"NA",Y61&lt;&gt;"C",Y61&lt;&gt;"NC",Y61&lt;&gt;"SF",Y61&lt;&gt;""),AND(AA61&lt;&gt;"NA",AA61&lt;&gt;"C",AA61&lt;&gt;"NC",AA61&lt;&gt;"SF",AA61&lt;&gt;""),AND(AC61&lt;&gt;"NA",AC61&lt;&gt;"C",AC61&lt;&gt;"NC",AC61&lt;&gt;"SF",AC61&lt;&gt;"")),"FALSO",IF(AND(O61="NA",Q61="NA",S61="NA",U61="NA",W61="NA",Y61="NA",AA61="NA",AC61="NA"),"NA",IF(OR(O61="NC",Q61="NC",S61="NC",U61="NC",W61="NC",Y61="NC",AA61="NC",AC61="NC",O61="SF",Q61="SF",S61="SF",U61="SF",W61="SF",Y61="SF",AA61="SF",AC61="SF"),"NC",IF(OR(O61="C",Q61="C",S61="C",U61="C",W61="C",Y61="C",AA61="C",AC61="C"),"C","")))))</f>
        <v>NA</v>
      </c>
      <c r="AG61" s="185" t="str">
        <f>IF(AND(AE61="C",AF61="C"),"UTILIZOU O PDA CORRETAMENTE",IF(AND(AE61="C",AF61="NC"),"UTILIZOU O PDA CORRETAMENTE. NÃO HÁ FOTOS DE TODAS AS ETAPAS",IF(AND(AE61="NC",AF61="NC"),"NÃO UTILIZOU O PDA",IF(AND(AE61="NA",AF61="NA"),"NÃO AVALIADO POR FALHA DE SINCRONISMO"))))</f>
        <v>NÃO AVALIADO POR FALHA DE SINCRONISMO</v>
      </c>
      <c r="AH61" s="144" t="s">
        <v>207</v>
      </c>
      <c r="AI61" s="150" t="s">
        <v>6</v>
      </c>
      <c r="AJ61" s="149" t="str">
        <f>E61</f>
        <v>SÃO PAULO</v>
      </c>
      <c r="AK61" s="151" t="s">
        <v>60</v>
      </c>
    </row>
    <row r="62" spans="1:37" ht="30" hidden="1" customHeight="1">
      <c r="A62" s="162" t="s">
        <v>201</v>
      </c>
      <c r="B62" s="176">
        <v>2619947822</v>
      </c>
      <c r="C62" s="176" t="s">
        <v>1257</v>
      </c>
      <c r="D62" s="176" t="s">
        <v>111</v>
      </c>
      <c r="E62" s="176" t="s">
        <v>5</v>
      </c>
      <c r="F62" s="176" t="s">
        <v>1261</v>
      </c>
      <c r="G62" s="176">
        <v>40</v>
      </c>
      <c r="H62" s="176" t="s">
        <v>217</v>
      </c>
      <c r="I62" s="176" t="s">
        <v>375</v>
      </c>
      <c r="J62" s="176" t="s">
        <v>1259</v>
      </c>
      <c r="K62" s="176" t="s">
        <v>1262</v>
      </c>
      <c r="L62" s="204">
        <v>46154.423611111109</v>
      </c>
      <c r="M62" s="204">
        <v>46154.4375</v>
      </c>
      <c r="N62" s="176" t="s">
        <v>1226</v>
      </c>
      <c r="O62" s="155" t="s">
        <v>62</v>
      </c>
      <c r="P62" s="90"/>
      <c r="Q62" s="144" t="s">
        <v>62</v>
      </c>
      <c r="R62" s="90"/>
      <c r="S62" s="144" t="s">
        <v>62</v>
      </c>
      <c r="T62" s="90"/>
      <c r="U62" s="144" t="s">
        <v>62</v>
      </c>
      <c r="V62" s="90"/>
      <c r="W62" s="144" t="s">
        <v>62</v>
      </c>
      <c r="X62" s="90"/>
      <c r="Y62" s="144" t="s">
        <v>62</v>
      </c>
      <c r="Z62" s="90"/>
      <c r="AA62" s="144" t="s">
        <v>62</v>
      </c>
      <c r="AB62" s="90"/>
      <c r="AC62" s="144" t="s">
        <v>62</v>
      </c>
      <c r="AD62" s="90"/>
      <c r="AE62" s="144" t="s">
        <v>62</v>
      </c>
      <c r="AF62" s="142" t="str">
        <f>IF(AND(O62="",Q62="",S62="",U62="",W62="",Y62="",AA62="",AC62=""),"",IF(OR(AND(O62&lt;&gt;"NA",O62&lt;&gt;"C",O62&lt;&gt;"NC",O62&lt;&gt;"SF",O62&lt;&gt;""),AND(Q62&lt;&gt;"NA",Q62&lt;&gt;"C",Q62&lt;&gt;"NC",Q62&lt;&gt;"SF",Q62&lt;&gt;""),AND(S62&lt;&gt;"NA",S62&lt;&gt;"C",S62&lt;&gt;"NC",S62&lt;&gt;"SF",S62&lt;&gt;""),AND(U62&lt;&gt;"NA",U62&lt;&gt;"C",U62&lt;&gt;"NC",U62&lt;&gt;"SF",U62&lt;&gt;""),AND(W62&lt;&gt;"NA",W62&lt;&gt;"C",W62&lt;&gt;"NC",W62&lt;&gt;"SF",W62&lt;&gt;""),AND(Y62&lt;&gt;"NA",Y62&lt;&gt;"C",Y62&lt;&gt;"NC",Y62&lt;&gt;"SF",Y62&lt;&gt;""),AND(AA62&lt;&gt;"NA",AA62&lt;&gt;"C",AA62&lt;&gt;"NC",AA62&lt;&gt;"SF",AA62&lt;&gt;""),AND(AC62&lt;&gt;"NA",AC62&lt;&gt;"C",AC62&lt;&gt;"NC",AC62&lt;&gt;"SF",AC62&lt;&gt;"")),"FALSO",IF(AND(O62="NA",Q62="NA",S62="NA",U62="NA",W62="NA",Y62="NA",AA62="NA",AC62="NA"),"NA",IF(OR(O62="NC",Q62="NC",S62="NC",U62="NC",W62="NC",Y62="NC",AA62="NC",AC62="NC",O62="SF",Q62="SF",S62="SF",U62="SF",W62="SF",Y62="SF",AA62="SF",AC62="SF"),"NC",IF(OR(O62="C",Q62="C",S62="C",U62="C",W62="C",Y62="C",AA62="C",AC62="C"),"C","")))))</f>
        <v>NA</v>
      </c>
      <c r="AG62" s="185" t="str">
        <f>IF(AND(AE62="C",AF62="C"),"UTILIZOU O PDA CORRETAMENTE",IF(AND(AE62="C",AF62="NC"),"UTILIZOU O PDA CORRETAMENTE. NÃO HÁ FOTOS DE TODAS AS ETAPAS",IF(AND(AE62="NC",AF62="NC"),"NÃO UTILIZOU O PDA",IF(AND(AE62="NA",AF62="NA"),"NÃO AVALIADO POR FALHA DE SINCRONISMO"))))</f>
        <v>NÃO AVALIADO POR FALHA DE SINCRONISMO</v>
      </c>
      <c r="AH62" s="144" t="s">
        <v>207</v>
      </c>
      <c r="AI62" s="150" t="s">
        <v>6</v>
      </c>
      <c r="AJ62" s="149" t="str">
        <f>E62</f>
        <v>SÃO PAULO</v>
      </c>
      <c r="AK62" s="151" t="s">
        <v>60</v>
      </c>
    </row>
    <row r="63" spans="1:37" ht="30" hidden="1" customHeight="1">
      <c r="A63" s="162" t="s">
        <v>201</v>
      </c>
      <c r="B63" s="176">
        <v>2619951644</v>
      </c>
      <c r="C63" s="176" t="s">
        <v>1172</v>
      </c>
      <c r="D63" s="176" t="s">
        <v>112</v>
      </c>
      <c r="E63" s="176" t="s">
        <v>5</v>
      </c>
      <c r="F63" s="176" t="s">
        <v>636</v>
      </c>
      <c r="G63" s="176">
        <v>1776</v>
      </c>
      <c r="H63" s="176"/>
      <c r="I63" s="176" t="s">
        <v>254</v>
      </c>
      <c r="J63" s="176" t="s">
        <v>1263</v>
      </c>
      <c r="K63" s="176"/>
      <c r="L63" s="204">
        <v>46154.447916666664</v>
      </c>
      <c r="M63" s="204">
        <v>46154.466666666667</v>
      </c>
      <c r="N63" s="176" t="s">
        <v>366</v>
      </c>
      <c r="O63" s="155" t="s">
        <v>207</v>
      </c>
      <c r="P63" s="90"/>
      <c r="Q63" s="144" t="s">
        <v>207</v>
      </c>
      <c r="R63" s="90"/>
      <c r="S63" s="144" t="s">
        <v>62</v>
      </c>
      <c r="T63" s="90"/>
      <c r="U63" s="144" t="s">
        <v>62</v>
      </c>
      <c r="V63" s="90"/>
      <c r="W63" s="144" t="s">
        <v>62</v>
      </c>
      <c r="X63" s="90"/>
      <c r="Y63" s="144" t="s">
        <v>62</v>
      </c>
      <c r="Z63" s="90"/>
      <c r="AA63" s="144" t="s">
        <v>62</v>
      </c>
      <c r="AB63" s="90"/>
      <c r="AC63" s="144" t="s">
        <v>207</v>
      </c>
      <c r="AD63" s="90"/>
      <c r="AE63" s="144" t="s">
        <v>207</v>
      </c>
      <c r="AF63" s="142" t="str">
        <f>IF(AND(O63="",Q63="",S63="",U63="",W63="",Y63="",AA63="",AC63=""),"",IF(OR(AND(O63&lt;&gt;"NA",O63&lt;&gt;"C",O63&lt;&gt;"NC",O63&lt;&gt;"SF",O63&lt;&gt;""),AND(Q63&lt;&gt;"NA",Q63&lt;&gt;"C",Q63&lt;&gt;"NC",Q63&lt;&gt;"SF",Q63&lt;&gt;""),AND(S63&lt;&gt;"NA",S63&lt;&gt;"C",S63&lt;&gt;"NC",S63&lt;&gt;"SF",S63&lt;&gt;""),AND(U63&lt;&gt;"NA",U63&lt;&gt;"C",U63&lt;&gt;"NC",U63&lt;&gt;"SF",U63&lt;&gt;""),AND(W63&lt;&gt;"NA",W63&lt;&gt;"C",W63&lt;&gt;"NC",W63&lt;&gt;"SF",W63&lt;&gt;""),AND(Y63&lt;&gt;"NA",Y63&lt;&gt;"C",Y63&lt;&gt;"NC",Y63&lt;&gt;"SF",Y63&lt;&gt;""),AND(AA63&lt;&gt;"NA",AA63&lt;&gt;"C",AA63&lt;&gt;"NC",AA63&lt;&gt;"SF",AA63&lt;&gt;""),AND(AC63&lt;&gt;"NA",AC63&lt;&gt;"C",AC63&lt;&gt;"NC",AC63&lt;&gt;"SF",AC63&lt;&gt;"")),"FALSO",IF(AND(O63="NA",Q63="NA",S63="NA",U63="NA",W63="NA",Y63="NA",AA63="NA",AC63="NA"),"NA",IF(OR(O63="NC",Q63="NC",S63="NC",U63="NC",W63="NC",Y63="NC",AA63="NC",AC63="NC",O63="SF",Q63="SF",S63="SF",U63="SF",W63="SF",Y63="SF",AA63="SF",AC63="SF"),"NC",IF(OR(O63="C",Q63="C",S63="C",U63="C",W63="C",Y63="C",AA63="C",AC63="C"),"C","")))))</f>
        <v>C</v>
      </c>
      <c r="AG63" s="185" t="str">
        <f>IF(AND(AE63="C",AF63="C"),"UTILIZOU O PDA CORRETAMENTE",IF(AND(AE63="C",AF63="NC"),"UTILIZOU O PDA CORRETAMENTE. NÃO HÁ FOTOS DE TODAS AS ETAPAS",IF(AND(AE63="NC",AF63="NC"),"NÃO UTILIZOU O PDA",IF(AND(AE63="NA",AF63="NA"),"NÃO AVALIADO POR FALHA DE SINCRONISMO"))))</f>
        <v>UTILIZOU O PDA CORRETAMENTE</v>
      </c>
      <c r="AH63" s="144"/>
      <c r="AI63" s="150" t="s">
        <v>6</v>
      </c>
      <c r="AJ63" s="149" t="str">
        <f>E63</f>
        <v>SÃO PAULO</v>
      </c>
      <c r="AK63" s="151" t="s">
        <v>60</v>
      </c>
    </row>
    <row r="64" spans="1:37" ht="30" hidden="1" customHeight="1">
      <c r="A64" s="162" t="s">
        <v>201</v>
      </c>
      <c r="B64" s="176">
        <v>2619789920</v>
      </c>
      <c r="C64" s="176" t="s">
        <v>1180</v>
      </c>
      <c r="D64" s="176" t="s">
        <v>109</v>
      </c>
      <c r="E64" s="176" t="s">
        <v>5</v>
      </c>
      <c r="F64" s="176" t="s">
        <v>857</v>
      </c>
      <c r="G64" s="176">
        <v>379</v>
      </c>
      <c r="H64" s="176"/>
      <c r="I64" s="176" t="s">
        <v>245</v>
      </c>
      <c r="J64" s="176" t="s">
        <v>1182</v>
      </c>
      <c r="K64" s="176" t="s">
        <v>1264</v>
      </c>
      <c r="L64" s="204">
        <v>46154.461805555555</v>
      </c>
      <c r="M64" s="204">
        <v>46154.470138888886</v>
      </c>
      <c r="N64" s="176" t="s">
        <v>1179</v>
      </c>
      <c r="O64" s="155" t="s">
        <v>207</v>
      </c>
      <c r="P64" s="90"/>
      <c r="Q64" s="144" t="s">
        <v>207</v>
      </c>
      <c r="R64" s="90"/>
      <c r="S64" s="144" t="s">
        <v>207</v>
      </c>
      <c r="T64" s="90"/>
      <c r="U64" s="144" t="s">
        <v>207</v>
      </c>
      <c r="V64" s="90"/>
      <c r="W64" s="144" t="s">
        <v>207</v>
      </c>
      <c r="X64" s="90"/>
      <c r="Y64" s="144" t="s">
        <v>62</v>
      </c>
      <c r="Z64" s="90"/>
      <c r="AA64" s="144" t="s">
        <v>207</v>
      </c>
      <c r="AB64" s="90"/>
      <c r="AC64" s="144" t="s">
        <v>207</v>
      </c>
      <c r="AD64" s="90"/>
      <c r="AE64" s="144" t="s">
        <v>207</v>
      </c>
      <c r="AF64" s="142" t="str">
        <f>IF(AND(O64="",Q64="",S64="",U64="",W64="",Y64="",AA64="",AC64=""),"",IF(OR(AND(O64&lt;&gt;"NA",O64&lt;&gt;"C",O64&lt;&gt;"NC",O64&lt;&gt;"SF",O64&lt;&gt;""),AND(Q64&lt;&gt;"NA",Q64&lt;&gt;"C",Q64&lt;&gt;"NC",Q64&lt;&gt;"SF",Q64&lt;&gt;""),AND(S64&lt;&gt;"NA",S64&lt;&gt;"C",S64&lt;&gt;"NC",S64&lt;&gt;"SF",S64&lt;&gt;""),AND(U64&lt;&gt;"NA",U64&lt;&gt;"C",U64&lt;&gt;"NC",U64&lt;&gt;"SF",U64&lt;&gt;""),AND(W64&lt;&gt;"NA",W64&lt;&gt;"C",W64&lt;&gt;"NC",W64&lt;&gt;"SF",W64&lt;&gt;""),AND(Y64&lt;&gt;"NA",Y64&lt;&gt;"C",Y64&lt;&gt;"NC",Y64&lt;&gt;"SF",Y64&lt;&gt;""),AND(AA64&lt;&gt;"NA",AA64&lt;&gt;"C",AA64&lt;&gt;"NC",AA64&lt;&gt;"SF",AA64&lt;&gt;""),AND(AC64&lt;&gt;"NA",AC64&lt;&gt;"C",AC64&lt;&gt;"NC",AC64&lt;&gt;"SF",AC64&lt;&gt;"")),"FALSO",IF(AND(O64="NA",Q64="NA",S64="NA",U64="NA",W64="NA",Y64="NA",AA64="NA",AC64="NA"),"NA",IF(OR(O64="NC",Q64="NC",S64="NC",U64="NC",W64="NC",Y64="NC",AA64="NC",AC64="NC",O64="SF",Q64="SF",S64="SF",U64="SF",W64="SF",Y64="SF",AA64="SF",AC64="SF"),"NC",IF(OR(O64="C",Q64="C",S64="C",U64="C",W64="C",Y64="C",AA64="C",AC64="C"),"C","")))))</f>
        <v>C</v>
      </c>
      <c r="AG64" s="185" t="str">
        <f>IF(AND(AE64="C",AF64="C"),"UTILIZOU O PDA CORRETAMENTE",IF(AND(AE64="C",AF64="NC"),"UTILIZOU O PDA CORRETAMENTE. NÃO HÁ FOTOS DE TODAS AS ETAPAS",IF(AND(AE64="NC",AF64="NC"),"NÃO UTILIZOU O PDA",IF(AND(AE64="NA",AF64="NA"),"NÃO AVALIADO POR FALHA DE SINCRONISMO"))))</f>
        <v>UTILIZOU O PDA CORRETAMENTE</v>
      </c>
      <c r="AH64" s="144" t="s">
        <v>207</v>
      </c>
      <c r="AI64" s="150" t="s">
        <v>6</v>
      </c>
      <c r="AJ64" s="149" t="str">
        <f>E64</f>
        <v>SÃO PAULO</v>
      </c>
      <c r="AK64" s="151" t="s">
        <v>60</v>
      </c>
    </row>
    <row r="65" spans="1:37" ht="30" hidden="1" customHeight="1">
      <c r="A65" s="162" t="s">
        <v>201</v>
      </c>
      <c r="B65" s="176">
        <v>2619140237</v>
      </c>
      <c r="C65" s="176" t="s">
        <v>1172</v>
      </c>
      <c r="D65" s="176" t="s">
        <v>112</v>
      </c>
      <c r="E65" s="176" t="s">
        <v>5</v>
      </c>
      <c r="F65" s="176" t="s">
        <v>1265</v>
      </c>
      <c r="G65" s="176">
        <v>10</v>
      </c>
      <c r="H65" s="176" t="s">
        <v>217</v>
      </c>
      <c r="I65" s="176" t="s">
        <v>432</v>
      </c>
      <c r="J65" s="176" t="s">
        <v>1173</v>
      </c>
      <c r="K65" s="176" t="s">
        <v>217</v>
      </c>
      <c r="L65" s="204">
        <v>46154.463194444441</v>
      </c>
      <c r="M65" s="204">
        <v>46154.46597222222</v>
      </c>
      <c r="N65" s="176" t="s">
        <v>1171</v>
      </c>
      <c r="O65" s="155" t="s">
        <v>207</v>
      </c>
      <c r="P65" s="90"/>
      <c r="Q65" s="144" t="s">
        <v>207</v>
      </c>
      <c r="R65" s="90"/>
      <c r="S65" s="144" t="s">
        <v>62</v>
      </c>
      <c r="T65" s="90"/>
      <c r="U65" s="144" t="s">
        <v>207</v>
      </c>
      <c r="V65" s="90"/>
      <c r="W65" s="144" t="s">
        <v>62</v>
      </c>
      <c r="X65" s="90"/>
      <c r="Y65" s="144" t="s">
        <v>62</v>
      </c>
      <c r="Z65" s="90"/>
      <c r="AA65" s="144" t="s">
        <v>62</v>
      </c>
      <c r="AB65" s="90"/>
      <c r="AC65" s="144" t="s">
        <v>207</v>
      </c>
      <c r="AD65" s="90"/>
      <c r="AE65" s="144" t="s">
        <v>207</v>
      </c>
      <c r="AF65" s="142" t="str">
        <f>IF(AND(O65="",Q65="",S65="",U65="",W65="",Y65="",AA65="",AC65=""),"",IF(OR(AND(O65&lt;&gt;"NA",O65&lt;&gt;"C",O65&lt;&gt;"NC",O65&lt;&gt;"SF",O65&lt;&gt;""),AND(Q65&lt;&gt;"NA",Q65&lt;&gt;"C",Q65&lt;&gt;"NC",Q65&lt;&gt;"SF",Q65&lt;&gt;""),AND(S65&lt;&gt;"NA",S65&lt;&gt;"C",S65&lt;&gt;"NC",S65&lt;&gt;"SF",S65&lt;&gt;""),AND(U65&lt;&gt;"NA",U65&lt;&gt;"C",U65&lt;&gt;"NC",U65&lt;&gt;"SF",U65&lt;&gt;""),AND(W65&lt;&gt;"NA",W65&lt;&gt;"C",W65&lt;&gt;"NC",W65&lt;&gt;"SF",W65&lt;&gt;""),AND(Y65&lt;&gt;"NA",Y65&lt;&gt;"C",Y65&lt;&gt;"NC",Y65&lt;&gt;"SF",Y65&lt;&gt;""),AND(AA65&lt;&gt;"NA",AA65&lt;&gt;"C",AA65&lt;&gt;"NC",AA65&lt;&gt;"SF",AA65&lt;&gt;""),AND(AC65&lt;&gt;"NA",AC65&lt;&gt;"C",AC65&lt;&gt;"NC",AC65&lt;&gt;"SF",AC65&lt;&gt;"")),"FALSO",IF(AND(O65="NA",Q65="NA",S65="NA",U65="NA",W65="NA",Y65="NA",AA65="NA",AC65="NA"),"NA",IF(OR(O65="NC",Q65="NC",S65="NC",U65="NC",W65="NC",Y65="NC",AA65="NC",AC65="NC",O65="SF",Q65="SF",S65="SF",U65="SF",W65="SF",Y65="SF",AA65="SF",AC65="SF"),"NC",IF(OR(O65="C",Q65="C",S65="C",U65="C",W65="C",Y65="C",AA65="C",AC65="C"),"C","")))))</f>
        <v>C</v>
      </c>
      <c r="AG65" s="185" t="str">
        <f>IF(AND(AE65="C",AF65="C"),"UTILIZOU O PDA CORRETAMENTE",IF(AND(AE65="C",AF65="NC"),"UTILIZOU O PDA CORRETAMENTE. NÃO HÁ FOTOS DE TODAS AS ETAPAS",IF(AND(AE65="NC",AF65="NC"),"NÃO UTILIZOU O PDA",IF(AND(AE65="NA",AF65="NA"),"NÃO AVALIADO POR FALHA DE SINCRONISMO"))))</f>
        <v>UTILIZOU O PDA CORRETAMENTE</v>
      </c>
      <c r="AH65" s="144" t="s">
        <v>207</v>
      </c>
      <c r="AI65" s="150" t="s">
        <v>6</v>
      </c>
      <c r="AJ65" s="149" t="str">
        <f>E65</f>
        <v>SÃO PAULO</v>
      </c>
      <c r="AK65" s="151" t="s">
        <v>60</v>
      </c>
    </row>
    <row r="66" spans="1:37" ht="30" hidden="1" customHeight="1">
      <c r="A66" s="162" t="s">
        <v>201</v>
      </c>
      <c r="B66" s="176">
        <v>2619861811</v>
      </c>
      <c r="C66" s="176" t="s">
        <v>123</v>
      </c>
      <c r="D66" s="176" t="s">
        <v>109</v>
      </c>
      <c r="E66" s="176" t="s">
        <v>5</v>
      </c>
      <c r="F66" s="176" t="s">
        <v>1266</v>
      </c>
      <c r="G66" s="176">
        <v>261</v>
      </c>
      <c r="H66" s="176" t="s">
        <v>217</v>
      </c>
      <c r="I66" s="176" t="s">
        <v>821</v>
      </c>
      <c r="J66" s="176" t="s">
        <v>1203</v>
      </c>
      <c r="K66" s="176" t="s">
        <v>1267</v>
      </c>
      <c r="L66" s="204">
        <v>46154.46875</v>
      </c>
      <c r="M66" s="204">
        <v>46154.472222222219</v>
      </c>
      <c r="N66" s="176" t="s">
        <v>1183</v>
      </c>
      <c r="O66" s="155" t="s">
        <v>207</v>
      </c>
      <c r="P66" s="90"/>
      <c r="Q66" s="144" t="s">
        <v>207</v>
      </c>
      <c r="R66" s="90"/>
      <c r="S66" s="144" t="s">
        <v>207</v>
      </c>
      <c r="T66" s="90"/>
      <c r="U66" s="144" t="s">
        <v>207</v>
      </c>
      <c r="V66" s="90"/>
      <c r="W66" s="144" t="s">
        <v>207</v>
      </c>
      <c r="X66" s="90"/>
      <c r="Y66" s="144" t="s">
        <v>62</v>
      </c>
      <c r="Z66" s="90"/>
      <c r="AA66" s="144" t="s">
        <v>207</v>
      </c>
      <c r="AB66" s="90"/>
      <c r="AC66" s="144" t="s">
        <v>207</v>
      </c>
      <c r="AD66" s="90"/>
      <c r="AE66" s="144" t="s">
        <v>207</v>
      </c>
      <c r="AF66" s="142" t="str">
        <f>IF(AND(O66="",Q66="",S66="",U66="",W66="",Y66="",AA66="",AC66=""),"",IF(OR(AND(O66&lt;&gt;"NA",O66&lt;&gt;"C",O66&lt;&gt;"NC",O66&lt;&gt;"SF",O66&lt;&gt;""),AND(Q66&lt;&gt;"NA",Q66&lt;&gt;"C",Q66&lt;&gt;"NC",Q66&lt;&gt;"SF",Q66&lt;&gt;""),AND(S66&lt;&gt;"NA",S66&lt;&gt;"C",S66&lt;&gt;"NC",S66&lt;&gt;"SF",S66&lt;&gt;""),AND(U66&lt;&gt;"NA",U66&lt;&gt;"C",U66&lt;&gt;"NC",U66&lt;&gt;"SF",U66&lt;&gt;""),AND(W66&lt;&gt;"NA",W66&lt;&gt;"C",W66&lt;&gt;"NC",W66&lt;&gt;"SF",W66&lt;&gt;""),AND(Y66&lt;&gt;"NA",Y66&lt;&gt;"C",Y66&lt;&gt;"NC",Y66&lt;&gt;"SF",Y66&lt;&gt;""),AND(AA66&lt;&gt;"NA",AA66&lt;&gt;"C",AA66&lt;&gt;"NC",AA66&lt;&gt;"SF",AA66&lt;&gt;""),AND(AC66&lt;&gt;"NA",AC66&lt;&gt;"C",AC66&lt;&gt;"NC",AC66&lt;&gt;"SF",AC66&lt;&gt;"")),"FALSO",IF(AND(O66="NA",Q66="NA",S66="NA",U66="NA",W66="NA",Y66="NA",AA66="NA",AC66="NA"),"NA",IF(OR(O66="NC",Q66="NC",S66="NC",U66="NC",W66="NC",Y66="NC",AA66="NC",AC66="NC",O66="SF",Q66="SF",S66="SF",U66="SF",W66="SF",Y66="SF",AA66="SF",AC66="SF"),"NC",IF(OR(O66="C",Q66="C",S66="C",U66="C",W66="C",Y66="C",AA66="C",AC66="C"),"C","")))))</f>
        <v>C</v>
      </c>
      <c r="AG66" s="185" t="str">
        <f>IF(AND(AE66="C",AF66="C"),"UTILIZOU O PDA CORRETAMENTE",IF(AND(AE66="C",AF66="NC"),"UTILIZOU O PDA CORRETAMENTE. NÃO HÁ FOTOS DE TODAS AS ETAPAS",IF(AND(AE66="NC",AF66="NC"),"NÃO UTILIZOU O PDA",IF(AND(AE66="NA",AF66="NA"),"NÃO AVALIADO POR FALHA DE SINCRONISMO"))))</f>
        <v>UTILIZOU O PDA CORRETAMENTE</v>
      </c>
      <c r="AH66" s="144" t="s">
        <v>207</v>
      </c>
      <c r="AI66" s="150" t="s">
        <v>6</v>
      </c>
      <c r="AJ66" s="149" t="str">
        <f>E66</f>
        <v>SÃO PAULO</v>
      </c>
      <c r="AK66" s="151" t="s">
        <v>60</v>
      </c>
    </row>
    <row r="67" spans="1:37" ht="30" hidden="1" customHeight="1">
      <c r="A67" s="162" t="s">
        <v>201</v>
      </c>
      <c r="B67" s="176">
        <v>2619780112</v>
      </c>
      <c r="C67" s="176" t="s">
        <v>123</v>
      </c>
      <c r="D67" s="176" t="s">
        <v>109</v>
      </c>
      <c r="E67" s="176" t="s">
        <v>5</v>
      </c>
      <c r="F67" s="176" t="s">
        <v>1268</v>
      </c>
      <c r="G67" s="176">
        <v>101</v>
      </c>
      <c r="H67" s="176" t="s">
        <v>208</v>
      </c>
      <c r="I67" s="176" t="s">
        <v>546</v>
      </c>
      <c r="J67" s="176" t="s">
        <v>1203</v>
      </c>
      <c r="K67" s="176" t="s">
        <v>217</v>
      </c>
      <c r="L67" s="204">
        <v>46154.470138888886</v>
      </c>
      <c r="M67" s="204">
        <v>46154.470833333333</v>
      </c>
      <c r="N67" s="176" t="s">
        <v>1169</v>
      </c>
      <c r="O67" s="155" t="s">
        <v>207</v>
      </c>
      <c r="P67" s="90"/>
      <c r="Q67" s="144" t="s">
        <v>207</v>
      </c>
      <c r="R67" s="90"/>
      <c r="S67" s="144" t="s">
        <v>207</v>
      </c>
      <c r="T67" s="90"/>
      <c r="U67" s="144" t="s">
        <v>207</v>
      </c>
      <c r="V67" s="90"/>
      <c r="W67" s="144" t="s">
        <v>207</v>
      </c>
      <c r="X67" s="90"/>
      <c r="Y67" s="144" t="s">
        <v>62</v>
      </c>
      <c r="Z67" s="90"/>
      <c r="AA67" s="144" t="s">
        <v>207</v>
      </c>
      <c r="AB67" s="90"/>
      <c r="AC67" s="144" t="s">
        <v>207</v>
      </c>
      <c r="AD67" s="90"/>
      <c r="AE67" s="144" t="s">
        <v>207</v>
      </c>
      <c r="AF67" s="142" t="str">
        <f>IF(AND(O67="",Q67="",S67="",U67="",W67="",Y67="",AA67="",AC67=""),"",IF(OR(AND(O67&lt;&gt;"NA",O67&lt;&gt;"C",O67&lt;&gt;"NC",O67&lt;&gt;"SF",O67&lt;&gt;""),AND(Q67&lt;&gt;"NA",Q67&lt;&gt;"C",Q67&lt;&gt;"NC",Q67&lt;&gt;"SF",Q67&lt;&gt;""),AND(S67&lt;&gt;"NA",S67&lt;&gt;"C",S67&lt;&gt;"NC",S67&lt;&gt;"SF",S67&lt;&gt;""),AND(U67&lt;&gt;"NA",U67&lt;&gt;"C",U67&lt;&gt;"NC",U67&lt;&gt;"SF",U67&lt;&gt;""),AND(W67&lt;&gt;"NA",W67&lt;&gt;"C",W67&lt;&gt;"NC",W67&lt;&gt;"SF",W67&lt;&gt;""),AND(Y67&lt;&gt;"NA",Y67&lt;&gt;"C",Y67&lt;&gt;"NC",Y67&lt;&gt;"SF",Y67&lt;&gt;""),AND(AA67&lt;&gt;"NA",AA67&lt;&gt;"C",AA67&lt;&gt;"NC",AA67&lt;&gt;"SF",AA67&lt;&gt;""),AND(AC67&lt;&gt;"NA",AC67&lt;&gt;"C",AC67&lt;&gt;"NC",AC67&lt;&gt;"SF",AC67&lt;&gt;"")),"FALSO",IF(AND(O67="NA",Q67="NA",S67="NA",U67="NA",W67="NA",Y67="NA",AA67="NA",AC67="NA"),"NA",IF(OR(O67="NC",Q67="NC",S67="NC",U67="NC",W67="NC",Y67="NC",AA67="NC",AC67="NC",O67="SF",Q67="SF",S67="SF",U67="SF",W67="SF",Y67="SF",AA67="SF",AC67="SF"),"NC",IF(OR(O67="C",Q67="C",S67="C",U67="C",W67="C",Y67="C",AA67="C",AC67="C"),"C","")))))</f>
        <v>C</v>
      </c>
      <c r="AG67" s="185" t="str">
        <f>IF(AND(AE67="C",AF67="C"),"UTILIZOU O PDA CORRETAMENTE",IF(AND(AE67="C",AF67="NC"),"UTILIZOU O PDA CORRETAMENTE. NÃO HÁ FOTOS DE TODAS AS ETAPAS",IF(AND(AE67="NC",AF67="NC"),"NÃO UTILIZOU O PDA",IF(AND(AE67="NA",AF67="NA"),"NÃO AVALIADO POR FALHA DE SINCRONISMO"))))</f>
        <v>UTILIZOU O PDA CORRETAMENTE</v>
      </c>
      <c r="AH67" s="144" t="s">
        <v>207</v>
      </c>
      <c r="AI67" s="150" t="s">
        <v>6</v>
      </c>
      <c r="AJ67" s="149" t="str">
        <f>E67</f>
        <v>SÃO PAULO</v>
      </c>
      <c r="AK67" s="151" t="s">
        <v>60</v>
      </c>
    </row>
    <row r="68" spans="1:37" ht="30" hidden="1" customHeight="1">
      <c r="A68" s="233" t="s">
        <v>201</v>
      </c>
      <c r="B68" s="206">
        <v>2619938637</v>
      </c>
      <c r="C68" s="206" t="s">
        <v>1180</v>
      </c>
      <c r="D68" s="206" t="s">
        <v>109</v>
      </c>
      <c r="E68" s="206" t="s">
        <v>5</v>
      </c>
      <c r="F68" s="206" t="s">
        <v>597</v>
      </c>
      <c r="G68" s="206">
        <v>26</v>
      </c>
      <c r="H68" s="206" t="s">
        <v>217</v>
      </c>
      <c r="I68" s="206" t="s">
        <v>223</v>
      </c>
      <c r="J68" s="206" t="s">
        <v>1182</v>
      </c>
      <c r="K68" s="206" t="s">
        <v>1269</v>
      </c>
      <c r="L68" s="234">
        <v>46154.473611111112</v>
      </c>
      <c r="M68" s="234">
        <v>46154.475694444445</v>
      </c>
      <c r="N68" s="206" t="s">
        <v>1179</v>
      </c>
      <c r="O68" s="235" t="s">
        <v>207</v>
      </c>
      <c r="P68" s="236"/>
      <c r="Q68" s="237" t="s">
        <v>207</v>
      </c>
      <c r="R68" s="236"/>
      <c r="S68" s="237" t="s">
        <v>207</v>
      </c>
      <c r="T68" s="236"/>
      <c r="U68" s="237" t="s">
        <v>207</v>
      </c>
      <c r="V68" s="236"/>
      <c r="W68" s="237" t="s">
        <v>207</v>
      </c>
      <c r="X68" s="236"/>
      <c r="Y68" s="237" t="s">
        <v>62</v>
      </c>
      <c r="Z68" s="236"/>
      <c r="AA68" s="237" t="s">
        <v>207</v>
      </c>
      <c r="AB68" s="236"/>
      <c r="AC68" s="237" t="s">
        <v>207</v>
      </c>
      <c r="AD68" s="236"/>
      <c r="AE68" s="237" t="s">
        <v>207</v>
      </c>
      <c r="AF68" s="238" t="str">
        <f>IF(AND(O68="",Q68="",S68="",U68="",W68="",Y68="",AA68="",AC68=""),"",IF(OR(AND(O68&lt;&gt;"NA",O68&lt;&gt;"C",O68&lt;&gt;"NC",O68&lt;&gt;"SF",O68&lt;&gt;""),AND(Q68&lt;&gt;"NA",Q68&lt;&gt;"C",Q68&lt;&gt;"NC",Q68&lt;&gt;"SF",Q68&lt;&gt;""),AND(S68&lt;&gt;"NA",S68&lt;&gt;"C",S68&lt;&gt;"NC",S68&lt;&gt;"SF",S68&lt;&gt;""),AND(U68&lt;&gt;"NA",U68&lt;&gt;"C",U68&lt;&gt;"NC",U68&lt;&gt;"SF",U68&lt;&gt;""),AND(W68&lt;&gt;"NA",W68&lt;&gt;"C",W68&lt;&gt;"NC",W68&lt;&gt;"SF",W68&lt;&gt;""),AND(Y68&lt;&gt;"NA",Y68&lt;&gt;"C",Y68&lt;&gt;"NC",Y68&lt;&gt;"SF",Y68&lt;&gt;""),AND(AA68&lt;&gt;"NA",AA68&lt;&gt;"C",AA68&lt;&gt;"NC",AA68&lt;&gt;"SF",AA68&lt;&gt;""),AND(AC68&lt;&gt;"NA",AC68&lt;&gt;"C",AC68&lt;&gt;"NC",AC68&lt;&gt;"SF",AC68&lt;&gt;"")),"FALSO",IF(AND(O68="NA",Q68="NA",S68="NA",U68="NA",W68="NA",Y68="NA",AA68="NA",AC68="NA"),"NA",IF(OR(O68="NC",Q68="NC",S68="NC",U68="NC",W68="NC",Y68="NC",AA68="NC",AC68="NC",O68="SF",Q68="SF",S68="SF",U68="SF",W68="SF",Y68="SF",AA68="SF",AC68="SF"),"NC",IF(OR(O68="C",Q68="C",S68="C",U68="C",W68="C",Y68="C",AA68="C",AC68="C"),"C","")))))</f>
        <v>C</v>
      </c>
      <c r="AG68" s="185" t="str">
        <f>IF(AND(AE68="C",AF68="C"),"UTILIZOU O PDA CORRETAMENTE",IF(AND(AE68="C",AF68="NC"),"UTILIZOU O PDA CORRETAMENTE. NÃO HÁ FOTOS DE TODAS AS ETAPAS",IF(AND(AE68="NC",AF68="NC"),"NÃO UTILIZOU O PDA",IF(AND(AE68="NA",AF68="NA"),"NÃO AVALIADO POR FALHA DE SINCRONISMO"))))</f>
        <v>UTILIZOU O PDA CORRETAMENTE</v>
      </c>
      <c r="AH68" s="237" t="s">
        <v>207</v>
      </c>
      <c r="AI68" s="150" t="s">
        <v>6</v>
      </c>
      <c r="AJ68" s="149" t="str">
        <f>E68</f>
        <v>SÃO PAULO</v>
      </c>
      <c r="AK68" s="151" t="s">
        <v>60</v>
      </c>
    </row>
    <row r="69" spans="1:37" ht="30" hidden="1" customHeight="1">
      <c r="A69" s="162" t="s">
        <v>201</v>
      </c>
      <c r="B69" s="176">
        <v>2619840831</v>
      </c>
      <c r="C69" s="176" t="s">
        <v>1206</v>
      </c>
      <c r="D69" s="176" t="s">
        <v>111</v>
      </c>
      <c r="E69" s="176" t="s">
        <v>5</v>
      </c>
      <c r="F69" s="176" t="s">
        <v>1266</v>
      </c>
      <c r="G69" s="176">
        <v>246</v>
      </c>
      <c r="H69" s="176" t="s">
        <v>217</v>
      </c>
      <c r="I69" s="176" t="s">
        <v>821</v>
      </c>
      <c r="J69" s="176" t="s">
        <v>1207</v>
      </c>
      <c r="K69" s="176" t="s">
        <v>1270</v>
      </c>
      <c r="L69" s="204">
        <v>46154.475694444445</v>
      </c>
      <c r="M69" s="204">
        <v>46154.477083333331</v>
      </c>
      <c r="N69" s="176" t="s">
        <v>1183</v>
      </c>
      <c r="O69" s="155" t="s">
        <v>207</v>
      </c>
      <c r="P69" s="90"/>
      <c r="Q69" s="144" t="s">
        <v>207</v>
      </c>
      <c r="R69" s="90"/>
      <c r="S69" s="144" t="s">
        <v>207</v>
      </c>
      <c r="T69" s="90"/>
      <c r="U69" s="144" t="s">
        <v>207</v>
      </c>
      <c r="V69" s="90"/>
      <c r="W69" s="144" t="s">
        <v>207</v>
      </c>
      <c r="X69" s="90"/>
      <c r="Y69" s="144" t="s">
        <v>62</v>
      </c>
      <c r="Z69" s="90"/>
      <c r="AA69" s="144" t="s">
        <v>207</v>
      </c>
      <c r="AB69" s="90"/>
      <c r="AC69" s="144" t="s">
        <v>207</v>
      </c>
      <c r="AD69" s="90"/>
      <c r="AE69" s="144" t="s">
        <v>207</v>
      </c>
      <c r="AF69" s="142" t="str">
        <f>IF(AND(O69="",Q69="",S69="",U69="",W69="",Y69="",AA69="",AC69=""),"",IF(OR(AND(O69&lt;&gt;"NA",O69&lt;&gt;"C",O69&lt;&gt;"NC",O69&lt;&gt;"SF",O69&lt;&gt;""),AND(Q69&lt;&gt;"NA",Q69&lt;&gt;"C",Q69&lt;&gt;"NC",Q69&lt;&gt;"SF",Q69&lt;&gt;""),AND(S69&lt;&gt;"NA",S69&lt;&gt;"C",S69&lt;&gt;"NC",S69&lt;&gt;"SF",S69&lt;&gt;""),AND(U69&lt;&gt;"NA",U69&lt;&gt;"C",U69&lt;&gt;"NC",U69&lt;&gt;"SF",U69&lt;&gt;""),AND(W69&lt;&gt;"NA",W69&lt;&gt;"C",W69&lt;&gt;"NC",W69&lt;&gt;"SF",W69&lt;&gt;""),AND(Y69&lt;&gt;"NA",Y69&lt;&gt;"C",Y69&lt;&gt;"NC",Y69&lt;&gt;"SF",Y69&lt;&gt;""),AND(AA69&lt;&gt;"NA",AA69&lt;&gt;"C",AA69&lt;&gt;"NC",AA69&lt;&gt;"SF",AA69&lt;&gt;""),AND(AC69&lt;&gt;"NA",AC69&lt;&gt;"C",AC69&lt;&gt;"NC",AC69&lt;&gt;"SF",AC69&lt;&gt;"")),"FALSO",IF(AND(O69="NA",Q69="NA",S69="NA",U69="NA",W69="NA",Y69="NA",AA69="NA",AC69="NA"),"NA",IF(OR(O69="NC",Q69="NC",S69="NC",U69="NC",W69="NC",Y69="NC",AA69="NC",AC69="NC",O69="SF",Q69="SF",S69="SF",U69="SF",W69="SF",Y69="SF",AA69="SF",AC69="SF"),"NC",IF(OR(O69="C",Q69="C",S69="C",U69="C",W69="C",Y69="C",AA69="C",AC69="C"),"C","")))))</f>
        <v>C</v>
      </c>
      <c r="AG69" s="185" t="str">
        <f>IF(AND(AE69="C",AF69="C"),"UTILIZOU O PDA CORRETAMENTE",IF(AND(AE69="C",AF69="NC"),"UTILIZOU O PDA CORRETAMENTE. NÃO HÁ FOTOS DE TODAS AS ETAPAS",IF(AND(AE69="NC",AF69="NC"),"NÃO UTILIZOU O PDA",IF(AND(AE69="NA",AF69="NA"),"NÃO AVALIADO POR FALHA DE SINCRONISMO"))))</f>
        <v>UTILIZOU O PDA CORRETAMENTE</v>
      </c>
      <c r="AH69" s="144" t="s">
        <v>207</v>
      </c>
      <c r="AI69" s="150" t="s">
        <v>6</v>
      </c>
      <c r="AJ69" s="149" t="str">
        <f>E69</f>
        <v>SÃO PAULO</v>
      </c>
      <c r="AK69" s="151" t="s">
        <v>60</v>
      </c>
    </row>
    <row r="70" spans="1:37" ht="30" hidden="1" customHeight="1">
      <c r="A70" s="162" t="s">
        <v>201</v>
      </c>
      <c r="B70" s="176">
        <v>2619861557</v>
      </c>
      <c r="C70" s="176" t="s">
        <v>122</v>
      </c>
      <c r="D70" s="176" t="s">
        <v>111</v>
      </c>
      <c r="E70" s="176" t="s">
        <v>5</v>
      </c>
      <c r="F70" s="176" t="s">
        <v>274</v>
      </c>
      <c r="G70" s="176">
        <v>779</v>
      </c>
      <c r="H70" s="176" t="s">
        <v>203</v>
      </c>
      <c r="I70" s="176" t="s">
        <v>254</v>
      </c>
      <c r="J70" s="176" t="s">
        <v>1177</v>
      </c>
      <c r="K70" s="176" t="s">
        <v>1271</v>
      </c>
      <c r="L70" s="204">
        <v>46154.478472222225</v>
      </c>
      <c r="M70" s="204">
        <v>46154.512499999997</v>
      </c>
      <c r="N70" s="176" t="s">
        <v>1179</v>
      </c>
      <c r="O70" s="155" t="s">
        <v>207</v>
      </c>
      <c r="P70" s="90"/>
      <c r="Q70" s="144" t="s">
        <v>207</v>
      </c>
      <c r="R70" s="90"/>
      <c r="S70" s="144" t="s">
        <v>207</v>
      </c>
      <c r="T70" s="90"/>
      <c r="U70" s="144" t="s">
        <v>207</v>
      </c>
      <c r="V70" s="90"/>
      <c r="W70" s="144" t="s">
        <v>207</v>
      </c>
      <c r="X70" s="90"/>
      <c r="Y70" s="144" t="s">
        <v>62</v>
      </c>
      <c r="Z70" s="90"/>
      <c r="AA70" s="144" t="s">
        <v>207</v>
      </c>
      <c r="AB70" s="90"/>
      <c r="AC70" s="144" t="s">
        <v>207</v>
      </c>
      <c r="AD70" s="90"/>
      <c r="AE70" s="144" t="s">
        <v>207</v>
      </c>
      <c r="AF70" s="142" t="str">
        <f>IF(AND(O70="",Q70="",S70="",U70="",W70="",Y70="",AA70="",AC70=""),"",IF(OR(AND(O70&lt;&gt;"NA",O70&lt;&gt;"C",O70&lt;&gt;"NC",O70&lt;&gt;"SF",O70&lt;&gt;""),AND(Q70&lt;&gt;"NA",Q70&lt;&gt;"C",Q70&lt;&gt;"NC",Q70&lt;&gt;"SF",Q70&lt;&gt;""),AND(S70&lt;&gt;"NA",S70&lt;&gt;"C",S70&lt;&gt;"NC",S70&lt;&gt;"SF",S70&lt;&gt;""),AND(U70&lt;&gt;"NA",U70&lt;&gt;"C",U70&lt;&gt;"NC",U70&lt;&gt;"SF",U70&lt;&gt;""),AND(W70&lt;&gt;"NA",W70&lt;&gt;"C",W70&lt;&gt;"NC",W70&lt;&gt;"SF",W70&lt;&gt;""),AND(Y70&lt;&gt;"NA",Y70&lt;&gt;"C",Y70&lt;&gt;"NC",Y70&lt;&gt;"SF",Y70&lt;&gt;""),AND(AA70&lt;&gt;"NA",AA70&lt;&gt;"C",AA70&lt;&gt;"NC",AA70&lt;&gt;"SF",AA70&lt;&gt;""),AND(AC70&lt;&gt;"NA",AC70&lt;&gt;"C",AC70&lt;&gt;"NC",AC70&lt;&gt;"SF",AC70&lt;&gt;"")),"FALSO",IF(AND(O70="NA",Q70="NA",S70="NA",U70="NA",W70="NA",Y70="NA",AA70="NA",AC70="NA"),"NA",IF(OR(O70="NC",Q70="NC",S70="NC",U70="NC",W70="NC",Y70="NC",AA70="NC",AC70="NC",O70="SF",Q70="SF",S70="SF",U70="SF",W70="SF",Y70="SF",AA70="SF",AC70="SF"),"NC",IF(OR(O70="C",Q70="C",S70="C",U70="C",W70="C",Y70="C",AA70="C",AC70="C"),"C","")))))</f>
        <v>C</v>
      </c>
      <c r="AG70" s="185" t="str">
        <f>IF(AND(AE70="C",AF70="C"),"UTILIZOU O PDA CORRETAMENTE",IF(AND(AE70="C",AF70="NC"),"UTILIZOU O PDA CORRETAMENTE. NÃO HÁ FOTOS DE TODAS AS ETAPAS",IF(AND(AE70="NC",AF70="NC"),"NÃO UTILIZOU O PDA",IF(AND(AE70="NA",AF70="NA"),"NÃO AVALIADO POR FALHA DE SINCRONISMO"))))</f>
        <v>UTILIZOU O PDA CORRETAMENTE</v>
      </c>
      <c r="AH70" s="144" t="s">
        <v>207</v>
      </c>
      <c r="AI70" s="150" t="s">
        <v>6</v>
      </c>
      <c r="AJ70" s="149" t="str">
        <f>E70</f>
        <v>SÃO PAULO</v>
      </c>
      <c r="AK70" s="151" t="s">
        <v>60</v>
      </c>
    </row>
    <row r="71" spans="1:37" ht="30" hidden="1" customHeight="1">
      <c r="A71" s="162" t="s">
        <v>201</v>
      </c>
      <c r="B71" s="176">
        <v>2619951366</v>
      </c>
      <c r="C71" s="176" t="s">
        <v>1172</v>
      </c>
      <c r="D71" s="176" t="s">
        <v>112</v>
      </c>
      <c r="E71" s="176" t="s">
        <v>5</v>
      </c>
      <c r="F71" s="176" t="s">
        <v>1272</v>
      </c>
      <c r="G71" s="176">
        <v>463</v>
      </c>
      <c r="H71" s="176" t="s">
        <v>217</v>
      </c>
      <c r="I71" s="176" t="s">
        <v>283</v>
      </c>
      <c r="J71" s="176" t="s">
        <v>1273</v>
      </c>
      <c r="K71" s="176" t="s">
        <v>217</v>
      </c>
      <c r="L71" s="204">
        <v>46154.551388888889</v>
      </c>
      <c r="M71" s="204">
        <v>46154.640277777777</v>
      </c>
      <c r="N71" s="176" t="s">
        <v>366</v>
      </c>
      <c r="O71" s="155" t="s">
        <v>207</v>
      </c>
      <c r="P71" s="90"/>
      <c r="Q71" s="144" t="s">
        <v>207</v>
      </c>
      <c r="R71" s="90"/>
      <c r="S71" s="144" t="s">
        <v>62</v>
      </c>
      <c r="T71" s="90"/>
      <c r="U71" s="144" t="s">
        <v>207</v>
      </c>
      <c r="V71" s="90"/>
      <c r="W71" s="144" t="s">
        <v>62</v>
      </c>
      <c r="X71" s="90"/>
      <c r="Y71" s="144" t="s">
        <v>62</v>
      </c>
      <c r="Z71" s="90"/>
      <c r="AA71" s="144" t="s">
        <v>62</v>
      </c>
      <c r="AB71" s="90"/>
      <c r="AC71" s="144" t="s">
        <v>207</v>
      </c>
      <c r="AD71" s="90"/>
      <c r="AE71" s="144" t="s">
        <v>207</v>
      </c>
      <c r="AF71" s="142" t="str">
        <f>IF(AND(O71="",Q71="",S71="",U71="",W71="",Y71="",AA71="",AC71=""),"",IF(OR(AND(O71&lt;&gt;"NA",O71&lt;&gt;"C",O71&lt;&gt;"NC",O71&lt;&gt;"SF",O71&lt;&gt;""),AND(Q71&lt;&gt;"NA",Q71&lt;&gt;"C",Q71&lt;&gt;"NC",Q71&lt;&gt;"SF",Q71&lt;&gt;""),AND(S71&lt;&gt;"NA",S71&lt;&gt;"C",S71&lt;&gt;"NC",S71&lt;&gt;"SF",S71&lt;&gt;""),AND(U71&lt;&gt;"NA",U71&lt;&gt;"C",U71&lt;&gt;"NC",U71&lt;&gt;"SF",U71&lt;&gt;""),AND(W71&lt;&gt;"NA",W71&lt;&gt;"C",W71&lt;&gt;"NC",W71&lt;&gt;"SF",W71&lt;&gt;""),AND(Y71&lt;&gt;"NA",Y71&lt;&gt;"C",Y71&lt;&gt;"NC",Y71&lt;&gt;"SF",Y71&lt;&gt;""),AND(AA71&lt;&gt;"NA",AA71&lt;&gt;"C",AA71&lt;&gt;"NC",AA71&lt;&gt;"SF",AA71&lt;&gt;""),AND(AC71&lt;&gt;"NA",AC71&lt;&gt;"C",AC71&lt;&gt;"NC",AC71&lt;&gt;"SF",AC71&lt;&gt;"")),"FALSO",IF(AND(O71="NA",Q71="NA",S71="NA",U71="NA",W71="NA",Y71="NA",AA71="NA",AC71="NA"),"NA",IF(OR(O71="NC",Q71="NC",S71="NC",U71="NC",W71="NC",Y71="NC",AA71="NC",AC71="NC",O71="SF",Q71="SF",S71="SF",U71="SF",W71="SF",Y71="SF",AA71="SF",AC71="SF"),"NC",IF(OR(O71="C",Q71="C",S71="C",U71="C",W71="C",Y71="C",AA71="C",AC71="C"),"C","")))))</f>
        <v>C</v>
      </c>
      <c r="AG71" s="185" t="str">
        <f>IF(AND(AE71="C",AF71="C"),"UTILIZOU O PDA CORRETAMENTE",IF(AND(AE71="C",AF71="NC"),"UTILIZOU O PDA CORRETAMENTE. NÃO HÁ FOTOS DE TODAS AS ETAPAS",IF(AND(AE71="NC",AF71="NC"),"NÃO UTILIZOU O PDA",IF(AND(AE71="NA",AF71="NA"),"NÃO AVALIADO POR FALHA DE SINCRONISMO"))))</f>
        <v>UTILIZOU O PDA CORRETAMENTE</v>
      </c>
      <c r="AH71" s="144" t="s">
        <v>207</v>
      </c>
      <c r="AI71" s="150" t="s">
        <v>6</v>
      </c>
      <c r="AJ71" s="149" t="str">
        <f>E71</f>
        <v>SÃO PAULO</v>
      </c>
      <c r="AK71" s="151" t="s">
        <v>60</v>
      </c>
    </row>
    <row r="72" spans="1:37" ht="30" hidden="1" customHeight="1">
      <c r="A72" s="162" t="s">
        <v>201</v>
      </c>
      <c r="B72" s="176">
        <v>2619959451</v>
      </c>
      <c r="C72" s="176" t="s">
        <v>1180</v>
      </c>
      <c r="D72" s="176" t="s">
        <v>109</v>
      </c>
      <c r="E72" s="176" t="s">
        <v>5</v>
      </c>
      <c r="F72" s="176" t="s">
        <v>857</v>
      </c>
      <c r="G72" s="176">
        <v>378</v>
      </c>
      <c r="H72" s="176"/>
      <c r="I72" s="176" t="s">
        <v>245</v>
      </c>
      <c r="J72" s="176" t="s">
        <v>1182</v>
      </c>
      <c r="K72" s="176" t="s">
        <v>1274</v>
      </c>
      <c r="L72" s="204">
        <v>46154.565972222219</v>
      </c>
      <c r="M72" s="204">
        <v>46154.609722222223</v>
      </c>
      <c r="N72" s="176" t="s">
        <v>1179</v>
      </c>
      <c r="O72" s="155" t="s">
        <v>207</v>
      </c>
      <c r="P72" s="90"/>
      <c r="Q72" s="144" t="s">
        <v>207</v>
      </c>
      <c r="R72" s="90"/>
      <c r="S72" s="144" t="s">
        <v>207</v>
      </c>
      <c r="T72" s="90"/>
      <c r="U72" s="144" t="s">
        <v>207</v>
      </c>
      <c r="V72" s="90"/>
      <c r="W72" s="144" t="s">
        <v>207</v>
      </c>
      <c r="X72" s="90"/>
      <c r="Y72" s="144" t="s">
        <v>62</v>
      </c>
      <c r="Z72" s="90"/>
      <c r="AA72" s="144" t="s">
        <v>207</v>
      </c>
      <c r="AB72" s="90"/>
      <c r="AC72" s="144" t="s">
        <v>207</v>
      </c>
      <c r="AD72" s="90"/>
      <c r="AE72" s="144" t="s">
        <v>207</v>
      </c>
      <c r="AF72" s="142" t="str">
        <f>IF(AND(O72="",Q72="",S72="",U72="",W72="",Y72="",AA72="",AC72=""),"",IF(OR(AND(O72&lt;&gt;"NA",O72&lt;&gt;"C",O72&lt;&gt;"NC",O72&lt;&gt;"SF",O72&lt;&gt;""),AND(Q72&lt;&gt;"NA",Q72&lt;&gt;"C",Q72&lt;&gt;"NC",Q72&lt;&gt;"SF",Q72&lt;&gt;""),AND(S72&lt;&gt;"NA",S72&lt;&gt;"C",S72&lt;&gt;"NC",S72&lt;&gt;"SF",S72&lt;&gt;""),AND(U72&lt;&gt;"NA",U72&lt;&gt;"C",U72&lt;&gt;"NC",U72&lt;&gt;"SF",U72&lt;&gt;""),AND(W72&lt;&gt;"NA",W72&lt;&gt;"C",W72&lt;&gt;"NC",W72&lt;&gt;"SF",W72&lt;&gt;""),AND(Y72&lt;&gt;"NA",Y72&lt;&gt;"C",Y72&lt;&gt;"NC",Y72&lt;&gt;"SF",Y72&lt;&gt;""),AND(AA72&lt;&gt;"NA",AA72&lt;&gt;"C",AA72&lt;&gt;"NC",AA72&lt;&gt;"SF",AA72&lt;&gt;""),AND(AC72&lt;&gt;"NA",AC72&lt;&gt;"C",AC72&lt;&gt;"NC",AC72&lt;&gt;"SF",AC72&lt;&gt;"")),"FALSO",IF(AND(O72="NA",Q72="NA",S72="NA",U72="NA",W72="NA",Y72="NA",AA72="NA",AC72="NA"),"NA",IF(OR(O72="NC",Q72="NC",S72="NC",U72="NC",W72="NC",Y72="NC",AA72="NC",AC72="NC",O72="SF",Q72="SF",S72="SF",U72="SF",W72="SF",Y72="SF",AA72="SF",AC72="SF"),"NC",IF(OR(O72="C",Q72="C",S72="C",U72="C",W72="C",Y72="C",AA72="C",AC72="C"),"C","")))))</f>
        <v>C</v>
      </c>
      <c r="AG72" s="185" t="str">
        <f>IF(AND(AE72="C",AF72="C"),"UTILIZOU O PDA CORRETAMENTE",IF(AND(AE72="C",AF72="NC"),"UTILIZOU O PDA CORRETAMENTE. NÃO HÁ FOTOS DE TODAS AS ETAPAS",IF(AND(AE72="NC",AF72="NC"),"NÃO UTILIZOU O PDA",IF(AND(AE72="NA",AF72="NA"),"NÃO AVALIADO POR FALHA DE SINCRONISMO"))))</f>
        <v>UTILIZOU O PDA CORRETAMENTE</v>
      </c>
      <c r="AH72" s="144" t="s">
        <v>207</v>
      </c>
      <c r="AI72" s="150" t="s">
        <v>6</v>
      </c>
      <c r="AJ72" s="149" t="str">
        <f>E72</f>
        <v>SÃO PAULO</v>
      </c>
      <c r="AK72" s="151" t="s">
        <v>60</v>
      </c>
    </row>
    <row r="73" spans="1:37" ht="30" hidden="1" customHeight="1">
      <c r="A73" s="162" t="s">
        <v>201</v>
      </c>
      <c r="B73" s="176">
        <v>2620016686</v>
      </c>
      <c r="C73" s="176" t="s">
        <v>1206</v>
      </c>
      <c r="D73" s="176" t="s">
        <v>111</v>
      </c>
      <c r="E73" s="176" t="s">
        <v>5</v>
      </c>
      <c r="F73" s="176" t="s">
        <v>1250</v>
      </c>
      <c r="G73" s="176">
        <v>643</v>
      </c>
      <c r="H73" s="176"/>
      <c r="I73" s="176" t="s">
        <v>6</v>
      </c>
      <c r="J73" s="176" t="s">
        <v>1207</v>
      </c>
      <c r="K73" s="176" t="s">
        <v>1275</v>
      </c>
      <c r="L73" s="204">
        <v>46154.652083333334</v>
      </c>
      <c r="M73" s="204">
        <v>46154.744444444441</v>
      </c>
      <c r="N73" s="176" t="s">
        <v>1179</v>
      </c>
      <c r="O73" s="155" t="s">
        <v>207</v>
      </c>
      <c r="P73" s="90"/>
      <c r="Q73" s="144" t="s">
        <v>207</v>
      </c>
      <c r="R73" s="90"/>
      <c r="S73" s="144" t="s">
        <v>207</v>
      </c>
      <c r="T73" s="90"/>
      <c r="U73" s="144" t="s">
        <v>207</v>
      </c>
      <c r="V73" s="90"/>
      <c r="W73" s="144" t="s">
        <v>207</v>
      </c>
      <c r="X73" s="90"/>
      <c r="Y73" s="144" t="s">
        <v>62</v>
      </c>
      <c r="Z73" s="90"/>
      <c r="AA73" s="144" t="s">
        <v>207</v>
      </c>
      <c r="AB73" s="90"/>
      <c r="AC73" s="144" t="s">
        <v>207</v>
      </c>
      <c r="AD73" s="90"/>
      <c r="AE73" s="144" t="s">
        <v>207</v>
      </c>
      <c r="AF73" s="142" t="str">
        <f>IF(AND(O73="",Q73="",S73="",U73="",W73="",Y73="",AA73="",AC73=""),"",IF(OR(AND(O73&lt;&gt;"NA",O73&lt;&gt;"C",O73&lt;&gt;"NC",O73&lt;&gt;"SF",O73&lt;&gt;""),AND(Q73&lt;&gt;"NA",Q73&lt;&gt;"C",Q73&lt;&gt;"NC",Q73&lt;&gt;"SF",Q73&lt;&gt;""),AND(S73&lt;&gt;"NA",S73&lt;&gt;"C",S73&lt;&gt;"NC",S73&lt;&gt;"SF",S73&lt;&gt;""),AND(U73&lt;&gt;"NA",U73&lt;&gt;"C",U73&lt;&gt;"NC",U73&lt;&gt;"SF",U73&lt;&gt;""),AND(W73&lt;&gt;"NA",W73&lt;&gt;"C",W73&lt;&gt;"NC",W73&lt;&gt;"SF",W73&lt;&gt;""),AND(Y73&lt;&gt;"NA",Y73&lt;&gt;"C",Y73&lt;&gt;"NC",Y73&lt;&gt;"SF",Y73&lt;&gt;""),AND(AA73&lt;&gt;"NA",AA73&lt;&gt;"C",AA73&lt;&gt;"NC",AA73&lt;&gt;"SF",AA73&lt;&gt;""),AND(AC73&lt;&gt;"NA",AC73&lt;&gt;"C",AC73&lt;&gt;"NC",AC73&lt;&gt;"SF",AC73&lt;&gt;"")),"FALSO",IF(AND(O73="NA",Q73="NA",S73="NA",U73="NA",W73="NA",Y73="NA",AA73="NA",AC73="NA"),"NA",IF(OR(O73="NC",Q73="NC",S73="NC",U73="NC",W73="NC",Y73="NC",AA73="NC",AC73="NC",O73="SF",Q73="SF",S73="SF",U73="SF",W73="SF",Y73="SF",AA73="SF",AC73="SF"),"NC",IF(OR(O73="C",Q73="C",S73="C",U73="C",W73="C",Y73="C",AA73="C",AC73="C"),"C","")))))</f>
        <v>C</v>
      </c>
      <c r="AG73" s="185" t="str">
        <f>IF(AND(AE73="C",AF73="C"),"UTILIZOU O PDA CORRETAMENTE",IF(AND(AE73="C",AF73="NC"),"UTILIZOU O PDA CORRETAMENTE. NÃO HÁ FOTOS DE TODAS AS ETAPAS",IF(AND(AE73="NC",AF73="NC"),"NÃO UTILIZOU O PDA",IF(AND(AE73="NA",AF73="NA"),"NÃO AVALIADO POR FALHA DE SINCRONISMO"))))</f>
        <v>UTILIZOU O PDA CORRETAMENTE</v>
      </c>
      <c r="AH73" s="144" t="s">
        <v>207</v>
      </c>
      <c r="AI73" s="150" t="s">
        <v>6</v>
      </c>
      <c r="AJ73" s="149" t="str">
        <f>E73</f>
        <v>SÃO PAULO</v>
      </c>
      <c r="AK73" s="151" t="s">
        <v>60</v>
      </c>
    </row>
    <row r="74" spans="1:37" ht="30" hidden="1" customHeight="1">
      <c r="A74" s="162" t="s">
        <v>201</v>
      </c>
      <c r="B74" s="176">
        <v>2619792374</v>
      </c>
      <c r="C74" s="176" t="s">
        <v>1172</v>
      </c>
      <c r="D74" s="176" t="s">
        <v>112</v>
      </c>
      <c r="E74" s="176" t="s">
        <v>5</v>
      </c>
      <c r="F74" s="176" t="s">
        <v>1276</v>
      </c>
      <c r="G74" s="176">
        <v>15</v>
      </c>
      <c r="H74" s="176"/>
      <c r="I74" s="176" t="s">
        <v>316</v>
      </c>
      <c r="J74" s="176" t="s">
        <v>1191</v>
      </c>
      <c r="K74" s="176"/>
      <c r="L74" s="204">
        <v>46154.874305555553</v>
      </c>
      <c r="M74" s="204">
        <v>46154.905555555553</v>
      </c>
      <c r="N74" s="176" t="s">
        <v>503</v>
      </c>
      <c r="O74" s="155" t="s">
        <v>207</v>
      </c>
      <c r="P74" s="90"/>
      <c r="Q74" s="144" t="s">
        <v>207</v>
      </c>
      <c r="R74" s="90"/>
      <c r="S74" s="144" t="s">
        <v>62</v>
      </c>
      <c r="T74" s="90"/>
      <c r="U74" s="144" t="s">
        <v>207</v>
      </c>
      <c r="V74" s="90"/>
      <c r="W74" s="144" t="s">
        <v>62</v>
      </c>
      <c r="X74" s="90"/>
      <c r="Y74" s="144" t="s">
        <v>62</v>
      </c>
      <c r="Z74" s="90"/>
      <c r="AA74" s="144" t="s">
        <v>62</v>
      </c>
      <c r="AB74" s="90"/>
      <c r="AC74" s="144" t="s">
        <v>207</v>
      </c>
      <c r="AD74" s="90"/>
      <c r="AE74" s="144" t="s">
        <v>207</v>
      </c>
      <c r="AF74" s="142" t="str">
        <f>IF(AND(O74="",Q74="",S74="",U74="",W74="",Y74="",AA74="",AC74=""),"",IF(OR(AND(O74&lt;&gt;"NA",O74&lt;&gt;"C",O74&lt;&gt;"NC",O74&lt;&gt;"SF",O74&lt;&gt;""),AND(Q74&lt;&gt;"NA",Q74&lt;&gt;"C",Q74&lt;&gt;"NC",Q74&lt;&gt;"SF",Q74&lt;&gt;""),AND(S74&lt;&gt;"NA",S74&lt;&gt;"C",S74&lt;&gt;"NC",S74&lt;&gt;"SF",S74&lt;&gt;""),AND(U74&lt;&gt;"NA",U74&lt;&gt;"C",U74&lt;&gt;"NC",U74&lt;&gt;"SF",U74&lt;&gt;""),AND(W74&lt;&gt;"NA",W74&lt;&gt;"C",W74&lt;&gt;"NC",W74&lt;&gt;"SF",W74&lt;&gt;""),AND(Y74&lt;&gt;"NA",Y74&lt;&gt;"C",Y74&lt;&gt;"NC",Y74&lt;&gt;"SF",Y74&lt;&gt;""),AND(AA74&lt;&gt;"NA",AA74&lt;&gt;"C",AA74&lt;&gt;"NC",AA74&lt;&gt;"SF",AA74&lt;&gt;""),AND(AC74&lt;&gt;"NA",AC74&lt;&gt;"C",AC74&lt;&gt;"NC",AC74&lt;&gt;"SF",AC74&lt;&gt;"")),"FALSO",IF(AND(O74="NA",Q74="NA",S74="NA",U74="NA",W74="NA",Y74="NA",AA74="NA",AC74="NA"),"NA",IF(OR(O74="NC",Q74="NC",S74="NC",U74="NC",W74="NC",Y74="NC",AA74="NC",AC74="NC",O74="SF",Q74="SF",S74="SF",U74="SF",W74="SF",Y74="SF",AA74="SF",AC74="SF"),"NC",IF(OR(O74="C",Q74="C",S74="C",U74="C",W74="C",Y74="C",AA74="C",AC74="C"),"C","")))))</f>
        <v>C</v>
      </c>
      <c r="AG74" s="185" t="str">
        <f>IF(AND(AE74="C",AF74="C"),"UTILIZOU O PDA CORRETAMENTE",IF(AND(AE74="C",AF74="NC"),"UTILIZOU O PDA CORRETAMENTE. NÃO HÁ FOTOS DE TODAS AS ETAPAS",IF(AND(AE74="NC",AF74="NC"),"NÃO UTILIZOU O PDA",IF(AND(AE74="NA",AF74="NA"),"NÃO AVALIADO POR FALHA DE SINCRONISMO"))))</f>
        <v>UTILIZOU O PDA CORRETAMENTE</v>
      </c>
      <c r="AH74" s="144" t="s">
        <v>207</v>
      </c>
      <c r="AI74" s="150" t="s">
        <v>6</v>
      </c>
      <c r="AJ74" s="149" t="str">
        <f>E74</f>
        <v>SÃO PAULO</v>
      </c>
      <c r="AK74" s="151" t="s">
        <v>60</v>
      </c>
    </row>
    <row r="75" spans="1:37" ht="30" hidden="1" customHeight="1">
      <c r="A75" s="162" t="s">
        <v>201</v>
      </c>
      <c r="B75" s="176">
        <v>2619792521</v>
      </c>
      <c r="C75" s="176" t="s">
        <v>1172</v>
      </c>
      <c r="D75" s="176" t="s">
        <v>112</v>
      </c>
      <c r="E75" s="176" t="s">
        <v>5</v>
      </c>
      <c r="F75" s="176" t="s">
        <v>1277</v>
      </c>
      <c r="G75" s="176">
        <v>902</v>
      </c>
      <c r="H75" s="176" t="s">
        <v>217</v>
      </c>
      <c r="I75" s="176" t="s">
        <v>316</v>
      </c>
      <c r="J75" s="176" t="s">
        <v>1191</v>
      </c>
      <c r="K75" s="176" t="s">
        <v>217</v>
      </c>
      <c r="L75" s="204">
        <v>46154.918749999997</v>
      </c>
      <c r="M75" s="204">
        <v>46154.964583333334</v>
      </c>
      <c r="N75" s="176" t="s">
        <v>503</v>
      </c>
      <c r="O75" s="155" t="s">
        <v>207</v>
      </c>
      <c r="P75" s="90"/>
      <c r="Q75" s="144" t="s">
        <v>207</v>
      </c>
      <c r="R75" s="90"/>
      <c r="S75" s="144" t="s">
        <v>62</v>
      </c>
      <c r="T75" s="90"/>
      <c r="U75" s="144" t="s">
        <v>62</v>
      </c>
      <c r="V75" s="90"/>
      <c r="W75" s="144" t="s">
        <v>62</v>
      </c>
      <c r="X75" s="90"/>
      <c r="Y75" s="144" t="s">
        <v>62</v>
      </c>
      <c r="Z75" s="90"/>
      <c r="AA75" s="144" t="s">
        <v>230</v>
      </c>
      <c r="AB75" s="90"/>
      <c r="AC75" s="144" t="s">
        <v>231</v>
      </c>
      <c r="AD75" s="90" t="s">
        <v>388</v>
      </c>
      <c r="AE75" s="144" t="s">
        <v>207</v>
      </c>
      <c r="AF75" s="142" t="str">
        <f>IF(AND(O75="",Q75="",S75="",U75="",W75="",Y75="",AA75="",AC75=""),"",IF(OR(AND(O75&lt;&gt;"NA",O75&lt;&gt;"C",O75&lt;&gt;"NC",O75&lt;&gt;"SF",O75&lt;&gt;""),AND(Q75&lt;&gt;"NA",Q75&lt;&gt;"C",Q75&lt;&gt;"NC",Q75&lt;&gt;"SF",Q75&lt;&gt;""),AND(S75&lt;&gt;"NA",S75&lt;&gt;"C",S75&lt;&gt;"NC",S75&lt;&gt;"SF",S75&lt;&gt;""),AND(U75&lt;&gt;"NA",U75&lt;&gt;"C",U75&lt;&gt;"NC",U75&lt;&gt;"SF",U75&lt;&gt;""),AND(W75&lt;&gt;"NA",W75&lt;&gt;"C",W75&lt;&gt;"NC",W75&lt;&gt;"SF",W75&lt;&gt;""),AND(Y75&lt;&gt;"NA",Y75&lt;&gt;"C",Y75&lt;&gt;"NC",Y75&lt;&gt;"SF",Y75&lt;&gt;""),AND(AA75&lt;&gt;"NA",AA75&lt;&gt;"C",AA75&lt;&gt;"NC",AA75&lt;&gt;"SF",AA75&lt;&gt;""),AND(AC75&lt;&gt;"NA",AC75&lt;&gt;"C",AC75&lt;&gt;"NC",AC75&lt;&gt;"SF",AC75&lt;&gt;"")),"FALSO",IF(AND(O75="NA",Q75="NA",S75="NA",U75="NA",W75="NA",Y75="NA",AA75="NA",AC75="NA"),"NA",IF(OR(O75="NC",Q75="NC",S75="NC",U75="NC",W75="NC",Y75="NC",AA75="NC",AC75="NC",O75="SF",Q75="SF",S75="SF",U75="SF",W75="SF",Y75="SF",AA75="SF",AC75="SF"),"NC",IF(OR(O75="C",Q75="C",S75="C",U75="C",W75="C",Y75="C",AA75="C",AC75="C"),"C","")))))</f>
        <v>NC</v>
      </c>
      <c r="AG75" s="185" t="str">
        <f>IF(AND(AE75="C",AF75="C"),"UTILIZOU O PDA CORRETAMENTE",IF(AND(AE75="C",AF75="NC"),"UTILIZOU O PDA CORRETAMENTE. NÃO HÁ FOTOS DE TODAS AS ETAPAS",IF(AND(AE75="NC",AF75="NC"),"NÃO UTILIZOU O PDA",IF(AND(AE75="NA",AF75="NA"),"NÃO AVALIADO POR FALHA DE SINCRONISMO"))))</f>
        <v>UTILIZOU O PDA CORRETAMENTE. NÃO HÁ FOTOS DE TODAS AS ETAPAS</v>
      </c>
      <c r="AH75" s="144" t="s">
        <v>207</v>
      </c>
      <c r="AI75" s="150" t="s">
        <v>6</v>
      </c>
      <c r="AJ75" s="149" t="str">
        <f>E75</f>
        <v>SÃO PAULO</v>
      </c>
      <c r="AK75" s="151" t="s">
        <v>60</v>
      </c>
    </row>
    <row r="76" spans="1:37" ht="30" hidden="1" customHeight="1">
      <c r="A76" s="162" t="s">
        <v>201</v>
      </c>
      <c r="B76" s="176">
        <v>2619959849</v>
      </c>
      <c r="C76" s="176" t="s">
        <v>121</v>
      </c>
      <c r="D76" s="176" t="s">
        <v>112</v>
      </c>
      <c r="E76" s="176" t="s">
        <v>5</v>
      </c>
      <c r="F76" s="176" t="s">
        <v>1278</v>
      </c>
      <c r="G76" s="176">
        <v>245</v>
      </c>
      <c r="H76" s="176" t="s">
        <v>217</v>
      </c>
      <c r="I76" s="176" t="s">
        <v>390</v>
      </c>
      <c r="J76" s="176" t="s">
        <v>1170</v>
      </c>
      <c r="K76" s="176" t="s">
        <v>1279</v>
      </c>
      <c r="L76" s="204">
        <v>46155.081250000003</v>
      </c>
      <c r="M76" s="204">
        <v>46155.084722222222</v>
      </c>
      <c r="N76" s="176" t="s">
        <v>266</v>
      </c>
      <c r="O76" s="155" t="s">
        <v>231</v>
      </c>
      <c r="P76" s="90" t="s">
        <v>891</v>
      </c>
      <c r="Q76" s="144" t="s">
        <v>231</v>
      </c>
      <c r="R76" s="90" t="s">
        <v>891</v>
      </c>
      <c r="S76" s="144" t="s">
        <v>231</v>
      </c>
      <c r="T76" s="90" t="s">
        <v>891</v>
      </c>
      <c r="U76" s="144" t="s">
        <v>231</v>
      </c>
      <c r="V76" s="90" t="s">
        <v>891</v>
      </c>
      <c r="W76" s="144" t="s">
        <v>231</v>
      </c>
      <c r="X76" s="90" t="s">
        <v>891</v>
      </c>
      <c r="Y76" s="144" t="s">
        <v>231</v>
      </c>
      <c r="Z76" s="90" t="s">
        <v>891</v>
      </c>
      <c r="AA76" s="144" t="s">
        <v>231</v>
      </c>
      <c r="AB76" s="90" t="s">
        <v>891</v>
      </c>
      <c r="AC76" s="144" t="s">
        <v>231</v>
      </c>
      <c r="AD76" s="90" t="s">
        <v>891</v>
      </c>
      <c r="AE76" s="144" t="s">
        <v>231</v>
      </c>
      <c r="AF76" s="142" t="str">
        <f>IF(AND(O76="",Q76="",S76="",U76="",W76="",Y76="",AA76="",AC76=""),"",IF(OR(AND(O76&lt;&gt;"NA",O76&lt;&gt;"C",O76&lt;&gt;"NC",O76&lt;&gt;"SF",O76&lt;&gt;""),AND(Q76&lt;&gt;"NA",Q76&lt;&gt;"C",Q76&lt;&gt;"NC",Q76&lt;&gt;"SF",Q76&lt;&gt;""),AND(S76&lt;&gt;"NA",S76&lt;&gt;"C",S76&lt;&gt;"NC",S76&lt;&gt;"SF",S76&lt;&gt;""),AND(U76&lt;&gt;"NA",U76&lt;&gt;"C",U76&lt;&gt;"NC",U76&lt;&gt;"SF",U76&lt;&gt;""),AND(W76&lt;&gt;"NA",W76&lt;&gt;"C",W76&lt;&gt;"NC",W76&lt;&gt;"SF",W76&lt;&gt;""),AND(Y76&lt;&gt;"NA",Y76&lt;&gt;"C",Y76&lt;&gt;"NC",Y76&lt;&gt;"SF",Y76&lt;&gt;""),AND(AA76&lt;&gt;"NA",AA76&lt;&gt;"C",AA76&lt;&gt;"NC",AA76&lt;&gt;"SF",AA76&lt;&gt;""),AND(AC76&lt;&gt;"NA",AC76&lt;&gt;"C",AC76&lt;&gt;"NC",AC76&lt;&gt;"SF",AC76&lt;&gt;"")),"FALSO",IF(AND(O76="NA",Q76="NA",S76="NA",U76="NA",W76="NA",Y76="NA",AA76="NA",AC76="NA"),"NA",IF(OR(O76="NC",Q76="NC",S76="NC",U76="NC",W76="NC",Y76="NC",AA76="NC",AC76="NC",O76="SF",Q76="SF",S76="SF",U76="SF",W76="SF",Y76="SF",AA76="SF",AC76="SF"),"NC",IF(OR(O76="C",Q76="C",S76="C",U76="C",W76="C",Y76="C",AA76="C",AC76="C"),"C","")))))</f>
        <v>NC</v>
      </c>
      <c r="AG76" s="185" t="str">
        <f>IF(AND(AE76="C",AF76="C"),"UTILIZOU O PDA CORRETAMENTE",IF(AND(AE76="C",AF76="NC"),"UTILIZOU O PDA CORRETAMENTE. NÃO HÁ FOTOS DE TODAS AS ETAPAS",IF(AND(AE76="NC",AF76="NC"),"NÃO UTILIZOU O PDA",IF(AND(AE76="NA",AF76="NA"),"NÃO AVALIADO POR FALHA DE SINCRONISMO"))))</f>
        <v>NÃO UTILIZOU O PDA</v>
      </c>
      <c r="AH76" s="144" t="s">
        <v>207</v>
      </c>
      <c r="AI76" s="150" t="s">
        <v>6</v>
      </c>
      <c r="AJ76" s="149" t="str">
        <f>E76</f>
        <v>SÃO PAULO</v>
      </c>
      <c r="AK76" s="151" t="s">
        <v>60</v>
      </c>
    </row>
    <row r="77" spans="1:37" ht="30" hidden="1" customHeight="1">
      <c r="A77" s="162" t="s">
        <v>201</v>
      </c>
      <c r="B77" s="176">
        <v>2619824151</v>
      </c>
      <c r="C77" s="176" t="s">
        <v>1257</v>
      </c>
      <c r="D77" s="176" t="s">
        <v>111</v>
      </c>
      <c r="E77" s="176" t="s">
        <v>5</v>
      </c>
      <c r="F77" s="176" t="s">
        <v>1280</v>
      </c>
      <c r="G77" s="176">
        <v>163</v>
      </c>
      <c r="H77" s="176" t="s">
        <v>203</v>
      </c>
      <c r="I77" s="176" t="s">
        <v>283</v>
      </c>
      <c r="J77" s="176" t="s">
        <v>1259</v>
      </c>
      <c r="K77" s="176" t="s">
        <v>1281</v>
      </c>
      <c r="L77" s="204">
        <v>46155.333333333336</v>
      </c>
      <c r="M77" s="204">
        <v>46155.354166666664</v>
      </c>
      <c r="N77" s="176" t="s">
        <v>1282</v>
      </c>
      <c r="O77" s="155" t="s">
        <v>207</v>
      </c>
      <c r="P77" s="90"/>
      <c r="Q77" s="144" t="s">
        <v>230</v>
      </c>
      <c r="R77" s="90"/>
      <c r="S77" s="144" t="s">
        <v>207</v>
      </c>
      <c r="T77" s="90"/>
      <c r="U77" s="144" t="s">
        <v>207</v>
      </c>
      <c r="V77" s="90"/>
      <c r="W77" s="144" t="s">
        <v>207</v>
      </c>
      <c r="X77" s="90"/>
      <c r="Y77" s="144" t="s">
        <v>207</v>
      </c>
      <c r="Z77" s="90"/>
      <c r="AA77" s="144" t="s">
        <v>207</v>
      </c>
      <c r="AB77" s="90"/>
      <c r="AC77" s="144" t="s">
        <v>231</v>
      </c>
      <c r="AD77" s="90" t="s">
        <v>1283</v>
      </c>
      <c r="AE77" s="144" t="s">
        <v>207</v>
      </c>
      <c r="AF77" s="142" t="str">
        <f>IF(AND(O77="",Q77="",S77="",U77="",W77="",Y77="",AA77="",AC77=""),"",IF(OR(AND(O77&lt;&gt;"NA",O77&lt;&gt;"C",O77&lt;&gt;"NC",O77&lt;&gt;"SF",O77&lt;&gt;""),AND(Q77&lt;&gt;"NA",Q77&lt;&gt;"C",Q77&lt;&gt;"NC",Q77&lt;&gt;"SF",Q77&lt;&gt;""),AND(S77&lt;&gt;"NA",S77&lt;&gt;"C",S77&lt;&gt;"NC",S77&lt;&gt;"SF",S77&lt;&gt;""),AND(U77&lt;&gt;"NA",U77&lt;&gt;"C",U77&lt;&gt;"NC",U77&lt;&gt;"SF",U77&lt;&gt;""),AND(W77&lt;&gt;"NA",W77&lt;&gt;"C",W77&lt;&gt;"NC",W77&lt;&gt;"SF",W77&lt;&gt;""),AND(Y77&lt;&gt;"NA",Y77&lt;&gt;"C",Y77&lt;&gt;"NC",Y77&lt;&gt;"SF",Y77&lt;&gt;""),AND(AA77&lt;&gt;"NA",AA77&lt;&gt;"C",AA77&lt;&gt;"NC",AA77&lt;&gt;"SF",AA77&lt;&gt;""),AND(AC77&lt;&gt;"NA",AC77&lt;&gt;"C",AC77&lt;&gt;"NC",AC77&lt;&gt;"SF",AC77&lt;&gt;"")),"FALSO",IF(AND(O77="NA",Q77="NA",S77="NA",U77="NA",W77="NA",Y77="NA",AA77="NA",AC77="NA"),"NA",IF(OR(O77="NC",Q77="NC",S77="NC",U77="NC",W77="NC",Y77="NC",AA77="NC",AC77="NC",O77="SF",Q77="SF",S77="SF",U77="SF",W77="SF",Y77="SF",AA77="SF",AC77="SF"),"NC",IF(OR(O77="C",Q77="C",S77="C",U77="C",W77="C",Y77="C",AA77="C",AC77="C"),"C","")))))</f>
        <v>NC</v>
      </c>
      <c r="AG77" s="185" t="str">
        <f>IF(AND(AE77="C",AF77="C"),"UTILIZOU O PDA CORRETAMENTE",IF(AND(AE77="C",AF77="NC"),"UTILIZOU O PDA CORRETAMENTE. NÃO HÁ FOTOS DE TODAS AS ETAPAS",IF(AND(AE77="NC",AF77="NC"),"NÃO UTILIZOU O PDA",IF(AND(AE77="NA",AF77="NA"),"NÃO AVALIADO POR FALHA DE SINCRONISMO"))))</f>
        <v>UTILIZOU O PDA CORRETAMENTE. NÃO HÁ FOTOS DE TODAS AS ETAPAS</v>
      </c>
      <c r="AH77" s="144" t="s">
        <v>207</v>
      </c>
      <c r="AI77" s="150" t="s">
        <v>6</v>
      </c>
      <c r="AJ77" s="149" t="str">
        <f>E77</f>
        <v>SÃO PAULO</v>
      </c>
      <c r="AK77" s="151" t="s">
        <v>60</v>
      </c>
    </row>
    <row r="78" spans="1:37" ht="30" hidden="1" customHeight="1">
      <c r="A78" s="162" t="s">
        <v>201</v>
      </c>
      <c r="B78" s="176">
        <v>2619824178</v>
      </c>
      <c r="C78" s="176" t="s">
        <v>1257</v>
      </c>
      <c r="D78" s="176" t="s">
        <v>111</v>
      </c>
      <c r="E78" s="176" t="s">
        <v>5</v>
      </c>
      <c r="F78" s="176" t="s">
        <v>1280</v>
      </c>
      <c r="G78" s="176">
        <v>133</v>
      </c>
      <c r="H78" s="176" t="s">
        <v>217</v>
      </c>
      <c r="I78" s="176" t="s">
        <v>283</v>
      </c>
      <c r="J78" s="176" t="s">
        <v>1259</v>
      </c>
      <c r="K78" s="176" t="s">
        <v>1281</v>
      </c>
      <c r="L78" s="204">
        <v>46155.333333333336</v>
      </c>
      <c r="M78" s="204">
        <v>46155.354166666664</v>
      </c>
      <c r="N78" s="176" t="s">
        <v>1282</v>
      </c>
      <c r="O78" s="155" t="s">
        <v>207</v>
      </c>
      <c r="P78" s="90"/>
      <c r="Q78" s="144" t="s">
        <v>230</v>
      </c>
      <c r="R78" s="90"/>
      <c r="S78" s="144" t="s">
        <v>207</v>
      </c>
      <c r="T78" s="90"/>
      <c r="U78" s="144" t="s">
        <v>207</v>
      </c>
      <c r="V78" s="90"/>
      <c r="W78" s="144" t="s">
        <v>207</v>
      </c>
      <c r="X78" s="90"/>
      <c r="Y78" s="144" t="s">
        <v>207</v>
      </c>
      <c r="Z78" s="90"/>
      <c r="AA78" s="144" t="s">
        <v>207</v>
      </c>
      <c r="AB78" s="90"/>
      <c r="AC78" s="144" t="s">
        <v>231</v>
      </c>
      <c r="AD78" s="90" t="s">
        <v>1283</v>
      </c>
      <c r="AE78" s="144" t="s">
        <v>207</v>
      </c>
      <c r="AF78" s="142" t="str">
        <f>IF(AND(O78="",Q78="",S78="",U78="",W78="",Y78="",AA78="",AC78=""),"",IF(OR(AND(O78&lt;&gt;"NA",O78&lt;&gt;"C",O78&lt;&gt;"NC",O78&lt;&gt;"SF",O78&lt;&gt;""),AND(Q78&lt;&gt;"NA",Q78&lt;&gt;"C",Q78&lt;&gt;"NC",Q78&lt;&gt;"SF",Q78&lt;&gt;""),AND(S78&lt;&gt;"NA",S78&lt;&gt;"C",S78&lt;&gt;"NC",S78&lt;&gt;"SF",S78&lt;&gt;""),AND(U78&lt;&gt;"NA",U78&lt;&gt;"C",U78&lt;&gt;"NC",U78&lt;&gt;"SF",U78&lt;&gt;""),AND(W78&lt;&gt;"NA",W78&lt;&gt;"C",W78&lt;&gt;"NC",W78&lt;&gt;"SF",W78&lt;&gt;""),AND(Y78&lt;&gt;"NA",Y78&lt;&gt;"C",Y78&lt;&gt;"NC",Y78&lt;&gt;"SF",Y78&lt;&gt;""),AND(AA78&lt;&gt;"NA",AA78&lt;&gt;"C",AA78&lt;&gt;"NC",AA78&lt;&gt;"SF",AA78&lt;&gt;""),AND(AC78&lt;&gt;"NA",AC78&lt;&gt;"C",AC78&lt;&gt;"NC",AC78&lt;&gt;"SF",AC78&lt;&gt;"")),"FALSO",IF(AND(O78="NA",Q78="NA",S78="NA",U78="NA",W78="NA",Y78="NA",AA78="NA",AC78="NA"),"NA",IF(OR(O78="NC",Q78="NC",S78="NC",U78="NC",W78="NC",Y78="NC",AA78="NC",AC78="NC",O78="SF",Q78="SF",S78="SF",U78="SF",W78="SF",Y78="SF",AA78="SF",AC78="SF"),"NC",IF(OR(O78="C",Q78="C",S78="C",U78="C",W78="C",Y78="C",AA78="C",AC78="C"),"C","")))))</f>
        <v>NC</v>
      </c>
      <c r="AG78" s="185" t="str">
        <f>IF(AND(AE78="C",AF78="C"),"UTILIZOU O PDA CORRETAMENTE",IF(AND(AE78="C",AF78="NC"),"UTILIZOU O PDA CORRETAMENTE. NÃO HÁ FOTOS DE TODAS AS ETAPAS",IF(AND(AE78="NC",AF78="NC"),"NÃO UTILIZOU O PDA",IF(AND(AE78="NA",AF78="NA"),"NÃO AVALIADO POR FALHA DE SINCRONISMO"))))</f>
        <v>UTILIZOU O PDA CORRETAMENTE. NÃO HÁ FOTOS DE TODAS AS ETAPAS</v>
      </c>
      <c r="AH78" s="144" t="s">
        <v>207</v>
      </c>
      <c r="AI78" s="150" t="s">
        <v>6</v>
      </c>
      <c r="AJ78" s="149" t="str">
        <f>E78</f>
        <v>SÃO PAULO</v>
      </c>
      <c r="AK78" s="151" t="s">
        <v>60</v>
      </c>
    </row>
    <row r="79" spans="1:37" ht="30" hidden="1" customHeight="1">
      <c r="A79" s="162" t="s">
        <v>201</v>
      </c>
      <c r="B79" s="176">
        <v>2619824150</v>
      </c>
      <c r="C79" s="176" t="s">
        <v>1257</v>
      </c>
      <c r="D79" s="176" t="s">
        <v>111</v>
      </c>
      <c r="E79" s="176" t="s">
        <v>5</v>
      </c>
      <c r="F79" s="176" t="s">
        <v>1280</v>
      </c>
      <c r="G79" s="176">
        <v>194</v>
      </c>
      <c r="H79" s="176" t="s">
        <v>203</v>
      </c>
      <c r="I79" s="176" t="s">
        <v>283</v>
      </c>
      <c r="J79" s="176" t="s">
        <v>1259</v>
      </c>
      <c r="K79" s="176" t="s">
        <v>1281</v>
      </c>
      <c r="L79" s="204">
        <v>46155.333333333336</v>
      </c>
      <c r="M79" s="204">
        <v>46155.354166666664</v>
      </c>
      <c r="N79" s="176" t="s">
        <v>1282</v>
      </c>
      <c r="O79" s="155" t="s">
        <v>207</v>
      </c>
      <c r="P79" s="90"/>
      <c r="Q79" s="144" t="s">
        <v>230</v>
      </c>
      <c r="R79" s="90"/>
      <c r="S79" s="144" t="s">
        <v>207</v>
      </c>
      <c r="T79" s="90"/>
      <c r="U79" s="144" t="s">
        <v>207</v>
      </c>
      <c r="V79" s="90"/>
      <c r="W79" s="144" t="s">
        <v>207</v>
      </c>
      <c r="X79" s="90"/>
      <c r="Y79" s="144" t="s">
        <v>207</v>
      </c>
      <c r="Z79" s="90"/>
      <c r="AA79" s="144" t="s">
        <v>207</v>
      </c>
      <c r="AB79" s="90"/>
      <c r="AC79" s="144" t="s">
        <v>231</v>
      </c>
      <c r="AD79" s="90" t="s">
        <v>1283</v>
      </c>
      <c r="AE79" s="144" t="s">
        <v>207</v>
      </c>
      <c r="AF79" s="142" t="str">
        <f>IF(AND(O79="",Q79="",S79="",U79="",W79="",Y79="",AA79="",AC79=""),"",IF(OR(AND(O79&lt;&gt;"NA",O79&lt;&gt;"C",O79&lt;&gt;"NC",O79&lt;&gt;"SF",O79&lt;&gt;""),AND(Q79&lt;&gt;"NA",Q79&lt;&gt;"C",Q79&lt;&gt;"NC",Q79&lt;&gt;"SF",Q79&lt;&gt;""),AND(S79&lt;&gt;"NA",S79&lt;&gt;"C",S79&lt;&gt;"NC",S79&lt;&gt;"SF",S79&lt;&gt;""),AND(U79&lt;&gt;"NA",U79&lt;&gt;"C",U79&lt;&gt;"NC",U79&lt;&gt;"SF",U79&lt;&gt;""),AND(W79&lt;&gt;"NA",W79&lt;&gt;"C",W79&lt;&gt;"NC",W79&lt;&gt;"SF",W79&lt;&gt;""),AND(Y79&lt;&gt;"NA",Y79&lt;&gt;"C",Y79&lt;&gt;"NC",Y79&lt;&gt;"SF",Y79&lt;&gt;""),AND(AA79&lt;&gt;"NA",AA79&lt;&gt;"C",AA79&lt;&gt;"NC",AA79&lt;&gt;"SF",AA79&lt;&gt;""),AND(AC79&lt;&gt;"NA",AC79&lt;&gt;"C",AC79&lt;&gt;"NC",AC79&lt;&gt;"SF",AC79&lt;&gt;"")),"FALSO",IF(AND(O79="NA",Q79="NA",S79="NA",U79="NA",W79="NA",Y79="NA",AA79="NA",AC79="NA"),"NA",IF(OR(O79="NC",Q79="NC",S79="NC",U79="NC",W79="NC",Y79="NC",AA79="NC",AC79="NC",O79="SF",Q79="SF",S79="SF",U79="SF",W79="SF",Y79="SF",AA79="SF",AC79="SF"),"NC",IF(OR(O79="C",Q79="C",S79="C",U79="C",W79="C",Y79="C",AA79="C",AC79="C"),"C","")))))</f>
        <v>NC</v>
      </c>
      <c r="AG79" s="185" t="str">
        <f>IF(AND(AE79="C",AF79="C"),"UTILIZOU O PDA CORRETAMENTE",IF(AND(AE79="C",AF79="NC"),"UTILIZOU O PDA CORRETAMENTE. NÃO HÁ FOTOS DE TODAS AS ETAPAS",IF(AND(AE79="NC",AF79="NC"),"NÃO UTILIZOU O PDA",IF(AND(AE79="NA",AF79="NA"),"NÃO AVALIADO POR FALHA DE SINCRONISMO"))))</f>
        <v>UTILIZOU O PDA CORRETAMENTE. NÃO HÁ FOTOS DE TODAS AS ETAPAS</v>
      </c>
      <c r="AH79" s="144" t="s">
        <v>207</v>
      </c>
      <c r="AI79" s="150" t="s">
        <v>6</v>
      </c>
      <c r="AJ79" s="149" t="str">
        <f>E79</f>
        <v>SÃO PAULO</v>
      </c>
      <c r="AK79" s="151" t="s">
        <v>60</v>
      </c>
    </row>
    <row r="80" spans="1:37" ht="30" hidden="1" customHeight="1">
      <c r="A80" s="162" t="s">
        <v>201</v>
      </c>
      <c r="B80" s="176">
        <v>2619824128</v>
      </c>
      <c r="C80" s="176" t="s">
        <v>1257</v>
      </c>
      <c r="D80" s="176" t="s">
        <v>111</v>
      </c>
      <c r="E80" s="176" t="s">
        <v>5</v>
      </c>
      <c r="F80" s="176" t="s">
        <v>1280</v>
      </c>
      <c r="G80" s="176">
        <v>193</v>
      </c>
      <c r="H80" s="176" t="s">
        <v>504</v>
      </c>
      <c r="I80" s="176" t="s">
        <v>283</v>
      </c>
      <c r="J80" s="176" t="s">
        <v>1259</v>
      </c>
      <c r="K80" s="176" t="s">
        <v>1281</v>
      </c>
      <c r="L80" s="204">
        <v>46155.333333333336</v>
      </c>
      <c r="M80" s="204">
        <v>46155.354166666664</v>
      </c>
      <c r="N80" s="176" t="s">
        <v>1282</v>
      </c>
      <c r="O80" s="155" t="s">
        <v>207</v>
      </c>
      <c r="P80" s="90"/>
      <c r="Q80" s="144" t="s">
        <v>230</v>
      </c>
      <c r="R80" s="90"/>
      <c r="S80" s="144" t="s">
        <v>207</v>
      </c>
      <c r="T80" s="90"/>
      <c r="U80" s="144" t="s">
        <v>207</v>
      </c>
      <c r="V80" s="90"/>
      <c r="W80" s="144" t="s">
        <v>207</v>
      </c>
      <c r="X80" s="90"/>
      <c r="Y80" s="144" t="s">
        <v>207</v>
      </c>
      <c r="Z80" s="90"/>
      <c r="AA80" s="144" t="s">
        <v>207</v>
      </c>
      <c r="AB80" s="90"/>
      <c r="AC80" s="144" t="s">
        <v>231</v>
      </c>
      <c r="AD80" s="90" t="s">
        <v>1283</v>
      </c>
      <c r="AE80" s="144" t="s">
        <v>207</v>
      </c>
      <c r="AF80" s="142" t="str">
        <f>IF(AND(O80="",Q80="",S80="",U80="",W80="",Y80="",AA80="",AC80=""),"",IF(OR(AND(O80&lt;&gt;"NA",O80&lt;&gt;"C",O80&lt;&gt;"NC",O80&lt;&gt;"SF",O80&lt;&gt;""),AND(Q80&lt;&gt;"NA",Q80&lt;&gt;"C",Q80&lt;&gt;"NC",Q80&lt;&gt;"SF",Q80&lt;&gt;""),AND(S80&lt;&gt;"NA",S80&lt;&gt;"C",S80&lt;&gt;"NC",S80&lt;&gt;"SF",S80&lt;&gt;""),AND(U80&lt;&gt;"NA",U80&lt;&gt;"C",U80&lt;&gt;"NC",U80&lt;&gt;"SF",U80&lt;&gt;""),AND(W80&lt;&gt;"NA",W80&lt;&gt;"C",W80&lt;&gt;"NC",W80&lt;&gt;"SF",W80&lt;&gt;""),AND(Y80&lt;&gt;"NA",Y80&lt;&gt;"C",Y80&lt;&gt;"NC",Y80&lt;&gt;"SF",Y80&lt;&gt;""),AND(AA80&lt;&gt;"NA",AA80&lt;&gt;"C",AA80&lt;&gt;"NC",AA80&lt;&gt;"SF",AA80&lt;&gt;""),AND(AC80&lt;&gt;"NA",AC80&lt;&gt;"C",AC80&lt;&gt;"NC",AC80&lt;&gt;"SF",AC80&lt;&gt;"")),"FALSO",IF(AND(O80="NA",Q80="NA",S80="NA",U80="NA",W80="NA",Y80="NA",AA80="NA",AC80="NA"),"NA",IF(OR(O80="NC",Q80="NC",S80="NC",U80="NC",W80="NC",Y80="NC",AA80="NC",AC80="NC",O80="SF",Q80="SF",S80="SF",U80="SF",W80="SF",Y80="SF",AA80="SF",AC80="SF"),"NC",IF(OR(O80="C",Q80="C",S80="C",U80="C",W80="C",Y80="C",AA80="C",AC80="C"),"C","")))))</f>
        <v>NC</v>
      </c>
      <c r="AG80" s="185" t="str">
        <f>IF(AND(AE80="C",AF80="C"),"UTILIZOU O PDA CORRETAMENTE",IF(AND(AE80="C",AF80="NC"),"UTILIZOU O PDA CORRETAMENTE. NÃO HÁ FOTOS DE TODAS AS ETAPAS",IF(AND(AE80="NC",AF80="NC"),"NÃO UTILIZOU O PDA",IF(AND(AE80="NA",AF80="NA"),"NÃO AVALIADO POR FALHA DE SINCRONISMO"))))</f>
        <v>UTILIZOU O PDA CORRETAMENTE. NÃO HÁ FOTOS DE TODAS AS ETAPAS</v>
      </c>
      <c r="AH80" s="144" t="s">
        <v>207</v>
      </c>
      <c r="AI80" s="150" t="s">
        <v>6</v>
      </c>
      <c r="AJ80" s="149" t="str">
        <f>E80</f>
        <v>SÃO PAULO</v>
      </c>
      <c r="AK80" s="151" t="s">
        <v>60</v>
      </c>
    </row>
    <row r="81" spans="1:37" ht="30" hidden="1" customHeight="1">
      <c r="A81" s="162" t="s">
        <v>201</v>
      </c>
      <c r="B81" s="176">
        <v>2619824172</v>
      </c>
      <c r="C81" s="176" t="s">
        <v>1257</v>
      </c>
      <c r="D81" s="176" t="s">
        <v>111</v>
      </c>
      <c r="E81" s="176" t="s">
        <v>5</v>
      </c>
      <c r="F81" s="176" t="s">
        <v>1280</v>
      </c>
      <c r="G81" s="176">
        <v>170</v>
      </c>
      <c r="H81" s="176" t="s">
        <v>203</v>
      </c>
      <c r="I81" s="176" t="s">
        <v>283</v>
      </c>
      <c r="J81" s="176" t="s">
        <v>1259</v>
      </c>
      <c r="K81" s="176" t="s">
        <v>1281</v>
      </c>
      <c r="L81" s="204">
        <v>46155.333333333336</v>
      </c>
      <c r="M81" s="204">
        <v>46155.354166666664</v>
      </c>
      <c r="N81" s="176" t="s">
        <v>1282</v>
      </c>
      <c r="O81" s="155" t="s">
        <v>207</v>
      </c>
      <c r="P81" s="90"/>
      <c r="Q81" s="144" t="s">
        <v>230</v>
      </c>
      <c r="R81" s="90"/>
      <c r="S81" s="144" t="s">
        <v>207</v>
      </c>
      <c r="T81" s="90"/>
      <c r="U81" s="144" t="s">
        <v>207</v>
      </c>
      <c r="V81" s="90"/>
      <c r="W81" s="144" t="s">
        <v>207</v>
      </c>
      <c r="X81" s="90"/>
      <c r="Y81" s="144" t="s">
        <v>207</v>
      </c>
      <c r="Z81" s="90"/>
      <c r="AA81" s="144" t="s">
        <v>207</v>
      </c>
      <c r="AB81" s="90"/>
      <c r="AC81" s="144" t="s">
        <v>231</v>
      </c>
      <c r="AD81" s="90" t="s">
        <v>1283</v>
      </c>
      <c r="AE81" s="144" t="s">
        <v>207</v>
      </c>
      <c r="AF81" s="142" t="str">
        <f>IF(AND(O81="",Q81="",S81="",U81="",W81="",Y81="",AA81="",AC81=""),"",IF(OR(AND(O81&lt;&gt;"NA",O81&lt;&gt;"C",O81&lt;&gt;"NC",O81&lt;&gt;"SF",O81&lt;&gt;""),AND(Q81&lt;&gt;"NA",Q81&lt;&gt;"C",Q81&lt;&gt;"NC",Q81&lt;&gt;"SF",Q81&lt;&gt;""),AND(S81&lt;&gt;"NA",S81&lt;&gt;"C",S81&lt;&gt;"NC",S81&lt;&gt;"SF",S81&lt;&gt;""),AND(U81&lt;&gt;"NA",U81&lt;&gt;"C",U81&lt;&gt;"NC",U81&lt;&gt;"SF",U81&lt;&gt;""),AND(W81&lt;&gt;"NA",W81&lt;&gt;"C",W81&lt;&gt;"NC",W81&lt;&gt;"SF",W81&lt;&gt;""),AND(Y81&lt;&gt;"NA",Y81&lt;&gt;"C",Y81&lt;&gt;"NC",Y81&lt;&gt;"SF",Y81&lt;&gt;""),AND(AA81&lt;&gt;"NA",AA81&lt;&gt;"C",AA81&lt;&gt;"NC",AA81&lt;&gt;"SF",AA81&lt;&gt;""),AND(AC81&lt;&gt;"NA",AC81&lt;&gt;"C",AC81&lt;&gt;"NC",AC81&lt;&gt;"SF",AC81&lt;&gt;"")),"FALSO",IF(AND(O81="NA",Q81="NA",S81="NA",U81="NA",W81="NA",Y81="NA",AA81="NA",AC81="NA"),"NA",IF(OR(O81="NC",Q81="NC",S81="NC",U81="NC",W81="NC",Y81="NC",AA81="NC",AC81="NC",O81="SF",Q81="SF",S81="SF",U81="SF",W81="SF",Y81="SF",AA81="SF",AC81="SF"),"NC",IF(OR(O81="C",Q81="C",S81="C",U81="C",W81="C",Y81="C",AA81="C",AC81="C"),"C","")))))</f>
        <v>NC</v>
      </c>
      <c r="AG81" s="185" t="str">
        <f>IF(AND(AE81="C",AF81="C"),"UTILIZOU O PDA CORRETAMENTE",IF(AND(AE81="C",AF81="NC"),"UTILIZOU O PDA CORRETAMENTE. NÃO HÁ FOTOS DE TODAS AS ETAPAS",IF(AND(AE81="NC",AF81="NC"),"NÃO UTILIZOU O PDA",IF(AND(AE81="NA",AF81="NA"),"NÃO AVALIADO POR FALHA DE SINCRONISMO"))))</f>
        <v>UTILIZOU O PDA CORRETAMENTE. NÃO HÁ FOTOS DE TODAS AS ETAPAS</v>
      </c>
      <c r="AH81" s="144" t="s">
        <v>207</v>
      </c>
      <c r="AI81" s="150" t="s">
        <v>6</v>
      </c>
      <c r="AJ81" s="149" t="str">
        <f>E81</f>
        <v>SÃO PAULO</v>
      </c>
      <c r="AK81" s="151" t="s">
        <v>60</v>
      </c>
    </row>
    <row r="82" spans="1:37" ht="30" hidden="1" customHeight="1">
      <c r="A82" s="162" t="s">
        <v>201</v>
      </c>
      <c r="B82" s="176">
        <v>2619824174</v>
      </c>
      <c r="C82" s="176" t="s">
        <v>1257</v>
      </c>
      <c r="D82" s="176" t="s">
        <v>111</v>
      </c>
      <c r="E82" s="176" t="s">
        <v>5</v>
      </c>
      <c r="F82" s="176" t="s">
        <v>1280</v>
      </c>
      <c r="G82" s="176">
        <v>193</v>
      </c>
      <c r="H82" s="176" t="s">
        <v>217</v>
      </c>
      <c r="I82" s="176" t="s">
        <v>283</v>
      </c>
      <c r="J82" s="176" t="s">
        <v>1259</v>
      </c>
      <c r="K82" s="176" t="s">
        <v>1281</v>
      </c>
      <c r="L82" s="204">
        <v>46155.333333333336</v>
      </c>
      <c r="M82" s="204">
        <v>46155.354166666664</v>
      </c>
      <c r="N82" s="176" t="s">
        <v>1282</v>
      </c>
      <c r="O82" s="155" t="s">
        <v>207</v>
      </c>
      <c r="P82" s="90"/>
      <c r="Q82" s="144" t="s">
        <v>230</v>
      </c>
      <c r="R82" s="90"/>
      <c r="S82" s="144" t="s">
        <v>207</v>
      </c>
      <c r="T82" s="90"/>
      <c r="U82" s="144" t="s">
        <v>207</v>
      </c>
      <c r="V82" s="90"/>
      <c r="W82" s="144" t="s">
        <v>207</v>
      </c>
      <c r="X82" s="90"/>
      <c r="Y82" s="144" t="s">
        <v>207</v>
      </c>
      <c r="Z82" s="90"/>
      <c r="AA82" s="144" t="s">
        <v>207</v>
      </c>
      <c r="AB82" s="90"/>
      <c r="AC82" s="144" t="s">
        <v>231</v>
      </c>
      <c r="AD82" s="90" t="s">
        <v>1283</v>
      </c>
      <c r="AE82" s="144" t="s">
        <v>207</v>
      </c>
      <c r="AF82" s="142" t="str">
        <f>IF(AND(O82="",Q82="",S82="",U82="",W82="",Y82="",AA82="",AC82=""),"",IF(OR(AND(O82&lt;&gt;"NA",O82&lt;&gt;"C",O82&lt;&gt;"NC",O82&lt;&gt;"SF",O82&lt;&gt;""),AND(Q82&lt;&gt;"NA",Q82&lt;&gt;"C",Q82&lt;&gt;"NC",Q82&lt;&gt;"SF",Q82&lt;&gt;""),AND(S82&lt;&gt;"NA",S82&lt;&gt;"C",S82&lt;&gt;"NC",S82&lt;&gt;"SF",S82&lt;&gt;""),AND(U82&lt;&gt;"NA",U82&lt;&gt;"C",U82&lt;&gt;"NC",U82&lt;&gt;"SF",U82&lt;&gt;""),AND(W82&lt;&gt;"NA",W82&lt;&gt;"C",W82&lt;&gt;"NC",W82&lt;&gt;"SF",W82&lt;&gt;""),AND(Y82&lt;&gt;"NA",Y82&lt;&gt;"C",Y82&lt;&gt;"NC",Y82&lt;&gt;"SF",Y82&lt;&gt;""),AND(AA82&lt;&gt;"NA",AA82&lt;&gt;"C",AA82&lt;&gt;"NC",AA82&lt;&gt;"SF",AA82&lt;&gt;""),AND(AC82&lt;&gt;"NA",AC82&lt;&gt;"C",AC82&lt;&gt;"NC",AC82&lt;&gt;"SF",AC82&lt;&gt;"")),"FALSO",IF(AND(O82="NA",Q82="NA",S82="NA",U82="NA",W82="NA",Y82="NA",AA82="NA",AC82="NA"),"NA",IF(OR(O82="NC",Q82="NC",S82="NC",U82="NC",W82="NC",Y82="NC",AA82="NC",AC82="NC",O82="SF",Q82="SF",S82="SF",U82="SF",W82="SF",Y82="SF",AA82="SF",AC82="SF"),"NC",IF(OR(O82="C",Q82="C",S82="C",U82="C",W82="C",Y82="C",AA82="C",AC82="C"),"C","")))))</f>
        <v>NC</v>
      </c>
      <c r="AG82" s="185" t="str">
        <f>IF(AND(AE82="C",AF82="C"),"UTILIZOU O PDA CORRETAMENTE",IF(AND(AE82="C",AF82="NC"),"UTILIZOU O PDA CORRETAMENTE. NÃO HÁ FOTOS DE TODAS AS ETAPAS",IF(AND(AE82="NC",AF82="NC"),"NÃO UTILIZOU O PDA",IF(AND(AE82="NA",AF82="NA"),"NÃO AVALIADO POR FALHA DE SINCRONISMO"))))</f>
        <v>UTILIZOU O PDA CORRETAMENTE. NÃO HÁ FOTOS DE TODAS AS ETAPAS</v>
      </c>
      <c r="AH82" s="144" t="s">
        <v>207</v>
      </c>
      <c r="AI82" s="150" t="s">
        <v>6</v>
      </c>
      <c r="AJ82" s="149" t="str">
        <f>E82</f>
        <v>SÃO PAULO</v>
      </c>
      <c r="AK82" s="151" t="s">
        <v>60</v>
      </c>
    </row>
    <row r="83" spans="1:37" ht="30" hidden="1" customHeight="1">
      <c r="A83" s="162" t="s">
        <v>201</v>
      </c>
      <c r="B83" s="176">
        <v>2619824161</v>
      </c>
      <c r="C83" s="176" t="s">
        <v>1257</v>
      </c>
      <c r="D83" s="176" t="s">
        <v>111</v>
      </c>
      <c r="E83" s="176" t="s">
        <v>5</v>
      </c>
      <c r="F83" s="176" t="s">
        <v>1280</v>
      </c>
      <c r="G83" s="176">
        <v>185</v>
      </c>
      <c r="H83" s="176" t="s">
        <v>208</v>
      </c>
      <c r="I83" s="176" t="s">
        <v>283</v>
      </c>
      <c r="J83" s="176" t="s">
        <v>1259</v>
      </c>
      <c r="K83" s="176" t="s">
        <v>1281</v>
      </c>
      <c r="L83" s="204">
        <v>46155.333333333336</v>
      </c>
      <c r="M83" s="204">
        <v>46155.354166666664</v>
      </c>
      <c r="N83" s="176" t="s">
        <v>1282</v>
      </c>
      <c r="O83" s="155" t="s">
        <v>207</v>
      </c>
      <c r="P83" s="90"/>
      <c r="Q83" s="144" t="s">
        <v>230</v>
      </c>
      <c r="R83" s="90"/>
      <c r="S83" s="144" t="s">
        <v>207</v>
      </c>
      <c r="T83" s="90"/>
      <c r="U83" s="144" t="s">
        <v>207</v>
      </c>
      <c r="V83" s="90"/>
      <c r="W83" s="144" t="s">
        <v>207</v>
      </c>
      <c r="X83" s="90"/>
      <c r="Y83" s="144" t="s">
        <v>207</v>
      </c>
      <c r="Z83" s="90"/>
      <c r="AA83" s="144" t="s">
        <v>207</v>
      </c>
      <c r="AB83" s="90"/>
      <c r="AC83" s="144" t="s">
        <v>231</v>
      </c>
      <c r="AD83" s="90" t="s">
        <v>1283</v>
      </c>
      <c r="AE83" s="144" t="s">
        <v>207</v>
      </c>
      <c r="AF83" s="142" t="str">
        <f>IF(AND(O83="",Q83="",S83="",U83="",W83="",Y83="",AA83="",AC83=""),"",IF(OR(AND(O83&lt;&gt;"NA",O83&lt;&gt;"C",O83&lt;&gt;"NC",O83&lt;&gt;"SF",O83&lt;&gt;""),AND(Q83&lt;&gt;"NA",Q83&lt;&gt;"C",Q83&lt;&gt;"NC",Q83&lt;&gt;"SF",Q83&lt;&gt;""),AND(S83&lt;&gt;"NA",S83&lt;&gt;"C",S83&lt;&gt;"NC",S83&lt;&gt;"SF",S83&lt;&gt;""),AND(U83&lt;&gt;"NA",U83&lt;&gt;"C",U83&lt;&gt;"NC",U83&lt;&gt;"SF",U83&lt;&gt;""),AND(W83&lt;&gt;"NA",W83&lt;&gt;"C",W83&lt;&gt;"NC",W83&lt;&gt;"SF",W83&lt;&gt;""),AND(Y83&lt;&gt;"NA",Y83&lt;&gt;"C",Y83&lt;&gt;"NC",Y83&lt;&gt;"SF",Y83&lt;&gt;""),AND(AA83&lt;&gt;"NA",AA83&lt;&gt;"C",AA83&lt;&gt;"NC",AA83&lt;&gt;"SF",AA83&lt;&gt;""),AND(AC83&lt;&gt;"NA",AC83&lt;&gt;"C",AC83&lt;&gt;"NC",AC83&lt;&gt;"SF",AC83&lt;&gt;"")),"FALSO",IF(AND(O83="NA",Q83="NA",S83="NA",U83="NA",W83="NA",Y83="NA",AA83="NA",AC83="NA"),"NA",IF(OR(O83="NC",Q83="NC",S83="NC",U83="NC",W83="NC",Y83="NC",AA83="NC",AC83="NC",O83="SF",Q83="SF",S83="SF",U83="SF",W83="SF",Y83="SF",AA83="SF",AC83="SF"),"NC",IF(OR(O83="C",Q83="C",S83="C",U83="C",W83="C",Y83="C",AA83="C",AC83="C"),"C","")))))</f>
        <v>NC</v>
      </c>
      <c r="AG83" s="185" t="str">
        <f>IF(AND(AE83="C",AF83="C"),"UTILIZOU O PDA CORRETAMENTE",IF(AND(AE83="C",AF83="NC"),"UTILIZOU O PDA CORRETAMENTE. NÃO HÁ FOTOS DE TODAS AS ETAPAS",IF(AND(AE83="NC",AF83="NC"),"NÃO UTILIZOU O PDA",IF(AND(AE83="NA",AF83="NA"),"NÃO AVALIADO POR FALHA DE SINCRONISMO"))))</f>
        <v>UTILIZOU O PDA CORRETAMENTE. NÃO HÁ FOTOS DE TODAS AS ETAPAS</v>
      </c>
      <c r="AH83" s="144" t="s">
        <v>207</v>
      </c>
      <c r="AI83" s="150" t="s">
        <v>6</v>
      </c>
      <c r="AJ83" s="149" t="str">
        <f>E83</f>
        <v>SÃO PAULO</v>
      </c>
      <c r="AK83" s="151" t="s">
        <v>60</v>
      </c>
    </row>
    <row r="84" spans="1:37" ht="30" hidden="1" customHeight="1">
      <c r="A84" s="162" t="s">
        <v>201</v>
      </c>
      <c r="B84" s="176">
        <v>2619824153</v>
      </c>
      <c r="C84" s="176" t="s">
        <v>1257</v>
      </c>
      <c r="D84" s="176" t="s">
        <v>111</v>
      </c>
      <c r="E84" s="176" t="s">
        <v>5</v>
      </c>
      <c r="F84" s="176" t="s">
        <v>1280</v>
      </c>
      <c r="G84" s="176">
        <v>145</v>
      </c>
      <c r="H84" s="176" t="s">
        <v>217</v>
      </c>
      <c r="I84" s="176" t="s">
        <v>283</v>
      </c>
      <c r="J84" s="176" t="s">
        <v>1259</v>
      </c>
      <c r="K84" s="176" t="s">
        <v>1281</v>
      </c>
      <c r="L84" s="204">
        <v>46155.333333333336</v>
      </c>
      <c r="M84" s="204">
        <v>46155.354166666664</v>
      </c>
      <c r="N84" s="176" t="s">
        <v>1282</v>
      </c>
      <c r="O84" s="155" t="s">
        <v>207</v>
      </c>
      <c r="P84" s="90"/>
      <c r="Q84" s="155" t="s">
        <v>230</v>
      </c>
      <c r="R84" s="90"/>
      <c r="S84" s="155" t="s">
        <v>207</v>
      </c>
      <c r="T84" s="90"/>
      <c r="U84" s="155" t="s">
        <v>207</v>
      </c>
      <c r="V84" s="90"/>
      <c r="W84" s="155" t="s">
        <v>207</v>
      </c>
      <c r="X84" s="90"/>
      <c r="Y84" s="155" t="s">
        <v>207</v>
      </c>
      <c r="Z84" s="90"/>
      <c r="AA84" s="155" t="s">
        <v>207</v>
      </c>
      <c r="AB84" s="90"/>
      <c r="AC84" s="155" t="s">
        <v>231</v>
      </c>
      <c r="AD84" s="90" t="s">
        <v>1283</v>
      </c>
      <c r="AE84" s="144" t="s">
        <v>207</v>
      </c>
      <c r="AF84" s="142" t="str">
        <f>IF(AND(O84="",Q84="",S84="",U84="",W84="",Y84="",AA84="",AC84=""),"",IF(OR(AND(O84&lt;&gt;"NA",O84&lt;&gt;"C",O84&lt;&gt;"NC",O84&lt;&gt;"SF",O84&lt;&gt;""),AND(Q84&lt;&gt;"NA",Q84&lt;&gt;"C",Q84&lt;&gt;"NC",Q84&lt;&gt;"SF",Q84&lt;&gt;""),AND(S84&lt;&gt;"NA",S84&lt;&gt;"C",S84&lt;&gt;"NC",S84&lt;&gt;"SF",S84&lt;&gt;""),AND(U84&lt;&gt;"NA",U84&lt;&gt;"C",U84&lt;&gt;"NC",U84&lt;&gt;"SF",U84&lt;&gt;""),AND(W84&lt;&gt;"NA",W84&lt;&gt;"C",W84&lt;&gt;"NC",W84&lt;&gt;"SF",W84&lt;&gt;""),AND(Y84&lt;&gt;"NA",Y84&lt;&gt;"C",Y84&lt;&gt;"NC",Y84&lt;&gt;"SF",Y84&lt;&gt;""),AND(AA84&lt;&gt;"NA",AA84&lt;&gt;"C",AA84&lt;&gt;"NC",AA84&lt;&gt;"SF",AA84&lt;&gt;""),AND(AC84&lt;&gt;"NA",AC84&lt;&gt;"C",AC84&lt;&gt;"NC",AC84&lt;&gt;"SF",AC84&lt;&gt;"")),"FALSO",IF(AND(O84="NA",Q84="NA",S84="NA",U84="NA",W84="NA",Y84="NA",AA84="NA",AC84="NA"),"NA",IF(OR(O84="NC",Q84="NC",S84="NC",U84="NC",W84="NC",Y84="NC",AA84="NC",AC84="NC",O84="SF",Q84="SF",S84="SF",U84="SF",W84="SF",Y84="SF",AA84="SF",AC84="SF"),"NC",IF(OR(O84="C",Q84="C",S84="C",U84="C",W84="C",Y84="C",AA84="C",AC84="C"),"C","")))))</f>
        <v>NC</v>
      </c>
      <c r="AG84" s="185" t="str">
        <f>IF(AND(AE84="C",AF84="C"),"UTILIZOU O PDA CORRETAMENTE",IF(AND(AE84="C",AF84="NC"),"UTILIZOU O PDA CORRETAMENTE. NÃO HÁ FOTOS DE TODAS AS ETAPAS",IF(AND(AE84="NC",AF84="NC"),"NÃO UTILIZOU O PDA",IF(AND(AE84="NA",AF84="NA"),"NÃO AVALIADO POR FALHA DE SINCRONISMO"))))</f>
        <v>UTILIZOU O PDA CORRETAMENTE. NÃO HÁ FOTOS DE TODAS AS ETAPAS</v>
      </c>
      <c r="AH84" s="144" t="s">
        <v>207</v>
      </c>
      <c r="AI84" s="150" t="s">
        <v>6</v>
      </c>
      <c r="AJ84" s="149" t="str">
        <f>E84</f>
        <v>SÃO PAULO</v>
      </c>
      <c r="AK84" s="151" t="s">
        <v>60</v>
      </c>
    </row>
    <row r="85" spans="1:37" ht="30" hidden="1" customHeight="1">
      <c r="A85" s="162" t="s">
        <v>201</v>
      </c>
      <c r="B85" s="176">
        <v>2619824152</v>
      </c>
      <c r="C85" s="176" t="s">
        <v>1257</v>
      </c>
      <c r="D85" s="176" t="s">
        <v>111</v>
      </c>
      <c r="E85" s="176" t="s">
        <v>5</v>
      </c>
      <c r="F85" s="176" t="s">
        <v>1280</v>
      </c>
      <c r="G85" s="176">
        <v>179</v>
      </c>
      <c r="H85" s="176"/>
      <c r="I85" s="176" t="s">
        <v>283</v>
      </c>
      <c r="J85" s="176" t="s">
        <v>1259</v>
      </c>
      <c r="K85" s="176" t="s">
        <v>1281</v>
      </c>
      <c r="L85" s="204">
        <v>46155.333333333336</v>
      </c>
      <c r="M85" s="204">
        <v>46155.354166666664</v>
      </c>
      <c r="N85" s="176" t="s">
        <v>1282</v>
      </c>
      <c r="O85" s="155" t="s">
        <v>207</v>
      </c>
      <c r="P85" s="90"/>
      <c r="Q85" s="144" t="s">
        <v>230</v>
      </c>
      <c r="R85" s="90"/>
      <c r="S85" s="144" t="s">
        <v>207</v>
      </c>
      <c r="T85" s="90"/>
      <c r="U85" s="144" t="s">
        <v>207</v>
      </c>
      <c r="V85" s="90"/>
      <c r="W85" s="144" t="s">
        <v>207</v>
      </c>
      <c r="X85" s="90"/>
      <c r="Y85" s="144" t="s">
        <v>207</v>
      </c>
      <c r="Z85" s="90"/>
      <c r="AA85" s="144" t="s">
        <v>207</v>
      </c>
      <c r="AB85" s="90"/>
      <c r="AC85" s="144" t="s">
        <v>231</v>
      </c>
      <c r="AD85" s="90" t="s">
        <v>1283</v>
      </c>
      <c r="AE85" s="144" t="s">
        <v>207</v>
      </c>
      <c r="AF85" s="142" t="str">
        <f>IF(AND(O85="",Q85="",S85="",U85="",W85="",Y85="",AA85="",AC85=""),"",IF(OR(AND(O85&lt;&gt;"NA",O85&lt;&gt;"C",O85&lt;&gt;"NC",O85&lt;&gt;"SF",O85&lt;&gt;""),AND(Q85&lt;&gt;"NA",Q85&lt;&gt;"C",Q85&lt;&gt;"NC",Q85&lt;&gt;"SF",Q85&lt;&gt;""),AND(S85&lt;&gt;"NA",S85&lt;&gt;"C",S85&lt;&gt;"NC",S85&lt;&gt;"SF",S85&lt;&gt;""),AND(U85&lt;&gt;"NA",U85&lt;&gt;"C",U85&lt;&gt;"NC",U85&lt;&gt;"SF",U85&lt;&gt;""),AND(W85&lt;&gt;"NA",W85&lt;&gt;"C",W85&lt;&gt;"NC",W85&lt;&gt;"SF",W85&lt;&gt;""),AND(Y85&lt;&gt;"NA",Y85&lt;&gt;"C",Y85&lt;&gt;"NC",Y85&lt;&gt;"SF",Y85&lt;&gt;""),AND(AA85&lt;&gt;"NA",AA85&lt;&gt;"C",AA85&lt;&gt;"NC",AA85&lt;&gt;"SF",AA85&lt;&gt;""),AND(AC85&lt;&gt;"NA",AC85&lt;&gt;"C",AC85&lt;&gt;"NC",AC85&lt;&gt;"SF",AC85&lt;&gt;"")),"FALSO",IF(AND(O85="NA",Q85="NA",S85="NA",U85="NA",W85="NA",Y85="NA",AA85="NA",AC85="NA"),"NA",IF(OR(O85="NC",Q85="NC",S85="NC",U85="NC",W85="NC",Y85="NC",AA85="NC",AC85="NC",O85="SF",Q85="SF",S85="SF",U85="SF",W85="SF",Y85="SF",AA85="SF",AC85="SF"),"NC",IF(OR(O85="C",Q85="C",S85="C",U85="C",W85="C",Y85="C",AA85="C",AC85="C"),"C","")))))</f>
        <v>NC</v>
      </c>
      <c r="AG85" s="185" t="str">
        <f>IF(AND(AE85="C",AF85="C"),"UTILIZOU O PDA CORRETAMENTE",IF(AND(AE85="C",AF85="NC"),"UTILIZOU O PDA CORRETAMENTE. NÃO HÁ FOTOS DE TODAS AS ETAPAS",IF(AND(AE85="NC",AF85="NC"),"NÃO UTILIZOU O PDA",IF(AND(AE85="NA",AF85="NA"),"NÃO AVALIADO POR FALHA DE SINCRONISMO"))))</f>
        <v>UTILIZOU O PDA CORRETAMENTE. NÃO HÁ FOTOS DE TODAS AS ETAPAS</v>
      </c>
      <c r="AH85" s="144" t="s">
        <v>207</v>
      </c>
      <c r="AI85" s="150" t="s">
        <v>6</v>
      </c>
      <c r="AJ85" s="149" t="str">
        <f>E85</f>
        <v>SÃO PAULO</v>
      </c>
      <c r="AK85" s="151" t="s">
        <v>60</v>
      </c>
    </row>
    <row r="86" spans="1:37" ht="30" hidden="1" customHeight="1">
      <c r="A86" s="162" t="s">
        <v>201</v>
      </c>
      <c r="B86" s="176">
        <v>2619824195</v>
      </c>
      <c r="C86" s="176" t="s">
        <v>1257</v>
      </c>
      <c r="D86" s="176" t="s">
        <v>111</v>
      </c>
      <c r="E86" s="176" t="s">
        <v>5</v>
      </c>
      <c r="F86" s="176" t="s">
        <v>1280</v>
      </c>
      <c r="G86" s="176">
        <v>156</v>
      </c>
      <c r="H86" s="176" t="s">
        <v>217</v>
      </c>
      <c r="I86" s="176" t="s">
        <v>283</v>
      </c>
      <c r="J86" s="176" t="s">
        <v>1259</v>
      </c>
      <c r="K86" s="176" t="s">
        <v>1281</v>
      </c>
      <c r="L86" s="204">
        <v>46155.333333333336</v>
      </c>
      <c r="M86" s="204">
        <v>46155.354166666664</v>
      </c>
      <c r="N86" s="176" t="s">
        <v>1282</v>
      </c>
      <c r="O86" s="155" t="s">
        <v>207</v>
      </c>
      <c r="P86" s="90"/>
      <c r="Q86" s="144" t="s">
        <v>230</v>
      </c>
      <c r="R86" s="90"/>
      <c r="S86" s="144" t="s">
        <v>207</v>
      </c>
      <c r="T86" s="90"/>
      <c r="U86" s="144" t="s">
        <v>207</v>
      </c>
      <c r="V86" s="90"/>
      <c r="W86" s="144" t="s">
        <v>207</v>
      </c>
      <c r="X86" s="90"/>
      <c r="Y86" s="144" t="s">
        <v>207</v>
      </c>
      <c r="Z86" s="90"/>
      <c r="AA86" s="144" t="s">
        <v>207</v>
      </c>
      <c r="AB86" s="90"/>
      <c r="AC86" s="144" t="s">
        <v>231</v>
      </c>
      <c r="AD86" s="90" t="s">
        <v>1283</v>
      </c>
      <c r="AE86" s="144" t="s">
        <v>207</v>
      </c>
      <c r="AF86" s="142" t="str">
        <f>IF(AND(O86="",Q86="",S86="",U86="",W86="",Y86="",AA86="",AC86=""),"",IF(OR(AND(O86&lt;&gt;"NA",O86&lt;&gt;"C",O86&lt;&gt;"NC",O86&lt;&gt;"SF",O86&lt;&gt;""),AND(Q86&lt;&gt;"NA",Q86&lt;&gt;"C",Q86&lt;&gt;"NC",Q86&lt;&gt;"SF",Q86&lt;&gt;""),AND(S86&lt;&gt;"NA",S86&lt;&gt;"C",S86&lt;&gt;"NC",S86&lt;&gt;"SF",S86&lt;&gt;""),AND(U86&lt;&gt;"NA",U86&lt;&gt;"C",U86&lt;&gt;"NC",U86&lt;&gt;"SF",U86&lt;&gt;""),AND(W86&lt;&gt;"NA",W86&lt;&gt;"C",W86&lt;&gt;"NC",W86&lt;&gt;"SF",W86&lt;&gt;""),AND(Y86&lt;&gt;"NA",Y86&lt;&gt;"C",Y86&lt;&gt;"NC",Y86&lt;&gt;"SF",Y86&lt;&gt;""),AND(AA86&lt;&gt;"NA",AA86&lt;&gt;"C",AA86&lt;&gt;"NC",AA86&lt;&gt;"SF",AA86&lt;&gt;""),AND(AC86&lt;&gt;"NA",AC86&lt;&gt;"C",AC86&lt;&gt;"NC",AC86&lt;&gt;"SF",AC86&lt;&gt;"")),"FALSO",IF(AND(O86="NA",Q86="NA",S86="NA",U86="NA",W86="NA",Y86="NA",AA86="NA",AC86="NA"),"NA",IF(OR(O86="NC",Q86="NC",S86="NC",U86="NC",W86="NC",Y86="NC",AA86="NC",AC86="NC",O86="SF",Q86="SF",S86="SF",U86="SF",W86="SF",Y86="SF",AA86="SF",AC86="SF"),"NC",IF(OR(O86="C",Q86="C",S86="C",U86="C",W86="C",Y86="C",AA86="C",AC86="C"),"C","")))))</f>
        <v>NC</v>
      </c>
      <c r="AG86" s="185" t="str">
        <f>IF(AND(AE86="C",AF86="C"),"UTILIZOU O PDA CORRETAMENTE",IF(AND(AE86="C",AF86="NC"),"UTILIZOU O PDA CORRETAMENTE. NÃO HÁ FOTOS DE TODAS AS ETAPAS",IF(AND(AE86="NC",AF86="NC"),"NÃO UTILIZOU O PDA",IF(AND(AE86="NA",AF86="NA"),"NÃO AVALIADO POR FALHA DE SINCRONISMO"))))</f>
        <v>UTILIZOU O PDA CORRETAMENTE. NÃO HÁ FOTOS DE TODAS AS ETAPAS</v>
      </c>
      <c r="AH86" s="144" t="s">
        <v>207</v>
      </c>
      <c r="AI86" s="150" t="s">
        <v>6</v>
      </c>
      <c r="AJ86" s="149" t="str">
        <f>E86</f>
        <v>SÃO PAULO</v>
      </c>
      <c r="AK86" s="151" t="s">
        <v>60</v>
      </c>
    </row>
    <row r="87" spans="1:37" ht="30" hidden="1" customHeight="1">
      <c r="A87" s="162" t="s">
        <v>201</v>
      </c>
      <c r="B87" s="176">
        <v>2619824196</v>
      </c>
      <c r="C87" s="176" t="s">
        <v>1257</v>
      </c>
      <c r="D87" s="176" t="s">
        <v>111</v>
      </c>
      <c r="E87" s="176" t="s">
        <v>5</v>
      </c>
      <c r="F87" s="176" t="s">
        <v>1280</v>
      </c>
      <c r="G87" s="176">
        <v>132</v>
      </c>
      <c r="H87" s="176"/>
      <c r="I87" s="176" t="s">
        <v>283</v>
      </c>
      <c r="J87" s="176" t="s">
        <v>1259</v>
      </c>
      <c r="K87" s="176" t="s">
        <v>1281</v>
      </c>
      <c r="L87" s="204">
        <v>46155.333333333336</v>
      </c>
      <c r="M87" s="204">
        <v>46155.354166666664</v>
      </c>
      <c r="N87" s="176" t="s">
        <v>1282</v>
      </c>
      <c r="O87" s="155" t="s">
        <v>207</v>
      </c>
      <c r="P87" s="90"/>
      <c r="Q87" s="144" t="s">
        <v>230</v>
      </c>
      <c r="R87" s="90"/>
      <c r="S87" s="144" t="s">
        <v>207</v>
      </c>
      <c r="T87" s="90"/>
      <c r="U87" s="144" t="s">
        <v>207</v>
      </c>
      <c r="V87" s="90"/>
      <c r="W87" s="144" t="s">
        <v>207</v>
      </c>
      <c r="X87" s="90"/>
      <c r="Y87" s="144" t="s">
        <v>207</v>
      </c>
      <c r="Z87" s="90"/>
      <c r="AA87" s="144" t="s">
        <v>207</v>
      </c>
      <c r="AB87" s="90"/>
      <c r="AC87" s="144" t="s">
        <v>231</v>
      </c>
      <c r="AD87" s="90" t="s">
        <v>1283</v>
      </c>
      <c r="AE87" s="144" t="s">
        <v>207</v>
      </c>
      <c r="AF87" s="142" t="str">
        <f>IF(AND(O87="",Q87="",S87="",U87="",W87="",Y87="",AA87="",AC87=""),"",IF(OR(AND(O87&lt;&gt;"NA",O87&lt;&gt;"C",O87&lt;&gt;"NC",O87&lt;&gt;"SF",O87&lt;&gt;""),AND(Q87&lt;&gt;"NA",Q87&lt;&gt;"C",Q87&lt;&gt;"NC",Q87&lt;&gt;"SF",Q87&lt;&gt;""),AND(S87&lt;&gt;"NA",S87&lt;&gt;"C",S87&lt;&gt;"NC",S87&lt;&gt;"SF",S87&lt;&gt;""),AND(U87&lt;&gt;"NA",U87&lt;&gt;"C",U87&lt;&gt;"NC",U87&lt;&gt;"SF",U87&lt;&gt;""),AND(W87&lt;&gt;"NA",W87&lt;&gt;"C",W87&lt;&gt;"NC",W87&lt;&gt;"SF",W87&lt;&gt;""),AND(Y87&lt;&gt;"NA",Y87&lt;&gt;"C",Y87&lt;&gt;"NC",Y87&lt;&gt;"SF",Y87&lt;&gt;""),AND(AA87&lt;&gt;"NA",AA87&lt;&gt;"C",AA87&lt;&gt;"NC",AA87&lt;&gt;"SF",AA87&lt;&gt;""),AND(AC87&lt;&gt;"NA",AC87&lt;&gt;"C",AC87&lt;&gt;"NC",AC87&lt;&gt;"SF",AC87&lt;&gt;"")),"FALSO",IF(AND(O87="NA",Q87="NA",S87="NA",U87="NA",W87="NA",Y87="NA",AA87="NA",AC87="NA"),"NA",IF(OR(O87="NC",Q87="NC",S87="NC",U87="NC",W87="NC",Y87="NC",AA87="NC",AC87="NC",O87="SF",Q87="SF",S87="SF",U87="SF",W87="SF",Y87="SF",AA87="SF",AC87="SF"),"NC",IF(OR(O87="C",Q87="C",S87="C",U87="C",W87="C",Y87="C",AA87="C",AC87="C"),"C","")))))</f>
        <v>NC</v>
      </c>
      <c r="AG87" s="185" t="str">
        <f>IF(AND(AE87="C",AF87="C"),"UTILIZOU O PDA CORRETAMENTE",IF(AND(AE87="C",AF87="NC"),"UTILIZOU O PDA CORRETAMENTE. NÃO HÁ FOTOS DE TODAS AS ETAPAS",IF(AND(AE87="NC",AF87="NC"),"NÃO UTILIZOU O PDA",IF(AND(AE87="NA",AF87="NA"),"NÃO AVALIADO POR FALHA DE SINCRONISMO"))))</f>
        <v>UTILIZOU O PDA CORRETAMENTE. NÃO HÁ FOTOS DE TODAS AS ETAPAS</v>
      </c>
      <c r="AH87" s="144" t="s">
        <v>207</v>
      </c>
      <c r="AI87" s="150" t="s">
        <v>6</v>
      </c>
      <c r="AJ87" s="149" t="str">
        <f>E87</f>
        <v>SÃO PAULO</v>
      </c>
      <c r="AK87" s="151" t="s">
        <v>60</v>
      </c>
    </row>
    <row r="88" spans="1:37" ht="30" hidden="1" customHeight="1">
      <c r="A88" s="162" t="s">
        <v>201</v>
      </c>
      <c r="B88" s="176">
        <v>2619824179</v>
      </c>
      <c r="C88" s="176" t="s">
        <v>1257</v>
      </c>
      <c r="D88" s="176" t="s">
        <v>111</v>
      </c>
      <c r="E88" s="176" t="s">
        <v>5</v>
      </c>
      <c r="F88" s="176" t="s">
        <v>1280</v>
      </c>
      <c r="G88" s="176">
        <v>136</v>
      </c>
      <c r="H88" s="176" t="s">
        <v>203</v>
      </c>
      <c r="I88" s="176" t="s">
        <v>283</v>
      </c>
      <c r="J88" s="176" t="s">
        <v>1259</v>
      </c>
      <c r="K88" s="176" t="s">
        <v>1281</v>
      </c>
      <c r="L88" s="204">
        <v>46155.333333333336</v>
      </c>
      <c r="M88" s="204">
        <v>46155.354166666664</v>
      </c>
      <c r="N88" s="176" t="s">
        <v>1282</v>
      </c>
      <c r="O88" s="155" t="s">
        <v>207</v>
      </c>
      <c r="P88" s="90"/>
      <c r="Q88" s="144" t="s">
        <v>230</v>
      </c>
      <c r="R88" s="90"/>
      <c r="S88" s="144" t="s">
        <v>207</v>
      </c>
      <c r="T88" s="90"/>
      <c r="U88" s="144" t="s">
        <v>207</v>
      </c>
      <c r="V88" s="90"/>
      <c r="W88" s="144" t="s">
        <v>207</v>
      </c>
      <c r="X88" s="90"/>
      <c r="Y88" s="144" t="s">
        <v>207</v>
      </c>
      <c r="Z88" s="90"/>
      <c r="AA88" s="144" t="s">
        <v>207</v>
      </c>
      <c r="AB88" s="90"/>
      <c r="AC88" s="144" t="s">
        <v>231</v>
      </c>
      <c r="AD88" s="90" t="s">
        <v>1283</v>
      </c>
      <c r="AE88" s="144" t="s">
        <v>207</v>
      </c>
      <c r="AF88" s="142" t="str">
        <f>IF(AND(O88="",Q88="",S88="",U88="",W88="",Y88="",AA88="",AC88=""),"",IF(OR(AND(O88&lt;&gt;"NA",O88&lt;&gt;"C",O88&lt;&gt;"NC",O88&lt;&gt;"SF",O88&lt;&gt;""),AND(Q88&lt;&gt;"NA",Q88&lt;&gt;"C",Q88&lt;&gt;"NC",Q88&lt;&gt;"SF",Q88&lt;&gt;""),AND(S88&lt;&gt;"NA",S88&lt;&gt;"C",S88&lt;&gt;"NC",S88&lt;&gt;"SF",S88&lt;&gt;""),AND(U88&lt;&gt;"NA",U88&lt;&gt;"C",U88&lt;&gt;"NC",U88&lt;&gt;"SF",U88&lt;&gt;""),AND(W88&lt;&gt;"NA",W88&lt;&gt;"C",W88&lt;&gt;"NC",W88&lt;&gt;"SF",W88&lt;&gt;""),AND(Y88&lt;&gt;"NA",Y88&lt;&gt;"C",Y88&lt;&gt;"NC",Y88&lt;&gt;"SF",Y88&lt;&gt;""),AND(AA88&lt;&gt;"NA",AA88&lt;&gt;"C",AA88&lt;&gt;"NC",AA88&lt;&gt;"SF",AA88&lt;&gt;""),AND(AC88&lt;&gt;"NA",AC88&lt;&gt;"C",AC88&lt;&gt;"NC",AC88&lt;&gt;"SF",AC88&lt;&gt;"")),"FALSO",IF(AND(O88="NA",Q88="NA",S88="NA",U88="NA",W88="NA",Y88="NA",AA88="NA",AC88="NA"),"NA",IF(OR(O88="NC",Q88="NC",S88="NC",U88="NC",W88="NC",Y88="NC",AA88="NC",AC88="NC",O88="SF",Q88="SF",S88="SF",U88="SF",W88="SF",Y88="SF",AA88="SF",AC88="SF"),"NC",IF(OR(O88="C",Q88="C",S88="C",U88="C",W88="C",Y88="C",AA88="C",AC88="C"),"C","")))))</f>
        <v>NC</v>
      </c>
      <c r="AG88" s="185" t="str">
        <f>IF(AND(AE88="C",AF88="C"),"UTILIZOU O PDA CORRETAMENTE",IF(AND(AE88="C",AF88="NC"),"UTILIZOU O PDA CORRETAMENTE. NÃO HÁ FOTOS DE TODAS AS ETAPAS",IF(AND(AE88="NC",AF88="NC"),"NÃO UTILIZOU O PDA",IF(AND(AE88="NA",AF88="NA"),"NÃO AVALIADO POR FALHA DE SINCRONISMO"))))</f>
        <v>UTILIZOU O PDA CORRETAMENTE. NÃO HÁ FOTOS DE TODAS AS ETAPAS</v>
      </c>
      <c r="AH88" s="144" t="s">
        <v>207</v>
      </c>
      <c r="AI88" s="150" t="s">
        <v>6</v>
      </c>
      <c r="AJ88" s="149" t="str">
        <f>E88</f>
        <v>SÃO PAULO</v>
      </c>
      <c r="AK88" s="151" t="s">
        <v>60</v>
      </c>
    </row>
    <row r="89" spans="1:37" ht="30" hidden="1" customHeight="1">
      <c r="A89" s="162" t="s">
        <v>201</v>
      </c>
      <c r="B89" s="176">
        <v>2619824182</v>
      </c>
      <c r="C89" s="176" t="s">
        <v>1257</v>
      </c>
      <c r="D89" s="176" t="s">
        <v>111</v>
      </c>
      <c r="E89" s="176" t="s">
        <v>5</v>
      </c>
      <c r="F89" s="176" t="s">
        <v>1280</v>
      </c>
      <c r="G89" s="176">
        <v>157</v>
      </c>
      <c r="H89" s="176"/>
      <c r="I89" s="176" t="s">
        <v>283</v>
      </c>
      <c r="J89" s="176" t="s">
        <v>1259</v>
      </c>
      <c r="K89" s="176" t="s">
        <v>1281</v>
      </c>
      <c r="L89" s="204">
        <v>46155.333333333336</v>
      </c>
      <c r="M89" s="204">
        <v>46155.354166666664</v>
      </c>
      <c r="N89" s="176" t="s">
        <v>1282</v>
      </c>
      <c r="O89" s="155" t="s">
        <v>207</v>
      </c>
      <c r="P89" s="90"/>
      <c r="Q89" s="144" t="s">
        <v>230</v>
      </c>
      <c r="R89" s="90"/>
      <c r="S89" s="144" t="s">
        <v>207</v>
      </c>
      <c r="T89" s="90"/>
      <c r="U89" s="144" t="s">
        <v>207</v>
      </c>
      <c r="V89" s="90"/>
      <c r="W89" s="144" t="s">
        <v>207</v>
      </c>
      <c r="X89" s="90"/>
      <c r="Y89" s="144" t="s">
        <v>207</v>
      </c>
      <c r="Z89" s="90"/>
      <c r="AA89" s="144" t="s">
        <v>207</v>
      </c>
      <c r="AB89" s="90"/>
      <c r="AC89" s="144" t="s">
        <v>231</v>
      </c>
      <c r="AD89" s="90" t="s">
        <v>1283</v>
      </c>
      <c r="AE89" s="144" t="s">
        <v>207</v>
      </c>
      <c r="AF89" s="142" t="str">
        <f>IF(AND(O89="",Q89="",S89="",U89="",W89="",Y89="",AA89="",AC89=""),"",IF(OR(AND(O89&lt;&gt;"NA",O89&lt;&gt;"C",O89&lt;&gt;"NC",O89&lt;&gt;"SF",O89&lt;&gt;""),AND(Q89&lt;&gt;"NA",Q89&lt;&gt;"C",Q89&lt;&gt;"NC",Q89&lt;&gt;"SF",Q89&lt;&gt;""),AND(S89&lt;&gt;"NA",S89&lt;&gt;"C",S89&lt;&gt;"NC",S89&lt;&gt;"SF",S89&lt;&gt;""),AND(U89&lt;&gt;"NA",U89&lt;&gt;"C",U89&lt;&gt;"NC",U89&lt;&gt;"SF",U89&lt;&gt;""),AND(W89&lt;&gt;"NA",W89&lt;&gt;"C",W89&lt;&gt;"NC",W89&lt;&gt;"SF",W89&lt;&gt;""),AND(Y89&lt;&gt;"NA",Y89&lt;&gt;"C",Y89&lt;&gt;"NC",Y89&lt;&gt;"SF",Y89&lt;&gt;""),AND(AA89&lt;&gt;"NA",AA89&lt;&gt;"C",AA89&lt;&gt;"NC",AA89&lt;&gt;"SF",AA89&lt;&gt;""),AND(AC89&lt;&gt;"NA",AC89&lt;&gt;"C",AC89&lt;&gt;"NC",AC89&lt;&gt;"SF",AC89&lt;&gt;"")),"FALSO",IF(AND(O89="NA",Q89="NA",S89="NA",U89="NA",W89="NA",Y89="NA",AA89="NA",AC89="NA"),"NA",IF(OR(O89="NC",Q89="NC",S89="NC",U89="NC",W89="NC",Y89="NC",AA89="NC",AC89="NC",O89="SF",Q89="SF",S89="SF",U89="SF",W89="SF",Y89="SF",AA89="SF",AC89="SF"),"NC",IF(OR(O89="C",Q89="C",S89="C",U89="C",W89="C",Y89="C",AA89="C",AC89="C"),"C","")))))</f>
        <v>NC</v>
      </c>
      <c r="AG89" s="185" t="str">
        <f>IF(AND(AE89="C",AF89="C"),"UTILIZOU O PDA CORRETAMENTE",IF(AND(AE89="C",AF89="NC"),"UTILIZOU O PDA CORRETAMENTE. NÃO HÁ FOTOS DE TODAS AS ETAPAS",IF(AND(AE89="NC",AF89="NC"),"NÃO UTILIZOU O PDA",IF(AND(AE89="NA",AF89="NA"),"NÃO AVALIADO POR FALHA DE SINCRONISMO"))))</f>
        <v>UTILIZOU O PDA CORRETAMENTE. NÃO HÁ FOTOS DE TODAS AS ETAPAS</v>
      </c>
      <c r="AH89" s="144" t="s">
        <v>207</v>
      </c>
      <c r="AI89" s="150" t="s">
        <v>6</v>
      </c>
      <c r="AJ89" s="149" t="str">
        <f>E89</f>
        <v>SÃO PAULO</v>
      </c>
      <c r="AK89" s="151" t="s">
        <v>60</v>
      </c>
    </row>
    <row r="90" spans="1:37" ht="30" hidden="1" customHeight="1">
      <c r="A90" s="162" t="s">
        <v>201</v>
      </c>
      <c r="B90" s="176">
        <v>2619824148</v>
      </c>
      <c r="C90" s="176" t="s">
        <v>1257</v>
      </c>
      <c r="D90" s="176" t="s">
        <v>111</v>
      </c>
      <c r="E90" s="176" t="s">
        <v>5</v>
      </c>
      <c r="F90" s="176" t="s">
        <v>1280</v>
      </c>
      <c r="G90" s="176">
        <v>178</v>
      </c>
      <c r="H90" s="176" t="s">
        <v>203</v>
      </c>
      <c r="I90" s="176" t="s">
        <v>283</v>
      </c>
      <c r="J90" s="176" t="s">
        <v>1259</v>
      </c>
      <c r="K90" s="176" t="s">
        <v>1281</v>
      </c>
      <c r="L90" s="204">
        <v>46155.333333333336</v>
      </c>
      <c r="M90" s="204">
        <v>46155.354166666664</v>
      </c>
      <c r="N90" s="176" t="s">
        <v>1282</v>
      </c>
      <c r="O90" s="155" t="s">
        <v>207</v>
      </c>
      <c r="P90" s="90"/>
      <c r="Q90" s="144" t="s">
        <v>230</v>
      </c>
      <c r="R90" s="90"/>
      <c r="S90" s="144" t="s">
        <v>207</v>
      </c>
      <c r="T90" s="90"/>
      <c r="U90" s="144" t="s">
        <v>207</v>
      </c>
      <c r="V90" s="90"/>
      <c r="W90" s="144" t="s">
        <v>207</v>
      </c>
      <c r="X90" s="90"/>
      <c r="Y90" s="144" t="s">
        <v>207</v>
      </c>
      <c r="Z90" s="90"/>
      <c r="AA90" s="144" t="s">
        <v>207</v>
      </c>
      <c r="AB90" s="90"/>
      <c r="AC90" s="144" t="s">
        <v>231</v>
      </c>
      <c r="AD90" s="90" t="s">
        <v>1283</v>
      </c>
      <c r="AE90" s="144" t="s">
        <v>207</v>
      </c>
      <c r="AF90" s="142" t="str">
        <f>IF(AND(O90="",Q90="",S90="",U90="",W90="",Y90="",AA90="",AC90=""),"",IF(OR(AND(O90&lt;&gt;"NA",O90&lt;&gt;"C",O90&lt;&gt;"NC",O90&lt;&gt;"SF",O90&lt;&gt;""),AND(Q90&lt;&gt;"NA",Q90&lt;&gt;"C",Q90&lt;&gt;"NC",Q90&lt;&gt;"SF",Q90&lt;&gt;""),AND(S90&lt;&gt;"NA",S90&lt;&gt;"C",S90&lt;&gt;"NC",S90&lt;&gt;"SF",S90&lt;&gt;""),AND(U90&lt;&gt;"NA",U90&lt;&gt;"C",U90&lt;&gt;"NC",U90&lt;&gt;"SF",U90&lt;&gt;""),AND(W90&lt;&gt;"NA",W90&lt;&gt;"C",W90&lt;&gt;"NC",W90&lt;&gt;"SF",W90&lt;&gt;""),AND(Y90&lt;&gt;"NA",Y90&lt;&gt;"C",Y90&lt;&gt;"NC",Y90&lt;&gt;"SF",Y90&lt;&gt;""),AND(AA90&lt;&gt;"NA",AA90&lt;&gt;"C",AA90&lt;&gt;"NC",AA90&lt;&gt;"SF",AA90&lt;&gt;""),AND(AC90&lt;&gt;"NA",AC90&lt;&gt;"C",AC90&lt;&gt;"NC",AC90&lt;&gt;"SF",AC90&lt;&gt;"")),"FALSO",IF(AND(O90="NA",Q90="NA",S90="NA",U90="NA",W90="NA",Y90="NA",AA90="NA",AC90="NA"),"NA",IF(OR(O90="NC",Q90="NC",S90="NC",U90="NC",W90="NC",Y90="NC",AA90="NC",AC90="NC",O90="SF",Q90="SF",S90="SF",U90="SF",W90="SF",Y90="SF",AA90="SF",AC90="SF"),"NC",IF(OR(O90="C",Q90="C",S90="C",U90="C",W90="C",Y90="C",AA90="C",AC90="C"),"C","")))))</f>
        <v>NC</v>
      </c>
      <c r="AG90" s="185" t="str">
        <f>IF(AND(AE90="C",AF90="C"),"UTILIZOU O PDA CORRETAMENTE",IF(AND(AE90="C",AF90="NC"),"UTILIZOU O PDA CORRETAMENTE. NÃO HÁ FOTOS DE TODAS AS ETAPAS",IF(AND(AE90="NC",AF90="NC"),"NÃO UTILIZOU O PDA",IF(AND(AE90="NA",AF90="NA"),"NÃO AVALIADO POR FALHA DE SINCRONISMO"))))</f>
        <v>UTILIZOU O PDA CORRETAMENTE. NÃO HÁ FOTOS DE TODAS AS ETAPAS</v>
      </c>
      <c r="AH90" s="144" t="s">
        <v>207</v>
      </c>
      <c r="AI90" s="150" t="s">
        <v>6</v>
      </c>
      <c r="AJ90" s="149" t="str">
        <f>E90</f>
        <v>SÃO PAULO</v>
      </c>
      <c r="AK90" s="151" t="s">
        <v>60</v>
      </c>
    </row>
    <row r="91" spans="1:37" ht="30" hidden="1" customHeight="1">
      <c r="A91" s="162" t="s">
        <v>201</v>
      </c>
      <c r="B91" s="176">
        <v>2619824180</v>
      </c>
      <c r="C91" s="176" t="s">
        <v>1257</v>
      </c>
      <c r="D91" s="176" t="s">
        <v>111</v>
      </c>
      <c r="E91" s="176" t="s">
        <v>5</v>
      </c>
      <c r="F91" s="176" t="s">
        <v>1280</v>
      </c>
      <c r="G91" s="176">
        <v>188</v>
      </c>
      <c r="H91" s="176" t="s">
        <v>203</v>
      </c>
      <c r="I91" s="176" t="s">
        <v>283</v>
      </c>
      <c r="J91" s="176" t="s">
        <v>1259</v>
      </c>
      <c r="K91" s="176" t="s">
        <v>1281</v>
      </c>
      <c r="L91" s="204">
        <v>46155.333333333336</v>
      </c>
      <c r="M91" s="204">
        <v>46155.354166666664</v>
      </c>
      <c r="N91" s="176" t="s">
        <v>1282</v>
      </c>
      <c r="O91" s="155" t="s">
        <v>207</v>
      </c>
      <c r="P91" s="90"/>
      <c r="Q91" s="144" t="s">
        <v>230</v>
      </c>
      <c r="R91" s="90"/>
      <c r="S91" s="144" t="s">
        <v>207</v>
      </c>
      <c r="T91" s="90"/>
      <c r="U91" s="144" t="s">
        <v>207</v>
      </c>
      <c r="V91" s="90"/>
      <c r="W91" s="144" t="s">
        <v>207</v>
      </c>
      <c r="X91" s="90"/>
      <c r="Y91" s="144" t="s">
        <v>207</v>
      </c>
      <c r="Z91" s="90"/>
      <c r="AA91" s="144" t="s">
        <v>207</v>
      </c>
      <c r="AB91" s="90"/>
      <c r="AC91" s="144" t="s">
        <v>231</v>
      </c>
      <c r="AD91" s="90" t="s">
        <v>1283</v>
      </c>
      <c r="AE91" s="144" t="s">
        <v>207</v>
      </c>
      <c r="AF91" s="142" t="str">
        <f>IF(AND(O91="",Q91="",S91="",U91="",W91="",Y91="",AA91="",AC91=""),"",IF(OR(AND(O91&lt;&gt;"NA",O91&lt;&gt;"C",O91&lt;&gt;"NC",O91&lt;&gt;"SF",O91&lt;&gt;""),AND(Q91&lt;&gt;"NA",Q91&lt;&gt;"C",Q91&lt;&gt;"NC",Q91&lt;&gt;"SF",Q91&lt;&gt;""),AND(S91&lt;&gt;"NA",S91&lt;&gt;"C",S91&lt;&gt;"NC",S91&lt;&gt;"SF",S91&lt;&gt;""),AND(U91&lt;&gt;"NA",U91&lt;&gt;"C",U91&lt;&gt;"NC",U91&lt;&gt;"SF",U91&lt;&gt;""),AND(W91&lt;&gt;"NA",W91&lt;&gt;"C",W91&lt;&gt;"NC",W91&lt;&gt;"SF",W91&lt;&gt;""),AND(Y91&lt;&gt;"NA",Y91&lt;&gt;"C",Y91&lt;&gt;"NC",Y91&lt;&gt;"SF",Y91&lt;&gt;""),AND(AA91&lt;&gt;"NA",AA91&lt;&gt;"C",AA91&lt;&gt;"NC",AA91&lt;&gt;"SF",AA91&lt;&gt;""),AND(AC91&lt;&gt;"NA",AC91&lt;&gt;"C",AC91&lt;&gt;"NC",AC91&lt;&gt;"SF",AC91&lt;&gt;"")),"FALSO",IF(AND(O91="NA",Q91="NA",S91="NA",U91="NA",W91="NA",Y91="NA",AA91="NA",AC91="NA"),"NA",IF(OR(O91="NC",Q91="NC",S91="NC",U91="NC",W91="NC",Y91="NC",AA91="NC",AC91="NC",O91="SF",Q91="SF",S91="SF",U91="SF",W91="SF",Y91="SF",AA91="SF",AC91="SF"),"NC",IF(OR(O91="C",Q91="C",S91="C",U91="C",W91="C",Y91="C",AA91="C",AC91="C"),"C","")))))</f>
        <v>NC</v>
      </c>
      <c r="AG91" s="185" t="str">
        <f>IF(AND(AE91="C",AF91="C"),"UTILIZOU O PDA CORRETAMENTE",IF(AND(AE91="C",AF91="NC"),"UTILIZOU O PDA CORRETAMENTE. NÃO HÁ FOTOS DE TODAS AS ETAPAS",IF(AND(AE91="NC",AF91="NC"),"NÃO UTILIZOU O PDA",IF(AND(AE91="NA",AF91="NA"),"NÃO AVALIADO POR FALHA DE SINCRONISMO"))))</f>
        <v>UTILIZOU O PDA CORRETAMENTE. NÃO HÁ FOTOS DE TODAS AS ETAPAS</v>
      </c>
      <c r="AH91" s="144" t="s">
        <v>207</v>
      </c>
      <c r="AI91" s="150" t="s">
        <v>6</v>
      </c>
      <c r="AJ91" s="149" t="str">
        <f>E91</f>
        <v>SÃO PAULO</v>
      </c>
      <c r="AK91" s="151" t="s">
        <v>60</v>
      </c>
    </row>
    <row r="92" spans="1:37" ht="30" hidden="1" customHeight="1">
      <c r="A92" s="162" t="s">
        <v>201</v>
      </c>
      <c r="B92" s="176">
        <v>2619824173</v>
      </c>
      <c r="C92" s="176" t="s">
        <v>1257</v>
      </c>
      <c r="D92" s="176" t="s">
        <v>111</v>
      </c>
      <c r="E92" s="176" t="s">
        <v>5</v>
      </c>
      <c r="F92" s="176" t="s">
        <v>1280</v>
      </c>
      <c r="G92" s="176">
        <v>146</v>
      </c>
      <c r="H92" s="176" t="s">
        <v>217</v>
      </c>
      <c r="I92" s="176" t="s">
        <v>283</v>
      </c>
      <c r="J92" s="176" t="s">
        <v>1259</v>
      </c>
      <c r="K92" s="176" t="s">
        <v>1281</v>
      </c>
      <c r="L92" s="204">
        <v>46155.333333333336</v>
      </c>
      <c r="M92" s="204">
        <v>46155.354166666664</v>
      </c>
      <c r="N92" s="176" t="s">
        <v>1282</v>
      </c>
      <c r="O92" s="155" t="s">
        <v>207</v>
      </c>
      <c r="P92" s="90"/>
      <c r="Q92" s="144" t="s">
        <v>230</v>
      </c>
      <c r="R92" s="90"/>
      <c r="S92" s="144" t="s">
        <v>207</v>
      </c>
      <c r="T92" s="90"/>
      <c r="U92" s="144" t="s">
        <v>207</v>
      </c>
      <c r="V92" s="90"/>
      <c r="W92" s="144" t="s">
        <v>207</v>
      </c>
      <c r="X92" s="90"/>
      <c r="Y92" s="144" t="s">
        <v>207</v>
      </c>
      <c r="Z92" s="90"/>
      <c r="AA92" s="144" t="s">
        <v>207</v>
      </c>
      <c r="AB92" s="90"/>
      <c r="AC92" s="144" t="s">
        <v>231</v>
      </c>
      <c r="AD92" s="90" t="s">
        <v>1283</v>
      </c>
      <c r="AE92" s="144" t="s">
        <v>207</v>
      </c>
      <c r="AF92" s="142" t="str">
        <f>IF(AND(O92="",Q92="",S92="",U92="",W92="",Y92="",AA92="",AC92=""),"",IF(OR(AND(O92&lt;&gt;"NA",O92&lt;&gt;"C",O92&lt;&gt;"NC",O92&lt;&gt;"SF",O92&lt;&gt;""),AND(Q92&lt;&gt;"NA",Q92&lt;&gt;"C",Q92&lt;&gt;"NC",Q92&lt;&gt;"SF",Q92&lt;&gt;""),AND(S92&lt;&gt;"NA",S92&lt;&gt;"C",S92&lt;&gt;"NC",S92&lt;&gt;"SF",S92&lt;&gt;""),AND(U92&lt;&gt;"NA",U92&lt;&gt;"C",U92&lt;&gt;"NC",U92&lt;&gt;"SF",U92&lt;&gt;""),AND(W92&lt;&gt;"NA",W92&lt;&gt;"C",W92&lt;&gt;"NC",W92&lt;&gt;"SF",W92&lt;&gt;""),AND(Y92&lt;&gt;"NA",Y92&lt;&gt;"C",Y92&lt;&gt;"NC",Y92&lt;&gt;"SF",Y92&lt;&gt;""),AND(AA92&lt;&gt;"NA",AA92&lt;&gt;"C",AA92&lt;&gt;"NC",AA92&lt;&gt;"SF",AA92&lt;&gt;""),AND(AC92&lt;&gt;"NA",AC92&lt;&gt;"C",AC92&lt;&gt;"NC",AC92&lt;&gt;"SF",AC92&lt;&gt;"")),"FALSO",IF(AND(O92="NA",Q92="NA",S92="NA",U92="NA",W92="NA",Y92="NA",AA92="NA",AC92="NA"),"NA",IF(OR(O92="NC",Q92="NC",S92="NC",U92="NC",W92="NC",Y92="NC",AA92="NC",AC92="NC",O92="SF",Q92="SF",S92="SF",U92="SF",W92="SF",Y92="SF",AA92="SF",AC92="SF"),"NC",IF(OR(O92="C",Q92="C",S92="C",U92="C",W92="C",Y92="C",AA92="C",AC92="C"),"C","")))))</f>
        <v>NC</v>
      </c>
      <c r="AG92" s="185" t="str">
        <f>IF(AND(AE92="C",AF92="C"),"UTILIZOU O PDA CORRETAMENTE",IF(AND(AE92="C",AF92="NC"),"UTILIZOU O PDA CORRETAMENTE. NÃO HÁ FOTOS DE TODAS AS ETAPAS",IF(AND(AE92="NC",AF92="NC"),"NÃO UTILIZOU O PDA",IF(AND(AE92="NA",AF92="NA"),"NÃO AVALIADO POR FALHA DE SINCRONISMO"))))</f>
        <v>UTILIZOU O PDA CORRETAMENTE. NÃO HÁ FOTOS DE TODAS AS ETAPAS</v>
      </c>
      <c r="AH92" s="144" t="s">
        <v>207</v>
      </c>
      <c r="AI92" s="150" t="s">
        <v>6</v>
      </c>
      <c r="AJ92" s="149" t="str">
        <f>E92</f>
        <v>SÃO PAULO</v>
      </c>
      <c r="AK92" s="151" t="s">
        <v>60</v>
      </c>
    </row>
    <row r="93" spans="1:37" ht="30" hidden="1" customHeight="1">
      <c r="A93" s="162" t="s">
        <v>201</v>
      </c>
      <c r="B93" s="176">
        <v>2619824162</v>
      </c>
      <c r="C93" s="176" t="s">
        <v>1257</v>
      </c>
      <c r="D93" s="176" t="s">
        <v>111</v>
      </c>
      <c r="E93" s="176" t="s">
        <v>5</v>
      </c>
      <c r="F93" s="176" t="s">
        <v>1280</v>
      </c>
      <c r="G93" s="176">
        <v>169</v>
      </c>
      <c r="H93" s="176"/>
      <c r="I93" s="176" t="s">
        <v>283</v>
      </c>
      <c r="J93" s="176" t="s">
        <v>1259</v>
      </c>
      <c r="K93" s="176" t="s">
        <v>1281</v>
      </c>
      <c r="L93" s="204">
        <v>46155.333333333336</v>
      </c>
      <c r="M93" s="204">
        <v>46155.354166666664</v>
      </c>
      <c r="N93" s="176" t="s">
        <v>1282</v>
      </c>
      <c r="O93" s="155" t="s">
        <v>207</v>
      </c>
      <c r="P93" s="90"/>
      <c r="Q93" s="144" t="s">
        <v>230</v>
      </c>
      <c r="R93" s="90"/>
      <c r="S93" s="144" t="s">
        <v>207</v>
      </c>
      <c r="T93" s="90"/>
      <c r="U93" s="144" t="s">
        <v>207</v>
      </c>
      <c r="V93" s="90"/>
      <c r="W93" s="144" t="s">
        <v>207</v>
      </c>
      <c r="X93" s="90"/>
      <c r="Y93" s="144" t="s">
        <v>207</v>
      </c>
      <c r="Z93" s="90"/>
      <c r="AA93" s="144" t="s">
        <v>207</v>
      </c>
      <c r="AB93" s="90"/>
      <c r="AC93" s="144" t="s">
        <v>231</v>
      </c>
      <c r="AD93" s="90" t="s">
        <v>1283</v>
      </c>
      <c r="AE93" s="144" t="s">
        <v>207</v>
      </c>
      <c r="AF93" s="142" t="str">
        <f>IF(AND(O93="",Q93="",S93="",U93="",W93="",Y93="",AA93="",AC93=""),"",IF(OR(AND(O93&lt;&gt;"NA",O93&lt;&gt;"C",O93&lt;&gt;"NC",O93&lt;&gt;"SF",O93&lt;&gt;""),AND(Q93&lt;&gt;"NA",Q93&lt;&gt;"C",Q93&lt;&gt;"NC",Q93&lt;&gt;"SF",Q93&lt;&gt;""),AND(S93&lt;&gt;"NA",S93&lt;&gt;"C",S93&lt;&gt;"NC",S93&lt;&gt;"SF",S93&lt;&gt;""),AND(U93&lt;&gt;"NA",U93&lt;&gt;"C",U93&lt;&gt;"NC",U93&lt;&gt;"SF",U93&lt;&gt;""),AND(W93&lt;&gt;"NA",W93&lt;&gt;"C",W93&lt;&gt;"NC",W93&lt;&gt;"SF",W93&lt;&gt;""),AND(Y93&lt;&gt;"NA",Y93&lt;&gt;"C",Y93&lt;&gt;"NC",Y93&lt;&gt;"SF",Y93&lt;&gt;""),AND(AA93&lt;&gt;"NA",AA93&lt;&gt;"C",AA93&lt;&gt;"NC",AA93&lt;&gt;"SF",AA93&lt;&gt;""),AND(AC93&lt;&gt;"NA",AC93&lt;&gt;"C",AC93&lt;&gt;"NC",AC93&lt;&gt;"SF",AC93&lt;&gt;"")),"FALSO",IF(AND(O93="NA",Q93="NA",S93="NA",U93="NA",W93="NA",Y93="NA",AA93="NA",AC93="NA"),"NA",IF(OR(O93="NC",Q93="NC",S93="NC",U93="NC",W93="NC",Y93="NC",AA93="NC",AC93="NC",O93="SF",Q93="SF",S93="SF",U93="SF",W93="SF",Y93="SF",AA93="SF",AC93="SF"),"NC",IF(OR(O93="C",Q93="C",S93="C",U93="C",W93="C",Y93="C",AA93="C",AC93="C"),"C","")))))</f>
        <v>NC</v>
      </c>
      <c r="AG93" s="185" t="str">
        <f>IF(AND(AE93="C",AF93="C"),"UTILIZOU O PDA CORRETAMENTE",IF(AND(AE93="C",AF93="NC"),"UTILIZOU O PDA CORRETAMENTE. NÃO HÁ FOTOS DE TODAS AS ETAPAS",IF(AND(AE93="NC",AF93="NC"),"NÃO UTILIZOU O PDA",IF(AND(AE93="NA",AF93="NA"),"NÃO AVALIADO POR FALHA DE SINCRONISMO"))))</f>
        <v>UTILIZOU O PDA CORRETAMENTE. NÃO HÁ FOTOS DE TODAS AS ETAPAS</v>
      </c>
      <c r="AH93" s="144" t="s">
        <v>207</v>
      </c>
      <c r="AI93" s="150" t="s">
        <v>6</v>
      </c>
      <c r="AJ93" s="149" t="str">
        <f>E93</f>
        <v>SÃO PAULO</v>
      </c>
      <c r="AK93" s="151" t="s">
        <v>60</v>
      </c>
    </row>
    <row r="94" spans="1:37" ht="30" hidden="1" customHeight="1">
      <c r="A94" s="162" t="s">
        <v>201</v>
      </c>
      <c r="B94" s="176">
        <v>2619824176</v>
      </c>
      <c r="C94" s="176" t="s">
        <v>1257</v>
      </c>
      <c r="D94" s="176" t="s">
        <v>111</v>
      </c>
      <c r="E94" s="176" t="s">
        <v>5</v>
      </c>
      <c r="F94" s="176" t="s">
        <v>1280</v>
      </c>
      <c r="G94" s="176">
        <v>144</v>
      </c>
      <c r="H94" s="176" t="s">
        <v>374</v>
      </c>
      <c r="I94" s="176" t="s">
        <v>283</v>
      </c>
      <c r="J94" s="176" t="s">
        <v>1259</v>
      </c>
      <c r="K94" s="176" t="s">
        <v>1281</v>
      </c>
      <c r="L94" s="204">
        <v>46155.333333333336</v>
      </c>
      <c r="M94" s="204">
        <v>46155.354166666664</v>
      </c>
      <c r="N94" s="176" t="s">
        <v>1282</v>
      </c>
      <c r="O94" s="155" t="s">
        <v>207</v>
      </c>
      <c r="P94" s="90"/>
      <c r="Q94" s="144" t="s">
        <v>230</v>
      </c>
      <c r="R94" s="90"/>
      <c r="S94" s="144" t="s">
        <v>207</v>
      </c>
      <c r="T94" s="90"/>
      <c r="U94" s="144" t="s">
        <v>207</v>
      </c>
      <c r="V94" s="90"/>
      <c r="W94" s="144" t="s">
        <v>207</v>
      </c>
      <c r="X94" s="90"/>
      <c r="Y94" s="144" t="s">
        <v>207</v>
      </c>
      <c r="Z94" s="90"/>
      <c r="AA94" s="144" t="s">
        <v>207</v>
      </c>
      <c r="AB94" s="90"/>
      <c r="AC94" s="144" t="s">
        <v>231</v>
      </c>
      <c r="AD94" s="90" t="s">
        <v>1283</v>
      </c>
      <c r="AE94" s="144" t="s">
        <v>207</v>
      </c>
      <c r="AF94" s="142" t="str">
        <f>IF(AND(O94="",Q94="",S94="",U94="",W94="",Y94="",AA94="",AC94=""),"",IF(OR(AND(O94&lt;&gt;"NA",O94&lt;&gt;"C",O94&lt;&gt;"NC",O94&lt;&gt;"SF",O94&lt;&gt;""),AND(Q94&lt;&gt;"NA",Q94&lt;&gt;"C",Q94&lt;&gt;"NC",Q94&lt;&gt;"SF",Q94&lt;&gt;""),AND(S94&lt;&gt;"NA",S94&lt;&gt;"C",S94&lt;&gt;"NC",S94&lt;&gt;"SF",S94&lt;&gt;""),AND(U94&lt;&gt;"NA",U94&lt;&gt;"C",U94&lt;&gt;"NC",U94&lt;&gt;"SF",U94&lt;&gt;""),AND(W94&lt;&gt;"NA",W94&lt;&gt;"C",W94&lt;&gt;"NC",W94&lt;&gt;"SF",W94&lt;&gt;""),AND(Y94&lt;&gt;"NA",Y94&lt;&gt;"C",Y94&lt;&gt;"NC",Y94&lt;&gt;"SF",Y94&lt;&gt;""),AND(AA94&lt;&gt;"NA",AA94&lt;&gt;"C",AA94&lt;&gt;"NC",AA94&lt;&gt;"SF",AA94&lt;&gt;""),AND(AC94&lt;&gt;"NA",AC94&lt;&gt;"C",AC94&lt;&gt;"NC",AC94&lt;&gt;"SF",AC94&lt;&gt;"")),"FALSO",IF(AND(O94="NA",Q94="NA",S94="NA",U94="NA",W94="NA",Y94="NA",AA94="NA",AC94="NA"),"NA",IF(OR(O94="NC",Q94="NC",S94="NC",U94="NC",W94="NC",Y94="NC",AA94="NC",AC94="NC",O94="SF",Q94="SF",S94="SF",U94="SF",W94="SF",Y94="SF",AA94="SF",AC94="SF"),"NC",IF(OR(O94="C",Q94="C",S94="C",U94="C",W94="C",Y94="C",AA94="C",AC94="C"),"C","")))))</f>
        <v>NC</v>
      </c>
      <c r="AG94" s="185" t="str">
        <f>IF(AND(AE94="C",AF94="C"),"UTILIZOU O PDA CORRETAMENTE",IF(AND(AE94="C",AF94="NC"),"UTILIZOU O PDA CORRETAMENTE. NÃO HÁ FOTOS DE TODAS AS ETAPAS",IF(AND(AE94="NC",AF94="NC"),"NÃO UTILIZOU O PDA",IF(AND(AE94="NA",AF94="NA"),"NÃO AVALIADO POR FALHA DE SINCRONISMO"))))</f>
        <v>UTILIZOU O PDA CORRETAMENTE. NÃO HÁ FOTOS DE TODAS AS ETAPAS</v>
      </c>
      <c r="AH94" s="144" t="s">
        <v>207</v>
      </c>
      <c r="AI94" s="150" t="s">
        <v>6</v>
      </c>
      <c r="AJ94" s="149" t="str">
        <f>E94</f>
        <v>SÃO PAULO</v>
      </c>
      <c r="AK94" s="151" t="s">
        <v>60</v>
      </c>
    </row>
    <row r="95" spans="1:37" ht="30" hidden="1" customHeight="1">
      <c r="A95" s="162" t="s">
        <v>201</v>
      </c>
      <c r="B95" s="176">
        <v>2619824181</v>
      </c>
      <c r="C95" s="176" t="s">
        <v>1257</v>
      </c>
      <c r="D95" s="176" t="s">
        <v>111</v>
      </c>
      <c r="E95" s="176" t="s">
        <v>5</v>
      </c>
      <c r="F95" s="176" t="s">
        <v>1280</v>
      </c>
      <c r="G95" s="176">
        <v>131</v>
      </c>
      <c r="H95" s="176" t="s">
        <v>203</v>
      </c>
      <c r="I95" s="176" t="s">
        <v>283</v>
      </c>
      <c r="J95" s="176" t="s">
        <v>1259</v>
      </c>
      <c r="K95" s="176" t="s">
        <v>1281</v>
      </c>
      <c r="L95" s="204">
        <v>46155.333333333336</v>
      </c>
      <c r="M95" s="204">
        <v>46155.354166666664</v>
      </c>
      <c r="N95" s="176" t="s">
        <v>1282</v>
      </c>
      <c r="O95" s="155" t="s">
        <v>207</v>
      </c>
      <c r="P95" s="90"/>
      <c r="Q95" s="144" t="s">
        <v>230</v>
      </c>
      <c r="R95" s="90"/>
      <c r="S95" s="144" t="s">
        <v>207</v>
      </c>
      <c r="T95" s="90"/>
      <c r="U95" s="144" t="s">
        <v>207</v>
      </c>
      <c r="V95" s="90"/>
      <c r="W95" s="144" t="s">
        <v>207</v>
      </c>
      <c r="X95" s="90"/>
      <c r="Y95" s="144" t="s">
        <v>207</v>
      </c>
      <c r="Z95" s="90"/>
      <c r="AA95" s="144" t="s">
        <v>207</v>
      </c>
      <c r="AB95" s="90"/>
      <c r="AC95" s="144" t="s">
        <v>231</v>
      </c>
      <c r="AD95" s="90" t="s">
        <v>1283</v>
      </c>
      <c r="AE95" s="144" t="s">
        <v>207</v>
      </c>
      <c r="AF95" s="142" t="str">
        <f>IF(AND(O95="",Q95="",S95="",U95="",W95="",Y95="",AA95="",AC95=""),"",IF(OR(AND(O95&lt;&gt;"NA",O95&lt;&gt;"C",O95&lt;&gt;"NC",O95&lt;&gt;"SF",O95&lt;&gt;""),AND(Q95&lt;&gt;"NA",Q95&lt;&gt;"C",Q95&lt;&gt;"NC",Q95&lt;&gt;"SF",Q95&lt;&gt;""),AND(S95&lt;&gt;"NA",S95&lt;&gt;"C",S95&lt;&gt;"NC",S95&lt;&gt;"SF",S95&lt;&gt;""),AND(U95&lt;&gt;"NA",U95&lt;&gt;"C",U95&lt;&gt;"NC",U95&lt;&gt;"SF",U95&lt;&gt;""),AND(W95&lt;&gt;"NA",W95&lt;&gt;"C",W95&lt;&gt;"NC",W95&lt;&gt;"SF",W95&lt;&gt;""),AND(Y95&lt;&gt;"NA",Y95&lt;&gt;"C",Y95&lt;&gt;"NC",Y95&lt;&gt;"SF",Y95&lt;&gt;""),AND(AA95&lt;&gt;"NA",AA95&lt;&gt;"C",AA95&lt;&gt;"NC",AA95&lt;&gt;"SF",AA95&lt;&gt;""),AND(AC95&lt;&gt;"NA",AC95&lt;&gt;"C",AC95&lt;&gt;"NC",AC95&lt;&gt;"SF",AC95&lt;&gt;"")),"FALSO",IF(AND(O95="NA",Q95="NA",S95="NA",U95="NA",W95="NA",Y95="NA",AA95="NA",AC95="NA"),"NA",IF(OR(O95="NC",Q95="NC",S95="NC",U95="NC",W95="NC",Y95="NC",AA95="NC",AC95="NC",O95="SF",Q95="SF",S95="SF",U95="SF",W95="SF",Y95="SF",AA95="SF",AC95="SF"),"NC",IF(OR(O95="C",Q95="C",S95="C",U95="C",W95="C",Y95="C",AA95="C",AC95="C"),"C","")))))</f>
        <v>NC</v>
      </c>
      <c r="AG95" s="185" t="str">
        <f>IF(AND(AE95="C",AF95="C"),"UTILIZOU O PDA CORRETAMENTE",IF(AND(AE95="C",AF95="NC"),"UTILIZOU O PDA CORRETAMENTE. NÃO HÁ FOTOS DE TODAS AS ETAPAS",IF(AND(AE95="NC",AF95="NC"),"NÃO UTILIZOU O PDA",IF(AND(AE95="NA",AF95="NA"),"NÃO AVALIADO POR FALHA DE SINCRONISMO"))))</f>
        <v>UTILIZOU O PDA CORRETAMENTE. NÃO HÁ FOTOS DE TODAS AS ETAPAS</v>
      </c>
      <c r="AH95" s="144" t="s">
        <v>207</v>
      </c>
      <c r="AI95" s="150" t="s">
        <v>6</v>
      </c>
      <c r="AJ95" s="149" t="str">
        <f>E95</f>
        <v>SÃO PAULO</v>
      </c>
      <c r="AK95" s="151" t="s">
        <v>60</v>
      </c>
    </row>
    <row r="96" spans="1:37" ht="30" hidden="1" customHeight="1">
      <c r="A96" s="162" t="s">
        <v>201</v>
      </c>
      <c r="B96" s="176">
        <v>2619824192</v>
      </c>
      <c r="C96" s="176" t="s">
        <v>1257</v>
      </c>
      <c r="D96" s="176" t="s">
        <v>111</v>
      </c>
      <c r="E96" s="176" t="s">
        <v>5</v>
      </c>
      <c r="F96" s="176" t="s">
        <v>1280</v>
      </c>
      <c r="G96" s="176">
        <v>144</v>
      </c>
      <c r="H96" s="176" t="s">
        <v>217</v>
      </c>
      <c r="I96" s="176" t="s">
        <v>283</v>
      </c>
      <c r="J96" s="176" t="s">
        <v>1259</v>
      </c>
      <c r="K96" s="176" t="s">
        <v>1281</v>
      </c>
      <c r="L96" s="204">
        <v>46155.333333333336</v>
      </c>
      <c r="M96" s="204">
        <v>46155.354166666664</v>
      </c>
      <c r="N96" s="176" t="s">
        <v>1282</v>
      </c>
      <c r="O96" s="155" t="s">
        <v>207</v>
      </c>
      <c r="P96" s="90"/>
      <c r="Q96" s="144" t="s">
        <v>230</v>
      </c>
      <c r="R96" s="90"/>
      <c r="S96" s="144" t="s">
        <v>207</v>
      </c>
      <c r="T96" s="90"/>
      <c r="U96" s="144" t="s">
        <v>207</v>
      </c>
      <c r="V96" s="90"/>
      <c r="W96" s="144" t="s">
        <v>207</v>
      </c>
      <c r="X96" s="90"/>
      <c r="Y96" s="144" t="s">
        <v>207</v>
      </c>
      <c r="Z96" s="90"/>
      <c r="AA96" s="144" t="s">
        <v>207</v>
      </c>
      <c r="AB96" s="90"/>
      <c r="AC96" s="144" t="s">
        <v>231</v>
      </c>
      <c r="AD96" s="90" t="s">
        <v>1283</v>
      </c>
      <c r="AE96" s="144" t="s">
        <v>207</v>
      </c>
      <c r="AF96" s="142" t="str">
        <f>IF(AND(O96="",Q96="",S96="",U96="",W96="",Y96="",AA96="",AC96=""),"",IF(OR(AND(O96&lt;&gt;"NA",O96&lt;&gt;"C",O96&lt;&gt;"NC",O96&lt;&gt;"SF",O96&lt;&gt;""),AND(Q96&lt;&gt;"NA",Q96&lt;&gt;"C",Q96&lt;&gt;"NC",Q96&lt;&gt;"SF",Q96&lt;&gt;""),AND(S96&lt;&gt;"NA",S96&lt;&gt;"C",S96&lt;&gt;"NC",S96&lt;&gt;"SF",S96&lt;&gt;""),AND(U96&lt;&gt;"NA",U96&lt;&gt;"C",U96&lt;&gt;"NC",U96&lt;&gt;"SF",U96&lt;&gt;""),AND(W96&lt;&gt;"NA",W96&lt;&gt;"C",W96&lt;&gt;"NC",W96&lt;&gt;"SF",W96&lt;&gt;""),AND(Y96&lt;&gt;"NA",Y96&lt;&gt;"C",Y96&lt;&gt;"NC",Y96&lt;&gt;"SF",Y96&lt;&gt;""),AND(AA96&lt;&gt;"NA",AA96&lt;&gt;"C",AA96&lt;&gt;"NC",AA96&lt;&gt;"SF",AA96&lt;&gt;""),AND(AC96&lt;&gt;"NA",AC96&lt;&gt;"C",AC96&lt;&gt;"NC",AC96&lt;&gt;"SF",AC96&lt;&gt;"")),"FALSO",IF(AND(O96="NA",Q96="NA",S96="NA",U96="NA",W96="NA",Y96="NA",AA96="NA",AC96="NA"),"NA",IF(OR(O96="NC",Q96="NC",S96="NC",U96="NC",W96="NC",Y96="NC",AA96="NC",AC96="NC",O96="SF",Q96="SF",S96="SF",U96="SF",W96="SF",Y96="SF",AA96="SF",AC96="SF"),"NC",IF(OR(O96="C",Q96="C",S96="C",U96="C",W96="C",Y96="C",AA96="C",AC96="C"),"C","")))))</f>
        <v>NC</v>
      </c>
      <c r="AG96" s="185" t="str">
        <f>IF(AND(AE96="C",AF96="C"),"UTILIZOU O PDA CORRETAMENTE",IF(AND(AE96="C",AF96="NC"),"UTILIZOU O PDA CORRETAMENTE. NÃO HÁ FOTOS DE TODAS AS ETAPAS",IF(AND(AE96="NC",AF96="NC"),"NÃO UTILIZOU O PDA",IF(AND(AE96="NA",AF96="NA"),"NÃO AVALIADO POR FALHA DE SINCRONISMO"))))</f>
        <v>UTILIZOU O PDA CORRETAMENTE. NÃO HÁ FOTOS DE TODAS AS ETAPAS</v>
      </c>
      <c r="AH96" s="144" t="s">
        <v>207</v>
      </c>
      <c r="AI96" s="150" t="s">
        <v>6</v>
      </c>
      <c r="AJ96" s="149" t="str">
        <f>E96</f>
        <v>SÃO PAULO</v>
      </c>
      <c r="AK96" s="151" t="s">
        <v>60</v>
      </c>
    </row>
    <row r="97" spans="1:37" ht="30" hidden="1" customHeight="1">
      <c r="A97" s="162" t="s">
        <v>201</v>
      </c>
      <c r="B97" s="176">
        <v>2619824175</v>
      </c>
      <c r="C97" s="176" t="s">
        <v>1257</v>
      </c>
      <c r="D97" s="176" t="s">
        <v>111</v>
      </c>
      <c r="E97" s="176" t="s">
        <v>5</v>
      </c>
      <c r="F97" s="176" t="s">
        <v>1280</v>
      </c>
      <c r="G97" s="176">
        <v>151</v>
      </c>
      <c r="H97" s="176"/>
      <c r="I97" s="176" t="s">
        <v>283</v>
      </c>
      <c r="J97" s="176" t="s">
        <v>1259</v>
      </c>
      <c r="K97" s="176" t="s">
        <v>1281</v>
      </c>
      <c r="L97" s="204">
        <v>46155.333333333336</v>
      </c>
      <c r="M97" s="204">
        <v>46155.354166666664</v>
      </c>
      <c r="N97" s="176" t="s">
        <v>1282</v>
      </c>
      <c r="O97" s="155" t="s">
        <v>207</v>
      </c>
      <c r="P97" s="90"/>
      <c r="Q97" s="144" t="s">
        <v>230</v>
      </c>
      <c r="R97" s="90"/>
      <c r="S97" s="144" t="s">
        <v>207</v>
      </c>
      <c r="T97" s="90"/>
      <c r="U97" s="144" t="s">
        <v>207</v>
      </c>
      <c r="V97" s="90"/>
      <c r="W97" s="144" t="s">
        <v>207</v>
      </c>
      <c r="X97" s="90"/>
      <c r="Y97" s="144" t="s">
        <v>207</v>
      </c>
      <c r="Z97" s="90"/>
      <c r="AA97" s="144" t="s">
        <v>207</v>
      </c>
      <c r="AB97" s="90"/>
      <c r="AC97" s="144" t="s">
        <v>231</v>
      </c>
      <c r="AD97" s="90" t="s">
        <v>1283</v>
      </c>
      <c r="AE97" s="144" t="s">
        <v>207</v>
      </c>
      <c r="AF97" s="142" t="str">
        <f>IF(AND(O97="",Q97="",S97="",U97="",W97="",Y97="",AA97="",AC97=""),"",IF(OR(AND(O97&lt;&gt;"NA",O97&lt;&gt;"C",O97&lt;&gt;"NC",O97&lt;&gt;"SF",O97&lt;&gt;""),AND(Q97&lt;&gt;"NA",Q97&lt;&gt;"C",Q97&lt;&gt;"NC",Q97&lt;&gt;"SF",Q97&lt;&gt;""),AND(S97&lt;&gt;"NA",S97&lt;&gt;"C",S97&lt;&gt;"NC",S97&lt;&gt;"SF",S97&lt;&gt;""),AND(U97&lt;&gt;"NA",U97&lt;&gt;"C",U97&lt;&gt;"NC",U97&lt;&gt;"SF",U97&lt;&gt;""),AND(W97&lt;&gt;"NA",W97&lt;&gt;"C",W97&lt;&gt;"NC",W97&lt;&gt;"SF",W97&lt;&gt;""),AND(Y97&lt;&gt;"NA",Y97&lt;&gt;"C",Y97&lt;&gt;"NC",Y97&lt;&gt;"SF",Y97&lt;&gt;""),AND(AA97&lt;&gt;"NA",AA97&lt;&gt;"C",AA97&lt;&gt;"NC",AA97&lt;&gt;"SF",AA97&lt;&gt;""),AND(AC97&lt;&gt;"NA",AC97&lt;&gt;"C",AC97&lt;&gt;"NC",AC97&lt;&gt;"SF",AC97&lt;&gt;"")),"FALSO",IF(AND(O97="NA",Q97="NA",S97="NA",U97="NA",W97="NA",Y97="NA",AA97="NA",AC97="NA"),"NA",IF(OR(O97="NC",Q97="NC",S97="NC",U97="NC",W97="NC",Y97="NC",AA97="NC",AC97="NC",O97="SF",Q97="SF",S97="SF",U97="SF",W97="SF",Y97="SF",AA97="SF",AC97="SF"),"NC",IF(OR(O97="C",Q97="C",S97="C",U97="C",W97="C",Y97="C",AA97="C",AC97="C"),"C","")))))</f>
        <v>NC</v>
      </c>
      <c r="AG97" s="185" t="str">
        <f>IF(AND(AE97="C",AF97="C"),"UTILIZOU O PDA CORRETAMENTE",IF(AND(AE97="C",AF97="NC"),"UTILIZOU O PDA CORRETAMENTE. NÃO HÁ FOTOS DE TODAS AS ETAPAS",IF(AND(AE97="NC",AF97="NC"),"NÃO UTILIZOU O PDA",IF(AND(AE97="NA",AF97="NA"),"NÃO AVALIADO POR FALHA DE SINCRONISMO"))))</f>
        <v>UTILIZOU O PDA CORRETAMENTE. NÃO HÁ FOTOS DE TODAS AS ETAPAS</v>
      </c>
      <c r="AH97" s="144" t="s">
        <v>207</v>
      </c>
      <c r="AI97" s="150" t="s">
        <v>6</v>
      </c>
      <c r="AJ97" s="149" t="str">
        <f>E97</f>
        <v>SÃO PAULO</v>
      </c>
      <c r="AK97" s="151" t="s">
        <v>60</v>
      </c>
    </row>
    <row r="98" spans="1:37" ht="30" hidden="1" customHeight="1">
      <c r="A98" s="162" t="s">
        <v>201</v>
      </c>
      <c r="B98" s="176">
        <v>2619824149</v>
      </c>
      <c r="C98" s="176" t="s">
        <v>1257</v>
      </c>
      <c r="D98" s="176" t="s">
        <v>111</v>
      </c>
      <c r="E98" s="176" t="s">
        <v>5</v>
      </c>
      <c r="F98" s="176" t="s">
        <v>1280</v>
      </c>
      <c r="G98" s="176">
        <v>177</v>
      </c>
      <c r="H98" s="176" t="s">
        <v>203</v>
      </c>
      <c r="I98" s="176" t="s">
        <v>283</v>
      </c>
      <c r="J98" s="176" t="s">
        <v>1259</v>
      </c>
      <c r="K98" s="176" t="s">
        <v>1281</v>
      </c>
      <c r="L98" s="204">
        <v>46155.333333333336</v>
      </c>
      <c r="M98" s="204">
        <v>46155.354166666664</v>
      </c>
      <c r="N98" s="176" t="s">
        <v>1282</v>
      </c>
      <c r="O98" s="155" t="s">
        <v>207</v>
      </c>
      <c r="P98" s="90"/>
      <c r="Q98" s="144" t="s">
        <v>230</v>
      </c>
      <c r="R98" s="90"/>
      <c r="S98" s="144" t="s">
        <v>207</v>
      </c>
      <c r="T98" s="90"/>
      <c r="U98" s="144" t="s">
        <v>207</v>
      </c>
      <c r="V98" s="90"/>
      <c r="W98" s="144" t="s">
        <v>207</v>
      </c>
      <c r="X98" s="90"/>
      <c r="Y98" s="144" t="s">
        <v>207</v>
      </c>
      <c r="Z98" s="90"/>
      <c r="AA98" s="144" t="s">
        <v>207</v>
      </c>
      <c r="AB98" s="90"/>
      <c r="AC98" s="144" t="s">
        <v>231</v>
      </c>
      <c r="AD98" s="90" t="s">
        <v>1283</v>
      </c>
      <c r="AE98" s="144" t="s">
        <v>207</v>
      </c>
      <c r="AF98" s="142" t="str">
        <f>IF(AND(O98="",Q98="",S98="",U98="",W98="",Y98="",AA98="",AC98=""),"",IF(OR(AND(O98&lt;&gt;"NA",O98&lt;&gt;"C",O98&lt;&gt;"NC",O98&lt;&gt;"SF",O98&lt;&gt;""),AND(Q98&lt;&gt;"NA",Q98&lt;&gt;"C",Q98&lt;&gt;"NC",Q98&lt;&gt;"SF",Q98&lt;&gt;""),AND(S98&lt;&gt;"NA",S98&lt;&gt;"C",S98&lt;&gt;"NC",S98&lt;&gt;"SF",S98&lt;&gt;""),AND(U98&lt;&gt;"NA",U98&lt;&gt;"C",U98&lt;&gt;"NC",U98&lt;&gt;"SF",U98&lt;&gt;""),AND(W98&lt;&gt;"NA",W98&lt;&gt;"C",W98&lt;&gt;"NC",W98&lt;&gt;"SF",W98&lt;&gt;""),AND(Y98&lt;&gt;"NA",Y98&lt;&gt;"C",Y98&lt;&gt;"NC",Y98&lt;&gt;"SF",Y98&lt;&gt;""),AND(AA98&lt;&gt;"NA",AA98&lt;&gt;"C",AA98&lt;&gt;"NC",AA98&lt;&gt;"SF",AA98&lt;&gt;""),AND(AC98&lt;&gt;"NA",AC98&lt;&gt;"C",AC98&lt;&gt;"NC",AC98&lt;&gt;"SF",AC98&lt;&gt;"")),"FALSO",IF(AND(O98="NA",Q98="NA",S98="NA",U98="NA",W98="NA",Y98="NA",AA98="NA",AC98="NA"),"NA",IF(OR(O98="NC",Q98="NC",S98="NC",U98="NC",W98="NC",Y98="NC",AA98="NC",AC98="NC",O98="SF",Q98="SF",S98="SF",U98="SF",W98="SF",Y98="SF",AA98="SF",AC98="SF"),"NC",IF(OR(O98="C",Q98="C",S98="C",U98="C",W98="C",Y98="C",AA98="C",AC98="C"),"C","")))))</f>
        <v>NC</v>
      </c>
      <c r="AG98" s="185" t="str">
        <f>IF(AND(AE98="C",AF98="C"),"UTILIZOU O PDA CORRETAMENTE",IF(AND(AE98="C",AF98="NC"),"UTILIZOU O PDA CORRETAMENTE. NÃO HÁ FOTOS DE TODAS AS ETAPAS",IF(AND(AE98="NC",AF98="NC"),"NÃO UTILIZOU O PDA",IF(AND(AE98="NA",AF98="NA"),"NÃO AVALIADO POR FALHA DE SINCRONISMO"))))</f>
        <v>UTILIZOU O PDA CORRETAMENTE. NÃO HÁ FOTOS DE TODAS AS ETAPAS</v>
      </c>
      <c r="AH98" s="144" t="s">
        <v>207</v>
      </c>
      <c r="AI98" s="150" t="s">
        <v>6</v>
      </c>
      <c r="AJ98" s="149" t="str">
        <f>E98</f>
        <v>SÃO PAULO</v>
      </c>
      <c r="AK98" s="151" t="s">
        <v>60</v>
      </c>
    </row>
    <row r="99" spans="1:37" ht="30" hidden="1" customHeight="1">
      <c r="A99" s="162" t="s">
        <v>201</v>
      </c>
      <c r="B99" s="176">
        <v>2619824194</v>
      </c>
      <c r="C99" s="176" t="s">
        <v>1257</v>
      </c>
      <c r="D99" s="176" t="s">
        <v>111</v>
      </c>
      <c r="E99" s="176" t="s">
        <v>5</v>
      </c>
      <c r="F99" s="176" t="s">
        <v>1280</v>
      </c>
      <c r="G99" s="176">
        <v>139</v>
      </c>
      <c r="H99" s="176"/>
      <c r="I99" s="176" t="s">
        <v>283</v>
      </c>
      <c r="J99" s="176" t="s">
        <v>1259</v>
      </c>
      <c r="K99" s="176" t="s">
        <v>1281</v>
      </c>
      <c r="L99" s="204">
        <v>46155.333333333336</v>
      </c>
      <c r="M99" s="204">
        <v>46155.354166666664</v>
      </c>
      <c r="N99" s="176" t="s">
        <v>1282</v>
      </c>
      <c r="O99" s="155" t="s">
        <v>207</v>
      </c>
      <c r="P99" s="90"/>
      <c r="Q99" s="144" t="s">
        <v>230</v>
      </c>
      <c r="R99" s="90"/>
      <c r="S99" s="144" t="s">
        <v>207</v>
      </c>
      <c r="T99" s="90"/>
      <c r="U99" s="144" t="s">
        <v>207</v>
      </c>
      <c r="V99" s="90"/>
      <c r="W99" s="144" t="s">
        <v>207</v>
      </c>
      <c r="X99" s="90"/>
      <c r="Y99" s="144" t="s">
        <v>207</v>
      </c>
      <c r="Z99" s="90"/>
      <c r="AA99" s="144" t="s">
        <v>207</v>
      </c>
      <c r="AB99" s="90"/>
      <c r="AC99" s="144" t="s">
        <v>231</v>
      </c>
      <c r="AD99" s="90" t="s">
        <v>1283</v>
      </c>
      <c r="AE99" s="144" t="s">
        <v>207</v>
      </c>
      <c r="AF99" s="142" t="str">
        <f>IF(AND(O99="",Q99="",S99="",U99="",W99="",Y99="",AA99="",AC99=""),"",IF(OR(AND(O99&lt;&gt;"NA",O99&lt;&gt;"C",O99&lt;&gt;"NC",O99&lt;&gt;"SF",O99&lt;&gt;""),AND(Q99&lt;&gt;"NA",Q99&lt;&gt;"C",Q99&lt;&gt;"NC",Q99&lt;&gt;"SF",Q99&lt;&gt;""),AND(S99&lt;&gt;"NA",S99&lt;&gt;"C",S99&lt;&gt;"NC",S99&lt;&gt;"SF",S99&lt;&gt;""),AND(U99&lt;&gt;"NA",U99&lt;&gt;"C",U99&lt;&gt;"NC",U99&lt;&gt;"SF",U99&lt;&gt;""),AND(W99&lt;&gt;"NA",W99&lt;&gt;"C",W99&lt;&gt;"NC",W99&lt;&gt;"SF",W99&lt;&gt;""),AND(Y99&lt;&gt;"NA",Y99&lt;&gt;"C",Y99&lt;&gt;"NC",Y99&lt;&gt;"SF",Y99&lt;&gt;""),AND(AA99&lt;&gt;"NA",AA99&lt;&gt;"C",AA99&lt;&gt;"NC",AA99&lt;&gt;"SF",AA99&lt;&gt;""),AND(AC99&lt;&gt;"NA",AC99&lt;&gt;"C",AC99&lt;&gt;"NC",AC99&lt;&gt;"SF",AC99&lt;&gt;"")),"FALSO",IF(AND(O99="NA",Q99="NA",S99="NA",U99="NA",W99="NA",Y99="NA",AA99="NA",AC99="NA"),"NA",IF(OR(O99="NC",Q99="NC",S99="NC",U99="NC",W99="NC",Y99="NC",AA99="NC",AC99="NC",O99="SF",Q99="SF",S99="SF",U99="SF",W99="SF",Y99="SF",AA99="SF",AC99="SF"),"NC",IF(OR(O99="C",Q99="C",S99="C",U99="C",W99="C",Y99="C",AA99="C",AC99="C"),"C","")))))</f>
        <v>NC</v>
      </c>
      <c r="AG99" s="185" t="str">
        <f>IF(AND(AE99="C",AF99="C"),"UTILIZOU O PDA CORRETAMENTE",IF(AND(AE99="C",AF99="NC"),"UTILIZOU O PDA CORRETAMENTE. NÃO HÁ FOTOS DE TODAS AS ETAPAS",IF(AND(AE99="NC",AF99="NC"),"NÃO UTILIZOU O PDA",IF(AND(AE99="NA",AF99="NA"),"NÃO AVALIADO POR FALHA DE SINCRONISMO"))))</f>
        <v>UTILIZOU O PDA CORRETAMENTE. NÃO HÁ FOTOS DE TODAS AS ETAPAS</v>
      </c>
      <c r="AH99" s="144" t="s">
        <v>207</v>
      </c>
      <c r="AI99" s="150" t="s">
        <v>6</v>
      </c>
      <c r="AJ99" s="149" t="str">
        <f>E99</f>
        <v>SÃO PAULO</v>
      </c>
      <c r="AK99" s="151" t="s">
        <v>60</v>
      </c>
    </row>
    <row r="100" spans="1:37" ht="30" hidden="1" customHeight="1">
      <c r="A100" s="162" t="s">
        <v>201</v>
      </c>
      <c r="B100" s="176">
        <v>2619824193</v>
      </c>
      <c r="C100" s="176" t="s">
        <v>1257</v>
      </c>
      <c r="D100" s="176" t="s">
        <v>111</v>
      </c>
      <c r="E100" s="176" t="s">
        <v>5</v>
      </c>
      <c r="F100" s="176" t="s">
        <v>1280</v>
      </c>
      <c r="G100" s="176">
        <v>160</v>
      </c>
      <c r="H100" s="176" t="s">
        <v>217</v>
      </c>
      <c r="I100" s="176" t="s">
        <v>283</v>
      </c>
      <c r="J100" s="176" t="s">
        <v>1259</v>
      </c>
      <c r="K100" s="176" t="s">
        <v>1281</v>
      </c>
      <c r="L100" s="204">
        <v>46155.333333333336</v>
      </c>
      <c r="M100" s="204">
        <v>46155.354166666664</v>
      </c>
      <c r="N100" s="176" t="s">
        <v>1282</v>
      </c>
      <c r="O100" s="155" t="s">
        <v>207</v>
      </c>
      <c r="P100" s="90"/>
      <c r="Q100" s="144" t="s">
        <v>230</v>
      </c>
      <c r="R100" s="90"/>
      <c r="S100" s="144" t="s">
        <v>207</v>
      </c>
      <c r="T100" s="90"/>
      <c r="U100" s="144" t="s">
        <v>207</v>
      </c>
      <c r="V100" s="90"/>
      <c r="W100" s="144" t="s">
        <v>207</v>
      </c>
      <c r="X100" s="90"/>
      <c r="Y100" s="144" t="s">
        <v>207</v>
      </c>
      <c r="Z100" s="90"/>
      <c r="AA100" s="144" t="s">
        <v>207</v>
      </c>
      <c r="AB100" s="90"/>
      <c r="AC100" s="144" t="s">
        <v>231</v>
      </c>
      <c r="AD100" s="90" t="s">
        <v>1283</v>
      </c>
      <c r="AE100" s="144" t="s">
        <v>207</v>
      </c>
      <c r="AF100" s="142" t="str">
        <f>IF(AND(O100="",Q100="",S100="",U100="",W100="",Y100="",AA100="",AC100=""),"",IF(OR(AND(O100&lt;&gt;"NA",O100&lt;&gt;"C",O100&lt;&gt;"NC",O100&lt;&gt;"SF",O100&lt;&gt;""),AND(Q100&lt;&gt;"NA",Q100&lt;&gt;"C",Q100&lt;&gt;"NC",Q100&lt;&gt;"SF",Q100&lt;&gt;""),AND(S100&lt;&gt;"NA",S100&lt;&gt;"C",S100&lt;&gt;"NC",S100&lt;&gt;"SF",S100&lt;&gt;""),AND(U100&lt;&gt;"NA",U100&lt;&gt;"C",U100&lt;&gt;"NC",U100&lt;&gt;"SF",U100&lt;&gt;""),AND(W100&lt;&gt;"NA",W100&lt;&gt;"C",W100&lt;&gt;"NC",W100&lt;&gt;"SF",W100&lt;&gt;""),AND(Y100&lt;&gt;"NA",Y100&lt;&gt;"C",Y100&lt;&gt;"NC",Y100&lt;&gt;"SF",Y100&lt;&gt;""),AND(AA100&lt;&gt;"NA",AA100&lt;&gt;"C",AA100&lt;&gt;"NC",AA100&lt;&gt;"SF",AA100&lt;&gt;""),AND(AC100&lt;&gt;"NA",AC100&lt;&gt;"C",AC100&lt;&gt;"NC",AC100&lt;&gt;"SF",AC100&lt;&gt;"")),"FALSO",IF(AND(O100="NA",Q100="NA",S100="NA",U100="NA",W100="NA",Y100="NA",AA100="NA",AC100="NA"),"NA",IF(OR(O100="NC",Q100="NC",S100="NC",U100="NC",W100="NC",Y100="NC",AA100="NC",AC100="NC",O100="SF",Q100="SF",S100="SF",U100="SF",W100="SF",Y100="SF",AA100="SF",AC100="SF"),"NC",IF(OR(O100="C",Q100="C",S100="C",U100="C",W100="C",Y100="C",AA100="C",AC100="C"),"C","")))))</f>
        <v>NC</v>
      </c>
      <c r="AG100" s="185" t="str">
        <f>IF(AND(AE100="C",AF100="C"),"UTILIZOU O PDA CORRETAMENTE",IF(AND(AE100="C",AF100="NC"),"UTILIZOU O PDA CORRETAMENTE. NÃO HÁ FOTOS DE TODAS AS ETAPAS",IF(AND(AE100="NC",AF100="NC"),"NÃO UTILIZOU O PDA",IF(AND(AE100="NA",AF100="NA"),"NÃO AVALIADO POR FALHA DE SINCRONISMO"))))</f>
        <v>UTILIZOU O PDA CORRETAMENTE. NÃO HÁ FOTOS DE TODAS AS ETAPAS</v>
      </c>
      <c r="AH100" s="144" t="s">
        <v>207</v>
      </c>
      <c r="AI100" s="150" t="s">
        <v>6</v>
      </c>
      <c r="AJ100" s="149" t="str">
        <f>E100</f>
        <v>SÃO PAULO</v>
      </c>
      <c r="AK100" s="151" t="s">
        <v>60</v>
      </c>
    </row>
    <row r="101" spans="1:37" ht="30" hidden="1" customHeight="1">
      <c r="A101" s="162" t="s">
        <v>201</v>
      </c>
      <c r="B101" s="176">
        <v>2619824191</v>
      </c>
      <c r="C101" s="176" t="s">
        <v>1257</v>
      </c>
      <c r="D101" s="176" t="s">
        <v>111</v>
      </c>
      <c r="E101" s="176" t="s">
        <v>5</v>
      </c>
      <c r="F101" s="176" t="s">
        <v>1280</v>
      </c>
      <c r="G101" s="176">
        <v>195</v>
      </c>
      <c r="H101" s="176"/>
      <c r="I101" s="176" t="s">
        <v>283</v>
      </c>
      <c r="J101" s="176" t="s">
        <v>1259</v>
      </c>
      <c r="K101" s="176" t="s">
        <v>1281</v>
      </c>
      <c r="L101" s="204">
        <v>46155.333333333336</v>
      </c>
      <c r="M101" s="204">
        <v>46155.354166666664</v>
      </c>
      <c r="N101" s="176" t="s">
        <v>1282</v>
      </c>
      <c r="O101" s="155" t="s">
        <v>207</v>
      </c>
      <c r="P101" s="90"/>
      <c r="Q101" s="144" t="s">
        <v>230</v>
      </c>
      <c r="R101" s="90"/>
      <c r="S101" s="144" t="s">
        <v>207</v>
      </c>
      <c r="T101" s="90"/>
      <c r="U101" s="144" t="s">
        <v>207</v>
      </c>
      <c r="V101" s="90"/>
      <c r="W101" s="144" t="s">
        <v>207</v>
      </c>
      <c r="X101" s="90"/>
      <c r="Y101" s="144" t="s">
        <v>207</v>
      </c>
      <c r="Z101" s="90"/>
      <c r="AA101" s="144" t="s">
        <v>207</v>
      </c>
      <c r="AB101" s="90"/>
      <c r="AC101" s="144" t="s">
        <v>231</v>
      </c>
      <c r="AD101" s="90" t="s">
        <v>1283</v>
      </c>
      <c r="AE101" s="144" t="s">
        <v>207</v>
      </c>
      <c r="AF101" s="142" t="str">
        <f>IF(AND(O101="",Q101="",S101="",U101="",W101="",Y101="",AA101="",AC101=""),"",IF(OR(AND(O101&lt;&gt;"NA",O101&lt;&gt;"C",O101&lt;&gt;"NC",O101&lt;&gt;"SF",O101&lt;&gt;""),AND(Q101&lt;&gt;"NA",Q101&lt;&gt;"C",Q101&lt;&gt;"NC",Q101&lt;&gt;"SF",Q101&lt;&gt;""),AND(S101&lt;&gt;"NA",S101&lt;&gt;"C",S101&lt;&gt;"NC",S101&lt;&gt;"SF",S101&lt;&gt;""),AND(U101&lt;&gt;"NA",U101&lt;&gt;"C",U101&lt;&gt;"NC",U101&lt;&gt;"SF",U101&lt;&gt;""),AND(W101&lt;&gt;"NA",W101&lt;&gt;"C",W101&lt;&gt;"NC",W101&lt;&gt;"SF",W101&lt;&gt;""),AND(Y101&lt;&gt;"NA",Y101&lt;&gt;"C",Y101&lt;&gt;"NC",Y101&lt;&gt;"SF",Y101&lt;&gt;""),AND(AA101&lt;&gt;"NA",AA101&lt;&gt;"C",AA101&lt;&gt;"NC",AA101&lt;&gt;"SF",AA101&lt;&gt;""),AND(AC101&lt;&gt;"NA",AC101&lt;&gt;"C",AC101&lt;&gt;"NC",AC101&lt;&gt;"SF",AC101&lt;&gt;"")),"FALSO",IF(AND(O101="NA",Q101="NA",S101="NA",U101="NA",W101="NA",Y101="NA",AA101="NA",AC101="NA"),"NA",IF(OR(O101="NC",Q101="NC",S101="NC",U101="NC",W101="NC",Y101="NC",AA101="NC",AC101="NC",O101="SF",Q101="SF",S101="SF",U101="SF",W101="SF",Y101="SF",AA101="SF",AC101="SF"),"NC",IF(OR(O101="C",Q101="C",S101="C",U101="C",W101="C",Y101="C",AA101="C",AC101="C"),"C","")))))</f>
        <v>NC</v>
      </c>
      <c r="AG101" s="185" t="str">
        <f>IF(AND(AE101="C",AF101="C"),"UTILIZOU O PDA CORRETAMENTE",IF(AND(AE101="C",AF101="NC"),"UTILIZOU O PDA CORRETAMENTE. NÃO HÁ FOTOS DE TODAS AS ETAPAS",IF(AND(AE101="NC",AF101="NC"),"NÃO UTILIZOU O PDA",IF(AND(AE101="NA",AF101="NA"),"NÃO AVALIADO POR FALHA DE SINCRONISMO"))))</f>
        <v>UTILIZOU O PDA CORRETAMENTE. NÃO HÁ FOTOS DE TODAS AS ETAPAS</v>
      </c>
      <c r="AH101" s="144" t="s">
        <v>207</v>
      </c>
      <c r="AI101" s="150" t="s">
        <v>6</v>
      </c>
      <c r="AJ101" s="149" t="str">
        <f>E101</f>
        <v>SÃO PAULO</v>
      </c>
      <c r="AK101" s="151" t="s">
        <v>60</v>
      </c>
    </row>
    <row r="102" spans="1:37" ht="30" hidden="1" customHeight="1">
      <c r="A102" s="162" t="s">
        <v>201</v>
      </c>
      <c r="B102" s="176">
        <v>2619824177</v>
      </c>
      <c r="C102" s="176" t="s">
        <v>1257</v>
      </c>
      <c r="D102" s="176" t="s">
        <v>111</v>
      </c>
      <c r="E102" s="176" t="s">
        <v>5</v>
      </c>
      <c r="F102" s="176" t="s">
        <v>1280</v>
      </c>
      <c r="G102" s="176">
        <v>176</v>
      </c>
      <c r="H102" s="176" t="s">
        <v>217</v>
      </c>
      <c r="I102" s="176" t="s">
        <v>283</v>
      </c>
      <c r="J102" s="176" t="s">
        <v>1259</v>
      </c>
      <c r="K102" s="176" t="s">
        <v>1281</v>
      </c>
      <c r="L102" s="204">
        <v>46155.333333333336</v>
      </c>
      <c r="M102" s="204">
        <v>46155.354166666664</v>
      </c>
      <c r="N102" s="176" t="s">
        <v>1282</v>
      </c>
      <c r="O102" s="155" t="s">
        <v>207</v>
      </c>
      <c r="P102" s="90"/>
      <c r="Q102" s="144" t="s">
        <v>230</v>
      </c>
      <c r="R102" s="90"/>
      <c r="S102" s="144" t="s">
        <v>207</v>
      </c>
      <c r="T102" s="90"/>
      <c r="U102" s="144" t="s">
        <v>207</v>
      </c>
      <c r="V102" s="90"/>
      <c r="W102" s="144" t="s">
        <v>207</v>
      </c>
      <c r="X102" s="90"/>
      <c r="Y102" s="144" t="s">
        <v>207</v>
      </c>
      <c r="Z102" s="90"/>
      <c r="AA102" s="144" t="s">
        <v>207</v>
      </c>
      <c r="AB102" s="90"/>
      <c r="AC102" s="144" t="s">
        <v>231</v>
      </c>
      <c r="AD102" s="90" t="s">
        <v>1283</v>
      </c>
      <c r="AE102" s="144" t="s">
        <v>207</v>
      </c>
      <c r="AF102" s="142" t="str">
        <f>IF(AND(O102="",Q102="",S102="",U102="",W102="",Y102="",AA102="",AC102=""),"",IF(OR(AND(O102&lt;&gt;"NA",O102&lt;&gt;"C",O102&lt;&gt;"NC",O102&lt;&gt;"SF",O102&lt;&gt;""),AND(Q102&lt;&gt;"NA",Q102&lt;&gt;"C",Q102&lt;&gt;"NC",Q102&lt;&gt;"SF",Q102&lt;&gt;""),AND(S102&lt;&gt;"NA",S102&lt;&gt;"C",S102&lt;&gt;"NC",S102&lt;&gt;"SF",S102&lt;&gt;""),AND(U102&lt;&gt;"NA",U102&lt;&gt;"C",U102&lt;&gt;"NC",U102&lt;&gt;"SF",U102&lt;&gt;""),AND(W102&lt;&gt;"NA",W102&lt;&gt;"C",W102&lt;&gt;"NC",W102&lt;&gt;"SF",W102&lt;&gt;""),AND(Y102&lt;&gt;"NA",Y102&lt;&gt;"C",Y102&lt;&gt;"NC",Y102&lt;&gt;"SF",Y102&lt;&gt;""),AND(AA102&lt;&gt;"NA",AA102&lt;&gt;"C",AA102&lt;&gt;"NC",AA102&lt;&gt;"SF",AA102&lt;&gt;""),AND(AC102&lt;&gt;"NA",AC102&lt;&gt;"C",AC102&lt;&gt;"NC",AC102&lt;&gt;"SF",AC102&lt;&gt;"")),"FALSO",IF(AND(O102="NA",Q102="NA",S102="NA",U102="NA",W102="NA",Y102="NA",AA102="NA",AC102="NA"),"NA",IF(OR(O102="NC",Q102="NC",S102="NC",U102="NC",W102="NC",Y102="NC",AA102="NC",AC102="NC",O102="SF",Q102="SF",S102="SF",U102="SF",W102="SF",Y102="SF",AA102="SF",AC102="SF"),"NC",IF(OR(O102="C",Q102="C",S102="C",U102="C",W102="C",Y102="C",AA102="C",AC102="C"),"C","")))))</f>
        <v>NC</v>
      </c>
      <c r="AG102" s="185" t="str">
        <f>IF(AND(AE102="C",AF102="C"),"UTILIZOU O PDA CORRETAMENTE",IF(AND(AE102="C",AF102="NC"),"UTILIZOU O PDA CORRETAMENTE. NÃO HÁ FOTOS DE TODAS AS ETAPAS",IF(AND(AE102="NC",AF102="NC"),"NÃO UTILIZOU O PDA",IF(AND(AE102="NA",AF102="NA"),"NÃO AVALIADO POR FALHA DE SINCRONISMO"))))</f>
        <v>UTILIZOU O PDA CORRETAMENTE. NÃO HÁ FOTOS DE TODAS AS ETAPAS</v>
      </c>
      <c r="AH102" s="144" t="s">
        <v>207</v>
      </c>
      <c r="AI102" s="150" t="s">
        <v>6</v>
      </c>
      <c r="AJ102" s="149" t="str">
        <f>E102</f>
        <v>SÃO PAULO</v>
      </c>
      <c r="AK102" s="151" t="s">
        <v>60</v>
      </c>
    </row>
    <row r="103" spans="1:37" ht="30" hidden="1" customHeight="1">
      <c r="A103" s="162" t="s">
        <v>201</v>
      </c>
      <c r="B103" s="176">
        <v>2619824331</v>
      </c>
      <c r="C103" s="176" t="s">
        <v>1257</v>
      </c>
      <c r="D103" s="176" t="s">
        <v>111</v>
      </c>
      <c r="E103" s="176" t="s">
        <v>5</v>
      </c>
      <c r="F103" s="176" t="s">
        <v>1280</v>
      </c>
      <c r="G103" s="176">
        <v>148</v>
      </c>
      <c r="H103" s="176" t="s">
        <v>203</v>
      </c>
      <c r="I103" s="176" t="s">
        <v>283</v>
      </c>
      <c r="J103" s="176" t="s">
        <v>1259</v>
      </c>
      <c r="K103" s="176" t="s">
        <v>1281</v>
      </c>
      <c r="L103" s="204">
        <v>46155.333333333336</v>
      </c>
      <c r="M103" s="204">
        <v>46155.354166666664</v>
      </c>
      <c r="N103" s="176" t="s">
        <v>1282</v>
      </c>
      <c r="O103" s="155" t="s">
        <v>207</v>
      </c>
      <c r="P103" s="90"/>
      <c r="Q103" s="144" t="s">
        <v>230</v>
      </c>
      <c r="R103" s="90"/>
      <c r="S103" s="144" t="s">
        <v>207</v>
      </c>
      <c r="T103" s="90"/>
      <c r="U103" s="144" t="s">
        <v>207</v>
      </c>
      <c r="V103" s="90"/>
      <c r="W103" s="144" t="s">
        <v>207</v>
      </c>
      <c r="X103" s="90"/>
      <c r="Y103" s="144" t="s">
        <v>207</v>
      </c>
      <c r="Z103" s="90"/>
      <c r="AA103" s="144" t="s">
        <v>207</v>
      </c>
      <c r="AB103" s="90"/>
      <c r="AC103" s="144" t="s">
        <v>231</v>
      </c>
      <c r="AD103" s="90" t="s">
        <v>1283</v>
      </c>
      <c r="AE103" s="144" t="s">
        <v>207</v>
      </c>
      <c r="AF103" s="142" t="str">
        <f>IF(AND(O103="",Q103="",S103="",U103="",W103="",Y103="",AA103="",AC103=""),"",IF(OR(AND(O103&lt;&gt;"NA",O103&lt;&gt;"C",O103&lt;&gt;"NC",O103&lt;&gt;"SF",O103&lt;&gt;""),AND(Q103&lt;&gt;"NA",Q103&lt;&gt;"C",Q103&lt;&gt;"NC",Q103&lt;&gt;"SF",Q103&lt;&gt;""),AND(S103&lt;&gt;"NA",S103&lt;&gt;"C",S103&lt;&gt;"NC",S103&lt;&gt;"SF",S103&lt;&gt;""),AND(U103&lt;&gt;"NA",U103&lt;&gt;"C",U103&lt;&gt;"NC",U103&lt;&gt;"SF",U103&lt;&gt;""),AND(W103&lt;&gt;"NA",W103&lt;&gt;"C",W103&lt;&gt;"NC",W103&lt;&gt;"SF",W103&lt;&gt;""),AND(Y103&lt;&gt;"NA",Y103&lt;&gt;"C",Y103&lt;&gt;"NC",Y103&lt;&gt;"SF",Y103&lt;&gt;""),AND(AA103&lt;&gt;"NA",AA103&lt;&gt;"C",AA103&lt;&gt;"NC",AA103&lt;&gt;"SF",AA103&lt;&gt;""),AND(AC103&lt;&gt;"NA",AC103&lt;&gt;"C",AC103&lt;&gt;"NC",AC103&lt;&gt;"SF",AC103&lt;&gt;"")),"FALSO",IF(AND(O103="NA",Q103="NA",S103="NA",U103="NA",W103="NA",Y103="NA",AA103="NA",AC103="NA"),"NA",IF(OR(O103="NC",Q103="NC",S103="NC",U103="NC",W103="NC",Y103="NC",AA103="NC",AC103="NC",O103="SF",Q103="SF",S103="SF",U103="SF",W103="SF",Y103="SF",AA103="SF",AC103="SF"),"NC",IF(OR(O103="C",Q103="C",S103="C",U103="C",W103="C",Y103="C",AA103="C",AC103="C"),"C","")))))</f>
        <v>NC</v>
      </c>
      <c r="AG103" s="185" t="str">
        <f>IF(AND(AE103="C",AF103="C"),"UTILIZOU O PDA CORRETAMENTE",IF(AND(AE103="C",AF103="NC"),"UTILIZOU O PDA CORRETAMENTE. NÃO HÁ FOTOS DE TODAS AS ETAPAS",IF(AND(AE103="NC",AF103="NC"),"NÃO UTILIZOU O PDA",IF(AND(AE103="NA",AF103="NA"),"NÃO AVALIADO POR FALHA DE SINCRONISMO"))))</f>
        <v>UTILIZOU O PDA CORRETAMENTE. NÃO HÁ FOTOS DE TODAS AS ETAPAS</v>
      </c>
      <c r="AH103" s="144" t="s">
        <v>207</v>
      </c>
      <c r="AI103" s="150" t="s">
        <v>6</v>
      </c>
      <c r="AJ103" s="149" t="str">
        <f>E103</f>
        <v>SÃO PAULO</v>
      </c>
      <c r="AK103" s="151" t="s">
        <v>60</v>
      </c>
    </row>
    <row r="104" spans="1:37" ht="30" hidden="1" customHeight="1">
      <c r="A104" s="162" t="s">
        <v>201</v>
      </c>
      <c r="B104" s="176">
        <v>2620185581</v>
      </c>
      <c r="C104" s="176" t="s">
        <v>121</v>
      </c>
      <c r="D104" s="176" t="s">
        <v>112</v>
      </c>
      <c r="E104" s="176" t="s">
        <v>5</v>
      </c>
      <c r="F104" s="176" t="s">
        <v>660</v>
      </c>
      <c r="G104" s="176">
        <v>120</v>
      </c>
      <c r="H104" s="176" t="s">
        <v>217</v>
      </c>
      <c r="I104" s="176" t="s">
        <v>245</v>
      </c>
      <c r="J104" s="176" t="s">
        <v>1170</v>
      </c>
      <c r="K104" s="176" t="s">
        <v>217</v>
      </c>
      <c r="L104" s="204">
        <v>46155.359722222223</v>
      </c>
      <c r="M104" s="204">
        <v>46155.385416666664</v>
      </c>
      <c r="N104" s="176" t="s">
        <v>366</v>
      </c>
      <c r="O104" s="155" t="s">
        <v>207</v>
      </c>
      <c r="P104" s="90"/>
      <c r="Q104" s="144" t="s">
        <v>207</v>
      </c>
      <c r="R104" s="90"/>
      <c r="S104" s="144" t="s">
        <v>62</v>
      </c>
      <c r="T104" s="90"/>
      <c r="U104" s="144" t="s">
        <v>62</v>
      </c>
      <c r="V104" s="90"/>
      <c r="W104" s="144" t="s">
        <v>62</v>
      </c>
      <c r="X104" s="90"/>
      <c r="Y104" s="144" t="s">
        <v>62</v>
      </c>
      <c r="Z104" s="90"/>
      <c r="AA104" s="144" t="s">
        <v>230</v>
      </c>
      <c r="AB104" s="90"/>
      <c r="AC104" s="144" t="s">
        <v>207</v>
      </c>
      <c r="AD104" s="90"/>
      <c r="AE104" s="144" t="s">
        <v>207</v>
      </c>
      <c r="AF104" s="142" t="str">
        <f>IF(AND(O104="",Q104="",S104="",U104="",W104="",Y104="",AA104="",AC104=""),"",IF(OR(AND(O104&lt;&gt;"NA",O104&lt;&gt;"C",O104&lt;&gt;"NC",O104&lt;&gt;"SF",O104&lt;&gt;""),AND(Q104&lt;&gt;"NA",Q104&lt;&gt;"C",Q104&lt;&gt;"NC",Q104&lt;&gt;"SF",Q104&lt;&gt;""),AND(S104&lt;&gt;"NA",S104&lt;&gt;"C",S104&lt;&gt;"NC",S104&lt;&gt;"SF",S104&lt;&gt;""),AND(U104&lt;&gt;"NA",U104&lt;&gt;"C",U104&lt;&gt;"NC",U104&lt;&gt;"SF",U104&lt;&gt;""),AND(W104&lt;&gt;"NA",W104&lt;&gt;"C",W104&lt;&gt;"NC",W104&lt;&gt;"SF",W104&lt;&gt;""),AND(Y104&lt;&gt;"NA",Y104&lt;&gt;"C",Y104&lt;&gt;"NC",Y104&lt;&gt;"SF",Y104&lt;&gt;""),AND(AA104&lt;&gt;"NA",AA104&lt;&gt;"C",AA104&lt;&gt;"NC",AA104&lt;&gt;"SF",AA104&lt;&gt;""),AND(AC104&lt;&gt;"NA",AC104&lt;&gt;"C",AC104&lt;&gt;"NC",AC104&lt;&gt;"SF",AC104&lt;&gt;"")),"FALSO",IF(AND(O104="NA",Q104="NA",S104="NA",U104="NA",W104="NA",Y104="NA",AA104="NA",AC104="NA"),"NA",IF(OR(O104="NC",Q104="NC",S104="NC",U104="NC",W104="NC",Y104="NC",AA104="NC",AC104="NC",O104="SF",Q104="SF",S104="SF",U104="SF",W104="SF",Y104="SF",AA104="SF",AC104="SF"),"NC",IF(OR(O104="C",Q104="C",S104="C",U104="C",W104="C",Y104="C",AA104="C",AC104="C"),"C","")))))</f>
        <v>NC</v>
      </c>
      <c r="AG104" s="185" t="str">
        <f>IF(AND(AE104="C",AF104="C"),"UTILIZOU O PDA CORRETAMENTE",IF(AND(AE104="C",AF104="NC"),"UTILIZOU O PDA CORRETAMENTE. NÃO HÁ FOTOS DE TODAS AS ETAPAS",IF(AND(AE104="NC",AF104="NC"),"NÃO UTILIZOU O PDA",IF(AND(AE104="NA",AF104="NA"),"NÃO AVALIADO POR FALHA DE SINCRONISMO"))))</f>
        <v>UTILIZOU O PDA CORRETAMENTE. NÃO HÁ FOTOS DE TODAS AS ETAPAS</v>
      </c>
      <c r="AH104" s="144" t="s">
        <v>207</v>
      </c>
      <c r="AI104" s="150" t="s">
        <v>6</v>
      </c>
      <c r="AJ104" s="149" t="str">
        <f>E104</f>
        <v>SÃO PAULO</v>
      </c>
      <c r="AK104" s="151" t="s">
        <v>60</v>
      </c>
    </row>
    <row r="105" spans="1:37" ht="30" hidden="1" customHeight="1">
      <c r="A105" s="162" t="s">
        <v>201</v>
      </c>
      <c r="B105" s="176">
        <v>2619843724</v>
      </c>
      <c r="C105" s="176" t="s">
        <v>123</v>
      </c>
      <c r="D105" s="176" t="s">
        <v>109</v>
      </c>
      <c r="E105" s="176" t="s">
        <v>5</v>
      </c>
      <c r="F105" s="176" t="s">
        <v>724</v>
      </c>
      <c r="G105" s="176">
        <v>288</v>
      </c>
      <c r="H105" s="176" t="s">
        <v>210</v>
      </c>
      <c r="I105" s="176" t="s">
        <v>254</v>
      </c>
      <c r="J105" s="176" t="s">
        <v>1203</v>
      </c>
      <c r="K105" s="176"/>
      <c r="L105" s="204">
        <v>46155.375694444447</v>
      </c>
      <c r="M105" s="204">
        <v>46155.52847222222</v>
      </c>
      <c r="N105" s="176" t="s">
        <v>1179</v>
      </c>
      <c r="O105" s="155" t="s">
        <v>207</v>
      </c>
      <c r="P105" s="90"/>
      <c r="Q105" s="144" t="s">
        <v>207</v>
      </c>
      <c r="R105" s="90"/>
      <c r="S105" s="144" t="s">
        <v>207</v>
      </c>
      <c r="T105" s="90"/>
      <c r="U105" s="144" t="s">
        <v>207</v>
      </c>
      <c r="V105" s="90"/>
      <c r="W105" s="144" t="s">
        <v>207</v>
      </c>
      <c r="X105" s="90"/>
      <c r="Y105" s="144" t="s">
        <v>62</v>
      </c>
      <c r="Z105" s="90"/>
      <c r="AA105" s="144" t="s">
        <v>207</v>
      </c>
      <c r="AB105" s="90"/>
      <c r="AC105" s="144" t="s">
        <v>207</v>
      </c>
      <c r="AD105" s="90"/>
      <c r="AE105" s="144" t="s">
        <v>207</v>
      </c>
      <c r="AF105" s="142" t="str">
        <f>IF(AND(O105="",Q105="",S105="",U105="",W105="",Y105="",AA105="",AC105=""),"",IF(OR(AND(O105&lt;&gt;"NA",O105&lt;&gt;"C",O105&lt;&gt;"NC",O105&lt;&gt;"SF",O105&lt;&gt;""),AND(Q105&lt;&gt;"NA",Q105&lt;&gt;"C",Q105&lt;&gt;"NC",Q105&lt;&gt;"SF",Q105&lt;&gt;""),AND(S105&lt;&gt;"NA",S105&lt;&gt;"C",S105&lt;&gt;"NC",S105&lt;&gt;"SF",S105&lt;&gt;""),AND(U105&lt;&gt;"NA",U105&lt;&gt;"C",U105&lt;&gt;"NC",U105&lt;&gt;"SF",U105&lt;&gt;""),AND(W105&lt;&gt;"NA",W105&lt;&gt;"C",W105&lt;&gt;"NC",W105&lt;&gt;"SF",W105&lt;&gt;""),AND(Y105&lt;&gt;"NA",Y105&lt;&gt;"C",Y105&lt;&gt;"NC",Y105&lt;&gt;"SF",Y105&lt;&gt;""),AND(AA105&lt;&gt;"NA",AA105&lt;&gt;"C",AA105&lt;&gt;"NC",AA105&lt;&gt;"SF",AA105&lt;&gt;""),AND(AC105&lt;&gt;"NA",AC105&lt;&gt;"C",AC105&lt;&gt;"NC",AC105&lt;&gt;"SF",AC105&lt;&gt;"")),"FALSO",IF(AND(O105="NA",Q105="NA",S105="NA",U105="NA",W105="NA",Y105="NA",AA105="NA",AC105="NA"),"NA",IF(OR(O105="NC",Q105="NC",S105="NC",U105="NC",W105="NC",Y105="NC",AA105="NC",AC105="NC",O105="SF",Q105="SF",S105="SF",U105="SF",W105="SF",Y105="SF",AA105="SF",AC105="SF"),"NC",IF(OR(O105="C",Q105="C",S105="C",U105="C",W105="C",Y105="C",AA105="C",AC105="C"),"C","")))))</f>
        <v>C</v>
      </c>
      <c r="AG105" s="185" t="str">
        <f>IF(AND(AE105="C",AF105="C"),"UTILIZOU O PDA CORRETAMENTE",IF(AND(AE105="C",AF105="NC"),"UTILIZOU O PDA CORRETAMENTE. NÃO HÁ FOTOS DE TODAS AS ETAPAS",IF(AND(AE105="NC",AF105="NC"),"NÃO UTILIZOU O PDA",IF(AND(AE105="NA",AF105="NA"),"NÃO AVALIADO POR FALHA DE SINCRONISMO"))))</f>
        <v>UTILIZOU O PDA CORRETAMENTE</v>
      </c>
      <c r="AH105" s="144" t="s">
        <v>207</v>
      </c>
      <c r="AI105" s="150" t="s">
        <v>6</v>
      </c>
      <c r="AJ105" s="149" t="str">
        <f>E105</f>
        <v>SÃO PAULO</v>
      </c>
      <c r="AK105" s="151" t="s">
        <v>60</v>
      </c>
    </row>
    <row r="106" spans="1:37" ht="30" hidden="1" customHeight="1">
      <c r="A106" s="162" t="s">
        <v>201</v>
      </c>
      <c r="B106" s="176">
        <v>2620185760</v>
      </c>
      <c r="C106" s="176" t="s">
        <v>121</v>
      </c>
      <c r="D106" s="176" t="s">
        <v>112</v>
      </c>
      <c r="E106" s="176" t="s">
        <v>5</v>
      </c>
      <c r="F106" s="176" t="s">
        <v>1284</v>
      </c>
      <c r="G106" s="176">
        <v>25</v>
      </c>
      <c r="H106" s="176"/>
      <c r="I106" s="176" t="s">
        <v>390</v>
      </c>
      <c r="J106" s="176" t="s">
        <v>1170</v>
      </c>
      <c r="K106" s="176" t="s">
        <v>1285</v>
      </c>
      <c r="L106" s="204">
        <v>46155.384027777778</v>
      </c>
      <c r="M106" s="204">
        <v>46155.385416666664</v>
      </c>
      <c r="N106" s="176" t="s">
        <v>1171</v>
      </c>
      <c r="O106" s="155" t="s">
        <v>207</v>
      </c>
      <c r="P106" s="90"/>
      <c r="Q106" s="144" t="s">
        <v>207</v>
      </c>
      <c r="R106" s="90"/>
      <c r="S106" s="144" t="s">
        <v>62</v>
      </c>
      <c r="T106" s="90"/>
      <c r="U106" s="144" t="s">
        <v>62</v>
      </c>
      <c r="V106" s="90"/>
      <c r="W106" s="144" t="s">
        <v>62</v>
      </c>
      <c r="X106" s="90"/>
      <c r="Y106" s="144" t="s">
        <v>62</v>
      </c>
      <c r="Z106" s="90"/>
      <c r="AA106" s="144" t="s">
        <v>62</v>
      </c>
      <c r="AB106" s="90"/>
      <c r="AC106" s="144" t="s">
        <v>230</v>
      </c>
      <c r="AD106" s="90"/>
      <c r="AE106" s="144" t="s">
        <v>207</v>
      </c>
      <c r="AF106" s="142" t="str">
        <f>IF(AND(O106="",Q106="",S106="",U106="",W106="",Y106="",AA106="",AC106=""),"",IF(OR(AND(O106&lt;&gt;"NA",O106&lt;&gt;"C",O106&lt;&gt;"NC",O106&lt;&gt;"SF",O106&lt;&gt;""),AND(Q106&lt;&gt;"NA",Q106&lt;&gt;"C",Q106&lt;&gt;"NC",Q106&lt;&gt;"SF",Q106&lt;&gt;""),AND(S106&lt;&gt;"NA",S106&lt;&gt;"C",S106&lt;&gt;"NC",S106&lt;&gt;"SF",S106&lt;&gt;""),AND(U106&lt;&gt;"NA",U106&lt;&gt;"C",U106&lt;&gt;"NC",U106&lt;&gt;"SF",U106&lt;&gt;""),AND(W106&lt;&gt;"NA",W106&lt;&gt;"C",W106&lt;&gt;"NC",W106&lt;&gt;"SF",W106&lt;&gt;""),AND(Y106&lt;&gt;"NA",Y106&lt;&gt;"C",Y106&lt;&gt;"NC",Y106&lt;&gt;"SF",Y106&lt;&gt;""),AND(AA106&lt;&gt;"NA",AA106&lt;&gt;"C",AA106&lt;&gt;"NC",AA106&lt;&gt;"SF",AA106&lt;&gt;""),AND(AC106&lt;&gt;"NA",AC106&lt;&gt;"C",AC106&lt;&gt;"NC",AC106&lt;&gt;"SF",AC106&lt;&gt;"")),"FALSO",IF(AND(O106="NA",Q106="NA",S106="NA",U106="NA",W106="NA",Y106="NA",AA106="NA",AC106="NA"),"NA",IF(OR(O106="NC",Q106="NC",S106="NC",U106="NC",W106="NC",Y106="NC",AA106="NC",AC106="NC",O106="SF",Q106="SF",S106="SF",U106="SF",W106="SF",Y106="SF",AA106="SF",AC106="SF"),"NC",IF(OR(O106="C",Q106="C",S106="C",U106="C",W106="C",Y106="C",AA106="C",AC106="C"),"C","")))))</f>
        <v>NC</v>
      </c>
      <c r="AG106" s="185" t="str">
        <f>IF(AND(AE106="C",AF106="C"),"UTILIZOU O PDA CORRETAMENTE",IF(AND(AE106="C",AF106="NC"),"UTILIZOU O PDA CORRETAMENTE. NÃO HÁ FOTOS DE TODAS AS ETAPAS",IF(AND(AE106="NC",AF106="NC"),"NÃO UTILIZOU O PDA",IF(AND(AE106="NA",AF106="NA"),"NÃO AVALIADO POR FALHA DE SINCRONISMO"))))</f>
        <v>UTILIZOU O PDA CORRETAMENTE. NÃO HÁ FOTOS DE TODAS AS ETAPAS</v>
      </c>
      <c r="AH106" s="144" t="s">
        <v>207</v>
      </c>
      <c r="AI106" s="150" t="s">
        <v>6</v>
      </c>
      <c r="AJ106" s="149" t="str">
        <f>E106</f>
        <v>SÃO PAULO</v>
      </c>
      <c r="AK106" s="151" t="s">
        <v>60</v>
      </c>
    </row>
    <row r="107" spans="1:37" ht="30" hidden="1" customHeight="1">
      <c r="A107" s="162" t="s">
        <v>201</v>
      </c>
      <c r="B107" s="176">
        <v>2619135318</v>
      </c>
      <c r="C107" s="176" t="s">
        <v>119</v>
      </c>
      <c r="D107" s="176" t="s">
        <v>110</v>
      </c>
      <c r="E107" s="176" t="s">
        <v>5</v>
      </c>
      <c r="F107" s="176" t="s">
        <v>603</v>
      </c>
      <c r="G107" s="176">
        <v>72</v>
      </c>
      <c r="H107" s="176" t="s">
        <v>211</v>
      </c>
      <c r="I107" s="176" t="s">
        <v>604</v>
      </c>
      <c r="J107" s="176" t="s">
        <v>119</v>
      </c>
      <c r="K107" s="176" t="s">
        <v>1286</v>
      </c>
      <c r="L107" s="204">
        <v>46155.404861111114</v>
      </c>
      <c r="M107" s="204">
        <v>46155.522222222222</v>
      </c>
      <c r="N107" s="176" t="s">
        <v>1183</v>
      </c>
      <c r="O107" s="155" t="s">
        <v>207</v>
      </c>
      <c r="P107" s="90"/>
      <c r="Q107" s="144" t="s">
        <v>207</v>
      </c>
      <c r="R107" s="90"/>
      <c r="S107" s="144" t="s">
        <v>207</v>
      </c>
      <c r="T107" s="90"/>
      <c r="U107" s="144" t="s">
        <v>207</v>
      </c>
      <c r="V107" s="90"/>
      <c r="W107" s="144" t="s">
        <v>207</v>
      </c>
      <c r="X107" s="90"/>
      <c r="Y107" s="144" t="s">
        <v>62</v>
      </c>
      <c r="Z107" s="90"/>
      <c r="AA107" s="144" t="s">
        <v>207</v>
      </c>
      <c r="AB107" s="90"/>
      <c r="AC107" s="144" t="s">
        <v>207</v>
      </c>
      <c r="AD107" s="90"/>
      <c r="AE107" s="144" t="s">
        <v>207</v>
      </c>
      <c r="AF107" s="142" t="str">
        <f>IF(AND(O107="",Q107="",S107="",U107="",W107="",Y107="",AA107="",AC107=""),"",IF(OR(AND(O107&lt;&gt;"NA",O107&lt;&gt;"C",O107&lt;&gt;"NC",O107&lt;&gt;"SF",O107&lt;&gt;""),AND(Q107&lt;&gt;"NA",Q107&lt;&gt;"C",Q107&lt;&gt;"NC",Q107&lt;&gt;"SF",Q107&lt;&gt;""),AND(S107&lt;&gt;"NA",S107&lt;&gt;"C",S107&lt;&gt;"NC",S107&lt;&gt;"SF",S107&lt;&gt;""),AND(U107&lt;&gt;"NA",U107&lt;&gt;"C",U107&lt;&gt;"NC",U107&lt;&gt;"SF",U107&lt;&gt;""),AND(W107&lt;&gt;"NA",W107&lt;&gt;"C",W107&lt;&gt;"NC",W107&lt;&gt;"SF",W107&lt;&gt;""),AND(Y107&lt;&gt;"NA",Y107&lt;&gt;"C",Y107&lt;&gt;"NC",Y107&lt;&gt;"SF",Y107&lt;&gt;""),AND(AA107&lt;&gt;"NA",AA107&lt;&gt;"C",AA107&lt;&gt;"NC",AA107&lt;&gt;"SF",AA107&lt;&gt;""),AND(AC107&lt;&gt;"NA",AC107&lt;&gt;"C",AC107&lt;&gt;"NC",AC107&lt;&gt;"SF",AC107&lt;&gt;"")),"FALSO",IF(AND(O107="NA",Q107="NA",S107="NA",U107="NA",W107="NA",Y107="NA",AA107="NA",AC107="NA"),"NA",IF(OR(O107="NC",Q107="NC",S107="NC",U107="NC",W107="NC",Y107="NC",AA107="NC",AC107="NC",O107="SF",Q107="SF",S107="SF",U107="SF",W107="SF",Y107="SF",AA107="SF",AC107="SF"),"NC",IF(OR(O107="C",Q107="C",S107="C",U107="C",W107="C",Y107="C",AA107="C",AC107="C"),"C","")))))</f>
        <v>C</v>
      </c>
      <c r="AG107" s="185" t="str">
        <f>IF(AND(AE107="C",AF107="C"),"UTILIZOU O PDA CORRETAMENTE",IF(AND(AE107="C",AF107="NC"),"UTILIZOU O PDA CORRETAMENTE. NÃO HÁ FOTOS DE TODAS AS ETAPAS",IF(AND(AE107="NC",AF107="NC"),"NÃO UTILIZOU O PDA",IF(AND(AE107="NA",AF107="NA"),"NÃO AVALIADO POR FALHA DE SINCRONISMO"))))</f>
        <v>UTILIZOU O PDA CORRETAMENTE</v>
      </c>
      <c r="AH107" s="144" t="s">
        <v>207</v>
      </c>
      <c r="AI107" s="150" t="s">
        <v>6</v>
      </c>
      <c r="AJ107" s="149" t="str">
        <f>E107</f>
        <v>SÃO PAULO</v>
      </c>
      <c r="AK107" s="151" t="s">
        <v>60</v>
      </c>
    </row>
    <row r="108" spans="1:37" ht="30" hidden="1" customHeight="1">
      <c r="A108" s="162" t="s">
        <v>201</v>
      </c>
      <c r="B108" s="176">
        <v>2620185966</v>
      </c>
      <c r="C108" s="176" t="s">
        <v>1172</v>
      </c>
      <c r="D108" s="176" t="s">
        <v>112</v>
      </c>
      <c r="E108" s="176" t="s">
        <v>5</v>
      </c>
      <c r="F108" s="176" t="s">
        <v>1287</v>
      </c>
      <c r="G108" s="176">
        <v>29</v>
      </c>
      <c r="H108" s="176"/>
      <c r="I108" s="176" t="s">
        <v>510</v>
      </c>
      <c r="J108" s="176" t="s">
        <v>1263</v>
      </c>
      <c r="K108" s="176"/>
      <c r="L108" s="204">
        <v>46155.419444444444</v>
      </c>
      <c r="M108" s="204">
        <v>46155.479861111111</v>
      </c>
      <c r="N108" s="176" t="s">
        <v>366</v>
      </c>
      <c r="O108" s="155" t="s">
        <v>207</v>
      </c>
      <c r="P108" s="90"/>
      <c r="Q108" s="144" t="s">
        <v>207</v>
      </c>
      <c r="R108" s="90"/>
      <c r="S108" s="144" t="s">
        <v>207</v>
      </c>
      <c r="T108" s="90"/>
      <c r="U108" s="144" t="s">
        <v>207</v>
      </c>
      <c r="V108" s="90"/>
      <c r="W108" s="144" t="s">
        <v>62</v>
      </c>
      <c r="X108" s="90"/>
      <c r="Y108" s="144" t="s">
        <v>62</v>
      </c>
      <c r="Z108" s="90"/>
      <c r="AA108" s="144" t="s">
        <v>62</v>
      </c>
      <c r="AB108" s="90"/>
      <c r="AC108" s="144" t="s">
        <v>207</v>
      </c>
      <c r="AD108" s="90"/>
      <c r="AE108" s="144" t="s">
        <v>207</v>
      </c>
      <c r="AF108" s="142" t="str">
        <f>IF(AND(O108="",Q108="",S108="",U108="",W108="",Y108="",AA108="",AC108=""),"",IF(OR(AND(O108&lt;&gt;"NA",O108&lt;&gt;"C",O108&lt;&gt;"NC",O108&lt;&gt;"SF",O108&lt;&gt;""),AND(Q108&lt;&gt;"NA",Q108&lt;&gt;"C",Q108&lt;&gt;"NC",Q108&lt;&gt;"SF",Q108&lt;&gt;""),AND(S108&lt;&gt;"NA",S108&lt;&gt;"C",S108&lt;&gt;"NC",S108&lt;&gt;"SF",S108&lt;&gt;""),AND(U108&lt;&gt;"NA",U108&lt;&gt;"C",U108&lt;&gt;"NC",U108&lt;&gt;"SF",U108&lt;&gt;""),AND(W108&lt;&gt;"NA",W108&lt;&gt;"C",W108&lt;&gt;"NC",W108&lt;&gt;"SF",W108&lt;&gt;""),AND(Y108&lt;&gt;"NA",Y108&lt;&gt;"C",Y108&lt;&gt;"NC",Y108&lt;&gt;"SF",Y108&lt;&gt;""),AND(AA108&lt;&gt;"NA",AA108&lt;&gt;"C",AA108&lt;&gt;"NC",AA108&lt;&gt;"SF",AA108&lt;&gt;""),AND(AC108&lt;&gt;"NA",AC108&lt;&gt;"C",AC108&lt;&gt;"NC",AC108&lt;&gt;"SF",AC108&lt;&gt;"")),"FALSO",IF(AND(O108="NA",Q108="NA",S108="NA",U108="NA",W108="NA",Y108="NA",AA108="NA",AC108="NA"),"NA",IF(OR(O108="NC",Q108="NC",S108="NC",U108="NC",W108="NC",Y108="NC",AA108="NC",AC108="NC",O108="SF",Q108="SF",S108="SF",U108="SF",W108="SF",Y108="SF",AA108="SF",AC108="SF"),"NC",IF(OR(O108="C",Q108="C",S108="C",U108="C",W108="C",Y108="C",AA108="C",AC108="C"),"C","")))))</f>
        <v>C</v>
      </c>
      <c r="AG108" s="185" t="str">
        <f>IF(AND(AE108="C",AF108="C"),"UTILIZOU O PDA CORRETAMENTE",IF(AND(AE108="C",AF108="NC"),"UTILIZOU O PDA CORRETAMENTE. NÃO HÁ FOTOS DE TODAS AS ETAPAS",IF(AND(AE108="NC",AF108="NC"),"NÃO UTILIZOU O PDA",IF(AND(AE108="NA",AF108="NA"),"NÃO AVALIADO POR FALHA DE SINCRONISMO"))))</f>
        <v>UTILIZOU O PDA CORRETAMENTE</v>
      </c>
      <c r="AH108" s="144" t="s">
        <v>207</v>
      </c>
      <c r="AI108" s="150" t="s">
        <v>6</v>
      </c>
      <c r="AJ108" s="149" t="str">
        <f>E108</f>
        <v>SÃO PAULO</v>
      </c>
      <c r="AK108" s="151" t="s">
        <v>60</v>
      </c>
    </row>
    <row r="109" spans="1:37" ht="30" hidden="1" customHeight="1">
      <c r="A109" s="162" t="s">
        <v>201</v>
      </c>
      <c r="B109" s="176">
        <v>2620005751</v>
      </c>
      <c r="C109" s="176" t="s">
        <v>1172</v>
      </c>
      <c r="D109" s="176" t="s">
        <v>112</v>
      </c>
      <c r="E109" s="176" t="s">
        <v>5</v>
      </c>
      <c r="F109" s="176" t="s">
        <v>1288</v>
      </c>
      <c r="G109" s="176">
        <v>622</v>
      </c>
      <c r="H109" s="176"/>
      <c r="I109" s="176" t="s">
        <v>698</v>
      </c>
      <c r="J109" s="176" t="s">
        <v>1191</v>
      </c>
      <c r="K109" s="176" t="s">
        <v>1289</v>
      </c>
      <c r="L109" s="204">
        <v>46155.443055555559</v>
      </c>
      <c r="M109" s="204">
        <v>46155.459027777775</v>
      </c>
      <c r="N109" s="176" t="s">
        <v>1187</v>
      </c>
      <c r="O109" s="155" t="s">
        <v>207</v>
      </c>
      <c r="P109" s="90"/>
      <c r="Q109" s="144" t="s">
        <v>207</v>
      </c>
      <c r="R109" s="90"/>
      <c r="S109" s="144" t="s">
        <v>62</v>
      </c>
      <c r="T109" s="90"/>
      <c r="U109" s="144" t="s">
        <v>207</v>
      </c>
      <c r="V109" s="90"/>
      <c r="W109" s="144" t="s">
        <v>62</v>
      </c>
      <c r="X109" s="90"/>
      <c r="Y109" s="144" t="s">
        <v>62</v>
      </c>
      <c r="Z109" s="90"/>
      <c r="AA109" s="144" t="s">
        <v>62</v>
      </c>
      <c r="AB109" s="90"/>
      <c r="AC109" s="144" t="s">
        <v>207</v>
      </c>
      <c r="AD109" s="90"/>
      <c r="AE109" s="144" t="s">
        <v>207</v>
      </c>
      <c r="AF109" s="142" t="str">
        <f>IF(AND(O109="",Q109="",S109="",U109="",W109="",Y109="",AA109="",AC109=""),"",IF(OR(AND(O109&lt;&gt;"NA",O109&lt;&gt;"C",O109&lt;&gt;"NC",O109&lt;&gt;"SF",O109&lt;&gt;""),AND(Q109&lt;&gt;"NA",Q109&lt;&gt;"C",Q109&lt;&gt;"NC",Q109&lt;&gt;"SF",Q109&lt;&gt;""),AND(S109&lt;&gt;"NA",S109&lt;&gt;"C",S109&lt;&gt;"NC",S109&lt;&gt;"SF",S109&lt;&gt;""),AND(U109&lt;&gt;"NA",U109&lt;&gt;"C",U109&lt;&gt;"NC",U109&lt;&gt;"SF",U109&lt;&gt;""),AND(W109&lt;&gt;"NA",W109&lt;&gt;"C",W109&lt;&gt;"NC",W109&lt;&gt;"SF",W109&lt;&gt;""),AND(Y109&lt;&gt;"NA",Y109&lt;&gt;"C",Y109&lt;&gt;"NC",Y109&lt;&gt;"SF",Y109&lt;&gt;""),AND(AA109&lt;&gt;"NA",AA109&lt;&gt;"C",AA109&lt;&gt;"NC",AA109&lt;&gt;"SF",AA109&lt;&gt;""),AND(AC109&lt;&gt;"NA",AC109&lt;&gt;"C",AC109&lt;&gt;"NC",AC109&lt;&gt;"SF",AC109&lt;&gt;"")),"FALSO",IF(AND(O109="NA",Q109="NA",S109="NA",U109="NA",W109="NA",Y109="NA",AA109="NA",AC109="NA"),"NA",IF(OR(O109="NC",Q109="NC",S109="NC",U109="NC",W109="NC",Y109="NC",AA109="NC",AC109="NC",O109="SF",Q109="SF",S109="SF",U109="SF",W109="SF",Y109="SF",AA109="SF",AC109="SF"),"NC",IF(OR(O109="C",Q109="C",S109="C",U109="C",W109="C",Y109="C",AA109="C",AC109="C"),"C","")))))</f>
        <v>C</v>
      </c>
      <c r="AG109" s="185" t="str">
        <f>IF(AND(AE109="C",AF109="C"),"UTILIZOU O PDA CORRETAMENTE",IF(AND(AE109="C",AF109="NC"),"UTILIZOU O PDA CORRETAMENTE. NÃO HÁ FOTOS DE TODAS AS ETAPAS",IF(AND(AE109="NC",AF109="NC"),"NÃO UTILIZOU O PDA",IF(AND(AE109="NA",AF109="NA"),"NÃO AVALIADO POR FALHA DE SINCRONISMO"))))</f>
        <v>UTILIZOU O PDA CORRETAMENTE</v>
      </c>
      <c r="AH109" s="144" t="s">
        <v>207</v>
      </c>
      <c r="AI109" s="150" t="s">
        <v>6</v>
      </c>
      <c r="AJ109" s="149" t="str">
        <f>E109</f>
        <v>SÃO PAULO</v>
      </c>
      <c r="AK109" s="151" t="s">
        <v>60</v>
      </c>
    </row>
    <row r="110" spans="1:37" ht="30" hidden="1" customHeight="1">
      <c r="A110" s="162" t="s">
        <v>201</v>
      </c>
      <c r="B110" s="176">
        <v>2620007459</v>
      </c>
      <c r="C110" s="176" t="s">
        <v>1290</v>
      </c>
      <c r="D110" s="176" t="s">
        <v>112</v>
      </c>
      <c r="E110" s="176" t="s">
        <v>5</v>
      </c>
      <c r="F110" s="176" t="s">
        <v>1288</v>
      </c>
      <c r="G110" s="176">
        <v>662</v>
      </c>
      <c r="H110" s="176" t="s">
        <v>217</v>
      </c>
      <c r="I110" s="176" t="s">
        <v>1291</v>
      </c>
      <c r="J110" s="176" t="s">
        <v>1166</v>
      </c>
      <c r="K110" s="176" t="s">
        <v>1292</v>
      </c>
      <c r="L110" s="204">
        <v>46155.472222222219</v>
      </c>
      <c r="M110" s="204">
        <v>46155.571527777778</v>
      </c>
      <c r="N110" s="176" t="s">
        <v>1187</v>
      </c>
      <c r="O110" s="155" t="s">
        <v>207</v>
      </c>
      <c r="P110" s="90"/>
      <c r="Q110" s="144" t="s">
        <v>207</v>
      </c>
      <c r="R110" s="90"/>
      <c r="S110" s="144" t="s">
        <v>230</v>
      </c>
      <c r="T110" s="90"/>
      <c r="U110" s="144" t="s">
        <v>207</v>
      </c>
      <c r="V110" s="90"/>
      <c r="W110" s="144" t="s">
        <v>62</v>
      </c>
      <c r="X110" s="90"/>
      <c r="Y110" s="144" t="s">
        <v>62</v>
      </c>
      <c r="Z110" s="90"/>
      <c r="AA110" s="144" t="s">
        <v>62</v>
      </c>
      <c r="AB110" s="90"/>
      <c r="AC110" s="144" t="s">
        <v>207</v>
      </c>
      <c r="AD110" s="90"/>
      <c r="AE110" s="144" t="s">
        <v>207</v>
      </c>
      <c r="AF110" s="142" t="str">
        <f>IF(AND(O110="",Q110="",S110="",U110="",W110="",Y110="",AA110="",AC110=""),"",IF(OR(AND(O110&lt;&gt;"NA",O110&lt;&gt;"C",O110&lt;&gt;"NC",O110&lt;&gt;"SF",O110&lt;&gt;""),AND(Q110&lt;&gt;"NA",Q110&lt;&gt;"C",Q110&lt;&gt;"NC",Q110&lt;&gt;"SF",Q110&lt;&gt;""),AND(S110&lt;&gt;"NA",S110&lt;&gt;"C",S110&lt;&gt;"NC",S110&lt;&gt;"SF",S110&lt;&gt;""),AND(U110&lt;&gt;"NA",U110&lt;&gt;"C",U110&lt;&gt;"NC",U110&lt;&gt;"SF",U110&lt;&gt;""),AND(W110&lt;&gt;"NA",W110&lt;&gt;"C",W110&lt;&gt;"NC",W110&lt;&gt;"SF",W110&lt;&gt;""),AND(Y110&lt;&gt;"NA",Y110&lt;&gt;"C",Y110&lt;&gt;"NC",Y110&lt;&gt;"SF",Y110&lt;&gt;""),AND(AA110&lt;&gt;"NA",AA110&lt;&gt;"C",AA110&lt;&gt;"NC",AA110&lt;&gt;"SF",AA110&lt;&gt;""),AND(AC110&lt;&gt;"NA",AC110&lt;&gt;"C",AC110&lt;&gt;"NC",AC110&lt;&gt;"SF",AC110&lt;&gt;"")),"FALSO",IF(AND(O110="NA",Q110="NA",S110="NA",U110="NA",W110="NA",Y110="NA",AA110="NA",AC110="NA"),"NA",IF(OR(O110="NC",Q110="NC",S110="NC",U110="NC",W110="NC",Y110="NC",AA110="NC",AC110="NC",O110="SF",Q110="SF",S110="SF",U110="SF",W110="SF",Y110="SF",AA110="SF",AC110="SF"),"NC",IF(OR(O110="C",Q110="C",S110="C",U110="C",W110="C",Y110="C",AA110="C",AC110="C"),"C","")))))</f>
        <v>NC</v>
      </c>
      <c r="AG110" s="185" t="str">
        <f>IF(AND(AE110="C",AF110="C"),"UTILIZOU O PDA CORRETAMENTE",IF(AND(AE110="C",AF110="NC"),"UTILIZOU O PDA CORRETAMENTE. NÃO HÁ FOTOS DE TODAS AS ETAPAS",IF(AND(AE110="NC",AF110="NC"),"NÃO UTILIZOU O PDA",IF(AND(AE110="NA",AF110="NA"),"NÃO AVALIADO POR FALHA DE SINCRONISMO"))))</f>
        <v>UTILIZOU O PDA CORRETAMENTE. NÃO HÁ FOTOS DE TODAS AS ETAPAS</v>
      </c>
      <c r="AH110" s="144" t="s">
        <v>207</v>
      </c>
      <c r="AI110" s="150" t="s">
        <v>6</v>
      </c>
      <c r="AJ110" s="149" t="str">
        <f>E110</f>
        <v>SÃO PAULO</v>
      </c>
      <c r="AK110" s="151" t="s">
        <v>60</v>
      </c>
    </row>
    <row r="111" spans="1:37" ht="30" hidden="1" customHeight="1">
      <c r="A111" s="162" t="s">
        <v>201</v>
      </c>
      <c r="B111" s="176">
        <v>2618603337</v>
      </c>
      <c r="C111" s="176" t="s">
        <v>1195</v>
      </c>
      <c r="D111" s="176" t="s">
        <v>112</v>
      </c>
      <c r="E111" s="176" t="s">
        <v>5</v>
      </c>
      <c r="F111" s="176" t="s">
        <v>1293</v>
      </c>
      <c r="G111" s="176">
        <v>967</v>
      </c>
      <c r="H111" s="176"/>
      <c r="I111" s="176" t="s">
        <v>223</v>
      </c>
      <c r="J111" s="176" t="s">
        <v>1197</v>
      </c>
      <c r="K111" s="176" t="s">
        <v>1294</v>
      </c>
      <c r="L111" s="204">
        <v>46155.5</v>
      </c>
      <c r="M111" s="204">
        <v>46155.583333333336</v>
      </c>
      <c r="N111" s="176" t="s">
        <v>1282</v>
      </c>
      <c r="O111" s="155" t="s">
        <v>207</v>
      </c>
      <c r="P111" s="90"/>
      <c r="Q111" s="144" t="s">
        <v>207</v>
      </c>
      <c r="R111" s="90"/>
      <c r="S111" s="144" t="s">
        <v>207</v>
      </c>
      <c r="T111" s="90"/>
      <c r="U111" s="144" t="s">
        <v>207</v>
      </c>
      <c r="V111" s="90"/>
      <c r="W111" s="144" t="s">
        <v>207</v>
      </c>
      <c r="X111" s="90"/>
      <c r="Y111" s="144" t="s">
        <v>62</v>
      </c>
      <c r="Z111" s="90"/>
      <c r="AA111" s="144" t="s">
        <v>207</v>
      </c>
      <c r="AB111" s="90"/>
      <c r="AC111" s="144" t="s">
        <v>207</v>
      </c>
      <c r="AD111" s="90"/>
      <c r="AE111" s="144" t="s">
        <v>207</v>
      </c>
      <c r="AF111" s="142" t="str">
        <f>IF(AND(O111="",Q111="",S111="",U111="",W111="",Y111="",AA111="",AC111=""),"",IF(OR(AND(O111&lt;&gt;"NA",O111&lt;&gt;"C",O111&lt;&gt;"NC",O111&lt;&gt;"SF",O111&lt;&gt;""),AND(Q111&lt;&gt;"NA",Q111&lt;&gt;"C",Q111&lt;&gt;"NC",Q111&lt;&gt;"SF",Q111&lt;&gt;""),AND(S111&lt;&gt;"NA",S111&lt;&gt;"C",S111&lt;&gt;"NC",S111&lt;&gt;"SF",S111&lt;&gt;""),AND(U111&lt;&gt;"NA",U111&lt;&gt;"C",U111&lt;&gt;"NC",U111&lt;&gt;"SF",U111&lt;&gt;""),AND(W111&lt;&gt;"NA",W111&lt;&gt;"C",W111&lt;&gt;"NC",W111&lt;&gt;"SF",W111&lt;&gt;""),AND(Y111&lt;&gt;"NA",Y111&lt;&gt;"C",Y111&lt;&gt;"NC",Y111&lt;&gt;"SF",Y111&lt;&gt;""),AND(AA111&lt;&gt;"NA",AA111&lt;&gt;"C",AA111&lt;&gt;"NC",AA111&lt;&gt;"SF",AA111&lt;&gt;""),AND(AC111&lt;&gt;"NA",AC111&lt;&gt;"C",AC111&lt;&gt;"NC",AC111&lt;&gt;"SF",AC111&lt;&gt;"")),"FALSO",IF(AND(O111="NA",Q111="NA",S111="NA",U111="NA",W111="NA",Y111="NA",AA111="NA",AC111="NA"),"NA",IF(OR(O111="NC",Q111="NC",S111="NC",U111="NC",W111="NC",Y111="NC",AA111="NC",AC111="NC",O111="SF",Q111="SF",S111="SF",U111="SF",W111="SF",Y111="SF",AA111="SF",AC111="SF"),"NC",IF(OR(O111="C",Q111="C",S111="C",U111="C",W111="C",Y111="C",AA111="C",AC111="C"),"C","")))))</f>
        <v>C</v>
      </c>
      <c r="AG111" s="185" t="str">
        <f>IF(AND(AE111="C",AF111="C"),"UTILIZOU O PDA CORRETAMENTE",IF(AND(AE111="C",AF111="NC"),"UTILIZOU O PDA CORRETAMENTE. NÃO HÁ FOTOS DE TODAS AS ETAPAS",IF(AND(AE111="NC",AF111="NC"),"NÃO UTILIZOU O PDA",IF(AND(AE111="NA",AF111="NA"),"NÃO AVALIADO POR FALHA DE SINCRONISMO"))))</f>
        <v>UTILIZOU O PDA CORRETAMENTE</v>
      </c>
      <c r="AH111" s="144"/>
      <c r="AI111" s="150" t="s">
        <v>6</v>
      </c>
      <c r="AJ111" s="149" t="str">
        <f>E111</f>
        <v>SÃO PAULO</v>
      </c>
      <c r="AK111" s="151" t="s">
        <v>60</v>
      </c>
    </row>
    <row r="112" spans="1:37" ht="30" hidden="1" customHeight="1">
      <c r="A112" s="162" t="s">
        <v>201</v>
      </c>
      <c r="B112" s="176">
        <v>2620185878</v>
      </c>
      <c r="C112" s="176" t="s">
        <v>1172</v>
      </c>
      <c r="D112" s="176" t="s">
        <v>112</v>
      </c>
      <c r="E112" s="176" t="s">
        <v>5</v>
      </c>
      <c r="F112" s="176" t="s">
        <v>1287</v>
      </c>
      <c r="G112" s="176">
        <v>21</v>
      </c>
      <c r="H112" s="176" t="s">
        <v>217</v>
      </c>
      <c r="I112" s="176" t="s">
        <v>510</v>
      </c>
      <c r="J112" s="176" t="s">
        <v>1273</v>
      </c>
      <c r="K112" s="176" t="s">
        <v>217</v>
      </c>
      <c r="L112" s="204">
        <v>46155.555555555555</v>
      </c>
      <c r="M112" s="204">
        <v>46155.580555555556</v>
      </c>
      <c r="N112" s="176" t="s">
        <v>366</v>
      </c>
      <c r="O112" s="155" t="s">
        <v>207</v>
      </c>
      <c r="P112" s="90"/>
      <c r="Q112" s="144" t="s">
        <v>207</v>
      </c>
      <c r="R112" s="90"/>
      <c r="S112" s="144" t="s">
        <v>207</v>
      </c>
      <c r="T112" s="90"/>
      <c r="U112" s="144" t="s">
        <v>207</v>
      </c>
      <c r="V112" s="90"/>
      <c r="W112" s="144" t="s">
        <v>62</v>
      </c>
      <c r="X112" s="90"/>
      <c r="Y112" s="144" t="s">
        <v>62</v>
      </c>
      <c r="Z112" s="90"/>
      <c r="AA112" s="144" t="s">
        <v>62</v>
      </c>
      <c r="AB112" s="90"/>
      <c r="AC112" s="144" t="s">
        <v>207</v>
      </c>
      <c r="AD112" s="90"/>
      <c r="AE112" s="144" t="s">
        <v>207</v>
      </c>
      <c r="AF112" s="142" t="str">
        <f>IF(AND(O112="",Q112="",S112="",U112="",W112="",Y112="",AA112="",AC112=""),"",IF(OR(AND(O112&lt;&gt;"NA",O112&lt;&gt;"C",O112&lt;&gt;"NC",O112&lt;&gt;"SF",O112&lt;&gt;""),AND(Q112&lt;&gt;"NA",Q112&lt;&gt;"C",Q112&lt;&gt;"NC",Q112&lt;&gt;"SF",Q112&lt;&gt;""),AND(S112&lt;&gt;"NA",S112&lt;&gt;"C",S112&lt;&gt;"NC",S112&lt;&gt;"SF",S112&lt;&gt;""),AND(U112&lt;&gt;"NA",U112&lt;&gt;"C",U112&lt;&gt;"NC",U112&lt;&gt;"SF",U112&lt;&gt;""),AND(W112&lt;&gt;"NA",W112&lt;&gt;"C",W112&lt;&gt;"NC",W112&lt;&gt;"SF",W112&lt;&gt;""),AND(Y112&lt;&gt;"NA",Y112&lt;&gt;"C",Y112&lt;&gt;"NC",Y112&lt;&gt;"SF",Y112&lt;&gt;""),AND(AA112&lt;&gt;"NA",AA112&lt;&gt;"C",AA112&lt;&gt;"NC",AA112&lt;&gt;"SF",AA112&lt;&gt;""),AND(AC112&lt;&gt;"NA",AC112&lt;&gt;"C",AC112&lt;&gt;"NC",AC112&lt;&gt;"SF",AC112&lt;&gt;"")),"FALSO",IF(AND(O112="NA",Q112="NA",S112="NA",U112="NA",W112="NA",Y112="NA",AA112="NA",AC112="NA"),"NA",IF(OR(O112="NC",Q112="NC",S112="NC",U112="NC",W112="NC",Y112="NC",AA112="NC",AC112="NC",O112="SF",Q112="SF",S112="SF",U112="SF",W112="SF",Y112="SF",AA112="SF",AC112="SF"),"NC",IF(OR(O112="C",Q112="C",S112="C",U112="C",W112="C",Y112="C",AA112="C",AC112="C"),"C","")))))</f>
        <v>C</v>
      </c>
      <c r="AG112" s="185" t="str">
        <f>IF(AND(AE112="C",AF112="C"),"UTILIZOU O PDA CORRETAMENTE",IF(AND(AE112="C",AF112="NC"),"UTILIZOU O PDA CORRETAMENTE. NÃO HÁ FOTOS DE TODAS AS ETAPAS",IF(AND(AE112="NC",AF112="NC"),"NÃO UTILIZOU O PDA",IF(AND(AE112="NA",AF112="NA"),"NÃO AVALIADO POR FALHA DE SINCRONISMO"))))</f>
        <v>UTILIZOU O PDA CORRETAMENTE</v>
      </c>
      <c r="AH112" s="144" t="s">
        <v>207</v>
      </c>
      <c r="AI112" s="150" t="s">
        <v>6</v>
      </c>
      <c r="AJ112" s="149" t="str">
        <f>E112</f>
        <v>SÃO PAULO</v>
      </c>
      <c r="AK112" s="151" t="s">
        <v>60</v>
      </c>
    </row>
    <row r="113" spans="1:37" ht="30" hidden="1" customHeight="1">
      <c r="A113" s="162" t="s">
        <v>201</v>
      </c>
      <c r="B113" s="176">
        <v>2620186287</v>
      </c>
      <c r="C113" s="176" t="s">
        <v>1172</v>
      </c>
      <c r="D113" s="176" t="s">
        <v>112</v>
      </c>
      <c r="E113" s="176" t="s">
        <v>5</v>
      </c>
      <c r="F113" s="176" t="s">
        <v>1295</v>
      </c>
      <c r="G113" s="176">
        <v>461</v>
      </c>
      <c r="H113" s="176" t="s">
        <v>217</v>
      </c>
      <c r="I113" s="176" t="s">
        <v>510</v>
      </c>
      <c r="J113" s="176" t="s">
        <v>1191</v>
      </c>
      <c r="K113" s="176" t="s">
        <v>1296</v>
      </c>
      <c r="L113" s="204">
        <v>46155.589583333334</v>
      </c>
      <c r="M113" s="204">
        <v>46155.640972222223</v>
      </c>
      <c r="N113" s="176" t="s">
        <v>1187</v>
      </c>
      <c r="O113" s="155" t="s">
        <v>62</v>
      </c>
      <c r="P113" s="90"/>
      <c r="Q113" s="144" t="s">
        <v>62</v>
      </c>
      <c r="R113" s="90"/>
      <c r="S113" s="144" t="s">
        <v>62</v>
      </c>
      <c r="T113" s="90"/>
      <c r="U113" s="144" t="s">
        <v>62</v>
      </c>
      <c r="V113" s="90"/>
      <c r="W113" s="144" t="s">
        <v>62</v>
      </c>
      <c r="X113" s="90"/>
      <c r="Y113" s="144" t="s">
        <v>62</v>
      </c>
      <c r="Z113" s="90"/>
      <c r="AA113" s="144" t="s">
        <v>62</v>
      </c>
      <c r="AB113" s="90"/>
      <c r="AC113" s="144" t="s">
        <v>62</v>
      </c>
      <c r="AD113" s="90"/>
      <c r="AE113" s="144" t="s">
        <v>62</v>
      </c>
      <c r="AF113" s="142" t="str">
        <f>IF(AND(O113="",Q113="",S113="",U113="",W113="",Y113="",AA113="",AC113=""),"",IF(OR(AND(O113&lt;&gt;"NA",O113&lt;&gt;"C",O113&lt;&gt;"NC",O113&lt;&gt;"SF",O113&lt;&gt;""),AND(Q113&lt;&gt;"NA",Q113&lt;&gt;"C",Q113&lt;&gt;"NC",Q113&lt;&gt;"SF",Q113&lt;&gt;""),AND(S113&lt;&gt;"NA",S113&lt;&gt;"C",S113&lt;&gt;"NC",S113&lt;&gt;"SF",S113&lt;&gt;""),AND(U113&lt;&gt;"NA",U113&lt;&gt;"C",U113&lt;&gt;"NC",U113&lt;&gt;"SF",U113&lt;&gt;""),AND(W113&lt;&gt;"NA",W113&lt;&gt;"C",W113&lt;&gt;"NC",W113&lt;&gt;"SF",W113&lt;&gt;""),AND(Y113&lt;&gt;"NA",Y113&lt;&gt;"C",Y113&lt;&gt;"NC",Y113&lt;&gt;"SF",Y113&lt;&gt;""),AND(AA113&lt;&gt;"NA",AA113&lt;&gt;"C",AA113&lt;&gt;"NC",AA113&lt;&gt;"SF",AA113&lt;&gt;""),AND(AC113&lt;&gt;"NA",AC113&lt;&gt;"C",AC113&lt;&gt;"NC",AC113&lt;&gt;"SF",AC113&lt;&gt;"")),"FALSO",IF(AND(O113="NA",Q113="NA",S113="NA",U113="NA",W113="NA",Y113="NA",AA113="NA",AC113="NA"),"NA",IF(OR(O113="NC",Q113="NC",S113="NC",U113="NC",W113="NC",Y113="NC",AA113="NC",AC113="NC",O113="SF",Q113="SF",S113="SF",U113="SF",W113="SF",Y113="SF",AA113="SF",AC113="SF"),"NC",IF(OR(O113="C",Q113="C",S113="C",U113="C",W113="C",Y113="C",AA113="C",AC113="C"),"C","")))))</f>
        <v>NA</v>
      </c>
      <c r="AG113" s="185" t="str">
        <f>IF(AND(AE113="C",AF113="C"),"UTILIZOU O PDA CORRETAMENTE",IF(AND(AE113="C",AF113="NC"),"UTILIZOU O PDA CORRETAMENTE. NÃO HÁ FOTOS DE TODAS AS ETAPAS",IF(AND(AE113="NC",AF113="NC"),"NÃO UTILIZOU O PDA",IF(AND(AE113="NA",AF113="NA"),"NÃO AVALIADO POR FALHA DE SINCRONISMO"))))</f>
        <v>NÃO AVALIADO POR FALHA DE SINCRONISMO</v>
      </c>
      <c r="AH113" s="144" t="s">
        <v>207</v>
      </c>
      <c r="AI113" s="150" t="s">
        <v>6</v>
      </c>
      <c r="AJ113" s="149" t="str">
        <f>E113</f>
        <v>SÃO PAULO</v>
      </c>
      <c r="AK113" s="151" t="s">
        <v>60</v>
      </c>
    </row>
    <row r="114" spans="1:37" ht="30" hidden="1" customHeight="1">
      <c r="A114" s="162" t="s">
        <v>201</v>
      </c>
      <c r="B114" s="176">
        <v>2620186123</v>
      </c>
      <c r="C114" s="176" t="s">
        <v>1172</v>
      </c>
      <c r="D114" s="176" t="s">
        <v>112</v>
      </c>
      <c r="E114" s="176" t="s">
        <v>5</v>
      </c>
      <c r="F114" s="176" t="s">
        <v>1295</v>
      </c>
      <c r="G114" s="176">
        <v>419</v>
      </c>
      <c r="H114" s="176" t="s">
        <v>203</v>
      </c>
      <c r="I114" s="176" t="s">
        <v>510</v>
      </c>
      <c r="J114" s="176" t="s">
        <v>1273</v>
      </c>
      <c r="K114" s="176" t="s">
        <v>217</v>
      </c>
      <c r="L114" s="204">
        <v>46155.595138888886</v>
      </c>
      <c r="M114" s="204">
        <v>46155.636805555558</v>
      </c>
      <c r="N114" s="176" t="s">
        <v>366</v>
      </c>
      <c r="O114" s="155" t="s">
        <v>207</v>
      </c>
      <c r="P114" s="90"/>
      <c r="Q114" s="144" t="s">
        <v>207</v>
      </c>
      <c r="R114" s="90"/>
      <c r="S114" s="144" t="s">
        <v>62</v>
      </c>
      <c r="T114" s="90"/>
      <c r="U114" s="144" t="s">
        <v>62</v>
      </c>
      <c r="V114" s="90"/>
      <c r="W114" s="144" t="s">
        <v>62</v>
      </c>
      <c r="X114" s="90"/>
      <c r="Y114" s="144" t="s">
        <v>62</v>
      </c>
      <c r="Z114" s="90"/>
      <c r="AA114" s="144" t="s">
        <v>230</v>
      </c>
      <c r="AB114" s="90"/>
      <c r="AC114" s="144" t="s">
        <v>207</v>
      </c>
      <c r="AD114" s="90"/>
      <c r="AE114" s="144" t="s">
        <v>207</v>
      </c>
      <c r="AF114" s="142" t="str">
        <f>IF(AND(O114="",Q114="",S114="",U114="",W114="",Y114="",AA114="",AC114=""),"",IF(OR(AND(O114&lt;&gt;"NA",O114&lt;&gt;"C",O114&lt;&gt;"NC",O114&lt;&gt;"SF",O114&lt;&gt;""),AND(Q114&lt;&gt;"NA",Q114&lt;&gt;"C",Q114&lt;&gt;"NC",Q114&lt;&gt;"SF",Q114&lt;&gt;""),AND(S114&lt;&gt;"NA",S114&lt;&gt;"C",S114&lt;&gt;"NC",S114&lt;&gt;"SF",S114&lt;&gt;""),AND(U114&lt;&gt;"NA",U114&lt;&gt;"C",U114&lt;&gt;"NC",U114&lt;&gt;"SF",U114&lt;&gt;""),AND(W114&lt;&gt;"NA",W114&lt;&gt;"C",W114&lt;&gt;"NC",W114&lt;&gt;"SF",W114&lt;&gt;""),AND(Y114&lt;&gt;"NA",Y114&lt;&gt;"C",Y114&lt;&gt;"NC",Y114&lt;&gt;"SF",Y114&lt;&gt;""),AND(AA114&lt;&gt;"NA",AA114&lt;&gt;"C",AA114&lt;&gt;"NC",AA114&lt;&gt;"SF",AA114&lt;&gt;""),AND(AC114&lt;&gt;"NA",AC114&lt;&gt;"C",AC114&lt;&gt;"NC",AC114&lt;&gt;"SF",AC114&lt;&gt;"")),"FALSO",IF(AND(O114="NA",Q114="NA",S114="NA",U114="NA",W114="NA",Y114="NA",AA114="NA",AC114="NA"),"NA",IF(OR(O114="NC",Q114="NC",S114="NC",U114="NC",W114="NC",Y114="NC",AA114="NC",AC114="NC",O114="SF",Q114="SF",S114="SF",U114="SF",W114="SF",Y114="SF",AA114="SF",AC114="SF"),"NC",IF(OR(O114="C",Q114="C",S114="C",U114="C",W114="C",Y114="C",AA114="C",AC114="C"),"C","")))))</f>
        <v>NC</v>
      </c>
      <c r="AG114" s="185" t="str">
        <f>IF(AND(AE114="C",AF114="C"),"UTILIZOU O PDA CORRETAMENTE",IF(AND(AE114="C",AF114="NC"),"UTILIZOU O PDA CORRETAMENTE. NÃO HÁ FOTOS DE TODAS AS ETAPAS",IF(AND(AE114="NC",AF114="NC"),"NÃO UTILIZOU O PDA",IF(AND(AE114="NA",AF114="NA"),"NÃO AVALIADO POR FALHA DE SINCRONISMO"))))</f>
        <v>UTILIZOU O PDA CORRETAMENTE. NÃO HÁ FOTOS DE TODAS AS ETAPAS</v>
      </c>
      <c r="AH114" s="144" t="s">
        <v>207</v>
      </c>
      <c r="AI114" s="150" t="s">
        <v>6</v>
      </c>
      <c r="AJ114" s="149" t="str">
        <f>E114</f>
        <v>SÃO PAULO</v>
      </c>
      <c r="AK114" s="151" t="s">
        <v>60</v>
      </c>
    </row>
    <row r="115" spans="1:37" ht="30" hidden="1" customHeight="1">
      <c r="A115" s="218" t="s">
        <v>201</v>
      </c>
      <c r="B115" s="208">
        <v>2620205980</v>
      </c>
      <c r="C115" s="208" t="s">
        <v>116</v>
      </c>
      <c r="D115" s="208" t="s">
        <v>109</v>
      </c>
      <c r="E115" s="208" t="s">
        <v>5</v>
      </c>
      <c r="F115" s="208" t="s">
        <v>565</v>
      </c>
      <c r="G115" s="208">
        <v>867</v>
      </c>
      <c r="H115" s="208"/>
      <c r="I115" s="208" t="s">
        <v>335</v>
      </c>
      <c r="J115" s="208" t="s">
        <v>1212</v>
      </c>
      <c r="K115" s="208" t="s">
        <v>1297</v>
      </c>
      <c r="L115" s="239">
        <v>46155.598611111112</v>
      </c>
      <c r="M115" s="239">
        <v>46155.731944444444</v>
      </c>
      <c r="N115" s="208" t="s">
        <v>1183</v>
      </c>
      <c r="O115" s="240" t="s">
        <v>62</v>
      </c>
      <c r="P115" s="241"/>
      <c r="Q115" s="242" t="s">
        <v>62</v>
      </c>
      <c r="R115" s="241"/>
      <c r="S115" s="242" t="s">
        <v>62</v>
      </c>
      <c r="T115" s="241"/>
      <c r="U115" s="242" t="s">
        <v>62</v>
      </c>
      <c r="V115" s="241"/>
      <c r="W115" s="242" t="s">
        <v>62</v>
      </c>
      <c r="X115" s="241"/>
      <c r="Y115" s="242" t="s">
        <v>62</v>
      </c>
      <c r="Z115" s="241"/>
      <c r="AA115" s="242" t="s">
        <v>62</v>
      </c>
      <c r="AB115" s="241"/>
      <c r="AC115" s="242" t="s">
        <v>62</v>
      </c>
      <c r="AD115" s="241"/>
      <c r="AE115" s="242" t="s">
        <v>62</v>
      </c>
      <c r="AF115" s="243" t="str">
        <f>IF(AND(O115="",Q115="",S115="",U115="",W115="",Y115="",AA115="",AC115=""),"",IF(OR(AND(O115&lt;&gt;"NA",O115&lt;&gt;"C",O115&lt;&gt;"NC",O115&lt;&gt;"SF",O115&lt;&gt;""),AND(Q115&lt;&gt;"NA",Q115&lt;&gt;"C",Q115&lt;&gt;"NC",Q115&lt;&gt;"SF",Q115&lt;&gt;""),AND(S115&lt;&gt;"NA",S115&lt;&gt;"C",S115&lt;&gt;"NC",S115&lt;&gt;"SF",S115&lt;&gt;""),AND(U115&lt;&gt;"NA",U115&lt;&gt;"C",U115&lt;&gt;"NC",U115&lt;&gt;"SF",U115&lt;&gt;""),AND(W115&lt;&gt;"NA",W115&lt;&gt;"C",W115&lt;&gt;"NC",W115&lt;&gt;"SF",W115&lt;&gt;""),AND(Y115&lt;&gt;"NA",Y115&lt;&gt;"C",Y115&lt;&gt;"NC",Y115&lt;&gt;"SF",Y115&lt;&gt;""),AND(AA115&lt;&gt;"NA",AA115&lt;&gt;"C",AA115&lt;&gt;"NC",AA115&lt;&gt;"SF",AA115&lt;&gt;""),AND(AC115&lt;&gt;"NA",AC115&lt;&gt;"C",AC115&lt;&gt;"NC",AC115&lt;&gt;"SF",AC115&lt;&gt;"")),"FALSO",IF(AND(O115="NA",Q115="NA",S115="NA",U115="NA",W115="NA",Y115="NA",AA115="NA",AC115="NA"),"NA",IF(OR(O115="NC",Q115="NC",S115="NC",U115="NC",W115="NC",Y115="NC",AA115="NC",AC115="NC",O115="SF",Q115="SF",S115="SF",U115="SF",W115="SF",Y115="SF",AA115="SF",AC115="SF"),"NC",IF(OR(O115="C",Q115="C",S115="C",U115="C",W115="C",Y115="C",AA115="C",AC115="C"),"C","")))))</f>
        <v>NA</v>
      </c>
      <c r="AG115" s="244" t="str">
        <f>IF(AND(AE115="C",AF115="C"),"UTILIZOU O PDA CORRETAMENTE",IF(AND(AE115="C",AF115="NC"),"UTILIZOU O PDA CORRETAMENTE. NÃO HÁ FOTOS DE TODAS AS ETAPAS",IF(AND(AE115="NC",AF115="NC"),"NÃO UTILIZOU O PDA",IF(AND(AE115="NA",AF115="NA"),"NÃO AVALIADO POR FALHA DE SINCRONISMO"))))</f>
        <v>NÃO AVALIADO POR FALHA DE SINCRONISMO</v>
      </c>
      <c r="AH115" s="242"/>
      <c r="AI115" s="245" t="s">
        <v>6</v>
      </c>
      <c r="AJ115" s="246" t="str">
        <f>E115</f>
        <v>SÃO PAULO</v>
      </c>
      <c r="AK115" s="247" t="s">
        <v>60</v>
      </c>
    </row>
    <row r="116" spans="1:37" ht="30" hidden="1" customHeight="1">
      <c r="A116" s="162" t="s">
        <v>201</v>
      </c>
      <c r="B116" s="176">
        <v>2620186203</v>
      </c>
      <c r="C116" s="176" t="s">
        <v>1172</v>
      </c>
      <c r="D116" s="176" t="s">
        <v>112</v>
      </c>
      <c r="E116" s="176" t="s">
        <v>5</v>
      </c>
      <c r="F116" s="176" t="s">
        <v>1295</v>
      </c>
      <c r="G116" s="176">
        <v>443</v>
      </c>
      <c r="H116" s="176" t="s">
        <v>203</v>
      </c>
      <c r="I116" s="176" t="s">
        <v>510</v>
      </c>
      <c r="J116" s="176" t="s">
        <v>1191</v>
      </c>
      <c r="K116" s="176" t="s">
        <v>1292</v>
      </c>
      <c r="L116" s="204">
        <v>46155.645833333336</v>
      </c>
      <c r="M116" s="204">
        <v>46155.7</v>
      </c>
      <c r="N116" s="176" t="s">
        <v>1187</v>
      </c>
      <c r="O116" s="155" t="s">
        <v>62</v>
      </c>
      <c r="P116" s="90"/>
      <c r="Q116" s="144" t="s">
        <v>62</v>
      </c>
      <c r="R116" s="90"/>
      <c r="S116" s="144" t="s">
        <v>62</v>
      </c>
      <c r="T116" s="90"/>
      <c r="U116" s="144" t="s">
        <v>62</v>
      </c>
      <c r="V116" s="90"/>
      <c r="W116" s="144" t="s">
        <v>62</v>
      </c>
      <c r="X116" s="90"/>
      <c r="Y116" s="144" t="s">
        <v>62</v>
      </c>
      <c r="Z116" s="90"/>
      <c r="AA116" s="144" t="s">
        <v>62</v>
      </c>
      <c r="AB116" s="90"/>
      <c r="AC116" s="144" t="s">
        <v>62</v>
      </c>
      <c r="AD116" s="90"/>
      <c r="AE116" s="144" t="s">
        <v>62</v>
      </c>
      <c r="AF116" s="142" t="str">
        <f>IF(AND(O116="",Q116="",S116="",U116="",W116="",Y116="",AA116="",AC116=""),"",IF(OR(AND(O116&lt;&gt;"NA",O116&lt;&gt;"C",O116&lt;&gt;"NC",O116&lt;&gt;"SF",O116&lt;&gt;""),AND(Q116&lt;&gt;"NA",Q116&lt;&gt;"C",Q116&lt;&gt;"NC",Q116&lt;&gt;"SF",Q116&lt;&gt;""),AND(S116&lt;&gt;"NA",S116&lt;&gt;"C",S116&lt;&gt;"NC",S116&lt;&gt;"SF",S116&lt;&gt;""),AND(U116&lt;&gt;"NA",U116&lt;&gt;"C",U116&lt;&gt;"NC",U116&lt;&gt;"SF",U116&lt;&gt;""),AND(W116&lt;&gt;"NA",W116&lt;&gt;"C",W116&lt;&gt;"NC",W116&lt;&gt;"SF",W116&lt;&gt;""),AND(Y116&lt;&gt;"NA",Y116&lt;&gt;"C",Y116&lt;&gt;"NC",Y116&lt;&gt;"SF",Y116&lt;&gt;""),AND(AA116&lt;&gt;"NA",AA116&lt;&gt;"C",AA116&lt;&gt;"NC",AA116&lt;&gt;"SF",AA116&lt;&gt;""),AND(AC116&lt;&gt;"NA",AC116&lt;&gt;"C",AC116&lt;&gt;"NC",AC116&lt;&gt;"SF",AC116&lt;&gt;"")),"FALSO",IF(AND(O116="NA",Q116="NA",S116="NA",U116="NA",W116="NA",Y116="NA",AA116="NA",AC116="NA"),"NA",IF(OR(O116="NC",Q116="NC",S116="NC",U116="NC",W116="NC",Y116="NC",AA116="NC",AC116="NC",O116="SF",Q116="SF",S116="SF",U116="SF",W116="SF",Y116="SF",AA116="SF",AC116="SF"),"NC",IF(OR(O116="C",Q116="C",S116="C",U116="C",W116="C",Y116="C",AA116="C",AC116="C"),"C","")))))</f>
        <v>NA</v>
      </c>
      <c r="AG116" s="185" t="str">
        <f>IF(AND(AE116="C",AF116="C"),"UTILIZOU O PDA CORRETAMENTE",IF(AND(AE116="C",AF116="NC"),"UTILIZOU O PDA CORRETAMENTE. NÃO HÁ FOTOS DE TODAS AS ETAPAS",IF(AND(AE116="NC",AF116="NC"),"NÃO UTILIZOU O PDA",IF(AND(AE116="NA",AF116="NA"),"NÃO AVALIADO POR FALHA DE SINCRONISMO"))))</f>
        <v>NÃO AVALIADO POR FALHA DE SINCRONISMO</v>
      </c>
      <c r="AH116" s="144" t="s">
        <v>207</v>
      </c>
      <c r="AI116" s="150" t="s">
        <v>6</v>
      </c>
      <c r="AJ116" s="149" t="str">
        <f>E116</f>
        <v>SÃO PAULO</v>
      </c>
      <c r="AK116" s="151" t="s">
        <v>60</v>
      </c>
    </row>
    <row r="117" spans="1:37" ht="30" hidden="1" customHeight="1">
      <c r="A117" s="162" t="s">
        <v>201</v>
      </c>
      <c r="B117" s="176">
        <v>2620000213</v>
      </c>
      <c r="C117" s="176" t="s">
        <v>123</v>
      </c>
      <c r="D117" s="176" t="s">
        <v>109</v>
      </c>
      <c r="E117" s="176" t="s">
        <v>5</v>
      </c>
      <c r="F117" s="176" t="s">
        <v>521</v>
      </c>
      <c r="G117" s="176">
        <v>270</v>
      </c>
      <c r="H117" s="176"/>
      <c r="I117" s="176" t="s">
        <v>397</v>
      </c>
      <c r="J117" s="176" t="s">
        <v>1203</v>
      </c>
      <c r="K117" s="176" t="s">
        <v>1298</v>
      </c>
      <c r="L117" s="204">
        <v>46155.727083333331</v>
      </c>
      <c r="M117" s="204">
        <v>46155.728472222225</v>
      </c>
      <c r="N117" s="176" t="s">
        <v>1179</v>
      </c>
      <c r="O117" s="155" t="s">
        <v>207</v>
      </c>
      <c r="P117" s="90"/>
      <c r="Q117" s="144" t="s">
        <v>207</v>
      </c>
      <c r="R117" s="90"/>
      <c r="S117" s="144" t="s">
        <v>207</v>
      </c>
      <c r="T117" s="90"/>
      <c r="U117" s="144" t="s">
        <v>207</v>
      </c>
      <c r="V117" s="90"/>
      <c r="W117" s="144" t="s">
        <v>207</v>
      </c>
      <c r="X117" s="90"/>
      <c r="Y117" s="144" t="s">
        <v>62</v>
      </c>
      <c r="Z117" s="90"/>
      <c r="AA117" s="144" t="s">
        <v>207</v>
      </c>
      <c r="AB117" s="90"/>
      <c r="AC117" s="144" t="s">
        <v>207</v>
      </c>
      <c r="AD117" s="90"/>
      <c r="AE117" s="144" t="s">
        <v>207</v>
      </c>
      <c r="AF117" s="142" t="str">
        <f>IF(AND(O117="",Q117="",S117="",U117="",W117="",Y117="",AA117="",AC117=""),"",IF(OR(AND(O117&lt;&gt;"NA",O117&lt;&gt;"C",O117&lt;&gt;"NC",O117&lt;&gt;"SF",O117&lt;&gt;""),AND(Q117&lt;&gt;"NA",Q117&lt;&gt;"C",Q117&lt;&gt;"NC",Q117&lt;&gt;"SF",Q117&lt;&gt;""),AND(S117&lt;&gt;"NA",S117&lt;&gt;"C",S117&lt;&gt;"NC",S117&lt;&gt;"SF",S117&lt;&gt;""),AND(U117&lt;&gt;"NA",U117&lt;&gt;"C",U117&lt;&gt;"NC",U117&lt;&gt;"SF",U117&lt;&gt;""),AND(W117&lt;&gt;"NA",W117&lt;&gt;"C",W117&lt;&gt;"NC",W117&lt;&gt;"SF",W117&lt;&gt;""),AND(Y117&lt;&gt;"NA",Y117&lt;&gt;"C",Y117&lt;&gt;"NC",Y117&lt;&gt;"SF",Y117&lt;&gt;""),AND(AA117&lt;&gt;"NA",AA117&lt;&gt;"C",AA117&lt;&gt;"NC",AA117&lt;&gt;"SF",AA117&lt;&gt;""),AND(AC117&lt;&gt;"NA",AC117&lt;&gt;"C",AC117&lt;&gt;"NC",AC117&lt;&gt;"SF",AC117&lt;&gt;"")),"FALSO",IF(AND(O117="NA",Q117="NA",S117="NA",U117="NA",W117="NA",Y117="NA",AA117="NA",AC117="NA"),"NA",IF(OR(O117="NC",Q117="NC",S117="NC",U117="NC",W117="NC",Y117="NC",AA117="NC",AC117="NC",O117="SF",Q117="SF",S117="SF",U117="SF",W117="SF",Y117="SF",AA117="SF",AC117="SF"),"NC",IF(OR(O117="C",Q117="C",S117="C",U117="C",W117="C",Y117="C",AA117="C",AC117="C"),"C","")))))</f>
        <v>C</v>
      </c>
      <c r="AG117" s="185" t="str">
        <f>IF(AND(AE117="C",AF117="C"),"UTILIZOU O PDA CORRETAMENTE",IF(AND(AE117="C",AF117="NC"),"UTILIZOU O PDA CORRETAMENTE. NÃO HÁ FOTOS DE TODAS AS ETAPAS",IF(AND(AE117="NC",AF117="NC"),"NÃO UTILIZOU O PDA",IF(AND(AE117="NA",AF117="NA"),"NÃO AVALIADO POR FALHA DE SINCRONISMO"))))</f>
        <v>UTILIZOU O PDA CORRETAMENTE</v>
      </c>
      <c r="AH117" s="144" t="s">
        <v>207</v>
      </c>
      <c r="AI117" s="150" t="s">
        <v>6</v>
      </c>
      <c r="AJ117" s="149" t="str">
        <f>E117</f>
        <v>SÃO PAULO</v>
      </c>
      <c r="AK117" s="151" t="s">
        <v>60</v>
      </c>
    </row>
    <row r="118" spans="1:37" ht="30" hidden="1" customHeight="1">
      <c r="A118" s="218" t="s">
        <v>201</v>
      </c>
      <c r="B118" s="208">
        <v>2620237249</v>
      </c>
      <c r="C118" s="208" t="s">
        <v>1180</v>
      </c>
      <c r="D118" s="208" t="s">
        <v>109</v>
      </c>
      <c r="E118" s="208" t="s">
        <v>5</v>
      </c>
      <c r="F118" s="208" t="s">
        <v>565</v>
      </c>
      <c r="G118" s="208">
        <v>865</v>
      </c>
      <c r="H118" s="208" t="s">
        <v>203</v>
      </c>
      <c r="I118" s="208" t="s">
        <v>335</v>
      </c>
      <c r="J118" s="208" t="s">
        <v>1182</v>
      </c>
      <c r="K118" s="208" t="s">
        <v>1299</v>
      </c>
      <c r="L118" s="239">
        <v>46155.73541666667</v>
      </c>
      <c r="M118" s="239">
        <v>46155.739583333336</v>
      </c>
      <c r="N118" s="208" t="s">
        <v>1183</v>
      </c>
      <c r="O118" s="240" t="s">
        <v>62</v>
      </c>
      <c r="P118" s="241"/>
      <c r="Q118" s="242" t="s">
        <v>62</v>
      </c>
      <c r="R118" s="241"/>
      <c r="S118" s="242" t="s">
        <v>62</v>
      </c>
      <c r="T118" s="241"/>
      <c r="U118" s="242" t="s">
        <v>62</v>
      </c>
      <c r="V118" s="241"/>
      <c r="W118" s="242" t="s">
        <v>62</v>
      </c>
      <c r="X118" s="241"/>
      <c r="Y118" s="242" t="s">
        <v>62</v>
      </c>
      <c r="Z118" s="241"/>
      <c r="AA118" s="242" t="s">
        <v>62</v>
      </c>
      <c r="AB118" s="241"/>
      <c r="AC118" s="242" t="s">
        <v>62</v>
      </c>
      <c r="AD118" s="241"/>
      <c r="AE118" s="242" t="s">
        <v>62</v>
      </c>
      <c r="AF118" s="243" t="str">
        <f>IF(AND(O118="",Q118="",S118="",U118="",W118="",Y118="",AA118="",AC118=""),"",IF(OR(AND(O118&lt;&gt;"NA",O118&lt;&gt;"C",O118&lt;&gt;"NC",O118&lt;&gt;"SF",O118&lt;&gt;""),AND(Q118&lt;&gt;"NA",Q118&lt;&gt;"C",Q118&lt;&gt;"NC",Q118&lt;&gt;"SF",Q118&lt;&gt;""),AND(S118&lt;&gt;"NA",S118&lt;&gt;"C",S118&lt;&gt;"NC",S118&lt;&gt;"SF",S118&lt;&gt;""),AND(U118&lt;&gt;"NA",U118&lt;&gt;"C",U118&lt;&gt;"NC",U118&lt;&gt;"SF",U118&lt;&gt;""),AND(W118&lt;&gt;"NA",W118&lt;&gt;"C",W118&lt;&gt;"NC",W118&lt;&gt;"SF",W118&lt;&gt;""),AND(Y118&lt;&gt;"NA",Y118&lt;&gt;"C",Y118&lt;&gt;"NC",Y118&lt;&gt;"SF",Y118&lt;&gt;""),AND(AA118&lt;&gt;"NA",AA118&lt;&gt;"C",AA118&lt;&gt;"NC",AA118&lt;&gt;"SF",AA118&lt;&gt;""),AND(AC118&lt;&gt;"NA",AC118&lt;&gt;"C",AC118&lt;&gt;"NC",AC118&lt;&gt;"SF",AC118&lt;&gt;"")),"FALSO",IF(AND(O118="NA",Q118="NA",S118="NA",U118="NA",W118="NA",Y118="NA",AA118="NA",AC118="NA"),"NA",IF(OR(O118="NC",Q118="NC",S118="NC",U118="NC",W118="NC",Y118="NC",AA118="NC",AC118="NC",O118="SF",Q118="SF",S118="SF",U118="SF",W118="SF",Y118="SF",AA118="SF",AC118="SF"),"NC",IF(OR(O118="C",Q118="C",S118="C",U118="C",W118="C",Y118="C",AA118="C",AC118="C"),"C","")))))</f>
        <v>NA</v>
      </c>
      <c r="AG118" s="244" t="str">
        <f>IF(AND(AE118="C",AF118="C"),"UTILIZOU O PDA CORRETAMENTE",IF(AND(AE118="C",AF118="NC"),"UTILIZOU O PDA CORRETAMENTE. NÃO HÁ FOTOS DE TODAS AS ETAPAS",IF(AND(AE118="NC",AF118="NC"),"NÃO UTILIZOU O PDA",IF(AND(AE118="NA",AF118="NA"),"NÃO AVALIADO POR FALHA DE SINCRONISMO"))))</f>
        <v>NÃO AVALIADO POR FALHA DE SINCRONISMO</v>
      </c>
      <c r="AH118" s="242"/>
      <c r="AI118" s="245" t="s">
        <v>6</v>
      </c>
      <c r="AJ118" s="246" t="str">
        <f>E118</f>
        <v>SÃO PAULO</v>
      </c>
      <c r="AK118" s="247" t="s">
        <v>60</v>
      </c>
    </row>
    <row r="119" spans="1:37" ht="30" hidden="1" customHeight="1">
      <c r="A119" s="162" t="s">
        <v>201</v>
      </c>
      <c r="B119" s="176">
        <v>2620223931</v>
      </c>
      <c r="C119" s="176" t="s">
        <v>123</v>
      </c>
      <c r="D119" s="176" t="s">
        <v>109</v>
      </c>
      <c r="E119" s="176" t="s">
        <v>5</v>
      </c>
      <c r="F119" s="176" t="s">
        <v>1300</v>
      </c>
      <c r="G119" s="176">
        <v>182</v>
      </c>
      <c r="H119" s="176"/>
      <c r="I119" s="176" t="s">
        <v>272</v>
      </c>
      <c r="J119" s="176" t="s">
        <v>1203</v>
      </c>
      <c r="K119" s="176"/>
      <c r="L119" s="204">
        <v>46155.898611111108</v>
      </c>
      <c r="M119" s="204">
        <v>46156.145138888889</v>
      </c>
      <c r="N119" s="176" t="s">
        <v>1169</v>
      </c>
      <c r="O119" s="155" t="s">
        <v>207</v>
      </c>
      <c r="P119" s="90"/>
      <c r="Q119" s="144" t="s">
        <v>207</v>
      </c>
      <c r="R119" s="90"/>
      <c r="S119" s="144" t="s">
        <v>207</v>
      </c>
      <c r="T119" s="90"/>
      <c r="U119" s="144" t="s">
        <v>207</v>
      </c>
      <c r="V119" s="90"/>
      <c r="W119" s="144" t="s">
        <v>207</v>
      </c>
      <c r="X119" s="90"/>
      <c r="Y119" s="144" t="s">
        <v>62</v>
      </c>
      <c r="Z119" s="90"/>
      <c r="AA119" s="144" t="s">
        <v>207</v>
      </c>
      <c r="AB119" s="90"/>
      <c r="AC119" s="144" t="s">
        <v>207</v>
      </c>
      <c r="AD119" s="90"/>
      <c r="AE119" s="144" t="s">
        <v>207</v>
      </c>
      <c r="AF119" s="142" t="str">
        <f>IF(AND(O119="",Q119="",S119="",U119="",W119="",Y119="",AA119="",AC119=""),"",IF(OR(AND(O119&lt;&gt;"NA",O119&lt;&gt;"C",O119&lt;&gt;"NC",O119&lt;&gt;"SF",O119&lt;&gt;""),AND(Q119&lt;&gt;"NA",Q119&lt;&gt;"C",Q119&lt;&gt;"NC",Q119&lt;&gt;"SF",Q119&lt;&gt;""),AND(S119&lt;&gt;"NA",S119&lt;&gt;"C",S119&lt;&gt;"NC",S119&lt;&gt;"SF",S119&lt;&gt;""),AND(U119&lt;&gt;"NA",U119&lt;&gt;"C",U119&lt;&gt;"NC",U119&lt;&gt;"SF",U119&lt;&gt;""),AND(W119&lt;&gt;"NA",W119&lt;&gt;"C",W119&lt;&gt;"NC",W119&lt;&gt;"SF",W119&lt;&gt;""),AND(Y119&lt;&gt;"NA",Y119&lt;&gt;"C",Y119&lt;&gt;"NC",Y119&lt;&gt;"SF",Y119&lt;&gt;""),AND(AA119&lt;&gt;"NA",AA119&lt;&gt;"C",AA119&lt;&gt;"NC",AA119&lt;&gt;"SF",AA119&lt;&gt;""),AND(AC119&lt;&gt;"NA",AC119&lt;&gt;"C",AC119&lt;&gt;"NC",AC119&lt;&gt;"SF",AC119&lt;&gt;"")),"FALSO",IF(AND(O119="NA",Q119="NA",S119="NA",U119="NA",W119="NA",Y119="NA",AA119="NA",AC119="NA"),"NA",IF(OR(O119="NC",Q119="NC",S119="NC",U119="NC",W119="NC",Y119="NC",AA119="NC",AC119="NC",O119="SF",Q119="SF",S119="SF",U119="SF",W119="SF",Y119="SF",AA119="SF",AC119="SF"),"NC",IF(OR(O119="C",Q119="C",S119="C",U119="C",W119="C",Y119="C",AA119="C",AC119="C"),"C","")))))</f>
        <v>C</v>
      </c>
      <c r="AG119" s="185" t="str">
        <f>IF(AND(AE119="C",AF119="C"),"UTILIZOU O PDA CORRETAMENTE",IF(AND(AE119="C",AF119="NC"),"UTILIZOU O PDA CORRETAMENTE. NÃO HÁ FOTOS DE TODAS AS ETAPAS",IF(AND(AE119="NC",AF119="NC"),"NÃO UTILIZOU O PDA",IF(AND(AE119="NA",AF119="NA"),"NÃO AVALIADO POR FALHA DE SINCRONISMO"))))</f>
        <v>UTILIZOU O PDA CORRETAMENTE</v>
      </c>
      <c r="AH119" s="144" t="s">
        <v>207</v>
      </c>
      <c r="AI119" s="150" t="s">
        <v>6</v>
      </c>
      <c r="AJ119" s="149" t="str">
        <f>E119</f>
        <v>SÃO PAULO</v>
      </c>
      <c r="AK119" s="151" t="s">
        <v>60</v>
      </c>
    </row>
    <row r="120" spans="1:37" ht="30" hidden="1" customHeight="1">
      <c r="A120" s="162" t="s">
        <v>201</v>
      </c>
      <c r="B120" s="176">
        <v>2620237373</v>
      </c>
      <c r="C120" s="176" t="s">
        <v>121</v>
      </c>
      <c r="D120" s="176" t="s">
        <v>112</v>
      </c>
      <c r="E120" s="176" t="s">
        <v>5</v>
      </c>
      <c r="F120" s="176" t="s">
        <v>740</v>
      </c>
      <c r="G120" s="176">
        <v>1094</v>
      </c>
      <c r="H120" s="176" t="s">
        <v>217</v>
      </c>
      <c r="I120" s="176" t="s">
        <v>439</v>
      </c>
      <c r="J120" s="176" t="s">
        <v>1166</v>
      </c>
      <c r="K120" s="176" t="s">
        <v>217</v>
      </c>
      <c r="L120" s="204">
        <v>46155.904861111114</v>
      </c>
      <c r="M120" s="204">
        <v>46155.941666666666</v>
      </c>
      <c r="N120" s="176" t="s">
        <v>503</v>
      </c>
      <c r="O120" s="155" t="s">
        <v>207</v>
      </c>
      <c r="P120" s="90"/>
      <c r="Q120" s="144" t="s">
        <v>231</v>
      </c>
      <c r="R120" s="90" t="s">
        <v>891</v>
      </c>
      <c r="S120" s="144" t="s">
        <v>62</v>
      </c>
      <c r="T120" s="90"/>
      <c r="U120" s="144" t="s">
        <v>62</v>
      </c>
      <c r="V120" s="90"/>
      <c r="W120" s="144" t="s">
        <v>62</v>
      </c>
      <c r="X120" s="90"/>
      <c r="Y120" s="144" t="s">
        <v>62</v>
      </c>
      <c r="Z120" s="90"/>
      <c r="AA120" s="144" t="s">
        <v>62</v>
      </c>
      <c r="AB120" s="90"/>
      <c r="AC120" s="144" t="s">
        <v>207</v>
      </c>
      <c r="AD120" s="90"/>
      <c r="AE120" s="144" t="s">
        <v>207</v>
      </c>
      <c r="AF120" s="142" t="str">
        <f>IF(AND(O120="",Q120="",S120="",U120="",W120="",Y120="",AA120="",AC120=""),"",IF(OR(AND(O120&lt;&gt;"NA",O120&lt;&gt;"C",O120&lt;&gt;"NC",O120&lt;&gt;"SF",O120&lt;&gt;""),AND(Q120&lt;&gt;"NA",Q120&lt;&gt;"C",Q120&lt;&gt;"NC",Q120&lt;&gt;"SF",Q120&lt;&gt;""),AND(S120&lt;&gt;"NA",S120&lt;&gt;"C",S120&lt;&gt;"NC",S120&lt;&gt;"SF",S120&lt;&gt;""),AND(U120&lt;&gt;"NA",U120&lt;&gt;"C",U120&lt;&gt;"NC",U120&lt;&gt;"SF",U120&lt;&gt;""),AND(W120&lt;&gt;"NA",W120&lt;&gt;"C",W120&lt;&gt;"NC",W120&lt;&gt;"SF",W120&lt;&gt;""),AND(Y120&lt;&gt;"NA",Y120&lt;&gt;"C",Y120&lt;&gt;"NC",Y120&lt;&gt;"SF",Y120&lt;&gt;""),AND(AA120&lt;&gt;"NA",AA120&lt;&gt;"C",AA120&lt;&gt;"NC",AA120&lt;&gt;"SF",AA120&lt;&gt;""),AND(AC120&lt;&gt;"NA",AC120&lt;&gt;"C",AC120&lt;&gt;"NC",AC120&lt;&gt;"SF",AC120&lt;&gt;"")),"FALSO",IF(AND(O120="NA",Q120="NA",S120="NA",U120="NA",W120="NA",Y120="NA",AA120="NA",AC120="NA"),"NA",IF(OR(O120="NC",Q120="NC",S120="NC",U120="NC",W120="NC",Y120="NC",AA120="NC",AC120="NC",O120="SF",Q120="SF",S120="SF",U120="SF",W120="SF",Y120="SF",AA120="SF",AC120="SF"),"NC",IF(OR(O120="C",Q120="C",S120="C",U120="C",W120="C",Y120="C",AA120="C",AC120="C"),"C","")))))</f>
        <v>NC</v>
      </c>
      <c r="AG120" s="185" t="str">
        <f>IF(AND(AE120="C",AF120="C"),"UTILIZOU O PDA CORRETAMENTE",IF(AND(AE120="C",AF120="NC"),"UTILIZOU O PDA CORRETAMENTE. NÃO HÁ FOTOS DE TODAS AS ETAPAS",IF(AND(AE120="NC",AF120="NC"),"NÃO UTILIZOU O PDA",IF(AND(AE120="NA",AF120="NA"),"NÃO AVALIADO POR FALHA DE SINCRONISMO"))))</f>
        <v>UTILIZOU O PDA CORRETAMENTE. NÃO HÁ FOTOS DE TODAS AS ETAPAS</v>
      </c>
      <c r="AH120" s="144" t="s">
        <v>207</v>
      </c>
      <c r="AI120" s="150" t="s">
        <v>6</v>
      </c>
      <c r="AJ120" s="149" t="str">
        <f>E120</f>
        <v>SÃO PAULO</v>
      </c>
      <c r="AK120" s="151" t="s">
        <v>60</v>
      </c>
    </row>
    <row r="121" spans="1:37" ht="30" hidden="1" customHeight="1">
      <c r="A121" s="221" t="s">
        <v>201</v>
      </c>
      <c r="B121" s="222">
        <v>2619162548</v>
      </c>
      <c r="C121" s="222" t="s">
        <v>121</v>
      </c>
      <c r="D121" s="222" t="s">
        <v>112</v>
      </c>
      <c r="E121" s="222" t="s">
        <v>5</v>
      </c>
      <c r="F121" s="222" t="s">
        <v>1301</v>
      </c>
      <c r="G121" s="222">
        <v>466</v>
      </c>
      <c r="H121" s="222"/>
      <c r="I121" s="222" t="s">
        <v>316</v>
      </c>
      <c r="J121" s="222" t="s">
        <v>1166</v>
      </c>
      <c r="K121" s="222"/>
      <c r="L121" s="223">
        <v>46156.168749999997</v>
      </c>
      <c r="M121" s="223">
        <v>46156.180555555555</v>
      </c>
      <c r="N121" s="222" t="s">
        <v>503</v>
      </c>
      <c r="O121" s="155" t="s">
        <v>207</v>
      </c>
      <c r="P121" s="90"/>
      <c r="Q121" s="144" t="s">
        <v>207</v>
      </c>
      <c r="R121" s="90"/>
      <c r="S121" s="144" t="s">
        <v>62</v>
      </c>
      <c r="T121" s="90"/>
      <c r="U121" s="144" t="s">
        <v>207</v>
      </c>
      <c r="V121" s="90"/>
      <c r="W121" s="144" t="s">
        <v>62</v>
      </c>
      <c r="X121" s="90"/>
      <c r="Y121" s="144" t="s">
        <v>62</v>
      </c>
      <c r="Z121" s="90"/>
      <c r="AA121" s="144" t="s">
        <v>230</v>
      </c>
      <c r="AB121" s="90"/>
      <c r="AC121" s="144" t="s">
        <v>207</v>
      </c>
      <c r="AD121" s="90"/>
      <c r="AE121" s="144" t="s">
        <v>207</v>
      </c>
      <c r="AF121" s="142" t="str">
        <f>IF(AND(O121="",Q121="",S121="",U121="",W121="",Y121="",AA121="",AC121=""),"",IF(OR(AND(O121&lt;&gt;"NA",O121&lt;&gt;"C",O121&lt;&gt;"NC",O121&lt;&gt;"SF",O121&lt;&gt;""),AND(Q121&lt;&gt;"NA",Q121&lt;&gt;"C",Q121&lt;&gt;"NC",Q121&lt;&gt;"SF",Q121&lt;&gt;""),AND(S121&lt;&gt;"NA",S121&lt;&gt;"C",S121&lt;&gt;"NC",S121&lt;&gt;"SF",S121&lt;&gt;""),AND(U121&lt;&gt;"NA",U121&lt;&gt;"C",U121&lt;&gt;"NC",U121&lt;&gt;"SF",U121&lt;&gt;""),AND(W121&lt;&gt;"NA",W121&lt;&gt;"C",W121&lt;&gt;"NC",W121&lt;&gt;"SF",W121&lt;&gt;""),AND(Y121&lt;&gt;"NA",Y121&lt;&gt;"C",Y121&lt;&gt;"NC",Y121&lt;&gt;"SF",Y121&lt;&gt;""),AND(AA121&lt;&gt;"NA",AA121&lt;&gt;"C",AA121&lt;&gt;"NC",AA121&lt;&gt;"SF",AA121&lt;&gt;""),AND(AC121&lt;&gt;"NA",AC121&lt;&gt;"C",AC121&lt;&gt;"NC",AC121&lt;&gt;"SF",AC121&lt;&gt;"")),"FALSO",IF(AND(O121="NA",Q121="NA",S121="NA",U121="NA",W121="NA",Y121="NA",AA121="NA",AC121="NA"),"NA",IF(OR(O121="NC",Q121="NC",S121="NC",U121="NC",W121="NC",Y121="NC",AA121="NC",AC121="NC",O121="SF",Q121="SF",S121="SF",U121="SF",W121="SF",Y121="SF",AA121="SF",AC121="SF"),"NC",IF(OR(O121="C",Q121="C",S121="C",U121="C",W121="C",Y121="C",AA121="C",AC121="C"),"C","")))))</f>
        <v>NC</v>
      </c>
      <c r="AG121" s="185" t="str">
        <f>IF(AND(AE121="C",AF121="C"),"UTILIZOU O PDA CORRETAMENTE",IF(AND(AE121="C",AF121="NC"),"UTILIZOU O PDA CORRETAMENTE. NÃO HÁ FOTOS DE TODAS AS ETAPAS",IF(AND(AE121="NC",AF121="NC"),"NÃO UTILIZOU O PDA",IF(AND(AE121="NA",AF121="NA"),"NÃO AVALIADO POR FALHA DE SINCRONISMO"))))</f>
        <v>UTILIZOU O PDA CORRETAMENTE. NÃO HÁ FOTOS DE TODAS AS ETAPAS</v>
      </c>
      <c r="AH121" s="144"/>
      <c r="AI121" s="150" t="s">
        <v>6</v>
      </c>
      <c r="AJ121" s="149" t="str">
        <f>E121</f>
        <v>SÃO PAULO</v>
      </c>
      <c r="AK121" s="151" t="s">
        <v>60</v>
      </c>
    </row>
    <row r="122" spans="1:37" ht="30" hidden="1" customHeight="1">
      <c r="A122" s="221" t="s">
        <v>201</v>
      </c>
      <c r="B122" s="222">
        <v>2618431053</v>
      </c>
      <c r="C122" s="222" t="s">
        <v>1302</v>
      </c>
      <c r="D122" s="222" t="s">
        <v>113</v>
      </c>
      <c r="E122" s="222" t="s">
        <v>5</v>
      </c>
      <c r="F122" s="222" t="s">
        <v>1280</v>
      </c>
      <c r="G122" s="222">
        <v>276</v>
      </c>
      <c r="H122" s="222" t="s">
        <v>217</v>
      </c>
      <c r="I122" s="222" t="s">
        <v>283</v>
      </c>
      <c r="J122" s="222" t="s">
        <v>1303</v>
      </c>
      <c r="K122" s="222" t="s">
        <v>1304</v>
      </c>
      <c r="L122" s="223">
        <v>46156.291666666664</v>
      </c>
      <c r="M122" s="223">
        <v>46156.375</v>
      </c>
      <c r="N122" s="222" t="s">
        <v>1282</v>
      </c>
      <c r="O122" s="155" t="s">
        <v>207</v>
      </c>
      <c r="P122" s="90"/>
      <c r="Q122" s="144" t="s">
        <v>230</v>
      </c>
      <c r="R122" s="90"/>
      <c r="S122" s="144" t="s">
        <v>207</v>
      </c>
      <c r="T122" s="90"/>
      <c r="U122" s="144" t="s">
        <v>207</v>
      </c>
      <c r="V122" s="90"/>
      <c r="W122" s="144" t="s">
        <v>207</v>
      </c>
      <c r="X122" s="90"/>
      <c r="Y122" s="144" t="s">
        <v>207</v>
      </c>
      <c r="Z122" s="90"/>
      <c r="AA122" s="144" t="s">
        <v>207</v>
      </c>
      <c r="AB122" s="90"/>
      <c r="AC122" s="144" t="s">
        <v>231</v>
      </c>
      <c r="AD122" s="90" t="s">
        <v>1283</v>
      </c>
      <c r="AE122" s="144" t="s">
        <v>207</v>
      </c>
      <c r="AF122" s="142" t="str">
        <f>IF(AND(O122="",Q122="",S122="",U122="",W122="",Y122="",AA122="",AC122=""),"",IF(OR(AND(O122&lt;&gt;"NA",O122&lt;&gt;"C",O122&lt;&gt;"NC",O122&lt;&gt;"SF",O122&lt;&gt;""),AND(Q122&lt;&gt;"NA",Q122&lt;&gt;"C",Q122&lt;&gt;"NC",Q122&lt;&gt;"SF",Q122&lt;&gt;""),AND(S122&lt;&gt;"NA",S122&lt;&gt;"C",S122&lt;&gt;"NC",S122&lt;&gt;"SF",S122&lt;&gt;""),AND(U122&lt;&gt;"NA",U122&lt;&gt;"C",U122&lt;&gt;"NC",U122&lt;&gt;"SF",U122&lt;&gt;""),AND(W122&lt;&gt;"NA",W122&lt;&gt;"C",W122&lt;&gt;"NC",W122&lt;&gt;"SF",W122&lt;&gt;""),AND(Y122&lt;&gt;"NA",Y122&lt;&gt;"C",Y122&lt;&gt;"NC",Y122&lt;&gt;"SF",Y122&lt;&gt;""),AND(AA122&lt;&gt;"NA",AA122&lt;&gt;"C",AA122&lt;&gt;"NC",AA122&lt;&gt;"SF",AA122&lt;&gt;""),AND(AC122&lt;&gt;"NA",AC122&lt;&gt;"C",AC122&lt;&gt;"NC",AC122&lt;&gt;"SF",AC122&lt;&gt;"")),"FALSO",IF(AND(O122="NA",Q122="NA",S122="NA",U122="NA",W122="NA",Y122="NA",AA122="NA",AC122="NA"),"NA",IF(OR(O122="NC",Q122="NC",S122="NC",U122="NC",W122="NC",Y122="NC",AA122="NC",AC122="NC",O122="SF",Q122="SF",S122="SF",U122="SF",W122="SF",Y122="SF",AA122="SF",AC122="SF"),"NC",IF(OR(O122="C",Q122="C",S122="C",U122="C",W122="C",Y122="C",AA122="C",AC122="C"),"C","")))))</f>
        <v>NC</v>
      </c>
      <c r="AG122" s="185" t="str">
        <f>IF(AND(AE122="C",AF122="C"),"UTILIZOU O PDA CORRETAMENTE",IF(AND(AE122="C",AF122="NC"),"UTILIZOU O PDA CORRETAMENTE. NÃO HÁ FOTOS DE TODAS AS ETAPAS",IF(AND(AE122="NC",AF122="NC"),"NÃO UTILIZOU O PDA",IF(AND(AE122="NA",AF122="NA"),"NÃO AVALIADO POR FALHA DE SINCRONISMO"))))</f>
        <v>UTILIZOU O PDA CORRETAMENTE. NÃO HÁ FOTOS DE TODAS AS ETAPAS</v>
      </c>
      <c r="AH122" s="144" t="s">
        <v>207</v>
      </c>
      <c r="AI122" s="150" t="s">
        <v>6</v>
      </c>
      <c r="AJ122" s="149" t="str">
        <f>E122</f>
        <v>SÃO PAULO</v>
      </c>
      <c r="AK122" s="151" t="s">
        <v>60</v>
      </c>
    </row>
    <row r="123" spans="1:37" ht="30" hidden="1" customHeight="1">
      <c r="A123" s="221" t="s">
        <v>201</v>
      </c>
      <c r="B123" s="222">
        <v>2619823220</v>
      </c>
      <c r="C123" s="222" t="s">
        <v>1195</v>
      </c>
      <c r="D123" s="222" t="s">
        <v>112</v>
      </c>
      <c r="E123" s="222" t="s">
        <v>5</v>
      </c>
      <c r="F123" s="222" t="s">
        <v>1280</v>
      </c>
      <c r="G123" s="222">
        <v>133</v>
      </c>
      <c r="H123" s="222" t="s">
        <v>217</v>
      </c>
      <c r="I123" s="222" t="s">
        <v>283</v>
      </c>
      <c r="J123" s="222" t="s">
        <v>1197</v>
      </c>
      <c r="K123" s="222" t="s">
        <v>1305</v>
      </c>
      <c r="L123" s="223">
        <v>46156.333333333336</v>
      </c>
      <c r="M123" s="223">
        <v>46156.416666666664</v>
      </c>
      <c r="N123" s="222" t="s">
        <v>1282</v>
      </c>
      <c r="O123" s="155" t="s">
        <v>207</v>
      </c>
      <c r="P123" s="90"/>
      <c r="Q123" s="144" t="s">
        <v>230</v>
      </c>
      <c r="R123" s="90"/>
      <c r="S123" s="144" t="s">
        <v>207</v>
      </c>
      <c r="T123" s="90"/>
      <c r="U123" s="144" t="s">
        <v>207</v>
      </c>
      <c r="V123" s="90"/>
      <c r="W123" s="144" t="s">
        <v>207</v>
      </c>
      <c r="X123" s="90"/>
      <c r="Y123" s="144" t="s">
        <v>207</v>
      </c>
      <c r="Z123" s="90"/>
      <c r="AA123" s="144" t="s">
        <v>207</v>
      </c>
      <c r="AB123" s="90"/>
      <c r="AC123" s="144" t="s">
        <v>231</v>
      </c>
      <c r="AD123" s="90" t="s">
        <v>1283</v>
      </c>
      <c r="AE123" s="144" t="s">
        <v>207</v>
      </c>
      <c r="AF123" s="142" t="str">
        <f>IF(AND(O123="",Q123="",S123="",U123="",W123="",Y123="",AA123="",AC123=""),"",IF(OR(AND(O123&lt;&gt;"NA",O123&lt;&gt;"C",O123&lt;&gt;"NC",O123&lt;&gt;"SF",O123&lt;&gt;""),AND(Q123&lt;&gt;"NA",Q123&lt;&gt;"C",Q123&lt;&gt;"NC",Q123&lt;&gt;"SF",Q123&lt;&gt;""),AND(S123&lt;&gt;"NA",S123&lt;&gt;"C",S123&lt;&gt;"NC",S123&lt;&gt;"SF",S123&lt;&gt;""),AND(U123&lt;&gt;"NA",U123&lt;&gt;"C",U123&lt;&gt;"NC",U123&lt;&gt;"SF",U123&lt;&gt;""),AND(W123&lt;&gt;"NA",W123&lt;&gt;"C",W123&lt;&gt;"NC",W123&lt;&gt;"SF",W123&lt;&gt;""),AND(Y123&lt;&gt;"NA",Y123&lt;&gt;"C",Y123&lt;&gt;"NC",Y123&lt;&gt;"SF",Y123&lt;&gt;""),AND(AA123&lt;&gt;"NA",AA123&lt;&gt;"C",AA123&lt;&gt;"NC",AA123&lt;&gt;"SF",AA123&lt;&gt;""),AND(AC123&lt;&gt;"NA",AC123&lt;&gt;"C",AC123&lt;&gt;"NC",AC123&lt;&gt;"SF",AC123&lt;&gt;"")),"FALSO",IF(AND(O123="NA",Q123="NA",S123="NA",U123="NA",W123="NA",Y123="NA",AA123="NA",AC123="NA"),"NA",IF(OR(O123="NC",Q123="NC",S123="NC",U123="NC",W123="NC",Y123="NC",AA123="NC",AC123="NC",O123="SF",Q123="SF",S123="SF",U123="SF",W123="SF",Y123="SF",AA123="SF",AC123="SF"),"NC",IF(OR(O123="C",Q123="C",S123="C",U123="C",W123="C",Y123="C",AA123="C",AC123="C"),"C","")))))</f>
        <v>NC</v>
      </c>
      <c r="AG123" s="185" t="str">
        <f>IF(AND(AE123="C",AF123="C"),"UTILIZOU O PDA CORRETAMENTE",IF(AND(AE123="C",AF123="NC"),"UTILIZOU O PDA CORRETAMENTE. NÃO HÁ FOTOS DE TODAS AS ETAPAS",IF(AND(AE123="NC",AF123="NC"),"NÃO UTILIZOU O PDA",IF(AND(AE123="NA",AF123="NA"),"NÃO AVALIADO POR FALHA DE SINCRONISMO"))))</f>
        <v>UTILIZOU O PDA CORRETAMENTE. NÃO HÁ FOTOS DE TODAS AS ETAPAS</v>
      </c>
      <c r="AH123" s="144" t="s">
        <v>207</v>
      </c>
      <c r="AI123" s="150" t="s">
        <v>6</v>
      </c>
      <c r="AJ123" s="149" t="str">
        <f>E123</f>
        <v>SÃO PAULO</v>
      </c>
      <c r="AK123" s="151" t="s">
        <v>60</v>
      </c>
    </row>
    <row r="124" spans="1:37" ht="30" hidden="1" customHeight="1">
      <c r="A124" s="221" t="s">
        <v>201</v>
      </c>
      <c r="B124" s="222">
        <v>2619822939</v>
      </c>
      <c r="C124" s="222" t="s">
        <v>117</v>
      </c>
      <c r="D124" s="222" t="s">
        <v>112</v>
      </c>
      <c r="E124" s="222" t="s">
        <v>5</v>
      </c>
      <c r="F124" s="222" t="s">
        <v>1280</v>
      </c>
      <c r="G124" s="222">
        <v>148</v>
      </c>
      <c r="H124" s="222" t="s">
        <v>203</v>
      </c>
      <c r="I124" s="222" t="s">
        <v>283</v>
      </c>
      <c r="J124" s="222" t="s">
        <v>1306</v>
      </c>
      <c r="K124" s="222" t="s">
        <v>1307</v>
      </c>
      <c r="L124" s="223">
        <v>46156.333333333336</v>
      </c>
      <c r="M124" s="223">
        <v>46156.416666666664</v>
      </c>
      <c r="N124" s="222" t="s">
        <v>1282</v>
      </c>
      <c r="O124" s="155" t="s">
        <v>207</v>
      </c>
      <c r="P124" s="90"/>
      <c r="Q124" s="144" t="s">
        <v>230</v>
      </c>
      <c r="R124" s="90"/>
      <c r="S124" s="144" t="s">
        <v>207</v>
      </c>
      <c r="T124" s="90"/>
      <c r="U124" s="144" t="s">
        <v>207</v>
      </c>
      <c r="V124" s="90"/>
      <c r="W124" s="144" t="s">
        <v>207</v>
      </c>
      <c r="X124" s="90"/>
      <c r="Y124" s="144" t="s">
        <v>207</v>
      </c>
      <c r="Z124" s="90"/>
      <c r="AA124" s="144" t="s">
        <v>207</v>
      </c>
      <c r="AB124" s="90"/>
      <c r="AC124" s="144" t="s">
        <v>231</v>
      </c>
      <c r="AD124" s="90" t="s">
        <v>1283</v>
      </c>
      <c r="AE124" s="144" t="s">
        <v>207</v>
      </c>
      <c r="AF124" s="142" t="str">
        <f>IF(AND(O124="",Q124="",S124="",U124="",W124="",Y124="",AA124="",AC124=""),"",IF(OR(AND(O124&lt;&gt;"NA",O124&lt;&gt;"C",O124&lt;&gt;"NC",O124&lt;&gt;"SF",O124&lt;&gt;""),AND(Q124&lt;&gt;"NA",Q124&lt;&gt;"C",Q124&lt;&gt;"NC",Q124&lt;&gt;"SF",Q124&lt;&gt;""),AND(S124&lt;&gt;"NA",S124&lt;&gt;"C",S124&lt;&gt;"NC",S124&lt;&gt;"SF",S124&lt;&gt;""),AND(U124&lt;&gt;"NA",U124&lt;&gt;"C",U124&lt;&gt;"NC",U124&lt;&gt;"SF",U124&lt;&gt;""),AND(W124&lt;&gt;"NA",W124&lt;&gt;"C",W124&lt;&gt;"NC",W124&lt;&gt;"SF",W124&lt;&gt;""),AND(Y124&lt;&gt;"NA",Y124&lt;&gt;"C",Y124&lt;&gt;"NC",Y124&lt;&gt;"SF",Y124&lt;&gt;""),AND(AA124&lt;&gt;"NA",AA124&lt;&gt;"C",AA124&lt;&gt;"NC",AA124&lt;&gt;"SF",AA124&lt;&gt;""),AND(AC124&lt;&gt;"NA",AC124&lt;&gt;"C",AC124&lt;&gt;"NC",AC124&lt;&gt;"SF",AC124&lt;&gt;"")),"FALSO",IF(AND(O124="NA",Q124="NA",S124="NA",U124="NA",W124="NA",Y124="NA",AA124="NA",AC124="NA"),"NA",IF(OR(O124="NC",Q124="NC",S124="NC",U124="NC",W124="NC",Y124="NC",AA124="NC",AC124="NC",O124="SF",Q124="SF",S124="SF",U124="SF",W124="SF",Y124="SF",AA124="SF",AC124="SF"),"NC",IF(OR(O124="C",Q124="C",S124="C",U124="C",W124="C",Y124="C",AA124="C",AC124="C"),"C","")))))</f>
        <v>NC</v>
      </c>
      <c r="AG124" s="185" t="str">
        <f>IF(AND(AE124="C",AF124="C"),"UTILIZOU O PDA CORRETAMENTE",IF(AND(AE124="C",AF124="NC"),"UTILIZOU O PDA CORRETAMENTE. NÃO HÁ FOTOS DE TODAS AS ETAPAS",IF(AND(AE124="NC",AF124="NC"),"NÃO UTILIZOU O PDA",IF(AND(AE124="NA",AF124="NA"),"NÃO AVALIADO POR FALHA DE SINCRONISMO"))))</f>
        <v>UTILIZOU O PDA CORRETAMENTE. NÃO HÁ FOTOS DE TODAS AS ETAPAS</v>
      </c>
      <c r="AH124" s="144" t="s">
        <v>207</v>
      </c>
      <c r="AI124" s="150" t="s">
        <v>6</v>
      </c>
      <c r="AJ124" s="149" t="str">
        <f>E124</f>
        <v>SÃO PAULO</v>
      </c>
      <c r="AK124" s="151" t="s">
        <v>60</v>
      </c>
    </row>
    <row r="125" spans="1:37" ht="30" hidden="1" customHeight="1">
      <c r="A125" s="221" t="s">
        <v>201</v>
      </c>
      <c r="B125" s="222">
        <v>2619823100</v>
      </c>
      <c r="C125" s="222" t="s">
        <v>117</v>
      </c>
      <c r="D125" s="222" t="s">
        <v>112</v>
      </c>
      <c r="E125" s="222" t="s">
        <v>5</v>
      </c>
      <c r="F125" s="222" t="s">
        <v>1280</v>
      </c>
      <c r="G125" s="222">
        <v>258</v>
      </c>
      <c r="H125" s="222" t="s">
        <v>217</v>
      </c>
      <c r="I125" s="222" t="s">
        <v>283</v>
      </c>
      <c r="J125" s="222" t="s">
        <v>1306</v>
      </c>
      <c r="K125" s="222" t="s">
        <v>1308</v>
      </c>
      <c r="L125" s="223">
        <v>46156.375</v>
      </c>
      <c r="M125" s="223">
        <v>46156.416666666664</v>
      </c>
      <c r="N125" s="222" t="s">
        <v>1282</v>
      </c>
      <c r="O125" s="155" t="s">
        <v>207</v>
      </c>
      <c r="P125" s="90"/>
      <c r="Q125" s="144" t="s">
        <v>230</v>
      </c>
      <c r="R125" s="90"/>
      <c r="S125" s="144" t="s">
        <v>207</v>
      </c>
      <c r="T125" s="90"/>
      <c r="U125" s="144" t="s">
        <v>207</v>
      </c>
      <c r="V125" s="90"/>
      <c r="W125" s="144" t="s">
        <v>207</v>
      </c>
      <c r="X125" s="90"/>
      <c r="Y125" s="144" t="s">
        <v>207</v>
      </c>
      <c r="Z125" s="90"/>
      <c r="AA125" s="144" t="s">
        <v>207</v>
      </c>
      <c r="AB125" s="90"/>
      <c r="AC125" s="144" t="s">
        <v>231</v>
      </c>
      <c r="AD125" s="90" t="s">
        <v>1283</v>
      </c>
      <c r="AE125" s="144" t="s">
        <v>207</v>
      </c>
      <c r="AF125" s="142" t="str">
        <f>IF(AND(O125="",Q125="",S125="",U125="",W125="",Y125="",AA125="",AC125=""),"",IF(OR(AND(O125&lt;&gt;"NA",O125&lt;&gt;"C",O125&lt;&gt;"NC",O125&lt;&gt;"SF",O125&lt;&gt;""),AND(Q125&lt;&gt;"NA",Q125&lt;&gt;"C",Q125&lt;&gt;"NC",Q125&lt;&gt;"SF",Q125&lt;&gt;""),AND(S125&lt;&gt;"NA",S125&lt;&gt;"C",S125&lt;&gt;"NC",S125&lt;&gt;"SF",S125&lt;&gt;""),AND(U125&lt;&gt;"NA",U125&lt;&gt;"C",U125&lt;&gt;"NC",U125&lt;&gt;"SF",U125&lt;&gt;""),AND(W125&lt;&gt;"NA",W125&lt;&gt;"C",W125&lt;&gt;"NC",W125&lt;&gt;"SF",W125&lt;&gt;""),AND(Y125&lt;&gt;"NA",Y125&lt;&gt;"C",Y125&lt;&gt;"NC",Y125&lt;&gt;"SF",Y125&lt;&gt;""),AND(AA125&lt;&gt;"NA",AA125&lt;&gt;"C",AA125&lt;&gt;"NC",AA125&lt;&gt;"SF",AA125&lt;&gt;""),AND(AC125&lt;&gt;"NA",AC125&lt;&gt;"C",AC125&lt;&gt;"NC",AC125&lt;&gt;"SF",AC125&lt;&gt;"")),"FALSO",IF(AND(O125="NA",Q125="NA",S125="NA",U125="NA",W125="NA",Y125="NA",AA125="NA",AC125="NA"),"NA",IF(OR(O125="NC",Q125="NC",S125="NC",U125="NC",W125="NC",Y125="NC",AA125="NC",AC125="NC",O125="SF",Q125="SF",S125="SF",U125="SF",W125="SF",Y125="SF",AA125="SF",AC125="SF"),"NC",IF(OR(O125="C",Q125="C",S125="C",U125="C",W125="C",Y125="C",AA125="C",AC125="C"),"C","")))))</f>
        <v>NC</v>
      </c>
      <c r="AG125" s="185" t="str">
        <f>IF(AND(AE125="C",AF125="C"),"UTILIZOU O PDA CORRETAMENTE",IF(AND(AE125="C",AF125="NC"),"UTILIZOU O PDA CORRETAMENTE. NÃO HÁ FOTOS DE TODAS AS ETAPAS",IF(AND(AE125="NC",AF125="NC"),"NÃO UTILIZOU O PDA",IF(AND(AE125="NA",AF125="NA"),"NÃO AVALIADO POR FALHA DE SINCRONISMO"))))</f>
        <v>UTILIZOU O PDA CORRETAMENTE. NÃO HÁ FOTOS DE TODAS AS ETAPAS</v>
      </c>
      <c r="AH125" s="144" t="s">
        <v>207</v>
      </c>
      <c r="AI125" s="150" t="s">
        <v>6</v>
      </c>
      <c r="AJ125" s="149" t="str">
        <f>E125</f>
        <v>SÃO PAULO</v>
      </c>
      <c r="AK125" s="151" t="s">
        <v>60</v>
      </c>
    </row>
    <row r="126" spans="1:37" ht="30" hidden="1" customHeight="1">
      <c r="A126" s="221" t="s">
        <v>201</v>
      </c>
      <c r="B126" s="222">
        <v>2620232163</v>
      </c>
      <c r="C126" s="222" t="s">
        <v>123</v>
      </c>
      <c r="D126" s="222" t="s">
        <v>109</v>
      </c>
      <c r="E126" s="222" t="s">
        <v>5</v>
      </c>
      <c r="F126" s="222" t="s">
        <v>865</v>
      </c>
      <c r="G126" s="222">
        <v>8</v>
      </c>
      <c r="H126" s="222" t="s">
        <v>260</v>
      </c>
      <c r="I126" s="222" t="s">
        <v>316</v>
      </c>
      <c r="J126" s="222" t="s">
        <v>1203</v>
      </c>
      <c r="K126" s="222" t="s">
        <v>1309</v>
      </c>
      <c r="L126" s="223">
        <v>46156.384722222225</v>
      </c>
      <c r="M126" s="223">
        <v>46156.6875</v>
      </c>
      <c r="N126" s="222" t="s">
        <v>1179</v>
      </c>
      <c r="O126" s="155" t="s">
        <v>207</v>
      </c>
      <c r="P126" s="90"/>
      <c r="Q126" s="144" t="s">
        <v>207</v>
      </c>
      <c r="R126" s="90"/>
      <c r="S126" s="144" t="s">
        <v>207</v>
      </c>
      <c r="T126" s="90"/>
      <c r="U126" s="144" t="s">
        <v>207</v>
      </c>
      <c r="V126" s="90"/>
      <c r="W126" s="144" t="s">
        <v>207</v>
      </c>
      <c r="X126" s="90"/>
      <c r="Y126" s="144" t="s">
        <v>62</v>
      </c>
      <c r="Z126" s="90"/>
      <c r="AA126" s="144" t="s">
        <v>207</v>
      </c>
      <c r="AB126" s="90"/>
      <c r="AC126" s="144" t="s">
        <v>207</v>
      </c>
      <c r="AD126" s="90"/>
      <c r="AE126" s="144" t="s">
        <v>207</v>
      </c>
      <c r="AF126" s="142" t="str">
        <f>IF(AND(O126="",Q126="",S126="",U126="",W126="",Y126="",AA126="",AC126=""),"",IF(OR(AND(O126&lt;&gt;"NA",O126&lt;&gt;"C",O126&lt;&gt;"NC",O126&lt;&gt;"SF",O126&lt;&gt;""),AND(Q126&lt;&gt;"NA",Q126&lt;&gt;"C",Q126&lt;&gt;"NC",Q126&lt;&gt;"SF",Q126&lt;&gt;""),AND(S126&lt;&gt;"NA",S126&lt;&gt;"C",S126&lt;&gt;"NC",S126&lt;&gt;"SF",S126&lt;&gt;""),AND(U126&lt;&gt;"NA",U126&lt;&gt;"C",U126&lt;&gt;"NC",U126&lt;&gt;"SF",U126&lt;&gt;""),AND(W126&lt;&gt;"NA",W126&lt;&gt;"C",W126&lt;&gt;"NC",W126&lt;&gt;"SF",W126&lt;&gt;""),AND(Y126&lt;&gt;"NA",Y126&lt;&gt;"C",Y126&lt;&gt;"NC",Y126&lt;&gt;"SF",Y126&lt;&gt;""),AND(AA126&lt;&gt;"NA",AA126&lt;&gt;"C",AA126&lt;&gt;"NC",AA126&lt;&gt;"SF",AA126&lt;&gt;""),AND(AC126&lt;&gt;"NA",AC126&lt;&gt;"C",AC126&lt;&gt;"NC",AC126&lt;&gt;"SF",AC126&lt;&gt;"")),"FALSO",IF(AND(O126="NA",Q126="NA",S126="NA",U126="NA",W126="NA",Y126="NA",AA126="NA",AC126="NA"),"NA",IF(OR(O126="NC",Q126="NC",S126="NC",U126="NC",W126="NC",Y126="NC",AA126="NC",AC126="NC",O126="SF",Q126="SF",S126="SF",U126="SF",W126="SF",Y126="SF",AA126="SF",AC126="SF"),"NC",IF(OR(O126="C",Q126="C",S126="C",U126="C",W126="C",Y126="C",AA126="C",AC126="C"),"C","")))))</f>
        <v>C</v>
      </c>
      <c r="AG126" s="185" t="str">
        <f>IF(AND(AE126="C",AF126="C"),"UTILIZOU O PDA CORRETAMENTE",IF(AND(AE126="C",AF126="NC"),"UTILIZOU O PDA CORRETAMENTE. NÃO HÁ FOTOS DE TODAS AS ETAPAS",IF(AND(AE126="NC",AF126="NC"),"NÃO UTILIZOU O PDA",IF(AND(AE126="NA",AF126="NA"),"NÃO AVALIADO POR FALHA DE SINCRONISMO"))))</f>
        <v>UTILIZOU O PDA CORRETAMENTE</v>
      </c>
      <c r="AH126" s="144" t="s">
        <v>207</v>
      </c>
      <c r="AI126" s="150" t="s">
        <v>6</v>
      </c>
      <c r="AJ126" s="149" t="str">
        <f>E126</f>
        <v>SÃO PAULO</v>
      </c>
      <c r="AK126" s="151" t="s">
        <v>60</v>
      </c>
    </row>
    <row r="127" spans="1:37" ht="30" hidden="1" customHeight="1">
      <c r="A127" s="221" t="s">
        <v>201</v>
      </c>
      <c r="B127" s="222">
        <v>2620250845</v>
      </c>
      <c r="C127" s="222" t="s">
        <v>121</v>
      </c>
      <c r="D127" s="222" t="s">
        <v>112</v>
      </c>
      <c r="E127" s="222" t="s">
        <v>5</v>
      </c>
      <c r="F127" s="222" t="s">
        <v>1310</v>
      </c>
      <c r="G127" s="222">
        <v>570</v>
      </c>
      <c r="H127" s="222"/>
      <c r="I127" s="222" t="s">
        <v>316</v>
      </c>
      <c r="J127" s="222" t="s">
        <v>1170</v>
      </c>
      <c r="K127" s="222"/>
      <c r="L127" s="223">
        <v>46156.408333333333</v>
      </c>
      <c r="M127" s="223">
        <v>46156.40902777778</v>
      </c>
      <c r="N127" s="222" t="s">
        <v>1171</v>
      </c>
      <c r="O127" s="155" t="s">
        <v>230</v>
      </c>
      <c r="P127" s="90"/>
      <c r="Q127" s="144" t="s">
        <v>230</v>
      </c>
      <c r="R127" s="90"/>
      <c r="S127" s="144" t="s">
        <v>62</v>
      </c>
      <c r="T127" s="90"/>
      <c r="U127" s="144" t="s">
        <v>62</v>
      </c>
      <c r="V127" s="90"/>
      <c r="W127" s="144" t="s">
        <v>62</v>
      </c>
      <c r="X127" s="90"/>
      <c r="Y127" s="144" t="s">
        <v>62</v>
      </c>
      <c r="Z127" s="90"/>
      <c r="AA127" s="144" t="s">
        <v>62</v>
      </c>
      <c r="AB127" s="90"/>
      <c r="AC127" s="144" t="s">
        <v>230</v>
      </c>
      <c r="AD127" s="90"/>
      <c r="AE127" s="144" t="s">
        <v>231</v>
      </c>
      <c r="AF127" s="142" t="str">
        <f>IF(AND(O127="",Q127="",S127="",U127="",W127="",Y127="",AA127="",AC127=""),"",IF(OR(AND(O127&lt;&gt;"NA",O127&lt;&gt;"C",O127&lt;&gt;"NC",O127&lt;&gt;"SF",O127&lt;&gt;""),AND(Q127&lt;&gt;"NA",Q127&lt;&gt;"C",Q127&lt;&gt;"NC",Q127&lt;&gt;"SF",Q127&lt;&gt;""),AND(S127&lt;&gt;"NA",S127&lt;&gt;"C",S127&lt;&gt;"NC",S127&lt;&gt;"SF",S127&lt;&gt;""),AND(U127&lt;&gt;"NA",U127&lt;&gt;"C",U127&lt;&gt;"NC",U127&lt;&gt;"SF",U127&lt;&gt;""),AND(W127&lt;&gt;"NA",W127&lt;&gt;"C",W127&lt;&gt;"NC",W127&lt;&gt;"SF",W127&lt;&gt;""),AND(Y127&lt;&gt;"NA",Y127&lt;&gt;"C",Y127&lt;&gt;"NC",Y127&lt;&gt;"SF",Y127&lt;&gt;""),AND(AA127&lt;&gt;"NA",AA127&lt;&gt;"C",AA127&lt;&gt;"NC",AA127&lt;&gt;"SF",AA127&lt;&gt;""),AND(AC127&lt;&gt;"NA",AC127&lt;&gt;"C",AC127&lt;&gt;"NC",AC127&lt;&gt;"SF",AC127&lt;&gt;"")),"FALSO",IF(AND(O127="NA",Q127="NA",S127="NA",U127="NA",W127="NA",Y127="NA",AA127="NA",AC127="NA"),"NA",IF(OR(O127="NC",Q127="NC",S127="NC",U127="NC",W127="NC",Y127="NC",AA127="NC",AC127="NC",O127="SF",Q127="SF",S127="SF",U127="SF",W127="SF",Y127="SF",AA127="SF",AC127="SF"),"NC",IF(OR(O127="C",Q127="C",S127="C",U127="C",W127="C",Y127="C",AA127="C",AC127="C"),"C","")))))</f>
        <v>NC</v>
      </c>
      <c r="AG127" s="185" t="str">
        <f>IF(AND(AE127="C",AF127="C"),"UTILIZOU O PDA CORRETAMENTE",IF(AND(AE127="C",AF127="NC"),"UTILIZOU O PDA CORRETAMENTE. NÃO HÁ FOTOS DE TODAS AS ETAPAS",IF(AND(AE127="NC",AF127="NC"),"NÃO UTILIZOU O PDA",IF(AND(AE127="NA",AF127="NA"),"NÃO AVALIADO POR FALHA DE SINCRONISMO"))))</f>
        <v>NÃO UTILIZOU O PDA</v>
      </c>
      <c r="AH127" s="144" t="s">
        <v>207</v>
      </c>
      <c r="AI127" s="150" t="s">
        <v>6</v>
      </c>
      <c r="AJ127" s="149" t="str">
        <f>E127</f>
        <v>SÃO PAULO</v>
      </c>
      <c r="AK127" s="151" t="s">
        <v>60</v>
      </c>
    </row>
    <row r="128" spans="1:37" ht="30" hidden="1" customHeight="1">
      <c r="A128" s="221" t="s">
        <v>201</v>
      </c>
      <c r="B128" s="222">
        <v>2620235298</v>
      </c>
      <c r="C128" s="222" t="s">
        <v>1257</v>
      </c>
      <c r="D128" s="222" t="s">
        <v>111</v>
      </c>
      <c r="E128" s="222" t="s">
        <v>5</v>
      </c>
      <c r="F128" s="222" t="s">
        <v>782</v>
      </c>
      <c r="G128" s="222">
        <v>135</v>
      </c>
      <c r="H128" s="222"/>
      <c r="I128" s="222" t="s">
        <v>316</v>
      </c>
      <c r="J128" s="222" t="s">
        <v>1259</v>
      </c>
      <c r="K128" s="222" t="s">
        <v>1311</v>
      </c>
      <c r="L128" s="223">
        <v>46156.5</v>
      </c>
      <c r="M128" s="223">
        <v>46156.520833333336</v>
      </c>
      <c r="N128" s="222" t="s">
        <v>1282</v>
      </c>
      <c r="O128" s="155" t="s">
        <v>62</v>
      </c>
      <c r="P128" s="90"/>
      <c r="Q128" s="144" t="s">
        <v>62</v>
      </c>
      <c r="R128" s="90"/>
      <c r="S128" s="144" t="s">
        <v>62</v>
      </c>
      <c r="T128" s="90"/>
      <c r="U128" s="144" t="s">
        <v>62</v>
      </c>
      <c r="V128" s="90"/>
      <c r="W128" s="144" t="s">
        <v>62</v>
      </c>
      <c r="X128" s="90"/>
      <c r="Y128" s="144" t="s">
        <v>62</v>
      </c>
      <c r="Z128" s="90"/>
      <c r="AA128" s="144" t="s">
        <v>62</v>
      </c>
      <c r="AB128" s="90"/>
      <c r="AC128" s="144" t="s">
        <v>62</v>
      </c>
      <c r="AD128" s="90"/>
      <c r="AE128" s="144" t="s">
        <v>62</v>
      </c>
      <c r="AF128" s="142" t="str">
        <f>IF(AND(O128="",Q128="",S128="",U128="",W128="",Y128="",AA128="",AC128=""),"",IF(OR(AND(O128&lt;&gt;"NA",O128&lt;&gt;"C",O128&lt;&gt;"NC",O128&lt;&gt;"SF",O128&lt;&gt;""),AND(Q128&lt;&gt;"NA",Q128&lt;&gt;"C",Q128&lt;&gt;"NC",Q128&lt;&gt;"SF",Q128&lt;&gt;""),AND(S128&lt;&gt;"NA",S128&lt;&gt;"C",S128&lt;&gt;"NC",S128&lt;&gt;"SF",S128&lt;&gt;""),AND(U128&lt;&gt;"NA",U128&lt;&gt;"C",U128&lt;&gt;"NC",U128&lt;&gt;"SF",U128&lt;&gt;""),AND(W128&lt;&gt;"NA",W128&lt;&gt;"C",W128&lt;&gt;"NC",W128&lt;&gt;"SF",W128&lt;&gt;""),AND(Y128&lt;&gt;"NA",Y128&lt;&gt;"C",Y128&lt;&gt;"NC",Y128&lt;&gt;"SF",Y128&lt;&gt;""),AND(AA128&lt;&gt;"NA",AA128&lt;&gt;"C",AA128&lt;&gt;"NC",AA128&lt;&gt;"SF",AA128&lt;&gt;""),AND(AC128&lt;&gt;"NA",AC128&lt;&gt;"C",AC128&lt;&gt;"NC",AC128&lt;&gt;"SF",AC128&lt;&gt;"")),"FALSO",IF(AND(O128="NA",Q128="NA",S128="NA",U128="NA",W128="NA",Y128="NA",AA128="NA",AC128="NA"),"NA",IF(OR(O128="NC",Q128="NC",S128="NC",U128="NC",W128="NC",Y128="NC",AA128="NC",AC128="NC",O128="SF",Q128="SF",S128="SF",U128="SF",W128="SF",Y128="SF",AA128="SF",AC128="SF"),"NC",IF(OR(O128="C",Q128="C",S128="C",U128="C",W128="C",Y128="C",AA128="C",AC128="C"),"C","")))))</f>
        <v>NA</v>
      </c>
      <c r="AG128" s="185" t="str">
        <f>IF(AND(AE128="C",AF128="C"),"UTILIZOU O PDA CORRETAMENTE",IF(AND(AE128="C",AF128="NC"),"UTILIZOU O PDA CORRETAMENTE. NÃO HÁ FOTOS DE TODAS AS ETAPAS",IF(AND(AE128="NC",AF128="NC"),"NÃO UTILIZOU O PDA",IF(AND(AE128="NA",AF128="NA"),"NÃO AVALIADO POR FALHA DE SINCRONISMO"))))</f>
        <v>NÃO AVALIADO POR FALHA DE SINCRONISMO</v>
      </c>
      <c r="AH128" s="144" t="s">
        <v>207</v>
      </c>
      <c r="AI128" s="150" t="s">
        <v>6</v>
      </c>
      <c r="AJ128" s="149" t="str">
        <f>E128</f>
        <v>SÃO PAULO</v>
      </c>
      <c r="AK128" s="151" t="s">
        <v>60</v>
      </c>
    </row>
    <row r="129" spans="1:37" ht="30" hidden="1" customHeight="1">
      <c r="A129" s="221" t="s">
        <v>201</v>
      </c>
      <c r="B129" s="222">
        <v>2620235292</v>
      </c>
      <c r="C129" s="222" t="s">
        <v>1257</v>
      </c>
      <c r="D129" s="222" t="s">
        <v>111</v>
      </c>
      <c r="E129" s="222" t="s">
        <v>5</v>
      </c>
      <c r="F129" s="222" t="s">
        <v>782</v>
      </c>
      <c r="G129" s="222">
        <v>129</v>
      </c>
      <c r="H129" s="222" t="s">
        <v>217</v>
      </c>
      <c r="I129" s="222" t="s">
        <v>316</v>
      </c>
      <c r="J129" s="222" t="s">
        <v>1259</v>
      </c>
      <c r="K129" s="222" t="s">
        <v>1311</v>
      </c>
      <c r="L129" s="223">
        <v>46156.5</v>
      </c>
      <c r="M129" s="223">
        <v>46156.541666666664</v>
      </c>
      <c r="N129" s="222" t="s">
        <v>1282</v>
      </c>
      <c r="O129" s="155" t="s">
        <v>62</v>
      </c>
      <c r="P129" s="90"/>
      <c r="Q129" s="144" t="s">
        <v>62</v>
      </c>
      <c r="R129" s="90"/>
      <c r="S129" s="144" t="s">
        <v>62</v>
      </c>
      <c r="T129" s="90"/>
      <c r="U129" s="144" t="s">
        <v>62</v>
      </c>
      <c r="V129" s="90"/>
      <c r="W129" s="144" t="s">
        <v>62</v>
      </c>
      <c r="X129" s="90"/>
      <c r="Y129" s="144" t="s">
        <v>62</v>
      </c>
      <c r="Z129" s="90"/>
      <c r="AA129" s="144" t="s">
        <v>62</v>
      </c>
      <c r="AB129" s="90"/>
      <c r="AC129" s="144" t="s">
        <v>62</v>
      </c>
      <c r="AD129" s="90"/>
      <c r="AE129" s="144" t="s">
        <v>62</v>
      </c>
      <c r="AF129" s="142" t="str">
        <f>IF(AND(O129="",Q129="",S129="",U129="",W129="",Y129="",AA129="",AC129=""),"",IF(OR(AND(O129&lt;&gt;"NA",O129&lt;&gt;"C",O129&lt;&gt;"NC",O129&lt;&gt;"SF",O129&lt;&gt;""),AND(Q129&lt;&gt;"NA",Q129&lt;&gt;"C",Q129&lt;&gt;"NC",Q129&lt;&gt;"SF",Q129&lt;&gt;""),AND(S129&lt;&gt;"NA",S129&lt;&gt;"C",S129&lt;&gt;"NC",S129&lt;&gt;"SF",S129&lt;&gt;""),AND(U129&lt;&gt;"NA",U129&lt;&gt;"C",U129&lt;&gt;"NC",U129&lt;&gt;"SF",U129&lt;&gt;""),AND(W129&lt;&gt;"NA",W129&lt;&gt;"C",W129&lt;&gt;"NC",W129&lt;&gt;"SF",W129&lt;&gt;""),AND(Y129&lt;&gt;"NA",Y129&lt;&gt;"C",Y129&lt;&gt;"NC",Y129&lt;&gt;"SF",Y129&lt;&gt;""),AND(AA129&lt;&gt;"NA",AA129&lt;&gt;"C",AA129&lt;&gt;"NC",AA129&lt;&gt;"SF",AA129&lt;&gt;""),AND(AC129&lt;&gt;"NA",AC129&lt;&gt;"C",AC129&lt;&gt;"NC",AC129&lt;&gt;"SF",AC129&lt;&gt;"")),"FALSO",IF(AND(O129="NA",Q129="NA",S129="NA",U129="NA",W129="NA",Y129="NA",AA129="NA",AC129="NA"),"NA",IF(OR(O129="NC",Q129="NC",S129="NC",U129="NC",W129="NC",Y129="NC",AA129="NC",AC129="NC",O129="SF",Q129="SF",S129="SF",U129="SF",W129="SF",Y129="SF",AA129="SF",AC129="SF"),"NC",IF(OR(O129="C",Q129="C",S129="C",U129="C",W129="C",Y129="C",AA129="C",AC129="C"),"C","")))))</f>
        <v>NA</v>
      </c>
      <c r="AG129" s="185" t="str">
        <f>IF(AND(AE129="C",AF129="C"),"UTILIZOU O PDA CORRETAMENTE",IF(AND(AE129="C",AF129="NC"),"UTILIZOU O PDA CORRETAMENTE. NÃO HÁ FOTOS DE TODAS AS ETAPAS",IF(AND(AE129="NC",AF129="NC"),"NÃO UTILIZOU O PDA",IF(AND(AE129="NA",AF129="NA"),"NÃO AVALIADO POR FALHA DE SINCRONISMO"))))</f>
        <v>NÃO AVALIADO POR FALHA DE SINCRONISMO</v>
      </c>
      <c r="AH129" s="144" t="s">
        <v>207</v>
      </c>
      <c r="AI129" s="150" t="s">
        <v>6</v>
      </c>
      <c r="AJ129" s="149" t="str">
        <f>E129</f>
        <v>SÃO PAULO</v>
      </c>
      <c r="AK129" s="151" t="s">
        <v>60</v>
      </c>
    </row>
    <row r="130" spans="1:37" ht="30" hidden="1" customHeight="1">
      <c r="A130" s="221" t="s">
        <v>201</v>
      </c>
      <c r="B130" s="222">
        <v>2620235286</v>
      </c>
      <c r="C130" s="222" t="s">
        <v>1257</v>
      </c>
      <c r="D130" s="222" t="s">
        <v>111</v>
      </c>
      <c r="E130" s="222" t="s">
        <v>5</v>
      </c>
      <c r="F130" s="222" t="s">
        <v>782</v>
      </c>
      <c r="G130" s="222">
        <v>144</v>
      </c>
      <c r="H130" s="222"/>
      <c r="I130" s="222" t="s">
        <v>316</v>
      </c>
      <c r="J130" s="222" t="s">
        <v>1259</v>
      </c>
      <c r="K130" s="222" t="s">
        <v>1311</v>
      </c>
      <c r="L130" s="223">
        <v>46156.5</v>
      </c>
      <c r="M130" s="223">
        <v>46156.541666666664</v>
      </c>
      <c r="N130" s="222" t="s">
        <v>1282</v>
      </c>
      <c r="O130" s="155" t="s">
        <v>62</v>
      </c>
      <c r="P130" s="90"/>
      <c r="Q130" s="144" t="s">
        <v>62</v>
      </c>
      <c r="R130" s="90"/>
      <c r="S130" s="144" t="s">
        <v>62</v>
      </c>
      <c r="T130" s="90"/>
      <c r="U130" s="144" t="s">
        <v>62</v>
      </c>
      <c r="V130" s="90"/>
      <c r="W130" s="144" t="s">
        <v>62</v>
      </c>
      <c r="X130" s="90"/>
      <c r="Y130" s="144" t="s">
        <v>62</v>
      </c>
      <c r="Z130" s="90"/>
      <c r="AA130" s="144" t="s">
        <v>62</v>
      </c>
      <c r="AB130" s="90"/>
      <c r="AC130" s="144" t="s">
        <v>62</v>
      </c>
      <c r="AD130" s="90"/>
      <c r="AE130" s="144" t="s">
        <v>62</v>
      </c>
      <c r="AF130" s="142" t="str">
        <f>IF(AND(O130="",Q130="",S130="",U130="",W130="",Y130="",AA130="",AC130=""),"",IF(OR(AND(O130&lt;&gt;"NA",O130&lt;&gt;"C",O130&lt;&gt;"NC",O130&lt;&gt;"SF",O130&lt;&gt;""),AND(Q130&lt;&gt;"NA",Q130&lt;&gt;"C",Q130&lt;&gt;"NC",Q130&lt;&gt;"SF",Q130&lt;&gt;""),AND(S130&lt;&gt;"NA",S130&lt;&gt;"C",S130&lt;&gt;"NC",S130&lt;&gt;"SF",S130&lt;&gt;""),AND(U130&lt;&gt;"NA",U130&lt;&gt;"C",U130&lt;&gt;"NC",U130&lt;&gt;"SF",U130&lt;&gt;""),AND(W130&lt;&gt;"NA",W130&lt;&gt;"C",W130&lt;&gt;"NC",W130&lt;&gt;"SF",W130&lt;&gt;""),AND(Y130&lt;&gt;"NA",Y130&lt;&gt;"C",Y130&lt;&gt;"NC",Y130&lt;&gt;"SF",Y130&lt;&gt;""),AND(AA130&lt;&gt;"NA",AA130&lt;&gt;"C",AA130&lt;&gt;"NC",AA130&lt;&gt;"SF",AA130&lt;&gt;""),AND(AC130&lt;&gt;"NA",AC130&lt;&gt;"C",AC130&lt;&gt;"NC",AC130&lt;&gt;"SF",AC130&lt;&gt;"")),"FALSO",IF(AND(O130="NA",Q130="NA",S130="NA",U130="NA",W130="NA",Y130="NA",AA130="NA",AC130="NA"),"NA",IF(OR(O130="NC",Q130="NC",S130="NC",U130="NC",W130="NC",Y130="NC",AA130="NC",AC130="NC",O130="SF",Q130="SF",S130="SF",U130="SF",W130="SF",Y130="SF",AA130="SF",AC130="SF"),"NC",IF(OR(O130="C",Q130="C",S130="C",U130="C",W130="C",Y130="C",AA130="C",AC130="C"),"C","")))))</f>
        <v>NA</v>
      </c>
      <c r="AG130" s="185" t="str">
        <f>IF(AND(AE130="C",AF130="C"),"UTILIZOU O PDA CORRETAMENTE",IF(AND(AE130="C",AF130="NC"),"UTILIZOU O PDA CORRETAMENTE. NÃO HÁ FOTOS DE TODAS AS ETAPAS",IF(AND(AE130="NC",AF130="NC"),"NÃO UTILIZOU O PDA",IF(AND(AE130="NA",AF130="NA"),"NÃO AVALIADO POR FALHA DE SINCRONISMO"))))</f>
        <v>NÃO AVALIADO POR FALHA DE SINCRONISMO</v>
      </c>
      <c r="AH130" s="144" t="s">
        <v>207</v>
      </c>
      <c r="AI130" s="150" t="s">
        <v>6</v>
      </c>
      <c r="AJ130" s="149" t="str">
        <f>E130</f>
        <v>SÃO PAULO</v>
      </c>
      <c r="AK130" s="151" t="s">
        <v>60</v>
      </c>
    </row>
    <row r="131" spans="1:37" ht="30" hidden="1" customHeight="1">
      <c r="A131" s="221" t="s">
        <v>201</v>
      </c>
      <c r="B131" s="222">
        <v>2620235274</v>
      </c>
      <c r="C131" s="222" t="s">
        <v>1257</v>
      </c>
      <c r="D131" s="222" t="s">
        <v>111</v>
      </c>
      <c r="E131" s="222" t="s">
        <v>5</v>
      </c>
      <c r="F131" s="222" t="s">
        <v>782</v>
      </c>
      <c r="G131" s="222">
        <v>130</v>
      </c>
      <c r="H131" s="222" t="s">
        <v>217</v>
      </c>
      <c r="I131" s="222" t="s">
        <v>316</v>
      </c>
      <c r="J131" s="222" t="s">
        <v>1259</v>
      </c>
      <c r="K131" s="222" t="s">
        <v>1311</v>
      </c>
      <c r="L131" s="223">
        <v>46156.5</v>
      </c>
      <c r="M131" s="223">
        <v>46156.541666666664</v>
      </c>
      <c r="N131" s="222" t="s">
        <v>1282</v>
      </c>
      <c r="O131" s="155" t="s">
        <v>62</v>
      </c>
      <c r="P131" s="90"/>
      <c r="Q131" s="144" t="s">
        <v>62</v>
      </c>
      <c r="R131" s="90"/>
      <c r="S131" s="144" t="s">
        <v>62</v>
      </c>
      <c r="T131" s="90"/>
      <c r="U131" s="144" t="s">
        <v>62</v>
      </c>
      <c r="V131" s="90"/>
      <c r="W131" s="144" t="s">
        <v>62</v>
      </c>
      <c r="X131" s="90"/>
      <c r="Y131" s="144" t="s">
        <v>62</v>
      </c>
      <c r="Z131" s="90"/>
      <c r="AA131" s="144" t="s">
        <v>62</v>
      </c>
      <c r="AB131" s="90"/>
      <c r="AC131" s="144" t="s">
        <v>62</v>
      </c>
      <c r="AD131" s="90"/>
      <c r="AE131" s="144" t="s">
        <v>62</v>
      </c>
      <c r="AF131" s="142" t="str">
        <f>IF(AND(O131="",Q131="",S131="",U131="",W131="",Y131="",AA131="",AC131=""),"",IF(OR(AND(O131&lt;&gt;"NA",O131&lt;&gt;"C",O131&lt;&gt;"NC",O131&lt;&gt;"SF",O131&lt;&gt;""),AND(Q131&lt;&gt;"NA",Q131&lt;&gt;"C",Q131&lt;&gt;"NC",Q131&lt;&gt;"SF",Q131&lt;&gt;""),AND(S131&lt;&gt;"NA",S131&lt;&gt;"C",S131&lt;&gt;"NC",S131&lt;&gt;"SF",S131&lt;&gt;""),AND(U131&lt;&gt;"NA",U131&lt;&gt;"C",U131&lt;&gt;"NC",U131&lt;&gt;"SF",U131&lt;&gt;""),AND(W131&lt;&gt;"NA",W131&lt;&gt;"C",W131&lt;&gt;"NC",W131&lt;&gt;"SF",W131&lt;&gt;""),AND(Y131&lt;&gt;"NA",Y131&lt;&gt;"C",Y131&lt;&gt;"NC",Y131&lt;&gt;"SF",Y131&lt;&gt;""),AND(AA131&lt;&gt;"NA",AA131&lt;&gt;"C",AA131&lt;&gt;"NC",AA131&lt;&gt;"SF",AA131&lt;&gt;""),AND(AC131&lt;&gt;"NA",AC131&lt;&gt;"C",AC131&lt;&gt;"NC",AC131&lt;&gt;"SF",AC131&lt;&gt;"")),"FALSO",IF(AND(O131="NA",Q131="NA",S131="NA",U131="NA",W131="NA",Y131="NA",AA131="NA",AC131="NA"),"NA",IF(OR(O131="NC",Q131="NC",S131="NC",U131="NC",W131="NC",Y131="NC",AA131="NC",AC131="NC",O131="SF",Q131="SF",S131="SF",U131="SF",W131="SF",Y131="SF",AA131="SF",AC131="SF"),"NC",IF(OR(O131="C",Q131="C",S131="C",U131="C",W131="C",Y131="C",AA131="C",AC131="C"),"C","")))))</f>
        <v>NA</v>
      </c>
      <c r="AG131" s="185" t="str">
        <f>IF(AND(AE131="C",AF131="C"),"UTILIZOU O PDA CORRETAMENTE",IF(AND(AE131="C",AF131="NC"),"UTILIZOU O PDA CORRETAMENTE. NÃO HÁ FOTOS DE TODAS AS ETAPAS",IF(AND(AE131="NC",AF131="NC"),"NÃO UTILIZOU O PDA",IF(AND(AE131="NA",AF131="NA"),"NÃO AVALIADO POR FALHA DE SINCRONISMO"))))</f>
        <v>NÃO AVALIADO POR FALHA DE SINCRONISMO</v>
      </c>
      <c r="AH131" s="144" t="s">
        <v>207</v>
      </c>
      <c r="AI131" s="150" t="s">
        <v>6</v>
      </c>
      <c r="AJ131" s="149" t="str">
        <f>E131</f>
        <v>SÃO PAULO</v>
      </c>
      <c r="AK131" s="151" t="s">
        <v>60</v>
      </c>
    </row>
    <row r="132" spans="1:37" ht="30" hidden="1" customHeight="1">
      <c r="A132" s="221" t="s">
        <v>201</v>
      </c>
      <c r="B132" s="222">
        <v>2620235288</v>
      </c>
      <c r="C132" s="222" t="s">
        <v>1257</v>
      </c>
      <c r="D132" s="222" t="s">
        <v>111</v>
      </c>
      <c r="E132" s="222" t="s">
        <v>5</v>
      </c>
      <c r="F132" s="222" t="s">
        <v>782</v>
      </c>
      <c r="G132" s="222">
        <v>145</v>
      </c>
      <c r="H132" s="222"/>
      <c r="I132" s="222" t="s">
        <v>316</v>
      </c>
      <c r="J132" s="222" t="s">
        <v>1259</v>
      </c>
      <c r="K132" s="222" t="s">
        <v>1311</v>
      </c>
      <c r="L132" s="223">
        <v>46156.5</v>
      </c>
      <c r="M132" s="223">
        <v>46156.541666666664</v>
      </c>
      <c r="N132" s="222" t="s">
        <v>1282</v>
      </c>
      <c r="O132" s="155" t="s">
        <v>62</v>
      </c>
      <c r="P132" s="90"/>
      <c r="Q132" s="144" t="s">
        <v>62</v>
      </c>
      <c r="R132" s="90"/>
      <c r="S132" s="144" t="s">
        <v>62</v>
      </c>
      <c r="T132" s="90"/>
      <c r="U132" s="144" t="s">
        <v>62</v>
      </c>
      <c r="V132" s="90"/>
      <c r="W132" s="144" t="s">
        <v>62</v>
      </c>
      <c r="X132" s="90"/>
      <c r="Y132" s="144" t="s">
        <v>62</v>
      </c>
      <c r="Z132" s="90"/>
      <c r="AA132" s="144" t="s">
        <v>62</v>
      </c>
      <c r="AB132" s="90"/>
      <c r="AC132" s="144" t="s">
        <v>62</v>
      </c>
      <c r="AD132" s="90"/>
      <c r="AE132" s="144" t="s">
        <v>62</v>
      </c>
      <c r="AF132" s="142" t="str">
        <f>IF(AND(O132="",Q132="",S132="",U132="",W132="",Y132="",AA132="",AC132=""),"",IF(OR(AND(O132&lt;&gt;"NA",O132&lt;&gt;"C",O132&lt;&gt;"NC",O132&lt;&gt;"SF",O132&lt;&gt;""),AND(Q132&lt;&gt;"NA",Q132&lt;&gt;"C",Q132&lt;&gt;"NC",Q132&lt;&gt;"SF",Q132&lt;&gt;""),AND(S132&lt;&gt;"NA",S132&lt;&gt;"C",S132&lt;&gt;"NC",S132&lt;&gt;"SF",S132&lt;&gt;""),AND(U132&lt;&gt;"NA",U132&lt;&gt;"C",U132&lt;&gt;"NC",U132&lt;&gt;"SF",U132&lt;&gt;""),AND(W132&lt;&gt;"NA",W132&lt;&gt;"C",W132&lt;&gt;"NC",W132&lt;&gt;"SF",W132&lt;&gt;""),AND(Y132&lt;&gt;"NA",Y132&lt;&gt;"C",Y132&lt;&gt;"NC",Y132&lt;&gt;"SF",Y132&lt;&gt;""),AND(AA132&lt;&gt;"NA",AA132&lt;&gt;"C",AA132&lt;&gt;"NC",AA132&lt;&gt;"SF",AA132&lt;&gt;""),AND(AC132&lt;&gt;"NA",AC132&lt;&gt;"C",AC132&lt;&gt;"NC",AC132&lt;&gt;"SF",AC132&lt;&gt;"")),"FALSO",IF(AND(O132="NA",Q132="NA",S132="NA",U132="NA",W132="NA",Y132="NA",AA132="NA",AC132="NA"),"NA",IF(OR(O132="NC",Q132="NC",S132="NC",U132="NC",W132="NC",Y132="NC",AA132="NC",AC132="NC",O132="SF",Q132="SF",S132="SF",U132="SF",W132="SF",Y132="SF",AA132="SF",AC132="SF"),"NC",IF(OR(O132="C",Q132="C",S132="C",U132="C",W132="C",Y132="C",AA132="C",AC132="C"),"C","")))))</f>
        <v>NA</v>
      </c>
      <c r="AG132" s="185" t="str">
        <f>IF(AND(AE132="C",AF132="C"),"UTILIZOU O PDA CORRETAMENTE",IF(AND(AE132="C",AF132="NC"),"UTILIZOU O PDA CORRETAMENTE. NÃO HÁ FOTOS DE TODAS AS ETAPAS",IF(AND(AE132="NC",AF132="NC"),"NÃO UTILIZOU O PDA",IF(AND(AE132="NA",AF132="NA"),"NÃO AVALIADO POR FALHA DE SINCRONISMO"))))</f>
        <v>NÃO AVALIADO POR FALHA DE SINCRONISMO</v>
      </c>
      <c r="AH132" s="144" t="s">
        <v>207</v>
      </c>
      <c r="AI132" s="150" t="s">
        <v>6</v>
      </c>
      <c r="AJ132" s="149" t="str">
        <f>E132</f>
        <v>SÃO PAULO</v>
      </c>
      <c r="AK132" s="151" t="s">
        <v>60</v>
      </c>
    </row>
    <row r="133" spans="1:37" ht="30" hidden="1" customHeight="1">
      <c r="A133" s="221" t="s">
        <v>201</v>
      </c>
      <c r="B133" s="222">
        <v>2620235257</v>
      </c>
      <c r="C133" s="222" t="s">
        <v>1257</v>
      </c>
      <c r="D133" s="222" t="s">
        <v>111</v>
      </c>
      <c r="E133" s="222" t="s">
        <v>5</v>
      </c>
      <c r="F133" s="222" t="s">
        <v>782</v>
      </c>
      <c r="G133" s="222">
        <v>126</v>
      </c>
      <c r="H133" s="222" t="s">
        <v>217</v>
      </c>
      <c r="I133" s="222" t="s">
        <v>316</v>
      </c>
      <c r="J133" s="222" t="s">
        <v>1259</v>
      </c>
      <c r="K133" s="222" t="s">
        <v>1311</v>
      </c>
      <c r="L133" s="223">
        <v>46156.5</v>
      </c>
      <c r="M133" s="223">
        <v>46156.541666666664</v>
      </c>
      <c r="N133" s="222" t="s">
        <v>1282</v>
      </c>
      <c r="O133" s="155" t="s">
        <v>62</v>
      </c>
      <c r="P133" s="90"/>
      <c r="Q133" s="144" t="s">
        <v>62</v>
      </c>
      <c r="R133" s="90"/>
      <c r="S133" s="144" t="s">
        <v>62</v>
      </c>
      <c r="T133" s="90"/>
      <c r="U133" s="144" t="s">
        <v>62</v>
      </c>
      <c r="V133" s="90"/>
      <c r="W133" s="144" t="s">
        <v>62</v>
      </c>
      <c r="X133" s="90"/>
      <c r="Y133" s="144" t="s">
        <v>62</v>
      </c>
      <c r="Z133" s="90"/>
      <c r="AA133" s="144" t="s">
        <v>62</v>
      </c>
      <c r="AB133" s="90"/>
      <c r="AC133" s="144" t="s">
        <v>62</v>
      </c>
      <c r="AD133" s="90"/>
      <c r="AE133" s="144" t="s">
        <v>62</v>
      </c>
      <c r="AF133" s="142" t="str">
        <f>IF(AND(O133="",Q133="",S133="",U133="",W133="",Y133="",AA133="",AC133=""),"",IF(OR(AND(O133&lt;&gt;"NA",O133&lt;&gt;"C",O133&lt;&gt;"NC",O133&lt;&gt;"SF",O133&lt;&gt;""),AND(Q133&lt;&gt;"NA",Q133&lt;&gt;"C",Q133&lt;&gt;"NC",Q133&lt;&gt;"SF",Q133&lt;&gt;""),AND(S133&lt;&gt;"NA",S133&lt;&gt;"C",S133&lt;&gt;"NC",S133&lt;&gt;"SF",S133&lt;&gt;""),AND(U133&lt;&gt;"NA",U133&lt;&gt;"C",U133&lt;&gt;"NC",U133&lt;&gt;"SF",U133&lt;&gt;""),AND(W133&lt;&gt;"NA",W133&lt;&gt;"C",W133&lt;&gt;"NC",W133&lt;&gt;"SF",W133&lt;&gt;""),AND(Y133&lt;&gt;"NA",Y133&lt;&gt;"C",Y133&lt;&gt;"NC",Y133&lt;&gt;"SF",Y133&lt;&gt;""),AND(AA133&lt;&gt;"NA",AA133&lt;&gt;"C",AA133&lt;&gt;"NC",AA133&lt;&gt;"SF",AA133&lt;&gt;""),AND(AC133&lt;&gt;"NA",AC133&lt;&gt;"C",AC133&lt;&gt;"NC",AC133&lt;&gt;"SF",AC133&lt;&gt;"")),"FALSO",IF(AND(O133="NA",Q133="NA",S133="NA",U133="NA",W133="NA",Y133="NA",AA133="NA",AC133="NA"),"NA",IF(OR(O133="NC",Q133="NC",S133="NC",U133="NC",W133="NC",Y133="NC",AA133="NC",AC133="NC",O133="SF",Q133="SF",S133="SF",U133="SF",W133="SF",Y133="SF",AA133="SF",AC133="SF"),"NC",IF(OR(O133="C",Q133="C",S133="C",U133="C",W133="C",Y133="C",AA133="C",AC133="C"),"C","")))))</f>
        <v>NA</v>
      </c>
      <c r="AG133" s="185" t="str">
        <f>IF(AND(AE133="C",AF133="C"),"UTILIZOU O PDA CORRETAMENTE",IF(AND(AE133="C",AF133="NC"),"UTILIZOU O PDA CORRETAMENTE. NÃO HÁ FOTOS DE TODAS AS ETAPAS",IF(AND(AE133="NC",AF133="NC"),"NÃO UTILIZOU O PDA",IF(AND(AE133="NA",AF133="NA"),"NÃO AVALIADO POR FALHA DE SINCRONISMO"))))</f>
        <v>NÃO AVALIADO POR FALHA DE SINCRONISMO</v>
      </c>
      <c r="AH133" s="144" t="s">
        <v>207</v>
      </c>
      <c r="AI133" s="150" t="s">
        <v>6</v>
      </c>
      <c r="AJ133" s="149" t="str">
        <f>E133</f>
        <v>SÃO PAULO</v>
      </c>
      <c r="AK133" s="151" t="s">
        <v>60</v>
      </c>
    </row>
    <row r="134" spans="1:37" ht="30" hidden="1" customHeight="1">
      <c r="A134" s="221" t="s">
        <v>201</v>
      </c>
      <c r="B134" s="222">
        <v>2620235272</v>
      </c>
      <c r="C134" s="222" t="s">
        <v>1257</v>
      </c>
      <c r="D134" s="222" t="s">
        <v>111</v>
      </c>
      <c r="E134" s="222" t="s">
        <v>5</v>
      </c>
      <c r="F134" s="222" t="s">
        <v>782</v>
      </c>
      <c r="G134" s="222">
        <v>148</v>
      </c>
      <c r="H134" s="222"/>
      <c r="I134" s="222" t="s">
        <v>316</v>
      </c>
      <c r="J134" s="222" t="s">
        <v>1259</v>
      </c>
      <c r="K134" s="222" t="s">
        <v>1311</v>
      </c>
      <c r="L134" s="223">
        <v>46156.5</v>
      </c>
      <c r="M134" s="223">
        <v>46156.541666666664</v>
      </c>
      <c r="N134" s="222" t="s">
        <v>1282</v>
      </c>
      <c r="O134" s="155" t="s">
        <v>62</v>
      </c>
      <c r="P134" s="90"/>
      <c r="Q134" s="144" t="s">
        <v>62</v>
      </c>
      <c r="R134" s="90"/>
      <c r="S134" s="144" t="s">
        <v>62</v>
      </c>
      <c r="T134" s="90"/>
      <c r="U134" s="144" t="s">
        <v>62</v>
      </c>
      <c r="V134" s="90"/>
      <c r="W134" s="144" t="s">
        <v>62</v>
      </c>
      <c r="X134" s="90"/>
      <c r="Y134" s="144" t="s">
        <v>62</v>
      </c>
      <c r="Z134" s="90"/>
      <c r="AA134" s="144" t="s">
        <v>62</v>
      </c>
      <c r="AB134" s="90"/>
      <c r="AC134" s="144" t="s">
        <v>62</v>
      </c>
      <c r="AD134" s="90"/>
      <c r="AE134" s="144" t="s">
        <v>62</v>
      </c>
      <c r="AF134" s="142" t="str">
        <f>IF(AND(O134="",Q134="",S134="",U134="",W134="",Y134="",AA134="",AC134=""),"",IF(OR(AND(O134&lt;&gt;"NA",O134&lt;&gt;"C",O134&lt;&gt;"NC",O134&lt;&gt;"SF",O134&lt;&gt;""),AND(Q134&lt;&gt;"NA",Q134&lt;&gt;"C",Q134&lt;&gt;"NC",Q134&lt;&gt;"SF",Q134&lt;&gt;""),AND(S134&lt;&gt;"NA",S134&lt;&gt;"C",S134&lt;&gt;"NC",S134&lt;&gt;"SF",S134&lt;&gt;""),AND(U134&lt;&gt;"NA",U134&lt;&gt;"C",U134&lt;&gt;"NC",U134&lt;&gt;"SF",U134&lt;&gt;""),AND(W134&lt;&gt;"NA",W134&lt;&gt;"C",W134&lt;&gt;"NC",W134&lt;&gt;"SF",W134&lt;&gt;""),AND(Y134&lt;&gt;"NA",Y134&lt;&gt;"C",Y134&lt;&gt;"NC",Y134&lt;&gt;"SF",Y134&lt;&gt;""),AND(AA134&lt;&gt;"NA",AA134&lt;&gt;"C",AA134&lt;&gt;"NC",AA134&lt;&gt;"SF",AA134&lt;&gt;""),AND(AC134&lt;&gt;"NA",AC134&lt;&gt;"C",AC134&lt;&gt;"NC",AC134&lt;&gt;"SF",AC134&lt;&gt;"")),"FALSO",IF(AND(O134="NA",Q134="NA",S134="NA",U134="NA",W134="NA",Y134="NA",AA134="NA",AC134="NA"),"NA",IF(OR(O134="NC",Q134="NC",S134="NC",U134="NC",W134="NC",Y134="NC",AA134="NC",AC134="NC",O134="SF",Q134="SF",S134="SF",U134="SF",W134="SF",Y134="SF",AA134="SF",AC134="SF"),"NC",IF(OR(O134="C",Q134="C",S134="C",U134="C",W134="C",Y134="C",AA134="C",AC134="C"),"C","")))))</f>
        <v>NA</v>
      </c>
      <c r="AG134" s="185" t="str">
        <f>IF(AND(AE134="C",AF134="C"),"UTILIZOU O PDA CORRETAMENTE",IF(AND(AE134="C",AF134="NC"),"UTILIZOU O PDA CORRETAMENTE. NÃO HÁ FOTOS DE TODAS AS ETAPAS",IF(AND(AE134="NC",AF134="NC"),"NÃO UTILIZOU O PDA",IF(AND(AE134="NA",AF134="NA"),"NÃO AVALIADO POR FALHA DE SINCRONISMO"))))</f>
        <v>NÃO AVALIADO POR FALHA DE SINCRONISMO</v>
      </c>
      <c r="AH134" s="144" t="s">
        <v>207</v>
      </c>
      <c r="AI134" s="150" t="s">
        <v>6</v>
      </c>
      <c r="AJ134" s="149" t="str">
        <f>E134</f>
        <v>SÃO PAULO</v>
      </c>
      <c r="AK134" s="151" t="s">
        <v>60</v>
      </c>
    </row>
    <row r="135" spans="1:37" ht="30" hidden="1" customHeight="1">
      <c r="A135" s="221" t="s">
        <v>201</v>
      </c>
      <c r="B135" s="222">
        <v>2620235244</v>
      </c>
      <c r="C135" s="222" t="s">
        <v>1257</v>
      </c>
      <c r="D135" s="222" t="s">
        <v>111</v>
      </c>
      <c r="E135" s="222" t="s">
        <v>5</v>
      </c>
      <c r="F135" s="222" t="s">
        <v>782</v>
      </c>
      <c r="G135" s="222">
        <v>123</v>
      </c>
      <c r="H135" s="222"/>
      <c r="I135" s="222" t="s">
        <v>316</v>
      </c>
      <c r="J135" s="222" t="s">
        <v>1259</v>
      </c>
      <c r="K135" s="222" t="s">
        <v>1311</v>
      </c>
      <c r="L135" s="223">
        <v>46156.5</v>
      </c>
      <c r="M135" s="223">
        <v>46156.541666666664</v>
      </c>
      <c r="N135" s="222" t="s">
        <v>1282</v>
      </c>
      <c r="O135" s="155" t="s">
        <v>62</v>
      </c>
      <c r="P135" s="90"/>
      <c r="Q135" s="144" t="s">
        <v>62</v>
      </c>
      <c r="R135" s="90"/>
      <c r="S135" s="144" t="s">
        <v>62</v>
      </c>
      <c r="T135" s="90"/>
      <c r="U135" s="144" t="s">
        <v>62</v>
      </c>
      <c r="V135" s="90"/>
      <c r="W135" s="144" t="s">
        <v>62</v>
      </c>
      <c r="X135" s="90"/>
      <c r="Y135" s="144" t="s">
        <v>62</v>
      </c>
      <c r="Z135" s="90"/>
      <c r="AA135" s="144" t="s">
        <v>62</v>
      </c>
      <c r="AB135" s="90"/>
      <c r="AC135" s="144" t="s">
        <v>62</v>
      </c>
      <c r="AD135" s="90"/>
      <c r="AE135" s="144" t="s">
        <v>62</v>
      </c>
      <c r="AF135" s="142" t="str">
        <f>IF(AND(O135="",Q135="",S135="",U135="",W135="",Y135="",AA135="",AC135=""),"",IF(OR(AND(O135&lt;&gt;"NA",O135&lt;&gt;"C",O135&lt;&gt;"NC",O135&lt;&gt;"SF",O135&lt;&gt;""),AND(Q135&lt;&gt;"NA",Q135&lt;&gt;"C",Q135&lt;&gt;"NC",Q135&lt;&gt;"SF",Q135&lt;&gt;""),AND(S135&lt;&gt;"NA",S135&lt;&gt;"C",S135&lt;&gt;"NC",S135&lt;&gt;"SF",S135&lt;&gt;""),AND(U135&lt;&gt;"NA",U135&lt;&gt;"C",U135&lt;&gt;"NC",U135&lt;&gt;"SF",U135&lt;&gt;""),AND(W135&lt;&gt;"NA",W135&lt;&gt;"C",W135&lt;&gt;"NC",W135&lt;&gt;"SF",W135&lt;&gt;""),AND(Y135&lt;&gt;"NA",Y135&lt;&gt;"C",Y135&lt;&gt;"NC",Y135&lt;&gt;"SF",Y135&lt;&gt;""),AND(AA135&lt;&gt;"NA",AA135&lt;&gt;"C",AA135&lt;&gt;"NC",AA135&lt;&gt;"SF",AA135&lt;&gt;""),AND(AC135&lt;&gt;"NA",AC135&lt;&gt;"C",AC135&lt;&gt;"NC",AC135&lt;&gt;"SF",AC135&lt;&gt;"")),"FALSO",IF(AND(O135="NA",Q135="NA",S135="NA",U135="NA",W135="NA",Y135="NA",AA135="NA",AC135="NA"),"NA",IF(OR(O135="NC",Q135="NC",S135="NC",U135="NC",W135="NC",Y135="NC",AA135="NC",AC135="NC",O135="SF",Q135="SF",S135="SF",U135="SF",W135="SF",Y135="SF",AA135="SF",AC135="SF"),"NC",IF(OR(O135="C",Q135="C",S135="C",U135="C",W135="C",Y135="C",AA135="C",AC135="C"),"C","")))))</f>
        <v>NA</v>
      </c>
      <c r="AG135" s="185" t="str">
        <f>IF(AND(AE135="C",AF135="C"),"UTILIZOU O PDA CORRETAMENTE",IF(AND(AE135="C",AF135="NC"),"UTILIZOU O PDA CORRETAMENTE. NÃO HÁ FOTOS DE TODAS AS ETAPAS",IF(AND(AE135="NC",AF135="NC"),"NÃO UTILIZOU O PDA",IF(AND(AE135="NA",AF135="NA"),"NÃO AVALIADO POR FALHA DE SINCRONISMO"))))</f>
        <v>NÃO AVALIADO POR FALHA DE SINCRONISMO</v>
      </c>
      <c r="AH135" s="144" t="s">
        <v>207</v>
      </c>
      <c r="AI135" s="150" t="s">
        <v>6</v>
      </c>
      <c r="AJ135" s="149" t="str">
        <f>E135</f>
        <v>SÃO PAULO</v>
      </c>
      <c r="AK135" s="151" t="s">
        <v>60</v>
      </c>
    </row>
    <row r="136" spans="1:37" ht="30" hidden="1" customHeight="1">
      <c r="A136" s="221" t="s">
        <v>201</v>
      </c>
      <c r="B136" s="222">
        <v>2620235284</v>
      </c>
      <c r="C136" s="222" t="s">
        <v>1257</v>
      </c>
      <c r="D136" s="222" t="s">
        <v>111</v>
      </c>
      <c r="E136" s="222" t="s">
        <v>5</v>
      </c>
      <c r="F136" s="222" t="s">
        <v>782</v>
      </c>
      <c r="G136" s="222">
        <v>154</v>
      </c>
      <c r="H136" s="222" t="s">
        <v>217</v>
      </c>
      <c r="I136" s="222" t="s">
        <v>316</v>
      </c>
      <c r="J136" s="222" t="s">
        <v>1259</v>
      </c>
      <c r="K136" s="222" t="s">
        <v>1311</v>
      </c>
      <c r="L136" s="223">
        <v>46156.5</v>
      </c>
      <c r="M136" s="223">
        <v>46156.541666666664</v>
      </c>
      <c r="N136" s="222" t="s">
        <v>1282</v>
      </c>
      <c r="O136" s="155" t="s">
        <v>62</v>
      </c>
      <c r="P136" s="90"/>
      <c r="Q136" s="144" t="s">
        <v>62</v>
      </c>
      <c r="R136" s="90"/>
      <c r="S136" s="144" t="s">
        <v>62</v>
      </c>
      <c r="T136" s="90"/>
      <c r="U136" s="144" t="s">
        <v>62</v>
      </c>
      <c r="V136" s="90"/>
      <c r="W136" s="144" t="s">
        <v>62</v>
      </c>
      <c r="X136" s="90"/>
      <c r="Y136" s="144" t="s">
        <v>62</v>
      </c>
      <c r="Z136" s="90"/>
      <c r="AA136" s="144" t="s">
        <v>62</v>
      </c>
      <c r="AB136" s="90"/>
      <c r="AC136" s="144" t="s">
        <v>62</v>
      </c>
      <c r="AD136" s="90"/>
      <c r="AE136" s="144" t="s">
        <v>62</v>
      </c>
      <c r="AF136" s="142" t="str">
        <f>IF(AND(O136="",Q136="",S136="",U136="",W136="",Y136="",AA136="",AC136=""),"",IF(OR(AND(O136&lt;&gt;"NA",O136&lt;&gt;"C",O136&lt;&gt;"NC",O136&lt;&gt;"SF",O136&lt;&gt;""),AND(Q136&lt;&gt;"NA",Q136&lt;&gt;"C",Q136&lt;&gt;"NC",Q136&lt;&gt;"SF",Q136&lt;&gt;""),AND(S136&lt;&gt;"NA",S136&lt;&gt;"C",S136&lt;&gt;"NC",S136&lt;&gt;"SF",S136&lt;&gt;""),AND(U136&lt;&gt;"NA",U136&lt;&gt;"C",U136&lt;&gt;"NC",U136&lt;&gt;"SF",U136&lt;&gt;""),AND(W136&lt;&gt;"NA",W136&lt;&gt;"C",W136&lt;&gt;"NC",W136&lt;&gt;"SF",W136&lt;&gt;""),AND(Y136&lt;&gt;"NA",Y136&lt;&gt;"C",Y136&lt;&gt;"NC",Y136&lt;&gt;"SF",Y136&lt;&gt;""),AND(AA136&lt;&gt;"NA",AA136&lt;&gt;"C",AA136&lt;&gt;"NC",AA136&lt;&gt;"SF",AA136&lt;&gt;""),AND(AC136&lt;&gt;"NA",AC136&lt;&gt;"C",AC136&lt;&gt;"NC",AC136&lt;&gt;"SF",AC136&lt;&gt;"")),"FALSO",IF(AND(O136="NA",Q136="NA",S136="NA",U136="NA",W136="NA",Y136="NA",AA136="NA",AC136="NA"),"NA",IF(OR(O136="NC",Q136="NC",S136="NC",U136="NC",W136="NC",Y136="NC",AA136="NC",AC136="NC",O136="SF",Q136="SF",S136="SF",U136="SF",W136="SF",Y136="SF",AA136="SF",AC136="SF"),"NC",IF(OR(O136="C",Q136="C",S136="C",U136="C",W136="C",Y136="C",AA136="C",AC136="C"),"C","")))))</f>
        <v>NA</v>
      </c>
      <c r="AG136" s="185" t="str">
        <f>IF(AND(AE136="C",AF136="C"),"UTILIZOU O PDA CORRETAMENTE",IF(AND(AE136="C",AF136="NC"),"UTILIZOU O PDA CORRETAMENTE. NÃO HÁ FOTOS DE TODAS AS ETAPAS",IF(AND(AE136="NC",AF136="NC"),"NÃO UTILIZOU O PDA",IF(AND(AE136="NA",AF136="NA"),"NÃO AVALIADO POR FALHA DE SINCRONISMO"))))</f>
        <v>NÃO AVALIADO POR FALHA DE SINCRONISMO</v>
      </c>
      <c r="AH136" s="144" t="s">
        <v>207</v>
      </c>
      <c r="AI136" s="150" t="s">
        <v>6</v>
      </c>
      <c r="AJ136" s="149" t="str">
        <f>E136</f>
        <v>SÃO PAULO</v>
      </c>
      <c r="AK136" s="151" t="s">
        <v>60</v>
      </c>
    </row>
    <row r="137" spans="1:37" ht="30" hidden="1" customHeight="1">
      <c r="A137" s="221" t="s">
        <v>201</v>
      </c>
      <c r="B137" s="222">
        <v>2620235291</v>
      </c>
      <c r="C137" s="222" t="s">
        <v>1257</v>
      </c>
      <c r="D137" s="222" t="s">
        <v>111</v>
      </c>
      <c r="E137" s="222" t="s">
        <v>5</v>
      </c>
      <c r="F137" s="222" t="s">
        <v>782</v>
      </c>
      <c r="G137" s="222">
        <v>150</v>
      </c>
      <c r="H137" s="222"/>
      <c r="I137" s="222" t="s">
        <v>316</v>
      </c>
      <c r="J137" s="222" t="s">
        <v>1259</v>
      </c>
      <c r="K137" s="222" t="s">
        <v>1311</v>
      </c>
      <c r="L137" s="223">
        <v>46156.5</v>
      </c>
      <c r="M137" s="223">
        <v>46156.541666666664</v>
      </c>
      <c r="N137" s="222" t="s">
        <v>1282</v>
      </c>
      <c r="O137" s="155" t="s">
        <v>62</v>
      </c>
      <c r="P137" s="90"/>
      <c r="Q137" s="144" t="s">
        <v>62</v>
      </c>
      <c r="R137" s="90"/>
      <c r="S137" s="144" t="s">
        <v>62</v>
      </c>
      <c r="T137" s="90"/>
      <c r="U137" s="144" t="s">
        <v>62</v>
      </c>
      <c r="V137" s="90"/>
      <c r="W137" s="144" t="s">
        <v>62</v>
      </c>
      <c r="X137" s="90"/>
      <c r="Y137" s="144" t="s">
        <v>62</v>
      </c>
      <c r="Z137" s="90"/>
      <c r="AA137" s="144" t="s">
        <v>62</v>
      </c>
      <c r="AB137" s="90"/>
      <c r="AC137" s="144" t="s">
        <v>62</v>
      </c>
      <c r="AD137" s="90"/>
      <c r="AE137" s="144" t="s">
        <v>62</v>
      </c>
      <c r="AF137" s="142" t="str">
        <f>IF(AND(O137="",Q137="",S137="",U137="",W137="",Y137="",AA137="",AC137=""),"",IF(OR(AND(O137&lt;&gt;"NA",O137&lt;&gt;"C",O137&lt;&gt;"NC",O137&lt;&gt;"SF",O137&lt;&gt;""),AND(Q137&lt;&gt;"NA",Q137&lt;&gt;"C",Q137&lt;&gt;"NC",Q137&lt;&gt;"SF",Q137&lt;&gt;""),AND(S137&lt;&gt;"NA",S137&lt;&gt;"C",S137&lt;&gt;"NC",S137&lt;&gt;"SF",S137&lt;&gt;""),AND(U137&lt;&gt;"NA",U137&lt;&gt;"C",U137&lt;&gt;"NC",U137&lt;&gt;"SF",U137&lt;&gt;""),AND(W137&lt;&gt;"NA",W137&lt;&gt;"C",W137&lt;&gt;"NC",W137&lt;&gt;"SF",W137&lt;&gt;""),AND(Y137&lt;&gt;"NA",Y137&lt;&gt;"C",Y137&lt;&gt;"NC",Y137&lt;&gt;"SF",Y137&lt;&gt;""),AND(AA137&lt;&gt;"NA",AA137&lt;&gt;"C",AA137&lt;&gt;"NC",AA137&lt;&gt;"SF",AA137&lt;&gt;""),AND(AC137&lt;&gt;"NA",AC137&lt;&gt;"C",AC137&lt;&gt;"NC",AC137&lt;&gt;"SF",AC137&lt;&gt;"")),"FALSO",IF(AND(O137="NA",Q137="NA",S137="NA",U137="NA",W137="NA",Y137="NA",AA137="NA",AC137="NA"),"NA",IF(OR(O137="NC",Q137="NC",S137="NC",U137="NC",W137="NC",Y137="NC",AA137="NC",AC137="NC",O137="SF",Q137="SF",S137="SF",U137="SF",W137="SF",Y137="SF",AA137="SF",AC137="SF"),"NC",IF(OR(O137="C",Q137="C",S137="C",U137="C",W137="C",Y137="C",AA137="C",AC137="C"),"C","")))))</f>
        <v>NA</v>
      </c>
      <c r="AG137" s="185" t="str">
        <f>IF(AND(AE137="C",AF137="C"),"UTILIZOU O PDA CORRETAMENTE",IF(AND(AE137="C",AF137="NC"),"UTILIZOU O PDA CORRETAMENTE. NÃO HÁ FOTOS DE TODAS AS ETAPAS",IF(AND(AE137="NC",AF137="NC"),"NÃO UTILIZOU O PDA",IF(AND(AE137="NA",AF137="NA"),"NÃO AVALIADO POR FALHA DE SINCRONISMO"))))</f>
        <v>NÃO AVALIADO POR FALHA DE SINCRONISMO</v>
      </c>
      <c r="AH137" s="144" t="s">
        <v>207</v>
      </c>
      <c r="AI137" s="150" t="s">
        <v>6</v>
      </c>
      <c r="AJ137" s="149" t="str">
        <f>E137</f>
        <v>SÃO PAULO</v>
      </c>
      <c r="AK137" s="151" t="s">
        <v>60</v>
      </c>
    </row>
    <row r="138" spans="1:37" ht="30" hidden="1" customHeight="1">
      <c r="A138" s="221" t="s">
        <v>201</v>
      </c>
      <c r="B138" s="222">
        <v>2620235287</v>
      </c>
      <c r="C138" s="222" t="s">
        <v>1257</v>
      </c>
      <c r="D138" s="222" t="s">
        <v>111</v>
      </c>
      <c r="E138" s="222" t="s">
        <v>5</v>
      </c>
      <c r="F138" s="222" t="s">
        <v>782</v>
      </c>
      <c r="G138" s="222">
        <v>117</v>
      </c>
      <c r="H138" s="222"/>
      <c r="I138" s="222" t="s">
        <v>316</v>
      </c>
      <c r="J138" s="222" t="s">
        <v>1259</v>
      </c>
      <c r="K138" s="222" t="s">
        <v>1311</v>
      </c>
      <c r="L138" s="223">
        <v>46156.5</v>
      </c>
      <c r="M138" s="223">
        <v>46156.541666666664</v>
      </c>
      <c r="N138" s="222" t="s">
        <v>1282</v>
      </c>
      <c r="O138" s="155" t="s">
        <v>62</v>
      </c>
      <c r="P138" s="90"/>
      <c r="Q138" s="144" t="s">
        <v>62</v>
      </c>
      <c r="R138" s="90"/>
      <c r="S138" s="144" t="s">
        <v>62</v>
      </c>
      <c r="T138" s="90"/>
      <c r="U138" s="144" t="s">
        <v>62</v>
      </c>
      <c r="V138" s="90"/>
      <c r="W138" s="144" t="s">
        <v>62</v>
      </c>
      <c r="X138" s="90"/>
      <c r="Y138" s="144" t="s">
        <v>62</v>
      </c>
      <c r="Z138" s="90"/>
      <c r="AA138" s="144" t="s">
        <v>62</v>
      </c>
      <c r="AB138" s="90"/>
      <c r="AC138" s="144" t="s">
        <v>62</v>
      </c>
      <c r="AD138" s="90"/>
      <c r="AE138" s="144" t="s">
        <v>62</v>
      </c>
      <c r="AF138" s="142" t="str">
        <f>IF(AND(O138="",Q138="",S138="",U138="",W138="",Y138="",AA138="",AC138=""),"",IF(OR(AND(O138&lt;&gt;"NA",O138&lt;&gt;"C",O138&lt;&gt;"NC",O138&lt;&gt;"SF",O138&lt;&gt;""),AND(Q138&lt;&gt;"NA",Q138&lt;&gt;"C",Q138&lt;&gt;"NC",Q138&lt;&gt;"SF",Q138&lt;&gt;""),AND(S138&lt;&gt;"NA",S138&lt;&gt;"C",S138&lt;&gt;"NC",S138&lt;&gt;"SF",S138&lt;&gt;""),AND(U138&lt;&gt;"NA",U138&lt;&gt;"C",U138&lt;&gt;"NC",U138&lt;&gt;"SF",U138&lt;&gt;""),AND(W138&lt;&gt;"NA",W138&lt;&gt;"C",W138&lt;&gt;"NC",W138&lt;&gt;"SF",W138&lt;&gt;""),AND(Y138&lt;&gt;"NA",Y138&lt;&gt;"C",Y138&lt;&gt;"NC",Y138&lt;&gt;"SF",Y138&lt;&gt;""),AND(AA138&lt;&gt;"NA",AA138&lt;&gt;"C",AA138&lt;&gt;"NC",AA138&lt;&gt;"SF",AA138&lt;&gt;""),AND(AC138&lt;&gt;"NA",AC138&lt;&gt;"C",AC138&lt;&gt;"NC",AC138&lt;&gt;"SF",AC138&lt;&gt;"")),"FALSO",IF(AND(O138="NA",Q138="NA",S138="NA",U138="NA",W138="NA",Y138="NA",AA138="NA",AC138="NA"),"NA",IF(OR(O138="NC",Q138="NC",S138="NC",U138="NC",W138="NC",Y138="NC",AA138="NC",AC138="NC",O138="SF",Q138="SF",S138="SF",U138="SF",W138="SF",Y138="SF",AA138="SF",AC138="SF"),"NC",IF(OR(O138="C",Q138="C",S138="C",U138="C",W138="C",Y138="C",AA138="C",AC138="C"),"C","")))))</f>
        <v>NA</v>
      </c>
      <c r="AG138" s="185" t="str">
        <f>IF(AND(AE138="C",AF138="C"),"UTILIZOU O PDA CORRETAMENTE",IF(AND(AE138="C",AF138="NC"),"UTILIZOU O PDA CORRETAMENTE. NÃO HÁ FOTOS DE TODAS AS ETAPAS",IF(AND(AE138="NC",AF138="NC"),"NÃO UTILIZOU O PDA",IF(AND(AE138="NA",AF138="NA"),"NÃO AVALIADO POR FALHA DE SINCRONISMO"))))</f>
        <v>NÃO AVALIADO POR FALHA DE SINCRONISMO</v>
      </c>
      <c r="AH138" s="144" t="s">
        <v>207</v>
      </c>
      <c r="AI138" s="150" t="s">
        <v>6</v>
      </c>
      <c r="AJ138" s="149" t="str">
        <f>E138</f>
        <v>SÃO PAULO</v>
      </c>
      <c r="AK138" s="151" t="s">
        <v>60</v>
      </c>
    </row>
    <row r="139" spans="1:37" ht="30" hidden="1" customHeight="1">
      <c r="A139" s="221" t="s">
        <v>201</v>
      </c>
      <c r="B139" s="222">
        <v>2620235256</v>
      </c>
      <c r="C139" s="222" t="s">
        <v>1257</v>
      </c>
      <c r="D139" s="222" t="s">
        <v>111</v>
      </c>
      <c r="E139" s="222" t="s">
        <v>5</v>
      </c>
      <c r="F139" s="222" t="s">
        <v>782</v>
      </c>
      <c r="G139" s="222">
        <v>132</v>
      </c>
      <c r="H139" s="222" t="s">
        <v>217</v>
      </c>
      <c r="I139" s="222" t="s">
        <v>316</v>
      </c>
      <c r="J139" s="222" t="s">
        <v>1259</v>
      </c>
      <c r="K139" s="222" t="s">
        <v>1311</v>
      </c>
      <c r="L139" s="223">
        <v>46156.5</v>
      </c>
      <c r="M139" s="223">
        <v>46156.541666666664</v>
      </c>
      <c r="N139" s="222" t="s">
        <v>1282</v>
      </c>
      <c r="O139" s="155" t="s">
        <v>62</v>
      </c>
      <c r="P139" s="90"/>
      <c r="Q139" s="144" t="s">
        <v>62</v>
      </c>
      <c r="R139" s="90"/>
      <c r="S139" s="144" t="s">
        <v>62</v>
      </c>
      <c r="T139" s="90"/>
      <c r="U139" s="144" t="s">
        <v>62</v>
      </c>
      <c r="V139" s="90"/>
      <c r="W139" s="144" t="s">
        <v>62</v>
      </c>
      <c r="X139" s="90"/>
      <c r="Y139" s="144" t="s">
        <v>62</v>
      </c>
      <c r="Z139" s="90"/>
      <c r="AA139" s="144" t="s">
        <v>62</v>
      </c>
      <c r="AB139" s="90"/>
      <c r="AC139" s="144" t="s">
        <v>62</v>
      </c>
      <c r="AD139" s="90"/>
      <c r="AE139" s="144" t="s">
        <v>62</v>
      </c>
      <c r="AF139" s="142" t="str">
        <f>IF(AND(O139="",Q139="",S139="",U139="",W139="",Y139="",AA139="",AC139=""),"",IF(OR(AND(O139&lt;&gt;"NA",O139&lt;&gt;"C",O139&lt;&gt;"NC",O139&lt;&gt;"SF",O139&lt;&gt;""),AND(Q139&lt;&gt;"NA",Q139&lt;&gt;"C",Q139&lt;&gt;"NC",Q139&lt;&gt;"SF",Q139&lt;&gt;""),AND(S139&lt;&gt;"NA",S139&lt;&gt;"C",S139&lt;&gt;"NC",S139&lt;&gt;"SF",S139&lt;&gt;""),AND(U139&lt;&gt;"NA",U139&lt;&gt;"C",U139&lt;&gt;"NC",U139&lt;&gt;"SF",U139&lt;&gt;""),AND(W139&lt;&gt;"NA",W139&lt;&gt;"C",W139&lt;&gt;"NC",W139&lt;&gt;"SF",W139&lt;&gt;""),AND(Y139&lt;&gt;"NA",Y139&lt;&gt;"C",Y139&lt;&gt;"NC",Y139&lt;&gt;"SF",Y139&lt;&gt;""),AND(AA139&lt;&gt;"NA",AA139&lt;&gt;"C",AA139&lt;&gt;"NC",AA139&lt;&gt;"SF",AA139&lt;&gt;""),AND(AC139&lt;&gt;"NA",AC139&lt;&gt;"C",AC139&lt;&gt;"NC",AC139&lt;&gt;"SF",AC139&lt;&gt;"")),"FALSO",IF(AND(O139="NA",Q139="NA",S139="NA",U139="NA",W139="NA",Y139="NA",AA139="NA",AC139="NA"),"NA",IF(OR(O139="NC",Q139="NC",S139="NC",U139="NC",W139="NC",Y139="NC",AA139="NC",AC139="NC",O139="SF",Q139="SF",S139="SF",U139="SF",W139="SF",Y139="SF",AA139="SF",AC139="SF"),"NC",IF(OR(O139="C",Q139="C",S139="C",U139="C",W139="C",Y139="C",AA139="C",AC139="C"),"C","")))))</f>
        <v>NA</v>
      </c>
      <c r="AG139" s="185" t="str">
        <f>IF(AND(AE139="C",AF139="C"),"UTILIZOU O PDA CORRETAMENTE",IF(AND(AE139="C",AF139="NC"),"UTILIZOU O PDA CORRETAMENTE. NÃO HÁ FOTOS DE TODAS AS ETAPAS",IF(AND(AE139="NC",AF139="NC"),"NÃO UTILIZOU O PDA",IF(AND(AE139="NA",AF139="NA"),"NÃO AVALIADO POR FALHA DE SINCRONISMO"))))</f>
        <v>NÃO AVALIADO POR FALHA DE SINCRONISMO</v>
      </c>
      <c r="AH139" s="144" t="s">
        <v>207</v>
      </c>
      <c r="AI139" s="150" t="s">
        <v>6</v>
      </c>
      <c r="AJ139" s="149" t="str">
        <f>E139</f>
        <v>SÃO PAULO</v>
      </c>
      <c r="AK139" s="151" t="s">
        <v>60</v>
      </c>
    </row>
    <row r="140" spans="1:37" ht="30" hidden="1" customHeight="1">
      <c r="A140" s="221" t="s">
        <v>201</v>
      </c>
      <c r="B140" s="222">
        <v>2620235270</v>
      </c>
      <c r="C140" s="222" t="s">
        <v>1257</v>
      </c>
      <c r="D140" s="222" t="s">
        <v>111</v>
      </c>
      <c r="E140" s="222" t="s">
        <v>5</v>
      </c>
      <c r="F140" s="222" t="s">
        <v>782</v>
      </c>
      <c r="G140" s="222">
        <v>137</v>
      </c>
      <c r="H140" s="222"/>
      <c r="I140" s="222" t="s">
        <v>316</v>
      </c>
      <c r="J140" s="222" t="s">
        <v>1259</v>
      </c>
      <c r="K140" s="222" t="s">
        <v>1311</v>
      </c>
      <c r="L140" s="223">
        <v>46156.5</v>
      </c>
      <c r="M140" s="223">
        <v>46156.541666666664</v>
      </c>
      <c r="N140" s="222" t="s">
        <v>1282</v>
      </c>
      <c r="O140" s="155" t="s">
        <v>62</v>
      </c>
      <c r="P140" s="90"/>
      <c r="Q140" s="144" t="s">
        <v>62</v>
      </c>
      <c r="R140" s="90"/>
      <c r="S140" s="144" t="s">
        <v>62</v>
      </c>
      <c r="T140" s="90"/>
      <c r="U140" s="144" t="s">
        <v>62</v>
      </c>
      <c r="V140" s="90"/>
      <c r="W140" s="144" t="s">
        <v>62</v>
      </c>
      <c r="X140" s="90"/>
      <c r="Y140" s="144" t="s">
        <v>62</v>
      </c>
      <c r="Z140" s="90"/>
      <c r="AA140" s="144" t="s">
        <v>62</v>
      </c>
      <c r="AB140" s="90"/>
      <c r="AC140" s="144" t="s">
        <v>62</v>
      </c>
      <c r="AD140" s="90"/>
      <c r="AE140" s="144" t="s">
        <v>62</v>
      </c>
      <c r="AF140" s="142" t="str">
        <f>IF(AND(O140="",Q140="",S140="",U140="",W140="",Y140="",AA140="",AC140=""),"",IF(OR(AND(O140&lt;&gt;"NA",O140&lt;&gt;"C",O140&lt;&gt;"NC",O140&lt;&gt;"SF",O140&lt;&gt;""),AND(Q140&lt;&gt;"NA",Q140&lt;&gt;"C",Q140&lt;&gt;"NC",Q140&lt;&gt;"SF",Q140&lt;&gt;""),AND(S140&lt;&gt;"NA",S140&lt;&gt;"C",S140&lt;&gt;"NC",S140&lt;&gt;"SF",S140&lt;&gt;""),AND(U140&lt;&gt;"NA",U140&lt;&gt;"C",U140&lt;&gt;"NC",U140&lt;&gt;"SF",U140&lt;&gt;""),AND(W140&lt;&gt;"NA",W140&lt;&gt;"C",W140&lt;&gt;"NC",W140&lt;&gt;"SF",W140&lt;&gt;""),AND(Y140&lt;&gt;"NA",Y140&lt;&gt;"C",Y140&lt;&gt;"NC",Y140&lt;&gt;"SF",Y140&lt;&gt;""),AND(AA140&lt;&gt;"NA",AA140&lt;&gt;"C",AA140&lt;&gt;"NC",AA140&lt;&gt;"SF",AA140&lt;&gt;""),AND(AC140&lt;&gt;"NA",AC140&lt;&gt;"C",AC140&lt;&gt;"NC",AC140&lt;&gt;"SF",AC140&lt;&gt;"")),"FALSO",IF(AND(O140="NA",Q140="NA",S140="NA",U140="NA",W140="NA",Y140="NA",AA140="NA",AC140="NA"),"NA",IF(OR(O140="NC",Q140="NC",S140="NC",U140="NC",W140="NC",Y140="NC",AA140="NC",AC140="NC",O140="SF",Q140="SF",S140="SF",U140="SF",W140="SF",Y140="SF",AA140="SF",AC140="SF"),"NC",IF(OR(O140="C",Q140="C",S140="C",U140="C",W140="C",Y140="C",AA140="C",AC140="C"),"C","")))))</f>
        <v>NA</v>
      </c>
      <c r="AG140" s="185" t="str">
        <f>IF(AND(AE140="C",AF140="C"),"UTILIZOU O PDA CORRETAMENTE",IF(AND(AE140="C",AF140="NC"),"UTILIZOU O PDA CORRETAMENTE. NÃO HÁ FOTOS DE TODAS AS ETAPAS",IF(AND(AE140="NC",AF140="NC"),"NÃO UTILIZOU O PDA",IF(AND(AE140="NA",AF140="NA"),"NÃO AVALIADO POR FALHA DE SINCRONISMO"))))</f>
        <v>NÃO AVALIADO POR FALHA DE SINCRONISMO</v>
      </c>
      <c r="AH140" s="144" t="s">
        <v>207</v>
      </c>
      <c r="AI140" s="150" t="s">
        <v>6</v>
      </c>
      <c r="AJ140" s="149" t="str">
        <f>E140</f>
        <v>SÃO PAULO</v>
      </c>
      <c r="AK140" s="151" t="s">
        <v>60</v>
      </c>
    </row>
    <row r="141" spans="1:37" ht="30" hidden="1" customHeight="1">
      <c r="A141" s="221" t="s">
        <v>201</v>
      </c>
      <c r="B141" s="222">
        <v>2620235289</v>
      </c>
      <c r="C141" s="222" t="s">
        <v>1257</v>
      </c>
      <c r="D141" s="222" t="s">
        <v>111</v>
      </c>
      <c r="E141" s="222" t="s">
        <v>5</v>
      </c>
      <c r="F141" s="222" t="s">
        <v>782</v>
      </c>
      <c r="G141" s="222">
        <v>131</v>
      </c>
      <c r="H141" s="222" t="s">
        <v>217</v>
      </c>
      <c r="I141" s="222" t="s">
        <v>316</v>
      </c>
      <c r="J141" s="222" t="s">
        <v>1259</v>
      </c>
      <c r="K141" s="222" t="s">
        <v>1311</v>
      </c>
      <c r="L141" s="223">
        <v>46156.5</v>
      </c>
      <c r="M141" s="223">
        <v>46156.541666666664</v>
      </c>
      <c r="N141" s="222" t="s">
        <v>1282</v>
      </c>
      <c r="O141" s="155" t="s">
        <v>62</v>
      </c>
      <c r="P141" s="90"/>
      <c r="Q141" s="144" t="s">
        <v>62</v>
      </c>
      <c r="R141" s="90"/>
      <c r="S141" s="144" t="s">
        <v>62</v>
      </c>
      <c r="T141" s="90"/>
      <c r="U141" s="144" t="s">
        <v>62</v>
      </c>
      <c r="V141" s="90"/>
      <c r="W141" s="144" t="s">
        <v>62</v>
      </c>
      <c r="X141" s="90"/>
      <c r="Y141" s="144" t="s">
        <v>62</v>
      </c>
      <c r="Z141" s="90"/>
      <c r="AA141" s="144" t="s">
        <v>62</v>
      </c>
      <c r="AB141" s="90"/>
      <c r="AC141" s="144" t="s">
        <v>62</v>
      </c>
      <c r="AD141" s="90"/>
      <c r="AE141" s="144" t="s">
        <v>62</v>
      </c>
      <c r="AF141" s="142" t="str">
        <f>IF(AND(O141="",Q141="",S141="",U141="",W141="",Y141="",AA141="",AC141=""),"",IF(OR(AND(O141&lt;&gt;"NA",O141&lt;&gt;"C",O141&lt;&gt;"NC",O141&lt;&gt;"SF",O141&lt;&gt;""),AND(Q141&lt;&gt;"NA",Q141&lt;&gt;"C",Q141&lt;&gt;"NC",Q141&lt;&gt;"SF",Q141&lt;&gt;""),AND(S141&lt;&gt;"NA",S141&lt;&gt;"C",S141&lt;&gt;"NC",S141&lt;&gt;"SF",S141&lt;&gt;""),AND(U141&lt;&gt;"NA",U141&lt;&gt;"C",U141&lt;&gt;"NC",U141&lt;&gt;"SF",U141&lt;&gt;""),AND(W141&lt;&gt;"NA",W141&lt;&gt;"C",W141&lt;&gt;"NC",W141&lt;&gt;"SF",W141&lt;&gt;""),AND(Y141&lt;&gt;"NA",Y141&lt;&gt;"C",Y141&lt;&gt;"NC",Y141&lt;&gt;"SF",Y141&lt;&gt;""),AND(AA141&lt;&gt;"NA",AA141&lt;&gt;"C",AA141&lt;&gt;"NC",AA141&lt;&gt;"SF",AA141&lt;&gt;""),AND(AC141&lt;&gt;"NA",AC141&lt;&gt;"C",AC141&lt;&gt;"NC",AC141&lt;&gt;"SF",AC141&lt;&gt;"")),"FALSO",IF(AND(O141="NA",Q141="NA",S141="NA",U141="NA",W141="NA",Y141="NA",AA141="NA",AC141="NA"),"NA",IF(OR(O141="NC",Q141="NC",S141="NC",U141="NC",W141="NC",Y141="NC",AA141="NC",AC141="NC",O141="SF",Q141="SF",S141="SF",U141="SF",W141="SF",Y141="SF",AA141="SF",AC141="SF"),"NC",IF(OR(O141="C",Q141="C",S141="C",U141="C",W141="C",Y141="C",AA141="C",AC141="C"),"C","")))))</f>
        <v>NA</v>
      </c>
      <c r="AG141" s="185" t="str">
        <f>IF(AND(AE141="C",AF141="C"),"UTILIZOU O PDA CORRETAMENTE",IF(AND(AE141="C",AF141="NC"),"UTILIZOU O PDA CORRETAMENTE. NÃO HÁ FOTOS DE TODAS AS ETAPAS",IF(AND(AE141="NC",AF141="NC"),"NÃO UTILIZOU O PDA",IF(AND(AE141="NA",AF141="NA"),"NÃO AVALIADO POR FALHA DE SINCRONISMO"))))</f>
        <v>NÃO AVALIADO POR FALHA DE SINCRONISMO</v>
      </c>
      <c r="AH141" s="144" t="s">
        <v>207</v>
      </c>
      <c r="AI141" s="150" t="s">
        <v>6</v>
      </c>
      <c r="AJ141" s="149" t="str">
        <f>E141</f>
        <v>SÃO PAULO</v>
      </c>
      <c r="AK141" s="151" t="s">
        <v>60</v>
      </c>
    </row>
    <row r="142" spans="1:37" ht="30" hidden="1" customHeight="1">
      <c r="A142" s="221" t="s">
        <v>201</v>
      </c>
      <c r="B142" s="222">
        <v>2620235297</v>
      </c>
      <c r="C142" s="222" t="s">
        <v>1257</v>
      </c>
      <c r="D142" s="222" t="s">
        <v>111</v>
      </c>
      <c r="E142" s="222" t="s">
        <v>5</v>
      </c>
      <c r="F142" s="222" t="s">
        <v>782</v>
      </c>
      <c r="G142" s="222">
        <v>124</v>
      </c>
      <c r="H142" s="222"/>
      <c r="I142" s="222" t="s">
        <v>316</v>
      </c>
      <c r="J142" s="222" t="s">
        <v>1259</v>
      </c>
      <c r="K142" s="222" t="s">
        <v>1311</v>
      </c>
      <c r="L142" s="223">
        <v>46156.5</v>
      </c>
      <c r="M142" s="223">
        <v>46156.541666666664</v>
      </c>
      <c r="N142" s="222" t="s">
        <v>1282</v>
      </c>
      <c r="O142" s="155" t="s">
        <v>62</v>
      </c>
      <c r="P142" s="90"/>
      <c r="Q142" s="144" t="s">
        <v>62</v>
      </c>
      <c r="R142" s="90"/>
      <c r="S142" s="144" t="s">
        <v>62</v>
      </c>
      <c r="T142" s="90"/>
      <c r="U142" s="144" t="s">
        <v>62</v>
      </c>
      <c r="V142" s="90"/>
      <c r="W142" s="144" t="s">
        <v>62</v>
      </c>
      <c r="X142" s="90"/>
      <c r="Y142" s="144" t="s">
        <v>62</v>
      </c>
      <c r="Z142" s="90"/>
      <c r="AA142" s="144" t="s">
        <v>62</v>
      </c>
      <c r="AB142" s="90"/>
      <c r="AC142" s="144" t="s">
        <v>62</v>
      </c>
      <c r="AD142" s="90"/>
      <c r="AE142" s="144" t="s">
        <v>62</v>
      </c>
      <c r="AF142" s="142" t="str">
        <f>IF(AND(O142="",Q142="",S142="",U142="",W142="",Y142="",AA142="",AC142=""),"",IF(OR(AND(O142&lt;&gt;"NA",O142&lt;&gt;"C",O142&lt;&gt;"NC",O142&lt;&gt;"SF",O142&lt;&gt;""),AND(Q142&lt;&gt;"NA",Q142&lt;&gt;"C",Q142&lt;&gt;"NC",Q142&lt;&gt;"SF",Q142&lt;&gt;""),AND(S142&lt;&gt;"NA",S142&lt;&gt;"C",S142&lt;&gt;"NC",S142&lt;&gt;"SF",S142&lt;&gt;""),AND(U142&lt;&gt;"NA",U142&lt;&gt;"C",U142&lt;&gt;"NC",U142&lt;&gt;"SF",U142&lt;&gt;""),AND(W142&lt;&gt;"NA",W142&lt;&gt;"C",W142&lt;&gt;"NC",W142&lt;&gt;"SF",W142&lt;&gt;""),AND(Y142&lt;&gt;"NA",Y142&lt;&gt;"C",Y142&lt;&gt;"NC",Y142&lt;&gt;"SF",Y142&lt;&gt;""),AND(AA142&lt;&gt;"NA",AA142&lt;&gt;"C",AA142&lt;&gt;"NC",AA142&lt;&gt;"SF",AA142&lt;&gt;""),AND(AC142&lt;&gt;"NA",AC142&lt;&gt;"C",AC142&lt;&gt;"NC",AC142&lt;&gt;"SF",AC142&lt;&gt;"")),"FALSO",IF(AND(O142="NA",Q142="NA",S142="NA",U142="NA",W142="NA",Y142="NA",AA142="NA",AC142="NA"),"NA",IF(OR(O142="NC",Q142="NC",S142="NC",U142="NC",W142="NC",Y142="NC",AA142="NC",AC142="NC",O142="SF",Q142="SF",S142="SF",U142="SF",W142="SF",Y142="SF",AA142="SF",AC142="SF"),"NC",IF(OR(O142="C",Q142="C",S142="C",U142="C",W142="C",Y142="C",AA142="C",AC142="C"),"C","")))))</f>
        <v>NA</v>
      </c>
      <c r="AG142" s="185" t="str">
        <f>IF(AND(AE142="C",AF142="C"),"UTILIZOU O PDA CORRETAMENTE",IF(AND(AE142="C",AF142="NC"),"UTILIZOU O PDA CORRETAMENTE. NÃO HÁ FOTOS DE TODAS AS ETAPAS",IF(AND(AE142="NC",AF142="NC"),"NÃO UTILIZOU O PDA",IF(AND(AE142="NA",AF142="NA"),"NÃO AVALIADO POR FALHA DE SINCRONISMO"))))</f>
        <v>NÃO AVALIADO POR FALHA DE SINCRONISMO</v>
      </c>
      <c r="AH142" s="144" t="s">
        <v>207</v>
      </c>
      <c r="AI142" s="150" t="s">
        <v>6</v>
      </c>
      <c r="AJ142" s="149" t="str">
        <f>E142</f>
        <v>SÃO PAULO</v>
      </c>
      <c r="AK142" s="151" t="s">
        <v>60</v>
      </c>
    </row>
    <row r="143" spans="1:37" ht="30" hidden="1" customHeight="1">
      <c r="A143" s="221" t="s">
        <v>201</v>
      </c>
      <c r="B143" s="222">
        <v>2620235294</v>
      </c>
      <c r="C143" s="222" t="s">
        <v>1257</v>
      </c>
      <c r="D143" s="222" t="s">
        <v>111</v>
      </c>
      <c r="E143" s="222" t="s">
        <v>5</v>
      </c>
      <c r="F143" s="222" t="s">
        <v>782</v>
      </c>
      <c r="G143" s="222">
        <v>157</v>
      </c>
      <c r="H143" s="222" t="s">
        <v>217</v>
      </c>
      <c r="I143" s="222" t="s">
        <v>316</v>
      </c>
      <c r="J143" s="222" t="s">
        <v>1259</v>
      </c>
      <c r="K143" s="222" t="s">
        <v>1311</v>
      </c>
      <c r="L143" s="223">
        <v>46156.5</v>
      </c>
      <c r="M143" s="223">
        <v>46156.541666666664</v>
      </c>
      <c r="N143" s="222" t="s">
        <v>1282</v>
      </c>
      <c r="O143" s="155" t="s">
        <v>62</v>
      </c>
      <c r="P143" s="90"/>
      <c r="Q143" s="144" t="s">
        <v>62</v>
      </c>
      <c r="R143" s="90"/>
      <c r="S143" s="144" t="s">
        <v>62</v>
      </c>
      <c r="T143" s="90"/>
      <c r="U143" s="144" t="s">
        <v>62</v>
      </c>
      <c r="V143" s="90"/>
      <c r="W143" s="144" t="s">
        <v>62</v>
      </c>
      <c r="X143" s="90"/>
      <c r="Y143" s="144" t="s">
        <v>62</v>
      </c>
      <c r="Z143" s="90"/>
      <c r="AA143" s="144" t="s">
        <v>62</v>
      </c>
      <c r="AB143" s="90"/>
      <c r="AC143" s="144" t="s">
        <v>62</v>
      </c>
      <c r="AD143" s="90"/>
      <c r="AE143" s="144" t="s">
        <v>62</v>
      </c>
      <c r="AF143" s="142" t="str">
        <f>IF(AND(O143="",Q143="",S143="",U143="",W143="",Y143="",AA143="",AC143=""),"",IF(OR(AND(O143&lt;&gt;"NA",O143&lt;&gt;"C",O143&lt;&gt;"NC",O143&lt;&gt;"SF",O143&lt;&gt;""),AND(Q143&lt;&gt;"NA",Q143&lt;&gt;"C",Q143&lt;&gt;"NC",Q143&lt;&gt;"SF",Q143&lt;&gt;""),AND(S143&lt;&gt;"NA",S143&lt;&gt;"C",S143&lt;&gt;"NC",S143&lt;&gt;"SF",S143&lt;&gt;""),AND(U143&lt;&gt;"NA",U143&lt;&gt;"C",U143&lt;&gt;"NC",U143&lt;&gt;"SF",U143&lt;&gt;""),AND(W143&lt;&gt;"NA",W143&lt;&gt;"C",W143&lt;&gt;"NC",W143&lt;&gt;"SF",W143&lt;&gt;""),AND(Y143&lt;&gt;"NA",Y143&lt;&gt;"C",Y143&lt;&gt;"NC",Y143&lt;&gt;"SF",Y143&lt;&gt;""),AND(AA143&lt;&gt;"NA",AA143&lt;&gt;"C",AA143&lt;&gt;"NC",AA143&lt;&gt;"SF",AA143&lt;&gt;""),AND(AC143&lt;&gt;"NA",AC143&lt;&gt;"C",AC143&lt;&gt;"NC",AC143&lt;&gt;"SF",AC143&lt;&gt;"")),"FALSO",IF(AND(O143="NA",Q143="NA",S143="NA",U143="NA",W143="NA",Y143="NA",AA143="NA",AC143="NA"),"NA",IF(OR(O143="NC",Q143="NC",S143="NC",U143="NC",W143="NC",Y143="NC",AA143="NC",AC143="NC",O143="SF",Q143="SF",S143="SF",U143="SF",W143="SF",Y143="SF",AA143="SF",AC143="SF"),"NC",IF(OR(O143="C",Q143="C",S143="C",U143="C",W143="C",Y143="C",AA143="C",AC143="C"),"C","")))))</f>
        <v>NA</v>
      </c>
      <c r="AG143" s="185" t="str">
        <f>IF(AND(AE143="C",AF143="C"),"UTILIZOU O PDA CORRETAMENTE",IF(AND(AE143="C",AF143="NC"),"UTILIZOU O PDA CORRETAMENTE. NÃO HÁ FOTOS DE TODAS AS ETAPAS",IF(AND(AE143="NC",AF143="NC"),"NÃO UTILIZOU O PDA",IF(AND(AE143="NA",AF143="NA"),"NÃO AVALIADO POR FALHA DE SINCRONISMO"))))</f>
        <v>NÃO AVALIADO POR FALHA DE SINCRONISMO</v>
      </c>
      <c r="AH143" s="144" t="s">
        <v>207</v>
      </c>
      <c r="AI143" s="150" t="s">
        <v>6</v>
      </c>
      <c r="AJ143" s="149" t="str">
        <f>E143</f>
        <v>SÃO PAULO</v>
      </c>
      <c r="AK143" s="151" t="s">
        <v>60</v>
      </c>
    </row>
    <row r="144" spans="1:37" ht="30" hidden="1" customHeight="1">
      <c r="A144" s="221" t="s">
        <v>201</v>
      </c>
      <c r="B144" s="222">
        <v>2620235295</v>
      </c>
      <c r="C144" s="222" t="s">
        <v>1257</v>
      </c>
      <c r="D144" s="222" t="s">
        <v>111</v>
      </c>
      <c r="E144" s="222" t="s">
        <v>5</v>
      </c>
      <c r="F144" s="222" t="s">
        <v>782</v>
      </c>
      <c r="G144" s="222">
        <v>138</v>
      </c>
      <c r="H144" s="222"/>
      <c r="I144" s="222" t="s">
        <v>316</v>
      </c>
      <c r="J144" s="222" t="s">
        <v>1259</v>
      </c>
      <c r="K144" s="222" t="s">
        <v>1311</v>
      </c>
      <c r="L144" s="223">
        <v>46156.5</v>
      </c>
      <c r="M144" s="223">
        <v>46156.541666666664</v>
      </c>
      <c r="N144" s="222" t="s">
        <v>1282</v>
      </c>
      <c r="O144" s="155" t="s">
        <v>62</v>
      </c>
      <c r="P144" s="90"/>
      <c r="Q144" s="144" t="s">
        <v>62</v>
      </c>
      <c r="R144" s="90"/>
      <c r="S144" s="144" t="s">
        <v>62</v>
      </c>
      <c r="T144" s="90"/>
      <c r="U144" s="144" t="s">
        <v>62</v>
      </c>
      <c r="V144" s="90"/>
      <c r="W144" s="144" t="s">
        <v>62</v>
      </c>
      <c r="X144" s="90"/>
      <c r="Y144" s="144" t="s">
        <v>62</v>
      </c>
      <c r="Z144" s="90"/>
      <c r="AA144" s="144" t="s">
        <v>62</v>
      </c>
      <c r="AB144" s="90"/>
      <c r="AC144" s="144" t="s">
        <v>62</v>
      </c>
      <c r="AD144" s="90"/>
      <c r="AE144" s="144" t="s">
        <v>62</v>
      </c>
      <c r="AF144" s="142" t="str">
        <f>IF(AND(O144="",Q144="",S144="",U144="",W144="",Y144="",AA144="",AC144=""),"",IF(OR(AND(O144&lt;&gt;"NA",O144&lt;&gt;"C",O144&lt;&gt;"NC",O144&lt;&gt;"SF",O144&lt;&gt;""),AND(Q144&lt;&gt;"NA",Q144&lt;&gt;"C",Q144&lt;&gt;"NC",Q144&lt;&gt;"SF",Q144&lt;&gt;""),AND(S144&lt;&gt;"NA",S144&lt;&gt;"C",S144&lt;&gt;"NC",S144&lt;&gt;"SF",S144&lt;&gt;""),AND(U144&lt;&gt;"NA",U144&lt;&gt;"C",U144&lt;&gt;"NC",U144&lt;&gt;"SF",U144&lt;&gt;""),AND(W144&lt;&gt;"NA",W144&lt;&gt;"C",W144&lt;&gt;"NC",W144&lt;&gt;"SF",W144&lt;&gt;""),AND(Y144&lt;&gt;"NA",Y144&lt;&gt;"C",Y144&lt;&gt;"NC",Y144&lt;&gt;"SF",Y144&lt;&gt;""),AND(AA144&lt;&gt;"NA",AA144&lt;&gt;"C",AA144&lt;&gt;"NC",AA144&lt;&gt;"SF",AA144&lt;&gt;""),AND(AC144&lt;&gt;"NA",AC144&lt;&gt;"C",AC144&lt;&gt;"NC",AC144&lt;&gt;"SF",AC144&lt;&gt;"")),"FALSO",IF(AND(O144="NA",Q144="NA",S144="NA",U144="NA",W144="NA",Y144="NA",AA144="NA",AC144="NA"),"NA",IF(OR(O144="NC",Q144="NC",S144="NC",U144="NC",W144="NC",Y144="NC",AA144="NC",AC144="NC",O144="SF",Q144="SF",S144="SF",U144="SF",W144="SF",Y144="SF",AA144="SF",AC144="SF"),"NC",IF(OR(O144="C",Q144="C",S144="C",U144="C",W144="C",Y144="C",AA144="C",AC144="C"),"C","")))))</f>
        <v>NA</v>
      </c>
      <c r="AG144" s="185" t="str">
        <f>IF(AND(AE144="C",AF144="C"),"UTILIZOU O PDA CORRETAMENTE",IF(AND(AE144="C",AF144="NC"),"UTILIZOU O PDA CORRETAMENTE. NÃO HÁ FOTOS DE TODAS AS ETAPAS",IF(AND(AE144="NC",AF144="NC"),"NÃO UTILIZOU O PDA",IF(AND(AE144="NA",AF144="NA"),"NÃO AVALIADO POR FALHA DE SINCRONISMO"))))</f>
        <v>NÃO AVALIADO POR FALHA DE SINCRONISMO</v>
      </c>
      <c r="AH144" s="144" t="s">
        <v>207</v>
      </c>
      <c r="AI144" s="150" t="s">
        <v>6</v>
      </c>
      <c r="AJ144" s="149" t="str">
        <f>E144</f>
        <v>SÃO PAULO</v>
      </c>
      <c r="AK144" s="151" t="s">
        <v>60</v>
      </c>
    </row>
    <row r="145" spans="1:37" ht="30" hidden="1" customHeight="1">
      <c r="A145" s="221" t="s">
        <v>201</v>
      </c>
      <c r="B145" s="222">
        <v>2620235273</v>
      </c>
      <c r="C145" s="222" t="s">
        <v>1257</v>
      </c>
      <c r="D145" s="222" t="s">
        <v>111</v>
      </c>
      <c r="E145" s="222" t="s">
        <v>5</v>
      </c>
      <c r="F145" s="222" t="s">
        <v>782</v>
      </c>
      <c r="G145" s="222">
        <v>125</v>
      </c>
      <c r="H145" s="222" t="s">
        <v>217</v>
      </c>
      <c r="I145" s="222" t="s">
        <v>316</v>
      </c>
      <c r="J145" s="222" t="s">
        <v>1259</v>
      </c>
      <c r="K145" s="222" t="s">
        <v>1311</v>
      </c>
      <c r="L145" s="223">
        <v>46156.5</v>
      </c>
      <c r="M145" s="223">
        <v>46156.541666666664</v>
      </c>
      <c r="N145" s="222" t="s">
        <v>1282</v>
      </c>
      <c r="O145" s="155" t="s">
        <v>62</v>
      </c>
      <c r="P145" s="90"/>
      <c r="Q145" s="144" t="s">
        <v>62</v>
      </c>
      <c r="R145" s="90"/>
      <c r="S145" s="144" t="s">
        <v>62</v>
      </c>
      <c r="T145" s="90"/>
      <c r="U145" s="144" t="s">
        <v>62</v>
      </c>
      <c r="V145" s="90"/>
      <c r="W145" s="144" t="s">
        <v>62</v>
      </c>
      <c r="X145" s="90"/>
      <c r="Y145" s="144" t="s">
        <v>62</v>
      </c>
      <c r="Z145" s="90"/>
      <c r="AA145" s="144" t="s">
        <v>62</v>
      </c>
      <c r="AB145" s="90"/>
      <c r="AC145" s="144" t="s">
        <v>62</v>
      </c>
      <c r="AD145" s="90"/>
      <c r="AE145" s="144" t="s">
        <v>62</v>
      </c>
      <c r="AF145" s="142" t="str">
        <f>IF(AND(O145="",Q145="",S145="",U145="",W145="",Y145="",AA145="",AC145=""),"",IF(OR(AND(O145&lt;&gt;"NA",O145&lt;&gt;"C",O145&lt;&gt;"NC",O145&lt;&gt;"SF",O145&lt;&gt;""),AND(Q145&lt;&gt;"NA",Q145&lt;&gt;"C",Q145&lt;&gt;"NC",Q145&lt;&gt;"SF",Q145&lt;&gt;""),AND(S145&lt;&gt;"NA",S145&lt;&gt;"C",S145&lt;&gt;"NC",S145&lt;&gt;"SF",S145&lt;&gt;""),AND(U145&lt;&gt;"NA",U145&lt;&gt;"C",U145&lt;&gt;"NC",U145&lt;&gt;"SF",U145&lt;&gt;""),AND(W145&lt;&gt;"NA",W145&lt;&gt;"C",W145&lt;&gt;"NC",W145&lt;&gt;"SF",W145&lt;&gt;""),AND(Y145&lt;&gt;"NA",Y145&lt;&gt;"C",Y145&lt;&gt;"NC",Y145&lt;&gt;"SF",Y145&lt;&gt;""),AND(AA145&lt;&gt;"NA",AA145&lt;&gt;"C",AA145&lt;&gt;"NC",AA145&lt;&gt;"SF",AA145&lt;&gt;""),AND(AC145&lt;&gt;"NA",AC145&lt;&gt;"C",AC145&lt;&gt;"NC",AC145&lt;&gt;"SF",AC145&lt;&gt;"")),"FALSO",IF(AND(O145="NA",Q145="NA",S145="NA",U145="NA",W145="NA",Y145="NA",AA145="NA",AC145="NA"),"NA",IF(OR(O145="NC",Q145="NC",S145="NC",U145="NC",W145="NC",Y145="NC",AA145="NC",AC145="NC",O145="SF",Q145="SF",S145="SF",U145="SF",W145="SF",Y145="SF",AA145="SF",AC145="SF"),"NC",IF(OR(O145="C",Q145="C",S145="C",U145="C",W145="C",Y145="C",AA145="C",AC145="C"),"C","")))))</f>
        <v>NA</v>
      </c>
      <c r="AG145" s="185" t="str">
        <f>IF(AND(AE145="C",AF145="C"),"UTILIZOU O PDA CORRETAMENTE",IF(AND(AE145="C",AF145="NC"),"UTILIZOU O PDA CORRETAMENTE. NÃO HÁ FOTOS DE TODAS AS ETAPAS",IF(AND(AE145="NC",AF145="NC"),"NÃO UTILIZOU O PDA",IF(AND(AE145="NA",AF145="NA"),"NÃO AVALIADO POR FALHA DE SINCRONISMO"))))</f>
        <v>NÃO AVALIADO POR FALHA DE SINCRONISMO</v>
      </c>
      <c r="AH145" s="144" t="s">
        <v>207</v>
      </c>
      <c r="AI145" s="150" t="s">
        <v>6</v>
      </c>
      <c r="AJ145" s="149" t="str">
        <f>E145</f>
        <v>SÃO PAULO</v>
      </c>
      <c r="AK145" s="151" t="s">
        <v>60</v>
      </c>
    </row>
    <row r="146" spans="1:37" ht="30" hidden="1" customHeight="1">
      <c r="A146" s="221" t="s">
        <v>201</v>
      </c>
      <c r="B146" s="222">
        <v>2620235296</v>
      </c>
      <c r="C146" s="222" t="s">
        <v>1257</v>
      </c>
      <c r="D146" s="222" t="s">
        <v>111</v>
      </c>
      <c r="E146" s="222" t="s">
        <v>5</v>
      </c>
      <c r="F146" s="222" t="s">
        <v>782</v>
      </c>
      <c r="G146" s="222">
        <v>118</v>
      </c>
      <c r="H146" s="222"/>
      <c r="I146" s="222" t="s">
        <v>316</v>
      </c>
      <c r="J146" s="222" t="s">
        <v>1259</v>
      </c>
      <c r="K146" s="222" t="s">
        <v>1311</v>
      </c>
      <c r="L146" s="223">
        <v>46156.5</v>
      </c>
      <c r="M146" s="223">
        <v>46156.541666666664</v>
      </c>
      <c r="N146" s="222" t="s">
        <v>1282</v>
      </c>
      <c r="O146" s="155" t="s">
        <v>62</v>
      </c>
      <c r="P146" s="90"/>
      <c r="Q146" s="144" t="s">
        <v>62</v>
      </c>
      <c r="R146" s="90"/>
      <c r="S146" s="144" t="s">
        <v>62</v>
      </c>
      <c r="T146" s="90"/>
      <c r="U146" s="144" t="s">
        <v>62</v>
      </c>
      <c r="V146" s="90"/>
      <c r="W146" s="144" t="s">
        <v>62</v>
      </c>
      <c r="X146" s="90"/>
      <c r="Y146" s="144" t="s">
        <v>62</v>
      </c>
      <c r="Z146" s="90"/>
      <c r="AA146" s="144" t="s">
        <v>62</v>
      </c>
      <c r="AB146" s="90"/>
      <c r="AC146" s="144" t="s">
        <v>62</v>
      </c>
      <c r="AD146" s="90"/>
      <c r="AE146" s="144" t="s">
        <v>62</v>
      </c>
      <c r="AF146" s="142" t="str">
        <f>IF(AND(O146="",Q146="",S146="",U146="",W146="",Y146="",AA146="",AC146=""),"",IF(OR(AND(O146&lt;&gt;"NA",O146&lt;&gt;"C",O146&lt;&gt;"NC",O146&lt;&gt;"SF",O146&lt;&gt;""),AND(Q146&lt;&gt;"NA",Q146&lt;&gt;"C",Q146&lt;&gt;"NC",Q146&lt;&gt;"SF",Q146&lt;&gt;""),AND(S146&lt;&gt;"NA",S146&lt;&gt;"C",S146&lt;&gt;"NC",S146&lt;&gt;"SF",S146&lt;&gt;""),AND(U146&lt;&gt;"NA",U146&lt;&gt;"C",U146&lt;&gt;"NC",U146&lt;&gt;"SF",U146&lt;&gt;""),AND(W146&lt;&gt;"NA",W146&lt;&gt;"C",W146&lt;&gt;"NC",W146&lt;&gt;"SF",W146&lt;&gt;""),AND(Y146&lt;&gt;"NA",Y146&lt;&gt;"C",Y146&lt;&gt;"NC",Y146&lt;&gt;"SF",Y146&lt;&gt;""),AND(AA146&lt;&gt;"NA",AA146&lt;&gt;"C",AA146&lt;&gt;"NC",AA146&lt;&gt;"SF",AA146&lt;&gt;""),AND(AC146&lt;&gt;"NA",AC146&lt;&gt;"C",AC146&lt;&gt;"NC",AC146&lt;&gt;"SF",AC146&lt;&gt;"")),"FALSO",IF(AND(O146="NA",Q146="NA",S146="NA",U146="NA",W146="NA",Y146="NA",AA146="NA",AC146="NA"),"NA",IF(OR(O146="NC",Q146="NC",S146="NC",U146="NC",W146="NC",Y146="NC",AA146="NC",AC146="NC",O146="SF",Q146="SF",S146="SF",U146="SF",W146="SF",Y146="SF",AA146="SF",AC146="SF"),"NC",IF(OR(O146="C",Q146="C",S146="C",U146="C",W146="C",Y146="C",AA146="C",AC146="C"),"C","")))))</f>
        <v>NA</v>
      </c>
      <c r="AG146" s="185" t="str">
        <f>IF(AND(AE146="C",AF146="C"),"UTILIZOU O PDA CORRETAMENTE",IF(AND(AE146="C",AF146="NC"),"UTILIZOU O PDA CORRETAMENTE. NÃO HÁ FOTOS DE TODAS AS ETAPAS",IF(AND(AE146="NC",AF146="NC"),"NÃO UTILIZOU O PDA",IF(AND(AE146="NA",AF146="NA"),"NÃO AVALIADO POR FALHA DE SINCRONISMO"))))</f>
        <v>NÃO AVALIADO POR FALHA DE SINCRONISMO</v>
      </c>
      <c r="AH146" s="144" t="s">
        <v>207</v>
      </c>
      <c r="AI146" s="150" t="s">
        <v>6</v>
      </c>
      <c r="AJ146" s="149" t="str">
        <f>E146</f>
        <v>SÃO PAULO</v>
      </c>
      <c r="AK146" s="151" t="s">
        <v>60</v>
      </c>
    </row>
    <row r="147" spans="1:37" ht="30" hidden="1" customHeight="1">
      <c r="A147" s="221" t="s">
        <v>201</v>
      </c>
      <c r="B147" s="222">
        <v>2620235271</v>
      </c>
      <c r="C147" s="222" t="s">
        <v>1257</v>
      </c>
      <c r="D147" s="222" t="s">
        <v>111</v>
      </c>
      <c r="E147" s="222" t="s">
        <v>5</v>
      </c>
      <c r="F147" s="222" t="s">
        <v>782</v>
      </c>
      <c r="G147" s="222">
        <v>136</v>
      </c>
      <c r="H147" s="222" t="s">
        <v>217</v>
      </c>
      <c r="I147" s="222" t="s">
        <v>316</v>
      </c>
      <c r="J147" s="222" t="s">
        <v>1259</v>
      </c>
      <c r="K147" s="222" t="s">
        <v>1311</v>
      </c>
      <c r="L147" s="223">
        <v>46156.5</v>
      </c>
      <c r="M147" s="223">
        <v>46156.541666666664</v>
      </c>
      <c r="N147" s="222" t="s">
        <v>1282</v>
      </c>
      <c r="O147" s="155" t="s">
        <v>62</v>
      </c>
      <c r="P147" s="90"/>
      <c r="Q147" s="144" t="s">
        <v>62</v>
      </c>
      <c r="R147" s="90"/>
      <c r="S147" s="144" t="s">
        <v>62</v>
      </c>
      <c r="T147" s="90"/>
      <c r="U147" s="144" t="s">
        <v>62</v>
      </c>
      <c r="V147" s="90"/>
      <c r="W147" s="144" t="s">
        <v>62</v>
      </c>
      <c r="X147" s="90"/>
      <c r="Y147" s="144" t="s">
        <v>62</v>
      </c>
      <c r="Z147" s="90"/>
      <c r="AA147" s="144" t="s">
        <v>62</v>
      </c>
      <c r="AB147" s="90"/>
      <c r="AC147" s="144" t="s">
        <v>62</v>
      </c>
      <c r="AD147" s="90"/>
      <c r="AE147" s="144" t="s">
        <v>62</v>
      </c>
      <c r="AF147" s="142" t="str">
        <f>IF(AND(O147="",Q147="",S147="",U147="",W147="",Y147="",AA147="",AC147=""),"",IF(OR(AND(O147&lt;&gt;"NA",O147&lt;&gt;"C",O147&lt;&gt;"NC",O147&lt;&gt;"SF",O147&lt;&gt;""),AND(Q147&lt;&gt;"NA",Q147&lt;&gt;"C",Q147&lt;&gt;"NC",Q147&lt;&gt;"SF",Q147&lt;&gt;""),AND(S147&lt;&gt;"NA",S147&lt;&gt;"C",S147&lt;&gt;"NC",S147&lt;&gt;"SF",S147&lt;&gt;""),AND(U147&lt;&gt;"NA",U147&lt;&gt;"C",U147&lt;&gt;"NC",U147&lt;&gt;"SF",U147&lt;&gt;""),AND(W147&lt;&gt;"NA",W147&lt;&gt;"C",W147&lt;&gt;"NC",W147&lt;&gt;"SF",W147&lt;&gt;""),AND(Y147&lt;&gt;"NA",Y147&lt;&gt;"C",Y147&lt;&gt;"NC",Y147&lt;&gt;"SF",Y147&lt;&gt;""),AND(AA147&lt;&gt;"NA",AA147&lt;&gt;"C",AA147&lt;&gt;"NC",AA147&lt;&gt;"SF",AA147&lt;&gt;""),AND(AC147&lt;&gt;"NA",AC147&lt;&gt;"C",AC147&lt;&gt;"NC",AC147&lt;&gt;"SF",AC147&lt;&gt;"")),"FALSO",IF(AND(O147="NA",Q147="NA",S147="NA",U147="NA",W147="NA",Y147="NA",AA147="NA",AC147="NA"),"NA",IF(OR(O147="NC",Q147="NC",S147="NC",U147="NC",W147="NC",Y147="NC",AA147="NC",AC147="NC",O147="SF",Q147="SF",S147="SF",U147="SF",W147="SF",Y147="SF",AA147="SF",AC147="SF"),"NC",IF(OR(O147="C",Q147="C",S147="C",U147="C",W147="C",Y147="C",AA147="C",AC147="C"),"C","")))))</f>
        <v>NA</v>
      </c>
      <c r="AG147" s="185" t="str">
        <f>IF(AND(AE147="C",AF147="C"),"UTILIZOU O PDA CORRETAMENTE",IF(AND(AE147="C",AF147="NC"),"UTILIZOU O PDA CORRETAMENTE. NÃO HÁ FOTOS DE TODAS AS ETAPAS",IF(AND(AE147="NC",AF147="NC"),"NÃO UTILIZOU O PDA",IF(AND(AE147="NA",AF147="NA"),"NÃO AVALIADO POR FALHA DE SINCRONISMO"))))</f>
        <v>NÃO AVALIADO POR FALHA DE SINCRONISMO</v>
      </c>
      <c r="AH147" s="144" t="s">
        <v>207</v>
      </c>
      <c r="AI147" s="150" t="s">
        <v>6</v>
      </c>
      <c r="AJ147" s="149" t="str">
        <f>E147</f>
        <v>SÃO PAULO</v>
      </c>
      <c r="AK147" s="151" t="s">
        <v>60</v>
      </c>
    </row>
    <row r="148" spans="1:37" ht="30" hidden="1" customHeight="1">
      <c r="A148" s="221" t="s">
        <v>201</v>
      </c>
      <c r="B148" s="222">
        <v>2620235285</v>
      </c>
      <c r="C148" s="222" t="s">
        <v>1257</v>
      </c>
      <c r="D148" s="222" t="s">
        <v>111</v>
      </c>
      <c r="E148" s="222" t="s">
        <v>5</v>
      </c>
      <c r="F148" s="222" t="s">
        <v>782</v>
      </c>
      <c r="G148" s="222">
        <v>119</v>
      </c>
      <c r="H148" s="222"/>
      <c r="I148" s="222" t="s">
        <v>316</v>
      </c>
      <c r="J148" s="222" t="s">
        <v>1259</v>
      </c>
      <c r="K148" s="222" t="s">
        <v>1311</v>
      </c>
      <c r="L148" s="223">
        <v>46156.5</v>
      </c>
      <c r="M148" s="223">
        <v>46156.541666666664</v>
      </c>
      <c r="N148" s="222" t="s">
        <v>1282</v>
      </c>
      <c r="O148" s="155" t="s">
        <v>62</v>
      </c>
      <c r="P148" s="90"/>
      <c r="Q148" s="144" t="s">
        <v>62</v>
      </c>
      <c r="R148" s="90"/>
      <c r="S148" s="144" t="s">
        <v>62</v>
      </c>
      <c r="T148" s="90"/>
      <c r="U148" s="144" t="s">
        <v>62</v>
      </c>
      <c r="V148" s="90"/>
      <c r="W148" s="144" t="s">
        <v>62</v>
      </c>
      <c r="X148" s="90"/>
      <c r="Y148" s="144" t="s">
        <v>62</v>
      </c>
      <c r="Z148" s="90"/>
      <c r="AA148" s="144" t="s">
        <v>62</v>
      </c>
      <c r="AB148" s="90"/>
      <c r="AC148" s="144" t="s">
        <v>62</v>
      </c>
      <c r="AD148" s="90"/>
      <c r="AE148" s="144" t="s">
        <v>62</v>
      </c>
      <c r="AF148" s="142" t="str">
        <f>IF(AND(O148="",Q148="",S148="",U148="",W148="",Y148="",AA148="",AC148=""),"",IF(OR(AND(O148&lt;&gt;"NA",O148&lt;&gt;"C",O148&lt;&gt;"NC",O148&lt;&gt;"SF",O148&lt;&gt;""),AND(Q148&lt;&gt;"NA",Q148&lt;&gt;"C",Q148&lt;&gt;"NC",Q148&lt;&gt;"SF",Q148&lt;&gt;""),AND(S148&lt;&gt;"NA",S148&lt;&gt;"C",S148&lt;&gt;"NC",S148&lt;&gt;"SF",S148&lt;&gt;""),AND(U148&lt;&gt;"NA",U148&lt;&gt;"C",U148&lt;&gt;"NC",U148&lt;&gt;"SF",U148&lt;&gt;""),AND(W148&lt;&gt;"NA",W148&lt;&gt;"C",W148&lt;&gt;"NC",W148&lt;&gt;"SF",W148&lt;&gt;""),AND(Y148&lt;&gt;"NA",Y148&lt;&gt;"C",Y148&lt;&gt;"NC",Y148&lt;&gt;"SF",Y148&lt;&gt;""),AND(AA148&lt;&gt;"NA",AA148&lt;&gt;"C",AA148&lt;&gt;"NC",AA148&lt;&gt;"SF",AA148&lt;&gt;""),AND(AC148&lt;&gt;"NA",AC148&lt;&gt;"C",AC148&lt;&gt;"NC",AC148&lt;&gt;"SF",AC148&lt;&gt;"")),"FALSO",IF(AND(O148="NA",Q148="NA",S148="NA",U148="NA",W148="NA",Y148="NA",AA148="NA",AC148="NA"),"NA",IF(OR(O148="NC",Q148="NC",S148="NC",U148="NC",W148="NC",Y148="NC",AA148="NC",AC148="NC",O148="SF",Q148="SF",S148="SF",U148="SF",W148="SF",Y148="SF",AA148="SF",AC148="SF"),"NC",IF(OR(O148="C",Q148="C",S148="C",U148="C",W148="C",Y148="C",AA148="C",AC148="C"),"C","")))))</f>
        <v>NA</v>
      </c>
      <c r="AG148" s="185" t="str">
        <f>IF(AND(AE148="C",AF148="C"),"UTILIZOU O PDA CORRETAMENTE",IF(AND(AE148="C",AF148="NC"),"UTILIZOU O PDA CORRETAMENTE. NÃO HÁ FOTOS DE TODAS AS ETAPAS",IF(AND(AE148="NC",AF148="NC"),"NÃO UTILIZOU O PDA",IF(AND(AE148="NA",AF148="NA"),"NÃO AVALIADO POR FALHA DE SINCRONISMO"))))</f>
        <v>NÃO AVALIADO POR FALHA DE SINCRONISMO</v>
      </c>
      <c r="AH148" s="144" t="s">
        <v>207</v>
      </c>
      <c r="AI148" s="150" t="s">
        <v>6</v>
      </c>
      <c r="AJ148" s="149" t="str">
        <f>E148</f>
        <v>SÃO PAULO</v>
      </c>
      <c r="AK148" s="151" t="s">
        <v>60</v>
      </c>
    </row>
    <row r="149" spans="1:37" ht="30" hidden="1" customHeight="1">
      <c r="A149" s="221" t="s">
        <v>201</v>
      </c>
      <c r="B149" s="222">
        <v>2620235293</v>
      </c>
      <c r="C149" s="222" t="s">
        <v>1257</v>
      </c>
      <c r="D149" s="222" t="s">
        <v>111</v>
      </c>
      <c r="E149" s="222" t="s">
        <v>5</v>
      </c>
      <c r="F149" s="222" t="s">
        <v>782</v>
      </c>
      <c r="G149" s="222">
        <v>140</v>
      </c>
      <c r="H149" s="222" t="s">
        <v>217</v>
      </c>
      <c r="I149" s="222" t="s">
        <v>316</v>
      </c>
      <c r="J149" s="222" t="s">
        <v>1259</v>
      </c>
      <c r="K149" s="222" t="s">
        <v>1311</v>
      </c>
      <c r="L149" s="223">
        <v>46156.5</v>
      </c>
      <c r="M149" s="223">
        <v>46156.541666666664</v>
      </c>
      <c r="N149" s="222" t="s">
        <v>1282</v>
      </c>
      <c r="O149" s="155" t="s">
        <v>62</v>
      </c>
      <c r="P149" s="90"/>
      <c r="Q149" s="144" t="s">
        <v>62</v>
      </c>
      <c r="R149" s="90"/>
      <c r="S149" s="144" t="s">
        <v>62</v>
      </c>
      <c r="T149" s="90"/>
      <c r="U149" s="144" t="s">
        <v>62</v>
      </c>
      <c r="V149" s="90"/>
      <c r="W149" s="144" t="s">
        <v>62</v>
      </c>
      <c r="X149" s="90"/>
      <c r="Y149" s="144" t="s">
        <v>62</v>
      </c>
      <c r="Z149" s="90"/>
      <c r="AA149" s="144" t="s">
        <v>62</v>
      </c>
      <c r="AB149" s="90"/>
      <c r="AC149" s="144" t="s">
        <v>62</v>
      </c>
      <c r="AD149" s="90"/>
      <c r="AE149" s="144" t="s">
        <v>62</v>
      </c>
      <c r="AF149" s="142" t="str">
        <f>IF(AND(O149="",Q149="",S149="",U149="",W149="",Y149="",AA149="",AC149=""),"",IF(OR(AND(O149&lt;&gt;"NA",O149&lt;&gt;"C",O149&lt;&gt;"NC",O149&lt;&gt;"SF",O149&lt;&gt;""),AND(Q149&lt;&gt;"NA",Q149&lt;&gt;"C",Q149&lt;&gt;"NC",Q149&lt;&gt;"SF",Q149&lt;&gt;""),AND(S149&lt;&gt;"NA",S149&lt;&gt;"C",S149&lt;&gt;"NC",S149&lt;&gt;"SF",S149&lt;&gt;""),AND(U149&lt;&gt;"NA",U149&lt;&gt;"C",U149&lt;&gt;"NC",U149&lt;&gt;"SF",U149&lt;&gt;""),AND(W149&lt;&gt;"NA",W149&lt;&gt;"C",W149&lt;&gt;"NC",W149&lt;&gt;"SF",W149&lt;&gt;""),AND(Y149&lt;&gt;"NA",Y149&lt;&gt;"C",Y149&lt;&gt;"NC",Y149&lt;&gt;"SF",Y149&lt;&gt;""),AND(AA149&lt;&gt;"NA",AA149&lt;&gt;"C",AA149&lt;&gt;"NC",AA149&lt;&gt;"SF",AA149&lt;&gt;""),AND(AC149&lt;&gt;"NA",AC149&lt;&gt;"C",AC149&lt;&gt;"NC",AC149&lt;&gt;"SF",AC149&lt;&gt;"")),"FALSO",IF(AND(O149="NA",Q149="NA",S149="NA",U149="NA",W149="NA",Y149="NA",AA149="NA",AC149="NA"),"NA",IF(OR(O149="NC",Q149="NC",S149="NC",U149="NC",W149="NC",Y149="NC",AA149="NC",AC149="NC",O149="SF",Q149="SF",S149="SF",U149="SF",W149="SF",Y149="SF",AA149="SF",AC149="SF"),"NC",IF(OR(O149="C",Q149="C",S149="C",U149="C",W149="C",Y149="C",AA149="C",AC149="C"),"C","")))))</f>
        <v>NA</v>
      </c>
      <c r="AG149" s="185" t="str">
        <f>IF(AND(AE149="C",AF149="C"),"UTILIZOU O PDA CORRETAMENTE",IF(AND(AE149="C",AF149="NC"),"UTILIZOU O PDA CORRETAMENTE. NÃO HÁ FOTOS DE TODAS AS ETAPAS",IF(AND(AE149="NC",AF149="NC"),"NÃO UTILIZOU O PDA",IF(AND(AE149="NA",AF149="NA"),"NÃO AVALIADO POR FALHA DE SINCRONISMO"))))</f>
        <v>NÃO AVALIADO POR FALHA DE SINCRONISMO</v>
      </c>
      <c r="AH149" s="144" t="s">
        <v>207</v>
      </c>
      <c r="AI149" s="150" t="s">
        <v>6</v>
      </c>
      <c r="AJ149" s="149" t="str">
        <f>E149</f>
        <v>SÃO PAULO</v>
      </c>
      <c r="AK149" s="151" t="s">
        <v>60</v>
      </c>
    </row>
    <row r="150" spans="1:37" ht="30" hidden="1" customHeight="1">
      <c r="A150" s="221" t="s">
        <v>201</v>
      </c>
      <c r="B150" s="222">
        <v>2620236747</v>
      </c>
      <c r="C150" s="222" t="s">
        <v>1302</v>
      </c>
      <c r="D150" s="222" t="s">
        <v>113</v>
      </c>
      <c r="E150" s="222" t="s">
        <v>5</v>
      </c>
      <c r="F150" s="222" t="s">
        <v>1293</v>
      </c>
      <c r="G150" s="222">
        <v>967</v>
      </c>
      <c r="H150" s="222" t="s">
        <v>217</v>
      </c>
      <c r="I150" s="222" t="s">
        <v>223</v>
      </c>
      <c r="J150" s="222" t="s">
        <v>1303</v>
      </c>
      <c r="K150" s="222" t="s">
        <v>1312</v>
      </c>
      <c r="L150" s="223">
        <v>46156.5</v>
      </c>
      <c r="M150" s="223">
        <v>46156.583333333336</v>
      </c>
      <c r="N150" s="222" t="s">
        <v>1282</v>
      </c>
      <c r="O150" s="155" t="s">
        <v>207</v>
      </c>
      <c r="P150" s="90"/>
      <c r="Q150" s="144" t="s">
        <v>207</v>
      </c>
      <c r="R150" s="90"/>
      <c r="S150" s="144" t="s">
        <v>207</v>
      </c>
      <c r="T150" s="90"/>
      <c r="U150" s="144" t="s">
        <v>207</v>
      </c>
      <c r="V150" s="90"/>
      <c r="W150" s="144" t="s">
        <v>207</v>
      </c>
      <c r="X150" s="90"/>
      <c r="Y150" s="144" t="s">
        <v>62</v>
      </c>
      <c r="Z150" s="90"/>
      <c r="AA150" s="144" t="s">
        <v>207</v>
      </c>
      <c r="AB150" s="90"/>
      <c r="AC150" s="144" t="s">
        <v>207</v>
      </c>
      <c r="AD150" s="90"/>
      <c r="AE150" s="144" t="s">
        <v>207</v>
      </c>
      <c r="AF150" s="142" t="str">
        <f>IF(AND(O150="",Q150="",S150="",U150="",W150="",Y150="",AA150="",AC150=""),"",IF(OR(AND(O150&lt;&gt;"NA",O150&lt;&gt;"C",O150&lt;&gt;"NC",O150&lt;&gt;"SF",O150&lt;&gt;""),AND(Q150&lt;&gt;"NA",Q150&lt;&gt;"C",Q150&lt;&gt;"NC",Q150&lt;&gt;"SF",Q150&lt;&gt;""),AND(S150&lt;&gt;"NA",S150&lt;&gt;"C",S150&lt;&gt;"NC",S150&lt;&gt;"SF",S150&lt;&gt;""),AND(U150&lt;&gt;"NA",U150&lt;&gt;"C",U150&lt;&gt;"NC",U150&lt;&gt;"SF",U150&lt;&gt;""),AND(W150&lt;&gt;"NA",W150&lt;&gt;"C",W150&lt;&gt;"NC",W150&lt;&gt;"SF",W150&lt;&gt;""),AND(Y150&lt;&gt;"NA",Y150&lt;&gt;"C",Y150&lt;&gt;"NC",Y150&lt;&gt;"SF",Y150&lt;&gt;""),AND(AA150&lt;&gt;"NA",AA150&lt;&gt;"C",AA150&lt;&gt;"NC",AA150&lt;&gt;"SF",AA150&lt;&gt;""),AND(AC150&lt;&gt;"NA",AC150&lt;&gt;"C",AC150&lt;&gt;"NC",AC150&lt;&gt;"SF",AC150&lt;&gt;"")),"FALSO",IF(AND(O150="NA",Q150="NA",S150="NA",U150="NA",W150="NA",Y150="NA",AA150="NA",AC150="NA"),"NA",IF(OR(O150="NC",Q150="NC",S150="NC",U150="NC",W150="NC",Y150="NC",AA150="NC",AC150="NC",O150="SF",Q150="SF",S150="SF",U150="SF",W150="SF",Y150="SF",AA150="SF",AC150="SF"),"NC",IF(OR(O150="C",Q150="C",S150="C",U150="C",W150="C",Y150="C",AA150="C",AC150="C"),"C","")))))</f>
        <v>C</v>
      </c>
      <c r="AG150" s="185" t="str">
        <f>IF(AND(AE150="C",AF150="C"),"UTILIZOU O PDA CORRETAMENTE",IF(AND(AE150="C",AF150="NC"),"UTILIZOU O PDA CORRETAMENTE. NÃO HÁ FOTOS DE TODAS AS ETAPAS",IF(AND(AE150="NC",AF150="NC"),"NÃO UTILIZOU O PDA",IF(AND(AE150="NA",AF150="NA"),"NÃO AVALIADO POR FALHA DE SINCRONISMO"))))</f>
        <v>UTILIZOU O PDA CORRETAMENTE</v>
      </c>
      <c r="AH150" s="144" t="s">
        <v>207</v>
      </c>
      <c r="AI150" s="150" t="s">
        <v>6</v>
      </c>
      <c r="AJ150" s="149" t="str">
        <f>E150</f>
        <v>SÃO PAULO</v>
      </c>
      <c r="AK150" s="151" t="s">
        <v>60</v>
      </c>
    </row>
    <row r="151" spans="1:37" ht="30" hidden="1" customHeight="1">
      <c r="A151" s="221" t="s">
        <v>201</v>
      </c>
      <c r="B151" s="222">
        <v>2620237005</v>
      </c>
      <c r="C151" s="222" t="s">
        <v>1313</v>
      </c>
      <c r="D151" s="222" t="s">
        <v>112</v>
      </c>
      <c r="E151" s="222" t="s">
        <v>5</v>
      </c>
      <c r="F151" s="222" t="s">
        <v>1293</v>
      </c>
      <c r="G151" s="222">
        <v>0</v>
      </c>
      <c r="H151" s="222"/>
      <c r="I151" s="222" t="s">
        <v>517</v>
      </c>
      <c r="J151" s="222" t="s">
        <v>1314</v>
      </c>
      <c r="K151" s="222" t="s">
        <v>1315</v>
      </c>
      <c r="L151" s="223">
        <v>46156.5</v>
      </c>
      <c r="M151" s="223">
        <v>46156.583333333336</v>
      </c>
      <c r="N151" s="222" t="s">
        <v>1282</v>
      </c>
      <c r="O151" s="155" t="s">
        <v>207</v>
      </c>
      <c r="P151" s="90"/>
      <c r="Q151" s="144" t="s">
        <v>207</v>
      </c>
      <c r="R151" s="90"/>
      <c r="S151" s="144" t="s">
        <v>207</v>
      </c>
      <c r="T151" s="90"/>
      <c r="U151" s="144" t="s">
        <v>207</v>
      </c>
      <c r="V151" s="90"/>
      <c r="W151" s="144" t="s">
        <v>207</v>
      </c>
      <c r="X151" s="90"/>
      <c r="Y151" s="144" t="s">
        <v>62</v>
      </c>
      <c r="Z151" s="90"/>
      <c r="AA151" s="144" t="s">
        <v>207</v>
      </c>
      <c r="AB151" s="90"/>
      <c r="AC151" s="144" t="s">
        <v>207</v>
      </c>
      <c r="AD151" s="90"/>
      <c r="AE151" s="144" t="s">
        <v>207</v>
      </c>
      <c r="AF151" s="142" t="str">
        <f>IF(AND(O151="",Q151="",S151="",U151="",W151="",Y151="",AA151="",AC151=""),"",IF(OR(AND(O151&lt;&gt;"NA",O151&lt;&gt;"C",O151&lt;&gt;"NC",O151&lt;&gt;"SF",O151&lt;&gt;""),AND(Q151&lt;&gt;"NA",Q151&lt;&gt;"C",Q151&lt;&gt;"NC",Q151&lt;&gt;"SF",Q151&lt;&gt;""),AND(S151&lt;&gt;"NA",S151&lt;&gt;"C",S151&lt;&gt;"NC",S151&lt;&gt;"SF",S151&lt;&gt;""),AND(U151&lt;&gt;"NA",U151&lt;&gt;"C",U151&lt;&gt;"NC",U151&lt;&gt;"SF",U151&lt;&gt;""),AND(W151&lt;&gt;"NA",W151&lt;&gt;"C",W151&lt;&gt;"NC",W151&lt;&gt;"SF",W151&lt;&gt;""),AND(Y151&lt;&gt;"NA",Y151&lt;&gt;"C",Y151&lt;&gt;"NC",Y151&lt;&gt;"SF",Y151&lt;&gt;""),AND(AA151&lt;&gt;"NA",AA151&lt;&gt;"C",AA151&lt;&gt;"NC",AA151&lt;&gt;"SF",AA151&lt;&gt;""),AND(AC151&lt;&gt;"NA",AC151&lt;&gt;"C",AC151&lt;&gt;"NC",AC151&lt;&gt;"SF",AC151&lt;&gt;"")),"FALSO",IF(AND(O151="NA",Q151="NA",S151="NA",U151="NA",W151="NA",Y151="NA",AA151="NA",AC151="NA"),"NA",IF(OR(O151="NC",Q151="NC",S151="NC",U151="NC",W151="NC",Y151="NC",AA151="NC",AC151="NC",O151="SF",Q151="SF",S151="SF",U151="SF",W151="SF",Y151="SF",AA151="SF",AC151="SF"),"NC",IF(OR(O151="C",Q151="C",S151="C",U151="C",W151="C",Y151="C",AA151="C",AC151="C"),"C","")))))</f>
        <v>C</v>
      </c>
      <c r="AG151" s="185" t="str">
        <f>IF(AND(AE151="C",AF151="C"),"UTILIZOU O PDA CORRETAMENTE",IF(AND(AE151="C",AF151="NC"),"UTILIZOU O PDA CORRETAMENTE. NÃO HÁ FOTOS DE TODAS AS ETAPAS",IF(AND(AE151="NC",AF151="NC"),"NÃO UTILIZOU O PDA",IF(AND(AE151="NA",AF151="NA"),"NÃO AVALIADO POR FALHA DE SINCRONISMO"))))</f>
        <v>UTILIZOU O PDA CORRETAMENTE</v>
      </c>
      <c r="AH151" s="144"/>
      <c r="AI151" s="150" t="s">
        <v>6</v>
      </c>
      <c r="AJ151" s="149" t="str">
        <f>E151</f>
        <v>SÃO PAULO</v>
      </c>
      <c r="AK151" s="151" t="s">
        <v>60</v>
      </c>
    </row>
    <row r="152" spans="1:37" ht="30" hidden="1" customHeight="1">
      <c r="A152" s="221" t="s">
        <v>201</v>
      </c>
      <c r="B152" s="222">
        <v>2620235269</v>
      </c>
      <c r="C152" s="222" t="s">
        <v>1257</v>
      </c>
      <c r="D152" s="222" t="s">
        <v>111</v>
      </c>
      <c r="E152" s="222" t="s">
        <v>5</v>
      </c>
      <c r="F152" s="222" t="s">
        <v>782</v>
      </c>
      <c r="G152" s="222">
        <v>151</v>
      </c>
      <c r="H152" s="222" t="s">
        <v>217</v>
      </c>
      <c r="I152" s="222" t="s">
        <v>316</v>
      </c>
      <c r="J152" s="222" t="s">
        <v>1259</v>
      </c>
      <c r="K152" s="222" t="s">
        <v>1311</v>
      </c>
      <c r="L152" s="223">
        <v>46156.541666666664</v>
      </c>
      <c r="M152" s="223">
        <v>46156.5625</v>
      </c>
      <c r="N152" s="222" t="s">
        <v>1282</v>
      </c>
      <c r="O152" s="155" t="s">
        <v>62</v>
      </c>
      <c r="P152" s="90"/>
      <c r="Q152" s="144" t="s">
        <v>62</v>
      </c>
      <c r="R152" s="90"/>
      <c r="S152" s="144" t="s">
        <v>62</v>
      </c>
      <c r="T152" s="90"/>
      <c r="U152" s="144" t="s">
        <v>62</v>
      </c>
      <c r="V152" s="90"/>
      <c r="W152" s="144" t="s">
        <v>62</v>
      </c>
      <c r="X152" s="90"/>
      <c r="Y152" s="144" t="s">
        <v>62</v>
      </c>
      <c r="Z152" s="90"/>
      <c r="AA152" s="144" t="s">
        <v>62</v>
      </c>
      <c r="AB152" s="90"/>
      <c r="AC152" s="144" t="s">
        <v>62</v>
      </c>
      <c r="AD152" s="90"/>
      <c r="AE152" s="144" t="s">
        <v>62</v>
      </c>
      <c r="AF152" s="142" t="str">
        <f>IF(AND(O152="",Q152="",S152="",U152="",W152="",Y152="",AA152="",AC152=""),"",IF(OR(AND(O152&lt;&gt;"NA",O152&lt;&gt;"C",O152&lt;&gt;"NC",O152&lt;&gt;"SF",O152&lt;&gt;""),AND(Q152&lt;&gt;"NA",Q152&lt;&gt;"C",Q152&lt;&gt;"NC",Q152&lt;&gt;"SF",Q152&lt;&gt;""),AND(S152&lt;&gt;"NA",S152&lt;&gt;"C",S152&lt;&gt;"NC",S152&lt;&gt;"SF",S152&lt;&gt;""),AND(U152&lt;&gt;"NA",U152&lt;&gt;"C",U152&lt;&gt;"NC",U152&lt;&gt;"SF",U152&lt;&gt;""),AND(W152&lt;&gt;"NA",W152&lt;&gt;"C",W152&lt;&gt;"NC",W152&lt;&gt;"SF",W152&lt;&gt;""),AND(Y152&lt;&gt;"NA",Y152&lt;&gt;"C",Y152&lt;&gt;"NC",Y152&lt;&gt;"SF",Y152&lt;&gt;""),AND(AA152&lt;&gt;"NA",AA152&lt;&gt;"C",AA152&lt;&gt;"NC",AA152&lt;&gt;"SF",AA152&lt;&gt;""),AND(AC152&lt;&gt;"NA",AC152&lt;&gt;"C",AC152&lt;&gt;"NC",AC152&lt;&gt;"SF",AC152&lt;&gt;"")),"FALSO",IF(AND(O152="NA",Q152="NA",S152="NA",U152="NA",W152="NA",Y152="NA",AA152="NA",AC152="NA"),"NA",IF(OR(O152="NC",Q152="NC",S152="NC",U152="NC",W152="NC",Y152="NC",AA152="NC",AC152="NC",O152="SF",Q152="SF",S152="SF",U152="SF",W152="SF",Y152="SF",AA152="SF",AC152="SF"),"NC",IF(OR(O152="C",Q152="C",S152="C",U152="C",W152="C",Y152="C",AA152="C",AC152="C"),"C","")))))</f>
        <v>NA</v>
      </c>
      <c r="AG152" s="185" t="str">
        <f>IF(AND(AE152="C",AF152="C"),"UTILIZOU O PDA CORRETAMENTE",IF(AND(AE152="C",AF152="NC"),"UTILIZOU O PDA CORRETAMENTE. NÃO HÁ FOTOS DE TODAS AS ETAPAS",IF(AND(AE152="NC",AF152="NC"),"NÃO UTILIZOU O PDA",IF(AND(AE152="NA",AF152="NA"),"NÃO AVALIADO POR FALHA DE SINCRONISMO"))))</f>
        <v>NÃO AVALIADO POR FALHA DE SINCRONISMO</v>
      </c>
      <c r="AH152" s="144" t="s">
        <v>207</v>
      </c>
      <c r="AI152" s="150" t="s">
        <v>6</v>
      </c>
      <c r="AJ152" s="149" t="str">
        <f>E152</f>
        <v>SÃO PAULO</v>
      </c>
      <c r="AK152" s="151" t="s">
        <v>60</v>
      </c>
    </row>
    <row r="153" spans="1:37" ht="30" hidden="1" customHeight="1">
      <c r="A153" s="221" t="s">
        <v>201</v>
      </c>
      <c r="B153" s="222">
        <v>2620235290</v>
      </c>
      <c r="C153" s="222" t="s">
        <v>1257</v>
      </c>
      <c r="D153" s="222" t="s">
        <v>111</v>
      </c>
      <c r="E153" s="222" t="s">
        <v>5</v>
      </c>
      <c r="F153" s="222" t="s">
        <v>782</v>
      </c>
      <c r="G153" s="222">
        <v>120</v>
      </c>
      <c r="H153" s="222" t="s">
        <v>217</v>
      </c>
      <c r="I153" s="222" t="s">
        <v>316</v>
      </c>
      <c r="J153" s="222" t="s">
        <v>1259</v>
      </c>
      <c r="K153" s="222" t="s">
        <v>1311</v>
      </c>
      <c r="L153" s="223">
        <v>46156.541666666664</v>
      </c>
      <c r="M153" s="223">
        <v>46156.5625</v>
      </c>
      <c r="N153" s="222" t="s">
        <v>1282</v>
      </c>
      <c r="O153" s="155" t="s">
        <v>62</v>
      </c>
      <c r="P153" s="90"/>
      <c r="Q153" s="144" t="s">
        <v>62</v>
      </c>
      <c r="R153" s="90"/>
      <c r="S153" s="144" t="s">
        <v>62</v>
      </c>
      <c r="T153" s="90"/>
      <c r="U153" s="144" t="s">
        <v>62</v>
      </c>
      <c r="V153" s="90"/>
      <c r="W153" s="144" t="s">
        <v>62</v>
      </c>
      <c r="X153" s="90"/>
      <c r="Y153" s="144" t="s">
        <v>62</v>
      </c>
      <c r="Z153" s="90"/>
      <c r="AA153" s="144" t="s">
        <v>62</v>
      </c>
      <c r="AB153" s="90"/>
      <c r="AC153" s="144" t="s">
        <v>62</v>
      </c>
      <c r="AD153" s="90"/>
      <c r="AE153" s="144" t="s">
        <v>62</v>
      </c>
      <c r="AF153" s="142" t="str">
        <f>IF(AND(O153="",Q153="",S153="",U153="",W153="",Y153="",AA153="",AC153=""),"",IF(OR(AND(O153&lt;&gt;"NA",O153&lt;&gt;"C",O153&lt;&gt;"NC",O153&lt;&gt;"SF",O153&lt;&gt;""),AND(Q153&lt;&gt;"NA",Q153&lt;&gt;"C",Q153&lt;&gt;"NC",Q153&lt;&gt;"SF",Q153&lt;&gt;""),AND(S153&lt;&gt;"NA",S153&lt;&gt;"C",S153&lt;&gt;"NC",S153&lt;&gt;"SF",S153&lt;&gt;""),AND(U153&lt;&gt;"NA",U153&lt;&gt;"C",U153&lt;&gt;"NC",U153&lt;&gt;"SF",U153&lt;&gt;""),AND(W153&lt;&gt;"NA",W153&lt;&gt;"C",W153&lt;&gt;"NC",W153&lt;&gt;"SF",W153&lt;&gt;""),AND(Y153&lt;&gt;"NA",Y153&lt;&gt;"C",Y153&lt;&gt;"NC",Y153&lt;&gt;"SF",Y153&lt;&gt;""),AND(AA153&lt;&gt;"NA",AA153&lt;&gt;"C",AA153&lt;&gt;"NC",AA153&lt;&gt;"SF",AA153&lt;&gt;""),AND(AC153&lt;&gt;"NA",AC153&lt;&gt;"C",AC153&lt;&gt;"NC",AC153&lt;&gt;"SF",AC153&lt;&gt;"")),"FALSO",IF(AND(O153="NA",Q153="NA",S153="NA",U153="NA",W153="NA",Y153="NA",AA153="NA",AC153="NA"),"NA",IF(OR(O153="NC",Q153="NC",S153="NC",U153="NC",W153="NC",Y153="NC",AA153="NC",AC153="NC",O153="SF",Q153="SF",S153="SF",U153="SF",W153="SF",Y153="SF",AA153="SF",AC153="SF"),"NC",IF(OR(O153="C",Q153="C",S153="C",U153="C",W153="C",Y153="C",AA153="C",AC153="C"),"C","")))))</f>
        <v>NA</v>
      </c>
      <c r="AG153" s="185" t="str">
        <f>IF(AND(AE153="C",AF153="C"),"UTILIZOU O PDA CORRETAMENTE",IF(AND(AE153="C",AF153="NC"),"UTILIZOU O PDA CORRETAMENTE. NÃO HÁ FOTOS DE TODAS AS ETAPAS",IF(AND(AE153="NC",AF153="NC"),"NÃO UTILIZOU O PDA",IF(AND(AE153="NA",AF153="NA"),"NÃO AVALIADO POR FALHA DE SINCRONISMO"))))</f>
        <v>NÃO AVALIADO POR FALHA DE SINCRONISMO</v>
      </c>
      <c r="AH153" s="144" t="s">
        <v>207</v>
      </c>
      <c r="AI153" s="150" t="s">
        <v>6</v>
      </c>
      <c r="AJ153" s="149" t="str">
        <f>E153</f>
        <v>SÃO PAULO</v>
      </c>
      <c r="AK153" s="151" t="s">
        <v>60</v>
      </c>
    </row>
    <row r="154" spans="1:37" ht="30" hidden="1" customHeight="1">
      <c r="A154" s="221" t="s">
        <v>201</v>
      </c>
      <c r="B154" s="222">
        <v>2618605833</v>
      </c>
      <c r="C154" s="222" t="s">
        <v>1218</v>
      </c>
      <c r="D154" s="222" t="s">
        <v>110</v>
      </c>
      <c r="E154" s="222" t="s">
        <v>5</v>
      </c>
      <c r="F154" s="222" t="s">
        <v>1316</v>
      </c>
      <c r="G154" s="222">
        <v>52</v>
      </c>
      <c r="H154" s="222" t="s">
        <v>212</v>
      </c>
      <c r="I154" s="222" t="s">
        <v>390</v>
      </c>
      <c r="J154" s="222" t="s">
        <v>1220</v>
      </c>
      <c r="K154" s="222" t="s">
        <v>1317</v>
      </c>
      <c r="L154" s="223">
        <v>46156.548611111109</v>
      </c>
      <c r="M154" s="223">
        <v>46156.705555555556</v>
      </c>
      <c r="N154" s="222" t="s">
        <v>1183</v>
      </c>
      <c r="O154" s="155" t="s">
        <v>207</v>
      </c>
      <c r="P154" s="90"/>
      <c r="Q154" s="144" t="s">
        <v>207</v>
      </c>
      <c r="R154" s="90"/>
      <c r="S154" s="144" t="s">
        <v>207</v>
      </c>
      <c r="T154" s="90"/>
      <c r="U154" s="144" t="s">
        <v>207</v>
      </c>
      <c r="V154" s="90"/>
      <c r="W154" s="144" t="s">
        <v>207</v>
      </c>
      <c r="X154" s="90"/>
      <c r="Y154" s="144" t="s">
        <v>62</v>
      </c>
      <c r="Z154" s="90"/>
      <c r="AA154" s="144" t="s">
        <v>207</v>
      </c>
      <c r="AB154" s="90"/>
      <c r="AC154" s="144" t="s">
        <v>207</v>
      </c>
      <c r="AD154" s="90"/>
      <c r="AE154" s="144" t="s">
        <v>207</v>
      </c>
      <c r="AF154" s="142" t="str">
        <f>IF(AND(O154="",Q154="",S154="",U154="",W154="",Y154="",AA154="",AC154=""),"",IF(OR(AND(O154&lt;&gt;"NA",O154&lt;&gt;"C",O154&lt;&gt;"NC",O154&lt;&gt;"SF",O154&lt;&gt;""),AND(Q154&lt;&gt;"NA",Q154&lt;&gt;"C",Q154&lt;&gt;"NC",Q154&lt;&gt;"SF",Q154&lt;&gt;""),AND(S154&lt;&gt;"NA",S154&lt;&gt;"C",S154&lt;&gt;"NC",S154&lt;&gt;"SF",S154&lt;&gt;""),AND(U154&lt;&gt;"NA",U154&lt;&gt;"C",U154&lt;&gt;"NC",U154&lt;&gt;"SF",U154&lt;&gt;""),AND(W154&lt;&gt;"NA",W154&lt;&gt;"C",W154&lt;&gt;"NC",W154&lt;&gt;"SF",W154&lt;&gt;""),AND(Y154&lt;&gt;"NA",Y154&lt;&gt;"C",Y154&lt;&gt;"NC",Y154&lt;&gt;"SF",Y154&lt;&gt;""),AND(AA154&lt;&gt;"NA",AA154&lt;&gt;"C",AA154&lt;&gt;"NC",AA154&lt;&gt;"SF",AA154&lt;&gt;""),AND(AC154&lt;&gt;"NA",AC154&lt;&gt;"C",AC154&lt;&gt;"NC",AC154&lt;&gt;"SF",AC154&lt;&gt;"")),"FALSO",IF(AND(O154="NA",Q154="NA",S154="NA",U154="NA",W154="NA",Y154="NA",AA154="NA",AC154="NA"),"NA",IF(OR(O154="NC",Q154="NC",S154="NC",U154="NC",W154="NC",Y154="NC",AA154="NC",AC154="NC",O154="SF",Q154="SF",S154="SF",U154="SF",W154="SF",Y154="SF",AA154="SF",AC154="SF"),"NC",IF(OR(O154="C",Q154="C",S154="C",U154="C",W154="C",Y154="C",AA154="C",AC154="C"),"C","")))))</f>
        <v>C</v>
      </c>
      <c r="AG154" s="185" t="str">
        <f>IF(AND(AE154="C",AF154="C"),"UTILIZOU O PDA CORRETAMENTE",IF(AND(AE154="C",AF154="NC"),"UTILIZOU O PDA CORRETAMENTE. NÃO HÁ FOTOS DE TODAS AS ETAPAS",IF(AND(AE154="NC",AF154="NC"),"NÃO UTILIZOU O PDA",IF(AND(AE154="NA",AF154="NA"),"NÃO AVALIADO POR FALHA DE SINCRONISMO"))))</f>
        <v>UTILIZOU O PDA CORRETAMENTE</v>
      </c>
      <c r="AH154" s="144" t="s">
        <v>207</v>
      </c>
      <c r="AI154" s="150" t="s">
        <v>6</v>
      </c>
      <c r="AJ154" s="149" t="str">
        <f>E154</f>
        <v>SÃO PAULO</v>
      </c>
      <c r="AK154" s="151" t="s">
        <v>60</v>
      </c>
    </row>
    <row r="155" spans="1:37" ht="30" hidden="1" customHeight="1">
      <c r="A155" s="221" t="s">
        <v>201</v>
      </c>
      <c r="B155" s="222">
        <v>2620326704</v>
      </c>
      <c r="C155" s="222" t="s">
        <v>1172</v>
      </c>
      <c r="D155" s="222" t="s">
        <v>112</v>
      </c>
      <c r="E155" s="222" t="s">
        <v>5</v>
      </c>
      <c r="F155" s="222" t="s">
        <v>1236</v>
      </c>
      <c r="G155" s="222">
        <v>12</v>
      </c>
      <c r="H155" s="222" t="s">
        <v>217</v>
      </c>
      <c r="I155" s="222" t="s">
        <v>254</v>
      </c>
      <c r="J155" s="222" t="s">
        <v>1173</v>
      </c>
      <c r="K155" s="222" t="s">
        <v>217</v>
      </c>
      <c r="L155" s="223">
        <v>46156.588888888888</v>
      </c>
      <c r="M155" s="223">
        <v>46156.590277777781</v>
      </c>
      <c r="N155" s="222" t="s">
        <v>1171</v>
      </c>
      <c r="O155" s="155" t="s">
        <v>207</v>
      </c>
      <c r="P155" s="90"/>
      <c r="Q155" s="144" t="s">
        <v>207</v>
      </c>
      <c r="R155" s="90"/>
      <c r="S155" s="144" t="s">
        <v>62</v>
      </c>
      <c r="T155" s="90"/>
      <c r="U155" s="144" t="s">
        <v>62</v>
      </c>
      <c r="V155" s="90"/>
      <c r="W155" s="144" t="s">
        <v>62</v>
      </c>
      <c r="X155" s="90"/>
      <c r="Y155" s="144" t="s">
        <v>62</v>
      </c>
      <c r="Z155" s="90"/>
      <c r="AA155" s="144" t="s">
        <v>230</v>
      </c>
      <c r="AB155" s="90"/>
      <c r="AC155" s="144" t="s">
        <v>207</v>
      </c>
      <c r="AD155" s="90"/>
      <c r="AE155" s="144" t="s">
        <v>207</v>
      </c>
      <c r="AF155" s="142" t="str">
        <f>IF(AND(O155="",Q155="",S155="",U155="",W155="",Y155="",AA155="",AC155=""),"",IF(OR(AND(O155&lt;&gt;"NA",O155&lt;&gt;"C",O155&lt;&gt;"NC",O155&lt;&gt;"SF",O155&lt;&gt;""),AND(Q155&lt;&gt;"NA",Q155&lt;&gt;"C",Q155&lt;&gt;"NC",Q155&lt;&gt;"SF",Q155&lt;&gt;""),AND(S155&lt;&gt;"NA",S155&lt;&gt;"C",S155&lt;&gt;"NC",S155&lt;&gt;"SF",S155&lt;&gt;""),AND(U155&lt;&gt;"NA",U155&lt;&gt;"C",U155&lt;&gt;"NC",U155&lt;&gt;"SF",U155&lt;&gt;""),AND(W155&lt;&gt;"NA",W155&lt;&gt;"C",W155&lt;&gt;"NC",W155&lt;&gt;"SF",W155&lt;&gt;""),AND(Y155&lt;&gt;"NA",Y155&lt;&gt;"C",Y155&lt;&gt;"NC",Y155&lt;&gt;"SF",Y155&lt;&gt;""),AND(AA155&lt;&gt;"NA",AA155&lt;&gt;"C",AA155&lt;&gt;"NC",AA155&lt;&gt;"SF",AA155&lt;&gt;""),AND(AC155&lt;&gt;"NA",AC155&lt;&gt;"C",AC155&lt;&gt;"NC",AC155&lt;&gt;"SF",AC155&lt;&gt;"")),"FALSO",IF(AND(O155="NA",Q155="NA",S155="NA",U155="NA",W155="NA",Y155="NA",AA155="NA",AC155="NA"),"NA",IF(OR(O155="NC",Q155="NC",S155="NC",U155="NC",W155="NC",Y155="NC",AA155="NC",AC155="NC",O155="SF",Q155="SF",S155="SF",U155="SF",W155="SF",Y155="SF",AA155="SF",AC155="SF"),"NC",IF(OR(O155="C",Q155="C",S155="C",U155="C",W155="C",Y155="C",AA155="C",AC155="C"),"C","")))))</f>
        <v>NC</v>
      </c>
      <c r="AG155" s="185" t="str">
        <f>IF(AND(AE155="C",AF155="C"),"UTILIZOU O PDA CORRETAMENTE",IF(AND(AE155="C",AF155="NC"),"UTILIZOU O PDA CORRETAMENTE. NÃO HÁ FOTOS DE TODAS AS ETAPAS",IF(AND(AE155="NC",AF155="NC"),"NÃO UTILIZOU O PDA",IF(AND(AE155="NA",AF155="NA"),"NÃO AVALIADO POR FALHA DE SINCRONISMO"))))</f>
        <v>UTILIZOU O PDA CORRETAMENTE. NÃO HÁ FOTOS DE TODAS AS ETAPAS</v>
      </c>
      <c r="AH155" s="144" t="s">
        <v>207</v>
      </c>
      <c r="AI155" s="150" t="s">
        <v>6</v>
      </c>
      <c r="AJ155" s="149" t="str">
        <f>E155</f>
        <v>SÃO PAULO</v>
      </c>
      <c r="AK155" s="151" t="s">
        <v>60</v>
      </c>
    </row>
    <row r="156" spans="1:37" ht="30" hidden="1" customHeight="1">
      <c r="A156" s="221" t="s">
        <v>201</v>
      </c>
      <c r="B156" s="222">
        <v>2620232502</v>
      </c>
      <c r="C156" s="222" t="s">
        <v>123</v>
      </c>
      <c r="D156" s="222" t="s">
        <v>109</v>
      </c>
      <c r="E156" s="222" t="s">
        <v>5</v>
      </c>
      <c r="F156" s="222" t="s">
        <v>865</v>
      </c>
      <c r="G156" s="222">
        <v>8</v>
      </c>
      <c r="H156" s="222"/>
      <c r="I156" s="222" t="s">
        <v>316</v>
      </c>
      <c r="J156" s="222" t="s">
        <v>1203</v>
      </c>
      <c r="K156" s="222" t="s">
        <v>1318</v>
      </c>
      <c r="L156" s="223">
        <v>46156.691666666666</v>
      </c>
      <c r="M156" s="223">
        <v>46156.695833333331</v>
      </c>
      <c r="N156" s="222" t="s">
        <v>1179</v>
      </c>
      <c r="O156" s="155" t="s">
        <v>207</v>
      </c>
      <c r="P156" s="90"/>
      <c r="Q156" s="144" t="s">
        <v>207</v>
      </c>
      <c r="R156" s="90"/>
      <c r="S156" s="144" t="s">
        <v>207</v>
      </c>
      <c r="T156" s="90"/>
      <c r="U156" s="144" t="s">
        <v>207</v>
      </c>
      <c r="V156" s="90"/>
      <c r="W156" s="144" t="s">
        <v>207</v>
      </c>
      <c r="X156" s="90"/>
      <c r="Y156" s="144" t="s">
        <v>62</v>
      </c>
      <c r="Z156" s="90"/>
      <c r="AA156" s="144" t="s">
        <v>207</v>
      </c>
      <c r="AB156" s="90"/>
      <c r="AC156" s="144" t="s">
        <v>207</v>
      </c>
      <c r="AD156" s="90"/>
      <c r="AE156" s="144" t="s">
        <v>207</v>
      </c>
      <c r="AF156" s="142" t="str">
        <f>IF(AND(O156="",Q156="",S156="",U156="",W156="",Y156="",AA156="",AC156=""),"",IF(OR(AND(O156&lt;&gt;"NA",O156&lt;&gt;"C",O156&lt;&gt;"NC",O156&lt;&gt;"SF",O156&lt;&gt;""),AND(Q156&lt;&gt;"NA",Q156&lt;&gt;"C",Q156&lt;&gt;"NC",Q156&lt;&gt;"SF",Q156&lt;&gt;""),AND(S156&lt;&gt;"NA",S156&lt;&gt;"C",S156&lt;&gt;"NC",S156&lt;&gt;"SF",S156&lt;&gt;""),AND(U156&lt;&gt;"NA",U156&lt;&gt;"C",U156&lt;&gt;"NC",U156&lt;&gt;"SF",U156&lt;&gt;""),AND(W156&lt;&gt;"NA",W156&lt;&gt;"C",W156&lt;&gt;"NC",W156&lt;&gt;"SF",W156&lt;&gt;""),AND(Y156&lt;&gt;"NA",Y156&lt;&gt;"C",Y156&lt;&gt;"NC",Y156&lt;&gt;"SF",Y156&lt;&gt;""),AND(AA156&lt;&gt;"NA",AA156&lt;&gt;"C",AA156&lt;&gt;"NC",AA156&lt;&gt;"SF",AA156&lt;&gt;""),AND(AC156&lt;&gt;"NA",AC156&lt;&gt;"C",AC156&lt;&gt;"NC",AC156&lt;&gt;"SF",AC156&lt;&gt;"")),"FALSO",IF(AND(O156="NA",Q156="NA",S156="NA",U156="NA",W156="NA",Y156="NA",AA156="NA",AC156="NA"),"NA",IF(OR(O156="NC",Q156="NC",S156="NC",U156="NC",W156="NC",Y156="NC",AA156="NC",AC156="NC",O156="SF",Q156="SF",S156="SF",U156="SF",W156="SF",Y156="SF",AA156="SF",AC156="SF"),"NC",IF(OR(O156="C",Q156="C",S156="C",U156="C",W156="C",Y156="C",AA156="C",AC156="C"),"C","")))))</f>
        <v>C</v>
      </c>
      <c r="AG156" s="185" t="str">
        <f>IF(AND(AE156="C",AF156="C"),"UTILIZOU O PDA CORRETAMENTE",IF(AND(AE156="C",AF156="NC"),"UTILIZOU O PDA CORRETAMENTE. NÃO HÁ FOTOS DE TODAS AS ETAPAS",IF(AND(AE156="NC",AF156="NC"),"NÃO UTILIZOU O PDA",IF(AND(AE156="NA",AF156="NA"),"NÃO AVALIADO POR FALHA DE SINCRONISMO"))))</f>
        <v>UTILIZOU O PDA CORRETAMENTE</v>
      </c>
      <c r="AH156" s="144" t="s">
        <v>207</v>
      </c>
      <c r="AI156" s="150" t="s">
        <v>6</v>
      </c>
      <c r="AJ156" s="149" t="str">
        <f>E156</f>
        <v>SÃO PAULO</v>
      </c>
      <c r="AK156" s="151" t="s">
        <v>60</v>
      </c>
    </row>
    <row r="157" spans="1:37" ht="30" hidden="1" customHeight="1">
      <c r="A157" s="221" t="s">
        <v>201</v>
      </c>
      <c r="B157" s="222">
        <v>2620186414</v>
      </c>
      <c r="C157" s="222" t="s">
        <v>1172</v>
      </c>
      <c r="D157" s="222" t="s">
        <v>112</v>
      </c>
      <c r="E157" s="222" t="s">
        <v>5</v>
      </c>
      <c r="F157" s="222" t="s">
        <v>1319</v>
      </c>
      <c r="G157" s="222">
        <v>228</v>
      </c>
      <c r="H157" s="222" t="s">
        <v>217</v>
      </c>
      <c r="I157" s="222" t="s">
        <v>864</v>
      </c>
      <c r="J157" s="222" t="s">
        <v>1191</v>
      </c>
      <c r="K157" s="222" t="s">
        <v>1320</v>
      </c>
      <c r="L157" s="223">
        <v>46156.701388888891</v>
      </c>
      <c r="M157" s="223">
        <v>46156.706250000003</v>
      </c>
      <c r="N157" s="222" t="s">
        <v>1187</v>
      </c>
      <c r="O157" s="155" t="s">
        <v>207</v>
      </c>
      <c r="P157" s="90"/>
      <c r="Q157" s="144" t="s">
        <v>207</v>
      </c>
      <c r="R157" s="90"/>
      <c r="S157" s="144" t="s">
        <v>62</v>
      </c>
      <c r="T157" s="90"/>
      <c r="U157" s="144" t="s">
        <v>207</v>
      </c>
      <c r="V157" s="90"/>
      <c r="W157" s="144" t="s">
        <v>62</v>
      </c>
      <c r="X157" s="90"/>
      <c r="Y157" s="144" t="s">
        <v>62</v>
      </c>
      <c r="Z157" s="90"/>
      <c r="AA157" s="144" t="s">
        <v>62</v>
      </c>
      <c r="AB157" s="90"/>
      <c r="AC157" s="144" t="s">
        <v>207</v>
      </c>
      <c r="AD157" s="90"/>
      <c r="AE157" s="144" t="s">
        <v>207</v>
      </c>
      <c r="AF157" s="142" t="str">
        <f>IF(AND(O157="",Q157="",S157="",U157="",W157="",Y157="",AA157="",AC157=""),"",IF(OR(AND(O157&lt;&gt;"NA",O157&lt;&gt;"C",O157&lt;&gt;"NC",O157&lt;&gt;"SF",O157&lt;&gt;""),AND(Q157&lt;&gt;"NA",Q157&lt;&gt;"C",Q157&lt;&gt;"NC",Q157&lt;&gt;"SF",Q157&lt;&gt;""),AND(S157&lt;&gt;"NA",S157&lt;&gt;"C",S157&lt;&gt;"NC",S157&lt;&gt;"SF",S157&lt;&gt;""),AND(U157&lt;&gt;"NA",U157&lt;&gt;"C",U157&lt;&gt;"NC",U157&lt;&gt;"SF",U157&lt;&gt;""),AND(W157&lt;&gt;"NA",W157&lt;&gt;"C",W157&lt;&gt;"NC",W157&lt;&gt;"SF",W157&lt;&gt;""),AND(Y157&lt;&gt;"NA",Y157&lt;&gt;"C",Y157&lt;&gt;"NC",Y157&lt;&gt;"SF",Y157&lt;&gt;""),AND(AA157&lt;&gt;"NA",AA157&lt;&gt;"C",AA157&lt;&gt;"NC",AA157&lt;&gt;"SF",AA157&lt;&gt;""),AND(AC157&lt;&gt;"NA",AC157&lt;&gt;"C",AC157&lt;&gt;"NC",AC157&lt;&gt;"SF",AC157&lt;&gt;"")),"FALSO",IF(AND(O157="NA",Q157="NA",S157="NA",U157="NA",W157="NA",Y157="NA",AA157="NA",AC157="NA"),"NA",IF(OR(O157="NC",Q157="NC",S157="NC",U157="NC",W157="NC",Y157="NC",AA157="NC",AC157="NC",O157="SF",Q157="SF",S157="SF",U157="SF",W157="SF",Y157="SF",AA157="SF",AC157="SF"),"NC",IF(OR(O157="C",Q157="C",S157="C",U157="C",W157="C",Y157="C",AA157="C",AC157="C"),"C","")))))</f>
        <v>C</v>
      </c>
      <c r="AG157" s="185" t="str">
        <f>IF(AND(AE157="C",AF157="C"),"UTILIZOU O PDA CORRETAMENTE",IF(AND(AE157="C",AF157="NC"),"UTILIZOU O PDA CORRETAMENTE. NÃO HÁ FOTOS DE TODAS AS ETAPAS",IF(AND(AE157="NC",AF157="NC"),"NÃO UTILIZOU O PDA",IF(AND(AE157="NA",AF157="NA"),"NÃO AVALIADO POR FALHA DE SINCRONISMO"))))</f>
        <v>UTILIZOU O PDA CORRETAMENTE</v>
      </c>
      <c r="AH157" s="144"/>
      <c r="AI157" s="150" t="s">
        <v>6</v>
      </c>
      <c r="AJ157" s="149" t="str">
        <f>E157</f>
        <v>SÃO PAULO</v>
      </c>
      <c r="AK157" s="151" t="s">
        <v>60</v>
      </c>
    </row>
    <row r="158" spans="1:37" ht="30" hidden="1" customHeight="1">
      <c r="A158" s="221" t="s">
        <v>201</v>
      </c>
      <c r="B158" s="222">
        <v>2620186470</v>
      </c>
      <c r="C158" s="222" t="s">
        <v>1172</v>
      </c>
      <c r="D158" s="222" t="s">
        <v>112</v>
      </c>
      <c r="E158" s="222" t="s">
        <v>5</v>
      </c>
      <c r="F158" s="222" t="s">
        <v>1319</v>
      </c>
      <c r="G158" s="222">
        <v>241</v>
      </c>
      <c r="H158" s="222"/>
      <c r="I158" s="222" t="s">
        <v>864</v>
      </c>
      <c r="J158" s="222" t="s">
        <v>1191</v>
      </c>
      <c r="K158" s="222" t="s">
        <v>1320</v>
      </c>
      <c r="L158" s="223">
        <v>46156.707638888889</v>
      </c>
      <c r="M158" s="223">
        <v>46156.709027777775</v>
      </c>
      <c r="N158" s="222" t="s">
        <v>1187</v>
      </c>
      <c r="O158" s="155" t="s">
        <v>207</v>
      </c>
      <c r="P158" s="90"/>
      <c r="Q158" s="144" t="s">
        <v>207</v>
      </c>
      <c r="R158" s="90"/>
      <c r="S158" s="144" t="s">
        <v>62</v>
      </c>
      <c r="T158" s="90"/>
      <c r="U158" s="144" t="s">
        <v>207</v>
      </c>
      <c r="V158" s="90"/>
      <c r="W158" s="144" t="s">
        <v>62</v>
      </c>
      <c r="X158" s="90"/>
      <c r="Y158" s="144" t="s">
        <v>62</v>
      </c>
      <c r="Z158" s="90"/>
      <c r="AA158" s="144" t="s">
        <v>62</v>
      </c>
      <c r="AB158" s="90"/>
      <c r="AC158" s="144" t="s">
        <v>207</v>
      </c>
      <c r="AD158" s="90"/>
      <c r="AE158" s="144" t="s">
        <v>207</v>
      </c>
      <c r="AF158" s="142" t="str">
        <f>IF(AND(O158="",Q158="",S158="",U158="",W158="",Y158="",AA158="",AC158=""),"",IF(OR(AND(O158&lt;&gt;"NA",O158&lt;&gt;"C",O158&lt;&gt;"NC",O158&lt;&gt;"SF",O158&lt;&gt;""),AND(Q158&lt;&gt;"NA",Q158&lt;&gt;"C",Q158&lt;&gt;"NC",Q158&lt;&gt;"SF",Q158&lt;&gt;""),AND(S158&lt;&gt;"NA",S158&lt;&gt;"C",S158&lt;&gt;"NC",S158&lt;&gt;"SF",S158&lt;&gt;""),AND(U158&lt;&gt;"NA",U158&lt;&gt;"C",U158&lt;&gt;"NC",U158&lt;&gt;"SF",U158&lt;&gt;""),AND(W158&lt;&gt;"NA",W158&lt;&gt;"C",W158&lt;&gt;"NC",W158&lt;&gt;"SF",W158&lt;&gt;""),AND(Y158&lt;&gt;"NA",Y158&lt;&gt;"C",Y158&lt;&gt;"NC",Y158&lt;&gt;"SF",Y158&lt;&gt;""),AND(AA158&lt;&gt;"NA",AA158&lt;&gt;"C",AA158&lt;&gt;"NC",AA158&lt;&gt;"SF",AA158&lt;&gt;""),AND(AC158&lt;&gt;"NA",AC158&lt;&gt;"C",AC158&lt;&gt;"NC",AC158&lt;&gt;"SF",AC158&lt;&gt;"")),"FALSO",IF(AND(O158="NA",Q158="NA",S158="NA",U158="NA",W158="NA",Y158="NA",AA158="NA",AC158="NA"),"NA",IF(OR(O158="NC",Q158="NC",S158="NC",U158="NC",W158="NC",Y158="NC",AA158="NC",AC158="NC",O158="SF",Q158="SF",S158="SF",U158="SF",W158="SF",Y158="SF",AA158="SF",AC158="SF"),"NC",IF(OR(O158="C",Q158="C",S158="C",U158="C",W158="C",Y158="C",AA158="C",AC158="C"),"C","")))))</f>
        <v>C</v>
      </c>
      <c r="AG158" s="185" t="str">
        <f>IF(AND(AE158="C",AF158="C"),"UTILIZOU O PDA CORRETAMENTE",IF(AND(AE158="C",AF158="NC"),"UTILIZOU O PDA CORRETAMENTE. NÃO HÁ FOTOS DE TODAS AS ETAPAS",IF(AND(AE158="NC",AF158="NC"),"NÃO UTILIZOU O PDA",IF(AND(AE158="NA",AF158="NA"),"NÃO AVALIADO POR FALHA DE SINCRONISMO"))))</f>
        <v>UTILIZOU O PDA CORRETAMENTE</v>
      </c>
      <c r="AH158" s="144"/>
      <c r="AI158" s="150" t="s">
        <v>6</v>
      </c>
      <c r="AJ158" s="149" t="str">
        <f>E158</f>
        <v>SÃO PAULO</v>
      </c>
      <c r="AK158" s="151" t="s">
        <v>60</v>
      </c>
    </row>
    <row r="159" spans="1:37" ht="30" hidden="1" customHeight="1">
      <c r="A159" s="221" t="s">
        <v>201</v>
      </c>
      <c r="B159" s="222">
        <v>2620384552</v>
      </c>
      <c r="C159" s="222" t="s">
        <v>121</v>
      </c>
      <c r="D159" s="222" t="s">
        <v>112</v>
      </c>
      <c r="E159" s="222" t="s">
        <v>5</v>
      </c>
      <c r="F159" s="222" t="s">
        <v>259</v>
      </c>
      <c r="G159" s="222">
        <v>348</v>
      </c>
      <c r="H159" s="222" t="s">
        <v>217</v>
      </c>
      <c r="I159" s="222" t="s">
        <v>332</v>
      </c>
      <c r="J159" s="222" t="s">
        <v>1321</v>
      </c>
      <c r="K159" s="222" t="s">
        <v>217</v>
      </c>
      <c r="L159" s="223">
        <v>46157.070138888892</v>
      </c>
      <c r="M159" s="223">
        <v>46157.076388888891</v>
      </c>
      <c r="N159" s="222" t="s">
        <v>503</v>
      </c>
      <c r="O159" s="155" t="s">
        <v>207</v>
      </c>
      <c r="P159" s="90"/>
      <c r="Q159" s="144" t="s">
        <v>207</v>
      </c>
      <c r="R159" s="90"/>
      <c r="S159" s="144" t="s">
        <v>62</v>
      </c>
      <c r="T159" s="90"/>
      <c r="U159" s="144" t="s">
        <v>62</v>
      </c>
      <c r="V159" s="90"/>
      <c r="W159" s="144" t="s">
        <v>62</v>
      </c>
      <c r="X159" s="90"/>
      <c r="Y159" s="144" t="s">
        <v>62</v>
      </c>
      <c r="Z159" s="90"/>
      <c r="AA159" s="144" t="s">
        <v>62</v>
      </c>
      <c r="AB159" s="90"/>
      <c r="AC159" s="144" t="s">
        <v>207</v>
      </c>
      <c r="AD159" s="90"/>
      <c r="AE159" s="144" t="s">
        <v>207</v>
      </c>
      <c r="AF159" s="142" t="str">
        <f>IF(AND(O159="",Q159="",S159="",U159="",W159="",Y159="",AA159="",AC159=""),"",IF(OR(AND(O159&lt;&gt;"NA",O159&lt;&gt;"C",O159&lt;&gt;"NC",O159&lt;&gt;"SF",O159&lt;&gt;""),AND(Q159&lt;&gt;"NA",Q159&lt;&gt;"C",Q159&lt;&gt;"NC",Q159&lt;&gt;"SF",Q159&lt;&gt;""),AND(S159&lt;&gt;"NA",S159&lt;&gt;"C",S159&lt;&gt;"NC",S159&lt;&gt;"SF",S159&lt;&gt;""),AND(U159&lt;&gt;"NA",U159&lt;&gt;"C",U159&lt;&gt;"NC",U159&lt;&gt;"SF",U159&lt;&gt;""),AND(W159&lt;&gt;"NA",W159&lt;&gt;"C",W159&lt;&gt;"NC",W159&lt;&gt;"SF",W159&lt;&gt;""),AND(Y159&lt;&gt;"NA",Y159&lt;&gt;"C",Y159&lt;&gt;"NC",Y159&lt;&gt;"SF",Y159&lt;&gt;""),AND(AA159&lt;&gt;"NA",AA159&lt;&gt;"C",AA159&lt;&gt;"NC",AA159&lt;&gt;"SF",AA159&lt;&gt;""),AND(AC159&lt;&gt;"NA",AC159&lt;&gt;"C",AC159&lt;&gt;"NC",AC159&lt;&gt;"SF",AC159&lt;&gt;"")),"FALSO",IF(AND(O159="NA",Q159="NA",S159="NA",U159="NA",W159="NA",Y159="NA",AA159="NA",AC159="NA"),"NA",IF(OR(O159="NC",Q159="NC",S159="NC",U159="NC",W159="NC",Y159="NC",AA159="NC",AC159="NC",O159="SF",Q159="SF",S159="SF",U159="SF",W159="SF",Y159="SF",AA159="SF",AC159="SF"),"NC",IF(OR(O159="C",Q159="C",S159="C",U159="C",W159="C",Y159="C",AA159="C",AC159="C"),"C","")))))</f>
        <v>C</v>
      </c>
      <c r="AG159" s="185" t="str">
        <f>IF(AND(AE159="C",AF159="C"),"UTILIZOU O PDA CORRETAMENTE",IF(AND(AE159="C",AF159="NC"),"UTILIZOU O PDA CORRETAMENTE. NÃO HÁ FOTOS DE TODAS AS ETAPAS",IF(AND(AE159="NC",AF159="NC"),"NÃO UTILIZOU O PDA",IF(AND(AE159="NA",AF159="NA"),"NÃO AVALIADO POR FALHA DE SINCRONISMO"))))</f>
        <v>UTILIZOU O PDA CORRETAMENTE</v>
      </c>
      <c r="AH159" s="144" t="s">
        <v>207</v>
      </c>
      <c r="AI159" s="150" t="s">
        <v>6</v>
      </c>
      <c r="AJ159" s="149" t="str">
        <f>E159</f>
        <v>SÃO PAULO</v>
      </c>
      <c r="AK159" s="151" t="s">
        <v>60</v>
      </c>
    </row>
    <row r="160" spans="1:37" ht="30" hidden="1" customHeight="1">
      <c r="A160" s="221" t="s">
        <v>201</v>
      </c>
      <c r="B160" s="222">
        <v>2620384966</v>
      </c>
      <c r="C160" s="222" t="s">
        <v>121</v>
      </c>
      <c r="D160" s="222" t="s">
        <v>112</v>
      </c>
      <c r="E160" s="222" t="s">
        <v>5</v>
      </c>
      <c r="F160" s="222" t="s">
        <v>259</v>
      </c>
      <c r="G160" s="222">
        <v>2283</v>
      </c>
      <c r="H160" s="222"/>
      <c r="I160" s="222" t="s">
        <v>264</v>
      </c>
      <c r="J160" s="222" t="s">
        <v>1170</v>
      </c>
      <c r="K160" s="222"/>
      <c r="L160" s="223">
        <v>46157.107638888891</v>
      </c>
      <c r="M160" s="223">
        <v>46157.111111111109</v>
      </c>
      <c r="N160" s="222" t="s">
        <v>503</v>
      </c>
      <c r="O160" s="155" t="s">
        <v>207</v>
      </c>
      <c r="P160" s="90"/>
      <c r="Q160" s="144" t="s">
        <v>207</v>
      </c>
      <c r="R160" s="90"/>
      <c r="S160" s="144" t="s">
        <v>62</v>
      </c>
      <c r="T160" s="90"/>
      <c r="U160" s="144" t="s">
        <v>62</v>
      </c>
      <c r="V160" s="90"/>
      <c r="W160" s="144" t="s">
        <v>62</v>
      </c>
      <c r="X160" s="90"/>
      <c r="Y160" s="144" t="s">
        <v>62</v>
      </c>
      <c r="Z160" s="90"/>
      <c r="AA160" s="144" t="s">
        <v>62</v>
      </c>
      <c r="AB160" s="90"/>
      <c r="AC160" s="144" t="s">
        <v>207</v>
      </c>
      <c r="AD160" s="90"/>
      <c r="AE160" s="144" t="s">
        <v>207</v>
      </c>
      <c r="AF160" s="142" t="str">
        <f>IF(AND(O160="",Q160="",S160="",U160="",W160="",Y160="",AA160="",AC160=""),"",IF(OR(AND(O160&lt;&gt;"NA",O160&lt;&gt;"C",O160&lt;&gt;"NC",O160&lt;&gt;"SF",O160&lt;&gt;""),AND(Q160&lt;&gt;"NA",Q160&lt;&gt;"C",Q160&lt;&gt;"NC",Q160&lt;&gt;"SF",Q160&lt;&gt;""),AND(S160&lt;&gt;"NA",S160&lt;&gt;"C",S160&lt;&gt;"NC",S160&lt;&gt;"SF",S160&lt;&gt;""),AND(U160&lt;&gt;"NA",U160&lt;&gt;"C",U160&lt;&gt;"NC",U160&lt;&gt;"SF",U160&lt;&gt;""),AND(W160&lt;&gt;"NA",W160&lt;&gt;"C",W160&lt;&gt;"NC",W160&lt;&gt;"SF",W160&lt;&gt;""),AND(Y160&lt;&gt;"NA",Y160&lt;&gt;"C",Y160&lt;&gt;"NC",Y160&lt;&gt;"SF",Y160&lt;&gt;""),AND(AA160&lt;&gt;"NA",AA160&lt;&gt;"C",AA160&lt;&gt;"NC",AA160&lt;&gt;"SF",AA160&lt;&gt;""),AND(AC160&lt;&gt;"NA",AC160&lt;&gt;"C",AC160&lt;&gt;"NC",AC160&lt;&gt;"SF",AC160&lt;&gt;"")),"FALSO",IF(AND(O160="NA",Q160="NA",S160="NA",U160="NA",W160="NA",Y160="NA",AA160="NA",AC160="NA"),"NA",IF(OR(O160="NC",Q160="NC",S160="NC",U160="NC",W160="NC",Y160="NC",AA160="NC",AC160="NC",O160="SF",Q160="SF",S160="SF",U160="SF",W160="SF",Y160="SF",AA160="SF",AC160="SF"),"NC",IF(OR(O160="C",Q160="C",S160="C",U160="C",W160="C",Y160="C",AA160="C",AC160="C"),"C","")))))</f>
        <v>C</v>
      </c>
      <c r="AG160" s="185" t="str">
        <f>IF(AND(AE160="C",AF160="C"),"UTILIZOU O PDA CORRETAMENTE",IF(AND(AE160="C",AF160="NC"),"UTILIZOU O PDA CORRETAMENTE. NÃO HÁ FOTOS DE TODAS AS ETAPAS",IF(AND(AE160="NC",AF160="NC"),"NÃO UTILIZOU O PDA",IF(AND(AE160="NA",AF160="NA"),"NÃO AVALIADO POR FALHA DE SINCRONISMO"))))</f>
        <v>UTILIZOU O PDA CORRETAMENTE</v>
      </c>
      <c r="AH160" s="144" t="s">
        <v>207</v>
      </c>
      <c r="AI160" s="150" t="s">
        <v>6</v>
      </c>
      <c r="AJ160" s="149" t="str">
        <f>E160</f>
        <v>SÃO PAULO</v>
      </c>
      <c r="AK160" s="151" t="s">
        <v>60</v>
      </c>
    </row>
    <row r="161" spans="1:37" ht="30" hidden="1" customHeight="1">
      <c r="A161" s="221" t="s">
        <v>201</v>
      </c>
      <c r="B161" s="222">
        <v>2619998269</v>
      </c>
      <c r="C161" s="222" t="s">
        <v>121</v>
      </c>
      <c r="D161" s="222" t="s">
        <v>112</v>
      </c>
      <c r="E161" s="222" t="s">
        <v>5</v>
      </c>
      <c r="F161" s="222" t="s">
        <v>1322</v>
      </c>
      <c r="G161" s="222">
        <v>303</v>
      </c>
      <c r="H161" s="222" t="s">
        <v>217</v>
      </c>
      <c r="I161" s="222" t="s">
        <v>439</v>
      </c>
      <c r="J161" s="222" t="s">
        <v>1170</v>
      </c>
      <c r="K161" s="222" t="s">
        <v>1279</v>
      </c>
      <c r="L161" s="223">
        <v>46157.113194444442</v>
      </c>
      <c r="M161" s="223">
        <v>46157.114583333336</v>
      </c>
      <c r="N161" s="222" t="s">
        <v>266</v>
      </c>
      <c r="O161" s="155" t="s">
        <v>207</v>
      </c>
      <c r="P161" s="90"/>
      <c r="Q161" s="144" t="s">
        <v>230</v>
      </c>
      <c r="R161" s="90"/>
      <c r="S161" s="144" t="s">
        <v>62</v>
      </c>
      <c r="T161" s="90"/>
      <c r="U161" s="144" t="s">
        <v>62</v>
      </c>
      <c r="V161" s="90"/>
      <c r="W161" s="144" t="s">
        <v>62</v>
      </c>
      <c r="X161" s="90"/>
      <c r="Y161" s="144" t="s">
        <v>62</v>
      </c>
      <c r="Z161" s="90"/>
      <c r="AA161" s="144" t="s">
        <v>62</v>
      </c>
      <c r="AB161" s="90"/>
      <c r="AC161" s="144" t="s">
        <v>207</v>
      </c>
      <c r="AD161" s="90"/>
      <c r="AE161" s="144" t="s">
        <v>207</v>
      </c>
      <c r="AF161" s="142" t="str">
        <f>IF(AND(O161="",Q161="",S161="",U161="",W161="",Y161="",AA161="",AC161=""),"",IF(OR(AND(O161&lt;&gt;"NA",O161&lt;&gt;"C",O161&lt;&gt;"NC",O161&lt;&gt;"SF",O161&lt;&gt;""),AND(Q161&lt;&gt;"NA",Q161&lt;&gt;"C",Q161&lt;&gt;"NC",Q161&lt;&gt;"SF",Q161&lt;&gt;""),AND(S161&lt;&gt;"NA",S161&lt;&gt;"C",S161&lt;&gt;"NC",S161&lt;&gt;"SF",S161&lt;&gt;""),AND(U161&lt;&gt;"NA",U161&lt;&gt;"C",U161&lt;&gt;"NC",U161&lt;&gt;"SF",U161&lt;&gt;""),AND(W161&lt;&gt;"NA",W161&lt;&gt;"C",W161&lt;&gt;"NC",W161&lt;&gt;"SF",W161&lt;&gt;""),AND(Y161&lt;&gt;"NA",Y161&lt;&gt;"C",Y161&lt;&gt;"NC",Y161&lt;&gt;"SF",Y161&lt;&gt;""),AND(AA161&lt;&gt;"NA",AA161&lt;&gt;"C",AA161&lt;&gt;"NC",AA161&lt;&gt;"SF",AA161&lt;&gt;""),AND(AC161&lt;&gt;"NA",AC161&lt;&gt;"C",AC161&lt;&gt;"NC",AC161&lt;&gt;"SF",AC161&lt;&gt;"")),"FALSO",IF(AND(O161="NA",Q161="NA",S161="NA",U161="NA",W161="NA",Y161="NA",AA161="NA",AC161="NA"),"NA",IF(OR(O161="NC",Q161="NC",S161="NC",U161="NC",W161="NC",Y161="NC",AA161="NC",AC161="NC",O161="SF",Q161="SF",S161="SF",U161="SF",W161="SF",Y161="SF",AA161="SF",AC161="SF"),"NC",IF(OR(O161="C",Q161="C",S161="C",U161="C",W161="C",Y161="C",AA161="C",AC161="C"),"C","")))))</f>
        <v>NC</v>
      </c>
      <c r="AG161" s="185" t="str">
        <f>IF(AND(AE161="C",AF161="C"),"UTILIZOU O PDA CORRETAMENTE",IF(AND(AE161="C",AF161="NC"),"UTILIZOU O PDA CORRETAMENTE. NÃO HÁ FOTOS DE TODAS AS ETAPAS",IF(AND(AE161="NC",AF161="NC"),"NÃO UTILIZOU O PDA",IF(AND(AE161="NA",AF161="NA"),"NÃO AVALIADO POR FALHA DE SINCRONISMO"))))</f>
        <v>UTILIZOU O PDA CORRETAMENTE. NÃO HÁ FOTOS DE TODAS AS ETAPAS</v>
      </c>
      <c r="AH161" s="144" t="s">
        <v>207</v>
      </c>
      <c r="AI161" s="150" t="s">
        <v>6</v>
      </c>
      <c r="AJ161" s="149" t="str">
        <f>E161</f>
        <v>SÃO PAULO</v>
      </c>
      <c r="AK161" s="151" t="s">
        <v>60</v>
      </c>
    </row>
    <row r="162" spans="1:37" ht="30" hidden="1" customHeight="1">
      <c r="A162" s="221" t="s">
        <v>201</v>
      </c>
      <c r="B162" s="222">
        <v>2619793167</v>
      </c>
      <c r="C162" s="222" t="s">
        <v>1172</v>
      </c>
      <c r="D162" s="222" t="s">
        <v>112</v>
      </c>
      <c r="E162" s="222" t="s">
        <v>5</v>
      </c>
      <c r="F162" s="222" t="s">
        <v>1323</v>
      </c>
      <c r="G162" s="222">
        <v>665</v>
      </c>
      <c r="H162" s="222" t="s">
        <v>211</v>
      </c>
      <c r="I162" s="222" t="s">
        <v>316</v>
      </c>
      <c r="J162" s="222" t="s">
        <v>1263</v>
      </c>
      <c r="K162" s="222" t="s">
        <v>1324</v>
      </c>
      <c r="L162" s="223">
        <v>46157.291666666664</v>
      </c>
      <c r="M162" s="223">
        <v>46157.333333333336</v>
      </c>
      <c r="N162" s="222" t="s">
        <v>266</v>
      </c>
      <c r="O162" s="155" t="s">
        <v>62</v>
      </c>
      <c r="P162" s="90"/>
      <c r="Q162" s="144" t="s">
        <v>62</v>
      </c>
      <c r="R162" s="90"/>
      <c r="S162" s="144" t="s">
        <v>62</v>
      </c>
      <c r="T162" s="90"/>
      <c r="U162" s="144" t="s">
        <v>62</v>
      </c>
      <c r="V162" s="90"/>
      <c r="W162" s="144" t="s">
        <v>62</v>
      </c>
      <c r="X162" s="90"/>
      <c r="Y162" s="144" t="s">
        <v>62</v>
      </c>
      <c r="Z162" s="90"/>
      <c r="AA162" s="144" t="s">
        <v>62</v>
      </c>
      <c r="AB162" s="90"/>
      <c r="AC162" s="144" t="s">
        <v>62</v>
      </c>
      <c r="AD162" s="90"/>
      <c r="AE162" s="144" t="s">
        <v>62</v>
      </c>
      <c r="AF162" s="142" t="str">
        <f>IF(AND(O162="",Q162="",S162="",U162="",W162="",Y162="",AA162="",AC162=""),"",IF(OR(AND(O162&lt;&gt;"NA",O162&lt;&gt;"C",O162&lt;&gt;"NC",O162&lt;&gt;"SF",O162&lt;&gt;""),AND(Q162&lt;&gt;"NA",Q162&lt;&gt;"C",Q162&lt;&gt;"NC",Q162&lt;&gt;"SF",Q162&lt;&gt;""),AND(S162&lt;&gt;"NA",S162&lt;&gt;"C",S162&lt;&gt;"NC",S162&lt;&gt;"SF",S162&lt;&gt;""),AND(U162&lt;&gt;"NA",U162&lt;&gt;"C",U162&lt;&gt;"NC",U162&lt;&gt;"SF",U162&lt;&gt;""),AND(W162&lt;&gt;"NA",W162&lt;&gt;"C",W162&lt;&gt;"NC",W162&lt;&gt;"SF",W162&lt;&gt;""),AND(Y162&lt;&gt;"NA",Y162&lt;&gt;"C",Y162&lt;&gt;"NC",Y162&lt;&gt;"SF",Y162&lt;&gt;""),AND(AA162&lt;&gt;"NA",AA162&lt;&gt;"C",AA162&lt;&gt;"NC",AA162&lt;&gt;"SF",AA162&lt;&gt;""),AND(AC162&lt;&gt;"NA",AC162&lt;&gt;"C",AC162&lt;&gt;"NC",AC162&lt;&gt;"SF",AC162&lt;&gt;"")),"FALSO",IF(AND(O162="NA",Q162="NA",S162="NA",U162="NA",W162="NA",Y162="NA",AA162="NA",AC162="NA"),"NA",IF(OR(O162="NC",Q162="NC",S162="NC",U162="NC",W162="NC",Y162="NC",AA162="NC",AC162="NC",O162="SF",Q162="SF",S162="SF",U162="SF",W162="SF",Y162="SF",AA162="SF",AC162="SF"),"NC",IF(OR(O162="C",Q162="C",S162="C",U162="C",W162="C",Y162="C",AA162="C",AC162="C"),"C","")))))</f>
        <v>NA</v>
      </c>
      <c r="AG162" s="185" t="str">
        <f>IF(AND(AE162="C",AF162="C"),"UTILIZOU O PDA CORRETAMENTE",IF(AND(AE162="C",AF162="NC"),"UTILIZOU O PDA CORRETAMENTE. NÃO HÁ FOTOS DE TODAS AS ETAPAS",IF(AND(AE162="NC",AF162="NC"),"NÃO UTILIZOU O PDA",IF(AND(AE162="NA",AF162="NA"),"NÃO AVALIADO POR FALHA DE SINCRONISMO"))))</f>
        <v>NÃO AVALIADO POR FALHA DE SINCRONISMO</v>
      </c>
      <c r="AH162" s="144" t="s">
        <v>207</v>
      </c>
      <c r="AI162" s="150" t="s">
        <v>6</v>
      </c>
      <c r="AJ162" s="149" t="str">
        <f>E162</f>
        <v>SÃO PAULO</v>
      </c>
      <c r="AK162" s="151" t="s">
        <v>60</v>
      </c>
    </row>
    <row r="163" spans="1:37" ht="30" hidden="1" customHeight="1">
      <c r="A163" s="221" t="s">
        <v>201</v>
      </c>
      <c r="B163" s="222">
        <v>2620236149</v>
      </c>
      <c r="C163" s="222" t="s">
        <v>1206</v>
      </c>
      <c r="D163" s="222" t="s">
        <v>111</v>
      </c>
      <c r="E163" s="222" t="s">
        <v>5</v>
      </c>
      <c r="F163" s="222" t="s">
        <v>1325</v>
      </c>
      <c r="G163" s="222">
        <v>164</v>
      </c>
      <c r="H163" s="222" t="s">
        <v>217</v>
      </c>
      <c r="I163" s="222" t="s">
        <v>223</v>
      </c>
      <c r="J163" s="222" t="s">
        <v>1207</v>
      </c>
      <c r="K163" s="222" t="s">
        <v>1326</v>
      </c>
      <c r="L163" s="223">
        <v>46157.331944444442</v>
      </c>
      <c r="M163" s="223">
        <v>46157.37777777778</v>
      </c>
      <c r="N163" s="222" t="s">
        <v>1179</v>
      </c>
      <c r="O163" s="155" t="s">
        <v>207</v>
      </c>
      <c r="P163" s="90"/>
      <c r="Q163" s="144" t="s">
        <v>207</v>
      </c>
      <c r="R163" s="90"/>
      <c r="S163" s="144" t="s">
        <v>207</v>
      </c>
      <c r="T163" s="90"/>
      <c r="U163" s="144" t="s">
        <v>207</v>
      </c>
      <c r="V163" s="90"/>
      <c r="W163" s="144" t="s">
        <v>207</v>
      </c>
      <c r="X163" s="90"/>
      <c r="Y163" s="144" t="s">
        <v>62</v>
      </c>
      <c r="Z163" s="90"/>
      <c r="AA163" s="144" t="s">
        <v>207</v>
      </c>
      <c r="AB163" s="90"/>
      <c r="AC163" s="144" t="s">
        <v>207</v>
      </c>
      <c r="AD163" s="90"/>
      <c r="AE163" s="144" t="s">
        <v>207</v>
      </c>
      <c r="AF163" s="142" t="str">
        <f>IF(AND(O163="",Q163="",S163="",U163="",W163="",Y163="",AA163="",AC163=""),"",IF(OR(AND(O163&lt;&gt;"NA",O163&lt;&gt;"C",O163&lt;&gt;"NC",O163&lt;&gt;"SF",O163&lt;&gt;""),AND(Q163&lt;&gt;"NA",Q163&lt;&gt;"C",Q163&lt;&gt;"NC",Q163&lt;&gt;"SF",Q163&lt;&gt;""),AND(S163&lt;&gt;"NA",S163&lt;&gt;"C",S163&lt;&gt;"NC",S163&lt;&gt;"SF",S163&lt;&gt;""),AND(U163&lt;&gt;"NA",U163&lt;&gt;"C",U163&lt;&gt;"NC",U163&lt;&gt;"SF",U163&lt;&gt;""),AND(W163&lt;&gt;"NA",W163&lt;&gt;"C",W163&lt;&gt;"NC",W163&lt;&gt;"SF",W163&lt;&gt;""),AND(Y163&lt;&gt;"NA",Y163&lt;&gt;"C",Y163&lt;&gt;"NC",Y163&lt;&gt;"SF",Y163&lt;&gt;""),AND(AA163&lt;&gt;"NA",AA163&lt;&gt;"C",AA163&lt;&gt;"NC",AA163&lt;&gt;"SF",AA163&lt;&gt;""),AND(AC163&lt;&gt;"NA",AC163&lt;&gt;"C",AC163&lt;&gt;"NC",AC163&lt;&gt;"SF",AC163&lt;&gt;"")),"FALSO",IF(AND(O163="NA",Q163="NA",S163="NA",U163="NA",W163="NA",Y163="NA",AA163="NA",AC163="NA"),"NA",IF(OR(O163="NC",Q163="NC",S163="NC",U163="NC",W163="NC",Y163="NC",AA163="NC",AC163="NC",O163="SF",Q163="SF",S163="SF",U163="SF",W163="SF",Y163="SF",AA163="SF",AC163="SF"),"NC",IF(OR(O163="C",Q163="C",S163="C",U163="C",W163="C",Y163="C",AA163="C",AC163="C"),"C","")))))</f>
        <v>C</v>
      </c>
      <c r="AG163" s="185" t="str">
        <f>IF(AND(AE163="C",AF163="C"),"UTILIZOU O PDA CORRETAMENTE",IF(AND(AE163="C",AF163="NC"),"UTILIZOU O PDA CORRETAMENTE. NÃO HÁ FOTOS DE TODAS AS ETAPAS",IF(AND(AE163="NC",AF163="NC"),"NÃO UTILIZOU O PDA",IF(AND(AE163="NA",AF163="NA"),"NÃO AVALIADO POR FALHA DE SINCRONISMO"))))</f>
        <v>UTILIZOU O PDA CORRETAMENTE</v>
      </c>
      <c r="AH163" s="144" t="s">
        <v>207</v>
      </c>
      <c r="AI163" s="150" t="s">
        <v>6</v>
      </c>
      <c r="AJ163" s="149" t="str">
        <f>E163</f>
        <v>SÃO PAULO</v>
      </c>
      <c r="AK163" s="151" t="s">
        <v>60</v>
      </c>
    </row>
    <row r="164" spans="1:37" ht="30" hidden="1" customHeight="1">
      <c r="A164" s="221" t="s">
        <v>201</v>
      </c>
      <c r="B164" s="222">
        <v>2620199555</v>
      </c>
      <c r="C164" s="222" t="s">
        <v>123</v>
      </c>
      <c r="D164" s="222" t="s">
        <v>109</v>
      </c>
      <c r="E164" s="222" t="s">
        <v>5</v>
      </c>
      <c r="F164" s="222" t="s">
        <v>1327</v>
      </c>
      <c r="G164" s="222">
        <v>321</v>
      </c>
      <c r="H164" s="222" t="s">
        <v>203</v>
      </c>
      <c r="I164" s="222" t="s">
        <v>1328</v>
      </c>
      <c r="J164" s="222" t="s">
        <v>1203</v>
      </c>
      <c r="K164" s="222" t="s">
        <v>1329</v>
      </c>
      <c r="L164" s="223">
        <v>46157.333333333336</v>
      </c>
      <c r="M164" s="223">
        <v>46157.395833333336</v>
      </c>
      <c r="N164" s="222" t="s">
        <v>1183</v>
      </c>
      <c r="O164" s="155" t="s">
        <v>207</v>
      </c>
      <c r="P164" s="90"/>
      <c r="Q164" s="144" t="s">
        <v>207</v>
      </c>
      <c r="R164" s="90"/>
      <c r="S164" s="144" t="s">
        <v>207</v>
      </c>
      <c r="T164" s="90"/>
      <c r="U164" s="144" t="s">
        <v>207</v>
      </c>
      <c r="V164" s="90"/>
      <c r="W164" s="144" t="s">
        <v>207</v>
      </c>
      <c r="X164" s="90"/>
      <c r="Y164" s="144" t="s">
        <v>207</v>
      </c>
      <c r="Z164" s="90"/>
      <c r="AA164" s="144" t="s">
        <v>207</v>
      </c>
      <c r="AB164" s="90"/>
      <c r="AC164" s="144" t="s">
        <v>207</v>
      </c>
      <c r="AD164" s="90"/>
      <c r="AE164" s="144" t="s">
        <v>207</v>
      </c>
      <c r="AF164" s="142" t="str">
        <f>IF(AND(O164="",Q164="",S164="",U164="",W164="",Y164="",AA164="",AC164=""),"",IF(OR(AND(O164&lt;&gt;"NA",O164&lt;&gt;"C",O164&lt;&gt;"NC",O164&lt;&gt;"SF",O164&lt;&gt;""),AND(Q164&lt;&gt;"NA",Q164&lt;&gt;"C",Q164&lt;&gt;"NC",Q164&lt;&gt;"SF",Q164&lt;&gt;""),AND(S164&lt;&gt;"NA",S164&lt;&gt;"C",S164&lt;&gt;"NC",S164&lt;&gt;"SF",S164&lt;&gt;""),AND(U164&lt;&gt;"NA",U164&lt;&gt;"C",U164&lt;&gt;"NC",U164&lt;&gt;"SF",U164&lt;&gt;""),AND(W164&lt;&gt;"NA",W164&lt;&gt;"C",W164&lt;&gt;"NC",W164&lt;&gt;"SF",W164&lt;&gt;""),AND(Y164&lt;&gt;"NA",Y164&lt;&gt;"C",Y164&lt;&gt;"NC",Y164&lt;&gt;"SF",Y164&lt;&gt;""),AND(AA164&lt;&gt;"NA",AA164&lt;&gt;"C",AA164&lt;&gt;"NC",AA164&lt;&gt;"SF",AA164&lt;&gt;""),AND(AC164&lt;&gt;"NA",AC164&lt;&gt;"C",AC164&lt;&gt;"NC",AC164&lt;&gt;"SF",AC164&lt;&gt;"")),"FALSO",IF(AND(O164="NA",Q164="NA",S164="NA",U164="NA",W164="NA",Y164="NA",AA164="NA",AC164="NA"),"NA",IF(OR(O164="NC",Q164="NC",S164="NC",U164="NC",W164="NC",Y164="NC",AA164="NC",AC164="NC",O164="SF",Q164="SF",S164="SF",U164="SF",W164="SF",Y164="SF",AA164="SF",AC164="SF"),"NC",IF(OR(O164="C",Q164="C",S164="C",U164="C",W164="C",Y164="C",AA164="C",AC164="C"),"C","")))))</f>
        <v>C</v>
      </c>
      <c r="AG164" s="185" t="str">
        <f>IF(AND(AE164="C",AF164="C"),"UTILIZOU O PDA CORRETAMENTE",IF(AND(AE164="C",AF164="NC"),"UTILIZOU O PDA CORRETAMENTE. NÃO HÁ FOTOS DE TODAS AS ETAPAS",IF(AND(AE164="NC",AF164="NC"),"NÃO UTILIZOU O PDA",IF(AND(AE164="NA",AF164="NA"),"NÃO AVALIADO POR FALHA DE SINCRONISMO"))))</f>
        <v>UTILIZOU O PDA CORRETAMENTE</v>
      </c>
      <c r="AH164" s="144" t="s">
        <v>207</v>
      </c>
      <c r="AI164" s="150" t="s">
        <v>6</v>
      </c>
      <c r="AJ164" s="149" t="str">
        <f>E164</f>
        <v>SÃO PAULO</v>
      </c>
      <c r="AK164" s="151" t="s">
        <v>60</v>
      </c>
    </row>
    <row r="165" spans="1:37" ht="30" hidden="1" customHeight="1">
      <c r="A165" s="221" t="s">
        <v>201</v>
      </c>
      <c r="B165" s="222">
        <v>2619792597</v>
      </c>
      <c r="C165" s="222" t="s">
        <v>1172</v>
      </c>
      <c r="D165" s="222" t="s">
        <v>112</v>
      </c>
      <c r="E165" s="222" t="s">
        <v>5</v>
      </c>
      <c r="F165" s="222" t="s">
        <v>1277</v>
      </c>
      <c r="G165" s="222">
        <v>787</v>
      </c>
      <c r="H165" s="222" t="s">
        <v>203</v>
      </c>
      <c r="I165" s="222" t="s">
        <v>316</v>
      </c>
      <c r="J165" s="222" t="s">
        <v>1263</v>
      </c>
      <c r="K165" s="222" t="s">
        <v>1158</v>
      </c>
      <c r="L165" s="223">
        <v>46157.333333333336</v>
      </c>
      <c r="M165" s="223">
        <v>46157.354166666664</v>
      </c>
      <c r="N165" s="222" t="s">
        <v>266</v>
      </c>
      <c r="O165" s="155" t="s">
        <v>62</v>
      </c>
      <c r="P165" s="90"/>
      <c r="Q165" s="144" t="s">
        <v>62</v>
      </c>
      <c r="R165" s="90"/>
      <c r="S165" s="144" t="s">
        <v>62</v>
      </c>
      <c r="T165" s="90"/>
      <c r="U165" s="144" t="s">
        <v>62</v>
      </c>
      <c r="V165" s="90"/>
      <c r="W165" s="144" t="s">
        <v>62</v>
      </c>
      <c r="X165" s="90"/>
      <c r="Y165" s="144" t="s">
        <v>62</v>
      </c>
      <c r="Z165" s="90"/>
      <c r="AA165" s="144" t="s">
        <v>62</v>
      </c>
      <c r="AB165" s="90"/>
      <c r="AC165" s="144" t="s">
        <v>62</v>
      </c>
      <c r="AD165" s="90"/>
      <c r="AE165" s="144" t="s">
        <v>62</v>
      </c>
      <c r="AF165" s="142" t="str">
        <f>IF(AND(O165="",Q165="",S165="",U165="",W165="",Y165="",AA165="",AC165=""),"",IF(OR(AND(O165&lt;&gt;"NA",O165&lt;&gt;"C",O165&lt;&gt;"NC",O165&lt;&gt;"SF",O165&lt;&gt;""),AND(Q165&lt;&gt;"NA",Q165&lt;&gt;"C",Q165&lt;&gt;"NC",Q165&lt;&gt;"SF",Q165&lt;&gt;""),AND(S165&lt;&gt;"NA",S165&lt;&gt;"C",S165&lt;&gt;"NC",S165&lt;&gt;"SF",S165&lt;&gt;""),AND(U165&lt;&gt;"NA",U165&lt;&gt;"C",U165&lt;&gt;"NC",U165&lt;&gt;"SF",U165&lt;&gt;""),AND(W165&lt;&gt;"NA",W165&lt;&gt;"C",W165&lt;&gt;"NC",W165&lt;&gt;"SF",W165&lt;&gt;""),AND(Y165&lt;&gt;"NA",Y165&lt;&gt;"C",Y165&lt;&gt;"NC",Y165&lt;&gt;"SF",Y165&lt;&gt;""),AND(AA165&lt;&gt;"NA",AA165&lt;&gt;"C",AA165&lt;&gt;"NC",AA165&lt;&gt;"SF",AA165&lt;&gt;""),AND(AC165&lt;&gt;"NA",AC165&lt;&gt;"C",AC165&lt;&gt;"NC",AC165&lt;&gt;"SF",AC165&lt;&gt;"")),"FALSO",IF(AND(O165="NA",Q165="NA",S165="NA",U165="NA",W165="NA",Y165="NA",AA165="NA",AC165="NA"),"NA",IF(OR(O165="NC",Q165="NC",S165="NC",U165="NC",W165="NC",Y165="NC",AA165="NC",AC165="NC",O165="SF",Q165="SF",S165="SF",U165="SF",W165="SF",Y165="SF",AA165="SF",AC165="SF"),"NC",IF(OR(O165="C",Q165="C",S165="C",U165="C",W165="C",Y165="C",AA165="C",AC165="C"),"C","")))))</f>
        <v>NA</v>
      </c>
      <c r="AG165" s="185" t="str">
        <f>IF(AND(AE165="C",AF165="C"),"UTILIZOU O PDA CORRETAMENTE",IF(AND(AE165="C",AF165="NC"),"UTILIZOU O PDA CORRETAMENTE. NÃO HÁ FOTOS DE TODAS AS ETAPAS",IF(AND(AE165="NC",AF165="NC"),"NÃO UTILIZOU O PDA",IF(AND(AE165="NA",AF165="NA"),"NÃO AVALIADO POR FALHA DE SINCRONISMO"))))</f>
        <v>NÃO AVALIADO POR FALHA DE SINCRONISMO</v>
      </c>
      <c r="AH165" s="144" t="s">
        <v>207</v>
      </c>
      <c r="AI165" s="150" t="s">
        <v>6</v>
      </c>
      <c r="AJ165" s="149" t="str">
        <f>E165</f>
        <v>SÃO PAULO</v>
      </c>
      <c r="AK165" s="151" t="s">
        <v>60</v>
      </c>
    </row>
    <row r="166" spans="1:37" ht="30" hidden="1" customHeight="1">
      <c r="A166" s="221" t="s">
        <v>201</v>
      </c>
      <c r="B166" s="222">
        <v>2620131506</v>
      </c>
      <c r="C166" s="222" t="s">
        <v>1290</v>
      </c>
      <c r="D166" s="222" t="s">
        <v>112</v>
      </c>
      <c r="E166" s="222" t="s">
        <v>5</v>
      </c>
      <c r="F166" s="222" t="s">
        <v>1330</v>
      </c>
      <c r="G166" s="222">
        <v>303</v>
      </c>
      <c r="H166" s="222" t="s">
        <v>501</v>
      </c>
      <c r="I166" s="222" t="s">
        <v>383</v>
      </c>
      <c r="J166" s="222" t="s">
        <v>1166</v>
      </c>
      <c r="K166" s="222" t="s">
        <v>1158</v>
      </c>
      <c r="L166" s="223">
        <v>46157.333333333336</v>
      </c>
      <c r="M166" s="223">
        <v>46157.354166666664</v>
      </c>
      <c r="N166" s="222" t="s">
        <v>266</v>
      </c>
      <c r="O166" s="155" t="s">
        <v>62</v>
      </c>
      <c r="P166" s="90"/>
      <c r="Q166" s="144" t="s">
        <v>62</v>
      </c>
      <c r="R166" s="90"/>
      <c r="S166" s="144" t="s">
        <v>62</v>
      </c>
      <c r="T166" s="90"/>
      <c r="U166" s="144" t="s">
        <v>62</v>
      </c>
      <c r="V166" s="90"/>
      <c r="W166" s="144" t="s">
        <v>62</v>
      </c>
      <c r="X166" s="90"/>
      <c r="Y166" s="144" t="s">
        <v>62</v>
      </c>
      <c r="Z166" s="90"/>
      <c r="AA166" s="144" t="s">
        <v>62</v>
      </c>
      <c r="AB166" s="90"/>
      <c r="AC166" s="144" t="s">
        <v>62</v>
      </c>
      <c r="AD166" s="90"/>
      <c r="AE166" s="144" t="s">
        <v>62</v>
      </c>
      <c r="AF166" s="142" t="str">
        <f>IF(AND(O166="",Q166="",S166="",U166="",W166="",Y166="",AA166="",AC166=""),"",IF(OR(AND(O166&lt;&gt;"NA",O166&lt;&gt;"C",O166&lt;&gt;"NC",O166&lt;&gt;"SF",O166&lt;&gt;""),AND(Q166&lt;&gt;"NA",Q166&lt;&gt;"C",Q166&lt;&gt;"NC",Q166&lt;&gt;"SF",Q166&lt;&gt;""),AND(S166&lt;&gt;"NA",S166&lt;&gt;"C",S166&lt;&gt;"NC",S166&lt;&gt;"SF",S166&lt;&gt;""),AND(U166&lt;&gt;"NA",U166&lt;&gt;"C",U166&lt;&gt;"NC",U166&lt;&gt;"SF",U166&lt;&gt;""),AND(W166&lt;&gt;"NA",W166&lt;&gt;"C",W166&lt;&gt;"NC",W166&lt;&gt;"SF",W166&lt;&gt;""),AND(Y166&lt;&gt;"NA",Y166&lt;&gt;"C",Y166&lt;&gt;"NC",Y166&lt;&gt;"SF",Y166&lt;&gt;""),AND(AA166&lt;&gt;"NA",AA166&lt;&gt;"C",AA166&lt;&gt;"NC",AA166&lt;&gt;"SF",AA166&lt;&gt;""),AND(AC166&lt;&gt;"NA",AC166&lt;&gt;"C",AC166&lt;&gt;"NC",AC166&lt;&gt;"SF",AC166&lt;&gt;"")),"FALSO",IF(AND(O166="NA",Q166="NA",S166="NA",U166="NA",W166="NA",Y166="NA",AA166="NA",AC166="NA"),"NA",IF(OR(O166="NC",Q166="NC",S166="NC",U166="NC",W166="NC",Y166="NC",AA166="NC",AC166="NC",O166="SF",Q166="SF",S166="SF",U166="SF",W166="SF",Y166="SF",AA166="SF",AC166="SF"),"NC",IF(OR(O166="C",Q166="C",S166="C",U166="C",W166="C",Y166="C",AA166="C",AC166="C"),"C","")))))</f>
        <v>NA</v>
      </c>
      <c r="AG166" s="185" t="str">
        <f>IF(AND(AE166="C",AF166="C"),"UTILIZOU O PDA CORRETAMENTE",IF(AND(AE166="C",AF166="NC"),"UTILIZOU O PDA CORRETAMENTE. NÃO HÁ FOTOS DE TODAS AS ETAPAS",IF(AND(AE166="NC",AF166="NC"),"NÃO UTILIZOU O PDA",IF(AND(AE166="NA",AF166="NA"),"NÃO AVALIADO POR FALHA DE SINCRONISMO"))))</f>
        <v>NÃO AVALIADO POR FALHA DE SINCRONISMO</v>
      </c>
      <c r="AH166" s="144" t="s">
        <v>207</v>
      </c>
      <c r="AI166" s="150" t="s">
        <v>6</v>
      </c>
      <c r="AJ166" s="149" t="str">
        <f>E166</f>
        <v>SÃO PAULO</v>
      </c>
      <c r="AK166" s="151" t="s">
        <v>60</v>
      </c>
    </row>
    <row r="167" spans="1:37" ht="30" hidden="1" customHeight="1">
      <c r="A167" s="221" t="s">
        <v>201</v>
      </c>
      <c r="B167" s="222">
        <v>2620210193</v>
      </c>
      <c r="C167" s="222" t="s">
        <v>123</v>
      </c>
      <c r="D167" s="222" t="s">
        <v>109</v>
      </c>
      <c r="E167" s="222" t="s">
        <v>5</v>
      </c>
      <c r="F167" s="222" t="s">
        <v>1331</v>
      </c>
      <c r="G167" s="222">
        <v>779</v>
      </c>
      <c r="H167" s="222" t="s">
        <v>217</v>
      </c>
      <c r="I167" s="222" t="s">
        <v>1083</v>
      </c>
      <c r="J167" s="222" t="s">
        <v>1182</v>
      </c>
      <c r="K167" s="222" t="s">
        <v>217</v>
      </c>
      <c r="L167" s="223">
        <v>46157.353472222225</v>
      </c>
      <c r="M167" s="223">
        <v>46157.40625</v>
      </c>
      <c r="N167" s="222" t="s">
        <v>1169</v>
      </c>
      <c r="O167" s="155" t="s">
        <v>207</v>
      </c>
      <c r="P167" s="90"/>
      <c r="Q167" s="144" t="s">
        <v>207</v>
      </c>
      <c r="R167" s="90"/>
      <c r="S167" s="144" t="s">
        <v>207</v>
      </c>
      <c r="T167" s="90"/>
      <c r="U167" s="144" t="s">
        <v>207</v>
      </c>
      <c r="V167" s="90"/>
      <c r="W167" s="144" t="s">
        <v>207</v>
      </c>
      <c r="X167" s="90"/>
      <c r="Y167" s="144" t="s">
        <v>62</v>
      </c>
      <c r="Z167" s="90"/>
      <c r="AA167" s="144" t="s">
        <v>207</v>
      </c>
      <c r="AB167" s="90"/>
      <c r="AC167" s="144" t="s">
        <v>207</v>
      </c>
      <c r="AD167" s="90"/>
      <c r="AE167" s="144" t="s">
        <v>207</v>
      </c>
      <c r="AF167" s="142" t="str">
        <f>IF(AND(O167="",Q167="",S167="",U167="",W167="",Y167="",AA167="",AC167=""),"",IF(OR(AND(O167&lt;&gt;"NA",O167&lt;&gt;"C",O167&lt;&gt;"NC",O167&lt;&gt;"SF",O167&lt;&gt;""),AND(Q167&lt;&gt;"NA",Q167&lt;&gt;"C",Q167&lt;&gt;"NC",Q167&lt;&gt;"SF",Q167&lt;&gt;""),AND(S167&lt;&gt;"NA",S167&lt;&gt;"C",S167&lt;&gt;"NC",S167&lt;&gt;"SF",S167&lt;&gt;""),AND(U167&lt;&gt;"NA",U167&lt;&gt;"C",U167&lt;&gt;"NC",U167&lt;&gt;"SF",U167&lt;&gt;""),AND(W167&lt;&gt;"NA",W167&lt;&gt;"C",W167&lt;&gt;"NC",W167&lt;&gt;"SF",W167&lt;&gt;""),AND(Y167&lt;&gt;"NA",Y167&lt;&gt;"C",Y167&lt;&gt;"NC",Y167&lt;&gt;"SF",Y167&lt;&gt;""),AND(AA167&lt;&gt;"NA",AA167&lt;&gt;"C",AA167&lt;&gt;"NC",AA167&lt;&gt;"SF",AA167&lt;&gt;""),AND(AC167&lt;&gt;"NA",AC167&lt;&gt;"C",AC167&lt;&gt;"NC",AC167&lt;&gt;"SF",AC167&lt;&gt;"")),"FALSO",IF(AND(O167="NA",Q167="NA",S167="NA",U167="NA",W167="NA",Y167="NA",AA167="NA",AC167="NA"),"NA",IF(OR(O167="NC",Q167="NC",S167="NC",U167="NC",W167="NC",Y167="NC",AA167="NC",AC167="NC",O167="SF",Q167="SF",S167="SF",U167="SF",W167="SF",Y167="SF",AA167="SF",AC167="SF"),"NC",IF(OR(O167="C",Q167="C",S167="C",U167="C",W167="C",Y167="C",AA167="C",AC167="C"),"C","")))))</f>
        <v>C</v>
      </c>
      <c r="AG167" s="185" t="str">
        <f>IF(AND(AE167="C",AF167="C"),"UTILIZOU O PDA CORRETAMENTE",IF(AND(AE167="C",AF167="NC"),"UTILIZOU O PDA CORRETAMENTE. NÃO HÁ FOTOS DE TODAS AS ETAPAS",IF(AND(AE167="NC",AF167="NC"),"NÃO UTILIZOU O PDA",IF(AND(AE167="NA",AF167="NA"),"NÃO AVALIADO POR FALHA DE SINCRONISMO"))))</f>
        <v>UTILIZOU O PDA CORRETAMENTE</v>
      </c>
      <c r="AH167" s="144" t="s">
        <v>207</v>
      </c>
      <c r="AI167" s="150" t="s">
        <v>6</v>
      </c>
      <c r="AJ167" s="149" t="str">
        <f>E167</f>
        <v>SÃO PAULO</v>
      </c>
      <c r="AK167" s="151" t="s">
        <v>60</v>
      </c>
    </row>
    <row r="168" spans="1:37" ht="30" hidden="1" customHeight="1">
      <c r="A168" s="221" t="s">
        <v>201</v>
      </c>
      <c r="B168" s="222">
        <v>2620240592</v>
      </c>
      <c r="C168" s="222" t="s">
        <v>123</v>
      </c>
      <c r="D168" s="222" t="s">
        <v>109</v>
      </c>
      <c r="E168" s="222" t="s">
        <v>5</v>
      </c>
      <c r="F168" s="222" t="s">
        <v>1332</v>
      </c>
      <c r="G168" s="222">
        <v>60</v>
      </c>
      <c r="H168" s="222">
        <v>56</v>
      </c>
      <c r="I168" s="222" t="s">
        <v>6</v>
      </c>
      <c r="J168" s="222" t="s">
        <v>1203</v>
      </c>
      <c r="K168" s="222" t="s">
        <v>1333</v>
      </c>
      <c r="L168" s="223">
        <v>46157.375</v>
      </c>
      <c r="M168" s="223">
        <v>46157.458333333336</v>
      </c>
      <c r="N168" s="222" t="s">
        <v>1169</v>
      </c>
      <c r="O168" s="155" t="s">
        <v>207</v>
      </c>
      <c r="P168" s="90"/>
      <c r="Q168" s="144" t="s">
        <v>207</v>
      </c>
      <c r="R168" s="90"/>
      <c r="S168" s="144" t="s">
        <v>207</v>
      </c>
      <c r="T168" s="90"/>
      <c r="U168" s="144" t="s">
        <v>207</v>
      </c>
      <c r="V168" s="90"/>
      <c r="W168" s="144" t="s">
        <v>207</v>
      </c>
      <c r="X168" s="90"/>
      <c r="Y168" s="144" t="s">
        <v>62</v>
      </c>
      <c r="Z168" s="90"/>
      <c r="AA168" s="144" t="s">
        <v>207</v>
      </c>
      <c r="AB168" s="90"/>
      <c r="AC168" s="144" t="s">
        <v>207</v>
      </c>
      <c r="AD168" s="90"/>
      <c r="AE168" s="144" t="s">
        <v>207</v>
      </c>
      <c r="AF168" s="142" t="str">
        <f>IF(AND(O168="",Q168="",S168="",U168="",W168="",Y168="",AA168="",AC168=""),"",IF(OR(AND(O168&lt;&gt;"NA",O168&lt;&gt;"C",O168&lt;&gt;"NC",O168&lt;&gt;"SF",O168&lt;&gt;""),AND(Q168&lt;&gt;"NA",Q168&lt;&gt;"C",Q168&lt;&gt;"NC",Q168&lt;&gt;"SF",Q168&lt;&gt;""),AND(S168&lt;&gt;"NA",S168&lt;&gt;"C",S168&lt;&gt;"NC",S168&lt;&gt;"SF",S168&lt;&gt;""),AND(U168&lt;&gt;"NA",U168&lt;&gt;"C",U168&lt;&gt;"NC",U168&lt;&gt;"SF",U168&lt;&gt;""),AND(W168&lt;&gt;"NA",W168&lt;&gt;"C",W168&lt;&gt;"NC",W168&lt;&gt;"SF",W168&lt;&gt;""),AND(Y168&lt;&gt;"NA",Y168&lt;&gt;"C",Y168&lt;&gt;"NC",Y168&lt;&gt;"SF",Y168&lt;&gt;""),AND(AA168&lt;&gt;"NA",AA168&lt;&gt;"C",AA168&lt;&gt;"NC",AA168&lt;&gt;"SF",AA168&lt;&gt;""),AND(AC168&lt;&gt;"NA",AC168&lt;&gt;"C",AC168&lt;&gt;"NC",AC168&lt;&gt;"SF",AC168&lt;&gt;"")),"FALSO",IF(AND(O168="NA",Q168="NA",S168="NA",U168="NA",W168="NA",Y168="NA",AA168="NA",AC168="NA"),"NA",IF(OR(O168="NC",Q168="NC",S168="NC",U168="NC",W168="NC",Y168="NC",AA168="NC",AC168="NC",O168="SF",Q168="SF",S168="SF",U168="SF",W168="SF",Y168="SF",AA168="SF",AC168="SF"),"NC",IF(OR(O168="C",Q168="C",S168="C",U168="C",W168="C",Y168="C",AA168="C",AC168="C"),"C","")))))</f>
        <v>C</v>
      </c>
      <c r="AG168" s="185" t="str">
        <f>IF(AND(AE168="C",AF168="C"),"UTILIZOU O PDA CORRETAMENTE",IF(AND(AE168="C",AF168="NC"),"UTILIZOU O PDA CORRETAMENTE. NÃO HÁ FOTOS DE TODAS AS ETAPAS",IF(AND(AE168="NC",AF168="NC"),"NÃO UTILIZOU O PDA",IF(AND(AE168="NA",AF168="NA"),"NÃO AVALIADO POR FALHA DE SINCRONISMO"))))</f>
        <v>UTILIZOU O PDA CORRETAMENTE</v>
      </c>
      <c r="AH168" s="144" t="s">
        <v>207</v>
      </c>
      <c r="AI168" s="150" t="s">
        <v>6</v>
      </c>
      <c r="AJ168" s="149" t="str">
        <f>E168</f>
        <v>SÃO PAULO</v>
      </c>
      <c r="AK168" s="151" t="s">
        <v>60</v>
      </c>
    </row>
    <row r="169" spans="1:37" ht="30" hidden="1" customHeight="1">
      <c r="A169" s="221" t="s">
        <v>201</v>
      </c>
      <c r="B169" s="222">
        <v>2620530671</v>
      </c>
      <c r="C169" s="222" t="s">
        <v>1206</v>
      </c>
      <c r="D169" s="222" t="s">
        <v>111</v>
      </c>
      <c r="E169" s="222" t="s">
        <v>5</v>
      </c>
      <c r="F169" s="222" t="s">
        <v>1334</v>
      </c>
      <c r="G169" s="222">
        <v>727</v>
      </c>
      <c r="H169" s="222" t="s">
        <v>217</v>
      </c>
      <c r="I169" s="222" t="s">
        <v>1335</v>
      </c>
      <c r="J169" s="222" t="s">
        <v>1207</v>
      </c>
      <c r="K169" s="222" t="s">
        <v>1271</v>
      </c>
      <c r="L169" s="223">
        <v>46157.385416666664</v>
      </c>
      <c r="M169" s="223">
        <v>46157.438194444447</v>
      </c>
      <c r="N169" s="222" t="s">
        <v>1179</v>
      </c>
      <c r="O169" s="155" t="s">
        <v>207</v>
      </c>
      <c r="P169" s="90"/>
      <c r="Q169" s="144" t="s">
        <v>207</v>
      </c>
      <c r="R169" s="90"/>
      <c r="S169" s="144" t="s">
        <v>207</v>
      </c>
      <c r="T169" s="90"/>
      <c r="U169" s="144" t="s">
        <v>207</v>
      </c>
      <c r="V169" s="90"/>
      <c r="W169" s="144" t="s">
        <v>207</v>
      </c>
      <c r="X169" s="90"/>
      <c r="Y169" s="144" t="s">
        <v>62</v>
      </c>
      <c r="Z169" s="90"/>
      <c r="AA169" s="144" t="s">
        <v>207</v>
      </c>
      <c r="AB169" s="90"/>
      <c r="AC169" s="144" t="s">
        <v>207</v>
      </c>
      <c r="AD169" s="90"/>
      <c r="AE169" s="144" t="s">
        <v>207</v>
      </c>
      <c r="AF169" s="142" t="str">
        <f>IF(AND(O169="",Q169="",S169="",U169="",W169="",Y169="",AA169="",AC169=""),"",IF(OR(AND(O169&lt;&gt;"NA",O169&lt;&gt;"C",O169&lt;&gt;"NC",O169&lt;&gt;"SF",O169&lt;&gt;""),AND(Q169&lt;&gt;"NA",Q169&lt;&gt;"C",Q169&lt;&gt;"NC",Q169&lt;&gt;"SF",Q169&lt;&gt;""),AND(S169&lt;&gt;"NA",S169&lt;&gt;"C",S169&lt;&gt;"NC",S169&lt;&gt;"SF",S169&lt;&gt;""),AND(U169&lt;&gt;"NA",U169&lt;&gt;"C",U169&lt;&gt;"NC",U169&lt;&gt;"SF",U169&lt;&gt;""),AND(W169&lt;&gt;"NA",W169&lt;&gt;"C",W169&lt;&gt;"NC",W169&lt;&gt;"SF",W169&lt;&gt;""),AND(Y169&lt;&gt;"NA",Y169&lt;&gt;"C",Y169&lt;&gt;"NC",Y169&lt;&gt;"SF",Y169&lt;&gt;""),AND(AA169&lt;&gt;"NA",AA169&lt;&gt;"C",AA169&lt;&gt;"NC",AA169&lt;&gt;"SF",AA169&lt;&gt;""),AND(AC169&lt;&gt;"NA",AC169&lt;&gt;"C",AC169&lt;&gt;"NC",AC169&lt;&gt;"SF",AC169&lt;&gt;"")),"FALSO",IF(AND(O169="NA",Q169="NA",S169="NA",U169="NA",W169="NA",Y169="NA",AA169="NA",AC169="NA"),"NA",IF(OR(O169="NC",Q169="NC",S169="NC",U169="NC",W169="NC",Y169="NC",AA169="NC",AC169="NC",O169="SF",Q169="SF",S169="SF",U169="SF",W169="SF",Y169="SF",AA169="SF",AC169="SF"),"NC",IF(OR(O169="C",Q169="C",S169="C",U169="C",W169="C",Y169="C",AA169="C",AC169="C"),"C","")))))</f>
        <v>C</v>
      </c>
      <c r="AG169" s="185" t="str">
        <f>IF(AND(AE169="C",AF169="C"),"UTILIZOU O PDA CORRETAMENTE",IF(AND(AE169="C",AF169="NC"),"UTILIZOU O PDA CORRETAMENTE. NÃO HÁ FOTOS DE TODAS AS ETAPAS",IF(AND(AE169="NC",AF169="NC"),"NÃO UTILIZOU O PDA",IF(AND(AE169="NA",AF169="NA"),"NÃO AVALIADO POR FALHA DE SINCRONISMO"))))</f>
        <v>UTILIZOU O PDA CORRETAMENTE</v>
      </c>
      <c r="AH169" s="144" t="s">
        <v>207</v>
      </c>
      <c r="AI169" s="150" t="s">
        <v>6</v>
      </c>
      <c r="AJ169" s="149" t="str">
        <f>E169</f>
        <v>SÃO PAULO</v>
      </c>
      <c r="AK169" s="151" t="s">
        <v>60</v>
      </c>
    </row>
    <row r="170" spans="1:37" ht="30" hidden="1" customHeight="1">
      <c r="A170" s="221" t="s">
        <v>201</v>
      </c>
      <c r="B170" s="222">
        <v>2620195041</v>
      </c>
      <c r="C170" s="222" t="s">
        <v>121</v>
      </c>
      <c r="D170" s="222" t="s">
        <v>112</v>
      </c>
      <c r="E170" s="222" t="s">
        <v>5</v>
      </c>
      <c r="F170" s="222" t="s">
        <v>1336</v>
      </c>
      <c r="G170" s="222">
        <v>0</v>
      </c>
      <c r="H170" s="222"/>
      <c r="I170" s="222" t="s">
        <v>283</v>
      </c>
      <c r="J170" s="222" t="s">
        <v>1166</v>
      </c>
      <c r="K170" s="222" t="s">
        <v>1337</v>
      </c>
      <c r="L170" s="223">
        <v>46157.438888888886</v>
      </c>
      <c r="M170" s="223">
        <v>46157.48541666667</v>
      </c>
      <c r="N170" s="222" t="s">
        <v>1187</v>
      </c>
      <c r="O170" s="155" t="s">
        <v>207</v>
      </c>
      <c r="P170" s="90"/>
      <c r="Q170" s="144" t="s">
        <v>207</v>
      </c>
      <c r="R170" s="90"/>
      <c r="S170" s="144" t="s">
        <v>62</v>
      </c>
      <c r="T170" s="90"/>
      <c r="U170" s="144" t="s">
        <v>62</v>
      </c>
      <c r="V170" s="90"/>
      <c r="W170" s="144" t="s">
        <v>62</v>
      </c>
      <c r="X170" s="90"/>
      <c r="Y170" s="144" t="s">
        <v>62</v>
      </c>
      <c r="Z170" s="90"/>
      <c r="AA170" s="144" t="s">
        <v>62</v>
      </c>
      <c r="AB170" s="90"/>
      <c r="AC170" s="144" t="s">
        <v>207</v>
      </c>
      <c r="AD170" s="90"/>
      <c r="AE170" s="144" t="s">
        <v>207</v>
      </c>
      <c r="AF170" s="142" t="str">
        <f>IF(AND(O170="",Q170="",S170="",U170="",W170="",Y170="",AA170="",AC170=""),"",IF(OR(AND(O170&lt;&gt;"NA",O170&lt;&gt;"C",O170&lt;&gt;"NC",O170&lt;&gt;"SF",O170&lt;&gt;""),AND(Q170&lt;&gt;"NA",Q170&lt;&gt;"C",Q170&lt;&gt;"NC",Q170&lt;&gt;"SF",Q170&lt;&gt;""),AND(S170&lt;&gt;"NA",S170&lt;&gt;"C",S170&lt;&gt;"NC",S170&lt;&gt;"SF",S170&lt;&gt;""),AND(U170&lt;&gt;"NA",U170&lt;&gt;"C",U170&lt;&gt;"NC",U170&lt;&gt;"SF",U170&lt;&gt;""),AND(W170&lt;&gt;"NA",W170&lt;&gt;"C",W170&lt;&gt;"NC",W170&lt;&gt;"SF",W170&lt;&gt;""),AND(Y170&lt;&gt;"NA",Y170&lt;&gt;"C",Y170&lt;&gt;"NC",Y170&lt;&gt;"SF",Y170&lt;&gt;""),AND(AA170&lt;&gt;"NA",AA170&lt;&gt;"C",AA170&lt;&gt;"NC",AA170&lt;&gt;"SF",AA170&lt;&gt;""),AND(AC170&lt;&gt;"NA",AC170&lt;&gt;"C",AC170&lt;&gt;"NC",AC170&lt;&gt;"SF",AC170&lt;&gt;"")),"FALSO",IF(AND(O170="NA",Q170="NA",S170="NA",U170="NA",W170="NA",Y170="NA",AA170="NA",AC170="NA"),"NA",IF(OR(O170="NC",Q170="NC",S170="NC",U170="NC",W170="NC",Y170="NC",AA170="NC",AC170="NC",O170="SF",Q170="SF",S170="SF",U170="SF",W170="SF",Y170="SF",AA170="SF",AC170="SF"),"NC",IF(OR(O170="C",Q170="C",S170="C",U170="C",W170="C",Y170="C",AA170="C",AC170="C"),"C","")))))</f>
        <v>C</v>
      </c>
      <c r="AG170" s="185" t="str">
        <f>IF(AND(AE170="C",AF170="C"),"UTILIZOU O PDA CORRETAMENTE",IF(AND(AE170="C",AF170="NC"),"UTILIZOU O PDA CORRETAMENTE. NÃO HÁ FOTOS DE TODAS AS ETAPAS",IF(AND(AE170="NC",AF170="NC"),"NÃO UTILIZOU O PDA",IF(AND(AE170="NA",AF170="NA"),"NÃO AVALIADO POR FALHA DE SINCRONISMO"))))</f>
        <v>UTILIZOU O PDA CORRETAMENTE</v>
      </c>
      <c r="AH170" s="144" t="s">
        <v>207</v>
      </c>
      <c r="AI170" s="150" t="s">
        <v>6</v>
      </c>
      <c r="AJ170" s="149" t="str">
        <f>E170</f>
        <v>SÃO PAULO</v>
      </c>
      <c r="AK170" s="151" t="s">
        <v>60</v>
      </c>
    </row>
    <row r="171" spans="1:37" ht="30" hidden="1" customHeight="1">
      <c r="A171" s="221" t="s">
        <v>201</v>
      </c>
      <c r="B171" s="222">
        <v>2620236034</v>
      </c>
      <c r="C171" s="222" t="s">
        <v>1206</v>
      </c>
      <c r="D171" s="222" t="s">
        <v>111</v>
      </c>
      <c r="E171" s="222" t="s">
        <v>5</v>
      </c>
      <c r="F171" s="222" t="s">
        <v>1338</v>
      </c>
      <c r="G171" s="222">
        <v>130</v>
      </c>
      <c r="H171" s="222"/>
      <c r="I171" s="222" t="s">
        <v>245</v>
      </c>
      <c r="J171" s="222" t="s">
        <v>1207</v>
      </c>
      <c r="K171" s="222" t="s">
        <v>1339</v>
      </c>
      <c r="L171" s="223">
        <v>46157.445833333331</v>
      </c>
      <c r="M171" s="223">
        <v>46157.547222222223</v>
      </c>
      <c r="N171" s="222" t="s">
        <v>1179</v>
      </c>
      <c r="O171" s="155" t="s">
        <v>207</v>
      </c>
      <c r="P171" s="90"/>
      <c r="Q171" s="144" t="s">
        <v>207</v>
      </c>
      <c r="R171" s="90"/>
      <c r="S171" s="144" t="s">
        <v>207</v>
      </c>
      <c r="T171" s="90"/>
      <c r="U171" s="144" t="s">
        <v>207</v>
      </c>
      <c r="V171" s="90"/>
      <c r="W171" s="144" t="s">
        <v>207</v>
      </c>
      <c r="X171" s="90"/>
      <c r="Y171" s="144" t="s">
        <v>62</v>
      </c>
      <c r="Z171" s="90"/>
      <c r="AA171" s="144" t="s">
        <v>207</v>
      </c>
      <c r="AB171" s="90"/>
      <c r="AC171" s="144" t="s">
        <v>207</v>
      </c>
      <c r="AD171" s="90"/>
      <c r="AE171" s="144" t="s">
        <v>207</v>
      </c>
      <c r="AF171" s="142" t="str">
        <f>IF(AND(O171="",Q171="",S171="",U171="",W171="",Y171="",AA171="",AC171=""),"",IF(OR(AND(O171&lt;&gt;"NA",O171&lt;&gt;"C",O171&lt;&gt;"NC",O171&lt;&gt;"SF",O171&lt;&gt;""),AND(Q171&lt;&gt;"NA",Q171&lt;&gt;"C",Q171&lt;&gt;"NC",Q171&lt;&gt;"SF",Q171&lt;&gt;""),AND(S171&lt;&gt;"NA",S171&lt;&gt;"C",S171&lt;&gt;"NC",S171&lt;&gt;"SF",S171&lt;&gt;""),AND(U171&lt;&gt;"NA",U171&lt;&gt;"C",U171&lt;&gt;"NC",U171&lt;&gt;"SF",U171&lt;&gt;""),AND(W171&lt;&gt;"NA",W171&lt;&gt;"C",W171&lt;&gt;"NC",W171&lt;&gt;"SF",W171&lt;&gt;""),AND(Y171&lt;&gt;"NA",Y171&lt;&gt;"C",Y171&lt;&gt;"NC",Y171&lt;&gt;"SF",Y171&lt;&gt;""),AND(AA171&lt;&gt;"NA",AA171&lt;&gt;"C",AA171&lt;&gt;"NC",AA171&lt;&gt;"SF",AA171&lt;&gt;""),AND(AC171&lt;&gt;"NA",AC171&lt;&gt;"C",AC171&lt;&gt;"NC",AC171&lt;&gt;"SF",AC171&lt;&gt;"")),"FALSO",IF(AND(O171="NA",Q171="NA",S171="NA",U171="NA",W171="NA",Y171="NA",AA171="NA",AC171="NA"),"NA",IF(OR(O171="NC",Q171="NC",S171="NC",U171="NC",W171="NC",Y171="NC",AA171="NC",AC171="NC",O171="SF",Q171="SF",S171="SF",U171="SF",W171="SF",Y171="SF",AA171="SF",AC171="SF"),"NC",IF(OR(O171="C",Q171="C",S171="C",U171="C",W171="C",Y171="C",AA171="C",AC171="C"),"C","")))))</f>
        <v>C</v>
      </c>
      <c r="AG171" s="185" t="str">
        <f>IF(AND(AE171="C",AF171="C"),"UTILIZOU O PDA CORRETAMENTE",IF(AND(AE171="C",AF171="NC"),"UTILIZOU O PDA CORRETAMENTE. NÃO HÁ FOTOS DE TODAS AS ETAPAS",IF(AND(AE171="NC",AF171="NC"),"NÃO UTILIZOU O PDA",IF(AND(AE171="NA",AF171="NA"),"NÃO AVALIADO POR FALHA DE SINCRONISMO"))))</f>
        <v>UTILIZOU O PDA CORRETAMENTE</v>
      </c>
      <c r="AH171" s="144" t="s">
        <v>207</v>
      </c>
      <c r="AI171" s="150" t="s">
        <v>6</v>
      </c>
      <c r="AJ171" s="149" t="str">
        <f>E171</f>
        <v>SÃO PAULO</v>
      </c>
      <c r="AK171" s="151" t="s">
        <v>60</v>
      </c>
    </row>
    <row r="172" spans="1:37" ht="30" hidden="1" customHeight="1">
      <c r="A172" s="221" t="s">
        <v>201</v>
      </c>
      <c r="B172" s="222">
        <v>2620529933</v>
      </c>
      <c r="C172" s="222" t="s">
        <v>121</v>
      </c>
      <c r="D172" s="222" t="s">
        <v>112</v>
      </c>
      <c r="E172" s="222" t="s">
        <v>5</v>
      </c>
      <c r="F172" s="222" t="s">
        <v>1340</v>
      </c>
      <c r="G172" s="222">
        <v>437</v>
      </c>
      <c r="H172" s="222" t="s">
        <v>217</v>
      </c>
      <c r="I172" s="222" t="s">
        <v>432</v>
      </c>
      <c r="J172" s="222" t="s">
        <v>1170</v>
      </c>
      <c r="K172" s="222" t="s">
        <v>1341</v>
      </c>
      <c r="L172" s="223">
        <v>46157.557638888888</v>
      </c>
      <c r="M172" s="223">
        <v>46157.560416666667</v>
      </c>
      <c r="N172" s="222" t="s">
        <v>1171</v>
      </c>
      <c r="O172" s="155" t="s">
        <v>207</v>
      </c>
      <c r="P172" s="90"/>
      <c r="Q172" s="144" t="s">
        <v>207</v>
      </c>
      <c r="R172" s="90"/>
      <c r="S172" s="144" t="s">
        <v>207</v>
      </c>
      <c r="T172" s="90"/>
      <c r="U172" s="144" t="s">
        <v>207</v>
      </c>
      <c r="V172" s="90"/>
      <c r="W172" s="144" t="s">
        <v>62</v>
      </c>
      <c r="X172" s="90"/>
      <c r="Y172" s="144" t="s">
        <v>62</v>
      </c>
      <c r="Z172" s="90"/>
      <c r="AA172" s="144" t="s">
        <v>230</v>
      </c>
      <c r="AB172" s="90"/>
      <c r="AC172" s="144" t="s">
        <v>207</v>
      </c>
      <c r="AD172" s="90"/>
      <c r="AE172" s="144" t="s">
        <v>207</v>
      </c>
      <c r="AF172" s="142" t="str">
        <f>IF(AND(O172="",Q172="",S172="",U172="",W172="",Y172="",AA172="",AC172=""),"",IF(OR(AND(O172&lt;&gt;"NA",O172&lt;&gt;"C",O172&lt;&gt;"NC",O172&lt;&gt;"SF",O172&lt;&gt;""),AND(Q172&lt;&gt;"NA",Q172&lt;&gt;"C",Q172&lt;&gt;"NC",Q172&lt;&gt;"SF",Q172&lt;&gt;""),AND(S172&lt;&gt;"NA",S172&lt;&gt;"C",S172&lt;&gt;"NC",S172&lt;&gt;"SF",S172&lt;&gt;""),AND(U172&lt;&gt;"NA",U172&lt;&gt;"C",U172&lt;&gt;"NC",U172&lt;&gt;"SF",U172&lt;&gt;""),AND(W172&lt;&gt;"NA",W172&lt;&gt;"C",W172&lt;&gt;"NC",W172&lt;&gt;"SF",W172&lt;&gt;""),AND(Y172&lt;&gt;"NA",Y172&lt;&gt;"C",Y172&lt;&gt;"NC",Y172&lt;&gt;"SF",Y172&lt;&gt;""),AND(AA172&lt;&gt;"NA",AA172&lt;&gt;"C",AA172&lt;&gt;"NC",AA172&lt;&gt;"SF",AA172&lt;&gt;""),AND(AC172&lt;&gt;"NA",AC172&lt;&gt;"C",AC172&lt;&gt;"NC",AC172&lt;&gt;"SF",AC172&lt;&gt;"")),"FALSO",IF(AND(O172="NA",Q172="NA",S172="NA",U172="NA",W172="NA",Y172="NA",AA172="NA",AC172="NA"),"NA",IF(OR(O172="NC",Q172="NC",S172="NC",U172="NC",W172="NC",Y172="NC",AA172="NC",AC172="NC",O172="SF",Q172="SF",S172="SF",U172="SF",W172="SF",Y172="SF",AA172="SF",AC172="SF"),"NC",IF(OR(O172="C",Q172="C",S172="C",U172="C",W172="C",Y172="C",AA172="C",AC172="C"),"C","")))))</f>
        <v>NC</v>
      </c>
      <c r="AG172" s="185" t="str">
        <f>IF(AND(AE172="C",AF172="C"),"UTILIZOU O PDA CORRETAMENTE",IF(AND(AE172="C",AF172="NC"),"UTILIZOU O PDA CORRETAMENTE. NÃO HÁ FOTOS DE TODAS AS ETAPAS",IF(AND(AE172="NC",AF172="NC"),"NÃO UTILIZOU O PDA",IF(AND(AE172="NA",AF172="NA"),"NÃO AVALIADO POR FALHA DE SINCRONISMO"))))</f>
        <v>UTILIZOU O PDA CORRETAMENTE. NÃO HÁ FOTOS DE TODAS AS ETAPAS</v>
      </c>
      <c r="AH172" s="144" t="s">
        <v>207</v>
      </c>
      <c r="AI172" s="150" t="s">
        <v>6</v>
      </c>
      <c r="AJ172" s="149" t="str">
        <f>E172</f>
        <v>SÃO PAULO</v>
      </c>
      <c r="AK172" s="151" t="s">
        <v>60</v>
      </c>
    </row>
    <row r="173" spans="1:37" ht="30" hidden="1" customHeight="1">
      <c r="A173" s="221" t="s">
        <v>201</v>
      </c>
      <c r="B173" s="222">
        <v>2620530458</v>
      </c>
      <c r="C173" s="222" t="s">
        <v>121</v>
      </c>
      <c r="D173" s="222" t="s">
        <v>112</v>
      </c>
      <c r="E173" s="222" t="s">
        <v>5</v>
      </c>
      <c r="F173" s="222" t="s">
        <v>445</v>
      </c>
      <c r="G173" s="222">
        <v>13</v>
      </c>
      <c r="H173" s="222"/>
      <c r="I173" s="222" t="s">
        <v>261</v>
      </c>
      <c r="J173" s="222" t="s">
        <v>1170</v>
      </c>
      <c r="K173" s="222"/>
      <c r="L173" s="223">
        <v>46157.572916666664</v>
      </c>
      <c r="M173" s="223">
        <v>46157.590277777781</v>
      </c>
      <c r="N173" s="222" t="s">
        <v>366</v>
      </c>
      <c r="O173" s="155" t="s">
        <v>207</v>
      </c>
      <c r="P173" s="90"/>
      <c r="Q173" s="144" t="s">
        <v>207</v>
      </c>
      <c r="R173" s="90"/>
      <c r="S173" s="144" t="s">
        <v>62</v>
      </c>
      <c r="T173" s="90"/>
      <c r="U173" s="144" t="s">
        <v>62</v>
      </c>
      <c r="V173" s="90"/>
      <c r="W173" s="144" t="s">
        <v>62</v>
      </c>
      <c r="X173" s="90"/>
      <c r="Y173" s="144" t="s">
        <v>62</v>
      </c>
      <c r="Z173" s="90"/>
      <c r="AA173" s="144" t="s">
        <v>62</v>
      </c>
      <c r="AB173" s="90"/>
      <c r="AC173" s="144" t="s">
        <v>207</v>
      </c>
      <c r="AD173" s="90"/>
      <c r="AE173" s="144" t="s">
        <v>207</v>
      </c>
      <c r="AF173" s="142" t="str">
        <f>IF(AND(O173="",Q173="",S173="",U173="",W173="",Y173="",AA173="",AC173=""),"",IF(OR(AND(O173&lt;&gt;"NA",O173&lt;&gt;"C",O173&lt;&gt;"NC",O173&lt;&gt;"SF",O173&lt;&gt;""),AND(Q173&lt;&gt;"NA",Q173&lt;&gt;"C",Q173&lt;&gt;"NC",Q173&lt;&gt;"SF",Q173&lt;&gt;""),AND(S173&lt;&gt;"NA",S173&lt;&gt;"C",S173&lt;&gt;"NC",S173&lt;&gt;"SF",S173&lt;&gt;""),AND(U173&lt;&gt;"NA",U173&lt;&gt;"C",U173&lt;&gt;"NC",U173&lt;&gt;"SF",U173&lt;&gt;""),AND(W173&lt;&gt;"NA",W173&lt;&gt;"C",W173&lt;&gt;"NC",W173&lt;&gt;"SF",W173&lt;&gt;""),AND(Y173&lt;&gt;"NA",Y173&lt;&gt;"C",Y173&lt;&gt;"NC",Y173&lt;&gt;"SF",Y173&lt;&gt;""),AND(AA173&lt;&gt;"NA",AA173&lt;&gt;"C",AA173&lt;&gt;"NC",AA173&lt;&gt;"SF",AA173&lt;&gt;""),AND(AC173&lt;&gt;"NA",AC173&lt;&gt;"C",AC173&lt;&gt;"NC",AC173&lt;&gt;"SF",AC173&lt;&gt;"")),"FALSO",IF(AND(O173="NA",Q173="NA",S173="NA",U173="NA",W173="NA",Y173="NA",AA173="NA",AC173="NA"),"NA",IF(OR(O173="NC",Q173="NC",S173="NC",U173="NC",W173="NC",Y173="NC",AA173="NC",AC173="NC",O173="SF",Q173="SF",S173="SF",U173="SF",W173="SF",Y173="SF",AA173="SF",AC173="SF"),"NC",IF(OR(O173="C",Q173="C",S173="C",U173="C",W173="C",Y173="C",AA173="C",AC173="C"),"C","")))))</f>
        <v>C</v>
      </c>
      <c r="AG173" s="185" t="str">
        <f>IF(AND(AE173="C",AF173="C"),"UTILIZOU O PDA CORRETAMENTE",IF(AND(AE173="C",AF173="NC"),"UTILIZOU O PDA CORRETAMENTE. NÃO HÁ FOTOS DE TODAS AS ETAPAS",IF(AND(AE173="NC",AF173="NC"),"NÃO UTILIZOU O PDA",IF(AND(AE173="NA",AF173="NA"),"NÃO AVALIADO POR FALHA DE SINCRONISMO"))))</f>
        <v>UTILIZOU O PDA CORRETAMENTE</v>
      </c>
      <c r="AH173" s="144" t="s">
        <v>207</v>
      </c>
      <c r="AI173" s="150" t="s">
        <v>6</v>
      </c>
      <c r="AJ173" s="149" t="str">
        <f>E173</f>
        <v>SÃO PAULO</v>
      </c>
      <c r="AK173" s="151" t="s">
        <v>60</v>
      </c>
    </row>
    <row r="174" spans="1:37" ht="30" hidden="1" customHeight="1">
      <c r="A174" s="221" t="s">
        <v>201</v>
      </c>
      <c r="B174" s="222">
        <v>2620326636</v>
      </c>
      <c r="C174" s="222" t="s">
        <v>1172</v>
      </c>
      <c r="D174" s="222" t="s">
        <v>112</v>
      </c>
      <c r="E174" s="222" t="s">
        <v>5</v>
      </c>
      <c r="F174" s="222" t="s">
        <v>680</v>
      </c>
      <c r="G174" s="222">
        <v>1022</v>
      </c>
      <c r="H174" s="222" t="s">
        <v>217</v>
      </c>
      <c r="I174" s="222" t="s">
        <v>459</v>
      </c>
      <c r="J174" s="222" t="s">
        <v>1191</v>
      </c>
      <c r="K174" s="222" t="s">
        <v>1320</v>
      </c>
      <c r="L174" s="223">
        <v>46157.593055555553</v>
      </c>
      <c r="M174" s="223">
        <v>46157.624305555553</v>
      </c>
      <c r="N174" s="222" t="s">
        <v>1187</v>
      </c>
      <c r="O174" s="155" t="s">
        <v>207</v>
      </c>
      <c r="P174" s="90"/>
      <c r="Q174" s="144" t="s">
        <v>207</v>
      </c>
      <c r="R174" s="90"/>
      <c r="S174" s="144" t="s">
        <v>62</v>
      </c>
      <c r="T174" s="90"/>
      <c r="U174" s="144" t="s">
        <v>207</v>
      </c>
      <c r="V174" s="90"/>
      <c r="W174" s="144" t="s">
        <v>62</v>
      </c>
      <c r="X174" s="90"/>
      <c r="Y174" s="144" t="s">
        <v>62</v>
      </c>
      <c r="Z174" s="90"/>
      <c r="AA174" s="144" t="s">
        <v>230</v>
      </c>
      <c r="AB174" s="90"/>
      <c r="AC174" s="144" t="s">
        <v>207</v>
      </c>
      <c r="AD174" s="90"/>
      <c r="AE174" s="144" t="s">
        <v>207</v>
      </c>
      <c r="AF174" s="142" t="str">
        <f>IF(AND(O174="",Q174="",S174="",U174="",W174="",Y174="",AA174="",AC174=""),"",IF(OR(AND(O174&lt;&gt;"NA",O174&lt;&gt;"C",O174&lt;&gt;"NC",O174&lt;&gt;"SF",O174&lt;&gt;""),AND(Q174&lt;&gt;"NA",Q174&lt;&gt;"C",Q174&lt;&gt;"NC",Q174&lt;&gt;"SF",Q174&lt;&gt;""),AND(S174&lt;&gt;"NA",S174&lt;&gt;"C",S174&lt;&gt;"NC",S174&lt;&gt;"SF",S174&lt;&gt;""),AND(U174&lt;&gt;"NA",U174&lt;&gt;"C",U174&lt;&gt;"NC",U174&lt;&gt;"SF",U174&lt;&gt;""),AND(W174&lt;&gt;"NA",W174&lt;&gt;"C",W174&lt;&gt;"NC",W174&lt;&gt;"SF",W174&lt;&gt;""),AND(Y174&lt;&gt;"NA",Y174&lt;&gt;"C",Y174&lt;&gt;"NC",Y174&lt;&gt;"SF",Y174&lt;&gt;""),AND(AA174&lt;&gt;"NA",AA174&lt;&gt;"C",AA174&lt;&gt;"NC",AA174&lt;&gt;"SF",AA174&lt;&gt;""),AND(AC174&lt;&gt;"NA",AC174&lt;&gt;"C",AC174&lt;&gt;"NC",AC174&lt;&gt;"SF",AC174&lt;&gt;"")),"FALSO",IF(AND(O174="NA",Q174="NA",S174="NA",U174="NA",W174="NA",Y174="NA",AA174="NA",AC174="NA"),"NA",IF(OR(O174="NC",Q174="NC",S174="NC",U174="NC",W174="NC",Y174="NC",AA174="NC",AC174="NC",O174="SF",Q174="SF",S174="SF",U174="SF",W174="SF",Y174="SF",AA174="SF",AC174="SF"),"NC",IF(OR(O174="C",Q174="C",S174="C",U174="C",W174="C",Y174="C",AA174="C",AC174="C"),"C","")))))</f>
        <v>NC</v>
      </c>
      <c r="AG174" s="185" t="str">
        <f>IF(AND(AE174="C",AF174="C"),"UTILIZOU O PDA CORRETAMENTE",IF(AND(AE174="C",AF174="NC"),"UTILIZOU O PDA CORRETAMENTE. NÃO HÁ FOTOS DE TODAS AS ETAPAS",IF(AND(AE174="NC",AF174="NC"),"NÃO UTILIZOU O PDA",IF(AND(AE174="NA",AF174="NA"),"NÃO AVALIADO POR FALHA DE SINCRONISMO"))))</f>
        <v>UTILIZOU O PDA CORRETAMENTE. NÃO HÁ FOTOS DE TODAS AS ETAPAS</v>
      </c>
      <c r="AH174" s="144" t="s">
        <v>207</v>
      </c>
      <c r="AI174" s="150" t="s">
        <v>6</v>
      </c>
      <c r="AJ174" s="149" t="str">
        <f>E174</f>
        <v>SÃO PAULO</v>
      </c>
      <c r="AK174" s="151" t="s">
        <v>60</v>
      </c>
    </row>
    <row r="175" spans="1:37" ht="30" hidden="1" customHeight="1">
      <c r="A175" s="221" t="s">
        <v>201</v>
      </c>
      <c r="B175" s="222">
        <v>2620529842</v>
      </c>
      <c r="C175" s="222" t="s">
        <v>121</v>
      </c>
      <c r="D175" s="222" t="s">
        <v>112</v>
      </c>
      <c r="E175" s="222" t="s">
        <v>5</v>
      </c>
      <c r="F175" s="222" t="s">
        <v>1340</v>
      </c>
      <c r="G175" s="222">
        <v>413</v>
      </c>
      <c r="H175" s="222" t="s">
        <v>217</v>
      </c>
      <c r="I175" s="222" t="s">
        <v>241</v>
      </c>
      <c r="J175" s="222" t="s">
        <v>1170</v>
      </c>
      <c r="K175" s="222" t="s">
        <v>1342</v>
      </c>
      <c r="L175" s="223">
        <v>46157.604166666664</v>
      </c>
      <c r="M175" s="223">
        <v>46157.605555555558</v>
      </c>
      <c r="N175" s="222" t="s">
        <v>1171</v>
      </c>
      <c r="O175" s="155" t="s">
        <v>207</v>
      </c>
      <c r="P175" s="90"/>
      <c r="Q175" s="144" t="s">
        <v>207</v>
      </c>
      <c r="R175" s="90"/>
      <c r="S175" s="144" t="s">
        <v>207</v>
      </c>
      <c r="T175" s="90"/>
      <c r="U175" s="144" t="s">
        <v>207</v>
      </c>
      <c r="V175" s="90"/>
      <c r="W175" s="144" t="s">
        <v>62</v>
      </c>
      <c r="X175" s="90"/>
      <c r="Y175" s="144" t="s">
        <v>62</v>
      </c>
      <c r="Z175" s="90"/>
      <c r="AA175" s="144" t="s">
        <v>230</v>
      </c>
      <c r="AB175" s="90"/>
      <c r="AC175" s="144" t="s">
        <v>207</v>
      </c>
      <c r="AD175" s="90"/>
      <c r="AE175" s="144" t="s">
        <v>207</v>
      </c>
      <c r="AF175" s="142" t="str">
        <f>IF(AND(O175="",Q175="",S175="",U175="",W175="",Y175="",AA175="",AC175=""),"",IF(OR(AND(O175&lt;&gt;"NA",O175&lt;&gt;"C",O175&lt;&gt;"NC",O175&lt;&gt;"SF",O175&lt;&gt;""),AND(Q175&lt;&gt;"NA",Q175&lt;&gt;"C",Q175&lt;&gt;"NC",Q175&lt;&gt;"SF",Q175&lt;&gt;""),AND(S175&lt;&gt;"NA",S175&lt;&gt;"C",S175&lt;&gt;"NC",S175&lt;&gt;"SF",S175&lt;&gt;""),AND(U175&lt;&gt;"NA",U175&lt;&gt;"C",U175&lt;&gt;"NC",U175&lt;&gt;"SF",U175&lt;&gt;""),AND(W175&lt;&gt;"NA",W175&lt;&gt;"C",W175&lt;&gt;"NC",W175&lt;&gt;"SF",W175&lt;&gt;""),AND(Y175&lt;&gt;"NA",Y175&lt;&gt;"C",Y175&lt;&gt;"NC",Y175&lt;&gt;"SF",Y175&lt;&gt;""),AND(AA175&lt;&gt;"NA",AA175&lt;&gt;"C",AA175&lt;&gt;"NC",AA175&lt;&gt;"SF",AA175&lt;&gt;""),AND(AC175&lt;&gt;"NA",AC175&lt;&gt;"C",AC175&lt;&gt;"NC",AC175&lt;&gt;"SF",AC175&lt;&gt;"")),"FALSO",IF(AND(O175="NA",Q175="NA",S175="NA",U175="NA",W175="NA",Y175="NA",AA175="NA",AC175="NA"),"NA",IF(OR(O175="NC",Q175="NC",S175="NC",U175="NC",W175="NC",Y175="NC",AA175="NC",AC175="NC",O175="SF",Q175="SF",S175="SF",U175="SF",W175="SF",Y175="SF",AA175="SF",AC175="SF"),"NC",IF(OR(O175="C",Q175="C",S175="C",U175="C",W175="C",Y175="C",AA175="C",AC175="C"),"C","")))))</f>
        <v>NC</v>
      </c>
      <c r="AG175" s="185" t="str">
        <f>IF(AND(AE175="C",AF175="C"),"UTILIZOU O PDA CORRETAMENTE",IF(AND(AE175="C",AF175="NC"),"UTILIZOU O PDA CORRETAMENTE. NÃO HÁ FOTOS DE TODAS AS ETAPAS",IF(AND(AE175="NC",AF175="NC"),"NÃO UTILIZOU O PDA",IF(AND(AE175="NA",AF175="NA"),"NÃO AVALIADO POR FALHA DE SINCRONISMO"))))</f>
        <v>UTILIZOU O PDA CORRETAMENTE. NÃO HÁ FOTOS DE TODAS AS ETAPAS</v>
      </c>
      <c r="AH175" s="144" t="s">
        <v>207</v>
      </c>
      <c r="AI175" s="150" t="s">
        <v>6</v>
      </c>
      <c r="AJ175" s="149" t="str">
        <f>E175</f>
        <v>SÃO PAULO</v>
      </c>
      <c r="AK175" s="151" t="s">
        <v>60</v>
      </c>
    </row>
    <row r="176" spans="1:37" ht="30" hidden="1" customHeight="1">
      <c r="A176" s="221" t="s">
        <v>201</v>
      </c>
      <c r="B176" s="222">
        <v>2620238663</v>
      </c>
      <c r="C176" s="222" t="s">
        <v>1180</v>
      </c>
      <c r="D176" s="222" t="s">
        <v>109</v>
      </c>
      <c r="E176" s="222" t="s">
        <v>5</v>
      </c>
      <c r="F176" s="222" t="s">
        <v>1343</v>
      </c>
      <c r="G176" s="222">
        <v>24</v>
      </c>
      <c r="H176" s="222" t="s">
        <v>203</v>
      </c>
      <c r="I176" s="222" t="s">
        <v>335</v>
      </c>
      <c r="J176" s="222" t="s">
        <v>1182</v>
      </c>
      <c r="K176" s="222" t="s">
        <v>217</v>
      </c>
      <c r="L176" s="223">
        <v>46157.611111111109</v>
      </c>
      <c r="M176" s="223">
        <v>46157.612500000003</v>
      </c>
      <c r="N176" s="222" t="s">
        <v>1226</v>
      </c>
      <c r="O176" s="155" t="s">
        <v>207</v>
      </c>
      <c r="P176" s="90"/>
      <c r="Q176" s="144" t="s">
        <v>207</v>
      </c>
      <c r="R176" s="90"/>
      <c r="S176" s="144" t="s">
        <v>207</v>
      </c>
      <c r="T176" s="90"/>
      <c r="U176" s="144" t="s">
        <v>207</v>
      </c>
      <c r="V176" s="90"/>
      <c r="W176" s="144" t="s">
        <v>207</v>
      </c>
      <c r="X176" s="90"/>
      <c r="Y176" s="144" t="s">
        <v>62</v>
      </c>
      <c r="Z176" s="90"/>
      <c r="AA176" s="144" t="s">
        <v>207</v>
      </c>
      <c r="AB176" s="90"/>
      <c r="AC176" s="144" t="s">
        <v>207</v>
      </c>
      <c r="AD176" s="90"/>
      <c r="AE176" s="144" t="s">
        <v>207</v>
      </c>
      <c r="AF176" s="142" t="str">
        <f>IF(AND(O176="",Q176="",S176="",U176="",W176="",Y176="",AA176="",AC176=""),"",IF(OR(AND(O176&lt;&gt;"NA",O176&lt;&gt;"C",O176&lt;&gt;"NC",O176&lt;&gt;"SF",O176&lt;&gt;""),AND(Q176&lt;&gt;"NA",Q176&lt;&gt;"C",Q176&lt;&gt;"NC",Q176&lt;&gt;"SF",Q176&lt;&gt;""),AND(S176&lt;&gt;"NA",S176&lt;&gt;"C",S176&lt;&gt;"NC",S176&lt;&gt;"SF",S176&lt;&gt;""),AND(U176&lt;&gt;"NA",U176&lt;&gt;"C",U176&lt;&gt;"NC",U176&lt;&gt;"SF",U176&lt;&gt;""),AND(W176&lt;&gt;"NA",W176&lt;&gt;"C",W176&lt;&gt;"NC",W176&lt;&gt;"SF",W176&lt;&gt;""),AND(Y176&lt;&gt;"NA",Y176&lt;&gt;"C",Y176&lt;&gt;"NC",Y176&lt;&gt;"SF",Y176&lt;&gt;""),AND(AA176&lt;&gt;"NA",AA176&lt;&gt;"C",AA176&lt;&gt;"NC",AA176&lt;&gt;"SF",AA176&lt;&gt;""),AND(AC176&lt;&gt;"NA",AC176&lt;&gt;"C",AC176&lt;&gt;"NC",AC176&lt;&gt;"SF",AC176&lt;&gt;"")),"FALSO",IF(AND(O176="NA",Q176="NA",S176="NA",U176="NA",W176="NA",Y176="NA",AA176="NA",AC176="NA"),"NA",IF(OR(O176="NC",Q176="NC",S176="NC",U176="NC",W176="NC",Y176="NC",AA176="NC",AC176="NC",O176="SF",Q176="SF",S176="SF",U176="SF",W176="SF",Y176="SF",AA176="SF",AC176="SF"),"NC",IF(OR(O176="C",Q176="C",S176="C",U176="C",W176="C",Y176="C",AA176="C",AC176="C"),"C","")))))</f>
        <v>C</v>
      </c>
      <c r="AG176" s="185" t="str">
        <f>IF(AND(AE176="C",AF176="C"),"UTILIZOU O PDA CORRETAMENTE",IF(AND(AE176="C",AF176="NC"),"UTILIZOU O PDA CORRETAMENTE. NÃO HÁ FOTOS DE TODAS AS ETAPAS",IF(AND(AE176="NC",AF176="NC"),"NÃO UTILIZOU O PDA",IF(AND(AE176="NA",AF176="NA"),"NÃO AVALIADO POR FALHA DE SINCRONISMO"))))</f>
        <v>UTILIZOU O PDA CORRETAMENTE</v>
      </c>
      <c r="AH176" s="144" t="s">
        <v>207</v>
      </c>
      <c r="AI176" s="150" t="s">
        <v>6</v>
      </c>
      <c r="AJ176" s="149" t="str">
        <f>E176</f>
        <v>SÃO PAULO</v>
      </c>
      <c r="AK176" s="151" t="s">
        <v>60</v>
      </c>
    </row>
    <row r="177" spans="1:37" ht="30" hidden="1" customHeight="1">
      <c r="A177" s="221" t="s">
        <v>201</v>
      </c>
      <c r="B177" s="222">
        <v>2620530547</v>
      </c>
      <c r="C177" s="222" t="s">
        <v>1172</v>
      </c>
      <c r="D177" s="222" t="s">
        <v>112</v>
      </c>
      <c r="E177" s="222" t="s">
        <v>5</v>
      </c>
      <c r="F177" s="222" t="s">
        <v>1340</v>
      </c>
      <c r="G177" s="222">
        <v>470</v>
      </c>
      <c r="H177" s="222" t="s">
        <v>203</v>
      </c>
      <c r="I177" s="222" t="s">
        <v>432</v>
      </c>
      <c r="J177" s="222" t="s">
        <v>1173</v>
      </c>
      <c r="K177" s="222"/>
      <c r="L177" s="223">
        <v>46157.630555555559</v>
      </c>
      <c r="M177" s="223">
        <v>46157.634722222225</v>
      </c>
      <c r="N177" s="222" t="s">
        <v>1171</v>
      </c>
      <c r="O177" s="155" t="s">
        <v>207</v>
      </c>
      <c r="P177" s="90"/>
      <c r="Q177" s="144" t="s">
        <v>207</v>
      </c>
      <c r="R177" s="90"/>
      <c r="S177" s="144" t="s">
        <v>207</v>
      </c>
      <c r="T177" s="90"/>
      <c r="U177" s="144" t="s">
        <v>207</v>
      </c>
      <c r="V177" s="90"/>
      <c r="W177" s="144" t="s">
        <v>62</v>
      </c>
      <c r="X177" s="90"/>
      <c r="Y177" s="144" t="s">
        <v>62</v>
      </c>
      <c r="Z177" s="90"/>
      <c r="AA177" s="144" t="s">
        <v>230</v>
      </c>
      <c r="AB177" s="90"/>
      <c r="AC177" s="144" t="s">
        <v>207</v>
      </c>
      <c r="AD177" s="90"/>
      <c r="AE177" s="144" t="s">
        <v>207</v>
      </c>
      <c r="AF177" s="142" t="str">
        <f>IF(AND(O177="",Q177="",S177="",U177="",W177="",Y177="",AA177="",AC177=""),"",IF(OR(AND(O177&lt;&gt;"NA",O177&lt;&gt;"C",O177&lt;&gt;"NC",O177&lt;&gt;"SF",O177&lt;&gt;""),AND(Q177&lt;&gt;"NA",Q177&lt;&gt;"C",Q177&lt;&gt;"NC",Q177&lt;&gt;"SF",Q177&lt;&gt;""),AND(S177&lt;&gt;"NA",S177&lt;&gt;"C",S177&lt;&gt;"NC",S177&lt;&gt;"SF",S177&lt;&gt;""),AND(U177&lt;&gt;"NA",U177&lt;&gt;"C",U177&lt;&gt;"NC",U177&lt;&gt;"SF",U177&lt;&gt;""),AND(W177&lt;&gt;"NA",W177&lt;&gt;"C",W177&lt;&gt;"NC",W177&lt;&gt;"SF",W177&lt;&gt;""),AND(Y177&lt;&gt;"NA",Y177&lt;&gt;"C",Y177&lt;&gt;"NC",Y177&lt;&gt;"SF",Y177&lt;&gt;""),AND(AA177&lt;&gt;"NA",AA177&lt;&gt;"C",AA177&lt;&gt;"NC",AA177&lt;&gt;"SF",AA177&lt;&gt;""),AND(AC177&lt;&gt;"NA",AC177&lt;&gt;"C",AC177&lt;&gt;"NC",AC177&lt;&gt;"SF",AC177&lt;&gt;"")),"FALSO",IF(AND(O177="NA",Q177="NA",S177="NA",U177="NA",W177="NA",Y177="NA",AA177="NA",AC177="NA"),"NA",IF(OR(O177="NC",Q177="NC",S177="NC",U177="NC",W177="NC",Y177="NC",AA177="NC",AC177="NC",O177="SF",Q177="SF",S177="SF",U177="SF",W177="SF",Y177="SF",AA177="SF",AC177="SF"),"NC",IF(OR(O177="C",Q177="C",S177="C",U177="C",W177="C",Y177="C",AA177="C",AC177="C"),"C","")))))</f>
        <v>NC</v>
      </c>
      <c r="AG177" s="185" t="str">
        <f>IF(AND(AE177="C",AF177="C"),"UTILIZOU O PDA CORRETAMENTE",IF(AND(AE177="C",AF177="NC"),"UTILIZOU O PDA CORRETAMENTE. NÃO HÁ FOTOS DE TODAS AS ETAPAS",IF(AND(AE177="NC",AF177="NC"),"NÃO UTILIZOU O PDA",IF(AND(AE177="NA",AF177="NA"),"NÃO AVALIADO POR FALHA DE SINCRONISMO"))))</f>
        <v>UTILIZOU O PDA CORRETAMENTE. NÃO HÁ FOTOS DE TODAS AS ETAPAS</v>
      </c>
      <c r="AH177" s="144" t="s">
        <v>207</v>
      </c>
      <c r="AI177" s="150" t="s">
        <v>6</v>
      </c>
      <c r="AJ177" s="149" t="str">
        <f>E177</f>
        <v>SÃO PAULO</v>
      </c>
      <c r="AK177" s="151" t="s">
        <v>60</v>
      </c>
    </row>
    <row r="178" spans="1:37" ht="30" hidden="1" customHeight="1">
      <c r="A178" s="221" t="s">
        <v>201</v>
      </c>
      <c r="B178" s="222">
        <v>2620553224</v>
      </c>
      <c r="C178" s="222" t="s">
        <v>116</v>
      </c>
      <c r="D178" s="222" t="s">
        <v>109</v>
      </c>
      <c r="E178" s="222" t="s">
        <v>5</v>
      </c>
      <c r="F178" s="222" t="s">
        <v>1332</v>
      </c>
      <c r="G178" s="222">
        <v>70</v>
      </c>
      <c r="H178" s="222"/>
      <c r="I178" s="222" t="s">
        <v>6</v>
      </c>
      <c r="J178" s="222" t="s">
        <v>1212</v>
      </c>
      <c r="K178" s="222" t="s">
        <v>1344</v>
      </c>
      <c r="L178" s="223">
        <v>46157.684027777781</v>
      </c>
      <c r="M178" s="223">
        <v>46157.686111111114</v>
      </c>
      <c r="N178" s="222" t="s">
        <v>1169</v>
      </c>
      <c r="O178" s="155" t="s">
        <v>207</v>
      </c>
      <c r="P178" s="90"/>
      <c r="Q178" s="144" t="s">
        <v>207</v>
      </c>
      <c r="R178" s="90"/>
      <c r="S178" s="144" t="s">
        <v>207</v>
      </c>
      <c r="T178" s="90"/>
      <c r="U178" s="144" t="s">
        <v>207</v>
      </c>
      <c r="V178" s="90"/>
      <c r="W178" s="144" t="s">
        <v>207</v>
      </c>
      <c r="X178" s="90"/>
      <c r="Y178" s="144" t="s">
        <v>62</v>
      </c>
      <c r="Z178" s="90"/>
      <c r="AA178" s="144" t="s">
        <v>207</v>
      </c>
      <c r="AB178" s="90"/>
      <c r="AC178" s="144" t="s">
        <v>207</v>
      </c>
      <c r="AD178" s="90"/>
      <c r="AE178" s="144" t="s">
        <v>207</v>
      </c>
      <c r="AF178" s="142" t="str">
        <f>IF(AND(O178="",Q178="",S178="",U178="",W178="",Y178="",AA178="",AC178=""),"",IF(OR(AND(O178&lt;&gt;"NA",O178&lt;&gt;"C",O178&lt;&gt;"NC",O178&lt;&gt;"SF",O178&lt;&gt;""),AND(Q178&lt;&gt;"NA",Q178&lt;&gt;"C",Q178&lt;&gt;"NC",Q178&lt;&gt;"SF",Q178&lt;&gt;""),AND(S178&lt;&gt;"NA",S178&lt;&gt;"C",S178&lt;&gt;"NC",S178&lt;&gt;"SF",S178&lt;&gt;""),AND(U178&lt;&gt;"NA",U178&lt;&gt;"C",U178&lt;&gt;"NC",U178&lt;&gt;"SF",U178&lt;&gt;""),AND(W178&lt;&gt;"NA",W178&lt;&gt;"C",W178&lt;&gt;"NC",W178&lt;&gt;"SF",W178&lt;&gt;""),AND(Y178&lt;&gt;"NA",Y178&lt;&gt;"C",Y178&lt;&gt;"NC",Y178&lt;&gt;"SF",Y178&lt;&gt;""),AND(AA178&lt;&gt;"NA",AA178&lt;&gt;"C",AA178&lt;&gt;"NC",AA178&lt;&gt;"SF",AA178&lt;&gt;""),AND(AC178&lt;&gt;"NA",AC178&lt;&gt;"C",AC178&lt;&gt;"NC",AC178&lt;&gt;"SF",AC178&lt;&gt;"")),"FALSO",IF(AND(O178="NA",Q178="NA",S178="NA",U178="NA",W178="NA",Y178="NA",AA178="NA",AC178="NA"),"NA",IF(OR(O178="NC",Q178="NC",S178="NC",U178="NC",W178="NC",Y178="NC",AA178="NC",AC178="NC",O178="SF",Q178="SF",S178="SF",U178="SF",W178="SF",Y178="SF",AA178="SF",AC178="SF"),"NC",IF(OR(O178="C",Q178="C",S178="C",U178="C",W178="C",Y178="C",AA178="C",AC178="C"),"C","")))))</f>
        <v>C</v>
      </c>
      <c r="AG178" s="185" t="str">
        <f>IF(AND(AE178="C",AF178="C"),"UTILIZOU O PDA CORRETAMENTE",IF(AND(AE178="C",AF178="NC"),"UTILIZOU O PDA CORRETAMENTE. NÃO HÁ FOTOS DE TODAS AS ETAPAS",IF(AND(AE178="NC",AF178="NC"),"NÃO UTILIZOU O PDA",IF(AND(AE178="NA",AF178="NA"),"NÃO AVALIADO POR FALHA DE SINCRONISMO"))))</f>
        <v>UTILIZOU O PDA CORRETAMENTE</v>
      </c>
      <c r="AH178" s="144" t="s">
        <v>207</v>
      </c>
      <c r="AI178" s="150" t="s">
        <v>6</v>
      </c>
      <c r="AJ178" s="149" t="str">
        <f>E178</f>
        <v>SÃO PAULO</v>
      </c>
      <c r="AK178" s="151" t="s">
        <v>60</v>
      </c>
    </row>
    <row r="179" spans="1:37" ht="30" hidden="1" customHeight="1">
      <c r="A179" s="221" t="s">
        <v>201</v>
      </c>
      <c r="B179" s="222">
        <v>2620576874</v>
      </c>
      <c r="C179" s="222" t="s">
        <v>121</v>
      </c>
      <c r="D179" s="222" t="s">
        <v>112</v>
      </c>
      <c r="E179" s="222" t="s">
        <v>5</v>
      </c>
      <c r="F179" s="222" t="s">
        <v>1345</v>
      </c>
      <c r="G179" s="222">
        <v>677</v>
      </c>
      <c r="H179" s="222" t="s">
        <v>203</v>
      </c>
      <c r="I179" s="222" t="s">
        <v>295</v>
      </c>
      <c r="J179" s="222" t="s">
        <v>1166</v>
      </c>
      <c r="K179" s="222"/>
      <c r="L179" s="223">
        <v>46157.918749999997</v>
      </c>
      <c r="M179" s="223">
        <v>46157.964583333334</v>
      </c>
      <c r="N179" s="222" t="s">
        <v>503</v>
      </c>
      <c r="O179" s="155" t="s">
        <v>207</v>
      </c>
      <c r="P179" s="90"/>
      <c r="Q179" s="144" t="s">
        <v>207</v>
      </c>
      <c r="R179" s="90"/>
      <c r="S179" s="144" t="s">
        <v>62</v>
      </c>
      <c r="T179" s="90"/>
      <c r="U179" s="144" t="s">
        <v>62</v>
      </c>
      <c r="V179" s="90"/>
      <c r="W179" s="144" t="s">
        <v>62</v>
      </c>
      <c r="X179" s="90"/>
      <c r="Y179" s="144" t="s">
        <v>62</v>
      </c>
      <c r="Z179" s="90"/>
      <c r="AA179" s="144" t="s">
        <v>62</v>
      </c>
      <c r="AB179" s="90"/>
      <c r="AC179" s="144" t="s">
        <v>207</v>
      </c>
      <c r="AD179" s="90"/>
      <c r="AE179" s="144" t="s">
        <v>207</v>
      </c>
      <c r="AF179" s="142" t="str">
        <f>IF(AND(O179="",Q179="",S179="",U179="",W179="",Y179="",AA179="",AC179=""),"",IF(OR(AND(O179&lt;&gt;"NA",O179&lt;&gt;"C",O179&lt;&gt;"NC",O179&lt;&gt;"SF",O179&lt;&gt;""),AND(Q179&lt;&gt;"NA",Q179&lt;&gt;"C",Q179&lt;&gt;"NC",Q179&lt;&gt;"SF",Q179&lt;&gt;""),AND(S179&lt;&gt;"NA",S179&lt;&gt;"C",S179&lt;&gt;"NC",S179&lt;&gt;"SF",S179&lt;&gt;""),AND(U179&lt;&gt;"NA",U179&lt;&gt;"C",U179&lt;&gt;"NC",U179&lt;&gt;"SF",U179&lt;&gt;""),AND(W179&lt;&gt;"NA",W179&lt;&gt;"C",W179&lt;&gt;"NC",W179&lt;&gt;"SF",W179&lt;&gt;""),AND(Y179&lt;&gt;"NA",Y179&lt;&gt;"C",Y179&lt;&gt;"NC",Y179&lt;&gt;"SF",Y179&lt;&gt;""),AND(AA179&lt;&gt;"NA",AA179&lt;&gt;"C",AA179&lt;&gt;"NC",AA179&lt;&gt;"SF",AA179&lt;&gt;""),AND(AC179&lt;&gt;"NA",AC179&lt;&gt;"C",AC179&lt;&gt;"NC",AC179&lt;&gt;"SF",AC179&lt;&gt;"")),"FALSO",IF(AND(O179="NA",Q179="NA",S179="NA",U179="NA",W179="NA",Y179="NA",AA179="NA",AC179="NA"),"NA",IF(OR(O179="NC",Q179="NC",S179="NC",U179="NC",W179="NC",Y179="NC",AA179="NC",AC179="NC",O179="SF",Q179="SF",S179="SF",U179="SF",W179="SF",Y179="SF",AA179="SF",AC179="SF"),"NC",IF(OR(O179="C",Q179="C",S179="C",U179="C",W179="C",Y179="C",AA179="C",AC179="C"),"C","")))))</f>
        <v>C</v>
      </c>
      <c r="AG179" s="185" t="str">
        <f>IF(AND(AE179="C",AF179="C"),"UTILIZOU O PDA CORRETAMENTE",IF(AND(AE179="C",AF179="NC"),"UTILIZOU O PDA CORRETAMENTE. NÃO HÁ FOTOS DE TODAS AS ETAPAS",IF(AND(AE179="NC",AF179="NC"),"NÃO UTILIZOU O PDA",IF(AND(AE179="NA",AF179="NA"),"NÃO AVALIADO POR FALHA DE SINCRONISMO"))))</f>
        <v>UTILIZOU O PDA CORRETAMENTE</v>
      </c>
      <c r="AH179" s="144" t="s">
        <v>207</v>
      </c>
      <c r="AI179" s="150" t="s">
        <v>6</v>
      </c>
      <c r="AJ179" s="149" t="str">
        <f>E179</f>
        <v>SÃO PAULO</v>
      </c>
      <c r="AK179" s="151" t="s">
        <v>60</v>
      </c>
    </row>
    <row r="180" spans="1:37" ht="30" hidden="1" customHeight="1">
      <c r="A180" s="221" t="s">
        <v>201</v>
      </c>
      <c r="B180" s="222">
        <v>2619947704</v>
      </c>
      <c r="C180" s="222" t="s">
        <v>118</v>
      </c>
      <c r="D180" s="222" t="s">
        <v>110</v>
      </c>
      <c r="E180" s="222" t="s">
        <v>5</v>
      </c>
      <c r="F180" s="222" t="s">
        <v>294</v>
      </c>
      <c r="G180" s="222">
        <v>6</v>
      </c>
      <c r="H180" s="222" t="s">
        <v>203</v>
      </c>
      <c r="I180" s="222" t="s">
        <v>295</v>
      </c>
      <c r="J180" s="222" t="s">
        <v>118</v>
      </c>
      <c r="K180" s="222" t="s">
        <v>1346</v>
      </c>
      <c r="L180" s="223">
        <v>46158.35</v>
      </c>
      <c r="M180" s="223">
        <v>46158.490277777775</v>
      </c>
      <c r="N180" s="222" t="s">
        <v>1179</v>
      </c>
      <c r="O180" s="155" t="s">
        <v>207</v>
      </c>
      <c r="P180" s="90"/>
      <c r="Q180" s="144" t="s">
        <v>207</v>
      </c>
      <c r="R180" s="90"/>
      <c r="S180" s="144" t="s">
        <v>207</v>
      </c>
      <c r="T180" s="90"/>
      <c r="U180" s="144" t="s">
        <v>207</v>
      </c>
      <c r="V180" s="90"/>
      <c r="W180" s="144" t="s">
        <v>207</v>
      </c>
      <c r="X180" s="90"/>
      <c r="Y180" s="144" t="s">
        <v>62</v>
      </c>
      <c r="Z180" s="90"/>
      <c r="AA180" s="144" t="s">
        <v>207</v>
      </c>
      <c r="AB180" s="90"/>
      <c r="AC180" s="144" t="s">
        <v>207</v>
      </c>
      <c r="AD180" s="90"/>
      <c r="AE180" s="144" t="s">
        <v>207</v>
      </c>
      <c r="AF180" s="142" t="str">
        <f>IF(AND(O180="",Q180="",S180="",U180="",W180="",Y180="",AA180="",AC180=""),"",IF(OR(AND(O180&lt;&gt;"NA",O180&lt;&gt;"C",O180&lt;&gt;"NC",O180&lt;&gt;"SF",O180&lt;&gt;""),AND(Q180&lt;&gt;"NA",Q180&lt;&gt;"C",Q180&lt;&gt;"NC",Q180&lt;&gt;"SF",Q180&lt;&gt;""),AND(S180&lt;&gt;"NA",S180&lt;&gt;"C",S180&lt;&gt;"NC",S180&lt;&gt;"SF",S180&lt;&gt;""),AND(U180&lt;&gt;"NA",U180&lt;&gt;"C",U180&lt;&gt;"NC",U180&lt;&gt;"SF",U180&lt;&gt;""),AND(W180&lt;&gt;"NA",W180&lt;&gt;"C",W180&lt;&gt;"NC",W180&lt;&gt;"SF",W180&lt;&gt;""),AND(Y180&lt;&gt;"NA",Y180&lt;&gt;"C",Y180&lt;&gt;"NC",Y180&lt;&gt;"SF",Y180&lt;&gt;""),AND(AA180&lt;&gt;"NA",AA180&lt;&gt;"C",AA180&lt;&gt;"NC",AA180&lt;&gt;"SF",AA180&lt;&gt;""),AND(AC180&lt;&gt;"NA",AC180&lt;&gt;"C",AC180&lt;&gt;"NC",AC180&lt;&gt;"SF",AC180&lt;&gt;"")),"FALSO",IF(AND(O180="NA",Q180="NA",S180="NA",U180="NA",W180="NA",Y180="NA",AA180="NA",AC180="NA"),"NA",IF(OR(O180="NC",Q180="NC",S180="NC",U180="NC",W180="NC",Y180="NC",AA180="NC",AC180="NC",O180="SF",Q180="SF",S180="SF",U180="SF",W180="SF",Y180="SF",AA180="SF",AC180="SF"),"NC",IF(OR(O180="C",Q180="C",S180="C",U180="C",W180="C",Y180="C",AA180="C",AC180="C"),"C","")))))</f>
        <v>C</v>
      </c>
      <c r="AG180" s="185" t="str">
        <f>IF(AND(AE180="C",AF180="C"),"UTILIZOU O PDA CORRETAMENTE",IF(AND(AE180="C",AF180="NC"),"UTILIZOU O PDA CORRETAMENTE. NÃO HÁ FOTOS DE TODAS AS ETAPAS",IF(AND(AE180="NC",AF180="NC"),"NÃO UTILIZOU O PDA",IF(AND(AE180="NA",AF180="NA"),"NÃO AVALIADO POR FALHA DE SINCRONISMO"))))</f>
        <v>UTILIZOU O PDA CORRETAMENTE</v>
      </c>
      <c r="AH180" s="144" t="s">
        <v>207</v>
      </c>
      <c r="AI180" s="150" t="s">
        <v>6</v>
      </c>
      <c r="AJ180" s="149" t="str">
        <f>E180</f>
        <v>SÃO PAULO</v>
      </c>
      <c r="AK180" s="151" t="s">
        <v>60</v>
      </c>
    </row>
    <row r="181" spans="1:37" ht="30" hidden="1" customHeight="1">
      <c r="A181" s="221" t="s">
        <v>201</v>
      </c>
      <c r="B181" s="222">
        <v>2620369234</v>
      </c>
      <c r="C181" s="222" t="s">
        <v>1180</v>
      </c>
      <c r="D181" s="222" t="s">
        <v>109</v>
      </c>
      <c r="E181" s="222" t="s">
        <v>5</v>
      </c>
      <c r="F181" s="222" t="s">
        <v>1347</v>
      </c>
      <c r="G181" s="222">
        <v>5</v>
      </c>
      <c r="H181" s="222" t="s">
        <v>212</v>
      </c>
      <c r="I181" s="222" t="s">
        <v>696</v>
      </c>
      <c r="J181" s="222" t="s">
        <v>1182</v>
      </c>
      <c r="K181" s="222" t="s">
        <v>1348</v>
      </c>
      <c r="L181" s="223">
        <v>46158.375</v>
      </c>
      <c r="M181" s="223">
        <v>46158.416666666664</v>
      </c>
      <c r="N181" s="222" t="s">
        <v>1226</v>
      </c>
      <c r="O181" s="155" t="s">
        <v>207</v>
      </c>
      <c r="P181" s="90"/>
      <c r="Q181" s="144" t="s">
        <v>207</v>
      </c>
      <c r="R181" s="90"/>
      <c r="S181" s="144" t="s">
        <v>207</v>
      </c>
      <c r="T181" s="90"/>
      <c r="U181" s="144" t="s">
        <v>207</v>
      </c>
      <c r="V181" s="90"/>
      <c r="W181" s="144" t="s">
        <v>207</v>
      </c>
      <c r="X181" s="90"/>
      <c r="Y181" s="144" t="s">
        <v>62</v>
      </c>
      <c r="Z181" s="90"/>
      <c r="AA181" s="144" t="s">
        <v>207</v>
      </c>
      <c r="AB181" s="90"/>
      <c r="AC181" s="144" t="s">
        <v>207</v>
      </c>
      <c r="AD181" s="90"/>
      <c r="AE181" s="144" t="s">
        <v>207</v>
      </c>
      <c r="AF181" s="142" t="str">
        <f>IF(AND(O181="",Q181="",S181="",U181="",W181="",Y181="",AA181="",AC181=""),"",IF(OR(AND(O181&lt;&gt;"NA",O181&lt;&gt;"C",O181&lt;&gt;"NC",O181&lt;&gt;"SF",O181&lt;&gt;""),AND(Q181&lt;&gt;"NA",Q181&lt;&gt;"C",Q181&lt;&gt;"NC",Q181&lt;&gt;"SF",Q181&lt;&gt;""),AND(S181&lt;&gt;"NA",S181&lt;&gt;"C",S181&lt;&gt;"NC",S181&lt;&gt;"SF",S181&lt;&gt;""),AND(U181&lt;&gt;"NA",U181&lt;&gt;"C",U181&lt;&gt;"NC",U181&lt;&gt;"SF",U181&lt;&gt;""),AND(W181&lt;&gt;"NA",W181&lt;&gt;"C",W181&lt;&gt;"NC",W181&lt;&gt;"SF",W181&lt;&gt;""),AND(Y181&lt;&gt;"NA",Y181&lt;&gt;"C",Y181&lt;&gt;"NC",Y181&lt;&gt;"SF",Y181&lt;&gt;""),AND(AA181&lt;&gt;"NA",AA181&lt;&gt;"C",AA181&lt;&gt;"NC",AA181&lt;&gt;"SF",AA181&lt;&gt;""),AND(AC181&lt;&gt;"NA",AC181&lt;&gt;"C",AC181&lt;&gt;"NC",AC181&lt;&gt;"SF",AC181&lt;&gt;"")),"FALSO",IF(AND(O181="NA",Q181="NA",S181="NA",U181="NA",W181="NA",Y181="NA",AA181="NA",AC181="NA"),"NA",IF(OR(O181="NC",Q181="NC",S181="NC",U181="NC",W181="NC",Y181="NC",AA181="NC",AC181="NC",O181="SF",Q181="SF",S181="SF",U181="SF",W181="SF",Y181="SF",AA181="SF",AC181="SF"),"NC",IF(OR(O181="C",Q181="C",S181="C",U181="C",W181="C",Y181="C",AA181="C",AC181="C"),"C","")))))</f>
        <v>C</v>
      </c>
      <c r="AG181" s="185" t="str">
        <f>IF(AND(AE181="C",AF181="C"),"UTILIZOU O PDA CORRETAMENTE",IF(AND(AE181="C",AF181="NC"),"UTILIZOU O PDA CORRETAMENTE. NÃO HÁ FOTOS DE TODAS AS ETAPAS",IF(AND(AE181="NC",AF181="NC"),"NÃO UTILIZOU O PDA",IF(AND(AE181="NA",AF181="NA"),"NÃO AVALIADO POR FALHA DE SINCRONISMO"))))</f>
        <v>UTILIZOU O PDA CORRETAMENTE</v>
      </c>
      <c r="AH181" s="144" t="s">
        <v>207</v>
      </c>
      <c r="AI181" s="150" t="s">
        <v>6</v>
      </c>
      <c r="AJ181" s="149" t="str">
        <f>E181</f>
        <v>SÃO PAULO</v>
      </c>
      <c r="AK181" s="151" t="s">
        <v>60</v>
      </c>
    </row>
    <row r="182" spans="1:37" ht="30" hidden="1" customHeight="1">
      <c r="A182" s="221" t="s">
        <v>201</v>
      </c>
      <c r="B182" s="222">
        <v>2620374181</v>
      </c>
      <c r="C182" s="222" t="s">
        <v>121</v>
      </c>
      <c r="D182" s="222" t="s">
        <v>112</v>
      </c>
      <c r="E182" s="222" t="s">
        <v>5</v>
      </c>
      <c r="F182" s="222" t="s">
        <v>1295</v>
      </c>
      <c r="G182" s="222">
        <v>502</v>
      </c>
      <c r="H182" s="222" t="s">
        <v>260</v>
      </c>
      <c r="I182" s="222" t="s">
        <v>510</v>
      </c>
      <c r="J182" s="222" t="s">
        <v>1166</v>
      </c>
      <c r="K182" s="222" t="s">
        <v>1349</v>
      </c>
      <c r="L182" s="223">
        <v>46158.379166666666</v>
      </c>
      <c r="M182" s="223">
        <v>46158.383333333331</v>
      </c>
      <c r="N182" s="222" t="s">
        <v>1187</v>
      </c>
      <c r="O182" s="155" t="s">
        <v>207</v>
      </c>
      <c r="P182" s="90"/>
      <c r="Q182" s="144" t="s">
        <v>207</v>
      </c>
      <c r="R182" s="90"/>
      <c r="S182" s="144" t="s">
        <v>62</v>
      </c>
      <c r="T182" s="90"/>
      <c r="U182" s="144" t="s">
        <v>62</v>
      </c>
      <c r="V182" s="90"/>
      <c r="W182" s="144" t="s">
        <v>62</v>
      </c>
      <c r="X182" s="90"/>
      <c r="Y182" s="144" t="s">
        <v>62</v>
      </c>
      <c r="Z182" s="90"/>
      <c r="AA182" s="144" t="s">
        <v>62</v>
      </c>
      <c r="AB182" s="90"/>
      <c r="AC182" s="144" t="s">
        <v>207</v>
      </c>
      <c r="AD182" s="90"/>
      <c r="AE182" s="144" t="s">
        <v>207</v>
      </c>
      <c r="AF182" s="142" t="str">
        <f>IF(AND(O182="",Q182="",S182="",U182="",W182="",Y182="",AA182="",AC182=""),"",IF(OR(AND(O182&lt;&gt;"NA",O182&lt;&gt;"C",O182&lt;&gt;"NC",O182&lt;&gt;"SF",O182&lt;&gt;""),AND(Q182&lt;&gt;"NA",Q182&lt;&gt;"C",Q182&lt;&gt;"NC",Q182&lt;&gt;"SF",Q182&lt;&gt;""),AND(S182&lt;&gt;"NA",S182&lt;&gt;"C",S182&lt;&gt;"NC",S182&lt;&gt;"SF",S182&lt;&gt;""),AND(U182&lt;&gt;"NA",U182&lt;&gt;"C",U182&lt;&gt;"NC",U182&lt;&gt;"SF",U182&lt;&gt;""),AND(W182&lt;&gt;"NA",W182&lt;&gt;"C",W182&lt;&gt;"NC",W182&lt;&gt;"SF",W182&lt;&gt;""),AND(Y182&lt;&gt;"NA",Y182&lt;&gt;"C",Y182&lt;&gt;"NC",Y182&lt;&gt;"SF",Y182&lt;&gt;""),AND(AA182&lt;&gt;"NA",AA182&lt;&gt;"C",AA182&lt;&gt;"NC",AA182&lt;&gt;"SF",AA182&lt;&gt;""),AND(AC182&lt;&gt;"NA",AC182&lt;&gt;"C",AC182&lt;&gt;"NC",AC182&lt;&gt;"SF",AC182&lt;&gt;"")),"FALSO",IF(AND(O182="NA",Q182="NA",S182="NA",U182="NA",W182="NA",Y182="NA",AA182="NA",AC182="NA"),"NA",IF(OR(O182="NC",Q182="NC",S182="NC",U182="NC",W182="NC",Y182="NC",AA182="NC",AC182="NC",O182="SF",Q182="SF",S182="SF",U182="SF",W182="SF",Y182="SF",AA182="SF",AC182="SF"),"NC",IF(OR(O182="C",Q182="C",S182="C",U182="C",W182="C",Y182="C",AA182="C",AC182="C"),"C","")))))</f>
        <v>C</v>
      </c>
      <c r="AG182" s="185" t="str">
        <f>IF(AND(AE182="C",AF182="C"),"UTILIZOU O PDA CORRETAMENTE",IF(AND(AE182="C",AF182="NC"),"UTILIZOU O PDA CORRETAMENTE. NÃO HÁ FOTOS DE TODAS AS ETAPAS",IF(AND(AE182="NC",AF182="NC"),"NÃO UTILIZOU O PDA",IF(AND(AE182="NA",AF182="NA"),"NÃO AVALIADO POR FALHA DE SINCRONISMO"))))</f>
        <v>UTILIZOU O PDA CORRETAMENTE</v>
      </c>
      <c r="AH182" s="144" t="s">
        <v>207</v>
      </c>
      <c r="AI182" s="150" t="s">
        <v>6</v>
      </c>
      <c r="AJ182" s="149" t="str">
        <f>E182</f>
        <v>SÃO PAULO</v>
      </c>
      <c r="AK182" s="151" t="s">
        <v>60</v>
      </c>
    </row>
    <row r="183" spans="1:37" ht="30" hidden="1" customHeight="1">
      <c r="A183" s="221" t="s">
        <v>201</v>
      </c>
      <c r="B183" s="222">
        <v>2619992392</v>
      </c>
      <c r="C183" s="222" t="s">
        <v>122</v>
      </c>
      <c r="D183" s="222" t="s">
        <v>111</v>
      </c>
      <c r="E183" s="222" t="s">
        <v>5</v>
      </c>
      <c r="F183" s="222" t="s">
        <v>1350</v>
      </c>
      <c r="G183" s="222">
        <v>193</v>
      </c>
      <c r="H183" s="222" t="s">
        <v>1351</v>
      </c>
      <c r="I183" s="222" t="s">
        <v>644</v>
      </c>
      <c r="J183" s="222" t="s">
        <v>1177</v>
      </c>
      <c r="K183" s="222" t="s">
        <v>1352</v>
      </c>
      <c r="L183" s="223">
        <v>46158.407638888886</v>
      </c>
      <c r="M183" s="223">
        <v>46158.452777777777</v>
      </c>
      <c r="N183" s="222" t="s">
        <v>1226</v>
      </c>
      <c r="O183" s="155" t="s">
        <v>207</v>
      </c>
      <c r="P183" s="90"/>
      <c r="Q183" s="144" t="s">
        <v>207</v>
      </c>
      <c r="R183" s="90"/>
      <c r="S183" s="144" t="s">
        <v>207</v>
      </c>
      <c r="T183" s="90"/>
      <c r="U183" s="144" t="s">
        <v>62</v>
      </c>
      <c r="V183" s="90"/>
      <c r="W183" s="144" t="s">
        <v>62</v>
      </c>
      <c r="X183" s="90"/>
      <c r="Y183" s="144" t="s">
        <v>62</v>
      </c>
      <c r="Z183" s="90"/>
      <c r="AA183" s="144" t="s">
        <v>230</v>
      </c>
      <c r="AB183" s="90"/>
      <c r="AC183" s="144" t="s">
        <v>207</v>
      </c>
      <c r="AD183" s="90"/>
      <c r="AE183" s="144" t="s">
        <v>207</v>
      </c>
      <c r="AF183" s="142" t="str">
        <f>IF(AND(O183="",Q183="",S183="",U183="",W183="",Y183="",AA183="",AC183=""),"",IF(OR(AND(O183&lt;&gt;"NA",O183&lt;&gt;"C",O183&lt;&gt;"NC",O183&lt;&gt;"SF",O183&lt;&gt;""),AND(Q183&lt;&gt;"NA",Q183&lt;&gt;"C",Q183&lt;&gt;"NC",Q183&lt;&gt;"SF",Q183&lt;&gt;""),AND(S183&lt;&gt;"NA",S183&lt;&gt;"C",S183&lt;&gt;"NC",S183&lt;&gt;"SF",S183&lt;&gt;""),AND(U183&lt;&gt;"NA",U183&lt;&gt;"C",U183&lt;&gt;"NC",U183&lt;&gt;"SF",U183&lt;&gt;""),AND(W183&lt;&gt;"NA",W183&lt;&gt;"C",W183&lt;&gt;"NC",W183&lt;&gt;"SF",W183&lt;&gt;""),AND(Y183&lt;&gt;"NA",Y183&lt;&gt;"C",Y183&lt;&gt;"NC",Y183&lt;&gt;"SF",Y183&lt;&gt;""),AND(AA183&lt;&gt;"NA",AA183&lt;&gt;"C",AA183&lt;&gt;"NC",AA183&lt;&gt;"SF",AA183&lt;&gt;""),AND(AC183&lt;&gt;"NA",AC183&lt;&gt;"C",AC183&lt;&gt;"NC",AC183&lt;&gt;"SF",AC183&lt;&gt;"")),"FALSO",IF(AND(O183="NA",Q183="NA",S183="NA",U183="NA",W183="NA",Y183="NA",AA183="NA",AC183="NA"),"NA",IF(OR(O183="NC",Q183="NC",S183="NC",U183="NC",W183="NC",Y183="NC",AA183="NC",AC183="NC",O183="SF",Q183="SF",S183="SF",U183="SF",W183="SF",Y183="SF",AA183="SF",AC183="SF"),"NC",IF(OR(O183="C",Q183="C",S183="C",U183="C",W183="C",Y183="C",AA183="C",AC183="C"),"C","")))))</f>
        <v>NC</v>
      </c>
      <c r="AG183" s="185" t="str">
        <f>IF(AND(AE183="C",AF183="C"),"UTILIZOU O PDA CORRETAMENTE",IF(AND(AE183="C",AF183="NC"),"UTILIZOU O PDA CORRETAMENTE. NÃO HÁ FOTOS DE TODAS AS ETAPAS",IF(AND(AE183="NC",AF183="NC"),"NÃO UTILIZOU O PDA",IF(AND(AE183="NA",AF183="NA"),"NÃO AVALIADO POR FALHA DE SINCRONISMO"))))</f>
        <v>UTILIZOU O PDA CORRETAMENTE. NÃO HÁ FOTOS DE TODAS AS ETAPAS</v>
      </c>
      <c r="AH183" s="144"/>
      <c r="AI183" s="150" t="s">
        <v>6</v>
      </c>
      <c r="AJ183" s="149" t="str">
        <f>E183</f>
        <v>SÃO PAULO</v>
      </c>
      <c r="AK183" s="151" t="s">
        <v>60</v>
      </c>
    </row>
    <row r="184" spans="1:37" ht="30" hidden="1" customHeight="1">
      <c r="A184" s="221" t="s">
        <v>201</v>
      </c>
      <c r="B184" s="222">
        <v>2620194362</v>
      </c>
      <c r="C184" s="222" t="s">
        <v>121</v>
      </c>
      <c r="D184" s="222" t="s">
        <v>112</v>
      </c>
      <c r="E184" s="222" t="s">
        <v>5</v>
      </c>
      <c r="F184" s="222" t="s">
        <v>1272</v>
      </c>
      <c r="G184" s="222">
        <v>0</v>
      </c>
      <c r="H184" s="222" t="s">
        <v>217</v>
      </c>
      <c r="I184" s="222" t="s">
        <v>254</v>
      </c>
      <c r="J184" s="222" t="s">
        <v>1166</v>
      </c>
      <c r="K184" s="222" t="s">
        <v>1353</v>
      </c>
      <c r="L184" s="223">
        <v>46158.4375</v>
      </c>
      <c r="M184" s="223">
        <v>46158.465277777781</v>
      </c>
      <c r="N184" s="222" t="s">
        <v>1187</v>
      </c>
      <c r="O184" s="155" t="s">
        <v>207</v>
      </c>
      <c r="P184" s="90"/>
      <c r="Q184" s="144" t="s">
        <v>231</v>
      </c>
      <c r="R184" s="90" t="s">
        <v>891</v>
      </c>
      <c r="S184" s="144" t="s">
        <v>62</v>
      </c>
      <c r="T184" s="90"/>
      <c r="U184" s="144" t="s">
        <v>62</v>
      </c>
      <c r="V184" s="90"/>
      <c r="W184" s="144" t="s">
        <v>62</v>
      </c>
      <c r="X184" s="90"/>
      <c r="Y184" s="144" t="s">
        <v>62</v>
      </c>
      <c r="Z184" s="90"/>
      <c r="AA184" s="144" t="s">
        <v>62</v>
      </c>
      <c r="AB184" s="90"/>
      <c r="AC184" s="144" t="s">
        <v>207</v>
      </c>
      <c r="AD184" s="90"/>
      <c r="AE184" s="144" t="s">
        <v>207</v>
      </c>
      <c r="AF184" s="142" t="str">
        <f>IF(AND(O184="",Q184="",S184="",U184="",W184="",Y184="",AA184="",AC184=""),"",IF(OR(AND(O184&lt;&gt;"NA",O184&lt;&gt;"C",O184&lt;&gt;"NC",O184&lt;&gt;"SF",O184&lt;&gt;""),AND(Q184&lt;&gt;"NA",Q184&lt;&gt;"C",Q184&lt;&gt;"NC",Q184&lt;&gt;"SF",Q184&lt;&gt;""),AND(S184&lt;&gt;"NA",S184&lt;&gt;"C",S184&lt;&gt;"NC",S184&lt;&gt;"SF",S184&lt;&gt;""),AND(U184&lt;&gt;"NA",U184&lt;&gt;"C",U184&lt;&gt;"NC",U184&lt;&gt;"SF",U184&lt;&gt;""),AND(W184&lt;&gt;"NA",W184&lt;&gt;"C",W184&lt;&gt;"NC",W184&lt;&gt;"SF",W184&lt;&gt;""),AND(Y184&lt;&gt;"NA",Y184&lt;&gt;"C",Y184&lt;&gt;"NC",Y184&lt;&gt;"SF",Y184&lt;&gt;""),AND(AA184&lt;&gt;"NA",AA184&lt;&gt;"C",AA184&lt;&gt;"NC",AA184&lt;&gt;"SF",AA184&lt;&gt;""),AND(AC184&lt;&gt;"NA",AC184&lt;&gt;"C",AC184&lt;&gt;"NC",AC184&lt;&gt;"SF",AC184&lt;&gt;"")),"FALSO",IF(AND(O184="NA",Q184="NA",S184="NA",U184="NA",W184="NA",Y184="NA",AA184="NA",AC184="NA"),"NA",IF(OR(O184="NC",Q184="NC",S184="NC",U184="NC",W184="NC",Y184="NC",AA184="NC",AC184="NC",O184="SF",Q184="SF",S184="SF",U184="SF",W184="SF",Y184="SF",AA184="SF",AC184="SF"),"NC",IF(OR(O184="C",Q184="C",S184="C",U184="C",W184="C",Y184="C",AA184="C",AC184="C"),"C","")))))</f>
        <v>NC</v>
      </c>
      <c r="AG184" s="185" t="str">
        <f>IF(AND(AE184="C",AF184="C"),"UTILIZOU O PDA CORRETAMENTE",IF(AND(AE184="C",AF184="NC"),"UTILIZOU O PDA CORRETAMENTE. NÃO HÁ FOTOS DE TODAS AS ETAPAS",IF(AND(AE184="NC",AF184="NC"),"NÃO UTILIZOU O PDA",IF(AND(AE184="NA",AF184="NA"),"NÃO AVALIADO POR FALHA DE SINCRONISMO"))))</f>
        <v>UTILIZOU O PDA CORRETAMENTE. NÃO HÁ FOTOS DE TODAS AS ETAPAS</v>
      </c>
      <c r="AH184" s="144" t="s">
        <v>207</v>
      </c>
      <c r="AI184" s="150" t="s">
        <v>6</v>
      </c>
      <c r="AJ184" s="149" t="str">
        <f>E184</f>
        <v>SÃO PAULO</v>
      </c>
      <c r="AK184" s="151" t="s">
        <v>60</v>
      </c>
    </row>
    <row r="185" spans="1:37" ht="30" hidden="1" customHeight="1">
      <c r="A185" s="221" t="s">
        <v>201</v>
      </c>
      <c r="B185" s="222">
        <v>2620576484</v>
      </c>
      <c r="C185" s="222" t="s">
        <v>1206</v>
      </c>
      <c r="D185" s="222" t="s">
        <v>111</v>
      </c>
      <c r="E185" s="222" t="s">
        <v>5</v>
      </c>
      <c r="F185" s="222" t="s">
        <v>1354</v>
      </c>
      <c r="G185" s="222">
        <v>98</v>
      </c>
      <c r="H185" s="222"/>
      <c r="I185" s="222" t="s">
        <v>283</v>
      </c>
      <c r="J185" s="222" t="s">
        <v>1207</v>
      </c>
      <c r="K185" s="222" t="s">
        <v>1326</v>
      </c>
      <c r="L185" s="223">
        <v>46158.492361111108</v>
      </c>
      <c r="M185" s="223">
        <v>46158.579861111109</v>
      </c>
      <c r="N185" s="222" t="s">
        <v>1179</v>
      </c>
      <c r="O185" s="155" t="s">
        <v>207</v>
      </c>
      <c r="P185" s="90"/>
      <c r="Q185" s="144" t="s">
        <v>207</v>
      </c>
      <c r="R185" s="90"/>
      <c r="S185" s="144" t="s">
        <v>207</v>
      </c>
      <c r="T185" s="90"/>
      <c r="U185" s="144" t="s">
        <v>207</v>
      </c>
      <c r="V185" s="90"/>
      <c r="W185" s="144" t="s">
        <v>207</v>
      </c>
      <c r="X185" s="90"/>
      <c r="Y185" s="144" t="s">
        <v>62</v>
      </c>
      <c r="Z185" s="90"/>
      <c r="AA185" s="144" t="s">
        <v>207</v>
      </c>
      <c r="AB185" s="90"/>
      <c r="AC185" s="144" t="s">
        <v>207</v>
      </c>
      <c r="AD185" s="90"/>
      <c r="AE185" s="144" t="s">
        <v>207</v>
      </c>
      <c r="AF185" s="142" t="str">
        <f>IF(AND(O185="",Q185="",S185="",U185="",W185="",Y185="",AA185="",AC185=""),"",IF(OR(AND(O185&lt;&gt;"NA",O185&lt;&gt;"C",O185&lt;&gt;"NC",O185&lt;&gt;"SF",O185&lt;&gt;""),AND(Q185&lt;&gt;"NA",Q185&lt;&gt;"C",Q185&lt;&gt;"NC",Q185&lt;&gt;"SF",Q185&lt;&gt;""),AND(S185&lt;&gt;"NA",S185&lt;&gt;"C",S185&lt;&gt;"NC",S185&lt;&gt;"SF",S185&lt;&gt;""),AND(U185&lt;&gt;"NA",U185&lt;&gt;"C",U185&lt;&gt;"NC",U185&lt;&gt;"SF",U185&lt;&gt;""),AND(W185&lt;&gt;"NA",W185&lt;&gt;"C",W185&lt;&gt;"NC",W185&lt;&gt;"SF",W185&lt;&gt;""),AND(Y185&lt;&gt;"NA",Y185&lt;&gt;"C",Y185&lt;&gt;"NC",Y185&lt;&gt;"SF",Y185&lt;&gt;""),AND(AA185&lt;&gt;"NA",AA185&lt;&gt;"C",AA185&lt;&gt;"NC",AA185&lt;&gt;"SF",AA185&lt;&gt;""),AND(AC185&lt;&gt;"NA",AC185&lt;&gt;"C",AC185&lt;&gt;"NC",AC185&lt;&gt;"SF",AC185&lt;&gt;"")),"FALSO",IF(AND(O185="NA",Q185="NA",S185="NA",U185="NA",W185="NA",Y185="NA",AA185="NA",AC185="NA"),"NA",IF(OR(O185="NC",Q185="NC",S185="NC",U185="NC",W185="NC",Y185="NC",AA185="NC",AC185="NC",O185="SF",Q185="SF",S185="SF",U185="SF",W185="SF",Y185="SF",AA185="SF",AC185="SF"),"NC",IF(OR(O185="C",Q185="C",S185="C",U185="C",W185="C",Y185="C",AA185="C",AC185="C"),"C","")))))</f>
        <v>C</v>
      </c>
      <c r="AG185" s="185" t="str">
        <f>IF(AND(AE185="C",AF185="C"),"UTILIZOU O PDA CORRETAMENTE",IF(AND(AE185="C",AF185="NC"),"UTILIZOU O PDA CORRETAMENTE. NÃO HÁ FOTOS DE TODAS AS ETAPAS",IF(AND(AE185="NC",AF185="NC"),"NÃO UTILIZOU O PDA",IF(AND(AE185="NA",AF185="NA"),"NÃO AVALIADO POR FALHA DE SINCRONISMO"))))</f>
        <v>UTILIZOU O PDA CORRETAMENTE</v>
      </c>
      <c r="AH185" s="144" t="s">
        <v>207</v>
      </c>
      <c r="AI185" s="150" t="s">
        <v>6</v>
      </c>
      <c r="AJ185" s="149" t="str">
        <f>E185</f>
        <v>SÃO PAULO</v>
      </c>
      <c r="AK185" s="151" t="s">
        <v>60</v>
      </c>
    </row>
    <row r="186" spans="1:37" ht="30" hidden="1" customHeight="1">
      <c r="A186" s="221" t="s">
        <v>201</v>
      </c>
      <c r="B186" s="222">
        <v>2620530352</v>
      </c>
      <c r="C186" s="222" t="s">
        <v>121</v>
      </c>
      <c r="D186" s="222" t="s">
        <v>112</v>
      </c>
      <c r="E186" s="222" t="s">
        <v>5</v>
      </c>
      <c r="F186" s="222" t="s">
        <v>1278</v>
      </c>
      <c r="G186" s="222">
        <v>255</v>
      </c>
      <c r="H186" s="222" t="s">
        <v>217</v>
      </c>
      <c r="I186" s="222" t="s">
        <v>356</v>
      </c>
      <c r="J186" s="222" t="s">
        <v>1166</v>
      </c>
      <c r="K186" s="222" t="s">
        <v>1355</v>
      </c>
      <c r="L186" s="223">
        <v>46158.60833333333</v>
      </c>
      <c r="M186" s="223">
        <v>46158.634722222225</v>
      </c>
      <c r="N186" s="222" t="s">
        <v>1187</v>
      </c>
      <c r="O186" s="155" t="s">
        <v>207</v>
      </c>
      <c r="P186" s="90"/>
      <c r="Q186" s="144" t="s">
        <v>207</v>
      </c>
      <c r="R186" s="90"/>
      <c r="S186" s="144" t="s">
        <v>62</v>
      </c>
      <c r="T186" s="90"/>
      <c r="U186" s="144" t="s">
        <v>62</v>
      </c>
      <c r="V186" s="90"/>
      <c r="W186" s="144" t="s">
        <v>62</v>
      </c>
      <c r="X186" s="90"/>
      <c r="Y186" s="144" t="s">
        <v>62</v>
      </c>
      <c r="Z186" s="90"/>
      <c r="AA186" s="144" t="s">
        <v>62</v>
      </c>
      <c r="AB186" s="90"/>
      <c r="AC186" s="144" t="s">
        <v>207</v>
      </c>
      <c r="AD186" s="90"/>
      <c r="AE186" s="144" t="s">
        <v>207</v>
      </c>
      <c r="AF186" s="142" t="str">
        <f>IF(AND(O186="",Q186="",S186="",U186="",W186="",Y186="",AA186="",AC186=""),"",IF(OR(AND(O186&lt;&gt;"NA",O186&lt;&gt;"C",O186&lt;&gt;"NC",O186&lt;&gt;"SF",O186&lt;&gt;""),AND(Q186&lt;&gt;"NA",Q186&lt;&gt;"C",Q186&lt;&gt;"NC",Q186&lt;&gt;"SF",Q186&lt;&gt;""),AND(S186&lt;&gt;"NA",S186&lt;&gt;"C",S186&lt;&gt;"NC",S186&lt;&gt;"SF",S186&lt;&gt;""),AND(U186&lt;&gt;"NA",U186&lt;&gt;"C",U186&lt;&gt;"NC",U186&lt;&gt;"SF",U186&lt;&gt;""),AND(W186&lt;&gt;"NA",W186&lt;&gt;"C",W186&lt;&gt;"NC",W186&lt;&gt;"SF",W186&lt;&gt;""),AND(Y186&lt;&gt;"NA",Y186&lt;&gt;"C",Y186&lt;&gt;"NC",Y186&lt;&gt;"SF",Y186&lt;&gt;""),AND(AA186&lt;&gt;"NA",AA186&lt;&gt;"C",AA186&lt;&gt;"NC",AA186&lt;&gt;"SF",AA186&lt;&gt;""),AND(AC186&lt;&gt;"NA",AC186&lt;&gt;"C",AC186&lt;&gt;"NC",AC186&lt;&gt;"SF",AC186&lt;&gt;"")),"FALSO",IF(AND(O186="NA",Q186="NA",S186="NA",U186="NA",W186="NA",Y186="NA",AA186="NA",AC186="NA"),"NA",IF(OR(O186="NC",Q186="NC",S186="NC",U186="NC",W186="NC",Y186="NC",AA186="NC",AC186="NC",O186="SF",Q186="SF",S186="SF",U186="SF",W186="SF",Y186="SF",AA186="SF",AC186="SF"),"NC",IF(OR(O186="C",Q186="C",S186="C",U186="C",W186="C",Y186="C",AA186="C",AC186="C"),"C","")))))</f>
        <v>C</v>
      </c>
      <c r="AG186" s="185" t="str">
        <f>IF(AND(AE186="C",AF186="C"),"UTILIZOU O PDA CORRETAMENTE",IF(AND(AE186="C",AF186="NC"),"UTILIZOU O PDA CORRETAMENTE. NÃO HÁ FOTOS DE TODAS AS ETAPAS",IF(AND(AE186="NC",AF186="NC"),"NÃO UTILIZOU O PDA",IF(AND(AE186="NA",AF186="NA"),"NÃO AVALIADO POR FALHA DE SINCRONISMO"))))</f>
        <v>UTILIZOU O PDA CORRETAMENTE</v>
      </c>
      <c r="AH186" s="144" t="s">
        <v>207</v>
      </c>
      <c r="AI186" s="150" t="s">
        <v>6</v>
      </c>
      <c r="AJ186" s="149" t="str">
        <f>E186</f>
        <v>SÃO PAULO</v>
      </c>
      <c r="AK186" s="151" t="s">
        <v>60</v>
      </c>
    </row>
    <row r="187" spans="1:37" ht="30" hidden="1" customHeight="1">
      <c r="A187" s="221" t="s">
        <v>201</v>
      </c>
      <c r="B187" s="222">
        <v>2620374458</v>
      </c>
      <c r="C187" s="222" t="s">
        <v>122</v>
      </c>
      <c r="D187" s="222" t="s">
        <v>111</v>
      </c>
      <c r="E187" s="222" t="s">
        <v>5</v>
      </c>
      <c r="F187" s="222" t="s">
        <v>751</v>
      </c>
      <c r="G187" s="222">
        <v>135</v>
      </c>
      <c r="H187" s="222" t="s">
        <v>217</v>
      </c>
      <c r="I187" s="222" t="s">
        <v>245</v>
      </c>
      <c r="J187" s="222" t="s">
        <v>1177</v>
      </c>
      <c r="K187" s="222" t="s">
        <v>1356</v>
      </c>
      <c r="L187" s="223">
        <v>46158.613888888889</v>
      </c>
      <c r="M187" s="223">
        <v>46158.658333333333</v>
      </c>
      <c r="N187" s="222" t="s">
        <v>1179</v>
      </c>
      <c r="O187" s="155" t="s">
        <v>207</v>
      </c>
      <c r="P187" s="90"/>
      <c r="Q187" s="144" t="s">
        <v>207</v>
      </c>
      <c r="R187" s="90"/>
      <c r="S187" s="144" t="s">
        <v>207</v>
      </c>
      <c r="T187" s="90"/>
      <c r="U187" s="144" t="s">
        <v>207</v>
      </c>
      <c r="V187" s="90"/>
      <c r="W187" s="144" t="s">
        <v>207</v>
      </c>
      <c r="X187" s="90"/>
      <c r="Y187" s="144" t="s">
        <v>62</v>
      </c>
      <c r="Z187" s="90"/>
      <c r="AA187" s="144" t="s">
        <v>207</v>
      </c>
      <c r="AB187" s="90"/>
      <c r="AC187" s="144" t="s">
        <v>207</v>
      </c>
      <c r="AD187" s="90"/>
      <c r="AE187" s="144" t="s">
        <v>207</v>
      </c>
      <c r="AF187" s="142" t="str">
        <f>IF(AND(O187="",Q187="",S187="",U187="",W187="",Y187="",AA187="",AC187=""),"",IF(OR(AND(O187&lt;&gt;"NA",O187&lt;&gt;"C",O187&lt;&gt;"NC",O187&lt;&gt;"SF",O187&lt;&gt;""),AND(Q187&lt;&gt;"NA",Q187&lt;&gt;"C",Q187&lt;&gt;"NC",Q187&lt;&gt;"SF",Q187&lt;&gt;""),AND(S187&lt;&gt;"NA",S187&lt;&gt;"C",S187&lt;&gt;"NC",S187&lt;&gt;"SF",S187&lt;&gt;""),AND(U187&lt;&gt;"NA",U187&lt;&gt;"C",U187&lt;&gt;"NC",U187&lt;&gt;"SF",U187&lt;&gt;""),AND(W187&lt;&gt;"NA",W187&lt;&gt;"C",W187&lt;&gt;"NC",W187&lt;&gt;"SF",W187&lt;&gt;""),AND(Y187&lt;&gt;"NA",Y187&lt;&gt;"C",Y187&lt;&gt;"NC",Y187&lt;&gt;"SF",Y187&lt;&gt;""),AND(AA187&lt;&gt;"NA",AA187&lt;&gt;"C",AA187&lt;&gt;"NC",AA187&lt;&gt;"SF",AA187&lt;&gt;""),AND(AC187&lt;&gt;"NA",AC187&lt;&gt;"C",AC187&lt;&gt;"NC",AC187&lt;&gt;"SF",AC187&lt;&gt;"")),"FALSO",IF(AND(O187="NA",Q187="NA",S187="NA",U187="NA",W187="NA",Y187="NA",AA187="NA",AC187="NA"),"NA",IF(OR(O187="NC",Q187="NC",S187="NC",U187="NC",W187="NC",Y187="NC",AA187="NC",AC187="NC",O187="SF",Q187="SF",S187="SF",U187="SF",W187="SF",Y187="SF",AA187="SF",AC187="SF"),"NC",IF(OR(O187="C",Q187="C",S187="C",U187="C",W187="C",Y187="C",AA187="C",AC187="C"),"C","")))))</f>
        <v>C</v>
      </c>
      <c r="AG187" s="185" t="str">
        <f>IF(AND(AE187="C",AF187="C"),"UTILIZOU O PDA CORRETAMENTE",IF(AND(AE187="C",AF187="NC"),"UTILIZOU O PDA CORRETAMENTE. NÃO HÁ FOTOS DE TODAS AS ETAPAS",IF(AND(AE187="NC",AF187="NC"),"NÃO UTILIZOU O PDA",IF(AND(AE187="NA",AF187="NA"),"NÃO AVALIADO POR FALHA DE SINCRONISMO"))))</f>
        <v>UTILIZOU O PDA CORRETAMENTE</v>
      </c>
      <c r="AH187" s="144" t="s">
        <v>207</v>
      </c>
      <c r="AI187" s="150" t="s">
        <v>6</v>
      </c>
      <c r="AJ187" s="149" t="str">
        <f>E187</f>
        <v>SÃO PAULO</v>
      </c>
      <c r="AK187" s="151" t="s">
        <v>60</v>
      </c>
    </row>
    <row r="188" spans="1:37" ht="30" hidden="1" customHeight="1">
      <c r="A188" s="221" t="s">
        <v>201</v>
      </c>
      <c r="B188" s="222">
        <v>2620548983</v>
      </c>
      <c r="C188" s="222" t="s">
        <v>123</v>
      </c>
      <c r="D188" s="222" t="s">
        <v>109</v>
      </c>
      <c r="E188" s="222" t="s">
        <v>5</v>
      </c>
      <c r="F188" s="222" t="s">
        <v>1357</v>
      </c>
      <c r="G188" s="222">
        <v>24</v>
      </c>
      <c r="H188" s="222" t="s">
        <v>203</v>
      </c>
      <c r="I188" s="222" t="s">
        <v>353</v>
      </c>
      <c r="J188" s="222" t="s">
        <v>1203</v>
      </c>
      <c r="K188" s="222" t="s">
        <v>1358</v>
      </c>
      <c r="L188" s="223">
        <v>46159.333333333336</v>
      </c>
      <c r="M188" s="223">
        <v>46159.347222222219</v>
      </c>
      <c r="N188" s="222" t="s">
        <v>1169</v>
      </c>
      <c r="O188" s="155" t="s">
        <v>207</v>
      </c>
      <c r="P188" s="90"/>
      <c r="Q188" s="144" t="s">
        <v>207</v>
      </c>
      <c r="R188" s="90"/>
      <c r="S188" s="144" t="s">
        <v>207</v>
      </c>
      <c r="T188" s="90"/>
      <c r="U188" s="144" t="s">
        <v>207</v>
      </c>
      <c r="V188" s="90"/>
      <c r="W188" s="144" t="s">
        <v>207</v>
      </c>
      <c r="X188" s="90"/>
      <c r="Y188" s="144" t="s">
        <v>62</v>
      </c>
      <c r="Z188" s="90"/>
      <c r="AA188" s="144" t="s">
        <v>207</v>
      </c>
      <c r="AB188" s="90"/>
      <c r="AC188" s="144" t="s">
        <v>207</v>
      </c>
      <c r="AD188" s="90"/>
      <c r="AE188" s="144" t="s">
        <v>207</v>
      </c>
      <c r="AF188" s="142" t="str">
        <f>IF(AND(O188="",Q188="",S188="",U188="",W188="",Y188="",AA188="",AC188=""),"",IF(OR(AND(O188&lt;&gt;"NA",O188&lt;&gt;"C",O188&lt;&gt;"NC",O188&lt;&gt;"SF",O188&lt;&gt;""),AND(Q188&lt;&gt;"NA",Q188&lt;&gt;"C",Q188&lt;&gt;"NC",Q188&lt;&gt;"SF",Q188&lt;&gt;""),AND(S188&lt;&gt;"NA",S188&lt;&gt;"C",S188&lt;&gt;"NC",S188&lt;&gt;"SF",S188&lt;&gt;""),AND(U188&lt;&gt;"NA",U188&lt;&gt;"C",U188&lt;&gt;"NC",U188&lt;&gt;"SF",U188&lt;&gt;""),AND(W188&lt;&gt;"NA",W188&lt;&gt;"C",W188&lt;&gt;"NC",W188&lt;&gt;"SF",W188&lt;&gt;""),AND(Y188&lt;&gt;"NA",Y188&lt;&gt;"C",Y188&lt;&gt;"NC",Y188&lt;&gt;"SF",Y188&lt;&gt;""),AND(AA188&lt;&gt;"NA",AA188&lt;&gt;"C",AA188&lt;&gt;"NC",AA188&lt;&gt;"SF",AA188&lt;&gt;""),AND(AC188&lt;&gt;"NA",AC188&lt;&gt;"C",AC188&lt;&gt;"NC",AC188&lt;&gt;"SF",AC188&lt;&gt;"")),"FALSO",IF(AND(O188="NA",Q188="NA",S188="NA",U188="NA",W188="NA",Y188="NA",AA188="NA",AC188="NA"),"NA",IF(OR(O188="NC",Q188="NC",S188="NC",U188="NC",W188="NC",Y188="NC",AA188="NC",AC188="NC",O188="SF",Q188="SF",S188="SF",U188="SF",W188="SF",Y188="SF",AA188="SF",AC188="SF"),"NC",IF(OR(O188="C",Q188="C",S188="C",U188="C",W188="C",Y188="C",AA188="C",AC188="C"),"C","")))))</f>
        <v>C</v>
      </c>
      <c r="AG188" s="185" t="str">
        <f>IF(AND(AE188="C",AF188="C"),"UTILIZOU O PDA CORRETAMENTE",IF(AND(AE188="C",AF188="NC"),"UTILIZOU O PDA CORRETAMENTE. NÃO HÁ FOTOS DE TODAS AS ETAPAS",IF(AND(AE188="NC",AF188="NC"),"NÃO UTILIZOU O PDA",IF(AND(AE188="NA",AF188="NA"),"NÃO AVALIADO POR FALHA DE SINCRONISMO"))))</f>
        <v>UTILIZOU O PDA CORRETAMENTE</v>
      </c>
      <c r="AH188" s="144" t="s">
        <v>207</v>
      </c>
      <c r="AI188" s="150" t="s">
        <v>6</v>
      </c>
      <c r="AJ188" s="149" t="str">
        <f>E188</f>
        <v>SÃO PAULO</v>
      </c>
      <c r="AK188" s="151" t="s">
        <v>60</v>
      </c>
    </row>
    <row r="189" spans="1:37" ht="30" hidden="1" customHeight="1">
      <c r="A189" s="221" t="s">
        <v>201</v>
      </c>
      <c r="B189" s="222">
        <v>2620719768</v>
      </c>
      <c r="C189" s="222" t="s">
        <v>1180</v>
      </c>
      <c r="D189" s="222" t="s">
        <v>109</v>
      </c>
      <c r="E189" s="222" t="s">
        <v>5</v>
      </c>
      <c r="F189" s="222" t="s">
        <v>365</v>
      </c>
      <c r="G189" s="222">
        <v>141</v>
      </c>
      <c r="H189" s="222" t="s">
        <v>217</v>
      </c>
      <c r="I189" s="222" t="s">
        <v>316</v>
      </c>
      <c r="J189" s="222" t="s">
        <v>1182</v>
      </c>
      <c r="K189" s="222" t="s">
        <v>217</v>
      </c>
      <c r="L189" s="223">
        <v>46159.359027777777</v>
      </c>
      <c r="M189" s="223">
        <v>46159.443749999999</v>
      </c>
      <c r="N189" s="222" t="s">
        <v>1179</v>
      </c>
      <c r="O189" s="155" t="s">
        <v>207</v>
      </c>
      <c r="P189" s="90"/>
      <c r="Q189" s="144" t="s">
        <v>207</v>
      </c>
      <c r="R189" s="90"/>
      <c r="S189" s="144" t="s">
        <v>207</v>
      </c>
      <c r="T189" s="90"/>
      <c r="U189" s="144" t="s">
        <v>207</v>
      </c>
      <c r="V189" s="90"/>
      <c r="W189" s="144" t="s">
        <v>207</v>
      </c>
      <c r="X189" s="90"/>
      <c r="Y189" s="144" t="s">
        <v>62</v>
      </c>
      <c r="Z189" s="90"/>
      <c r="AA189" s="144" t="s">
        <v>207</v>
      </c>
      <c r="AB189" s="90"/>
      <c r="AC189" s="144" t="s">
        <v>207</v>
      </c>
      <c r="AD189" s="90"/>
      <c r="AE189" s="144" t="s">
        <v>207</v>
      </c>
      <c r="AF189" s="142" t="str">
        <f>IF(AND(O189="",Q189="",S189="",U189="",W189="",Y189="",AA189="",AC189=""),"",IF(OR(AND(O189&lt;&gt;"NA",O189&lt;&gt;"C",O189&lt;&gt;"NC",O189&lt;&gt;"SF",O189&lt;&gt;""),AND(Q189&lt;&gt;"NA",Q189&lt;&gt;"C",Q189&lt;&gt;"NC",Q189&lt;&gt;"SF",Q189&lt;&gt;""),AND(S189&lt;&gt;"NA",S189&lt;&gt;"C",S189&lt;&gt;"NC",S189&lt;&gt;"SF",S189&lt;&gt;""),AND(U189&lt;&gt;"NA",U189&lt;&gt;"C",U189&lt;&gt;"NC",U189&lt;&gt;"SF",U189&lt;&gt;""),AND(W189&lt;&gt;"NA",W189&lt;&gt;"C",W189&lt;&gt;"NC",W189&lt;&gt;"SF",W189&lt;&gt;""),AND(Y189&lt;&gt;"NA",Y189&lt;&gt;"C",Y189&lt;&gt;"NC",Y189&lt;&gt;"SF",Y189&lt;&gt;""),AND(AA189&lt;&gt;"NA",AA189&lt;&gt;"C",AA189&lt;&gt;"NC",AA189&lt;&gt;"SF",AA189&lt;&gt;""),AND(AC189&lt;&gt;"NA",AC189&lt;&gt;"C",AC189&lt;&gt;"NC",AC189&lt;&gt;"SF",AC189&lt;&gt;"")),"FALSO",IF(AND(O189="NA",Q189="NA",S189="NA",U189="NA",W189="NA",Y189="NA",AA189="NA",AC189="NA"),"NA",IF(OR(O189="NC",Q189="NC",S189="NC",U189="NC",W189="NC",Y189="NC",AA189="NC",AC189="NC",O189="SF",Q189="SF",S189="SF",U189="SF",W189="SF",Y189="SF",AA189="SF",AC189="SF"),"NC",IF(OR(O189="C",Q189="C",S189="C",U189="C",W189="C",Y189="C",AA189="C",AC189="C"),"C","")))))</f>
        <v>C</v>
      </c>
      <c r="AG189" s="185" t="str">
        <f>IF(AND(AE189="C",AF189="C"),"UTILIZOU O PDA CORRETAMENTE",IF(AND(AE189="C",AF189="NC"),"UTILIZOU O PDA CORRETAMENTE. NÃO HÁ FOTOS DE TODAS AS ETAPAS",IF(AND(AE189="NC",AF189="NC"),"NÃO UTILIZOU O PDA",IF(AND(AE189="NA",AF189="NA"),"NÃO AVALIADO POR FALHA DE SINCRONISMO"))))</f>
        <v>UTILIZOU O PDA CORRETAMENTE</v>
      </c>
      <c r="AH189" s="144" t="s">
        <v>207</v>
      </c>
      <c r="AI189" s="150" t="s">
        <v>6</v>
      </c>
      <c r="AJ189" s="149" t="str">
        <f>E189</f>
        <v>SÃO PAULO</v>
      </c>
      <c r="AK189" s="151" t="s">
        <v>60</v>
      </c>
    </row>
    <row r="190" spans="1:37" ht="30" hidden="1" customHeight="1">
      <c r="A190" s="221" t="s">
        <v>201</v>
      </c>
      <c r="B190" s="222">
        <v>2620571956</v>
      </c>
      <c r="C190" s="222" t="s">
        <v>123</v>
      </c>
      <c r="D190" s="222" t="s">
        <v>109</v>
      </c>
      <c r="E190" s="222" t="s">
        <v>5</v>
      </c>
      <c r="F190" s="222" t="s">
        <v>1359</v>
      </c>
      <c r="G190" s="222">
        <v>186</v>
      </c>
      <c r="H190" s="222"/>
      <c r="I190" s="222" t="s">
        <v>6</v>
      </c>
      <c r="J190" s="222" t="s">
        <v>1203</v>
      </c>
      <c r="K190" s="222" t="s">
        <v>1360</v>
      </c>
      <c r="L190" s="223">
        <v>46159.4375</v>
      </c>
      <c r="M190" s="223">
        <v>46159.440972222219</v>
      </c>
      <c r="N190" s="222" t="s">
        <v>1169</v>
      </c>
      <c r="O190" s="155" t="s">
        <v>207</v>
      </c>
      <c r="P190" s="90"/>
      <c r="Q190" s="144" t="s">
        <v>207</v>
      </c>
      <c r="R190" s="90"/>
      <c r="S190" s="144" t="s">
        <v>207</v>
      </c>
      <c r="T190" s="90"/>
      <c r="U190" s="144" t="s">
        <v>207</v>
      </c>
      <c r="V190" s="90"/>
      <c r="W190" s="144" t="s">
        <v>207</v>
      </c>
      <c r="X190" s="90"/>
      <c r="Y190" s="144" t="s">
        <v>62</v>
      </c>
      <c r="Z190" s="90"/>
      <c r="AA190" s="144" t="s">
        <v>207</v>
      </c>
      <c r="AB190" s="90"/>
      <c r="AC190" s="144" t="s">
        <v>207</v>
      </c>
      <c r="AD190" s="90"/>
      <c r="AE190" s="144" t="s">
        <v>207</v>
      </c>
      <c r="AF190" s="142" t="str">
        <f>IF(AND(O190="",Q190="",S190="",U190="",W190="",Y190="",AA190="",AC190=""),"",IF(OR(AND(O190&lt;&gt;"NA",O190&lt;&gt;"C",O190&lt;&gt;"NC",O190&lt;&gt;"SF",O190&lt;&gt;""),AND(Q190&lt;&gt;"NA",Q190&lt;&gt;"C",Q190&lt;&gt;"NC",Q190&lt;&gt;"SF",Q190&lt;&gt;""),AND(S190&lt;&gt;"NA",S190&lt;&gt;"C",S190&lt;&gt;"NC",S190&lt;&gt;"SF",S190&lt;&gt;""),AND(U190&lt;&gt;"NA",U190&lt;&gt;"C",U190&lt;&gt;"NC",U190&lt;&gt;"SF",U190&lt;&gt;""),AND(W190&lt;&gt;"NA",W190&lt;&gt;"C",W190&lt;&gt;"NC",W190&lt;&gt;"SF",W190&lt;&gt;""),AND(Y190&lt;&gt;"NA",Y190&lt;&gt;"C",Y190&lt;&gt;"NC",Y190&lt;&gt;"SF",Y190&lt;&gt;""),AND(AA190&lt;&gt;"NA",AA190&lt;&gt;"C",AA190&lt;&gt;"NC",AA190&lt;&gt;"SF",AA190&lt;&gt;""),AND(AC190&lt;&gt;"NA",AC190&lt;&gt;"C",AC190&lt;&gt;"NC",AC190&lt;&gt;"SF",AC190&lt;&gt;"")),"FALSO",IF(AND(O190="NA",Q190="NA",S190="NA",U190="NA",W190="NA",Y190="NA",AA190="NA",AC190="NA"),"NA",IF(OR(O190="NC",Q190="NC",S190="NC",U190="NC",W190="NC",Y190="NC",AA190="NC",AC190="NC",O190="SF",Q190="SF",S190="SF",U190="SF",W190="SF",Y190="SF",AA190="SF",AC190="SF"),"NC",IF(OR(O190="C",Q190="C",S190="C",U190="C",W190="C",Y190="C",AA190="C",AC190="C"),"C","")))))</f>
        <v>C</v>
      </c>
      <c r="AG190" s="185" t="str">
        <f>IF(AND(AE190="C",AF190="C"),"UTILIZOU O PDA CORRETAMENTE",IF(AND(AE190="C",AF190="NC"),"UTILIZOU O PDA CORRETAMENTE. NÃO HÁ FOTOS DE TODAS AS ETAPAS",IF(AND(AE190="NC",AF190="NC"),"NÃO UTILIZOU O PDA",IF(AND(AE190="NA",AF190="NA"),"NÃO AVALIADO POR FALHA DE SINCRONISMO"))))</f>
        <v>UTILIZOU O PDA CORRETAMENTE</v>
      </c>
      <c r="AH190" s="144" t="s">
        <v>207</v>
      </c>
      <c r="AI190" s="150" t="s">
        <v>6</v>
      </c>
      <c r="AJ190" s="149" t="str">
        <f>E190</f>
        <v>SÃO PAULO</v>
      </c>
      <c r="AK190" s="151" t="s">
        <v>60</v>
      </c>
    </row>
    <row r="191" spans="1:37" ht="30" hidden="1" customHeight="1">
      <c r="A191" s="221" t="s">
        <v>201</v>
      </c>
      <c r="B191" s="222">
        <v>2620528453</v>
      </c>
      <c r="C191" s="222" t="s">
        <v>120</v>
      </c>
      <c r="D191" s="222" t="s">
        <v>110</v>
      </c>
      <c r="E191" s="222" t="s">
        <v>5</v>
      </c>
      <c r="F191" s="222" t="s">
        <v>857</v>
      </c>
      <c r="G191" s="222">
        <v>705</v>
      </c>
      <c r="H191" s="222" t="s">
        <v>217</v>
      </c>
      <c r="I191" s="222" t="s">
        <v>821</v>
      </c>
      <c r="J191" s="222" t="s">
        <v>120</v>
      </c>
      <c r="K191" s="222" t="s">
        <v>1361</v>
      </c>
      <c r="L191" s="223">
        <v>46159.450694444444</v>
      </c>
      <c r="M191" s="223">
        <v>46159.5625</v>
      </c>
      <c r="N191" s="222" t="s">
        <v>1179</v>
      </c>
      <c r="O191" s="155" t="s">
        <v>207</v>
      </c>
      <c r="P191" s="90"/>
      <c r="Q191" s="144" t="s">
        <v>207</v>
      </c>
      <c r="R191" s="90"/>
      <c r="S191" s="144" t="s">
        <v>207</v>
      </c>
      <c r="T191" s="90"/>
      <c r="U191" s="144" t="s">
        <v>207</v>
      </c>
      <c r="V191" s="90"/>
      <c r="W191" s="144" t="s">
        <v>207</v>
      </c>
      <c r="X191" s="90"/>
      <c r="Y191" s="144" t="s">
        <v>62</v>
      </c>
      <c r="Z191" s="90"/>
      <c r="AA191" s="144" t="s">
        <v>207</v>
      </c>
      <c r="AB191" s="90"/>
      <c r="AC191" s="144" t="s">
        <v>207</v>
      </c>
      <c r="AD191" s="90"/>
      <c r="AE191" s="144" t="s">
        <v>207</v>
      </c>
      <c r="AF191" s="142" t="str">
        <f>IF(AND(O191="",Q191="",S191="",U191="",W191="",Y191="",AA191="",AC191=""),"",IF(OR(AND(O191&lt;&gt;"NA",O191&lt;&gt;"C",O191&lt;&gt;"NC",O191&lt;&gt;"SF",O191&lt;&gt;""),AND(Q191&lt;&gt;"NA",Q191&lt;&gt;"C",Q191&lt;&gt;"NC",Q191&lt;&gt;"SF",Q191&lt;&gt;""),AND(S191&lt;&gt;"NA",S191&lt;&gt;"C",S191&lt;&gt;"NC",S191&lt;&gt;"SF",S191&lt;&gt;""),AND(U191&lt;&gt;"NA",U191&lt;&gt;"C",U191&lt;&gt;"NC",U191&lt;&gt;"SF",U191&lt;&gt;""),AND(W191&lt;&gt;"NA",W191&lt;&gt;"C",W191&lt;&gt;"NC",W191&lt;&gt;"SF",W191&lt;&gt;""),AND(Y191&lt;&gt;"NA",Y191&lt;&gt;"C",Y191&lt;&gt;"NC",Y191&lt;&gt;"SF",Y191&lt;&gt;""),AND(AA191&lt;&gt;"NA",AA191&lt;&gt;"C",AA191&lt;&gt;"NC",AA191&lt;&gt;"SF",AA191&lt;&gt;""),AND(AC191&lt;&gt;"NA",AC191&lt;&gt;"C",AC191&lt;&gt;"NC",AC191&lt;&gt;"SF",AC191&lt;&gt;"")),"FALSO",IF(AND(O191="NA",Q191="NA",S191="NA",U191="NA",W191="NA",Y191="NA",AA191="NA",AC191="NA"),"NA",IF(OR(O191="NC",Q191="NC",S191="NC",U191="NC",W191="NC",Y191="NC",AA191="NC",AC191="NC",O191="SF",Q191="SF",S191="SF",U191="SF",W191="SF",Y191="SF",AA191="SF",AC191="SF"),"NC",IF(OR(O191="C",Q191="C",S191="C",U191="C",W191="C",Y191="C",AA191="C",AC191="C"),"C","")))))</f>
        <v>C</v>
      </c>
      <c r="AG191" s="185" t="str">
        <f>IF(AND(AE191="C",AF191="C"),"UTILIZOU O PDA CORRETAMENTE",IF(AND(AE191="C",AF191="NC"),"UTILIZOU O PDA CORRETAMENTE. NÃO HÁ FOTOS DE TODAS AS ETAPAS",IF(AND(AE191="NC",AF191="NC"),"NÃO UTILIZOU O PDA",IF(AND(AE191="NA",AF191="NA"),"NÃO AVALIADO POR FALHA DE SINCRONISMO"))))</f>
        <v>UTILIZOU O PDA CORRETAMENTE</v>
      </c>
      <c r="AH191" s="144" t="s">
        <v>207</v>
      </c>
      <c r="AI191" s="150" t="s">
        <v>6</v>
      </c>
      <c r="AJ191" s="149" t="str">
        <f>E191</f>
        <v>SÃO PAULO</v>
      </c>
      <c r="AK191" s="151" t="s">
        <v>60</v>
      </c>
    </row>
    <row r="192" spans="1:37" ht="30" hidden="1" customHeight="1">
      <c r="A192" s="221" t="s">
        <v>201</v>
      </c>
      <c r="B192" s="222">
        <v>2620779167</v>
      </c>
      <c r="C192" s="222" t="s">
        <v>1206</v>
      </c>
      <c r="D192" s="222" t="s">
        <v>111</v>
      </c>
      <c r="E192" s="222" t="s">
        <v>5</v>
      </c>
      <c r="F192" s="222" t="s">
        <v>842</v>
      </c>
      <c r="G192" s="222">
        <v>728</v>
      </c>
      <c r="H192" s="222" t="s">
        <v>217</v>
      </c>
      <c r="I192" s="222" t="s">
        <v>383</v>
      </c>
      <c r="J192" s="222" t="s">
        <v>1207</v>
      </c>
      <c r="K192" s="222" t="s">
        <v>1362</v>
      </c>
      <c r="L192" s="223">
        <v>46159.450694444444</v>
      </c>
      <c r="M192" s="223">
        <v>46159.511805555558</v>
      </c>
      <c r="N192" s="222" t="s">
        <v>1226</v>
      </c>
      <c r="O192" s="155" t="s">
        <v>207</v>
      </c>
      <c r="P192" s="90"/>
      <c r="Q192" s="144" t="s">
        <v>207</v>
      </c>
      <c r="R192" s="90"/>
      <c r="S192" s="144" t="s">
        <v>207</v>
      </c>
      <c r="T192" s="90"/>
      <c r="U192" s="144" t="s">
        <v>207</v>
      </c>
      <c r="V192" s="90"/>
      <c r="W192" s="144" t="s">
        <v>230</v>
      </c>
      <c r="X192" s="90"/>
      <c r="Y192" s="144" t="s">
        <v>62</v>
      </c>
      <c r="Z192" s="90"/>
      <c r="AA192" s="144" t="s">
        <v>207</v>
      </c>
      <c r="AB192" s="90"/>
      <c r="AC192" s="144" t="s">
        <v>207</v>
      </c>
      <c r="AD192" s="90"/>
      <c r="AE192" s="144" t="s">
        <v>207</v>
      </c>
      <c r="AF192" s="142" t="str">
        <f>IF(AND(O192="",Q192="",S192="",U192="",W192="",Y192="",AA192="",AC192=""),"",IF(OR(AND(O192&lt;&gt;"NA",O192&lt;&gt;"C",O192&lt;&gt;"NC",O192&lt;&gt;"SF",O192&lt;&gt;""),AND(Q192&lt;&gt;"NA",Q192&lt;&gt;"C",Q192&lt;&gt;"NC",Q192&lt;&gt;"SF",Q192&lt;&gt;""),AND(S192&lt;&gt;"NA",S192&lt;&gt;"C",S192&lt;&gt;"NC",S192&lt;&gt;"SF",S192&lt;&gt;""),AND(U192&lt;&gt;"NA",U192&lt;&gt;"C",U192&lt;&gt;"NC",U192&lt;&gt;"SF",U192&lt;&gt;""),AND(W192&lt;&gt;"NA",W192&lt;&gt;"C",W192&lt;&gt;"NC",W192&lt;&gt;"SF",W192&lt;&gt;""),AND(Y192&lt;&gt;"NA",Y192&lt;&gt;"C",Y192&lt;&gt;"NC",Y192&lt;&gt;"SF",Y192&lt;&gt;""),AND(AA192&lt;&gt;"NA",AA192&lt;&gt;"C",AA192&lt;&gt;"NC",AA192&lt;&gt;"SF",AA192&lt;&gt;""),AND(AC192&lt;&gt;"NA",AC192&lt;&gt;"C",AC192&lt;&gt;"NC",AC192&lt;&gt;"SF",AC192&lt;&gt;"")),"FALSO",IF(AND(O192="NA",Q192="NA",S192="NA",U192="NA",W192="NA",Y192="NA",AA192="NA",AC192="NA"),"NA",IF(OR(O192="NC",Q192="NC",S192="NC",U192="NC",W192="NC",Y192="NC",AA192="NC",AC192="NC",O192="SF",Q192="SF",S192="SF",U192="SF",W192="SF",Y192="SF",AA192="SF",AC192="SF"),"NC",IF(OR(O192="C",Q192="C",S192="C",U192="C",W192="C",Y192="C",AA192="C",AC192="C"),"C","")))))</f>
        <v>NC</v>
      </c>
      <c r="AG192" s="185" t="str">
        <f>IF(AND(AE192="C",AF192="C"),"UTILIZOU O PDA CORRETAMENTE",IF(AND(AE192="C",AF192="NC"),"UTILIZOU O PDA CORRETAMENTE. NÃO HÁ FOTOS DE TODAS AS ETAPAS",IF(AND(AE192="NC",AF192="NC"),"NÃO UTILIZOU O PDA",IF(AND(AE192="NA",AF192="NA"),"NÃO AVALIADO POR FALHA DE SINCRONISMO"))))</f>
        <v>UTILIZOU O PDA CORRETAMENTE. NÃO HÁ FOTOS DE TODAS AS ETAPAS</v>
      </c>
      <c r="AH192" s="144" t="s">
        <v>207</v>
      </c>
      <c r="AI192" s="150" t="s">
        <v>6</v>
      </c>
      <c r="AJ192" s="149" t="str">
        <f>E192</f>
        <v>SÃO PAULO</v>
      </c>
      <c r="AK192" s="151" t="s">
        <v>60</v>
      </c>
    </row>
    <row r="193" spans="1:37" ht="30" hidden="1" customHeight="1">
      <c r="A193" s="221" t="s">
        <v>201</v>
      </c>
      <c r="B193" s="222">
        <v>2620721169</v>
      </c>
      <c r="C193" s="222" t="s">
        <v>122</v>
      </c>
      <c r="D193" s="222" t="s">
        <v>111</v>
      </c>
      <c r="E193" s="222" t="s">
        <v>5</v>
      </c>
      <c r="F193" s="222" t="s">
        <v>1363</v>
      </c>
      <c r="G193" s="222">
        <v>800</v>
      </c>
      <c r="H193" s="222"/>
      <c r="I193" s="222" t="s">
        <v>295</v>
      </c>
      <c r="J193" s="222" t="s">
        <v>1177</v>
      </c>
      <c r="K193" s="222" t="s">
        <v>1364</v>
      </c>
      <c r="L193" s="223">
        <v>46159.606944444444</v>
      </c>
      <c r="M193" s="223">
        <v>46159.654861111114</v>
      </c>
      <c r="N193" s="222" t="s">
        <v>1179</v>
      </c>
      <c r="O193" s="155" t="s">
        <v>207</v>
      </c>
      <c r="P193" s="90"/>
      <c r="Q193" s="144" t="s">
        <v>207</v>
      </c>
      <c r="R193" s="90"/>
      <c r="S193" s="144" t="s">
        <v>207</v>
      </c>
      <c r="T193" s="90"/>
      <c r="U193" s="144" t="s">
        <v>207</v>
      </c>
      <c r="V193" s="90"/>
      <c r="W193" s="144" t="s">
        <v>207</v>
      </c>
      <c r="X193" s="90"/>
      <c r="Y193" s="144" t="s">
        <v>62</v>
      </c>
      <c r="Z193" s="90"/>
      <c r="AA193" s="144" t="s">
        <v>207</v>
      </c>
      <c r="AB193" s="90"/>
      <c r="AC193" s="144" t="s">
        <v>207</v>
      </c>
      <c r="AD193" s="90"/>
      <c r="AE193" s="144" t="s">
        <v>207</v>
      </c>
      <c r="AF193" s="142" t="str">
        <f>IF(AND(O193="",Q193="",S193="",U193="",W193="",Y193="",AA193="",AC193=""),"",IF(OR(AND(O193&lt;&gt;"NA",O193&lt;&gt;"C",O193&lt;&gt;"NC",O193&lt;&gt;"SF",O193&lt;&gt;""),AND(Q193&lt;&gt;"NA",Q193&lt;&gt;"C",Q193&lt;&gt;"NC",Q193&lt;&gt;"SF",Q193&lt;&gt;""),AND(S193&lt;&gt;"NA",S193&lt;&gt;"C",S193&lt;&gt;"NC",S193&lt;&gt;"SF",S193&lt;&gt;""),AND(U193&lt;&gt;"NA",U193&lt;&gt;"C",U193&lt;&gt;"NC",U193&lt;&gt;"SF",U193&lt;&gt;""),AND(W193&lt;&gt;"NA",W193&lt;&gt;"C",W193&lt;&gt;"NC",W193&lt;&gt;"SF",W193&lt;&gt;""),AND(Y193&lt;&gt;"NA",Y193&lt;&gt;"C",Y193&lt;&gt;"NC",Y193&lt;&gt;"SF",Y193&lt;&gt;""),AND(AA193&lt;&gt;"NA",AA193&lt;&gt;"C",AA193&lt;&gt;"NC",AA193&lt;&gt;"SF",AA193&lt;&gt;""),AND(AC193&lt;&gt;"NA",AC193&lt;&gt;"C",AC193&lt;&gt;"NC",AC193&lt;&gt;"SF",AC193&lt;&gt;"")),"FALSO",IF(AND(O193="NA",Q193="NA",S193="NA",U193="NA",W193="NA",Y193="NA",AA193="NA",AC193="NA"),"NA",IF(OR(O193="NC",Q193="NC",S193="NC",U193="NC",W193="NC",Y193="NC",AA193="NC",AC193="NC",O193="SF",Q193="SF",S193="SF",U193="SF",W193="SF",Y193="SF",AA193="SF",AC193="SF"),"NC",IF(OR(O193="C",Q193="C",S193="C",U193="C",W193="C",Y193="C",AA193="C",AC193="C"),"C","")))))</f>
        <v>C</v>
      </c>
      <c r="AG193" s="185" t="str">
        <f>IF(AND(AE193="C",AF193="C"),"UTILIZOU O PDA CORRETAMENTE",IF(AND(AE193="C",AF193="NC"),"UTILIZOU O PDA CORRETAMENTE. NÃO HÁ FOTOS DE TODAS AS ETAPAS",IF(AND(AE193="NC",AF193="NC"),"NÃO UTILIZOU O PDA",IF(AND(AE193="NA",AF193="NA"),"NÃO AVALIADO POR FALHA DE SINCRONISMO"))))</f>
        <v>UTILIZOU O PDA CORRETAMENTE</v>
      </c>
      <c r="AH193" s="144" t="s">
        <v>207</v>
      </c>
      <c r="AI193" s="150" t="s">
        <v>6</v>
      </c>
      <c r="AJ193" s="149" t="str">
        <f>E193</f>
        <v>SÃO PAULO</v>
      </c>
      <c r="AK193" s="151" t="s">
        <v>60</v>
      </c>
    </row>
    <row r="194" spans="1:37" ht="30" hidden="1" customHeight="1">
      <c r="A194" s="221" t="s">
        <v>201</v>
      </c>
      <c r="B194" s="222">
        <v>2620792846</v>
      </c>
      <c r="C194" s="222" t="s">
        <v>1206</v>
      </c>
      <c r="D194" s="222" t="s">
        <v>111</v>
      </c>
      <c r="E194" s="222" t="s">
        <v>5</v>
      </c>
      <c r="F194" s="222" t="s">
        <v>842</v>
      </c>
      <c r="G194" s="222">
        <v>731</v>
      </c>
      <c r="H194" s="222" t="s">
        <v>203</v>
      </c>
      <c r="I194" s="222" t="s">
        <v>383</v>
      </c>
      <c r="J194" s="222" t="s">
        <v>1207</v>
      </c>
      <c r="K194" s="222" t="s">
        <v>1365</v>
      </c>
      <c r="L194" s="223">
        <v>46159.634027777778</v>
      </c>
      <c r="M194" s="223">
        <v>46159.634722222225</v>
      </c>
      <c r="N194" s="222" t="s">
        <v>1226</v>
      </c>
      <c r="O194" s="155" t="s">
        <v>207</v>
      </c>
      <c r="P194" s="90"/>
      <c r="Q194" s="144" t="s">
        <v>207</v>
      </c>
      <c r="R194" s="90"/>
      <c r="S194" s="144" t="s">
        <v>207</v>
      </c>
      <c r="T194" s="90"/>
      <c r="U194" s="144" t="s">
        <v>207</v>
      </c>
      <c r="V194" s="90"/>
      <c r="W194" s="144" t="s">
        <v>230</v>
      </c>
      <c r="X194" s="90"/>
      <c r="Y194" s="144" t="s">
        <v>62</v>
      </c>
      <c r="Z194" s="90"/>
      <c r="AA194" s="144" t="s">
        <v>207</v>
      </c>
      <c r="AB194" s="90"/>
      <c r="AC194" s="144" t="s">
        <v>207</v>
      </c>
      <c r="AD194" s="90"/>
      <c r="AE194" s="144" t="s">
        <v>207</v>
      </c>
      <c r="AF194" s="142" t="str">
        <f>IF(AND(O194="",Q194="",S194="",U194="",W194="",Y194="",AA194="",AC194=""),"",IF(OR(AND(O194&lt;&gt;"NA",O194&lt;&gt;"C",O194&lt;&gt;"NC",O194&lt;&gt;"SF",O194&lt;&gt;""),AND(Q194&lt;&gt;"NA",Q194&lt;&gt;"C",Q194&lt;&gt;"NC",Q194&lt;&gt;"SF",Q194&lt;&gt;""),AND(S194&lt;&gt;"NA",S194&lt;&gt;"C",S194&lt;&gt;"NC",S194&lt;&gt;"SF",S194&lt;&gt;""),AND(U194&lt;&gt;"NA",U194&lt;&gt;"C",U194&lt;&gt;"NC",U194&lt;&gt;"SF",U194&lt;&gt;""),AND(W194&lt;&gt;"NA",W194&lt;&gt;"C",W194&lt;&gt;"NC",W194&lt;&gt;"SF",W194&lt;&gt;""),AND(Y194&lt;&gt;"NA",Y194&lt;&gt;"C",Y194&lt;&gt;"NC",Y194&lt;&gt;"SF",Y194&lt;&gt;""),AND(AA194&lt;&gt;"NA",AA194&lt;&gt;"C",AA194&lt;&gt;"NC",AA194&lt;&gt;"SF",AA194&lt;&gt;""),AND(AC194&lt;&gt;"NA",AC194&lt;&gt;"C",AC194&lt;&gt;"NC",AC194&lt;&gt;"SF",AC194&lt;&gt;"")),"FALSO",IF(AND(O194="NA",Q194="NA",S194="NA",U194="NA",W194="NA",Y194="NA",AA194="NA",AC194="NA"),"NA",IF(OR(O194="NC",Q194="NC",S194="NC",U194="NC",W194="NC",Y194="NC",AA194="NC",AC194="NC",O194="SF",Q194="SF",S194="SF",U194="SF",W194="SF",Y194="SF",AA194="SF",AC194="SF"),"NC",IF(OR(O194="C",Q194="C",S194="C",U194="C",W194="C",Y194="C",AA194="C",AC194="C"),"C","")))))</f>
        <v>NC</v>
      </c>
      <c r="AG194" s="185" t="str">
        <f>IF(AND(AE194="C",AF194="C"),"UTILIZOU O PDA CORRETAMENTE",IF(AND(AE194="C",AF194="NC"),"UTILIZOU O PDA CORRETAMENTE. NÃO HÁ FOTOS DE TODAS AS ETAPAS",IF(AND(AE194="NC",AF194="NC"),"NÃO UTILIZOU O PDA",IF(AND(AE194="NA",AF194="NA"),"NÃO AVALIADO POR FALHA DE SINCRONISMO"))))</f>
        <v>UTILIZOU O PDA CORRETAMENTE. NÃO HÁ FOTOS DE TODAS AS ETAPAS</v>
      </c>
      <c r="AH194" s="144" t="s">
        <v>207</v>
      </c>
      <c r="AI194" s="150" t="s">
        <v>6</v>
      </c>
      <c r="AJ194" s="149" t="str">
        <f>E194</f>
        <v>SÃO PAULO</v>
      </c>
      <c r="AK194" s="151" t="s">
        <v>60</v>
      </c>
    </row>
    <row r="195" spans="1:37" ht="30" hidden="1" customHeight="1">
      <c r="A195" s="221" t="s">
        <v>201</v>
      </c>
      <c r="B195" s="222">
        <v>2620804077</v>
      </c>
      <c r="C195" s="222" t="s">
        <v>121</v>
      </c>
      <c r="D195" s="222" t="s">
        <v>112</v>
      </c>
      <c r="E195" s="222" t="s">
        <v>5</v>
      </c>
      <c r="F195" s="222" t="s">
        <v>1366</v>
      </c>
      <c r="G195" s="222">
        <v>0</v>
      </c>
      <c r="H195" s="222"/>
      <c r="I195" s="222" t="s">
        <v>6</v>
      </c>
      <c r="J195" s="222" t="s">
        <v>1166</v>
      </c>
      <c r="K195" s="222" t="s">
        <v>1367</v>
      </c>
      <c r="L195" s="223">
        <v>46160.388888888891</v>
      </c>
      <c r="M195" s="223">
        <v>46160.38958333333</v>
      </c>
      <c r="N195" s="222" t="s">
        <v>1187</v>
      </c>
      <c r="O195" s="155" t="s">
        <v>62</v>
      </c>
      <c r="P195" s="90"/>
      <c r="Q195" s="155" t="s">
        <v>62</v>
      </c>
      <c r="R195" s="90"/>
      <c r="S195" s="155" t="s">
        <v>62</v>
      </c>
      <c r="T195" s="90"/>
      <c r="U195" s="155" t="s">
        <v>62</v>
      </c>
      <c r="V195" s="90"/>
      <c r="W195" s="155" t="s">
        <v>62</v>
      </c>
      <c r="X195" s="90"/>
      <c r="Y195" s="155" t="s">
        <v>62</v>
      </c>
      <c r="Z195" s="90"/>
      <c r="AA195" s="155" t="s">
        <v>62</v>
      </c>
      <c r="AB195" s="90"/>
      <c r="AC195" s="155" t="s">
        <v>62</v>
      </c>
      <c r="AD195" s="90"/>
      <c r="AE195" s="144" t="s">
        <v>62</v>
      </c>
      <c r="AF195" s="142" t="str">
        <f>IF(AND(O195="",Q195="",S195="",U195="",W195="",Y195="",AA195="",AC195=""),"",IF(OR(AND(O195&lt;&gt;"NA",O195&lt;&gt;"C",O195&lt;&gt;"NC",O195&lt;&gt;"SF",O195&lt;&gt;""),AND(Q195&lt;&gt;"NA",Q195&lt;&gt;"C",Q195&lt;&gt;"NC",Q195&lt;&gt;"SF",Q195&lt;&gt;""),AND(S195&lt;&gt;"NA",S195&lt;&gt;"C",S195&lt;&gt;"NC",S195&lt;&gt;"SF",S195&lt;&gt;""),AND(U195&lt;&gt;"NA",U195&lt;&gt;"C",U195&lt;&gt;"NC",U195&lt;&gt;"SF",U195&lt;&gt;""),AND(W195&lt;&gt;"NA",W195&lt;&gt;"C",W195&lt;&gt;"NC",W195&lt;&gt;"SF",W195&lt;&gt;""),AND(Y195&lt;&gt;"NA",Y195&lt;&gt;"C",Y195&lt;&gt;"NC",Y195&lt;&gt;"SF",Y195&lt;&gt;""),AND(AA195&lt;&gt;"NA",AA195&lt;&gt;"C",AA195&lt;&gt;"NC",AA195&lt;&gt;"SF",AA195&lt;&gt;""),AND(AC195&lt;&gt;"NA",AC195&lt;&gt;"C",AC195&lt;&gt;"NC",AC195&lt;&gt;"SF",AC195&lt;&gt;"")),"FALSO",IF(AND(O195="NA",Q195="NA",S195="NA",U195="NA",W195="NA",Y195="NA",AA195="NA",AC195="NA"),"NA",IF(OR(O195="NC",Q195="NC",S195="NC",U195="NC",W195="NC",Y195="NC",AA195="NC",AC195="NC",O195="SF",Q195="SF",S195="SF",U195="SF",W195="SF",Y195="SF",AA195="SF",AC195="SF"),"NC",IF(OR(O195="C",Q195="C",S195="C",U195="C",W195="C",Y195="C",AA195="C",AC195="C"),"C","")))))</f>
        <v>NA</v>
      </c>
      <c r="AG195" s="185" t="str">
        <f>IF(AND(AE195="C",AF195="C"),"UTILIZOU O PDA CORRETAMENTE",IF(AND(AE195="C",AF195="NC"),"UTILIZOU O PDA CORRETAMENTE. NÃO HÁ FOTOS DE TODAS AS ETAPAS",IF(AND(AE195="NC",AF195="NC"),"NÃO UTILIZOU O PDA",IF(AND(AE195="NA",AF195="NA"),"NÃO AVALIADO POR FALHA DE SINCRONISMO"))))</f>
        <v>NÃO AVALIADO POR FALHA DE SINCRONISMO</v>
      </c>
      <c r="AH195" s="144" t="s">
        <v>207</v>
      </c>
      <c r="AI195" s="150" t="s">
        <v>6</v>
      </c>
      <c r="AJ195" s="149" t="str">
        <f>E195</f>
        <v>SÃO PAULO</v>
      </c>
      <c r="AK195" s="151" t="s">
        <v>60</v>
      </c>
    </row>
    <row r="196" spans="1:37" ht="30" hidden="1" customHeight="1">
      <c r="A196" s="221" t="s">
        <v>201</v>
      </c>
      <c r="B196" s="222">
        <v>2620797340</v>
      </c>
      <c r="C196" s="222" t="s">
        <v>121</v>
      </c>
      <c r="D196" s="222" t="s">
        <v>112</v>
      </c>
      <c r="E196" s="222" t="s">
        <v>5</v>
      </c>
      <c r="F196" s="222" t="s">
        <v>1368</v>
      </c>
      <c r="G196" s="222">
        <v>301</v>
      </c>
      <c r="H196" s="222"/>
      <c r="I196" s="222" t="s">
        <v>432</v>
      </c>
      <c r="J196" s="222" t="s">
        <v>1166</v>
      </c>
      <c r="K196" s="222" t="s">
        <v>1320</v>
      </c>
      <c r="L196" s="223">
        <v>46160.39166666667</v>
      </c>
      <c r="M196" s="223">
        <v>46160.431250000001</v>
      </c>
      <c r="N196" s="222" t="s">
        <v>1187</v>
      </c>
      <c r="O196" s="155" t="s">
        <v>207</v>
      </c>
      <c r="P196" s="90"/>
      <c r="Q196" s="144" t="s">
        <v>207</v>
      </c>
      <c r="R196" s="90"/>
      <c r="S196" s="144" t="s">
        <v>62</v>
      </c>
      <c r="T196" s="90"/>
      <c r="U196" s="144" t="s">
        <v>62</v>
      </c>
      <c r="V196" s="90"/>
      <c r="W196" s="144" t="s">
        <v>62</v>
      </c>
      <c r="X196" s="90"/>
      <c r="Y196" s="144" t="s">
        <v>62</v>
      </c>
      <c r="Z196" s="90"/>
      <c r="AA196" s="144" t="s">
        <v>62</v>
      </c>
      <c r="AB196" s="90"/>
      <c r="AC196" s="144" t="s">
        <v>207</v>
      </c>
      <c r="AD196" s="90"/>
      <c r="AE196" s="144" t="s">
        <v>207</v>
      </c>
      <c r="AF196" s="142" t="str">
        <f>IF(AND(O196="",Q196="",S196="",U196="",W196="",Y196="",AA196="",AC196=""),"",IF(OR(AND(O196&lt;&gt;"NA",O196&lt;&gt;"C",O196&lt;&gt;"NC",O196&lt;&gt;"SF",O196&lt;&gt;""),AND(Q196&lt;&gt;"NA",Q196&lt;&gt;"C",Q196&lt;&gt;"NC",Q196&lt;&gt;"SF",Q196&lt;&gt;""),AND(S196&lt;&gt;"NA",S196&lt;&gt;"C",S196&lt;&gt;"NC",S196&lt;&gt;"SF",S196&lt;&gt;""),AND(U196&lt;&gt;"NA",U196&lt;&gt;"C",U196&lt;&gt;"NC",U196&lt;&gt;"SF",U196&lt;&gt;""),AND(W196&lt;&gt;"NA",W196&lt;&gt;"C",W196&lt;&gt;"NC",W196&lt;&gt;"SF",W196&lt;&gt;""),AND(Y196&lt;&gt;"NA",Y196&lt;&gt;"C",Y196&lt;&gt;"NC",Y196&lt;&gt;"SF",Y196&lt;&gt;""),AND(AA196&lt;&gt;"NA",AA196&lt;&gt;"C",AA196&lt;&gt;"NC",AA196&lt;&gt;"SF",AA196&lt;&gt;""),AND(AC196&lt;&gt;"NA",AC196&lt;&gt;"C",AC196&lt;&gt;"NC",AC196&lt;&gt;"SF",AC196&lt;&gt;"")),"FALSO",IF(AND(O196="NA",Q196="NA",S196="NA",U196="NA",W196="NA",Y196="NA",AA196="NA",AC196="NA"),"NA",IF(OR(O196="NC",Q196="NC",S196="NC",U196="NC",W196="NC",Y196="NC",AA196="NC",AC196="NC",O196="SF",Q196="SF",S196="SF",U196="SF",W196="SF",Y196="SF",AA196="SF",AC196="SF"),"NC",IF(OR(O196="C",Q196="C",S196="C",U196="C",W196="C",Y196="C",AA196="C",AC196="C"),"C","")))))</f>
        <v>C</v>
      </c>
      <c r="AG196" s="185" t="str">
        <f>IF(AND(AE196="C",AF196="C"),"UTILIZOU O PDA CORRETAMENTE",IF(AND(AE196="C",AF196="NC"),"UTILIZOU O PDA CORRETAMENTE. NÃO HÁ FOTOS DE TODAS AS ETAPAS",IF(AND(AE196="NC",AF196="NC"),"NÃO UTILIZOU O PDA",IF(AND(AE196="NA",AF196="NA"),"NÃO AVALIADO POR FALHA DE SINCRONISMO"))))</f>
        <v>UTILIZOU O PDA CORRETAMENTE</v>
      </c>
      <c r="AH196" s="144" t="s">
        <v>207</v>
      </c>
      <c r="AI196" s="150" t="s">
        <v>6</v>
      </c>
      <c r="AJ196" s="149" t="str">
        <f>E196</f>
        <v>SÃO PAULO</v>
      </c>
      <c r="AK196" s="151" t="s">
        <v>60</v>
      </c>
    </row>
    <row r="197" spans="1:37" ht="30" hidden="1" customHeight="1">
      <c r="A197" s="221" t="s">
        <v>201</v>
      </c>
      <c r="B197" s="222">
        <v>2620252338</v>
      </c>
      <c r="C197" s="222" t="s">
        <v>118</v>
      </c>
      <c r="D197" s="222" t="s">
        <v>110</v>
      </c>
      <c r="E197" s="222" t="s">
        <v>5</v>
      </c>
      <c r="F197" s="222" t="s">
        <v>835</v>
      </c>
      <c r="G197" s="222">
        <v>44</v>
      </c>
      <c r="H197" s="222"/>
      <c r="I197" s="222" t="s">
        <v>479</v>
      </c>
      <c r="J197" s="222" t="s">
        <v>118</v>
      </c>
      <c r="K197" s="222"/>
      <c r="L197" s="223">
        <v>46160.40625</v>
      </c>
      <c r="M197" s="223">
        <v>46160.6875</v>
      </c>
      <c r="N197" s="222" t="s">
        <v>1226</v>
      </c>
      <c r="O197" s="155" t="s">
        <v>207</v>
      </c>
      <c r="P197" s="90"/>
      <c r="Q197" s="144" t="s">
        <v>207</v>
      </c>
      <c r="R197" s="90"/>
      <c r="S197" s="144" t="s">
        <v>207</v>
      </c>
      <c r="T197" s="90"/>
      <c r="U197" s="144" t="s">
        <v>207</v>
      </c>
      <c r="V197" s="90"/>
      <c r="W197" s="144" t="s">
        <v>207</v>
      </c>
      <c r="X197" s="90"/>
      <c r="Y197" s="144" t="s">
        <v>62</v>
      </c>
      <c r="Z197" s="90"/>
      <c r="AA197" s="144" t="s">
        <v>207</v>
      </c>
      <c r="AB197" s="90"/>
      <c r="AC197" s="144" t="s">
        <v>207</v>
      </c>
      <c r="AD197" s="90"/>
      <c r="AE197" s="144" t="s">
        <v>207</v>
      </c>
      <c r="AF197" s="142" t="str">
        <f>IF(AND(O197="",Q197="",S197="",U197="",W197="",Y197="",AA197="",AC197=""),"",IF(OR(AND(O197&lt;&gt;"NA",O197&lt;&gt;"C",O197&lt;&gt;"NC",O197&lt;&gt;"SF",O197&lt;&gt;""),AND(Q197&lt;&gt;"NA",Q197&lt;&gt;"C",Q197&lt;&gt;"NC",Q197&lt;&gt;"SF",Q197&lt;&gt;""),AND(S197&lt;&gt;"NA",S197&lt;&gt;"C",S197&lt;&gt;"NC",S197&lt;&gt;"SF",S197&lt;&gt;""),AND(U197&lt;&gt;"NA",U197&lt;&gt;"C",U197&lt;&gt;"NC",U197&lt;&gt;"SF",U197&lt;&gt;""),AND(W197&lt;&gt;"NA",W197&lt;&gt;"C",W197&lt;&gt;"NC",W197&lt;&gt;"SF",W197&lt;&gt;""),AND(Y197&lt;&gt;"NA",Y197&lt;&gt;"C",Y197&lt;&gt;"NC",Y197&lt;&gt;"SF",Y197&lt;&gt;""),AND(AA197&lt;&gt;"NA",AA197&lt;&gt;"C",AA197&lt;&gt;"NC",AA197&lt;&gt;"SF",AA197&lt;&gt;""),AND(AC197&lt;&gt;"NA",AC197&lt;&gt;"C",AC197&lt;&gt;"NC",AC197&lt;&gt;"SF",AC197&lt;&gt;"")),"FALSO",IF(AND(O197="NA",Q197="NA",S197="NA",U197="NA",W197="NA",Y197="NA",AA197="NA",AC197="NA"),"NA",IF(OR(O197="NC",Q197="NC",S197="NC",U197="NC",W197="NC",Y197="NC",AA197="NC",AC197="NC",O197="SF",Q197="SF",S197="SF",U197="SF",W197="SF",Y197="SF",AA197="SF",AC197="SF"),"NC",IF(OR(O197="C",Q197="C",S197="C",U197="C",W197="C",Y197="C",AA197="C",AC197="C"),"C","")))))</f>
        <v>C</v>
      </c>
      <c r="AG197" s="185" t="str">
        <f>IF(AND(AE197="C",AF197="C"),"UTILIZOU O PDA CORRETAMENTE",IF(AND(AE197="C",AF197="NC"),"UTILIZOU O PDA CORRETAMENTE. NÃO HÁ FOTOS DE TODAS AS ETAPAS",IF(AND(AE197="NC",AF197="NC"),"NÃO UTILIZOU O PDA",IF(AND(AE197="NA",AF197="NA"),"NÃO AVALIADO POR FALHA DE SINCRONISMO"))))</f>
        <v>UTILIZOU O PDA CORRETAMENTE</v>
      </c>
      <c r="AH197" s="144"/>
      <c r="AI197" s="150" t="s">
        <v>6</v>
      </c>
      <c r="AJ197" s="149" t="str">
        <f>E197</f>
        <v>SÃO PAULO</v>
      </c>
      <c r="AK197" s="151" t="s">
        <v>60</v>
      </c>
    </row>
    <row r="198" spans="1:37" ht="30" hidden="1" customHeight="1">
      <c r="A198" s="221" t="s">
        <v>201</v>
      </c>
      <c r="B198" s="222">
        <v>2620809467</v>
      </c>
      <c r="C198" s="222" t="s">
        <v>1257</v>
      </c>
      <c r="D198" s="222" t="s">
        <v>111</v>
      </c>
      <c r="E198" s="222" t="s">
        <v>5</v>
      </c>
      <c r="F198" s="222" t="s">
        <v>1280</v>
      </c>
      <c r="G198" s="222">
        <v>221</v>
      </c>
      <c r="H198" s="222" t="s">
        <v>203</v>
      </c>
      <c r="I198" s="222" t="s">
        <v>283</v>
      </c>
      <c r="J198" s="222" t="s">
        <v>1259</v>
      </c>
      <c r="K198" s="222" t="s">
        <v>1281</v>
      </c>
      <c r="L198" s="223">
        <v>46160.413194444445</v>
      </c>
      <c r="M198" s="223">
        <v>46160.416666666664</v>
      </c>
      <c r="N198" s="222" t="s">
        <v>1282</v>
      </c>
      <c r="O198" s="155" t="s">
        <v>207</v>
      </c>
      <c r="P198" s="90"/>
      <c r="Q198" s="144" t="s">
        <v>230</v>
      </c>
      <c r="R198" s="90"/>
      <c r="S198" s="144" t="s">
        <v>207</v>
      </c>
      <c r="T198" s="90"/>
      <c r="U198" s="144" t="s">
        <v>207</v>
      </c>
      <c r="V198" s="90"/>
      <c r="W198" s="144" t="s">
        <v>207</v>
      </c>
      <c r="X198" s="90"/>
      <c r="Y198" s="144" t="s">
        <v>207</v>
      </c>
      <c r="Z198" s="90"/>
      <c r="AA198" s="144" t="s">
        <v>207</v>
      </c>
      <c r="AB198" s="90"/>
      <c r="AC198" s="144" t="s">
        <v>231</v>
      </c>
      <c r="AD198" s="90" t="s">
        <v>1283</v>
      </c>
      <c r="AE198" s="144" t="s">
        <v>207</v>
      </c>
      <c r="AF198" s="142" t="str">
        <f>IF(AND(O198="",Q198="",S198="",U198="",W198="",Y198="",AA198="",AC198=""),"",IF(OR(AND(O198&lt;&gt;"NA",O198&lt;&gt;"C",O198&lt;&gt;"NC",O198&lt;&gt;"SF",O198&lt;&gt;""),AND(Q198&lt;&gt;"NA",Q198&lt;&gt;"C",Q198&lt;&gt;"NC",Q198&lt;&gt;"SF",Q198&lt;&gt;""),AND(S198&lt;&gt;"NA",S198&lt;&gt;"C",S198&lt;&gt;"NC",S198&lt;&gt;"SF",S198&lt;&gt;""),AND(U198&lt;&gt;"NA",U198&lt;&gt;"C",U198&lt;&gt;"NC",U198&lt;&gt;"SF",U198&lt;&gt;""),AND(W198&lt;&gt;"NA",W198&lt;&gt;"C",W198&lt;&gt;"NC",W198&lt;&gt;"SF",W198&lt;&gt;""),AND(Y198&lt;&gt;"NA",Y198&lt;&gt;"C",Y198&lt;&gt;"NC",Y198&lt;&gt;"SF",Y198&lt;&gt;""),AND(AA198&lt;&gt;"NA",AA198&lt;&gt;"C",AA198&lt;&gt;"NC",AA198&lt;&gt;"SF",AA198&lt;&gt;""),AND(AC198&lt;&gt;"NA",AC198&lt;&gt;"C",AC198&lt;&gt;"NC",AC198&lt;&gt;"SF",AC198&lt;&gt;"")),"FALSO",IF(AND(O198="NA",Q198="NA",S198="NA",U198="NA",W198="NA",Y198="NA",AA198="NA",AC198="NA"),"NA",IF(OR(O198="NC",Q198="NC",S198="NC",U198="NC",W198="NC",Y198="NC",AA198="NC",AC198="NC",O198="SF",Q198="SF",S198="SF",U198="SF",W198="SF",Y198="SF",AA198="SF",AC198="SF"),"NC",IF(OR(O198="C",Q198="C",S198="C",U198="C",W198="C",Y198="C",AA198="C",AC198="C"),"C","")))))</f>
        <v>NC</v>
      </c>
      <c r="AG198" s="185" t="str">
        <f>IF(AND(AE198="C",AF198="C"),"UTILIZOU O PDA CORRETAMENTE",IF(AND(AE198="C",AF198="NC"),"UTILIZOU O PDA CORRETAMENTE. NÃO HÁ FOTOS DE TODAS AS ETAPAS",IF(AND(AE198="NC",AF198="NC"),"NÃO UTILIZOU O PDA",IF(AND(AE198="NA",AF198="NA"),"NÃO AVALIADO POR FALHA DE SINCRONISMO"))))</f>
        <v>UTILIZOU O PDA CORRETAMENTE. NÃO HÁ FOTOS DE TODAS AS ETAPAS</v>
      </c>
      <c r="AH198" s="144" t="s">
        <v>207</v>
      </c>
      <c r="AI198" s="150" t="s">
        <v>6</v>
      </c>
      <c r="AJ198" s="149" t="str">
        <f>E198</f>
        <v>SÃO PAULO</v>
      </c>
      <c r="AK198" s="151" t="s">
        <v>60</v>
      </c>
    </row>
    <row r="199" spans="1:37" ht="30" hidden="1" customHeight="1">
      <c r="A199" s="221" t="s">
        <v>201</v>
      </c>
      <c r="B199" s="222">
        <v>2620797270</v>
      </c>
      <c r="C199" s="222" t="s">
        <v>121</v>
      </c>
      <c r="D199" s="222" t="s">
        <v>112</v>
      </c>
      <c r="E199" s="222" t="s">
        <v>5</v>
      </c>
      <c r="F199" s="222" t="s">
        <v>1276</v>
      </c>
      <c r="G199" s="222">
        <v>93</v>
      </c>
      <c r="H199" s="222"/>
      <c r="I199" s="222" t="s">
        <v>316</v>
      </c>
      <c r="J199" s="222" t="s">
        <v>1369</v>
      </c>
      <c r="K199" s="222"/>
      <c r="L199" s="223">
        <v>46160.415972222225</v>
      </c>
      <c r="M199" s="223">
        <v>46160.443749999999</v>
      </c>
      <c r="N199" s="222" t="s">
        <v>366</v>
      </c>
      <c r="O199" s="155" t="s">
        <v>207</v>
      </c>
      <c r="P199" s="90"/>
      <c r="Q199" s="144" t="s">
        <v>207</v>
      </c>
      <c r="R199" s="90"/>
      <c r="S199" s="144" t="s">
        <v>62</v>
      </c>
      <c r="T199" s="90"/>
      <c r="U199" s="144" t="s">
        <v>62</v>
      </c>
      <c r="V199" s="90"/>
      <c r="W199" s="144" t="s">
        <v>62</v>
      </c>
      <c r="X199" s="90"/>
      <c r="Y199" s="144" t="s">
        <v>62</v>
      </c>
      <c r="Z199" s="90"/>
      <c r="AA199" s="144" t="s">
        <v>62</v>
      </c>
      <c r="AB199" s="90"/>
      <c r="AC199" s="144" t="s">
        <v>207</v>
      </c>
      <c r="AD199" s="90"/>
      <c r="AE199" s="144" t="s">
        <v>207</v>
      </c>
      <c r="AF199" s="142" t="str">
        <f>IF(AND(O199="",Q199="",S199="",U199="",W199="",Y199="",AA199="",AC199=""),"",IF(OR(AND(O199&lt;&gt;"NA",O199&lt;&gt;"C",O199&lt;&gt;"NC",O199&lt;&gt;"SF",O199&lt;&gt;""),AND(Q199&lt;&gt;"NA",Q199&lt;&gt;"C",Q199&lt;&gt;"NC",Q199&lt;&gt;"SF",Q199&lt;&gt;""),AND(S199&lt;&gt;"NA",S199&lt;&gt;"C",S199&lt;&gt;"NC",S199&lt;&gt;"SF",S199&lt;&gt;""),AND(U199&lt;&gt;"NA",U199&lt;&gt;"C",U199&lt;&gt;"NC",U199&lt;&gt;"SF",U199&lt;&gt;""),AND(W199&lt;&gt;"NA",W199&lt;&gt;"C",W199&lt;&gt;"NC",W199&lt;&gt;"SF",W199&lt;&gt;""),AND(Y199&lt;&gt;"NA",Y199&lt;&gt;"C",Y199&lt;&gt;"NC",Y199&lt;&gt;"SF",Y199&lt;&gt;""),AND(AA199&lt;&gt;"NA",AA199&lt;&gt;"C",AA199&lt;&gt;"NC",AA199&lt;&gt;"SF",AA199&lt;&gt;""),AND(AC199&lt;&gt;"NA",AC199&lt;&gt;"C",AC199&lt;&gt;"NC",AC199&lt;&gt;"SF",AC199&lt;&gt;"")),"FALSO",IF(AND(O199="NA",Q199="NA",S199="NA",U199="NA",W199="NA",Y199="NA",AA199="NA",AC199="NA"),"NA",IF(OR(O199="NC",Q199="NC",S199="NC",U199="NC",W199="NC",Y199="NC",AA199="NC",AC199="NC",O199="SF",Q199="SF",S199="SF",U199="SF",W199="SF",Y199="SF",AA199="SF",AC199="SF"),"NC",IF(OR(O199="C",Q199="C",S199="C",U199="C",W199="C",Y199="C",AA199="C",AC199="C"),"C","")))))</f>
        <v>C</v>
      </c>
      <c r="AG199" s="185" t="str">
        <f>IF(AND(AE199="C",AF199="C"),"UTILIZOU O PDA CORRETAMENTE",IF(AND(AE199="C",AF199="NC"),"UTILIZOU O PDA CORRETAMENTE. NÃO HÁ FOTOS DE TODAS AS ETAPAS",IF(AND(AE199="NC",AF199="NC"),"NÃO UTILIZOU O PDA",IF(AND(AE199="NA",AF199="NA"),"NÃO AVALIADO POR FALHA DE SINCRONISMO"))))</f>
        <v>UTILIZOU O PDA CORRETAMENTE</v>
      </c>
      <c r="AH199" s="144" t="s">
        <v>207</v>
      </c>
      <c r="AI199" s="150" t="s">
        <v>6</v>
      </c>
      <c r="AJ199" s="149" t="str">
        <f>E199</f>
        <v>SÃO PAULO</v>
      </c>
      <c r="AK199" s="151" t="s">
        <v>60</v>
      </c>
    </row>
    <row r="200" spans="1:37" ht="30" hidden="1" customHeight="1">
      <c r="A200" s="221" t="s">
        <v>201</v>
      </c>
      <c r="B200" s="222">
        <v>2620809454</v>
      </c>
      <c r="C200" s="222" t="s">
        <v>1257</v>
      </c>
      <c r="D200" s="222" t="s">
        <v>111</v>
      </c>
      <c r="E200" s="222" t="s">
        <v>5</v>
      </c>
      <c r="F200" s="222" t="s">
        <v>1280</v>
      </c>
      <c r="G200" s="222">
        <v>263</v>
      </c>
      <c r="H200" s="222" t="s">
        <v>217</v>
      </c>
      <c r="I200" s="222" t="s">
        <v>283</v>
      </c>
      <c r="J200" s="222" t="s">
        <v>1259</v>
      </c>
      <c r="K200" s="222" t="s">
        <v>1281</v>
      </c>
      <c r="L200" s="223">
        <v>46160.416666666664</v>
      </c>
      <c r="M200" s="223">
        <v>46160.4375</v>
      </c>
      <c r="N200" s="222" t="s">
        <v>1282</v>
      </c>
      <c r="O200" s="155" t="s">
        <v>207</v>
      </c>
      <c r="P200" s="90"/>
      <c r="Q200" s="144" t="s">
        <v>230</v>
      </c>
      <c r="R200" s="90"/>
      <c r="S200" s="144" t="s">
        <v>207</v>
      </c>
      <c r="T200" s="90"/>
      <c r="U200" s="144" t="s">
        <v>207</v>
      </c>
      <c r="V200" s="90"/>
      <c r="W200" s="144" t="s">
        <v>207</v>
      </c>
      <c r="X200" s="90"/>
      <c r="Y200" s="144" t="s">
        <v>207</v>
      </c>
      <c r="Z200" s="90"/>
      <c r="AA200" s="144" t="s">
        <v>207</v>
      </c>
      <c r="AB200" s="90"/>
      <c r="AC200" s="144" t="s">
        <v>231</v>
      </c>
      <c r="AD200" s="90" t="s">
        <v>1283</v>
      </c>
      <c r="AE200" s="144" t="s">
        <v>207</v>
      </c>
      <c r="AF200" s="142" t="str">
        <f>IF(AND(O200="",Q200="",S200="",U200="",W200="",Y200="",AA200="",AC200=""),"",IF(OR(AND(O200&lt;&gt;"NA",O200&lt;&gt;"C",O200&lt;&gt;"NC",O200&lt;&gt;"SF",O200&lt;&gt;""),AND(Q200&lt;&gt;"NA",Q200&lt;&gt;"C",Q200&lt;&gt;"NC",Q200&lt;&gt;"SF",Q200&lt;&gt;""),AND(S200&lt;&gt;"NA",S200&lt;&gt;"C",S200&lt;&gt;"NC",S200&lt;&gt;"SF",S200&lt;&gt;""),AND(U200&lt;&gt;"NA",U200&lt;&gt;"C",U200&lt;&gt;"NC",U200&lt;&gt;"SF",U200&lt;&gt;""),AND(W200&lt;&gt;"NA",W200&lt;&gt;"C",W200&lt;&gt;"NC",W200&lt;&gt;"SF",W200&lt;&gt;""),AND(Y200&lt;&gt;"NA",Y200&lt;&gt;"C",Y200&lt;&gt;"NC",Y200&lt;&gt;"SF",Y200&lt;&gt;""),AND(AA200&lt;&gt;"NA",AA200&lt;&gt;"C",AA200&lt;&gt;"NC",AA200&lt;&gt;"SF",AA200&lt;&gt;""),AND(AC200&lt;&gt;"NA",AC200&lt;&gt;"C",AC200&lt;&gt;"NC",AC200&lt;&gt;"SF",AC200&lt;&gt;"")),"FALSO",IF(AND(O200="NA",Q200="NA",S200="NA",U200="NA",W200="NA",Y200="NA",AA200="NA",AC200="NA"),"NA",IF(OR(O200="NC",Q200="NC",S200="NC",U200="NC",W200="NC",Y200="NC",AA200="NC",AC200="NC",O200="SF",Q200="SF",S200="SF",U200="SF",W200="SF",Y200="SF",AA200="SF",AC200="SF"),"NC",IF(OR(O200="C",Q200="C",S200="C",U200="C",W200="C",Y200="C",AA200="C",AC200="C"),"C","")))))</f>
        <v>NC</v>
      </c>
      <c r="AG200" s="185" t="str">
        <f>IF(AND(AE200="C",AF200="C"),"UTILIZOU O PDA CORRETAMENTE",IF(AND(AE200="C",AF200="NC"),"UTILIZOU O PDA CORRETAMENTE. NÃO HÁ FOTOS DE TODAS AS ETAPAS",IF(AND(AE200="NC",AF200="NC"),"NÃO UTILIZOU O PDA",IF(AND(AE200="NA",AF200="NA"),"NÃO AVALIADO POR FALHA DE SINCRONISMO"))))</f>
        <v>UTILIZOU O PDA CORRETAMENTE. NÃO HÁ FOTOS DE TODAS AS ETAPAS</v>
      </c>
      <c r="AH200" s="144" t="s">
        <v>207</v>
      </c>
      <c r="AI200" s="150" t="s">
        <v>6</v>
      </c>
      <c r="AJ200" s="149" t="str">
        <f>E200</f>
        <v>SÃO PAULO</v>
      </c>
      <c r="AK200" s="151" t="s">
        <v>60</v>
      </c>
    </row>
    <row r="201" spans="1:37" ht="30" hidden="1" customHeight="1">
      <c r="A201" s="221" t="s">
        <v>201</v>
      </c>
      <c r="B201" s="222">
        <v>2620809462</v>
      </c>
      <c r="C201" s="222" t="s">
        <v>1257</v>
      </c>
      <c r="D201" s="222" t="s">
        <v>111</v>
      </c>
      <c r="E201" s="222" t="s">
        <v>5</v>
      </c>
      <c r="F201" s="222" t="s">
        <v>1280</v>
      </c>
      <c r="G201" s="222">
        <v>240</v>
      </c>
      <c r="H201" s="222"/>
      <c r="I201" s="222" t="s">
        <v>283</v>
      </c>
      <c r="J201" s="222" t="s">
        <v>1259</v>
      </c>
      <c r="K201" s="222" t="s">
        <v>1281</v>
      </c>
      <c r="L201" s="223">
        <v>46160.416666666664</v>
      </c>
      <c r="M201" s="223">
        <v>46160.4375</v>
      </c>
      <c r="N201" s="222" t="s">
        <v>1282</v>
      </c>
      <c r="O201" s="155" t="s">
        <v>207</v>
      </c>
      <c r="P201" s="90"/>
      <c r="Q201" s="144" t="s">
        <v>230</v>
      </c>
      <c r="R201" s="90"/>
      <c r="S201" s="144" t="s">
        <v>207</v>
      </c>
      <c r="T201" s="90"/>
      <c r="U201" s="144" t="s">
        <v>207</v>
      </c>
      <c r="V201" s="90"/>
      <c r="W201" s="144" t="s">
        <v>207</v>
      </c>
      <c r="X201" s="90"/>
      <c r="Y201" s="144" t="s">
        <v>207</v>
      </c>
      <c r="Z201" s="90"/>
      <c r="AA201" s="144" t="s">
        <v>207</v>
      </c>
      <c r="AB201" s="90"/>
      <c r="AC201" s="144" t="s">
        <v>231</v>
      </c>
      <c r="AD201" s="90" t="s">
        <v>1283</v>
      </c>
      <c r="AE201" s="144" t="s">
        <v>207</v>
      </c>
      <c r="AF201" s="142" t="str">
        <f>IF(AND(O201="",Q201="",S201="",U201="",W201="",Y201="",AA201="",AC201=""),"",IF(OR(AND(O201&lt;&gt;"NA",O201&lt;&gt;"C",O201&lt;&gt;"NC",O201&lt;&gt;"SF",O201&lt;&gt;""),AND(Q201&lt;&gt;"NA",Q201&lt;&gt;"C",Q201&lt;&gt;"NC",Q201&lt;&gt;"SF",Q201&lt;&gt;""),AND(S201&lt;&gt;"NA",S201&lt;&gt;"C",S201&lt;&gt;"NC",S201&lt;&gt;"SF",S201&lt;&gt;""),AND(U201&lt;&gt;"NA",U201&lt;&gt;"C",U201&lt;&gt;"NC",U201&lt;&gt;"SF",U201&lt;&gt;""),AND(W201&lt;&gt;"NA",W201&lt;&gt;"C",W201&lt;&gt;"NC",W201&lt;&gt;"SF",W201&lt;&gt;""),AND(Y201&lt;&gt;"NA",Y201&lt;&gt;"C",Y201&lt;&gt;"NC",Y201&lt;&gt;"SF",Y201&lt;&gt;""),AND(AA201&lt;&gt;"NA",AA201&lt;&gt;"C",AA201&lt;&gt;"NC",AA201&lt;&gt;"SF",AA201&lt;&gt;""),AND(AC201&lt;&gt;"NA",AC201&lt;&gt;"C",AC201&lt;&gt;"NC",AC201&lt;&gt;"SF",AC201&lt;&gt;"")),"FALSO",IF(AND(O201="NA",Q201="NA",S201="NA",U201="NA",W201="NA",Y201="NA",AA201="NA",AC201="NA"),"NA",IF(OR(O201="NC",Q201="NC",S201="NC",U201="NC",W201="NC",Y201="NC",AA201="NC",AC201="NC",O201="SF",Q201="SF",S201="SF",U201="SF",W201="SF",Y201="SF",AA201="SF",AC201="SF"),"NC",IF(OR(O201="C",Q201="C",S201="C",U201="C",W201="C",Y201="C",AA201="C",AC201="C"),"C","")))))</f>
        <v>NC</v>
      </c>
      <c r="AG201" s="185" t="str">
        <f>IF(AND(AE201="C",AF201="C"),"UTILIZOU O PDA CORRETAMENTE",IF(AND(AE201="C",AF201="NC"),"UTILIZOU O PDA CORRETAMENTE. NÃO HÁ FOTOS DE TODAS AS ETAPAS",IF(AND(AE201="NC",AF201="NC"),"NÃO UTILIZOU O PDA",IF(AND(AE201="NA",AF201="NA"),"NÃO AVALIADO POR FALHA DE SINCRONISMO"))))</f>
        <v>UTILIZOU O PDA CORRETAMENTE. NÃO HÁ FOTOS DE TODAS AS ETAPAS</v>
      </c>
      <c r="AH201" s="144" t="s">
        <v>207</v>
      </c>
      <c r="AI201" s="150" t="s">
        <v>6</v>
      </c>
      <c r="AJ201" s="149" t="str">
        <f>E201</f>
        <v>SÃO PAULO</v>
      </c>
      <c r="AK201" s="151" t="s">
        <v>60</v>
      </c>
    </row>
    <row r="202" spans="1:37" ht="30" hidden="1" customHeight="1">
      <c r="A202" s="221" t="s">
        <v>201</v>
      </c>
      <c r="B202" s="222">
        <v>2620809471</v>
      </c>
      <c r="C202" s="222" t="s">
        <v>1257</v>
      </c>
      <c r="D202" s="222" t="s">
        <v>111</v>
      </c>
      <c r="E202" s="222" t="s">
        <v>5</v>
      </c>
      <c r="F202" s="222" t="s">
        <v>1280</v>
      </c>
      <c r="G202" s="222">
        <v>251</v>
      </c>
      <c r="H202" s="222" t="s">
        <v>203</v>
      </c>
      <c r="I202" s="222" t="s">
        <v>283</v>
      </c>
      <c r="J202" s="222" t="s">
        <v>1259</v>
      </c>
      <c r="K202" s="222" t="s">
        <v>1281</v>
      </c>
      <c r="L202" s="223">
        <v>46160.416666666664</v>
      </c>
      <c r="M202" s="223">
        <v>46160.4375</v>
      </c>
      <c r="N202" s="222" t="s">
        <v>1282</v>
      </c>
      <c r="O202" s="155" t="s">
        <v>207</v>
      </c>
      <c r="P202" s="90"/>
      <c r="Q202" s="144" t="s">
        <v>230</v>
      </c>
      <c r="R202" s="90"/>
      <c r="S202" s="144" t="s">
        <v>207</v>
      </c>
      <c r="T202" s="90"/>
      <c r="U202" s="144" t="s">
        <v>207</v>
      </c>
      <c r="V202" s="90"/>
      <c r="W202" s="144" t="s">
        <v>207</v>
      </c>
      <c r="X202" s="90"/>
      <c r="Y202" s="144" t="s">
        <v>207</v>
      </c>
      <c r="Z202" s="90"/>
      <c r="AA202" s="144" t="s">
        <v>207</v>
      </c>
      <c r="AB202" s="90"/>
      <c r="AC202" s="144" t="s">
        <v>231</v>
      </c>
      <c r="AD202" s="90" t="s">
        <v>1283</v>
      </c>
      <c r="AE202" s="144" t="s">
        <v>207</v>
      </c>
      <c r="AF202" s="142" t="str">
        <f>IF(AND(O202="",Q202="",S202="",U202="",W202="",Y202="",AA202="",AC202=""),"",IF(OR(AND(O202&lt;&gt;"NA",O202&lt;&gt;"C",O202&lt;&gt;"NC",O202&lt;&gt;"SF",O202&lt;&gt;""),AND(Q202&lt;&gt;"NA",Q202&lt;&gt;"C",Q202&lt;&gt;"NC",Q202&lt;&gt;"SF",Q202&lt;&gt;""),AND(S202&lt;&gt;"NA",S202&lt;&gt;"C",S202&lt;&gt;"NC",S202&lt;&gt;"SF",S202&lt;&gt;""),AND(U202&lt;&gt;"NA",U202&lt;&gt;"C",U202&lt;&gt;"NC",U202&lt;&gt;"SF",U202&lt;&gt;""),AND(W202&lt;&gt;"NA",W202&lt;&gt;"C",W202&lt;&gt;"NC",W202&lt;&gt;"SF",W202&lt;&gt;""),AND(Y202&lt;&gt;"NA",Y202&lt;&gt;"C",Y202&lt;&gt;"NC",Y202&lt;&gt;"SF",Y202&lt;&gt;""),AND(AA202&lt;&gt;"NA",AA202&lt;&gt;"C",AA202&lt;&gt;"NC",AA202&lt;&gt;"SF",AA202&lt;&gt;""),AND(AC202&lt;&gt;"NA",AC202&lt;&gt;"C",AC202&lt;&gt;"NC",AC202&lt;&gt;"SF",AC202&lt;&gt;"")),"FALSO",IF(AND(O202="NA",Q202="NA",S202="NA",U202="NA",W202="NA",Y202="NA",AA202="NA",AC202="NA"),"NA",IF(OR(O202="NC",Q202="NC",S202="NC",U202="NC",W202="NC",Y202="NC",AA202="NC",AC202="NC",O202="SF",Q202="SF",S202="SF",U202="SF",W202="SF",Y202="SF",AA202="SF",AC202="SF"),"NC",IF(OR(O202="C",Q202="C",S202="C",U202="C",W202="C",Y202="C",AA202="C",AC202="C"),"C","")))))</f>
        <v>NC</v>
      </c>
      <c r="AG202" s="185" t="str">
        <f>IF(AND(AE202="C",AF202="C"),"UTILIZOU O PDA CORRETAMENTE",IF(AND(AE202="C",AF202="NC"),"UTILIZOU O PDA CORRETAMENTE. NÃO HÁ FOTOS DE TODAS AS ETAPAS",IF(AND(AE202="NC",AF202="NC"),"NÃO UTILIZOU O PDA",IF(AND(AE202="NA",AF202="NA"),"NÃO AVALIADO POR FALHA DE SINCRONISMO"))))</f>
        <v>UTILIZOU O PDA CORRETAMENTE. NÃO HÁ FOTOS DE TODAS AS ETAPAS</v>
      </c>
      <c r="AH202" s="144" t="s">
        <v>207</v>
      </c>
      <c r="AI202" s="150" t="s">
        <v>6</v>
      </c>
      <c r="AJ202" s="149" t="str">
        <f>E202</f>
        <v>SÃO PAULO</v>
      </c>
      <c r="AK202" s="151" t="s">
        <v>60</v>
      </c>
    </row>
    <row r="203" spans="1:37" ht="30" hidden="1" customHeight="1">
      <c r="A203" s="221" t="s">
        <v>201</v>
      </c>
      <c r="B203" s="222">
        <v>2620809460</v>
      </c>
      <c r="C203" s="222" t="s">
        <v>1257</v>
      </c>
      <c r="D203" s="222" t="s">
        <v>111</v>
      </c>
      <c r="E203" s="222" t="s">
        <v>5</v>
      </c>
      <c r="F203" s="222" t="s">
        <v>1280</v>
      </c>
      <c r="G203" s="222">
        <v>246</v>
      </c>
      <c r="H203" s="222"/>
      <c r="I203" s="222" t="s">
        <v>283</v>
      </c>
      <c r="J203" s="222" t="s">
        <v>1259</v>
      </c>
      <c r="K203" s="222" t="s">
        <v>1281</v>
      </c>
      <c r="L203" s="223">
        <v>46160.416666666664</v>
      </c>
      <c r="M203" s="223">
        <v>46160.4375</v>
      </c>
      <c r="N203" s="222" t="s">
        <v>1282</v>
      </c>
      <c r="O203" s="155" t="s">
        <v>207</v>
      </c>
      <c r="P203" s="90"/>
      <c r="Q203" s="144" t="s">
        <v>230</v>
      </c>
      <c r="R203" s="90"/>
      <c r="S203" s="144" t="s">
        <v>207</v>
      </c>
      <c r="T203" s="90"/>
      <c r="U203" s="144" t="s">
        <v>207</v>
      </c>
      <c r="V203" s="90"/>
      <c r="W203" s="144" t="s">
        <v>207</v>
      </c>
      <c r="X203" s="90"/>
      <c r="Y203" s="144" t="s">
        <v>207</v>
      </c>
      <c r="Z203" s="90"/>
      <c r="AA203" s="144" t="s">
        <v>207</v>
      </c>
      <c r="AB203" s="90"/>
      <c r="AC203" s="144" t="s">
        <v>231</v>
      </c>
      <c r="AD203" s="90" t="s">
        <v>1283</v>
      </c>
      <c r="AE203" s="144" t="s">
        <v>207</v>
      </c>
      <c r="AF203" s="142" t="str">
        <f>IF(AND(O203="",Q203="",S203="",U203="",W203="",Y203="",AA203="",AC203=""),"",IF(OR(AND(O203&lt;&gt;"NA",O203&lt;&gt;"C",O203&lt;&gt;"NC",O203&lt;&gt;"SF",O203&lt;&gt;""),AND(Q203&lt;&gt;"NA",Q203&lt;&gt;"C",Q203&lt;&gt;"NC",Q203&lt;&gt;"SF",Q203&lt;&gt;""),AND(S203&lt;&gt;"NA",S203&lt;&gt;"C",S203&lt;&gt;"NC",S203&lt;&gt;"SF",S203&lt;&gt;""),AND(U203&lt;&gt;"NA",U203&lt;&gt;"C",U203&lt;&gt;"NC",U203&lt;&gt;"SF",U203&lt;&gt;""),AND(W203&lt;&gt;"NA",W203&lt;&gt;"C",W203&lt;&gt;"NC",W203&lt;&gt;"SF",W203&lt;&gt;""),AND(Y203&lt;&gt;"NA",Y203&lt;&gt;"C",Y203&lt;&gt;"NC",Y203&lt;&gt;"SF",Y203&lt;&gt;""),AND(AA203&lt;&gt;"NA",AA203&lt;&gt;"C",AA203&lt;&gt;"NC",AA203&lt;&gt;"SF",AA203&lt;&gt;""),AND(AC203&lt;&gt;"NA",AC203&lt;&gt;"C",AC203&lt;&gt;"NC",AC203&lt;&gt;"SF",AC203&lt;&gt;"")),"FALSO",IF(AND(O203="NA",Q203="NA",S203="NA",U203="NA",W203="NA",Y203="NA",AA203="NA",AC203="NA"),"NA",IF(OR(O203="NC",Q203="NC",S203="NC",U203="NC",W203="NC",Y203="NC",AA203="NC",AC203="NC",O203="SF",Q203="SF",S203="SF",U203="SF",W203="SF",Y203="SF",AA203="SF",AC203="SF"),"NC",IF(OR(O203="C",Q203="C",S203="C",U203="C",W203="C",Y203="C",AA203="C",AC203="C"),"C","")))))</f>
        <v>NC</v>
      </c>
      <c r="AG203" s="185" t="str">
        <f>IF(AND(AE203="C",AF203="C"),"UTILIZOU O PDA CORRETAMENTE",IF(AND(AE203="C",AF203="NC"),"UTILIZOU O PDA CORRETAMENTE. NÃO HÁ FOTOS DE TODAS AS ETAPAS",IF(AND(AE203="NC",AF203="NC"),"NÃO UTILIZOU O PDA",IF(AND(AE203="NA",AF203="NA"),"NÃO AVALIADO POR FALHA DE SINCRONISMO"))))</f>
        <v>UTILIZOU O PDA CORRETAMENTE. NÃO HÁ FOTOS DE TODAS AS ETAPAS</v>
      </c>
      <c r="AH203" s="144" t="s">
        <v>207</v>
      </c>
      <c r="AI203" s="150" t="s">
        <v>6</v>
      </c>
      <c r="AJ203" s="149" t="str">
        <f>E203</f>
        <v>SÃO PAULO</v>
      </c>
      <c r="AK203" s="151" t="s">
        <v>60</v>
      </c>
    </row>
    <row r="204" spans="1:37" ht="30" hidden="1" customHeight="1">
      <c r="A204" s="221" t="s">
        <v>201</v>
      </c>
      <c r="B204" s="222">
        <v>2620809468</v>
      </c>
      <c r="C204" s="222" t="s">
        <v>1257</v>
      </c>
      <c r="D204" s="222" t="s">
        <v>111</v>
      </c>
      <c r="E204" s="222" t="s">
        <v>5</v>
      </c>
      <c r="F204" s="222" t="s">
        <v>1280</v>
      </c>
      <c r="G204" s="222">
        <v>249</v>
      </c>
      <c r="H204" s="222" t="s">
        <v>217</v>
      </c>
      <c r="I204" s="222" t="s">
        <v>283</v>
      </c>
      <c r="J204" s="222" t="s">
        <v>1259</v>
      </c>
      <c r="K204" s="222" t="s">
        <v>1281</v>
      </c>
      <c r="L204" s="223">
        <v>46160.416666666664</v>
      </c>
      <c r="M204" s="223">
        <v>46160.4375</v>
      </c>
      <c r="N204" s="222" t="s">
        <v>1282</v>
      </c>
      <c r="O204" s="155" t="s">
        <v>207</v>
      </c>
      <c r="P204" s="90"/>
      <c r="Q204" s="144" t="s">
        <v>230</v>
      </c>
      <c r="R204" s="90"/>
      <c r="S204" s="144" t="s">
        <v>207</v>
      </c>
      <c r="T204" s="90"/>
      <c r="U204" s="144" t="s">
        <v>207</v>
      </c>
      <c r="V204" s="90"/>
      <c r="W204" s="144" t="s">
        <v>207</v>
      </c>
      <c r="X204" s="90"/>
      <c r="Y204" s="144" t="s">
        <v>207</v>
      </c>
      <c r="Z204" s="90"/>
      <c r="AA204" s="144" t="s">
        <v>207</v>
      </c>
      <c r="AB204" s="90"/>
      <c r="AC204" s="144" t="s">
        <v>231</v>
      </c>
      <c r="AD204" s="90" t="s">
        <v>1283</v>
      </c>
      <c r="AE204" s="144" t="s">
        <v>207</v>
      </c>
      <c r="AF204" s="142" t="str">
        <f>IF(AND(O204="",Q204="",S204="",U204="",W204="",Y204="",AA204="",AC204=""),"",IF(OR(AND(O204&lt;&gt;"NA",O204&lt;&gt;"C",O204&lt;&gt;"NC",O204&lt;&gt;"SF",O204&lt;&gt;""),AND(Q204&lt;&gt;"NA",Q204&lt;&gt;"C",Q204&lt;&gt;"NC",Q204&lt;&gt;"SF",Q204&lt;&gt;""),AND(S204&lt;&gt;"NA",S204&lt;&gt;"C",S204&lt;&gt;"NC",S204&lt;&gt;"SF",S204&lt;&gt;""),AND(U204&lt;&gt;"NA",U204&lt;&gt;"C",U204&lt;&gt;"NC",U204&lt;&gt;"SF",U204&lt;&gt;""),AND(W204&lt;&gt;"NA",W204&lt;&gt;"C",W204&lt;&gt;"NC",W204&lt;&gt;"SF",W204&lt;&gt;""),AND(Y204&lt;&gt;"NA",Y204&lt;&gt;"C",Y204&lt;&gt;"NC",Y204&lt;&gt;"SF",Y204&lt;&gt;""),AND(AA204&lt;&gt;"NA",AA204&lt;&gt;"C",AA204&lt;&gt;"NC",AA204&lt;&gt;"SF",AA204&lt;&gt;""),AND(AC204&lt;&gt;"NA",AC204&lt;&gt;"C",AC204&lt;&gt;"NC",AC204&lt;&gt;"SF",AC204&lt;&gt;"")),"FALSO",IF(AND(O204="NA",Q204="NA",S204="NA",U204="NA",W204="NA",Y204="NA",AA204="NA",AC204="NA"),"NA",IF(OR(O204="NC",Q204="NC",S204="NC",U204="NC",W204="NC",Y204="NC",AA204="NC",AC204="NC",O204="SF",Q204="SF",S204="SF",U204="SF",W204="SF",Y204="SF",AA204="SF",AC204="SF"),"NC",IF(OR(O204="C",Q204="C",S204="C",U204="C",W204="C",Y204="C",AA204="C",AC204="C"),"C","")))))</f>
        <v>NC</v>
      </c>
      <c r="AG204" s="185" t="str">
        <f>IF(AND(AE204="C",AF204="C"),"UTILIZOU O PDA CORRETAMENTE",IF(AND(AE204="C",AF204="NC"),"UTILIZOU O PDA CORRETAMENTE. NÃO HÁ FOTOS DE TODAS AS ETAPAS",IF(AND(AE204="NC",AF204="NC"),"NÃO UTILIZOU O PDA",IF(AND(AE204="NA",AF204="NA"),"NÃO AVALIADO POR FALHA DE SINCRONISMO"))))</f>
        <v>UTILIZOU O PDA CORRETAMENTE. NÃO HÁ FOTOS DE TODAS AS ETAPAS</v>
      </c>
      <c r="AH204" s="144" t="s">
        <v>207</v>
      </c>
      <c r="AI204" s="150" t="s">
        <v>6</v>
      </c>
      <c r="AJ204" s="149" t="str">
        <f>E204</f>
        <v>SÃO PAULO</v>
      </c>
      <c r="AK204" s="151" t="s">
        <v>60</v>
      </c>
    </row>
    <row r="205" spans="1:37" ht="30" hidden="1" customHeight="1">
      <c r="A205" s="221" t="s">
        <v>201</v>
      </c>
      <c r="B205" s="222">
        <v>2620809461</v>
      </c>
      <c r="C205" s="222" t="s">
        <v>1257</v>
      </c>
      <c r="D205" s="222" t="s">
        <v>111</v>
      </c>
      <c r="E205" s="222" t="s">
        <v>5</v>
      </c>
      <c r="F205" s="222" t="s">
        <v>1280</v>
      </c>
      <c r="G205" s="222">
        <v>276</v>
      </c>
      <c r="H205" s="222"/>
      <c r="I205" s="222" t="s">
        <v>283</v>
      </c>
      <c r="J205" s="222" t="s">
        <v>1259</v>
      </c>
      <c r="K205" s="222" t="s">
        <v>1281</v>
      </c>
      <c r="L205" s="223">
        <v>46160.416666666664</v>
      </c>
      <c r="M205" s="223">
        <v>46160.423611111109</v>
      </c>
      <c r="N205" s="222" t="s">
        <v>1282</v>
      </c>
      <c r="O205" s="155" t="s">
        <v>207</v>
      </c>
      <c r="P205" s="90"/>
      <c r="Q205" s="144" t="s">
        <v>230</v>
      </c>
      <c r="R205" s="90"/>
      <c r="S205" s="144" t="s">
        <v>207</v>
      </c>
      <c r="T205" s="90"/>
      <c r="U205" s="144" t="s">
        <v>207</v>
      </c>
      <c r="V205" s="90"/>
      <c r="W205" s="144" t="s">
        <v>207</v>
      </c>
      <c r="X205" s="90"/>
      <c r="Y205" s="144" t="s">
        <v>207</v>
      </c>
      <c r="Z205" s="90"/>
      <c r="AA205" s="144" t="s">
        <v>207</v>
      </c>
      <c r="AB205" s="90"/>
      <c r="AC205" s="144" t="s">
        <v>231</v>
      </c>
      <c r="AD205" s="90" t="s">
        <v>1283</v>
      </c>
      <c r="AE205" s="144" t="s">
        <v>207</v>
      </c>
      <c r="AF205" s="142" t="str">
        <f>IF(AND(O205="",Q205="",S205="",U205="",W205="",Y205="",AA205="",AC205=""),"",IF(OR(AND(O205&lt;&gt;"NA",O205&lt;&gt;"C",O205&lt;&gt;"NC",O205&lt;&gt;"SF",O205&lt;&gt;""),AND(Q205&lt;&gt;"NA",Q205&lt;&gt;"C",Q205&lt;&gt;"NC",Q205&lt;&gt;"SF",Q205&lt;&gt;""),AND(S205&lt;&gt;"NA",S205&lt;&gt;"C",S205&lt;&gt;"NC",S205&lt;&gt;"SF",S205&lt;&gt;""),AND(U205&lt;&gt;"NA",U205&lt;&gt;"C",U205&lt;&gt;"NC",U205&lt;&gt;"SF",U205&lt;&gt;""),AND(W205&lt;&gt;"NA",W205&lt;&gt;"C",W205&lt;&gt;"NC",W205&lt;&gt;"SF",W205&lt;&gt;""),AND(Y205&lt;&gt;"NA",Y205&lt;&gt;"C",Y205&lt;&gt;"NC",Y205&lt;&gt;"SF",Y205&lt;&gt;""),AND(AA205&lt;&gt;"NA",AA205&lt;&gt;"C",AA205&lt;&gt;"NC",AA205&lt;&gt;"SF",AA205&lt;&gt;""),AND(AC205&lt;&gt;"NA",AC205&lt;&gt;"C",AC205&lt;&gt;"NC",AC205&lt;&gt;"SF",AC205&lt;&gt;"")),"FALSO",IF(AND(O205="NA",Q205="NA",S205="NA",U205="NA",W205="NA",Y205="NA",AA205="NA",AC205="NA"),"NA",IF(OR(O205="NC",Q205="NC",S205="NC",U205="NC",W205="NC",Y205="NC",AA205="NC",AC205="NC",O205="SF",Q205="SF",S205="SF",U205="SF",W205="SF",Y205="SF",AA205="SF",AC205="SF"),"NC",IF(OR(O205="C",Q205="C",S205="C",U205="C",W205="C",Y205="C",AA205="C",AC205="C"),"C","")))))</f>
        <v>NC</v>
      </c>
      <c r="AG205" s="185" t="str">
        <f>IF(AND(AE205="C",AF205="C"),"UTILIZOU O PDA CORRETAMENTE",IF(AND(AE205="C",AF205="NC"),"UTILIZOU O PDA CORRETAMENTE. NÃO HÁ FOTOS DE TODAS AS ETAPAS",IF(AND(AE205="NC",AF205="NC"),"NÃO UTILIZOU O PDA",IF(AND(AE205="NA",AF205="NA"),"NÃO AVALIADO POR FALHA DE SINCRONISMO"))))</f>
        <v>UTILIZOU O PDA CORRETAMENTE. NÃO HÁ FOTOS DE TODAS AS ETAPAS</v>
      </c>
      <c r="AH205" s="144" t="s">
        <v>207</v>
      </c>
      <c r="AI205" s="150" t="s">
        <v>6</v>
      </c>
      <c r="AJ205" s="149" t="str">
        <f>E205</f>
        <v>SÃO PAULO</v>
      </c>
      <c r="AK205" s="151" t="s">
        <v>60</v>
      </c>
    </row>
    <row r="206" spans="1:37" ht="30" hidden="1" customHeight="1">
      <c r="A206" s="221" t="s">
        <v>201</v>
      </c>
      <c r="B206" s="222">
        <v>2620809464</v>
      </c>
      <c r="C206" s="222" t="s">
        <v>1257</v>
      </c>
      <c r="D206" s="222" t="s">
        <v>111</v>
      </c>
      <c r="E206" s="222" t="s">
        <v>5</v>
      </c>
      <c r="F206" s="222" t="s">
        <v>1280</v>
      </c>
      <c r="G206" s="222">
        <v>268</v>
      </c>
      <c r="H206" s="222" t="s">
        <v>217</v>
      </c>
      <c r="I206" s="222" t="s">
        <v>283</v>
      </c>
      <c r="J206" s="222" t="s">
        <v>1259</v>
      </c>
      <c r="K206" s="222" t="s">
        <v>1281</v>
      </c>
      <c r="L206" s="223">
        <v>46160.416666666664</v>
      </c>
      <c r="M206" s="223">
        <v>46160.423611111109</v>
      </c>
      <c r="N206" s="222" t="s">
        <v>1282</v>
      </c>
      <c r="O206" s="155" t="s">
        <v>207</v>
      </c>
      <c r="P206" s="90"/>
      <c r="Q206" s="144" t="s">
        <v>230</v>
      </c>
      <c r="R206" s="90"/>
      <c r="S206" s="144" t="s">
        <v>207</v>
      </c>
      <c r="T206" s="90"/>
      <c r="U206" s="144" t="s">
        <v>207</v>
      </c>
      <c r="V206" s="90"/>
      <c r="W206" s="144" t="s">
        <v>207</v>
      </c>
      <c r="X206" s="90"/>
      <c r="Y206" s="144" t="s">
        <v>207</v>
      </c>
      <c r="Z206" s="90"/>
      <c r="AA206" s="144" t="s">
        <v>207</v>
      </c>
      <c r="AB206" s="90"/>
      <c r="AC206" s="144" t="s">
        <v>231</v>
      </c>
      <c r="AD206" s="90" t="s">
        <v>1283</v>
      </c>
      <c r="AE206" s="144" t="s">
        <v>207</v>
      </c>
      <c r="AF206" s="142" t="str">
        <f>IF(AND(O206="",Q206="",S206="",U206="",W206="",Y206="",AA206="",AC206=""),"",IF(OR(AND(O206&lt;&gt;"NA",O206&lt;&gt;"C",O206&lt;&gt;"NC",O206&lt;&gt;"SF",O206&lt;&gt;""),AND(Q206&lt;&gt;"NA",Q206&lt;&gt;"C",Q206&lt;&gt;"NC",Q206&lt;&gt;"SF",Q206&lt;&gt;""),AND(S206&lt;&gt;"NA",S206&lt;&gt;"C",S206&lt;&gt;"NC",S206&lt;&gt;"SF",S206&lt;&gt;""),AND(U206&lt;&gt;"NA",U206&lt;&gt;"C",U206&lt;&gt;"NC",U206&lt;&gt;"SF",U206&lt;&gt;""),AND(W206&lt;&gt;"NA",W206&lt;&gt;"C",W206&lt;&gt;"NC",W206&lt;&gt;"SF",W206&lt;&gt;""),AND(Y206&lt;&gt;"NA",Y206&lt;&gt;"C",Y206&lt;&gt;"NC",Y206&lt;&gt;"SF",Y206&lt;&gt;""),AND(AA206&lt;&gt;"NA",AA206&lt;&gt;"C",AA206&lt;&gt;"NC",AA206&lt;&gt;"SF",AA206&lt;&gt;""),AND(AC206&lt;&gt;"NA",AC206&lt;&gt;"C",AC206&lt;&gt;"NC",AC206&lt;&gt;"SF",AC206&lt;&gt;"")),"FALSO",IF(AND(O206="NA",Q206="NA",S206="NA",U206="NA",W206="NA",Y206="NA",AA206="NA",AC206="NA"),"NA",IF(OR(O206="NC",Q206="NC",S206="NC",U206="NC",W206="NC",Y206="NC",AA206="NC",AC206="NC",O206="SF",Q206="SF",S206="SF",U206="SF",W206="SF",Y206="SF",AA206="SF",AC206="SF"),"NC",IF(OR(O206="C",Q206="C",S206="C",U206="C",W206="C",Y206="C",AA206="C",AC206="C"),"C","")))))</f>
        <v>NC</v>
      </c>
      <c r="AG206" s="185" t="str">
        <f>IF(AND(AE206="C",AF206="C"),"UTILIZOU O PDA CORRETAMENTE",IF(AND(AE206="C",AF206="NC"),"UTILIZOU O PDA CORRETAMENTE. NÃO HÁ FOTOS DE TODAS AS ETAPAS",IF(AND(AE206="NC",AF206="NC"),"NÃO UTILIZOU O PDA",IF(AND(AE206="NA",AF206="NA"),"NÃO AVALIADO POR FALHA DE SINCRONISMO"))))</f>
        <v>UTILIZOU O PDA CORRETAMENTE. NÃO HÁ FOTOS DE TODAS AS ETAPAS</v>
      </c>
      <c r="AH206" s="144" t="s">
        <v>207</v>
      </c>
      <c r="AI206" s="150" t="s">
        <v>6</v>
      </c>
      <c r="AJ206" s="149" t="str">
        <f>E206</f>
        <v>SÃO PAULO</v>
      </c>
      <c r="AK206" s="151" t="s">
        <v>60</v>
      </c>
    </row>
    <row r="207" spans="1:37" ht="30" hidden="1" customHeight="1">
      <c r="A207" s="221" t="s">
        <v>201</v>
      </c>
      <c r="B207" s="222">
        <v>2620809443</v>
      </c>
      <c r="C207" s="222" t="s">
        <v>1257</v>
      </c>
      <c r="D207" s="222" t="s">
        <v>111</v>
      </c>
      <c r="E207" s="222" t="s">
        <v>5</v>
      </c>
      <c r="F207" s="222" t="s">
        <v>1280</v>
      </c>
      <c r="G207" s="222">
        <v>217</v>
      </c>
      <c r="H207" s="222"/>
      <c r="I207" s="222" t="s">
        <v>283</v>
      </c>
      <c r="J207" s="222" t="s">
        <v>1259</v>
      </c>
      <c r="K207" s="222" t="s">
        <v>1281</v>
      </c>
      <c r="L207" s="223">
        <v>46160.416666666664</v>
      </c>
      <c r="M207" s="223">
        <v>46160.423611111109</v>
      </c>
      <c r="N207" s="222" t="s">
        <v>1282</v>
      </c>
      <c r="O207" s="155" t="s">
        <v>207</v>
      </c>
      <c r="P207" s="90"/>
      <c r="Q207" s="144" t="s">
        <v>230</v>
      </c>
      <c r="R207" s="90"/>
      <c r="S207" s="144" t="s">
        <v>207</v>
      </c>
      <c r="T207" s="90"/>
      <c r="U207" s="144" t="s">
        <v>207</v>
      </c>
      <c r="V207" s="90"/>
      <c r="W207" s="144" t="s">
        <v>207</v>
      </c>
      <c r="X207" s="90"/>
      <c r="Y207" s="144" t="s">
        <v>207</v>
      </c>
      <c r="Z207" s="90"/>
      <c r="AA207" s="144" t="s">
        <v>207</v>
      </c>
      <c r="AB207" s="90"/>
      <c r="AC207" s="144" t="s">
        <v>231</v>
      </c>
      <c r="AD207" s="90" t="s">
        <v>1283</v>
      </c>
      <c r="AE207" s="144" t="s">
        <v>207</v>
      </c>
      <c r="AF207" s="142" t="str">
        <f>IF(AND(O207="",Q207="",S207="",U207="",W207="",Y207="",AA207="",AC207=""),"",IF(OR(AND(O207&lt;&gt;"NA",O207&lt;&gt;"C",O207&lt;&gt;"NC",O207&lt;&gt;"SF",O207&lt;&gt;""),AND(Q207&lt;&gt;"NA",Q207&lt;&gt;"C",Q207&lt;&gt;"NC",Q207&lt;&gt;"SF",Q207&lt;&gt;""),AND(S207&lt;&gt;"NA",S207&lt;&gt;"C",S207&lt;&gt;"NC",S207&lt;&gt;"SF",S207&lt;&gt;""),AND(U207&lt;&gt;"NA",U207&lt;&gt;"C",U207&lt;&gt;"NC",U207&lt;&gt;"SF",U207&lt;&gt;""),AND(W207&lt;&gt;"NA",W207&lt;&gt;"C",W207&lt;&gt;"NC",W207&lt;&gt;"SF",W207&lt;&gt;""),AND(Y207&lt;&gt;"NA",Y207&lt;&gt;"C",Y207&lt;&gt;"NC",Y207&lt;&gt;"SF",Y207&lt;&gt;""),AND(AA207&lt;&gt;"NA",AA207&lt;&gt;"C",AA207&lt;&gt;"NC",AA207&lt;&gt;"SF",AA207&lt;&gt;""),AND(AC207&lt;&gt;"NA",AC207&lt;&gt;"C",AC207&lt;&gt;"NC",AC207&lt;&gt;"SF",AC207&lt;&gt;"")),"FALSO",IF(AND(O207="NA",Q207="NA",S207="NA",U207="NA",W207="NA",Y207="NA",AA207="NA",AC207="NA"),"NA",IF(OR(O207="NC",Q207="NC",S207="NC",U207="NC",W207="NC",Y207="NC",AA207="NC",AC207="NC",O207="SF",Q207="SF",S207="SF",U207="SF",W207="SF",Y207="SF",AA207="SF",AC207="SF"),"NC",IF(OR(O207="C",Q207="C",S207="C",U207="C",W207="C",Y207="C",AA207="C",AC207="C"),"C","")))))</f>
        <v>NC</v>
      </c>
      <c r="AG207" s="185" t="str">
        <f>IF(AND(AE207="C",AF207="C"),"UTILIZOU O PDA CORRETAMENTE",IF(AND(AE207="C",AF207="NC"),"UTILIZOU O PDA CORRETAMENTE. NÃO HÁ FOTOS DE TODAS AS ETAPAS",IF(AND(AE207="NC",AF207="NC"),"NÃO UTILIZOU O PDA",IF(AND(AE207="NA",AF207="NA"),"NÃO AVALIADO POR FALHA DE SINCRONISMO"))))</f>
        <v>UTILIZOU O PDA CORRETAMENTE. NÃO HÁ FOTOS DE TODAS AS ETAPAS</v>
      </c>
      <c r="AH207" s="144" t="s">
        <v>207</v>
      </c>
      <c r="AI207" s="150" t="s">
        <v>6</v>
      </c>
      <c r="AJ207" s="149" t="str">
        <f>E207</f>
        <v>SÃO PAULO</v>
      </c>
      <c r="AK207" s="151" t="s">
        <v>60</v>
      </c>
    </row>
    <row r="208" spans="1:37" ht="30" hidden="1" customHeight="1">
      <c r="A208" s="221" t="s">
        <v>201</v>
      </c>
      <c r="B208" s="222">
        <v>2620809452</v>
      </c>
      <c r="C208" s="222" t="s">
        <v>1257</v>
      </c>
      <c r="D208" s="222" t="s">
        <v>111</v>
      </c>
      <c r="E208" s="222" t="s">
        <v>5</v>
      </c>
      <c r="F208" s="222" t="s">
        <v>1280</v>
      </c>
      <c r="G208" s="222">
        <v>224</v>
      </c>
      <c r="H208" s="222" t="s">
        <v>203</v>
      </c>
      <c r="I208" s="222" t="s">
        <v>283</v>
      </c>
      <c r="J208" s="222" t="s">
        <v>1259</v>
      </c>
      <c r="K208" s="222" t="s">
        <v>1281</v>
      </c>
      <c r="L208" s="223">
        <v>46160.416666666664</v>
      </c>
      <c r="M208" s="223">
        <v>46160.423611111109</v>
      </c>
      <c r="N208" s="222" t="s">
        <v>1282</v>
      </c>
      <c r="O208" s="155" t="s">
        <v>207</v>
      </c>
      <c r="P208" s="90"/>
      <c r="Q208" s="155" t="s">
        <v>230</v>
      </c>
      <c r="R208" s="90"/>
      <c r="S208" s="155" t="s">
        <v>207</v>
      </c>
      <c r="T208" s="90"/>
      <c r="U208" s="155" t="s">
        <v>207</v>
      </c>
      <c r="V208" s="90"/>
      <c r="W208" s="155" t="s">
        <v>207</v>
      </c>
      <c r="X208" s="90"/>
      <c r="Y208" s="155" t="s">
        <v>207</v>
      </c>
      <c r="Z208" s="90"/>
      <c r="AA208" s="155" t="s">
        <v>207</v>
      </c>
      <c r="AB208" s="90"/>
      <c r="AC208" s="155" t="s">
        <v>231</v>
      </c>
      <c r="AD208" s="90" t="s">
        <v>1283</v>
      </c>
      <c r="AE208" s="144" t="s">
        <v>207</v>
      </c>
      <c r="AF208" s="142" t="str">
        <f>IF(AND(O208="",Q208="",S208="",U208="",W208="",Y208="",AA208="",AC208=""),"",IF(OR(AND(O208&lt;&gt;"NA",O208&lt;&gt;"C",O208&lt;&gt;"NC",O208&lt;&gt;"SF",O208&lt;&gt;""),AND(Q208&lt;&gt;"NA",Q208&lt;&gt;"C",Q208&lt;&gt;"NC",Q208&lt;&gt;"SF",Q208&lt;&gt;""),AND(S208&lt;&gt;"NA",S208&lt;&gt;"C",S208&lt;&gt;"NC",S208&lt;&gt;"SF",S208&lt;&gt;""),AND(U208&lt;&gt;"NA",U208&lt;&gt;"C",U208&lt;&gt;"NC",U208&lt;&gt;"SF",U208&lt;&gt;""),AND(W208&lt;&gt;"NA",W208&lt;&gt;"C",W208&lt;&gt;"NC",W208&lt;&gt;"SF",W208&lt;&gt;""),AND(Y208&lt;&gt;"NA",Y208&lt;&gt;"C",Y208&lt;&gt;"NC",Y208&lt;&gt;"SF",Y208&lt;&gt;""),AND(AA208&lt;&gt;"NA",AA208&lt;&gt;"C",AA208&lt;&gt;"NC",AA208&lt;&gt;"SF",AA208&lt;&gt;""),AND(AC208&lt;&gt;"NA",AC208&lt;&gt;"C",AC208&lt;&gt;"NC",AC208&lt;&gt;"SF",AC208&lt;&gt;"")),"FALSO",IF(AND(O208="NA",Q208="NA",S208="NA",U208="NA",W208="NA",Y208="NA",AA208="NA",AC208="NA"),"NA",IF(OR(O208="NC",Q208="NC",S208="NC",U208="NC",W208="NC",Y208="NC",AA208="NC",AC208="NC",O208="SF",Q208="SF",S208="SF",U208="SF",W208="SF",Y208="SF",AA208="SF",AC208="SF"),"NC",IF(OR(O208="C",Q208="C",S208="C",U208="C",W208="C",Y208="C",AA208="C",AC208="C"),"C","")))))</f>
        <v>NC</v>
      </c>
      <c r="AG208" s="185" t="str">
        <f>IF(AND(AE208="C",AF208="C"),"UTILIZOU O PDA CORRETAMENTE",IF(AND(AE208="C",AF208="NC"),"UTILIZOU O PDA CORRETAMENTE. NÃO HÁ FOTOS DE TODAS AS ETAPAS",IF(AND(AE208="NC",AF208="NC"),"NÃO UTILIZOU O PDA",IF(AND(AE208="NA",AF208="NA"),"NÃO AVALIADO POR FALHA DE SINCRONISMO"))))</f>
        <v>UTILIZOU O PDA CORRETAMENTE. NÃO HÁ FOTOS DE TODAS AS ETAPAS</v>
      </c>
      <c r="AH208" s="144" t="s">
        <v>207</v>
      </c>
      <c r="AI208" s="150" t="s">
        <v>6</v>
      </c>
      <c r="AJ208" s="149" t="str">
        <f>E208</f>
        <v>SÃO PAULO</v>
      </c>
      <c r="AK208" s="151" t="s">
        <v>60</v>
      </c>
    </row>
    <row r="209" spans="1:37" ht="30" hidden="1" customHeight="1">
      <c r="A209" s="221" t="s">
        <v>201</v>
      </c>
      <c r="B209" s="222">
        <v>2620809473</v>
      </c>
      <c r="C209" s="222" t="s">
        <v>1257</v>
      </c>
      <c r="D209" s="222" t="s">
        <v>111</v>
      </c>
      <c r="E209" s="222" t="s">
        <v>5</v>
      </c>
      <c r="F209" s="222" t="s">
        <v>1280</v>
      </c>
      <c r="G209" s="222">
        <v>237</v>
      </c>
      <c r="H209" s="222"/>
      <c r="I209" s="222" t="s">
        <v>283</v>
      </c>
      <c r="J209" s="222" t="s">
        <v>1259</v>
      </c>
      <c r="K209" s="222" t="s">
        <v>1281</v>
      </c>
      <c r="L209" s="223">
        <v>46160.4375</v>
      </c>
      <c r="M209" s="223">
        <v>46160.458333333336</v>
      </c>
      <c r="N209" s="222" t="s">
        <v>1282</v>
      </c>
      <c r="O209" s="155" t="s">
        <v>207</v>
      </c>
      <c r="P209" s="90"/>
      <c r="Q209" s="144" t="s">
        <v>230</v>
      </c>
      <c r="R209" s="90"/>
      <c r="S209" s="144" t="s">
        <v>207</v>
      </c>
      <c r="T209" s="90"/>
      <c r="U209" s="144" t="s">
        <v>207</v>
      </c>
      <c r="V209" s="90"/>
      <c r="W209" s="144" t="s">
        <v>207</v>
      </c>
      <c r="X209" s="90"/>
      <c r="Y209" s="144" t="s">
        <v>207</v>
      </c>
      <c r="Z209" s="90"/>
      <c r="AA209" s="144" t="s">
        <v>207</v>
      </c>
      <c r="AB209" s="90"/>
      <c r="AC209" s="144" t="s">
        <v>231</v>
      </c>
      <c r="AD209" s="90" t="s">
        <v>1283</v>
      </c>
      <c r="AE209" s="144" t="s">
        <v>207</v>
      </c>
      <c r="AF209" s="142" t="str">
        <f>IF(AND(O209="",Q209="",S209="",U209="",W209="",Y209="",AA209="",AC209=""),"",IF(OR(AND(O209&lt;&gt;"NA",O209&lt;&gt;"C",O209&lt;&gt;"NC",O209&lt;&gt;"SF",O209&lt;&gt;""),AND(Q209&lt;&gt;"NA",Q209&lt;&gt;"C",Q209&lt;&gt;"NC",Q209&lt;&gt;"SF",Q209&lt;&gt;""),AND(S209&lt;&gt;"NA",S209&lt;&gt;"C",S209&lt;&gt;"NC",S209&lt;&gt;"SF",S209&lt;&gt;""),AND(U209&lt;&gt;"NA",U209&lt;&gt;"C",U209&lt;&gt;"NC",U209&lt;&gt;"SF",U209&lt;&gt;""),AND(W209&lt;&gt;"NA",W209&lt;&gt;"C",W209&lt;&gt;"NC",W209&lt;&gt;"SF",W209&lt;&gt;""),AND(Y209&lt;&gt;"NA",Y209&lt;&gt;"C",Y209&lt;&gt;"NC",Y209&lt;&gt;"SF",Y209&lt;&gt;""),AND(AA209&lt;&gt;"NA",AA209&lt;&gt;"C",AA209&lt;&gt;"NC",AA209&lt;&gt;"SF",AA209&lt;&gt;""),AND(AC209&lt;&gt;"NA",AC209&lt;&gt;"C",AC209&lt;&gt;"NC",AC209&lt;&gt;"SF",AC209&lt;&gt;"")),"FALSO",IF(AND(O209="NA",Q209="NA",S209="NA",U209="NA",W209="NA",Y209="NA",AA209="NA",AC209="NA"),"NA",IF(OR(O209="NC",Q209="NC",S209="NC",U209="NC",W209="NC",Y209="NC",AA209="NC",AC209="NC",O209="SF",Q209="SF",S209="SF",U209="SF",W209="SF",Y209="SF",AA209="SF",AC209="SF"),"NC",IF(OR(O209="C",Q209="C",S209="C",U209="C",W209="C",Y209="C",AA209="C",AC209="C"),"C","")))))</f>
        <v>NC</v>
      </c>
      <c r="AG209" s="185" t="str">
        <f>IF(AND(AE209="C",AF209="C"),"UTILIZOU O PDA CORRETAMENTE",IF(AND(AE209="C",AF209="NC"),"UTILIZOU O PDA CORRETAMENTE. NÃO HÁ FOTOS DE TODAS AS ETAPAS",IF(AND(AE209="NC",AF209="NC"),"NÃO UTILIZOU O PDA",IF(AND(AE209="NA",AF209="NA"),"NÃO AVALIADO POR FALHA DE SINCRONISMO"))))</f>
        <v>UTILIZOU O PDA CORRETAMENTE. NÃO HÁ FOTOS DE TODAS AS ETAPAS</v>
      </c>
      <c r="AH209" s="144" t="s">
        <v>207</v>
      </c>
      <c r="AI209" s="150" t="s">
        <v>6</v>
      </c>
      <c r="AJ209" s="149" t="str">
        <f>E209</f>
        <v>SÃO PAULO</v>
      </c>
      <c r="AK209" s="151" t="s">
        <v>60</v>
      </c>
    </row>
    <row r="210" spans="1:37" ht="30" hidden="1" customHeight="1">
      <c r="A210" s="221" t="s">
        <v>201</v>
      </c>
      <c r="B210" s="222">
        <v>2620809472</v>
      </c>
      <c r="C210" s="222" t="s">
        <v>1257</v>
      </c>
      <c r="D210" s="222" t="s">
        <v>111</v>
      </c>
      <c r="E210" s="222" t="s">
        <v>5</v>
      </c>
      <c r="F210" s="222" t="s">
        <v>1280</v>
      </c>
      <c r="G210" s="222">
        <v>258</v>
      </c>
      <c r="H210" s="222" t="s">
        <v>217</v>
      </c>
      <c r="I210" s="222" t="s">
        <v>283</v>
      </c>
      <c r="J210" s="222" t="s">
        <v>1259</v>
      </c>
      <c r="K210" s="222" t="s">
        <v>1281</v>
      </c>
      <c r="L210" s="223">
        <v>46160.4375</v>
      </c>
      <c r="M210" s="223">
        <v>46160.458333333336</v>
      </c>
      <c r="N210" s="222" t="s">
        <v>1282</v>
      </c>
      <c r="O210" s="155" t="s">
        <v>207</v>
      </c>
      <c r="P210" s="90"/>
      <c r="Q210" s="144" t="s">
        <v>230</v>
      </c>
      <c r="R210" s="90"/>
      <c r="S210" s="144" t="s">
        <v>207</v>
      </c>
      <c r="T210" s="90"/>
      <c r="U210" s="144" t="s">
        <v>207</v>
      </c>
      <c r="V210" s="90"/>
      <c r="W210" s="144" t="s">
        <v>207</v>
      </c>
      <c r="X210" s="90"/>
      <c r="Y210" s="144" t="s">
        <v>207</v>
      </c>
      <c r="Z210" s="90"/>
      <c r="AA210" s="144" t="s">
        <v>207</v>
      </c>
      <c r="AB210" s="90"/>
      <c r="AC210" s="144" t="s">
        <v>231</v>
      </c>
      <c r="AD210" s="90" t="s">
        <v>1283</v>
      </c>
      <c r="AE210" s="144" t="s">
        <v>207</v>
      </c>
      <c r="AF210" s="142" t="str">
        <f>IF(AND(O210="",Q210="",S210="",U210="",W210="",Y210="",AA210="",AC210=""),"",IF(OR(AND(O210&lt;&gt;"NA",O210&lt;&gt;"C",O210&lt;&gt;"NC",O210&lt;&gt;"SF",O210&lt;&gt;""),AND(Q210&lt;&gt;"NA",Q210&lt;&gt;"C",Q210&lt;&gt;"NC",Q210&lt;&gt;"SF",Q210&lt;&gt;""),AND(S210&lt;&gt;"NA",S210&lt;&gt;"C",S210&lt;&gt;"NC",S210&lt;&gt;"SF",S210&lt;&gt;""),AND(U210&lt;&gt;"NA",U210&lt;&gt;"C",U210&lt;&gt;"NC",U210&lt;&gt;"SF",U210&lt;&gt;""),AND(W210&lt;&gt;"NA",W210&lt;&gt;"C",W210&lt;&gt;"NC",W210&lt;&gt;"SF",W210&lt;&gt;""),AND(Y210&lt;&gt;"NA",Y210&lt;&gt;"C",Y210&lt;&gt;"NC",Y210&lt;&gt;"SF",Y210&lt;&gt;""),AND(AA210&lt;&gt;"NA",AA210&lt;&gt;"C",AA210&lt;&gt;"NC",AA210&lt;&gt;"SF",AA210&lt;&gt;""),AND(AC210&lt;&gt;"NA",AC210&lt;&gt;"C",AC210&lt;&gt;"NC",AC210&lt;&gt;"SF",AC210&lt;&gt;"")),"FALSO",IF(AND(O210="NA",Q210="NA",S210="NA",U210="NA",W210="NA",Y210="NA",AA210="NA",AC210="NA"),"NA",IF(OR(O210="NC",Q210="NC",S210="NC",U210="NC",W210="NC",Y210="NC",AA210="NC",AC210="NC",O210="SF",Q210="SF",S210="SF",U210="SF",W210="SF",Y210="SF",AA210="SF",AC210="SF"),"NC",IF(OR(O210="C",Q210="C",S210="C",U210="C",W210="C",Y210="C",AA210="C",AC210="C"),"C","")))))</f>
        <v>NC</v>
      </c>
      <c r="AG210" s="185" t="str">
        <f>IF(AND(AE210="C",AF210="C"),"UTILIZOU O PDA CORRETAMENTE",IF(AND(AE210="C",AF210="NC"),"UTILIZOU O PDA CORRETAMENTE. NÃO HÁ FOTOS DE TODAS AS ETAPAS",IF(AND(AE210="NC",AF210="NC"),"NÃO UTILIZOU O PDA",IF(AND(AE210="NA",AF210="NA"),"NÃO AVALIADO POR FALHA DE SINCRONISMO"))))</f>
        <v>UTILIZOU O PDA CORRETAMENTE. NÃO HÁ FOTOS DE TODAS AS ETAPAS</v>
      </c>
      <c r="AH210" s="144" t="s">
        <v>207</v>
      </c>
      <c r="AI210" s="150" t="s">
        <v>6</v>
      </c>
      <c r="AJ210" s="149" t="str">
        <f>E210</f>
        <v>SÃO PAULO</v>
      </c>
      <c r="AK210" s="151" t="s">
        <v>60</v>
      </c>
    </row>
    <row r="211" spans="1:37" ht="30" hidden="1" customHeight="1">
      <c r="A211" s="221" t="s">
        <v>201</v>
      </c>
      <c r="B211" s="222">
        <v>2620809470</v>
      </c>
      <c r="C211" s="222" t="s">
        <v>1257</v>
      </c>
      <c r="D211" s="222" t="s">
        <v>111</v>
      </c>
      <c r="E211" s="222" t="s">
        <v>5</v>
      </c>
      <c r="F211" s="222" t="s">
        <v>1280</v>
      </c>
      <c r="G211" s="222">
        <v>269</v>
      </c>
      <c r="H211" s="222" t="s">
        <v>203</v>
      </c>
      <c r="I211" s="222" t="s">
        <v>283</v>
      </c>
      <c r="J211" s="222" t="s">
        <v>1259</v>
      </c>
      <c r="K211" s="222" t="s">
        <v>1281</v>
      </c>
      <c r="L211" s="223">
        <v>46160.4375</v>
      </c>
      <c r="M211" s="223">
        <v>46160.458333333336</v>
      </c>
      <c r="N211" s="222" t="s">
        <v>1282</v>
      </c>
      <c r="O211" s="155" t="s">
        <v>207</v>
      </c>
      <c r="P211" s="90"/>
      <c r="Q211" s="144" t="s">
        <v>230</v>
      </c>
      <c r="R211" s="90"/>
      <c r="S211" s="144" t="s">
        <v>207</v>
      </c>
      <c r="T211" s="90"/>
      <c r="U211" s="144" t="s">
        <v>207</v>
      </c>
      <c r="V211" s="90"/>
      <c r="W211" s="144" t="s">
        <v>207</v>
      </c>
      <c r="X211" s="90"/>
      <c r="Y211" s="144" t="s">
        <v>207</v>
      </c>
      <c r="Z211" s="90"/>
      <c r="AA211" s="144" t="s">
        <v>207</v>
      </c>
      <c r="AB211" s="90"/>
      <c r="AC211" s="144" t="s">
        <v>231</v>
      </c>
      <c r="AD211" s="90" t="s">
        <v>1283</v>
      </c>
      <c r="AE211" s="144" t="s">
        <v>207</v>
      </c>
      <c r="AF211" s="142" t="str">
        <f>IF(AND(O211="",Q211="",S211="",U211="",W211="",Y211="",AA211="",AC211=""),"",IF(OR(AND(O211&lt;&gt;"NA",O211&lt;&gt;"C",O211&lt;&gt;"NC",O211&lt;&gt;"SF",O211&lt;&gt;""),AND(Q211&lt;&gt;"NA",Q211&lt;&gt;"C",Q211&lt;&gt;"NC",Q211&lt;&gt;"SF",Q211&lt;&gt;""),AND(S211&lt;&gt;"NA",S211&lt;&gt;"C",S211&lt;&gt;"NC",S211&lt;&gt;"SF",S211&lt;&gt;""),AND(U211&lt;&gt;"NA",U211&lt;&gt;"C",U211&lt;&gt;"NC",U211&lt;&gt;"SF",U211&lt;&gt;""),AND(W211&lt;&gt;"NA",W211&lt;&gt;"C",W211&lt;&gt;"NC",W211&lt;&gt;"SF",W211&lt;&gt;""),AND(Y211&lt;&gt;"NA",Y211&lt;&gt;"C",Y211&lt;&gt;"NC",Y211&lt;&gt;"SF",Y211&lt;&gt;""),AND(AA211&lt;&gt;"NA",AA211&lt;&gt;"C",AA211&lt;&gt;"NC",AA211&lt;&gt;"SF",AA211&lt;&gt;""),AND(AC211&lt;&gt;"NA",AC211&lt;&gt;"C",AC211&lt;&gt;"NC",AC211&lt;&gt;"SF",AC211&lt;&gt;"")),"FALSO",IF(AND(O211="NA",Q211="NA",S211="NA",U211="NA",W211="NA",Y211="NA",AA211="NA",AC211="NA"),"NA",IF(OR(O211="NC",Q211="NC",S211="NC",U211="NC",W211="NC",Y211="NC",AA211="NC",AC211="NC",O211="SF",Q211="SF",S211="SF",U211="SF",W211="SF",Y211="SF",AA211="SF",AC211="SF"),"NC",IF(OR(O211="C",Q211="C",S211="C",U211="C",W211="C",Y211="C",AA211="C",AC211="C"),"C","")))))</f>
        <v>NC</v>
      </c>
      <c r="AG211" s="185" t="str">
        <f>IF(AND(AE211="C",AF211="C"),"UTILIZOU O PDA CORRETAMENTE",IF(AND(AE211="C",AF211="NC"),"UTILIZOU O PDA CORRETAMENTE. NÃO HÁ FOTOS DE TODAS AS ETAPAS",IF(AND(AE211="NC",AF211="NC"),"NÃO UTILIZOU O PDA",IF(AND(AE211="NA",AF211="NA"),"NÃO AVALIADO POR FALHA DE SINCRONISMO"))))</f>
        <v>UTILIZOU O PDA CORRETAMENTE. NÃO HÁ FOTOS DE TODAS AS ETAPAS</v>
      </c>
      <c r="AH211" s="144" t="s">
        <v>207</v>
      </c>
      <c r="AI211" s="150" t="s">
        <v>6</v>
      </c>
      <c r="AJ211" s="149" t="str">
        <f>E211</f>
        <v>SÃO PAULO</v>
      </c>
      <c r="AK211" s="151" t="s">
        <v>60</v>
      </c>
    </row>
    <row r="212" spans="1:37" ht="30" hidden="1" customHeight="1">
      <c r="A212" s="221" t="s">
        <v>201</v>
      </c>
      <c r="B212" s="222">
        <v>2620809463</v>
      </c>
      <c r="C212" s="222" t="s">
        <v>1257</v>
      </c>
      <c r="D212" s="222" t="s">
        <v>111</v>
      </c>
      <c r="E212" s="222" t="s">
        <v>5</v>
      </c>
      <c r="F212" s="222" t="s">
        <v>1280</v>
      </c>
      <c r="G212" s="222">
        <v>275</v>
      </c>
      <c r="H212" s="222" t="s">
        <v>203</v>
      </c>
      <c r="I212" s="222" t="s">
        <v>283</v>
      </c>
      <c r="J212" s="222" t="s">
        <v>1259</v>
      </c>
      <c r="K212" s="222" t="s">
        <v>1281</v>
      </c>
      <c r="L212" s="223">
        <v>46160.4375</v>
      </c>
      <c r="M212" s="223">
        <v>46160.458333333336</v>
      </c>
      <c r="N212" s="222" t="s">
        <v>1282</v>
      </c>
      <c r="O212" s="155" t="s">
        <v>207</v>
      </c>
      <c r="P212" s="90"/>
      <c r="Q212" s="144" t="s">
        <v>230</v>
      </c>
      <c r="R212" s="90"/>
      <c r="S212" s="144" t="s">
        <v>207</v>
      </c>
      <c r="T212" s="90"/>
      <c r="U212" s="144" t="s">
        <v>207</v>
      </c>
      <c r="V212" s="90"/>
      <c r="W212" s="144" t="s">
        <v>207</v>
      </c>
      <c r="X212" s="90"/>
      <c r="Y212" s="144" t="s">
        <v>207</v>
      </c>
      <c r="Z212" s="90"/>
      <c r="AA212" s="144" t="s">
        <v>207</v>
      </c>
      <c r="AB212" s="90"/>
      <c r="AC212" s="144" t="s">
        <v>231</v>
      </c>
      <c r="AD212" s="90" t="s">
        <v>1283</v>
      </c>
      <c r="AE212" s="144" t="s">
        <v>207</v>
      </c>
      <c r="AF212" s="142" t="str">
        <f>IF(AND(O212="",Q212="",S212="",U212="",W212="",Y212="",AA212="",AC212=""),"",IF(OR(AND(O212&lt;&gt;"NA",O212&lt;&gt;"C",O212&lt;&gt;"NC",O212&lt;&gt;"SF",O212&lt;&gt;""),AND(Q212&lt;&gt;"NA",Q212&lt;&gt;"C",Q212&lt;&gt;"NC",Q212&lt;&gt;"SF",Q212&lt;&gt;""),AND(S212&lt;&gt;"NA",S212&lt;&gt;"C",S212&lt;&gt;"NC",S212&lt;&gt;"SF",S212&lt;&gt;""),AND(U212&lt;&gt;"NA",U212&lt;&gt;"C",U212&lt;&gt;"NC",U212&lt;&gt;"SF",U212&lt;&gt;""),AND(W212&lt;&gt;"NA",W212&lt;&gt;"C",W212&lt;&gt;"NC",W212&lt;&gt;"SF",W212&lt;&gt;""),AND(Y212&lt;&gt;"NA",Y212&lt;&gt;"C",Y212&lt;&gt;"NC",Y212&lt;&gt;"SF",Y212&lt;&gt;""),AND(AA212&lt;&gt;"NA",AA212&lt;&gt;"C",AA212&lt;&gt;"NC",AA212&lt;&gt;"SF",AA212&lt;&gt;""),AND(AC212&lt;&gt;"NA",AC212&lt;&gt;"C",AC212&lt;&gt;"NC",AC212&lt;&gt;"SF",AC212&lt;&gt;"")),"FALSO",IF(AND(O212="NA",Q212="NA",S212="NA",U212="NA",W212="NA",Y212="NA",AA212="NA",AC212="NA"),"NA",IF(OR(O212="NC",Q212="NC",S212="NC",U212="NC",W212="NC",Y212="NC",AA212="NC",AC212="NC",O212="SF",Q212="SF",S212="SF",U212="SF",W212="SF",Y212="SF",AA212="SF",AC212="SF"),"NC",IF(OR(O212="C",Q212="C",S212="C",U212="C",W212="C",Y212="C",AA212="C",AC212="C"),"C","")))))</f>
        <v>NC</v>
      </c>
      <c r="AG212" s="185" t="str">
        <f>IF(AND(AE212="C",AF212="C"),"UTILIZOU O PDA CORRETAMENTE",IF(AND(AE212="C",AF212="NC"),"UTILIZOU O PDA CORRETAMENTE. NÃO HÁ FOTOS DE TODAS AS ETAPAS",IF(AND(AE212="NC",AF212="NC"),"NÃO UTILIZOU O PDA",IF(AND(AE212="NA",AF212="NA"),"NÃO AVALIADO POR FALHA DE SINCRONISMO"))))</f>
        <v>UTILIZOU O PDA CORRETAMENTE. NÃO HÁ FOTOS DE TODAS AS ETAPAS</v>
      </c>
      <c r="AH212" s="144" t="s">
        <v>207</v>
      </c>
      <c r="AI212" s="150" t="s">
        <v>6</v>
      </c>
      <c r="AJ212" s="149" t="str">
        <f>E212</f>
        <v>SÃO PAULO</v>
      </c>
      <c r="AK212" s="151" t="s">
        <v>60</v>
      </c>
    </row>
    <row r="213" spans="1:37" ht="30" hidden="1" customHeight="1">
      <c r="A213" s="221" t="s">
        <v>201</v>
      </c>
      <c r="B213" s="222">
        <v>2620797383</v>
      </c>
      <c r="C213" s="222" t="s">
        <v>121</v>
      </c>
      <c r="D213" s="222" t="s">
        <v>112</v>
      </c>
      <c r="E213" s="222" t="s">
        <v>5</v>
      </c>
      <c r="F213" s="222" t="s">
        <v>1370</v>
      </c>
      <c r="G213" s="222">
        <v>415</v>
      </c>
      <c r="H213" s="222" t="s">
        <v>217</v>
      </c>
      <c r="I213" s="222" t="s">
        <v>241</v>
      </c>
      <c r="J213" s="222" t="s">
        <v>1166</v>
      </c>
      <c r="K213" s="222" t="s">
        <v>1320</v>
      </c>
      <c r="L213" s="223">
        <v>46160.448611111111</v>
      </c>
      <c r="M213" s="223">
        <v>46160.500694444447</v>
      </c>
      <c r="N213" s="222" t="s">
        <v>1187</v>
      </c>
      <c r="O213" s="155" t="s">
        <v>207</v>
      </c>
      <c r="P213" s="90"/>
      <c r="Q213" s="144" t="s">
        <v>207</v>
      </c>
      <c r="R213" s="90"/>
      <c r="S213" s="144" t="s">
        <v>62</v>
      </c>
      <c r="T213" s="90"/>
      <c r="U213" s="144" t="s">
        <v>62</v>
      </c>
      <c r="V213" s="90"/>
      <c r="W213" s="144" t="s">
        <v>62</v>
      </c>
      <c r="X213" s="90"/>
      <c r="Y213" s="144" t="s">
        <v>62</v>
      </c>
      <c r="Z213" s="90"/>
      <c r="AA213" s="144" t="s">
        <v>230</v>
      </c>
      <c r="AB213" s="90"/>
      <c r="AC213" s="144" t="s">
        <v>207</v>
      </c>
      <c r="AD213" s="90"/>
      <c r="AE213" s="144" t="s">
        <v>207</v>
      </c>
      <c r="AF213" s="142" t="str">
        <f>IF(AND(O213="",Q213="",S213="",U213="",W213="",Y213="",AA213="",AC213=""),"",IF(OR(AND(O213&lt;&gt;"NA",O213&lt;&gt;"C",O213&lt;&gt;"NC",O213&lt;&gt;"SF",O213&lt;&gt;""),AND(Q213&lt;&gt;"NA",Q213&lt;&gt;"C",Q213&lt;&gt;"NC",Q213&lt;&gt;"SF",Q213&lt;&gt;""),AND(S213&lt;&gt;"NA",S213&lt;&gt;"C",S213&lt;&gt;"NC",S213&lt;&gt;"SF",S213&lt;&gt;""),AND(U213&lt;&gt;"NA",U213&lt;&gt;"C",U213&lt;&gt;"NC",U213&lt;&gt;"SF",U213&lt;&gt;""),AND(W213&lt;&gt;"NA",W213&lt;&gt;"C",W213&lt;&gt;"NC",W213&lt;&gt;"SF",W213&lt;&gt;""),AND(Y213&lt;&gt;"NA",Y213&lt;&gt;"C",Y213&lt;&gt;"NC",Y213&lt;&gt;"SF",Y213&lt;&gt;""),AND(AA213&lt;&gt;"NA",AA213&lt;&gt;"C",AA213&lt;&gt;"NC",AA213&lt;&gt;"SF",AA213&lt;&gt;""),AND(AC213&lt;&gt;"NA",AC213&lt;&gt;"C",AC213&lt;&gt;"NC",AC213&lt;&gt;"SF",AC213&lt;&gt;"")),"FALSO",IF(AND(O213="NA",Q213="NA",S213="NA",U213="NA",W213="NA",Y213="NA",AA213="NA",AC213="NA"),"NA",IF(OR(O213="NC",Q213="NC",S213="NC",U213="NC",W213="NC",Y213="NC",AA213="NC",AC213="NC",O213="SF",Q213="SF",S213="SF",U213="SF",W213="SF",Y213="SF",AA213="SF",AC213="SF"),"NC",IF(OR(O213="C",Q213="C",S213="C",U213="C",W213="C",Y213="C",AA213="C",AC213="C"),"C","")))))</f>
        <v>NC</v>
      </c>
      <c r="AG213" s="185" t="str">
        <f>IF(AND(AE213="C",AF213="C"),"UTILIZOU O PDA CORRETAMENTE",IF(AND(AE213="C",AF213="NC"),"UTILIZOU O PDA CORRETAMENTE. NÃO HÁ FOTOS DE TODAS AS ETAPAS",IF(AND(AE213="NC",AF213="NC"),"NÃO UTILIZOU O PDA",IF(AND(AE213="NA",AF213="NA"),"NÃO AVALIADO POR FALHA DE SINCRONISMO"))))</f>
        <v>UTILIZOU O PDA CORRETAMENTE. NÃO HÁ FOTOS DE TODAS AS ETAPAS</v>
      </c>
      <c r="AH213" s="144" t="s">
        <v>207</v>
      </c>
      <c r="AI213" s="150" t="s">
        <v>6</v>
      </c>
      <c r="AJ213" s="149" t="str">
        <f>E213</f>
        <v>SÃO PAULO</v>
      </c>
      <c r="AK213" s="151" t="s">
        <v>60</v>
      </c>
    </row>
    <row r="214" spans="1:37" ht="30" hidden="1" customHeight="1">
      <c r="A214" s="221" t="s">
        <v>201</v>
      </c>
      <c r="B214" s="222">
        <v>2620809466</v>
      </c>
      <c r="C214" s="222" t="s">
        <v>1257</v>
      </c>
      <c r="D214" s="222" t="s">
        <v>111</v>
      </c>
      <c r="E214" s="222" t="s">
        <v>5</v>
      </c>
      <c r="F214" s="222" t="s">
        <v>1280</v>
      </c>
      <c r="G214" s="222">
        <v>236</v>
      </c>
      <c r="H214" s="222" t="s">
        <v>208</v>
      </c>
      <c r="I214" s="222" t="s">
        <v>283</v>
      </c>
      <c r="J214" s="222" t="s">
        <v>1259</v>
      </c>
      <c r="K214" s="222" t="s">
        <v>1281</v>
      </c>
      <c r="L214" s="223">
        <v>46160.458333333336</v>
      </c>
      <c r="M214" s="223">
        <v>46160.479166666664</v>
      </c>
      <c r="N214" s="222" t="s">
        <v>1282</v>
      </c>
      <c r="O214" s="155" t="s">
        <v>207</v>
      </c>
      <c r="P214" s="90"/>
      <c r="Q214" s="144" t="s">
        <v>230</v>
      </c>
      <c r="R214" s="90"/>
      <c r="S214" s="144" t="s">
        <v>207</v>
      </c>
      <c r="T214" s="90"/>
      <c r="U214" s="144" t="s">
        <v>207</v>
      </c>
      <c r="V214" s="90"/>
      <c r="W214" s="144" t="s">
        <v>207</v>
      </c>
      <c r="X214" s="90"/>
      <c r="Y214" s="144" t="s">
        <v>207</v>
      </c>
      <c r="Z214" s="90"/>
      <c r="AA214" s="144" t="s">
        <v>207</v>
      </c>
      <c r="AB214" s="90"/>
      <c r="AC214" s="144" t="s">
        <v>231</v>
      </c>
      <c r="AD214" s="90" t="s">
        <v>1283</v>
      </c>
      <c r="AE214" s="144" t="s">
        <v>207</v>
      </c>
      <c r="AF214" s="142" t="str">
        <f>IF(AND(O214="",Q214="",S214="",U214="",W214="",Y214="",AA214="",AC214=""),"",IF(OR(AND(O214&lt;&gt;"NA",O214&lt;&gt;"C",O214&lt;&gt;"NC",O214&lt;&gt;"SF",O214&lt;&gt;""),AND(Q214&lt;&gt;"NA",Q214&lt;&gt;"C",Q214&lt;&gt;"NC",Q214&lt;&gt;"SF",Q214&lt;&gt;""),AND(S214&lt;&gt;"NA",S214&lt;&gt;"C",S214&lt;&gt;"NC",S214&lt;&gt;"SF",S214&lt;&gt;""),AND(U214&lt;&gt;"NA",U214&lt;&gt;"C",U214&lt;&gt;"NC",U214&lt;&gt;"SF",U214&lt;&gt;""),AND(W214&lt;&gt;"NA",W214&lt;&gt;"C",W214&lt;&gt;"NC",W214&lt;&gt;"SF",W214&lt;&gt;""),AND(Y214&lt;&gt;"NA",Y214&lt;&gt;"C",Y214&lt;&gt;"NC",Y214&lt;&gt;"SF",Y214&lt;&gt;""),AND(AA214&lt;&gt;"NA",AA214&lt;&gt;"C",AA214&lt;&gt;"NC",AA214&lt;&gt;"SF",AA214&lt;&gt;""),AND(AC214&lt;&gt;"NA",AC214&lt;&gt;"C",AC214&lt;&gt;"NC",AC214&lt;&gt;"SF",AC214&lt;&gt;"")),"FALSO",IF(AND(O214="NA",Q214="NA",S214="NA",U214="NA",W214="NA",Y214="NA",AA214="NA",AC214="NA"),"NA",IF(OR(O214="NC",Q214="NC",S214="NC",U214="NC",W214="NC",Y214="NC",AA214="NC",AC214="NC",O214="SF",Q214="SF",S214="SF",U214="SF",W214="SF",Y214="SF",AA214="SF",AC214="SF"),"NC",IF(OR(O214="C",Q214="C",S214="C",U214="C",W214="C",Y214="C",AA214="C",AC214="C"),"C","")))))</f>
        <v>NC</v>
      </c>
      <c r="AG214" s="185" t="str">
        <f>IF(AND(AE214="C",AF214="C"),"UTILIZOU O PDA CORRETAMENTE",IF(AND(AE214="C",AF214="NC"),"UTILIZOU O PDA CORRETAMENTE. NÃO HÁ FOTOS DE TODAS AS ETAPAS",IF(AND(AE214="NC",AF214="NC"),"NÃO UTILIZOU O PDA",IF(AND(AE214="NA",AF214="NA"),"NÃO AVALIADO POR FALHA DE SINCRONISMO"))))</f>
        <v>UTILIZOU O PDA CORRETAMENTE. NÃO HÁ FOTOS DE TODAS AS ETAPAS</v>
      </c>
      <c r="AH214" s="144" t="s">
        <v>207</v>
      </c>
      <c r="AI214" s="150" t="s">
        <v>6</v>
      </c>
      <c r="AJ214" s="149" t="str">
        <f>E214</f>
        <v>SÃO PAULO</v>
      </c>
      <c r="AK214" s="151" t="s">
        <v>60</v>
      </c>
    </row>
    <row r="215" spans="1:37" ht="30" hidden="1" customHeight="1">
      <c r="A215" s="221" t="s">
        <v>201</v>
      </c>
      <c r="B215" s="222">
        <v>2620809469</v>
      </c>
      <c r="C215" s="222" t="s">
        <v>1257</v>
      </c>
      <c r="D215" s="222" t="s">
        <v>111</v>
      </c>
      <c r="E215" s="222" t="s">
        <v>5</v>
      </c>
      <c r="F215" s="222" t="s">
        <v>1280</v>
      </c>
      <c r="G215" s="222">
        <v>256</v>
      </c>
      <c r="H215" s="222" t="s">
        <v>203</v>
      </c>
      <c r="I215" s="222" t="s">
        <v>283</v>
      </c>
      <c r="J215" s="222" t="s">
        <v>1259</v>
      </c>
      <c r="K215" s="222" t="s">
        <v>1281</v>
      </c>
      <c r="L215" s="223">
        <v>46160.458333333336</v>
      </c>
      <c r="M215" s="223">
        <v>46160.479166666664</v>
      </c>
      <c r="N215" s="222" t="s">
        <v>1282</v>
      </c>
      <c r="O215" s="155" t="s">
        <v>207</v>
      </c>
      <c r="P215" s="90"/>
      <c r="Q215" s="144" t="s">
        <v>230</v>
      </c>
      <c r="R215" s="90"/>
      <c r="S215" s="144" t="s">
        <v>207</v>
      </c>
      <c r="T215" s="90"/>
      <c r="U215" s="144" t="s">
        <v>207</v>
      </c>
      <c r="V215" s="90"/>
      <c r="W215" s="144" t="s">
        <v>207</v>
      </c>
      <c r="X215" s="90"/>
      <c r="Y215" s="144" t="s">
        <v>207</v>
      </c>
      <c r="Z215" s="90"/>
      <c r="AA215" s="144" t="s">
        <v>207</v>
      </c>
      <c r="AB215" s="90"/>
      <c r="AC215" s="144" t="s">
        <v>231</v>
      </c>
      <c r="AD215" s="90" t="s">
        <v>1283</v>
      </c>
      <c r="AE215" s="144" t="s">
        <v>207</v>
      </c>
      <c r="AF215" s="142" t="str">
        <f>IF(AND(O215="",Q215="",S215="",U215="",W215="",Y215="",AA215="",AC215=""),"",IF(OR(AND(O215&lt;&gt;"NA",O215&lt;&gt;"C",O215&lt;&gt;"NC",O215&lt;&gt;"SF",O215&lt;&gt;""),AND(Q215&lt;&gt;"NA",Q215&lt;&gt;"C",Q215&lt;&gt;"NC",Q215&lt;&gt;"SF",Q215&lt;&gt;""),AND(S215&lt;&gt;"NA",S215&lt;&gt;"C",S215&lt;&gt;"NC",S215&lt;&gt;"SF",S215&lt;&gt;""),AND(U215&lt;&gt;"NA",U215&lt;&gt;"C",U215&lt;&gt;"NC",U215&lt;&gt;"SF",U215&lt;&gt;""),AND(W215&lt;&gt;"NA",W215&lt;&gt;"C",W215&lt;&gt;"NC",W215&lt;&gt;"SF",W215&lt;&gt;""),AND(Y215&lt;&gt;"NA",Y215&lt;&gt;"C",Y215&lt;&gt;"NC",Y215&lt;&gt;"SF",Y215&lt;&gt;""),AND(AA215&lt;&gt;"NA",AA215&lt;&gt;"C",AA215&lt;&gt;"NC",AA215&lt;&gt;"SF",AA215&lt;&gt;""),AND(AC215&lt;&gt;"NA",AC215&lt;&gt;"C",AC215&lt;&gt;"NC",AC215&lt;&gt;"SF",AC215&lt;&gt;"")),"FALSO",IF(AND(O215="NA",Q215="NA",S215="NA",U215="NA",W215="NA",Y215="NA",AA215="NA",AC215="NA"),"NA",IF(OR(O215="NC",Q215="NC",S215="NC",U215="NC",W215="NC",Y215="NC",AA215="NC",AC215="NC",O215="SF",Q215="SF",S215="SF",U215="SF",W215="SF",Y215="SF",AA215="SF",AC215="SF"),"NC",IF(OR(O215="C",Q215="C",S215="C",U215="C",W215="C",Y215="C",AA215="C",AC215="C"),"C","")))))</f>
        <v>NC</v>
      </c>
      <c r="AG215" s="185" t="str">
        <f>IF(AND(AE215="C",AF215="C"),"UTILIZOU O PDA CORRETAMENTE",IF(AND(AE215="C",AF215="NC"),"UTILIZOU O PDA CORRETAMENTE. NÃO HÁ FOTOS DE TODAS AS ETAPAS",IF(AND(AE215="NC",AF215="NC"),"NÃO UTILIZOU O PDA",IF(AND(AE215="NA",AF215="NA"),"NÃO AVALIADO POR FALHA DE SINCRONISMO"))))</f>
        <v>UTILIZOU O PDA CORRETAMENTE. NÃO HÁ FOTOS DE TODAS AS ETAPAS</v>
      </c>
      <c r="AH215" s="144" t="s">
        <v>207</v>
      </c>
      <c r="AI215" s="150" t="s">
        <v>6</v>
      </c>
      <c r="AJ215" s="149" t="str">
        <f>E215</f>
        <v>SÃO PAULO</v>
      </c>
      <c r="AK215" s="151" t="s">
        <v>60</v>
      </c>
    </row>
    <row r="216" spans="1:37" ht="30" hidden="1" customHeight="1">
      <c r="A216" s="221" t="s">
        <v>201</v>
      </c>
      <c r="B216" s="222">
        <v>2620809444</v>
      </c>
      <c r="C216" s="222" t="s">
        <v>1257</v>
      </c>
      <c r="D216" s="222" t="s">
        <v>111</v>
      </c>
      <c r="E216" s="222" t="s">
        <v>5</v>
      </c>
      <c r="F216" s="222" t="s">
        <v>1280</v>
      </c>
      <c r="G216" s="222">
        <v>243</v>
      </c>
      <c r="H216" s="222" t="s">
        <v>217</v>
      </c>
      <c r="I216" s="222" t="s">
        <v>283</v>
      </c>
      <c r="J216" s="222" t="s">
        <v>1259</v>
      </c>
      <c r="K216" s="222" t="s">
        <v>1281</v>
      </c>
      <c r="L216" s="223">
        <v>46160.458333333336</v>
      </c>
      <c r="M216" s="223">
        <v>46160.479166666664</v>
      </c>
      <c r="N216" s="222" t="s">
        <v>1282</v>
      </c>
      <c r="O216" s="155" t="s">
        <v>207</v>
      </c>
      <c r="P216" s="90"/>
      <c r="Q216" s="144" t="s">
        <v>230</v>
      </c>
      <c r="R216" s="90"/>
      <c r="S216" s="144" t="s">
        <v>207</v>
      </c>
      <c r="T216" s="90"/>
      <c r="U216" s="144" t="s">
        <v>207</v>
      </c>
      <c r="V216" s="90"/>
      <c r="W216" s="144" t="s">
        <v>207</v>
      </c>
      <c r="X216" s="90"/>
      <c r="Y216" s="144" t="s">
        <v>207</v>
      </c>
      <c r="Z216" s="90"/>
      <c r="AA216" s="144" t="s">
        <v>207</v>
      </c>
      <c r="AB216" s="90"/>
      <c r="AC216" s="144" t="s">
        <v>231</v>
      </c>
      <c r="AD216" s="90" t="s">
        <v>1283</v>
      </c>
      <c r="AE216" s="144" t="s">
        <v>207</v>
      </c>
      <c r="AF216" s="142" t="str">
        <f>IF(AND(O216="",Q216="",S216="",U216="",W216="",Y216="",AA216="",AC216=""),"",IF(OR(AND(O216&lt;&gt;"NA",O216&lt;&gt;"C",O216&lt;&gt;"NC",O216&lt;&gt;"SF",O216&lt;&gt;""),AND(Q216&lt;&gt;"NA",Q216&lt;&gt;"C",Q216&lt;&gt;"NC",Q216&lt;&gt;"SF",Q216&lt;&gt;""),AND(S216&lt;&gt;"NA",S216&lt;&gt;"C",S216&lt;&gt;"NC",S216&lt;&gt;"SF",S216&lt;&gt;""),AND(U216&lt;&gt;"NA",U216&lt;&gt;"C",U216&lt;&gt;"NC",U216&lt;&gt;"SF",U216&lt;&gt;""),AND(W216&lt;&gt;"NA",W216&lt;&gt;"C",W216&lt;&gt;"NC",W216&lt;&gt;"SF",W216&lt;&gt;""),AND(Y216&lt;&gt;"NA",Y216&lt;&gt;"C",Y216&lt;&gt;"NC",Y216&lt;&gt;"SF",Y216&lt;&gt;""),AND(AA216&lt;&gt;"NA",AA216&lt;&gt;"C",AA216&lt;&gt;"NC",AA216&lt;&gt;"SF",AA216&lt;&gt;""),AND(AC216&lt;&gt;"NA",AC216&lt;&gt;"C",AC216&lt;&gt;"NC",AC216&lt;&gt;"SF",AC216&lt;&gt;"")),"FALSO",IF(AND(O216="NA",Q216="NA",S216="NA",U216="NA",W216="NA",Y216="NA",AA216="NA",AC216="NA"),"NA",IF(OR(O216="NC",Q216="NC",S216="NC",U216="NC",W216="NC",Y216="NC",AA216="NC",AC216="NC",O216="SF",Q216="SF",S216="SF",U216="SF",W216="SF",Y216="SF",AA216="SF",AC216="SF"),"NC",IF(OR(O216="C",Q216="C",S216="C",U216="C",W216="C",Y216="C",AA216="C",AC216="C"),"C","")))))</f>
        <v>NC</v>
      </c>
      <c r="AG216" s="185" t="str">
        <f>IF(AND(AE216="C",AF216="C"),"UTILIZOU O PDA CORRETAMENTE",IF(AND(AE216="C",AF216="NC"),"UTILIZOU O PDA CORRETAMENTE. NÃO HÁ FOTOS DE TODAS AS ETAPAS",IF(AND(AE216="NC",AF216="NC"),"NÃO UTILIZOU O PDA",IF(AND(AE216="NA",AF216="NA"),"NÃO AVALIADO POR FALHA DE SINCRONISMO"))))</f>
        <v>UTILIZOU O PDA CORRETAMENTE. NÃO HÁ FOTOS DE TODAS AS ETAPAS</v>
      </c>
      <c r="AH216" s="144" t="s">
        <v>207</v>
      </c>
      <c r="AI216" s="150" t="s">
        <v>6</v>
      </c>
      <c r="AJ216" s="149" t="str">
        <f>E216</f>
        <v>SÃO PAULO</v>
      </c>
      <c r="AK216" s="151" t="s">
        <v>60</v>
      </c>
    </row>
    <row r="217" spans="1:37" ht="30" hidden="1" customHeight="1">
      <c r="A217" s="221" t="s">
        <v>201</v>
      </c>
      <c r="B217" s="222">
        <v>2620809451</v>
      </c>
      <c r="C217" s="222" t="s">
        <v>1257</v>
      </c>
      <c r="D217" s="222" t="s">
        <v>111</v>
      </c>
      <c r="E217" s="222" t="s">
        <v>5</v>
      </c>
      <c r="F217" s="222" t="s">
        <v>1280</v>
      </c>
      <c r="G217" s="222">
        <v>274</v>
      </c>
      <c r="H217" s="222" t="s">
        <v>203</v>
      </c>
      <c r="I217" s="222" t="s">
        <v>283</v>
      </c>
      <c r="J217" s="222" t="s">
        <v>1259</v>
      </c>
      <c r="K217" s="222" t="s">
        <v>1281</v>
      </c>
      <c r="L217" s="223">
        <v>46160.458333333336</v>
      </c>
      <c r="M217" s="223">
        <v>46160.472222222219</v>
      </c>
      <c r="N217" s="222" t="s">
        <v>1282</v>
      </c>
      <c r="O217" s="155" t="s">
        <v>207</v>
      </c>
      <c r="P217" s="90"/>
      <c r="Q217" s="144" t="s">
        <v>230</v>
      </c>
      <c r="R217" s="90"/>
      <c r="S217" s="144" t="s">
        <v>207</v>
      </c>
      <c r="T217" s="90"/>
      <c r="U217" s="144" t="s">
        <v>207</v>
      </c>
      <c r="V217" s="90"/>
      <c r="W217" s="144" t="s">
        <v>207</v>
      </c>
      <c r="X217" s="90"/>
      <c r="Y217" s="144" t="s">
        <v>207</v>
      </c>
      <c r="Z217" s="90"/>
      <c r="AA217" s="144" t="s">
        <v>207</v>
      </c>
      <c r="AB217" s="90"/>
      <c r="AC217" s="144" t="s">
        <v>231</v>
      </c>
      <c r="AD217" s="90" t="s">
        <v>1283</v>
      </c>
      <c r="AE217" s="144" t="s">
        <v>207</v>
      </c>
      <c r="AF217" s="142" t="str">
        <f>IF(AND(O217="",Q217="",S217="",U217="",W217="",Y217="",AA217="",AC217=""),"",IF(OR(AND(O217&lt;&gt;"NA",O217&lt;&gt;"C",O217&lt;&gt;"NC",O217&lt;&gt;"SF",O217&lt;&gt;""),AND(Q217&lt;&gt;"NA",Q217&lt;&gt;"C",Q217&lt;&gt;"NC",Q217&lt;&gt;"SF",Q217&lt;&gt;""),AND(S217&lt;&gt;"NA",S217&lt;&gt;"C",S217&lt;&gt;"NC",S217&lt;&gt;"SF",S217&lt;&gt;""),AND(U217&lt;&gt;"NA",U217&lt;&gt;"C",U217&lt;&gt;"NC",U217&lt;&gt;"SF",U217&lt;&gt;""),AND(W217&lt;&gt;"NA",W217&lt;&gt;"C",W217&lt;&gt;"NC",W217&lt;&gt;"SF",W217&lt;&gt;""),AND(Y217&lt;&gt;"NA",Y217&lt;&gt;"C",Y217&lt;&gt;"NC",Y217&lt;&gt;"SF",Y217&lt;&gt;""),AND(AA217&lt;&gt;"NA",AA217&lt;&gt;"C",AA217&lt;&gt;"NC",AA217&lt;&gt;"SF",AA217&lt;&gt;""),AND(AC217&lt;&gt;"NA",AC217&lt;&gt;"C",AC217&lt;&gt;"NC",AC217&lt;&gt;"SF",AC217&lt;&gt;"")),"FALSO",IF(AND(O217="NA",Q217="NA",S217="NA",U217="NA",W217="NA",Y217="NA",AA217="NA",AC217="NA"),"NA",IF(OR(O217="NC",Q217="NC",S217="NC",U217="NC",W217="NC",Y217="NC",AA217="NC",AC217="NC",O217="SF",Q217="SF",S217="SF",U217="SF",W217="SF",Y217="SF",AA217="SF",AC217="SF"),"NC",IF(OR(O217="C",Q217="C",S217="C",U217="C",W217="C",Y217="C",AA217="C",AC217="C"),"C","")))))</f>
        <v>NC</v>
      </c>
      <c r="AG217" s="185" t="str">
        <f>IF(AND(AE217="C",AF217="C"),"UTILIZOU O PDA CORRETAMENTE",IF(AND(AE217="C",AF217="NC"),"UTILIZOU O PDA CORRETAMENTE. NÃO HÁ FOTOS DE TODAS AS ETAPAS",IF(AND(AE217="NC",AF217="NC"),"NÃO UTILIZOU O PDA",IF(AND(AE217="NA",AF217="NA"),"NÃO AVALIADO POR FALHA DE SINCRONISMO"))))</f>
        <v>UTILIZOU O PDA CORRETAMENTE. NÃO HÁ FOTOS DE TODAS AS ETAPAS</v>
      </c>
      <c r="AH217" s="144" t="s">
        <v>207</v>
      </c>
      <c r="AI217" s="150" t="s">
        <v>6</v>
      </c>
      <c r="AJ217" s="149" t="str">
        <f>E217</f>
        <v>SÃO PAULO</v>
      </c>
      <c r="AK217" s="151" t="s">
        <v>60</v>
      </c>
    </row>
    <row r="218" spans="1:37" ht="30" hidden="1" customHeight="1">
      <c r="A218" s="221" t="s">
        <v>201</v>
      </c>
      <c r="B218" s="222">
        <v>2620809453</v>
      </c>
      <c r="C218" s="222" t="s">
        <v>1257</v>
      </c>
      <c r="D218" s="222" t="s">
        <v>111</v>
      </c>
      <c r="E218" s="222" t="s">
        <v>5</v>
      </c>
      <c r="F218" s="222" t="s">
        <v>1280</v>
      </c>
      <c r="G218" s="222">
        <v>227</v>
      </c>
      <c r="H218" s="222" t="s">
        <v>217</v>
      </c>
      <c r="I218" s="222" t="s">
        <v>283</v>
      </c>
      <c r="J218" s="222" t="s">
        <v>1259</v>
      </c>
      <c r="K218" s="222" t="s">
        <v>1281</v>
      </c>
      <c r="L218" s="223">
        <v>46160.458333333336</v>
      </c>
      <c r="M218" s="223">
        <v>46160.472222222219</v>
      </c>
      <c r="N218" s="222" t="s">
        <v>1282</v>
      </c>
      <c r="O218" s="155" t="s">
        <v>207</v>
      </c>
      <c r="P218" s="90"/>
      <c r="Q218" s="144" t="s">
        <v>230</v>
      </c>
      <c r="R218" s="90"/>
      <c r="S218" s="144" t="s">
        <v>207</v>
      </c>
      <c r="T218" s="90"/>
      <c r="U218" s="144" t="s">
        <v>207</v>
      </c>
      <c r="V218" s="90"/>
      <c r="W218" s="144" t="s">
        <v>207</v>
      </c>
      <c r="X218" s="90"/>
      <c r="Y218" s="144" t="s">
        <v>207</v>
      </c>
      <c r="Z218" s="90"/>
      <c r="AA218" s="144" t="s">
        <v>207</v>
      </c>
      <c r="AB218" s="90"/>
      <c r="AC218" s="144" t="s">
        <v>231</v>
      </c>
      <c r="AD218" s="90" t="s">
        <v>1283</v>
      </c>
      <c r="AE218" s="144" t="s">
        <v>207</v>
      </c>
      <c r="AF218" s="142" t="str">
        <f>IF(AND(O218="",Q218="",S218="",U218="",W218="",Y218="",AA218="",AC218=""),"",IF(OR(AND(O218&lt;&gt;"NA",O218&lt;&gt;"C",O218&lt;&gt;"NC",O218&lt;&gt;"SF",O218&lt;&gt;""),AND(Q218&lt;&gt;"NA",Q218&lt;&gt;"C",Q218&lt;&gt;"NC",Q218&lt;&gt;"SF",Q218&lt;&gt;""),AND(S218&lt;&gt;"NA",S218&lt;&gt;"C",S218&lt;&gt;"NC",S218&lt;&gt;"SF",S218&lt;&gt;""),AND(U218&lt;&gt;"NA",U218&lt;&gt;"C",U218&lt;&gt;"NC",U218&lt;&gt;"SF",U218&lt;&gt;""),AND(W218&lt;&gt;"NA",W218&lt;&gt;"C",W218&lt;&gt;"NC",W218&lt;&gt;"SF",W218&lt;&gt;""),AND(Y218&lt;&gt;"NA",Y218&lt;&gt;"C",Y218&lt;&gt;"NC",Y218&lt;&gt;"SF",Y218&lt;&gt;""),AND(AA218&lt;&gt;"NA",AA218&lt;&gt;"C",AA218&lt;&gt;"NC",AA218&lt;&gt;"SF",AA218&lt;&gt;""),AND(AC218&lt;&gt;"NA",AC218&lt;&gt;"C",AC218&lt;&gt;"NC",AC218&lt;&gt;"SF",AC218&lt;&gt;"")),"FALSO",IF(AND(O218="NA",Q218="NA",S218="NA",U218="NA",W218="NA",Y218="NA",AA218="NA",AC218="NA"),"NA",IF(OR(O218="NC",Q218="NC",S218="NC",U218="NC",W218="NC",Y218="NC",AA218="NC",AC218="NC",O218="SF",Q218="SF",S218="SF",U218="SF",W218="SF",Y218="SF",AA218="SF",AC218="SF"),"NC",IF(OR(O218="C",Q218="C",S218="C",U218="C",W218="C",Y218="C",AA218="C",AC218="C"),"C","")))))</f>
        <v>NC</v>
      </c>
      <c r="AG218" s="185" t="str">
        <f>IF(AND(AE218="C",AF218="C"),"UTILIZOU O PDA CORRETAMENTE",IF(AND(AE218="C",AF218="NC"),"UTILIZOU O PDA CORRETAMENTE. NÃO HÁ FOTOS DE TODAS AS ETAPAS",IF(AND(AE218="NC",AF218="NC"),"NÃO UTILIZOU O PDA",IF(AND(AE218="NA",AF218="NA"),"NÃO AVALIADO POR FALHA DE SINCRONISMO"))))</f>
        <v>UTILIZOU O PDA CORRETAMENTE. NÃO HÁ FOTOS DE TODAS AS ETAPAS</v>
      </c>
      <c r="AH218" s="144" t="s">
        <v>207</v>
      </c>
      <c r="AI218" s="150" t="s">
        <v>6</v>
      </c>
      <c r="AJ218" s="149" t="str">
        <f>E218</f>
        <v>SÃO PAULO</v>
      </c>
      <c r="AK218" s="151" t="s">
        <v>60</v>
      </c>
    </row>
    <row r="219" spans="1:37" ht="30" hidden="1" customHeight="1">
      <c r="A219" s="221" t="s">
        <v>201</v>
      </c>
      <c r="B219" s="222">
        <v>2620809455</v>
      </c>
      <c r="C219" s="222" t="s">
        <v>1257</v>
      </c>
      <c r="D219" s="222" t="s">
        <v>111</v>
      </c>
      <c r="E219" s="222" t="s">
        <v>5</v>
      </c>
      <c r="F219" s="222" t="s">
        <v>1280</v>
      </c>
      <c r="G219" s="222">
        <v>226</v>
      </c>
      <c r="H219" s="222" t="s">
        <v>203</v>
      </c>
      <c r="I219" s="222" t="s">
        <v>283</v>
      </c>
      <c r="J219" s="222" t="s">
        <v>1259</v>
      </c>
      <c r="K219" s="222" t="s">
        <v>1281</v>
      </c>
      <c r="L219" s="223">
        <v>46160.458333333336</v>
      </c>
      <c r="M219" s="223">
        <v>46160.472222222219</v>
      </c>
      <c r="N219" s="222" t="s">
        <v>1282</v>
      </c>
      <c r="O219" s="155" t="s">
        <v>207</v>
      </c>
      <c r="P219" s="90"/>
      <c r="Q219" s="144" t="s">
        <v>230</v>
      </c>
      <c r="R219" s="90"/>
      <c r="S219" s="144" t="s">
        <v>207</v>
      </c>
      <c r="T219" s="90"/>
      <c r="U219" s="144" t="s">
        <v>207</v>
      </c>
      <c r="V219" s="90"/>
      <c r="W219" s="144" t="s">
        <v>207</v>
      </c>
      <c r="X219" s="90"/>
      <c r="Y219" s="144" t="s">
        <v>207</v>
      </c>
      <c r="Z219" s="90"/>
      <c r="AA219" s="144" t="s">
        <v>207</v>
      </c>
      <c r="AB219" s="90"/>
      <c r="AC219" s="144" t="s">
        <v>231</v>
      </c>
      <c r="AD219" s="90" t="s">
        <v>1283</v>
      </c>
      <c r="AE219" s="144" t="s">
        <v>207</v>
      </c>
      <c r="AF219" s="142" t="str">
        <f>IF(AND(O219="",Q219="",S219="",U219="",W219="",Y219="",AA219="",AC219=""),"",IF(OR(AND(O219&lt;&gt;"NA",O219&lt;&gt;"C",O219&lt;&gt;"NC",O219&lt;&gt;"SF",O219&lt;&gt;""),AND(Q219&lt;&gt;"NA",Q219&lt;&gt;"C",Q219&lt;&gt;"NC",Q219&lt;&gt;"SF",Q219&lt;&gt;""),AND(S219&lt;&gt;"NA",S219&lt;&gt;"C",S219&lt;&gt;"NC",S219&lt;&gt;"SF",S219&lt;&gt;""),AND(U219&lt;&gt;"NA",U219&lt;&gt;"C",U219&lt;&gt;"NC",U219&lt;&gt;"SF",U219&lt;&gt;""),AND(W219&lt;&gt;"NA",W219&lt;&gt;"C",W219&lt;&gt;"NC",W219&lt;&gt;"SF",W219&lt;&gt;""),AND(Y219&lt;&gt;"NA",Y219&lt;&gt;"C",Y219&lt;&gt;"NC",Y219&lt;&gt;"SF",Y219&lt;&gt;""),AND(AA219&lt;&gt;"NA",AA219&lt;&gt;"C",AA219&lt;&gt;"NC",AA219&lt;&gt;"SF",AA219&lt;&gt;""),AND(AC219&lt;&gt;"NA",AC219&lt;&gt;"C",AC219&lt;&gt;"NC",AC219&lt;&gt;"SF",AC219&lt;&gt;"")),"FALSO",IF(AND(O219="NA",Q219="NA",S219="NA",U219="NA",W219="NA",Y219="NA",AA219="NA",AC219="NA"),"NA",IF(OR(O219="NC",Q219="NC",S219="NC",U219="NC",W219="NC",Y219="NC",AA219="NC",AC219="NC",O219="SF",Q219="SF",S219="SF",U219="SF",W219="SF",Y219="SF",AA219="SF",AC219="SF"),"NC",IF(OR(O219="C",Q219="C",S219="C",U219="C",W219="C",Y219="C",AA219="C",AC219="C"),"C","")))))</f>
        <v>NC</v>
      </c>
      <c r="AG219" s="185" t="str">
        <f>IF(AND(AE219="C",AF219="C"),"UTILIZOU O PDA CORRETAMENTE",IF(AND(AE219="C",AF219="NC"),"UTILIZOU O PDA CORRETAMENTE. NÃO HÁ FOTOS DE TODAS AS ETAPAS",IF(AND(AE219="NC",AF219="NC"),"NÃO UTILIZOU O PDA",IF(AND(AE219="NA",AF219="NA"),"NÃO AVALIADO POR FALHA DE SINCRONISMO"))))</f>
        <v>UTILIZOU O PDA CORRETAMENTE. NÃO HÁ FOTOS DE TODAS AS ETAPAS</v>
      </c>
      <c r="AH219" s="144" t="s">
        <v>207</v>
      </c>
      <c r="AI219" s="150" t="s">
        <v>6</v>
      </c>
      <c r="AJ219" s="149" t="str">
        <f>E219</f>
        <v>SÃO PAULO</v>
      </c>
      <c r="AK219" s="151" t="s">
        <v>60</v>
      </c>
    </row>
    <row r="220" spans="1:37" ht="30" hidden="1" customHeight="1">
      <c r="A220" s="221" t="s">
        <v>201</v>
      </c>
      <c r="B220" s="222">
        <v>2620565492</v>
      </c>
      <c r="C220" s="222" t="s">
        <v>121</v>
      </c>
      <c r="D220" s="222" t="s">
        <v>112</v>
      </c>
      <c r="E220" s="222" t="s">
        <v>5</v>
      </c>
      <c r="F220" s="222" t="s">
        <v>1371</v>
      </c>
      <c r="G220" s="222">
        <v>69</v>
      </c>
      <c r="H220" s="222"/>
      <c r="I220" s="222" t="s">
        <v>241</v>
      </c>
      <c r="J220" s="222" t="s">
        <v>1369</v>
      </c>
      <c r="K220" s="222"/>
      <c r="L220" s="223">
        <v>46160.474305555559</v>
      </c>
      <c r="M220" s="223">
        <v>46160.504861111112</v>
      </c>
      <c r="N220" s="222" t="s">
        <v>366</v>
      </c>
      <c r="O220" s="155" t="s">
        <v>207</v>
      </c>
      <c r="P220" s="90"/>
      <c r="Q220" s="144" t="s">
        <v>207</v>
      </c>
      <c r="R220" s="90"/>
      <c r="S220" s="144" t="s">
        <v>207</v>
      </c>
      <c r="T220" s="90"/>
      <c r="U220" s="144" t="s">
        <v>207</v>
      </c>
      <c r="V220" s="90"/>
      <c r="W220" s="144" t="s">
        <v>62</v>
      </c>
      <c r="X220" s="90"/>
      <c r="Y220" s="144" t="s">
        <v>62</v>
      </c>
      <c r="Z220" s="90"/>
      <c r="AA220" s="144" t="s">
        <v>230</v>
      </c>
      <c r="AB220" s="90"/>
      <c r="AC220" s="144" t="s">
        <v>207</v>
      </c>
      <c r="AD220" s="90"/>
      <c r="AE220" s="144" t="s">
        <v>207</v>
      </c>
      <c r="AF220" s="142" t="str">
        <f>IF(AND(O220="",Q220="",S220="",U220="",W220="",Y220="",AA220="",AC220=""),"",IF(OR(AND(O220&lt;&gt;"NA",O220&lt;&gt;"C",O220&lt;&gt;"NC",O220&lt;&gt;"SF",O220&lt;&gt;""),AND(Q220&lt;&gt;"NA",Q220&lt;&gt;"C",Q220&lt;&gt;"NC",Q220&lt;&gt;"SF",Q220&lt;&gt;""),AND(S220&lt;&gt;"NA",S220&lt;&gt;"C",S220&lt;&gt;"NC",S220&lt;&gt;"SF",S220&lt;&gt;""),AND(U220&lt;&gt;"NA",U220&lt;&gt;"C",U220&lt;&gt;"NC",U220&lt;&gt;"SF",U220&lt;&gt;""),AND(W220&lt;&gt;"NA",W220&lt;&gt;"C",W220&lt;&gt;"NC",W220&lt;&gt;"SF",W220&lt;&gt;""),AND(Y220&lt;&gt;"NA",Y220&lt;&gt;"C",Y220&lt;&gt;"NC",Y220&lt;&gt;"SF",Y220&lt;&gt;""),AND(AA220&lt;&gt;"NA",AA220&lt;&gt;"C",AA220&lt;&gt;"NC",AA220&lt;&gt;"SF",AA220&lt;&gt;""),AND(AC220&lt;&gt;"NA",AC220&lt;&gt;"C",AC220&lt;&gt;"NC",AC220&lt;&gt;"SF",AC220&lt;&gt;"")),"FALSO",IF(AND(O220="NA",Q220="NA",S220="NA",U220="NA",W220="NA",Y220="NA",AA220="NA",AC220="NA"),"NA",IF(OR(O220="NC",Q220="NC",S220="NC",U220="NC",W220="NC",Y220="NC",AA220="NC",AC220="NC",O220="SF",Q220="SF",S220="SF",U220="SF",W220="SF",Y220="SF",AA220="SF",AC220="SF"),"NC",IF(OR(O220="C",Q220="C",S220="C",U220="C",W220="C",Y220="C",AA220="C",AC220="C"),"C","")))))</f>
        <v>NC</v>
      </c>
      <c r="AG220" s="185" t="str">
        <f>IF(AND(AE220="C",AF220="C"),"UTILIZOU O PDA CORRETAMENTE",IF(AND(AE220="C",AF220="NC"),"UTILIZOU O PDA CORRETAMENTE. NÃO HÁ FOTOS DE TODAS AS ETAPAS",IF(AND(AE220="NC",AF220="NC"),"NÃO UTILIZOU O PDA",IF(AND(AE220="NA",AF220="NA"),"NÃO AVALIADO POR FALHA DE SINCRONISMO"))))</f>
        <v>UTILIZOU O PDA CORRETAMENTE. NÃO HÁ FOTOS DE TODAS AS ETAPAS</v>
      </c>
      <c r="AH220" s="144"/>
      <c r="AI220" s="150" t="s">
        <v>6</v>
      </c>
      <c r="AJ220" s="149" t="str">
        <f>E220</f>
        <v>SÃO PAULO</v>
      </c>
      <c r="AK220" s="151" t="s">
        <v>60</v>
      </c>
    </row>
    <row r="221" spans="1:37" ht="30" hidden="1" customHeight="1">
      <c r="A221" s="221" t="s">
        <v>201</v>
      </c>
      <c r="B221" s="222">
        <v>2620791948</v>
      </c>
      <c r="C221" s="222" t="s">
        <v>123</v>
      </c>
      <c r="D221" s="222" t="s">
        <v>109</v>
      </c>
      <c r="E221" s="222" t="s">
        <v>5</v>
      </c>
      <c r="F221" s="222" t="s">
        <v>569</v>
      </c>
      <c r="G221" s="222">
        <v>3392</v>
      </c>
      <c r="H221" s="222"/>
      <c r="I221" s="222" t="s">
        <v>459</v>
      </c>
      <c r="J221" s="222" t="s">
        <v>1203</v>
      </c>
      <c r="K221" s="222" t="s">
        <v>1372</v>
      </c>
      <c r="L221" s="223">
        <v>46160.547222222223</v>
      </c>
      <c r="M221" s="223">
        <v>46160.548611111109</v>
      </c>
      <c r="N221" s="222" t="s">
        <v>1179</v>
      </c>
      <c r="O221" s="155" t="s">
        <v>207</v>
      </c>
      <c r="P221" s="90"/>
      <c r="Q221" s="144" t="s">
        <v>207</v>
      </c>
      <c r="R221" s="90"/>
      <c r="S221" s="144" t="s">
        <v>207</v>
      </c>
      <c r="T221" s="90"/>
      <c r="U221" s="144" t="s">
        <v>207</v>
      </c>
      <c r="V221" s="90"/>
      <c r="W221" s="144" t="s">
        <v>207</v>
      </c>
      <c r="X221" s="90"/>
      <c r="Y221" s="144" t="s">
        <v>62</v>
      </c>
      <c r="Z221" s="90"/>
      <c r="AA221" s="144" t="s">
        <v>207</v>
      </c>
      <c r="AB221" s="90"/>
      <c r="AC221" s="144" t="s">
        <v>207</v>
      </c>
      <c r="AD221" s="90"/>
      <c r="AE221" s="144" t="s">
        <v>207</v>
      </c>
      <c r="AF221" s="142" t="str">
        <f>IF(AND(O221="",Q221="",S221="",U221="",W221="",Y221="",AA221="",AC221=""),"",IF(OR(AND(O221&lt;&gt;"NA",O221&lt;&gt;"C",O221&lt;&gt;"NC",O221&lt;&gt;"SF",O221&lt;&gt;""),AND(Q221&lt;&gt;"NA",Q221&lt;&gt;"C",Q221&lt;&gt;"NC",Q221&lt;&gt;"SF",Q221&lt;&gt;""),AND(S221&lt;&gt;"NA",S221&lt;&gt;"C",S221&lt;&gt;"NC",S221&lt;&gt;"SF",S221&lt;&gt;""),AND(U221&lt;&gt;"NA",U221&lt;&gt;"C",U221&lt;&gt;"NC",U221&lt;&gt;"SF",U221&lt;&gt;""),AND(W221&lt;&gt;"NA",W221&lt;&gt;"C",W221&lt;&gt;"NC",W221&lt;&gt;"SF",W221&lt;&gt;""),AND(Y221&lt;&gt;"NA",Y221&lt;&gt;"C",Y221&lt;&gt;"NC",Y221&lt;&gt;"SF",Y221&lt;&gt;""),AND(AA221&lt;&gt;"NA",AA221&lt;&gt;"C",AA221&lt;&gt;"NC",AA221&lt;&gt;"SF",AA221&lt;&gt;""),AND(AC221&lt;&gt;"NA",AC221&lt;&gt;"C",AC221&lt;&gt;"NC",AC221&lt;&gt;"SF",AC221&lt;&gt;"")),"FALSO",IF(AND(O221="NA",Q221="NA",S221="NA",U221="NA",W221="NA",Y221="NA",AA221="NA",AC221="NA"),"NA",IF(OR(O221="NC",Q221="NC",S221="NC",U221="NC",W221="NC",Y221="NC",AA221="NC",AC221="NC",O221="SF",Q221="SF",S221="SF",U221="SF",W221="SF",Y221="SF",AA221="SF",AC221="SF"),"NC",IF(OR(O221="C",Q221="C",S221="C",U221="C",W221="C",Y221="C",AA221="C",AC221="C"),"C","")))))</f>
        <v>C</v>
      </c>
      <c r="AG221" s="185" t="str">
        <f>IF(AND(AE221="C",AF221="C"),"UTILIZOU O PDA CORRETAMENTE",IF(AND(AE221="C",AF221="NC"),"UTILIZOU O PDA CORRETAMENTE. NÃO HÁ FOTOS DE TODAS AS ETAPAS",IF(AND(AE221="NC",AF221="NC"),"NÃO UTILIZOU O PDA",IF(AND(AE221="NA",AF221="NA"),"NÃO AVALIADO POR FALHA DE SINCRONISMO"))))</f>
        <v>UTILIZOU O PDA CORRETAMENTE</v>
      </c>
      <c r="AH221" s="144" t="s">
        <v>207</v>
      </c>
      <c r="AI221" s="150" t="s">
        <v>6</v>
      </c>
      <c r="AJ221" s="149" t="str">
        <f>E221</f>
        <v>SÃO PAULO</v>
      </c>
      <c r="AK221" s="151" t="s">
        <v>60</v>
      </c>
    </row>
    <row r="222" spans="1:37" ht="30" hidden="1" customHeight="1">
      <c r="A222" s="221" t="s">
        <v>201</v>
      </c>
      <c r="B222" s="222">
        <v>2620797445</v>
      </c>
      <c r="C222" s="222" t="s">
        <v>1172</v>
      </c>
      <c r="D222" s="222" t="s">
        <v>112</v>
      </c>
      <c r="E222" s="222" t="s">
        <v>5</v>
      </c>
      <c r="F222" s="222" t="s">
        <v>1340</v>
      </c>
      <c r="G222" s="222">
        <v>97</v>
      </c>
      <c r="H222" s="222" t="s">
        <v>217</v>
      </c>
      <c r="I222" s="222" t="s">
        <v>432</v>
      </c>
      <c r="J222" s="222" t="s">
        <v>1191</v>
      </c>
      <c r="K222" s="222" t="s">
        <v>1373</v>
      </c>
      <c r="L222" s="223">
        <v>46160.556250000001</v>
      </c>
      <c r="M222" s="223">
        <v>46160.613888888889</v>
      </c>
      <c r="N222" s="222" t="s">
        <v>1187</v>
      </c>
      <c r="O222" s="155" t="s">
        <v>207</v>
      </c>
      <c r="P222" s="90"/>
      <c r="Q222" s="144" t="s">
        <v>207</v>
      </c>
      <c r="R222" s="90"/>
      <c r="S222" s="144" t="s">
        <v>207</v>
      </c>
      <c r="T222" s="90"/>
      <c r="U222" s="144" t="s">
        <v>207</v>
      </c>
      <c r="V222" s="90"/>
      <c r="W222" s="144" t="s">
        <v>62</v>
      </c>
      <c r="X222" s="90"/>
      <c r="Y222" s="144" t="s">
        <v>62</v>
      </c>
      <c r="Z222" s="90"/>
      <c r="AA222" s="144" t="s">
        <v>230</v>
      </c>
      <c r="AB222" s="90"/>
      <c r="AC222" s="144" t="s">
        <v>207</v>
      </c>
      <c r="AD222" s="90"/>
      <c r="AE222" s="144" t="s">
        <v>207</v>
      </c>
      <c r="AF222" s="142" t="str">
        <f>IF(AND(O222="",Q222="",S222="",U222="",W222="",Y222="",AA222="",AC222=""),"",IF(OR(AND(O222&lt;&gt;"NA",O222&lt;&gt;"C",O222&lt;&gt;"NC",O222&lt;&gt;"SF",O222&lt;&gt;""),AND(Q222&lt;&gt;"NA",Q222&lt;&gt;"C",Q222&lt;&gt;"NC",Q222&lt;&gt;"SF",Q222&lt;&gt;""),AND(S222&lt;&gt;"NA",S222&lt;&gt;"C",S222&lt;&gt;"NC",S222&lt;&gt;"SF",S222&lt;&gt;""),AND(U222&lt;&gt;"NA",U222&lt;&gt;"C",U222&lt;&gt;"NC",U222&lt;&gt;"SF",U222&lt;&gt;""),AND(W222&lt;&gt;"NA",W222&lt;&gt;"C",W222&lt;&gt;"NC",W222&lt;&gt;"SF",W222&lt;&gt;""),AND(Y222&lt;&gt;"NA",Y222&lt;&gt;"C",Y222&lt;&gt;"NC",Y222&lt;&gt;"SF",Y222&lt;&gt;""),AND(AA222&lt;&gt;"NA",AA222&lt;&gt;"C",AA222&lt;&gt;"NC",AA222&lt;&gt;"SF",AA222&lt;&gt;""),AND(AC222&lt;&gt;"NA",AC222&lt;&gt;"C",AC222&lt;&gt;"NC",AC222&lt;&gt;"SF",AC222&lt;&gt;"")),"FALSO",IF(AND(O222="NA",Q222="NA",S222="NA",U222="NA",W222="NA",Y222="NA",AA222="NA",AC222="NA"),"NA",IF(OR(O222="NC",Q222="NC",S222="NC",U222="NC",W222="NC",Y222="NC",AA222="NC",AC222="NC",O222="SF",Q222="SF",S222="SF",U222="SF",W222="SF",Y222="SF",AA222="SF",AC222="SF"),"NC",IF(OR(O222="C",Q222="C",S222="C",U222="C",W222="C",Y222="C",AA222="C",AC222="C"),"C","")))))</f>
        <v>NC</v>
      </c>
      <c r="AG222" s="185" t="str">
        <f>IF(AND(AE222="C",AF222="C"),"UTILIZOU O PDA CORRETAMENTE",IF(AND(AE222="C",AF222="NC"),"UTILIZOU O PDA CORRETAMENTE. NÃO HÁ FOTOS DE TODAS AS ETAPAS",IF(AND(AE222="NC",AF222="NC"),"NÃO UTILIZOU O PDA",IF(AND(AE222="NA",AF222="NA"),"NÃO AVALIADO POR FALHA DE SINCRONISMO"))))</f>
        <v>UTILIZOU O PDA CORRETAMENTE. NÃO HÁ FOTOS DE TODAS AS ETAPAS</v>
      </c>
      <c r="AH222" s="144" t="s">
        <v>207</v>
      </c>
      <c r="AI222" s="150" t="s">
        <v>6</v>
      </c>
      <c r="AJ222" s="149" t="str">
        <f>E222</f>
        <v>SÃO PAULO</v>
      </c>
      <c r="AK222" s="151" t="s">
        <v>60</v>
      </c>
    </row>
    <row r="223" spans="1:37" ht="30" hidden="1" customHeight="1">
      <c r="A223" s="221" t="s">
        <v>201</v>
      </c>
      <c r="B223" s="222">
        <v>2620530264</v>
      </c>
      <c r="C223" s="222" t="s">
        <v>121</v>
      </c>
      <c r="D223" s="222" t="s">
        <v>112</v>
      </c>
      <c r="E223" s="222" t="s">
        <v>5</v>
      </c>
      <c r="F223" s="222" t="s">
        <v>1374</v>
      </c>
      <c r="G223" s="222">
        <v>32</v>
      </c>
      <c r="H223" s="222" t="s">
        <v>217</v>
      </c>
      <c r="I223" s="222" t="s">
        <v>390</v>
      </c>
      <c r="J223" s="222" t="s">
        <v>1170</v>
      </c>
      <c r="K223" s="222" t="s">
        <v>1375</v>
      </c>
      <c r="L223" s="223">
        <v>46160.615277777775</v>
      </c>
      <c r="M223" s="223">
        <v>46160.616666666669</v>
      </c>
      <c r="N223" s="222" t="s">
        <v>1171</v>
      </c>
      <c r="O223" s="155" t="s">
        <v>207</v>
      </c>
      <c r="P223" s="90"/>
      <c r="Q223" s="155" t="s">
        <v>207</v>
      </c>
      <c r="R223" s="90"/>
      <c r="S223" s="155" t="s">
        <v>62</v>
      </c>
      <c r="T223" s="90"/>
      <c r="U223" s="155" t="s">
        <v>62</v>
      </c>
      <c r="V223" s="90"/>
      <c r="W223" s="155" t="s">
        <v>62</v>
      </c>
      <c r="X223" s="90"/>
      <c r="Y223" s="155" t="s">
        <v>62</v>
      </c>
      <c r="Z223" s="90"/>
      <c r="AA223" s="155" t="s">
        <v>62</v>
      </c>
      <c r="AB223" s="90"/>
      <c r="AC223" s="155" t="s">
        <v>207</v>
      </c>
      <c r="AD223" s="90"/>
      <c r="AE223" s="144" t="s">
        <v>207</v>
      </c>
      <c r="AF223" s="142" t="str">
        <f>IF(AND(O223="",Q223="",S223="",U223="",W223="",Y223="",AA223="",AC223=""),"",IF(OR(AND(O223&lt;&gt;"NA",O223&lt;&gt;"C",O223&lt;&gt;"NC",O223&lt;&gt;"SF",O223&lt;&gt;""),AND(Q223&lt;&gt;"NA",Q223&lt;&gt;"C",Q223&lt;&gt;"NC",Q223&lt;&gt;"SF",Q223&lt;&gt;""),AND(S223&lt;&gt;"NA",S223&lt;&gt;"C",S223&lt;&gt;"NC",S223&lt;&gt;"SF",S223&lt;&gt;""),AND(U223&lt;&gt;"NA",U223&lt;&gt;"C",U223&lt;&gt;"NC",U223&lt;&gt;"SF",U223&lt;&gt;""),AND(W223&lt;&gt;"NA",W223&lt;&gt;"C",W223&lt;&gt;"NC",W223&lt;&gt;"SF",W223&lt;&gt;""),AND(Y223&lt;&gt;"NA",Y223&lt;&gt;"C",Y223&lt;&gt;"NC",Y223&lt;&gt;"SF",Y223&lt;&gt;""),AND(AA223&lt;&gt;"NA",AA223&lt;&gt;"C",AA223&lt;&gt;"NC",AA223&lt;&gt;"SF",AA223&lt;&gt;""),AND(AC223&lt;&gt;"NA",AC223&lt;&gt;"C",AC223&lt;&gt;"NC",AC223&lt;&gt;"SF",AC223&lt;&gt;"")),"FALSO",IF(AND(O223="NA",Q223="NA",S223="NA",U223="NA",W223="NA",Y223="NA",AA223="NA",AC223="NA"),"NA",IF(OR(O223="NC",Q223="NC",S223="NC",U223="NC",W223="NC",Y223="NC",AA223="NC",AC223="NC",O223="SF",Q223="SF",S223="SF",U223="SF",W223="SF",Y223="SF",AA223="SF",AC223="SF"),"NC",IF(OR(O223="C",Q223="C",S223="C",U223="C",W223="C",Y223="C",AA223="C",AC223="C"),"C","")))))</f>
        <v>C</v>
      </c>
      <c r="AG223" s="185" t="str">
        <f>IF(AND(AE223="C",AF223="C"),"UTILIZOU O PDA CORRETAMENTE",IF(AND(AE223="C",AF223="NC"),"UTILIZOU O PDA CORRETAMENTE. NÃO HÁ FOTOS DE TODAS AS ETAPAS",IF(AND(AE223="NC",AF223="NC"),"NÃO UTILIZOU O PDA",IF(AND(AE223="NA",AF223="NA"),"NÃO AVALIADO POR FALHA DE SINCRONISMO"))))</f>
        <v>UTILIZOU O PDA CORRETAMENTE</v>
      </c>
      <c r="AH223" s="144" t="s">
        <v>207</v>
      </c>
      <c r="AI223" s="150" t="s">
        <v>6</v>
      </c>
      <c r="AJ223" s="149" t="str">
        <f>E223</f>
        <v>SÃO PAULO</v>
      </c>
      <c r="AK223" s="151" t="s">
        <v>60</v>
      </c>
    </row>
    <row r="224" spans="1:37" ht="30" hidden="1" customHeight="1">
      <c r="A224" s="221" t="s">
        <v>201</v>
      </c>
      <c r="B224" s="222">
        <v>2620797135</v>
      </c>
      <c r="C224" s="222" t="s">
        <v>122</v>
      </c>
      <c r="D224" s="222" t="s">
        <v>111</v>
      </c>
      <c r="E224" s="222" t="s">
        <v>5</v>
      </c>
      <c r="F224" s="222" t="s">
        <v>448</v>
      </c>
      <c r="G224" s="222">
        <v>137</v>
      </c>
      <c r="H224" s="222" t="s">
        <v>217</v>
      </c>
      <c r="I224" s="222" t="s">
        <v>283</v>
      </c>
      <c r="J224" s="222" t="s">
        <v>1177</v>
      </c>
      <c r="K224" s="222" t="s">
        <v>1376</v>
      </c>
      <c r="L224" s="223">
        <v>46160.64166666667</v>
      </c>
      <c r="M224" s="223">
        <v>46160.643055555556</v>
      </c>
      <c r="N224" s="222" t="s">
        <v>1187</v>
      </c>
      <c r="O224" s="155" t="s">
        <v>230</v>
      </c>
      <c r="P224" s="90"/>
      <c r="Q224" s="155" t="s">
        <v>230</v>
      </c>
      <c r="R224" s="90"/>
      <c r="S224" s="155" t="s">
        <v>230</v>
      </c>
      <c r="T224" s="90"/>
      <c r="U224" s="155" t="s">
        <v>230</v>
      </c>
      <c r="V224" s="90"/>
      <c r="W224" s="155" t="s">
        <v>230</v>
      </c>
      <c r="X224" s="90"/>
      <c r="Y224" s="155" t="s">
        <v>230</v>
      </c>
      <c r="Z224" s="90"/>
      <c r="AA224" s="155" t="s">
        <v>230</v>
      </c>
      <c r="AB224" s="90"/>
      <c r="AC224" s="155" t="s">
        <v>230</v>
      </c>
      <c r="AD224" s="90"/>
      <c r="AE224" s="144" t="s">
        <v>231</v>
      </c>
      <c r="AF224" s="142" t="str">
        <f>IF(AND(O224="",Q224="",S224="",U224="",W224="",Y224="",AA224="",AC224=""),"",IF(OR(AND(O224&lt;&gt;"NA",O224&lt;&gt;"C",O224&lt;&gt;"NC",O224&lt;&gt;"SF",O224&lt;&gt;""),AND(Q224&lt;&gt;"NA",Q224&lt;&gt;"C",Q224&lt;&gt;"NC",Q224&lt;&gt;"SF",Q224&lt;&gt;""),AND(S224&lt;&gt;"NA",S224&lt;&gt;"C",S224&lt;&gt;"NC",S224&lt;&gt;"SF",S224&lt;&gt;""),AND(U224&lt;&gt;"NA",U224&lt;&gt;"C",U224&lt;&gt;"NC",U224&lt;&gt;"SF",U224&lt;&gt;""),AND(W224&lt;&gt;"NA",W224&lt;&gt;"C",W224&lt;&gt;"NC",W224&lt;&gt;"SF",W224&lt;&gt;""),AND(Y224&lt;&gt;"NA",Y224&lt;&gt;"C",Y224&lt;&gt;"NC",Y224&lt;&gt;"SF",Y224&lt;&gt;""),AND(AA224&lt;&gt;"NA",AA224&lt;&gt;"C",AA224&lt;&gt;"NC",AA224&lt;&gt;"SF",AA224&lt;&gt;""),AND(AC224&lt;&gt;"NA",AC224&lt;&gt;"C",AC224&lt;&gt;"NC",AC224&lt;&gt;"SF",AC224&lt;&gt;"")),"FALSO",IF(AND(O224="NA",Q224="NA",S224="NA",U224="NA",W224="NA",Y224="NA",AA224="NA",AC224="NA"),"NA",IF(OR(O224="NC",Q224="NC",S224="NC",U224="NC",W224="NC",Y224="NC",AA224="NC",AC224="NC",O224="SF",Q224="SF",S224="SF",U224="SF",W224="SF",Y224="SF",AA224="SF",AC224="SF"),"NC",IF(OR(O224="C",Q224="C",S224="C",U224="C",W224="C",Y224="C",AA224="C",AC224="C"),"C","")))))</f>
        <v>NC</v>
      </c>
      <c r="AG224" s="185" t="str">
        <f>IF(AND(AE224="C",AF224="C"),"UTILIZOU O PDA CORRETAMENTE",IF(AND(AE224="C",AF224="NC"),"UTILIZOU O PDA CORRETAMENTE. NÃO HÁ FOTOS DE TODAS AS ETAPAS",IF(AND(AE224="NC",AF224="NC"),"NÃO UTILIZOU O PDA",IF(AND(AE224="NA",AF224="NA"),"NÃO AVALIADO POR FALHA DE SINCRONISMO"))))</f>
        <v>NÃO UTILIZOU O PDA</v>
      </c>
      <c r="AH224" s="144" t="s">
        <v>207</v>
      </c>
      <c r="AI224" s="150" t="s">
        <v>6</v>
      </c>
      <c r="AJ224" s="149" t="str">
        <f>E224</f>
        <v>SÃO PAULO</v>
      </c>
      <c r="AK224" s="151" t="s">
        <v>60</v>
      </c>
    </row>
    <row r="225" spans="1:37" ht="30" hidden="1" customHeight="1">
      <c r="A225" s="221" t="s">
        <v>201</v>
      </c>
      <c r="B225" s="222">
        <v>2620237241</v>
      </c>
      <c r="C225" s="222" t="s">
        <v>1218</v>
      </c>
      <c r="D225" s="222" t="s">
        <v>110</v>
      </c>
      <c r="E225" s="222" t="s">
        <v>5</v>
      </c>
      <c r="F225" s="222" t="s">
        <v>1377</v>
      </c>
      <c r="G225" s="222">
        <v>543</v>
      </c>
      <c r="H225" s="222" t="s">
        <v>504</v>
      </c>
      <c r="I225" s="222" t="s">
        <v>316</v>
      </c>
      <c r="J225" s="222" t="s">
        <v>1220</v>
      </c>
      <c r="K225" s="222" t="s">
        <v>1346</v>
      </c>
      <c r="L225" s="223">
        <v>46160.65</v>
      </c>
      <c r="M225" s="223">
        <v>46161.34652777778</v>
      </c>
      <c r="N225" s="222" t="s">
        <v>1179</v>
      </c>
      <c r="O225" s="155" t="s">
        <v>207</v>
      </c>
      <c r="P225" s="90"/>
      <c r="Q225" s="144" t="s">
        <v>207</v>
      </c>
      <c r="R225" s="90"/>
      <c r="S225" s="144" t="s">
        <v>207</v>
      </c>
      <c r="T225" s="90"/>
      <c r="U225" s="144" t="s">
        <v>207</v>
      </c>
      <c r="V225" s="90"/>
      <c r="W225" s="144" t="s">
        <v>207</v>
      </c>
      <c r="X225" s="90"/>
      <c r="Y225" s="144" t="s">
        <v>62</v>
      </c>
      <c r="Z225" s="90"/>
      <c r="AA225" s="144" t="s">
        <v>207</v>
      </c>
      <c r="AB225" s="90"/>
      <c r="AC225" s="144" t="s">
        <v>207</v>
      </c>
      <c r="AD225" s="90"/>
      <c r="AE225" s="144" t="s">
        <v>207</v>
      </c>
      <c r="AF225" s="142" t="str">
        <f>IF(AND(O225="",Q225="",S225="",U225="",W225="",Y225="",AA225="",AC225=""),"",IF(OR(AND(O225&lt;&gt;"NA",O225&lt;&gt;"C",O225&lt;&gt;"NC",O225&lt;&gt;"SF",O225&lt;&gt;""),AND(Q225&lt;&gt;"NA",Q225&lt;&gt;"C",Q225&lt;&gt;"NC",Q225&lt;&gt;"SF",Q225&lt;&gt;""),AND(S225&lt;&gt;"NA",S225&lt;&gt;"C",S225&lt;&gt;"NC",S225&lt;&gt;"SF",S225&lt;&gt;""),AND(U225&lt;&gt;"NA",U225&lt;&gt;"C",U225&lt;&gt;"NC",U225&lt;&gt;"SF",U225&lt;&gt;""),AND(W225&lt;&gt;"NA",W225&lt;&gt;"C",W225&lt;&gt;"NC",W225&lt;&gt;"SF",W225&lt;&gt;""),AND(Y225&lt;&gt;"NA",Y225&lt;&gt;"C",Y225&lt;&gt;"NC",Y225&lt;&gt;"SF",Y225&lt;&gt;""),AND(AA225&lt;&gt;"NA",AA225&lt;&gt;"C",AA225&lt;&gt;"NC",AA225&lt;&gt;"SF",AA225&lt;&gt;""),AND(AC225&lt;&gt;"NA",AC225&lt;&gt;"C",AC225&lt;&gt;"NC",AC225&lt;&gt;"SF",AC225&lt;&gt;"")),"FALSO",IF(AND(O225="NA",Q225="NA",S225="NA",U225="NA",W225="NA",Y225="NA",AA225="NA",AC225="NA"),"NA",IF(OR(O225="NC",Q225="NC",S225="NC",U225="NC",W225="NC",Y225="NC",AA225="NC",AC225="NC",O225="SF",Q225="SF",S225="SF",U225="SF",W225="SF",Y225="SF",AA225="SF",AC225="SF"),"NC",IF(OR(O225="C",Q225="C",S225="C",U225="C",W225="C",Y225="C",AA225="C",AC225="C"),"C","")))))</f>
        <v>C</v>
      </c>
      <c r="AG225" s="185" t="str">
        <f>IF(AND(AE225="C",AF225="C"),"UTILIZOU O PDA CORRETAMENTE",IF(AND(AE225="C",AF225="NC"),"UTILIZOU O PDA CORRETAMENTE. NÃO HÁ FOTOS DE TODAS AS ETAPAS",IF(AND(AE225="NC",AF225="NC"),"NÃO UTILIZOU O PDA",IF(AND(AE225="NA",AF225="NA"),"NÃO AVALIADO POR FALHA DE SINCRONISMO"))))</f>
        <v>UTILIZOU O PDA CORRETAMENTE</v>
      </c>
      <c r="AH225" s="144" t="s">
        <v>207</v>
      </c>
      <c r="AI225" s="150" t="s">
        <v>6</v>
      </c>
      <c r="AJ225" s="149" t="str">
        <f>E225</f>
        <v>SÃO PAULO</v>
      </c>
      <c r="AK225" s="151" t="s">
        <v>60</v>
      </c>
    </row>
    <row r="226" spans="1:37" ht="30" hidden="1" customHeight="1">
      <c r="A226" s="221" t="s">
        <v>201</v>
      </c>
      <c r="B226" s="222">
        <v>2620797498</v>
      </c>
      <c r="C226" s="222" t="s">
        <v>1172</v>
      </c>
      <c r="D226" s="222" t="s">
        <v>112</v>
      </c>
      <c r="E226" s="222" t="s">
        <v>5</v>
      </c>
      <c r="F226" s="222" t="s">
        <v>1378</v>
      </c>
      <c r="G226" s="222">
        <v>1021</v>
      </c>
      <c r="H226" s="222"/>
      <c r="I226" s="222" t="s">
        <v>241</v>
      </c>
      <c r="J226" s="222" t="s">
        <v>1191</v>
      </c>
      <c r="K226" s="222" t="s">
        <v>1320</v>
      </c>
      <c r="L226" s="223">
        <v>46160.664583333331</v>
      </c>
      <c r="M226" s="223">
        <v>46160.668749999997</v>
      </c>
      <c r="N226" s="222" t="s">
        <v>1187</v>
      </c>
      <c r="O226" s="155" t="s">
        <v>207</v>
      </c>
      <c r="P226" s="90"/>
      <c r="Q226" s="144" t="s">
        <v>207</v>
      </c>
      <c r="R226" s="90"/>
      <c r="S226" s="144" t="s">
        <v>62</v>
      </c>
      <c r="T226" s="90"/>
      <c r="U226" s="144" t="s">
        <v>207</v>
      </c>
      <c r="V226" s="90"/>
      <c r="W226" s="144" t="s">
        <v>62</v>
      </c>
      <c r="X226" s="90"/>
      <c r="Y226" s="144" t="s">
        <v>62</v>
      </c>
      <c r="Z226" s="90"/>
      <c r="AA226" s="144" t="s">
        <v>62</v>
      </c>
      <c r="AB226" s="90"/>
      <c r="AC226" s="144" t="s">
        <v>207</v>
      </c>
      <c r="AD226" s="90"/>
      <c r="AE226" s="144" t="s">
        <v>207</v>
      </c>
      <c r="AF226" s="142" t="str">
        <f>IF(AND(O226="",Q226="",S226="",U226="",W226="",Y226="",AA226="",AC226=""),"",IF(OR(AND(O226&lt;&gt;"NA",O226&lt;&gt;"C",O226&lt;&gt;"NC",O226&lt;&gt;"SF",O226&lt;&gt;""),AND(Q226&lt;&gt;"NA",Q226&lt;&gt;"C",Q226&lt;&gt;"NC",Q226&lt;&gt;"SF",Q226&lt;&gt;""),AND(S226&lt;&gt;"NA",S226&lt;&gt;"C",S226&lt;&gt;"NC",S226&lt;&gt;"SF",S226&lt;&gt;""),AND(U226&lt;&gt;"NA",U226&lt;&gt;"C",U226&lt;&gt;"NC",U226&lt;&gt;"SF",U226&lt;&gt;""),AND(W226&lt;&gt;"NA",W226&lt;&gt;"C",W226&lt;&gt;"NC",W226&lt;&gt;"SF",W226&lt;&gt;""),AND(Y226&lt;&gt;"NA",Y226&lt;&gt;"C",Y226&lt;&gt;"NC",Y226&lt;&gt;"SF",Y226&lt;&gt;""),AND(AA226&lt;&gt;"NA",AA226&lt;&gt;"C",AA226&lt;&gt;"NC",AA226&lt;&gt;"SF",AA226&lt;&gt;""),AND(AC226&lt;&gt;"NA",AC226&lt;&gt;"C",AC226&lt;&gt;"NC",AC226&lt;&gt;"SF",AC226&lt;&gt;"")),"FALSO",IF(AND(O226="NA",Q226="NA",S226="NA",U226="NA",W226="NA",Y226="NA",AA226="NA",AC226="NA"),"NA",IF(OR(O226="NC",Q226="NC",S226="NC",U226="NC",W226="NC",Y226="NC",AA226="NC",AC226="NC",O226="SF",Q226="SF",S226="SF",U226="SF",W226="SF",Y226="SF",AA226="SF",AC226="SF"),"NC",IF(OR(O226="C",Q226="C",S226="C",U226="C",W226="C",Y226="C",AA226="C",AC226="C"),"C","")))))</f>
        <v>C</v>
      </c>
      <c r="AG226" s="185" t="str">
        <f>IF(AND(AE226="C",AF226="C"),"UTILIZOU O PDA CORRETAMENTE",IF(AND(AE226="C",AF226="NC"),"UTILIZOU O PDA CORRETAMENTE. NÃO HÁ FOTOS DE TODAS AS ETAPAS",IF(AND(AE226="NC",AF226="NC"),"NÃO UTILIZOU O PDA",IF(AND(AE226="NA",AF226="NA"),"NÃO AVALIADO POR FALHA DE SINCRONISMO"))))</f>
        <v>UTILIZOU O PDA CORRETAMENTE</v>
      </c>
      <c r="AH226" s="144" t="s">
        <v>207</v>
      </c>
      <c r="AI226" s="150" t="s">
        <v>6</v>
      </c>
      <c r="AJ226" s="149" t="str">
        <f>E226</f>
        <v>SÃO PAULO</v>
      </c>
      <c r="AK226" s="151" t="s">
        <v>60</v>
      </c>
    </row>
    <row r="227" spans="1:37" ht="30" hidden="1" customHeight="1">
      <c r="A227" s="221" t="s">
        <v>201</v>
      </c>
      <c r="B227" s="222">
        <v>2620254048</v>
      </c>
      <c r="C227" s="222" t="s">
        <v>120</v>
      </c>
      <c r="D227" s="222" t="s">
        <v>110</v>
      </c>
      <c r="E227" s="222" t="s">
        <v>5</v>
      </c>
      <c r="F227" s="222" t="s">
        <v>835</v>
      </c>
      <c r="G227" s="222">
        <v>44</v>
      </c>
      <c r="H227" s="222" t="s">
        <v>260</v>
      </c>
      <c r="I227" s="222" t="s">
        <v>479</v>
      </c>
      <c r="J227" s="222" t="s">
        <v>120</v>
      </c>
      <c r="K227" s="222" t="s">
        <v>1379</v>
      </c>
      <c r="L227" s="223">
        <v>46160.690972222219</v>
      </c>
      <c r="M227" s="223">
        <v>46160.696527777778</v>
      </c>
      <c r="N227" s="222" t="s">
        <v>1226</v>
      </c>
      <c r="O227" s="155" t="s">
        <v>207</v>
      </c>
      <c r="P227" s="90"/>
      <c r="Q227" s="144" t="s">
        <v>207</v>
      </c>
      <c r="R227" s="90"/>
      <c r="S227" s="144" t="s">
        <v>207</v>
      </c>
      <c r="T227" s="90"/>
      <c r="U227" s="144" t="s">
        <v>207</v>
      </c>
      <c r="V227" s="90"/>
      <c r="W227" s="144" t="s">
        <v>207</v>
      </c>
      <c r="X227" s="90"/>
      <c r="Y227" s="144" t="s">
        <v>62</v>
      </c>
      <c r="Z227" s="90"/>
      <c r="AA227" s="144" t="s">
        <v>207</v>
      </c>
      <c r="AB227" s="90"/>
      <c r="AC227" s="144" t="s">
        <v>207</v>
      </c>
      <c r="AD227" s="90"/>
      <c r="AE227" s="144" t="s">
        <v>207</v>
      </c>
      <c r="AF227" s="142" t="str">
        <f>IF(AND(O227="",Q227="",S227="",U227="",W227="",Y227="",AA227="",AC227=""),"",IF(OR(AND(O227&lt;&gt;"NA",O227&lt;&gt;"C",O227&lt;&gt;"NC",O227&lt;&gt;"SF",O227&lt;&gt;""),AND(Q227&lt;&gt;"NA",Q227&lt;&gt;"C",Q227&lt;&gt;"NC",Q227&lt;&gt;"SF",Q227&lt;&gt;""),AND(S227&lt;&gt;"NA",S227&lt;&gt;"C",S227&lt;&gt;"NC",S227&lt;&gt;"SF",S227&lt;&gt;""),AND(U227&lt;&gt;"NA",U227&lt;&gt;"C",U227&lt;&gt;"NC",U227&lt;&gt;"SF",U227&lt;&gt;""),AND(W227&lt;&gt;"NA",W227&lt;&gt;"C",W227&lt;&gt;"NC",W227&lt;&gt;"SF",W227&lt;&gt;""),AND(Y227&lt;&gt;"NA",Y227&lt;&gt;"C",Y227&lt;&gt;"NC",Y227&lt;&gt;"SF",Y227&lt;&gt;""),AND(AA227&lt;&gt;"NA",AA227&lt;&gt;"C",AA227&lt;&gt;"NC",AA227&lt;&gt;"SF",AA227&lt;&gt;""),AND(AC227&lt;&gt;"NA",AC227&lt;&gt;"C",AC227&lt;&gt;"NC",AC227&lt;&gt;"SF",AC227&lt;&gt;"")),"FALSO",IF(AND(O227="NA",Q227="NA",S227="NA",U227="NA",W227="NA",Y227="NA",AA227="NA",AC227="NA"),"NA",IF(OR(O227="NC",Q227="NC",S227="NC",U227="NC",W227="NC",Y227="NC",AA227="NC",AC227="NC",O227="SF",Q227="SF",S227="SF",U227="SF",W227="SF",Y227="SF",AA227="SF",AC227="SF"),"NC",IF(OR(O227="C",Q227="C",S227="C",U227="C",W227="C",Y227="C",AA227="C",AC227="C"),"C","")))))</f>
        <v>C</v>
      </c>
      <c r="AG227" s="185" t="str">
        <f>IF(AND(AE227="C",AF227="C"),"UTILIZOU O PDA CORRETAMENTE",IF(AND(AE227="C",AF227="NC"),"UTILIZOU O PDA CORRETAMENTE. NÃO HÁ FOTOS DE TODAS AS ETAPAS",IF(AND(AE227="NC",AF227="NC"),"NÃO UTILIZOU O PDA",IF(AND(AE227="NA",AF227="NA"),"NÃO AVALIADO POR FALHA DE SINCRONISMO"))))</f>
        <v>UTILIZOU O PDA CORRETAMENTE</v>
      </c>
      <c r="AH227" s="144" t="s">
        <v>207</v>
      </c>
      <c r="AI227" s="150" t="s">
        <v>6</v>
      </c>
      <c r="AJ227" s="149" t="str">
        <f>E227</f>
        <v>SÃO PAULO</v>
      </c>
      <c r="AK227" s="151" t="s">
        <v>60</v>
      </c>
    </row>
    <row r="228" spans="1:37" ht="30" hidden="1" customHeight="1">
      <c r="A228" s="221" t="s">
        <v>201</v>
      </c>
      <c r="B228" s="222">
        <v>2620254059</v>
      </c>
      <c r="C228" s="222" t="s">
        <v>120</v>
      </c>
      <c r="D228" s="222" t="s">
        <v>110</v>
      </c>
      <c r="E228" s="222" t="s">
        <v>5</v>
      </c>
      <c r="F228" s="222" t="s">
        <v>835</v>
      </c>
      <c r="G228" s="222">
        <v>44</v>
      </c>
      <c r="H228" s="222" t="s">
        <v>285</v>
      </c>
      <c r="I228" s="222" t="s">
        <v>479</v>
      </c>
      <c r="J228" s="222" t="s">
        <v>120</v>
      </c>
      <c r="K228" s="222" t="s">
        <v>1380</v>
      </c>
      <c r="L228" s="223">
        <v>46160.697916666664</v>
      </c>
      <c r="M228" s="223">
        <v>46160.70208333333</v>
      </c>
      <c r="N228" s="222" t="s">
        <v>1226</v>
      </c>
      <c r="O228" s="155" t="s">
        <v>207</v>
      </c>
      <c r="P228" s="90"/>
      <c r="Q228" s="144" t="s">
        <v>207</v>
      </c>
      <c r="R228" s="90"/>
      <c r="S228" s="144" t="s">
        <v>207</v>
      </c>
      <c r="T228" s="90"/>
      <c r="U228" s="144" t="s">
        <v>207</v>
      </c>
      <c r="V228" s="90"/>
      <c r="W228" s="144" t="s">
        <v>207</v>
      </c>
      <c r="X228" s="90"/>
      <c r="Y228" s="144" t="s">
        <v>62</v>
      </c>
      <c r="Z228" s="90"/>
      <c r="AA228" s="144" t="s">
        <v>207</v>
      </c>
      <c r="AB228" s="90"/>
      <c r="AC228" s="144" t="s">
        <v>207</v>
      </c>
      <c r="AD228" s="90"/>
      <c r="AE228" s="144" t="s">
        <v>207</v>
      </c>
      <c r="AF228" s="142" t="str">
        <f>IF(AND(O228="",Q228="",S228="",U228="",W228="",Y228="",AA228="",AC228=""),"",IF(OR(AND(O228&lt;&gt;"NA",O228&lt;&gt;"C",O228&lt;&gt;"NC",O228&lt;&gt;"SF",O228&lt;&gt;""),AND(Q228&lt;&gt;"NA",Q228&lt;&gt;"C",Q228&lt;&gt;"NC",Q228&lt;&gt;"SF",Q228&lt;&gt;""),AND(S228&lt;&gt;"NA",S228&lt;&gt;"C",S228&lt;&gt;"NC",S228&lt;&gt;"SF",S228&lt;&gt;""),AND(U228&lt;&gt;"NA",U228&lt;&gt;"C",U228&lt;&gt;"NC",U228&lt;&gt;"SF",U228&lt;&gt;""),AND(W228&lt;&gt;"NA",W228&lt;&gt;"C",W228&lt;&gt;"NC",W228&lt;&gt;"SF",W228&lt;&gt;""),AND(Y228&lt;&gt;"NA",Y228&lt;&gt;"C",Y228&lt;&gt;"NC",Y228&lt;&gt;"SF",Y228&lt;&gt;""),AND(AA228&lt;&gt;"NA",AA228&lt;&gt;"C",AA228&lt;&gt;"NC",AA228&lt;&gt;"SF",AA228&lt;&gt;""),AND(AC228&lt;&gt;"NA",AC228&lt;&gt;"C",AC228&lt;&gt;"NC",AC228&lt;&gt;"SF",AC228&lt;&gt;"")),"FALSO",IF(AND(O228="NA",Q228="NA",S228="NA",U228="NA",W228="NA",Y228="NA",AA228="NA",AC228="NA"),"NA",IF(OR(O228="NC",Q228="NC",S228="NC",U228="NC",W228="NC",Y228="NC",AA228="NC",AC228="NC",O228="SF",Q228="SF",S228="SF",U228="SF",W228="SF",Y228="SF",AA228="SF",AC228="SF"),"NC",IF(OR(O228="C",Q228="C",S228="C",U228="C",W228="C",Y228="C",AA228="C",AC228="C"),"C","")))))</f>
        <v>C</v>
      </c>
      <c r="AG228" s="185" t="str">
        <f>IF(AND(AE228="C",AF228="C"),"UTILIZOU O PDA CORRETAMENTE",IF(AND(AE228="C",AF228="NC"),"UTILIZOU O PDA CORRETAMENTE. NÃO HÁ FOTOS DE TODAS AS ETAPAS",IF(AND(AE228="NC",AF228="NC"),"NÃO UTILIZOU O PDA",IF(AND(AE228="NA",AF228="NA"),"NÃO AVALIADO POR FALHA DE SINCRONISMO"))))</f>
        <v>UTILIZOU O PDA CORRETAMENTE</v>
      </c>
      <c r="AH228" s="144"/>
      <c r="AI228" s="150" t="s">
        <v>6</v>
      </c>
      <c r="AJ228" s="149" t="str">
        <f>E228</f>
        <v>SÃO PAULO</v>
      </c>
      <c r="AK228" s="151" t="s">
        <v>60</v>
      </c>
    </row>
    <row r="229" spans="1:37" ht="30" hidden="1" customHeight="1">
      <c r="A229" s="221" t="s">
        <v>201</v>
      </c>
      <c r="B229" s="222">
        <v>2620846122</v>
      </c>
      <c r="C229" s="222" t="s">
        <v>121</v>
      </c>
      <c r="D229" s="222" t="s">
        <v>112</v>
      </c>
      <c r="E229" s="222" t="s">
        <v>5</v>
      </c>
      <c r="F229" s="222" t="s">
        <v>1381</v>
      </c>
      <c r="G229" s="222">
        <v>1009</v>
      </c>
      <c r="H229" s="222"/>
      <c r="I229" s="222" t="s">
        <v>245</v>
      </c>
      <c r="J229" s="222" t="s">
        <v>1170</v>
      </c>
      <c r="K229" s="222"/>
      <c r="L229" s="223">
        <v>46160.929861111108</v>
      </c>
      <c r="M229" s="223">
        <v>46160.945138888892</v>
      </c>
      <c r="N229" s="222" t="s">
        <v>266</v>
      </c>
      <c r="O229" s="155" t="s">
        <v>207</v>
      </c>
      <c r="P229" s="90"/>
      <c r="Q229" s="144" t="s">
        <v>207</v>
      </c>
      <c r="R229" s="90"/>
      <c r="S229" s="144" t="s">
        <v>62</v>
      </c>
      <c r="T229" s="90"/>
      <c r="U229" s="144" t="s">
        <v>62</v>
      </c>
      <c r="V229" s="90"/>
      <c r="W229" s="144" t="s">
        <v>62</v>
      </c>
      <c r="X229" s="90"/>
      <c r="Y229" s="144" t="s">
        <v>62</v>
      </c>
      <c r="Z229" s="90"/>
      <c r="AA229" s="144" t="s">
        <v>230</v>
      </c>
      <c r="AB229" s="90"/>
      <c r="AC229" s="144" t="s">
        <v>207</v>
      </c>
      <c r="AD229" s="90"/>
      <c r="AE229" s="144" t="s">
        <v>207</v>
      </c>
      <c r="AF229" s="142" t="str">
        <f>IF(AND(O229="",Q229="",S229="",U229="",W229="",Y229="",AA229="",AC229=""),"",IF(OR(AND(O229&lt;&gt;"NA",O229&lt;&gt;"C",O229&lt;&gt;"NC",O229&lt;&gt;"SF",O229&lt;&gt;""),AND(Q229&lt;&gt;"NA",Q229&lt;&gt;"C",Q229&lt;&gt;"NC",Q229&lt;&gt;"SF",Q229&lt;&gt;""),AND(S229&lt;&gt;"NA",S229&lt;&gt;"C",S229&lt;&gt;"NC",S229&lt;&gt;"SF",S229&lt;&gt;""),AND(U229&lt;&gt;"NA",U229&lt;&gt;"C",U229&lt;&gt;"NC",U229&lt;&gt;"SF",U229&lt;&gt;""),AND(W229&lt;&gt;"NA",W229&lt;&gt;"C",W229&lt;&gt;"NC",W229&lt;&gt;"SF",W229&lt;&gt;""),AND(Y229&lt;&gt;"NA",Y229&lt;&gt;"C",Y229&lt;&gt;"NC",Y229&lt;&gt;"SF",Y229&lt;&gt;""),AND(AA229&lt;&gt;"NA",AA229&lt;&gt;"C",AA229&lt;&gt;"NC",AA229&lt;&gt;"SF",AA229&lt;&gt;""),AND(AC229&lt;&gt;"NA",AC229&lt;&gt;"C",AC229&lt;&gt;"NC",AC229&lt;&gt;"SF",AC229&lt;&gt;"")),"FALSO",IF(AND(O229="NA",Q229="NA",S229="NA",U229="NA",W229="NA",Y229="NA",AA229="NA",AC229="NA"),"NA",IF(OR(O229="NC",Q229="NC",S229="NC",U229="NC",W229="NC",Y229="NC",AA229="NC",AC229="NC",O229="SF",Q229="SF",S229="SF",U229="SF",W229="SF",Y229="SF",AA229="SF",AC229="SF"),"NC",IF(OR(O229="C",Q229="C",S229="C",U229="C",W229="C",Y229="C",AA229="C",AC229="C"),"C","")))))</f>
        <v>NC</v>
      </c>
      <c r="AG229" s="185" t="str">
        <f>IF(AND(AE229="C",AF229="C"),"UTILIZOU O PDA CORRETAMENTE",IF(AND(AE229="C",AF229="NC"),"UTILIZOU O PDA CORRETAMENTE. NÃO HÁ FOTOS DE TODAS AS ETAPAS",IF(AND(AE229="NC",AF229="NC"),"NÃO UTILIZOU O PDA",IF(AND(AE229="NA",AF229="NA"),"NÃO AVALIADO POR FALHA DE SINCRONISMO"))))</f>
        <v>UTILIZOU O PDA CORRETAMENTE. NÃO HÁ FOTOS DE TODAS AS ETAPAS</v>
      </c>
      <c r="AH229" s="144" t="s">
        <v>207</v>
      </c>
      <c r="AI229" s="150" t="s">
        <v>6</v>
      </c>
      <c r="AJ229" s="149" t="str">
        <f>E229</f>
        <v>SÃO PAULO</v>
      </c>
      <c r="AK229" s="151" t="s">
        <v>60</v>
      </c>
    </row>
    <row r="230" spans="1:37" ht="30" hidden="1" customHeight="1">
      <c r="A230" s="221" t="s">
        <v>201</v>
      </c>
      <c r="B230" s="222">
        <v>2620721125</v>
      </c>
      <c r="C230" s="222" t="s">
        <v>1172</v>
      </c>
      <c r="D230" s="222" t="s">
        <v>112</v>
      </c>
      <c r="E230" s="222" t="s">
        <v>5</v>
      </c>
      <c r="F230" s="222" t="s">
        <v>1363</v>
      </c>
      <c r="G230" s="222">
        <v>800</v>
      </c>
      <c r="H230" s="222"/>
      <c r="I230" s="222" t="s">
        <v>295</v>
      </c>
      <c r="J230" s="222" t="s">
        <v>1263</v>
      </c>
      <c r="K230" s="222"/>
      <c r="L230" s="223">
        <v>46161.340277777781</v>
      </c>
      <c r="M230" s="223">
        <v>46161.361111111109</v>
      </c>
      <c r="N230" s="222" t="s">
        <v>366</v>
      </c>
      <c r="O230" s="155" t="s">
        <v>207</v>
      </c>
      <c r="P230" s="90"/>
      <c r="Q230" s="144" t="s">
        <v>207</v>
      </c>
      <c r="R230" s="90"/>
      <c r="S230" s="144" t="s">
        <v>62</v>
      </c>
      <c r="T230" s="90"/>
      <c r="U230" s="144" t="s">
        <v>207</v>
      </c>
      <c r="V230" s="90"/>
      <c r="W230" s="144" t="s">
        <v>62</v>
      </c>
      <c r="X230" s="90"/>
      <c r="Y230" s="144" t="s">
        <v>62</v>
      </c>
      <c r="Z230" s="90"/>
      <c r="AA230" s="144" t="s">
        <v>62</v>
      </c>
      <c r="AB230" s="90"/>
      <c r="AC230" s="144" t="s">
        <v>207</v>
      </c>
      <c r="AD230" s="90"/>
      <c r="AE230" s="144" t="s">
        <v>207</v>
      </c>
      <c r="AF230" s="142" t="str">
        <f>IF(AND(O230="",Q230="",S230="",U230="",W230="",Y230="",AA230="",AC230=""),"",IF(OR(AND(O230&lt;&gt;"NA",O230&lt;&gt;"C",O230&lt;&gt;"NC",O230&lt;&gt;"SF",O230&lt;&gt;""),AND(Q230&lt;&gt;"NA",Q230&lt;&gt;"C",Q230&lt;&gt;"NC",Q230&lt;&gt;"SF",Q230&lt;&gt;""),AND(S230&lt;&gt;"NA",S230&lt;&gt;"C",S230&lt;&gt;"NC",S230&lt;&gt;"SF",S230&lt;&gt;""),AND(U230&lt;&gt;"NA",U230&lt;&gt;"C",U230&lt;&gt;"NC",U230&lt;&gt;"SF",U230&lt;&gt;""),AND(W230&lt;&gt;"NA",W230&lt;&gt;"C",W230&lt;&gt;"NC",W230&lt;&gt;"SF",W230&lt;&gt;""),AND(Y230&lt;&gt;"NA",Y230&lt;&gt;"C",Y230&lt;&gt;"NC",Y230&lt;&gt;"SF",Y230&lt;&gt;""),AND(AA230&lt;&gt;"NA",AA230&lt;&gt;"C",AA230&lt;&gt;"NC",AA230&lt;&gt;"SF",AA230&lt;&gt;""),AND(AC230&lt;&gt;"NA",AC230&lt;&gt;"C",AC230&lt;&gt;"NC",AC230&lt;&gt;"SF",AC230&lt;&gt;"")),"FALSO",IF(AND(O230="NA",Q230="NA",S230="NA",U230="NA",W230="NA",Y230="NA",AA230="NA",AC230="NA"),"NA",IF(OR(O230="NC",Q230="NC",S230="NC",U230="NC",W230="NC",Y230="NC",AA230="NC",AC230="NC",O230="SF",Q230="SF",S230="SF",U230="SF",W230="SF",Y230="SF",AA230="SF",AC230="SF"),"NC",IF(OR(O230="C",Q230="C",S230="C",U230="C",W230="C",Y230="C",AA230="C",AC230="C"),"C","")))))</f>
        <v>C</v>
      </c>
      <c r="AG230" s="185" t="str">
        <f>IF(AND(AE230="C",AF230="C"),"UTILIZOU O PDA CORRETAMENTE",IF(AND(AE230="C",AF230="NC"),"UTILIZOU O PDA CORRETAMENTE. NÃO HÁ FOTOS DE TODAS AS ETAPAS",IF(AND(AE230="NC",AF230="NC"),"NÃO UTILIZOU O PDA",IF(AND(AE230="NA",AF230="NA"),"NÃO AVALIADO POR FALHA DE SINCRONISMO"))))</f>
        <v>UTILIZOU O PDA CORRETAMENTE</v>
      </c>
      <c r="AH230" s="144" t="s">
        <v>207</v>
      </c>
      <c r="AI230" s="150" t="s">
        <v>6</v>
      </c>
      <c r="AJ230" s="149" t="str">
        <f>E230</f>
        <v>SÃO PAULO</v>
      </c>
      <c r="AK230" s="151" t="s">
        <v>60</v>
      </c>
    </row>
    <row r="231" spans="1:37" ht="30" hidden="1" customHeight="1">
      <c r="A231" s="221" t="s">
        <v>201</v>
      </c>
      <c r="B231" s="222">
        <v>2620793125</v>
      </c>
      <c r="C231" s="222" t="s">
        <v>1206</v>
      </c>
      <c r="D231" s="222" t="s">
        <v>111</v>
      </c>
      <c r="E231" s="222" t="s">
        <v>5</v>
      </c>
      <c r="F231" s="222" t="s">
        <v>1382</v>
      </c>
      <c r="G231" s="222">
        <v>147</v>
      </c>
      <c r="H231" s="222"/>
      <c r="I231" s="222" t="s">
        <v>1328</v>
      </c>
      <c r="J231" s="222" t="s">
        <v>1207</v>
      </c>
      <c r="K231" s="222"/>
      <c r="L231" s="223">
        <v>46161.373611111114</v>
      </c>
      <c r="M231" s="223">
        <v>46161.393055555556</v>
      </c>
      <c r="N231" s="222" t="s">
        <v>1169</v>
      </c>
      <c r="O231" s="155" t="s">
        <v>207</v>
      </c>
      <c r="P231" s="90"/>
      <c r="Q231" s="144" t="s">
        <v>207</v>
      </c>
      <c r="R231" s="90"/>
      <c r="S231" s="144" t="s">
        <v>207</v>
      </c>
      <c r="T231" s="90"/>
      <c r="U231" s="144" t="s">
        <v>207</v>
      </c>
      <c r="V231" s="90"/>
      <c r="W231" s="144" t="s">
        <v>230</v>
      </c>
      <c r="X231" s="90"/>
      <c r="Y231" s="144" t="s">
        <v>62</v>
      </c>
      <c r="Z231" s="90"/>
      <c r="AA231" s="144" t="s">
        <v>207</v>
      </c>
      <c r="AB231" s="90"/>
      <c r="AC231" s="144" t="s">
        <v>207</v>
      </c>
      <c r="AD231" s="90"/>
      <c r="AE231" s="144" t="s">
        <v>207</v>
      </c>
      <c r="AF231" s="142" t="str">
        <f>IF(AND(O231="",Q231="",S231="",U231="",W231="",Y231="",AA231="",AC231=""),"",IF(OR(AND(O231&lt;&gt;"NA",O231&lt;&gt;"C",O231&lt;&gt;"NC",O231&lt;&gt;"SF",O231&lt;&gt;""),AND(Q231&lt;&gt;"NA",Q231&lt;&gt;"C",Q231&lt;&gt;"NC",Q231&lt;&gt;"SF",Q231&lt;&gt;""),AND(S231&lt;&gt;"NA",S231&lt;&gt;"C",S231&lt;&gt;"NC",S231&lt;&gt;"SF",S231&lt;&gt;""),AND(U231&lt;&gt;"NA",U231&lt;&gt;"C",U231&lt;&gt;"NC",U231&lt;&gt;"SF",U231&lt;&gt;""),AND(W231&lt;&gt;"NA",W231&lt;&gt;"C",W231&lt;&gt;"NC",W231&lt;&gt;"SF",W231&lt;&gt;""),AND(Y231&lt;&gt;"NA",Y231&lt;&gt;"C",Y231&lt;&gt;"NC",Y231&lt;&gt;"SF",Y231&lt;&gt;""),AND(AA231&lt;&gt;"NA",AA231&lt;&gt;"C",AA231&lt;&gt;"NC",AA231&lt;&gt;"SF",AA231&lt;&gt;""),AND(AC231&lt;&gt;"NA",AC231&lt;&gt;"C",AC231&lt;&gt;"NC",AC231&lt;&gt;"SF",AC231&lt;&gt;"")),"FALSO",IF(AND(O231="NA",Q231="NA",S231="NA",U231="NA",W231="NA",Y231="NA",AA231="NA",AC231="NA"),"NA",IF(OR(O231="NC",Q231="NC",S231="NC",U231="NC",W231="NC",Y231="NC",AA231="NC",AC231="NC",O231="SF",Q231="SF",S231="SF",U231="SF",W231="SF",Y231="SF",AA231="SF",AC231="SF"),"NC",IF(OR(O231="C",Q231="C",S231="C",U231="C",W231="C",Y231="C",AA231="C",AC231="C"),"C","")))))</f>
        <v>NC</v>
      </c>
      <c r="AG231" s="185" t="str">
        <f>IF(AND(AE231="C",AF231="C"),"UTILIZOU O PDA CORRETAMENTE",IF(AND(AE231="C",AF231="NC"),"UTILIZOU O PDA CORRETAMENTE. NÃO HÁ FOTOS DE TODAS AS ETAPAS",IF(AND(AE231="NC",AF231="NC"),"NÃO UTILIZOU O PDA",IF(AND(AE231="NA",AF231="NA"),"NÃO AVALIADO POR FALHA DE SINCRONISMO"))))</f>
        <v>UTILIZOU O PDA CORRETAMENTE. NÃO HÁ FOTOS DE TODAS AS ETAPAS</v>
      </c>
      <c r="AH231" s="144" t="s">
        <v>207</v>
      </c>
      <c r="AI231" s="150" t="s">
        <v>6</v>
      </c>
      <c r="AJ231" s="149" t="str">
        <f>E231</f>
        <v>SÃO PAULO</v>
      </c>
      <c r="AK231" s="151" t="s">
        <v>60</v>
      </c>
    </row>
    <row r="232" spans="1:37" ht="30" hidden="1" customHeight="1">
      <c r="A232" s="221" t="s">
        <v>201</v>
      </c>
      <c r="B232" s="222">
        <v>2620080272</v>
      </c>
      <c r="C232" s="222" t="s">
        <v>118</v>
      </c>
      <c r="D232" s="222" t="s">
        <v>110</v>
      </c>
      <c r="E232" s="222" t="s">
        <v>5</v>
      </c>
      <c r="F232" s="222" t="s">
        <v>915</v>
      </c>
      <c r="G232" s="222">
        <v>254</v>
      </c>
      <c r="H232" s="222" t="s">
        <v>203</v>
      </c>
      <c r="I232" s="222" t="s">
        <v>432</v>
      </c>
      <c r="J232" s="222" t="s">
        <v>118</v>
      </c>
      <c r="K232" s="222" t="s">
        <v>1383</v>
      </c>
      <c r="L232" s="223">
        <v>46161.375</v>
      </c>
      <c r="M232" s="223">
        <v>46161.515972222223</v>
      </c>
      <c r="N232" s="222" t="s">
        <v>1183</v>
      </c>
      <c r="O232" s="155" t="s">
        <v>207</v>
      </c>
      <c r="P232" s="90"/>
      <c r="Q232" s="144" t="s">
        <v>207</v>
      </c>
      <c r="R232" s="90"/>
      <c r="S232" s="144" t="s">
        <v>207</v>
      </c>
      <c r="T232" s="90"/>
      <c r="U232" s="144" t="s">
        <v>207</v>
      </c>
      <c r="V232" s="90"/>
      <c r="W232" s="144" t="s">
        <v>207</v>
      </c>
      <c r="X232" s="90"/>
      <c r="Y232" s="144" t="s">
        <v>62</v>
      </c>
      <c r="Z232" s="90"/>
      <c r="AA232" s="144" t="s">
        <v>207</v>
      </c>
      <c r="AB232" s="90"/>
      <c r="AC232" s="144" t="s">
        <v>207</v>
      </c>
      <c r="AD232" s="90"/>
      <c r="AE232" s="144" t="s">
        <v>207</v>
      </c>
      <c r="AF232" s="142" t="str">
        <f>IF(AND(O232="",Q232="",S232="",U232="",W232="",Y232="",AA232="",AC232=""),"",IF(OR(AND(O232&lt;&gt;"NA",O232&lt;&gt;"C",O232&lt;&gt;"NC",O232&lt;&gt;"SF",O232&lt;&gt;""),AND(Q232&lt;&gt;"NA",Q232&lt;&gt;"C",Q232&lt;&gt;"NC",Q232&lt;&gt;"SF",Q232&lt;&gt;""),AND(S232&lt;&gt;"NA",S232&lt;&gt;"C",S232&lt;&gt;"NC",S232&lt;&gt;"SF",S232&lt;&gt;""),AND(U232&lt;&gt;"NA",U232&lt;&gt;"C",U232&lt;&gt;"NC",U232&lt;&gt;"SF",U232&lt;&gt;""),AND(W232&lt;&gt;"NA",W232&lt;&gt;"C",W232&lt;&gt;"NC",W232&lt;&gt;"SF",W232&lt;&gt;""),AND(Y232&lt;&gt;"NA",Y232&lt;&gt;"C",Y232&lt;&gt;"NC",Y232&lt;&gt;"SF",Y232&lt;&gt;""),AND(AA232&lt;&gt;"NA",AA232&lt;&gt;"C",AA232&lt;&gt;"NC",AA232&lt;&gt;"SF",AA232&lt;&gt;""),AND(AC232&lt;&gt;"NA",AC232&lt;&gt;"C",AC232&lt;&gt;"NC",AC232&lt;&gt;"SF",AC232&lt;&gt;"")),"FALSO",IF(AND(O232="NA",Q232="NA",S232="NA",U232="NA",W232="NA",Y232="NA",AA232="NA",AC232="NA"),"NA",IF(OR(O232="NC",Q232="NC",S232="NC",U232="NC",W232="NC",Y232="NC",AA232="NC",AC232="NC",O232="SF",Q232="SF",S232="SF",U232="SF",W232="SF",Y232="SF",AA232="SF",AC232="SF"),"NC",IF(OR(O232="C",Q232="C",S232="C",U232="C",W232="C",Y232="C",AA232="C",AC232="C"),"C","")))))</f>
        <v>C</v>
      </c>
      <c r="AG232" s="185" t="str">
        <f>IF(AND(AE232="C",AF232="C"),"UTILIZOU O PDA CORRETAMENTE",IF(AND(AE232="C",AF232="NC"),"UTILIZOU O PDA CORRETAMENTE. NÃO HÁ FOTOS DE TODAS AS ETAPAS",IF(AND(AE232="NC",AF232="NC"),"NÃO UTILIZOU O PDA",IF(AND(AE232="NA",AF232="NA"),"NÃO AVALIADO POR FALHA DE SINCRONISMO"))))</f>
        <v>UTILIZOU O PDA CORRETAMENTE</v>
      </c>
      <c r="AH232" s="144" t="s">
        <v>207</v>
      </c>
      <c r="AI232" s="150" t="s">
        <v>6</v>
      </c>
      <c r="AJ232" s="149" t="str">
        <f>E232</f>
        <v>SÃO PAULO</v>
      </c>
      <c r="AK232" s="151" t="s">
        <v>60</v>
      </c>
    </row>
    <row r="233" spans="1:37" ht="30" hidden="1" customHeight="1">
      <c r="A233" s="221" t="s">
        <v>201</v>
      </c>
      <c r="B233" s="222">
        <v>2620854907</v>
      </c>
      <c r="C233" s="222" t="s">
        <v>121</v>
      </c>
      <c r="D233" s="222" t="s">
        <v>112</v>
      </c>
      <c r="E233" s="222" t="s">
        <v>5</v>
      </c>
      <c r="F233" s="222" t="s">
        <v>1384</v>
      </c>
      <c r="G233" s="222">
        <v>269</v>
      </c>
      <c r="H233" s="222"/>
      <c r="I233" s="222" t="s">
        <v>1385</v>
      </c>
      <c r="J233" s="222" t="s">
        <v>1170</v>
      </c>
      <c r="K233" s="222" t="s">
        <v>1386</v>
      </c>
      <c r="L233" s="223">
        <v>46161.390972222223</v>
      </c>
      <c r="M233" s="223">
        <v>46161.392361111109</v>
      </c>
      <c r="N233" s="222" t="s">
        <v>1171</v>
      </c>
      <c r="O233" s="155" t="s">
        <v>207</v>
      </c>
      <c r="P233" s="90"/>
      <c r="Q233" s="144" t="s">
        <v>207</v>
      </c>
      <c r="R233" s="90"/>
      <c r="S233" s="144" t="s">
        <v>62</v>
      </c>
      <c r="T233" s="90"/>
      <c r="U233" s="144" t="s">
        <v>62</v>
      </c>
      <c r="V233" s="90"/>
      <c r="W233" s="144" t="s">
        <v>62</v>
      </c>
      <c r="X233" s="90"/>
      <c r="Y233" s="144" t="s">
        <v>62</v>
      </c>
      <c r="Z233" s="90"/>
      <c r="AA233" s="144" t="s">
        <v>62</v>
      </c>
      <c r="AB233" s="90"/>
      <c r="AC233" s="144" t="s">
        <v>207</v>
      </c>
      <c r="AD233" s="90"/>
      <c r="AE233" s="144" t="s">
        <v>207</v>
      </c>
      <c r="AF233" s="142" t="str">
        <f>IF(AND(O233="",Q233="",S233="",U233="",W233="",Y233="",AA233="",AC233=""),"",IF(OR(AND(O233&lt;&gt;"NA",O233&lt;&gt;"C",O233&lt;&gt;"NC",O233&lt;&gt;"SF",O233&lt;&gt;""),AND(Q233&lt;&gt;"NA",Q233&lt;&gt;"C",Q233&lt;&gt;"NC",Q233&lt;&gt;"SF",Q233&lt;&gt;""),AND(S233&lt;&gt;"NA",S233&lt;&gt;"C",S233&lt;&gt;"NC",S233&lt;&gt;"SF",S233&lt;&gt;""),AND(U233&lt;&gt;"NA",U233&lt;&gt;"C",U233&lt;&gt;"NC",U233&lt;&gt;"SF",U233&lt;&gt;""),AND(W233&lt;&gt;"NA",W233&lt;&gt;"C",W233&lt;&gt;"NC",W233&lt;&gt;"SF",W233&lt;&gt;""),AND(Y233&lt;&gt;"NA",Y233&lt;&gt;"C",Y233&lt;&gt;"NC",Y233&lt;&gt;"SF",Y233&lt;&gt;""),AND(AA233&lt;&gt;"NA",AA233&lt;&gt;"C",AA233&lt;&gt;"NC",AA233&lt;&gt;"SF",AA233&lt;&gt;""),AND(AC233&lt;&gt;"NA",AC233&lt;&gt;"C",AC233&lt;&gt;"NC",AC233&lt;&gt;"SF",AC233&lt;&gt;"")),"FALSO",IF(AND(O233="NA",Q233="NA",S233="NA",U233="NA",W233="NA",Y233="NA",AA233="NA",AC233="NA"),"NA",IF(OR(O233="NC",Q233="NC",S233="NC",U233="NC",W233="NC",Y233="NC",AA233="NC",AC233="NC",O233="SF",Q233="SF",S233="SF",U233="SF",W233="SF",Y233="SF",AA233="SF",AC233="SF"),"NC",IF(OR(O233="C",Q233="C",S233="C",U233="C",W233="C",Y233="C",AA233="C",AC233="C"),"C","")))))</f>
        <v>C</v>
      </c>
      <c r="AG233" s="185" t="str">
        <f>IF(AND(AE233="C",AF233="C"),"UTILIZOU O PDA CORRETAMENTE",IF(AND(AE233="C",AF233="NC"),"UTILIZOU O PDA CORRETAMENTE. NÃO HÁ FOTOS DE TODAS AS ETAPAS",IF(AND(AE233="NC",AF233="NC"),"NÃO UTILIZOU O PDA",IF(AND(AE233="NA",AF233="NA"),"NÃO AVALIADO POR FALHA DE SINCRONISMO"))))</f>
        <v>UTILIZOU O PDA CORRETAMENTE</v>
      </c>
      <c r="AH233" s="144" t="s">
        <v>207</v>
      </c>
      <c r="AI233" s="150" t="s">
        <v>6</v>
      </c>
      <c r="AJ233" s="149" t="str">
        <f>E233</f>
        <v>SÃO PAULO</v>
      </c>
      <c r="AK233" s="151" t="s">
        <v>60</v>
      </c>
    </row>
    <row r="234" spans="1:37" ht="30" hidden="1" customHeight="1">
      <c r="A234" s="221" t="s">
        <v>201</v>
      </c>
      <c r="B234" s="222">
        <v>2620797331</v>
      </c>
      <c r="C234" s="222" t="s">
        <v>121</v>
      </c>
      <c r="D234" s="222" t="s">
        <v>112</v>
      </c>
      <c r="E234" s="222" t="s">
        <v>5</v>
      </c>
      <c r="F234" s="222" t="s">
        <v>484</v>
      </c>
      <c r="G234" s="222">
        <v>568</v>
      </c>
      <c r="H234" s="222" t="s">
        <v>260</v>
      </c>
      <c r="I234" s="222" t="s">
        <v>329</v>
      </c>
      <c r="J234" s="222" t="s">
        <v>1166</v>
      </c>
      <c r="K234" s="222" t="s">
        <v>217</v>
      </c>
      <c r="L234" s="223">
        <v>46161.4</v>
      </c>
      <c r="M234" s="223">
        <v>46161.43472222222</v>
      </c>
      <c r="N234" s="222" t="s">
        <v>366</v>
      </c>
      <c r="O234" s="155" t="s">
        <v>207</v>
      </c>
      <c r="P234" s="90"/>
      <c r="Q234" s="144" t="s">
        <v>207</v>
      </c>
      <c r="R234" s="90"/>
      <c r="S234" s="144" t="s">
        <v>62</v>
      </c>
      <c r="T234" s="90"/>
      <c r="U234" s="144" t="s">
        <v>207</v>
      </c>
      <c r="V234" s="90"/>
      <c r="W234" s="144" t="s">
        <v>62</v>
      </c>
      <c r="X234" s="90"/>
      <c r="Y234" s="144" t="s">
        <v>62</v>
      </c>
      <c r="Z234" s="90"/>
      <c r="AA234" s="144" t="s">
        <v>230</v>
      </c>
      <c r="AB234" s="90"/>
      <c r="AC234" s="144" t="s">
        <v>207</v>
      </c>
      <c r="AD234" s="90"/>
      <c r="AE234" s="144" t="s">
        <v>207</v>
      </c>
      <c r="AF234" s="142" t="str">
        <f>IF(AND(O234="",Q234="",S234="",U234="",W234="",Y234="",AA234="",AC234=""),"",IF(OR(AND(O234&lt;&gt;"NA",O234&lt;&gt;"C",O234&lt;&gt;"NC",O234&lt;&gt;"SF",O234&lt;&gt;""),AND(Q234&lt;&gt;"NA",Q234&lt;&gt;"C",Q234&lt;&gt;"NC",Q234&lt;&gt;"SF",Q234&lt;&gt;""),AND(S234&lt;&gt;"NA",S234&lt;&gt;"C",S234&lt;&gt;"NC",S234&lt;&gt;"SF",S234&lt;&gt;""),AND(U234&lt;&gt;"NA",U234&lt;&gt;"C",U234&lt;&gt;"NC",U234&lt;&gt;"SF",U234&lt;&gt;""),AND(W234&lt;&gt;"NA",W234&lt;&gt;"C",W234&lt;&gt;"NC",W234&lt;&gt;"SF",W234&lt;&gt;""),AND(Y234&lt;&gt;"NA",Y234&lt;&gt;"C",Y234&lt;&gt;"NC",Y234&lt;&gt;"SF",Y234&lt;&gt;""),AND(AA234&lt;&gt;"NA",AA234&lt;&gt;"C",AA234&lt;&gt;"NC",AA234&lt;&gt;"SF",AA234&lt;&gt;""),AND(AC234&lt;&gt;"NA",AC234&lt;&gt;"C",AC234&lt;&gt;"NC",AC234&lt;&gt;"SF",AC234&lt;&gt;"")),"FALSO",IF(AND(O234="NA",Q234="NA",S234="NA",U234="NA",W234="NA",Y234="NA",AA234="NA",AC234="NA"),"NA",IF(OR(O234="NC",Q234="NC",S234="NC",U234="NC",W234="NC",Y234="NC",AA234="NC",AC234="NC",O234="SF",Q234="SF",S234="SF",U234="SF",W234="SF",Y234="SF",AA234="SF",AC234="SF"),"NC",IF(OR(O234="C",Q234="C",S234="C",U234="C",W234="C",Y234="C",AA234="C",AC234="C"),"C","")))))</f>
        <v>NC</v>
      </c>
      <c r="AG234" s="185" t="str">
        <f>IF(AND(AE234="C",AF234="C"),"UTILIZOU O PDA CORRETAMENTE",IF(AND(AE234="C",AF234="NC"),"UTILIZOU O PDA CORRETAMENTE. NÃO HÁ FOTOS DE TODAS AS ETAPAS",IF(AND(AE234="NC",AF234="NC"),"NÃO UTILIZOU O PDA",IF(AND(AE234="NA",AF234="NA"),"NÃO AVALIADO POR FALHA DE SINCRONISMO"))))</f>
        <v>UTILIZOU O PDA CORRETAMENTE. NÃO HÁ FOTOS DE TODAS AS ETAPAS</v>
      </c>
      <c r="AH234" s="144" t="s">
        <v>207</v>
      </c>
      <c r="AI234" s="150" t="s">
        <v>6</v>
      </c>
      <c r="AJ234" s="149" t="str">
        <f>E234</f>
        <v>SÃO PAULO</v>
      </c>
      <c r="AK234" s="151" t="s">
        <v>60</v>
      </c>
    </row>
    <row r="235" spans="1:37" ht="30" hidden="1" customHeight="1">
      <c r="A235" s="221" t="s">
        <v>201</v>
      </c>
      <c r="B235" s="222">
        <v>2621044553</v>
      </c>
      <c r="C235" s="222" t="s">
        <v>121</v>
      </c>
      <c r="D235" s="222" t="s">
        <v>112</v>
      </c>
      <c r="E235" s="222" t="s">
        <v>5</v>
      </c>
      <c r="F235" s="222" t="s">
        <v>1387</v>
      </c>
      <c r="G235" s="222">
        <v>93</v>
      </c>
      <c r="H235" s="222" t="s">
        <v>203</v>
      </c>
      <c r="I235" s="222" t="s">
        <v>241</v>
      </c>
      <c r="J235" s="222" t="s">
        <v>1166</v>
      </c>
      <c r="K235" s="222" t="s">
        <v>1388</v>
      </c>
      <c r="L235" s="223">
        <v>46161.406944444447</v>
      </c>
      <c r="M235" s="223">
        <v>46161.464583333334</v>
      </c>
      <c r="N235" s="222" t="s">
        <v>1187</v>
      </c>
      <c r="O235" s="155" t="s">
        <v>62</v>
      </c>
      <c r="P235" s="90"/>
      <c r="Q235" s="144" t="s">
        <v>62</v>
      </c>
      <c r="R235" s="90"/>
      <c r="S235" s="144" t="s">
        <v>62</v>
      </c>
      <c r="T235" s="90"/>
      <c r="U235" s="144" t="s">
        <v>62</v>
      </c>
      <c r="V235" s="90"/>
      <c r="W235" s="144" t="s">
        <v>62</v>
      </c>
      <c r="X235" s="90"/>
      <c r="Y235" s="144" t="s">
        <v>62</v>
      </c>
      <c r="Z235" s="90"/>
      <c r="AA235" s="144" t="s">
        <v>62</v>
      </c>
      <c r="AB235" s="90"/>
      <c r="AC235" s="144" t="s">
        <v>62</v>
      </c>
      <c r="AD235" s="90"/>
      <c r="AE235" s="144" t="s">
        <v>62</v>
      </c>
      <c r="AF235" s="142" t="str">
        <f>IF(AND(O235="",Q235="",S235="",U235="",W235="",Y235="",AA235="",AC235=""),"",IF(OR(AND(O235&lt;&gt;"NA",O235&lt;&gt;"C",O235&lt;&gt;"NC",O235&lt;&gt;"SF",O235&lt;&gt;""),AND(Q235&lt;&gt;"NA",Q235&lt;&gt;"C",Q235&lt;&gt;"NC",Q235&lt;&gt;"SF",Q235&lt;&gt;""),AND(S235&lt;&gt;"NA",S235&lt;&gt;"C",S235&lt;&gt;"NC",S235&lt;&gt;"SF",S235&lt;&gt;""),AND(U235&lt;&gt;"NA",U235&lt;&gt;"C",U235&lt;&gt;"NC",U235&lt;&gt;"SF",U235&lt;&gt;""),AND(W235&lt;&gt;"NA",W235&lt;&gt;"C",W235&lt;&gt;"NC",W235&lt;&gt;"SF",W235&lt;&gt;""),AND(Y235&lt;&gt;"NA",Y235&lt;&gt;"C",Y235&lt;&gt;"NC",Y235&lt;&gt;"SF",Y235&lt;&gt;""),AND(AA235&lt;&gt;"NA",AA235&lt;&gt;"C",AA235&lt;&gt;"NC",AA235&lt;&gt;"SF",AA235&lt;&gt;""),AND(AC235&lt;&gt;"NA",AC235&lt;&gt;"C",AC235&lt;&gt;"NC",AC235&lt;&gt;"SF",AC235&lt;&gt;"")),"FALSO",IF(AND(O235="NA",Q235="NA",S235="NA",U235="NA",W235="NA",Y235="NA",AA235="NA",AC235="NA"),"NA",IF(OR(O235="NC",Q235="NC",S235="NC",U235="NC",W235="NC",Y235="NC",AA235="NC",AC235="NC",O235="SF",Q235="SF",S235="SF",U235="SF",W235="SF",Y235="SF",AA235="SF",AC235="SF"),"NC",IF(OR(O235="C",Q235="C",S235="C",U235="C",W235="C",Y235="C",AA235="C",AC235="C"),"C","")))))</f>
        <v>NA</v>
      </c>
      <c r="AG235" s="185" t="str">
        <f>IF(AND(AE235="C",AF235="C"),"UTILIZOU O PDA CORRETAMENTE",IF(AND(AE235="C",AF235="NC"),"UTILIZOU O PDA CORRETAMENTE. NÃO HÁ FOTOS DE TODAS AS ETAPAS",IF(AND(AE235="NC",AF235="NC"),"NÃO UTILIZOU O PDA",IF(AND(AE235="NA",AF235="NA"),"NÃO AVALIADO POR FALHA DE SINCRONISMO"))))</f>
        <v>NÃO AVALIADO POR FALHA DE SINCRONISMO</v>
      </c>
      <c r="AH235" s="144" t="s">
        <v>207</v>
      </c>
      <c r="AI235" s="150" t="s">
        <v>6</v>
      </c>
      <c r="AJ235" s="149" t="str">
        <f>E235</f>
        <v>SÃO PAULO</v>
      </c>
      <c r="AK235" s="151" t="s">
        <v>60</v>
      </c>
    </row>
    <row r="236" spans="1:37" ht="30" hidden="1" customHeight="1">
      <c r="A236" s="221" t="s">
        <v>201</v>
      </c>
      <c r="B236" s="222">
        <v>2620830350</v>
      </c>
      <c r="C236" s="222" t="s">
        <v>1206</v>
      </c>
      <c r="D236" s="222" t="s">
        <v>111</v>
      </c>
      <c r="E236" s="222" t="s">
        <v>5</v>
      </c>
      <c r="F236" s="222" t="s">
        <v>1389</v>
      </c>
      <c r="G236" s="222">
        <v>61</v>
      </c>
      <c r="H236" s="222" t="s">
        <v>217</v>
      </c>
      <c r="I236" s="222" t="s">
        <v>245</v>
      </c>
      <c r="J236" s="222" t="s">
        <v>1207</v>
      </c>
      <c r="K236" s="222" t="s">
        <v>1271</v>
      </c>
      <c r="L236" s="223">
        <v>46161.425694444442</v>
      </c>
      <c r="M236" s="223">
        <v>46161.477083333331</v>
      </c>
      <c r="N236" s="222" t="s">
        <v>1179</v>
      </c>
      <c r="O236" s="155" t="s">
        <v>207</v>
      </c>
      <c r="P236" s="90"/>
      <c r="Q236" s="144" t="s">
        <v>207</v>
      </c>
      <c r="R236" s="90"/>
      <c r="S236" s="144" t="s">
        <v>207</v>
      </c>
      <c r="T236" s="90"/>
      <c r="U236" s="144" t="s">
        <v>207</v>
      </c>
      <c r="V236" s="90"/>
      <c r="W236" s="144" t="s">
        <v>207</v>
      </c>
      <c r="X236" s="90"/>
      <c r="Y236" s="144" t="s">
        <v>62</v>
      </c>
      <c r="Z236" s="90"/>
      <c r="AA236" s="144" t="s">
        <v>207</v>
      </c>
      <c r="AB236" s="90"/>
      <c r="AC236" s="144" t="s">
        <v>207</v>
      </c>
      <c r="AD236" s="90"/>
      <c r="AE236" s="144" t="s">
        <v>207</v>
      </c>
      <c r="AF236" s="142" t="str">
        <f>IF(AND(O236="",Q236="",S236="",U236="",W236="",Y236="",AA236="",AC236=""),"",IF(OR(AND(O236&lt;&gt;"NA",O236&lt;&gt;"C",O236&lt;&gt;"NC",O236&lt;&gt;"SF",O236&lt;&gt;""),AND(Q236&lt;&gt;"NA",Q236&lt;&gt;"C",Q236&lt;&gt;"NC",Q236&lt;&gt;"SF",Q236&lt;&gt;""),AND(S236&lt;&gt;"NA",S236&lt;&gt;"C",S236&lt;&gt;"NC",S236&lt;&gt;"SF",S236&lt;&gt;""),AND(U236&lt;&gt;"NA",U236&lt;&gt;"C",U236&lt;&gt;"NC",U236&lt;&gt;"SF",U236&lt;&gt;""),AND(W236&lt;&gt;"NA",W236&lt;&gt;"C",W236&lt;&gt;"NC",W236&lt;&gt;"SF",W236&lt;&gt;""),AND(Y236&lt;&gt;"NA",Y236&lt;&gt;"C",Y236&lt;&gt;"NC",Y236&lt;&gt;"SF",Y236&lt;&gt;""),AND(AA236&lt;&gt;"NA",AA236&lt;&gt;"C",AA236&lt;&gt;"NC",AA236&lt;&gt;"SF",AA236&lt;&gt;""),AND(AC236&lt;&gt;"NA",AC236&lt;&gt;"C",AC236&lt;&gt;"NC",AC236&lt;&gt;"SF",AC236&lt;&gt;"")),"FALSO",IF(AND(O236="NA",Q236="NA",S236="NA",U236="NA",W236="NA",Y236="NA",AA236="NA",AC236="NA"),"NA",IF(OR(O236="NC",Q236="NC",S236="NC",U236="NC",W236="NC",Y236="NC",AA236="NC",AC236="NC",O236="SF",Q236="SF",S236="SF",U236="SF",W236="SF",Y236="SF",AA236="SF",AC236="SF"),"NC",IF(OR(O236="C",Q236="C",S236="C",U236="C",W236="C",Y236="C",AA236="C",AC236="C"),"C","")))))</f>
        <v>C</v>
      </c>
      <c r="AG236" s="185" t="str">
        <f>IF(AND(AE236="C",AF236="C"),"UTILIZOU O PDA CORRETAMENTE",IF(AND(AE236="C",AF236="NC"),"UTILIZOU O PDA CORRETAMENTE. NÃO HÁ FOTOS DE TODAS AS ETAPAS",IF(AND(AE236="NC",AF236="NC"),"NÃO UTILIZOU O PDA",IF(AND(AE236="NA",AF236="NA"),"NÃO AVALIADO POR FALHA DE SINCRONISMO"))))</f>
        <v>UTILIZOU O PDA CORRETAMENTE</v>
      </c>
      <c r="AH236" s="144" t="s">
        <v>207</v>
      </c>
      <c r="AI236" s="150" t="s">
        <v>6</v>
      </c>
      <c r="AJ236" s="149" t="str">
        <f>E236</f>
        <v>SÃO PAULO</v>
      </c>
      <c r="AK236" s="151" t="s">
        <v>60</v>
      </c>
    </row>
    <row r="237" spans="1:37" ht="30" hidden="1" customHeight="1">
      <c r="A237" s="221" t="s">
        <v>201</v>
      </c>
      <c r="B237" s="222">
        <v>2620805609</v>
      </c>
      <c r="C237" s="222" t="s">
        <v>121</v>
      </c>
      <c r="D237" s="222" t="s">
        <v>112</v>
      </c>
      <c r="E237" s="222" t="s">
        <v>5</v>
      </c>
      <c r="F237" s="222" t="s">
        <v>1390</v>
      </c>
      <c r="G237" s="222">
        <v>0</v>
      </c>
      <c r="H237" s="222"/>
      <c r="I237" s="222" t="s">
        <v>840</v>
      </c>
      <c r="J237" s="222" t="s">
        <v>1170</v>
      </c>
      <c r="K237" s="222"/>
      <c r="L237" s="223">
        <v>46161.484722222223</v>
      </c>
      <c r="M237" s="223">
        <v>46161.48541666667</v>
      </c>
      <c r="N237" s="222" t="s">
        <v>1171</v>
      </c>
      <c r="O237" s="155" t="s">
        <v>207</v>
      </c>
      <c r="P237" s="90"/>
      <c r="Q237" s="144" t="s">
        <v>207</v>
      </c>
      <c r="R237" s="90"/>
      <c r="S237" s="144" t="s">
        <v>62</v>
      </c>
      <c r="T237" s="90"/>
      <c r="U237" s="144" t="s">
        <v>62</v>
      </c>
      <c r="V237" s="90"/>
      <c r="W237" s="144" t="s">
        <v>62</v>
      </c>
      <c r="X237" s="90"/>
      <c r="Y237" s="144" t="s">
        <v>62</v>
      </c>
      <c r="Z237" s="90"/>
      <c r="AA237" s="144" t="s">
        <v>62</v>
      </c>
      <c r="AB237" s="90"/>
      <c r="AC237" s="144" t="s">
        <v>207</v>
      </c>
      <c r="AD237" s="90"/>
      <c r="AE237" s="144" t="s">
        <v>207</v>
      </c>
      <c r="AF237" s="142" t="str">
        <f>IF(AND(O237="",Q237="",S237="",U237="",W237="",Y237="",AA237="",AC237=""),"",IF(OR(AND(O237&lt;&gt;"NA",O237&lt;&gt;"C",O237&lt;&gt;"NC",O237&lt;&gt;"SF",O237&lt;&gt;""),AND(Q237&lt;&gt;"NA",Q237&lt;&gt;"C",Q237&lt;&gt;"NC",Q237&lt;&gt;"SF",Q237&lt;&gt;""),AND(S237&lt;&gt;"NA",S237&lt;&gt;"C",S237&lt;&gt;"NC",S237&lt;&gt;"SF",S237&lt;&gt;""),AND(U237&lt;&gt;"NA",U237&lt;&gt;"C",U237&lt;&gt;"NC",U237&lt;&gt;"SF",U237&lt;&gt;""),AND(W237&lt;&gt;"NA",W237&lt;&gt;"C",W237&lt;&gt;"NC",W237&lt;&gt;"SF",W237&lt;&gt;""),AND(Y237&lt;&gt;"NA",Y237&lt;&gt;"C",Y237&lt;&gt;"NC",Y237&lt;&gt;"SF",Y237&lt;&gt;""),AND(AA237&lt;&gt;"NA",AA237&lt;&gt;"C",AA237&lt;&gt;"NC",AA237&lt;&gt;"SF",AA237&lt;&gt;""),AND(AC237&lt;&gt;"NA",AC237&lt;&gt;"C",AC237&lt;&gt;"NC",AC237&lt;&gt;"SF",AC237&lt;&gt;"")),"FALSO",IF(AND(O237="NA",Q237="NA",S237="NA",U237="NA",W237="NA",Y237="NA",AA237="NA",AC237="NA"),"NA",IF(OR(O237="NC",Q237="NC",S237="NC",U237="NC",W237="NC",Y237="NC",AA237="NC",AC237="NC",O237="SF",Q237="SF",S237="SF",U237="SF",W237="SF",Y237="SF",AA237="SF",AC237="SF"),"NC",IF(OR(O237="C",Q237="C",S237="C",U237="C",W237="C",Y237="C",AA237="C",AC237="C"),"C","")))))</f>
        <v>C</v>
      </c>
      <c r="AG237" s="185" t="str">
        <f>IF(AND(AE237="C",AF237="C"),"UTILIZOU O PDA CORRETAMENTE",IF(AND(AE237="C",AF237="NC"),"UTILIZOU O PDA CORRETAMENTE. NÃO HÁ FOTOS DE TODAS AS ETAPAS",IF(AND(AE237="NC",AF237="NC"),"NÃO UTILIZOU O PDA",IF(AND(AE237="NA",AF237="NA"),"NÃO AVALIADO POR FALHA DE SINCRONISMO"))))</f>
        <v>UTILIZOU O PDA CORRETAMENTE</v>
      </c>
      <c r="AH237" s="144" t="s">
        <v>207</v>
      </c>
      <c r="AI237" s="150" t="s">
        <v>6</v>
      </c>
      <c r="AJ237" s="149" t="str">
        <f>E237</f>
        <v>SÃO PAULO</v>
      </c>
      <c r="AK237" s="151" t="s">
        <v>60</v>
      </c>
    </row>
    <row r="238" spans="1:37" ht="30" hidden="1" customHeight="1">
      <c r="A238" s="221" t="s">
        <v>201</v>
      </c>
      <c r="B238" s="222">
        <v>2620793452</v>
      </c>
      <c r="C238" s="222" t="s">
        <v>1180</v>
      </c>
      <c r="D238" s="222" t="s">
        <v>109</v>
      </c>
      <c r="E238" s="222" t="s">
        <v>5</v>
      </c>
      <c r="F238" s="222" t="s">
        <v>1391</v>
      </c>
      <c r="G238" s="222">
        <v>134</v>
      </c>
      <c r="H238" s="222" t="s">
        <v>203</v>
      </c>
      <c r="I238" s="222" t="s">
        <v>223</v>
      </c>
      <c r="J238" s="222" t="s">
        <v>1182</v>
      </c>
      <c r="K238" s="222" t="s">
        <v>1392</v>
      </c>
      <c r="L238" s="223">
        <v>46161.487500000003</v>
      </c>
      <c r="M238" s="223">
        <v>46161.59375</v>
      </c>
      <c r="N238" s="222" t="s">
        <v>1179</v>
      </c>
      <c r="O238" s="155" t="s">
        <v>207</v>
      </c>
      <c r="P238" s="90"/>
      <c r="Q238" s="144" t="s">
        <v>207</v>
      </c>
      <c r="R238" s="90"/>
      <c r="S238" s="144" t="s">
        <v>207</v>
      </c>
      <c r="T238" s="90"/>
      <c r="U238" s="144" t="s">
        <v>207</v>
      </c>
      <c r="V238" s="90"/>
      <c r="W238" s="144" t="s">
        <v>207</v>
      </c>
      <c r="X238" s="90"/>
      <c r="Y238" s="144" t="s">
        <v>62</v>
      </c>
      <c r="Z238" s="90"/>
      <c r="AA238" s="144" t="s">
        <v>207</v>
      </c>
      <c r="AB238" s="90"/>
      <c r="AC238" s="144" t="s">
        <v>207</v>
      </c>
      <c r="AD238" s="90"/>
      <c r="AE238" s="144" t="s">
        <v>207</v>
      </c>
      <c r="AF238" s="142" t="str">
        <f>IF(AND(O238="",Q238="",S238="",U238="",W238="",Y238="",AA238="",AC238=""),"",IF(OR(AND(O238&lt;&gt;"NA",O238&lt;&gt;"C",O238&lt;&gt;"NC",O238&lt;&gt;"SF",O238&lt;&gt;""),AND(Q238&lt;&gt;"NA",Q238&lt;&gt;"C",Q238&lt;&gt;"NC",Q238&lt;&gt;"SF",Q238&lt;&gt;""),AND(S238&lt;&gt;"NA",S238&lt;&gt;"C",S238&lt;&gt;"NC",S238&lt;&gt;"SF",S238&lt;&gt;""),AND(U238&lt;&gt;"NA",U238&lt;&gt;"C",U238&lt;&gt;"NC",U238&lt;&gt;"SF",U238&lt;&gt;""),AND(W238&lt;&gt;"NA",W238&lt;&gt;"C",W238&lt;&gt;"NC",W238&lt;&gt;"SF",W238&lt;&gt;""),AND(Y238&lt;&gt;"NA",Y238&lt;&gt;"C",Y238&lt;&gt;"NC",Y238&lt;&gt;"SF",Y238&lt;&gt;""),AND(AA238&lt;&gt;"NA",AA238&lt;&gt;"C",AA238&lt;&gt;"NC",AA238&lt;&gt;"SF",AA238&lt;&gt;""),AND(AC238&lt;&gt;"NA",AC238&lt;&gt;"C",AC238&lt;&gt;"NC",AC238&lt;&gt;"SF",AC238&lt;&gt;"")),"FALSO",IF(AND(O238="NA",Q238="NA",S238="NA",U238="NA",W238="NA",Y238="NA",AA238="NA",AC238="NA"),"NA",IF(OR(O238="NC",Q238="NC",S238="NC",U238="NC",W238="NC",Y238="NC",AA238="NC",AC238="NC",O238="SF",Q238="SF",S238="SF",U238="SF",W238="SF",Y238="SF",AA238="SF",AC238="SF"),"NC",IF(OR(O238="C",Q238="C",S238="C",U238="C",W238="C",Y238="C",AA238="C",AC238="C"),"C","")))))</f>
        <v>C</v>
      </c>
      <c r="AG238" s="185" t="str">
        <f>IF(AND(AE238="C",AF238="C"),"UTILIZOU O PDA CORRETAMENTE",IF(AND(AE238="C",AF238="NC"),"UTILIZOU O PDA CORRETAMENTE. NÃO HÁ FOTOS DE TODAS AS ETAPAS",IF(AND(AE238="NC",AF238="NC"),"NÃO UTILIZOU O PDA",IF(AND(AE238="NA",AF238="NA"),"NÃO AVALIADO POR FALHA DE SINCRONISMO"))))</f>
        <v>UTILIZOU O PDA CORRETAMENTE</v>
      </c>
      <c r="AH238" s="144" t="s">
        <v>207</v>
      </c>
      <c r="AI238" s="150" t="s">
        <v>6</v>
      </c>
      <c r="AJ238" s="149" t="str">
        <f>E238</f>
        <v>SÃO PAULO</v>
      </c>
      <c r="AK238" s="151" t="s">
        <v>60</v>
      </c>
    </row>
    <row r="239" spans="1:37" ht="30" hidden="1" customHeight="1">
      <c r="A239" s="221" t="s">
        <v>201</v>
      </c>
      <c r="B239" s="222">
        <v>2621045011</v>
      </c>
      <c r="C239" s="222" t="s">
        <v>121</v>
      </c>
      <c r="D239" s="222" t="s">
        <v>112</v>
      </c>
      <c r="E239" s="222" t="s">
        <v>5</v>
      </c>
      <c r="F239" s="222" t="s">
        <v>909</v>
      </c>
      <c r="G239" s="222">
        <v>328</v>
      </c>
      <c r="H239" s="222" t="s">
        <v>217</v>
      </c>
      <c r="I239" s="222" t="s">
        <v>353</v>
      </c>
      <c r="J239" s="222" t="s">
        <v>1166</v>
      </c>
      <c r="K239" s="222" t="s">
        <v>1186</v>
      </c>
      <c r="L239" s="223">
        <v>46161.497916666667</v>
      </c>
      <c r="M239" s="223">
        <v>46161.50277777778</v>
      </c>
      <c r="N239" s="222" t="s">
        <v>1187</v>
      </c>
      <c r="O239" s="155" t="s">
        <v>62</v>
      </c>
      <c r="P239" s="90"/>
      <c r="Q239" s="144" t="s">
        <v>62</v>
      </c>
      <c r="R239" s="90"/>
      <c r="S239" s="144" t="s">
        <v>62</v>
      </c>
      <c r="T239" s="90"/>
      <c r="U239" s="144" t="s">
        <v>62</v>
      </c>
      <c r="V239" s="90"/>
      <c r="W239" s="144" t="s">
        <v>62</v>
      </c>
      <c r="X239" s="90"/>
      <c r="Y239" s="144" t="s">
        <v>62</v>
      </c>
      <c r="Z239" s="90"/>
      <c r="AA239" s="144" t="s">
        <v>62</v>
      </c>
      <c r="AB239" s="90"/>
      <c r="AC239" s="144" t="s">
        <v>62</v>
      </c>
      <c r="AD239" s="90"/>
      <c r="AE239" s="144" t="s">
        <v>62</v>
      </c>
      <c r="AF239" s="142" t="str">
        <f>IF(AND(O239="",Q239="",S239="",U239="",W239="",Y239="",AA239="",AC239=""),"",IF(OR(AND(O239&lt;&gt;"NA",O239&lt;&gt;"C",O239&lt;&gt;"NC",O239&lt;&gt;"SF",O239&lt;&gt;""),AND(Q239&lt;&gt;"NA",Q239&lt;&gt;"C",Q239&lt;&gt;"NC",Q239&lt;&gt;"SF",Q239&lt;&gt;""),AND(S239&lt;&gt;"NA",S239&lt;&gt;"C",S239&lt;&gt;"NC",S239&lt;&gt;"SF",S239&lt;&gt;""),AND(U239&lt;&gt;"NA",U239&lt;&gt;"C",U239&lt;&gt;"NC",U239&lt;&gt;"SF",U239&lt;&gt;""),AND(W239&lt;&gt;"NA",W239&lt;&gt;"C",W239&lt;&gt;"NC",W239&lt;&gt;"SF",W239&lt;&gt;""),AND(Y239&lt;&gt;"NA",Y239&lt;&gt;"C",Y239&lt;&gt;"NC",Y239&lt;&gt;"SF",Y239&lt;&gt;""),AND(AA239&lt;&gt;"NA",AA239&lt;&gt;"C",AA239&lt;&gt;"NC",AA239&lt;&gt;"SF",AA239&lt;&gt;""),AND(AC239&lt;&gt;"NA",AC239&lt;&gt;"C",AC239&lt;&gt;"NC",AC239&lt;&gt;"SF",AC239&lt;&gt;"")),"FALSO",IF(AND(O239="NA",Q239="NA",S239="NA",U239="NA",W239="NA",Y239="NA",AA239="NA",AC239="NA"),"NA",IF(OR(O239="NC",Q239="NC",S239="NC",U239="NC",W239="NC",Y239="NC",AA239="NC",AC239="NC",O239="SF",Q239="SF",S239="SF",U239="SF",W239="SF",Y239="SF",AA239="SF",AC239="SF"),"NC",IF(OR(O239="C",Q239="C",S239="C",U239="C",W239="C",Y239="C",AA239="C",AC239="C"),"C","")))))</f>
        <v>NA</v>
      </c>
      <c r="AG239" s="185" t="str">
        <f>IF(AND(AE239="C",AF239="C"),"UTILIZOU O PDA CORRETAMENTE",IF(AND(AE239="C",AF239="NC"),"UTILIZOU O PDA CORRETAMENTE. NÃO HÁ FOTOS DE TODAS AS ETAPAS",IF(AND(AE239="NC",AF239="NC"),"NÃO UTILIZOU O PDA",IF(AND(AE239="NA",AF239="NA"),"NÃO AVALIADO POR FALHA DE SINCRONISMO"))))</f>
        <v>NÃO AVALIADO POR FALHA DE SINCRONISMO</v>
      </c>
      <c r="AH239" s="144" t="s">
        <v>207</v>
      </c>
      <c r="AI239" s="150" t="s">
        <v>6</v>
      </c>
      <c r="AJ239" s="149" t="str">
        <f>E239</f>
        <v>SÃO PAULO</v>
      </c>
      <c r="AK239" s="151" t="s">
        <v>60</v>
      </c>
    </row>
    <row r="240" spans="1:37" ht="30" hidden="1" customHeight="1">
      <c r="A240" s="221" t="s">
        <v>201</v>
      </c>
      <c r="B240" s="222">
        <v>2620827507</v>
      </c>
      <c r="C240" s="222" t="s">
        <v>121</v>
      </c>
      <c r="D240" s="222" t="s">
        <v>112</v>
      </c>
      <c r="E240" s="222" t="s">
        <v>5</v>
      </c>
      <c r="F240" s="222" t="s">
        <v>1393</v>
      </c>
      <c r="G240" s="222">
        <v>100</v>
      </c>
      <c r="H240" s="222" t="s">
        <v>217</v>
      </c>
      <c r="I240" s="222" t="s">
        <v>261</v>
      </c>
      <c r="J240" s="222" t="s">
        <v>1166</v>
      </c>
      <c r="K240" s="222" t="s">
        <v>217</v>
      </c>
      <c r="L240" s="223">
        <v>46161.499305555553</v>
      </c>
      <c r="M240" s="223">
        <v>46161.530555555553</v>
      </c>
      <c r="N240" s="222" t="s">
        <v>366</v>
      </c>
      <c r="O240" s="155" t="s">
        <v>207</v>
      </c>
      <c r="P240" s="90"/>
      <c r="Q240" s="144" t="s">
        <v>207</v>
      </c>
      <c r="R240" s="90"/>
      <c r="S240" s="144" t="s">
        <v>62</v>
      </c>
      <c r="T240" s="90"/>
      <c r="U240" s="144" t="s">
        <v>62</v>
      </c>
      <c r="V240" s="90"/>
      <c r="W240" s="144" t="s">
        <v>62</v>
      </c>
      <c r="X240" s="90"/>
      <c r="Y240" s="144" t="s">
        <v>62</v>
      </c>
      <c r="Z240" s="90"/>
      <c r="AA240" s="144" t="s">
        <v>62</v>
      </c>
      <c r="AB240" s="90"/>
      <c r="AC240" s="144" t="s">
        <v>207</v>
      </c>
      <c r="AD240" s="90"/>
      <c r="AE240" s="144" t="s">
        <v>207</v>
      </c>
      <c r="AF240" s="142" t="str">
        <f>IF(AND(O240="",Q240="",S240="",U240="",W240="",Y240="",AA240="",AC240=""),"",IF(OR(AND(O240&lt;&gt;"NA",O240&lt;&gt;"C",O240&lt;&gt;"NC",O240&lt;&gt;"SF",O240&lt;&gt;""),AND(Q240&lt;&gt;"NA",Q240&lt;&gt;"C",Q240&lt;&gt;"NC",Q240&lt;&gt;"SF",Q240&lt;&gt;""),AND(S240&lt;&gt;"NA",S240&lt;&gt;"C",S240&lt;&gt;"NC",S240&lt;&gt;"SF",S240&lt;&gt;""),AND(U240&lt;&gt;"NA",U240&lt;&gt;"C",U240&lt;&gt;"NC",U240&lt;&gt;"SF",U240&lt;&gt;""),AND(W240&lt;&gt;"NA",W240&lt;&gt;"C",W240&lt;&gt;"NC",W240&lt;&gt;"SF",W240&lt;&gt;""),AND(Y240&lt;&gt;"NA",Y240&lt;&gt;"C",Y240&lt;&gt;"NC",Y240&lt;&gt;"SF",Y240&lt;&gt;""),AND(AA240&lt;&gt;"NA",AA240&lt;&gt;"C",AA240&lt;&gt;"NC",AA240&lt;&gt;"SF",AA240&lt;&gt;""),AND(AC240&lt;&gt;"NA",AC240&lt;&gt;"C",AC240&lt;&gt;"NC",AC240&lt;&gt;"SF",AC240&lt;&gt;"")),"FALSO",IF(AND(O240="NA",Q240="NA",S240="NA",U240="NA",W240="NA",Y240="NA",AA240="NA",AC240="NA"),"NA",IF(OR(O240="NC",Q240="NC",S240="NC",U240="NC",W240="NC",Y240="NC",AA240="NC",AC240="NC",O240="SF",Q240="SF",S240="SF",U240="SF",W240="SF",Y240="SF",AA240="SF",AC240="SF"),"NC",IF(OR(O240="C",Q240="C",S240="C",U240="C",W240="C",Y240="C",AA240="C",AC240="C"),"C","")))))</f>
        <v>C</v>
      </c>
      <c r="AG240" s="185" t="str">
        <f>IF(AND(AE240="C",AF240="C"),"UTILIZOU O PDA CORRETAMENTE",IF(AND(AE240="C",AF240="NC"),"UTILIZOU O PDA CORRETAMENTE. NÃO HÁ FOTOS DE TODAS AS ETAPAS",IF(AND(AE240="NC",AF240="NC"),"NÃO UTILIZOU O PDA",IF(AND(AE240="NA",AF240="NA"),"NÃO AVALIADO POR FALHA DE SINCRONISMO"))))</f>
        <v>UTILIZOU O PDA CORRETAMENTE</v>
      </c>
      <c r="AH240" s="144" t="s">
        <v>207</v>
      </c>
      <c r="AI240" s="150" t="s">
        <v>6</v>
      </c>
      <c r="AJ240" s="149" t="str">
        <f>E240</f>
        <v>SÃO PAULO</v>
      </c>
      <c r="AK240" s="151" t="s">
        <v>60</v>
      </c>
    </row>
    <row r="241" spans="1:37" ht="30" hidden="1" customHeight="1">
      <c r="A241" s="227" t="s">
        <v>201</v>
      </c>
      <c r="B241" s="228">
        <v>2620334985</v>
      </c>
      <c r="C241" s="228" t="s">
        <v>120</v>
      </c>
      <c r="D241" s="228" t="s">
        <v>110</v>
      </c>
      <c r="E241" s="228" t="s">
        <v>5</v>
      </c>
      <c r="F241" s="228" t="s">
        <v>870</v>
      </c>
      <c r="G241" s="228">
        <v>166</v>
      </c>
      <c r="H241" s="228" t="s">
        <v>217</v>
      </c>
      <c r="I241" s="228" t="s">
        <v>397</v>
      </c>
      <c r="J241" s="228" t="s">
        <v>120</v>
      </c>
      <c r="K241" s="228" t="s">
        <v>1394</v>
      </c>
      <c r="L241" s="229">
        <v>46161.569444444445</v>
      </c>
      <c r="M241" s="229">
        <v>46161.650694444441</v>
      </c>
      <c r="N241" s="228" t="s">
        <v>1183</v>
      </c>
      <c r="O241" s="230" t="s">
        <v>62</v>
      </c>
      <c r="P241" s="231"/>
      <c r="Q241" s="232" t="s">
        <v>62</v>
      </c>
      <c r="R241" s="231"/>
      <c r="S241" s="232" t="s">
        <v>62</v>
      </c>
      <c r="T241" s="231"/>
      <c r="U241" s="232" t="s">
        <v>62</v>
      </c>
      <c r="V241" s="231"/>
      <c r="W241" s="232" t="s">
        <v>62</v>
      </c>
      <c r="X241" s="231"/>
      <c r="Y241" s="232" t="s">
        <v>62</v>
      </c>
      <c r="Z241" s="231"/>
      <c r="AA241" s="232" t="s">
        <v>62</v>
      </c>
      <c r="AB241" s="231"/>
      <c r="AC241" s="232" t="s">
        <v>62</v>
      </c>
      <c r="AD241" s="231"/>
      <c r="AE241" s="232" t="s">
        <v>62</v>
      </c>
      <c r="AF241" s="142" t="str">
        <f>IF(AND(O241="",Q241="",S241="",U241="",W241="",Y241="",AA241="",AC241=""),"",IF(OR(AND(O241&lt;&gt;"NA",O241&lt;&gt;"C",O241&lt;&gt;"NC",O241&lt;&gt;"SF",O241&lt;&gt;""),AND(Q241&lt;&gt;"NA",Q241&lt;&gt;"C",Q241&lt;&gt;"NC",Q241&lt;&gt;"SF",Q241&lt;&gt;""),AND(S241&lt;&gt;"NA",S241&lt;&gt;"C",S241&lt;&gt;"NC",S241&lt;&gt;"SF",S241&lt;&gt;""),AND(U241&lt;&gt;"NA",U241&lt;&gt;"C",U241&lt;&gt;"NC",U241&lt;&gt;"SF",U241&lt;&gt;""),AND(W241&lt;&gt;"NA",W241&lt;&gt;"C",W241&lt;&gt;"NC",W241&lt;&gt;"SF",W241&lt;&gt;""),AND(Y241&lt;&gt;"NA",Y241&lt;&gt;"C",Y241&lt;&gt;"NC",Y241&lt;&gt;"SF",Y241&lt;&gt;""),AND(AA241&lt;&gt;"NA",AA241&lt;&gt;"C",AA241&lt;&gt;"NC",AA241&lt;&gt;"SF",AA241&lt;&gt;""),AND(AC241&lt;&gt;"NA",AC241&lt;&gt;"C",AC241&lt;&gt;"NC",AC241&lt;&gt;"SF",AC241&lt;&gt;"")),"FALSO",IF(AND(O241="NA",Q241="NA",S241="NA",U241="NA",W241="NA",Y241="NA",AA241="NA",AC241="NA"),"NA",IF(OR(O241="NC",Q241="NC",S241="NC",U241="NC",W241="NC",Y241="NC",AA241="NC",AC241="NC",O241="SF",Q241="SF",S241="SF",U241="SF",W241="SF",Y241="SF",AA241="SF",AC241="SF"),"NC",IF(OR(O241="C",Q241="C",S241="C",U241="C",W241="C",Y241="C",AA241="C",AC241="C"),"C","")))))</f>
        <v>NA</v>
      </c>
      <c r="AG241" s="185" t="str">
        <f>IF(AND(AE241="C",AF241="C"),"UTILIZOU O PDA CORRETAMENTE",IF(AND(AE241="C",AF241="NC"),"UTILIZOU O PDA CORRETAMENTE. NÃO HÁ FOTOS DE TODAS AS ETAPAS",IF(AND(AE241="NC",AF241="NC"),"NÃO UTILIZOU O PDA",IF(AND(AE241="NA",AF241="NA"),"NÃO AVALIADO POR FALHA DE SINCRONISMO"))))</f>
        <v>NÃO AVALIADO POR FALHA DE SINCRONISMO</v>
      </c>
      <c r="AH241" s="144" t="s">
        <v>207</v>
      </c>
      <c r="AI241" s="150" t="s">
        <v>6</v>
      </c>
      <c r="AJ241" s="149" t="str">
        <f>E241</f>
        <v>SÃO PAULO</v>
      </c>
      <c r="AK241" s="151" t="s">
        <v>60</v>
      </c>
    </row>
    <row r="242" spans="1:37" ht="30" hidden="1" customHeight="1">
      <c r="A242" s="221" t="s">
        <v>201</v>
      </c>
      <c r="B242" s="222">
        <v>2621044651</v>
      </c>
      <c r="C242" s="222" t="s">
        <v>121</v>
      </c>
      <c r="D242" s="222" t="s">
        <v>112</v>
      </c>
      <c r="E242" s="222" t="s">
        <v>5</v>
      </c>
      <c r="F242" s="222" t="s">
        <v>1395</v>
      </c>
      <c r="G242" s="222">
        <v>22</v>
      </c>
      <c r="H242" s="222" t="s">
        <v>217</v>
      </c>
      <c r="I242" s="222" t="s">
        <v>241</v>
      </c>
      <c r="J242" s="222" t="s">
        <v>1166</v>
      </c>
      <c r="K242" s="222" t="s">
        <v>1396</v>
      </c>
      <c r="L242" s="223">
        <v>46161.578472222223</v>
      </c>
      <c r="M242" s="223">
        <v>46161.602083333331</v>
      </c>
      <c r="N242" s="222" t="s">
        <v>1187</v>
      </c>
      <c r="O242" s="155" t="s">
        <v>62</v>
      </c>
      <c r="P242" s="90"/>
      <c r="Q242" s="144" t="s">
        <v>62</v>
      </c>
      <c r="R242" s="90"/>
      <c r="S242" s="144" t="s">
        <v>62</v>
      </c>
      <c r="T242" s="90"/>
      <c r="U242" s="144" t="s">
        <v>62</v>
      </c>
      <c r="V242" s="90"/>
      <c r="W242" s="144" t="s">
        <v>62</v>
      </c>
      <c r="X242" s="90"/>
      <c r="Y242" s="144" t="s">
        <v>62</v>
      </c>
      <c r="Z242" s="90"/>
      <c r="AA242" s="144" t="s">
        <v>62</v>
      </c>
      <c r="AB242" s="90"/>
      <c r="AC242" s="144" t="s">
        <v>62</v>
      </c>
      <c r="AD242" s="90"/>
      <c r="AE242" s="144" t="s">
        <v>62</v>
      </c>
      <c r="AF242" s="142" t="str">
        <f>IF(AND(O242="",Q242="",S242="",U242="",W242="",Y242="",AA242="",AC242=""),"",IF(OR(AND(O242&lt;&gt;"NA",O242&lt;&gt;"C",O242&lt;&gt;"NC",O242&lt;&gt;"SF",O242&lt;&gt;""),AND(Q242&lt;&gt;"NA",Q242&lt;&gt;"C",Q242&lt;&gt;"NC",Q242&lt;&gt;"SF",Q242&lt;&gt;""),AND(S242&lt;&gt;"NA",S242&lt;&gt;"C",S242&lt;&gt;"NC",S242&lt;&gt;"SF",S242&lt;&gt;""),AND(U242&lt;&gt;"NA",U242&lt;&gt;"C",U242&lt;&gt;"NC",U242&lt;&gt;"SF",U242&lt;&gt;""),AND(W242&lt;&gt;"NA",W242&lt;&gt;"C",W242&lt;&gt;"NC",W242&lt;&gt;"SF",W242&lt;&gt;""),AND(Y242&lt;&gt;"NA",Y242&lt;&gt;"C",Y242&lt;&gt;"NC",Y242&lt;&gt;"SF",Y242&lt;&gt;""),AND(AA242&lt;&gt;"NA",AA242&lt;&gt;"C",AA242&lt;&gt;"NC",AA242&lt;&gt;"SF",AA242&lt;&gt;""),AND(AC242&lt;&gt;"NA",AC242&lt;&gt;"C",AC242&lt;&gt;"NC",AC242&lt;&gt;"SF",AC242&lt;&gt;"")),"FALSO",IF(AND(O242="NA",Q242="NA",S242="NA",U242="NA",W242="NA",Y242="NA",AA242="NA",AC242="NA"),"NA",IF(OR(O242="NC",Q242="NC",S242="NC",U242="NC",W242="NC",Y242="NC",AA242="NC",AC242="NC",O242="SF",Q242="SF",S242="SF",U242="SF",W242="SF",Y242="SF",AA242="SF",AC242="SF"),"NC",IF(OR(O242="C",Q242="C",S242="C",U242="C",W242="C",Y242="C",AA242="C",AC242="C"),"C","")))))</f>
        <v>NA</v>
      </c>
      <c r="AG242" s="185" t="str">
        <f>IF(AND(AE242="C",AF242="C"),"UTILIZOU O PDA CORRETAMENTE",IF(AND(AE242="C",AF242="NC"),"UTILIZOU O PDA CORRETAMENTE. NÃO HÁ FOTOS DE TODAS AS ETAPAS",IF(AND(AE242="NC",AF242="NC"),"NÃO UTILIZOU O PDA",IF(AND(AE242="NA",AF242="NA"),"NÃO AVALIADO POR FALHA DE SINCRONISMO"))))</f>
        <v>NÃO AVALIADO POR FALHA DE SINCRONISMO</v>
      </c>
      <c r="AH242" s="144" t="s">
        <v>207</v>
      </c>
      <c r="AI242" s="150" t="s">
        <v>6</v>
      </c>
      <c r="AJ242" s="149" t="str">
        <f>E242</f>
        <v>SÃO PAULO</v>
      </c>
      <c r="AK242" s="151" t="s">
        <v>60</v>
      </c>
    </row>
    <row r="243" spans="1:37" ht="30" hidden="1" customHeight="1">
      <c r="A243" s="221" t="s">
        <v>201</v>
      </c>
      <c r="B243" s="222">
        <v>2620827818</v>
      </c>
      <c r="C243" s="222" t="s">
        <v>121</v>
      </c>
      <c r="D243" s="222" t="s">
        <v>112</v>
      </c>
      <c r="E243" s="222" t="s">
        <v>5</v>
      </c>
      <c r="F243" s="222" t="s">
        <v>1397</v>
      </c>
      <c r="G243" s="222">
        <v>171</v>
      </c>
      <c r="H243" s="222" t="s">
        <v>217</v>
      </c>
      <c r="I243" s="222" t="s">
        <v>332</v>
      </c>
      <c r="J243" s="222" t="s">
        <v>1170</v>
      </c>
      <c r="K243" s="222" t="s">
        <v>1398</v>
      </c>
      <c r="L243" s="223">
        <v>46161.593055555553</v>
      </c>
      <c r="M243" s="223">
        <v>46161.626388888886</v>
      </c>
      <c r="N243" s="222" t="s">
        <v>366</v>
      </c>
      <c r="O243" s="155" t="s">
        <v>207</v>
      </c>
      <c r="P243" s="90"/>
      <c r="Q243" s="144" t="s">
        <v>207</v>
      </c>
      <c r="R243" s="90"/>
      <c r="S243" s="144" t="s">
        <v>62</v>
      </c>
      <c r="T243" s="90"/>
      <c r="U243" s="144" t="s">
        <v>62</v>
      </c>
      <c r="V243" s="90"/>
      <c r="W243" s="144" t="s">
        <v>62</v>
      </c>
      <c r="X243" s="90"/>
      <c r="Y243" s="144" t="s">
        <v>62</v>
      </c>
      <c r="Z243" s="90"/>
      <c r="AA243" s="144" t="s">
        <v>62</v>
      </c>
      <c r="AB243" s="90"/>
      <c r="AC243" s="144" t="s">
        <v>207</v>
      </c>
      <c r="AD243" s="90"/>
      <c r="AE243" s="144" t="s">
        <v>207</v>
      </c>
      <c r="AF243" s="142" t="str">
        <f>IF(AND(O243="",Q243="",S243="",U243="",W243="",Y243="",AA243="",AC243=""),"",IF(OR(AND(O243&lt;&gt;"NA",O243&lt;&gt;"C",O243&lt;&gt;"NC",O243&lt;&gt;"SF",O243&lt;&gt;""),AND(Q243&lt;&gt;"NA",Q243&lt;&gt;"C",Q243&lt;&gt;"NC",Q243&lt;&gt;"SF",Q243&lt;&gt;""),AND(S243&lt;&gt;"NA",S243&lt;&gt;"C",S243&lt;&gt;"NC",S243&lt;&gt;"SF",S243&lt;&gt;""),AND(U243&lt;&gt;"NA",U243&lt;&gt;"C",U243&lt;&gt;"NC",U243&lt;&gt;"SF",U243&lt;&gt;""),AND(W243&lt;&gt;"NA",W243&lt;&gt;"C",W243&lt;&gt;"NC",W243&lt;&gt;"SF",W243&lt;&gt;""),AND(Y243&lt;&gt;"NA",Y243&lt;&gt;"C",Y243&lt;&gt;"NC",Y243&lt;&gt;"SF",Y243&lt;&gt;""),AND(AA243&lt;&gt;"NA",AA243&lt;&gt;"C",AA243&lt;&gt;"NC",AA243&lt;&gt;"SF",AA243&lt;&gt;""),AND(AC243&lt;&gt;"NA",AC243&lt;&gt;"C",AC243&lt;&gt;"NC",AC243&lt;&gt;"SF",AC243&lt;&gt;"")),"FALSO",IF(AND(O243="NA",Q243="NA",S243="NA",U243="NA",W243="NA",Y243="NA",AA243="NA",AC243="NA"),"NA",IF(OR(O243="NC",Q243="NC",S243="NC",U243="NC",W243="NC",Y243="NC",AA243="NC",AC243="NC",O243="SF",Q243="SF",S243="SF",U243="SF",W243="SF",Y243="SF",AA243="SF",AC243="SF"),"NC",IF(OR(O243="C",Q243="C",S243="C",U243="C",W243="C",Y243="C",AA243="C",AC243="C"),"C","")))))</f>
        <v>C</v>
      </c>
      <c r="AG243" s="185" t="str">
        <f>IF(AND(AE243="C",AF243="C"),"UTILIZOU O PDA CORRETAMENTE",IF(AND(AE243="C",AF243="NC"),"UTILIZOU O PDA CORRETAMENTE. NÃO HÁ FOTOS DE TODAS AS ETAPAS",IF(AND(AE243="NC",AF243="NC"),"NÃO UTILIZOU O PDA",IF(AND(AE243="NA",AF243="NA"),"NÃO AVALIADO POR FALHA DE SINCRONISMO"))))</f>
        <v>UTILIZOU O PDA CORRETAMENTE</v>
      </c>
      <c r="AH243" s="144" t="s">
        <v>207</v>
      </c>
      <c r="AI243" s="150" t="s">
        <v>6</v>
      </c>
      <c r="AJ243" s="149" t="str">
        <f>E243</f>
        <v>SÃO PAULO</v>
      </c>
      <c r="AK243" s="151" t="s">
        <v>60</v>
      </c>
    </row>
    <row r="244" spans="1:37" ht="30" hidden="1" customHeight="1">
      <c r="A244" s="221" t="s">
        <v>201</v>
      </c>
      <c r="B244" s="222">
        <v>2620823696</v>
      </c>
      <c r="C244" s="222" t="s">
        <v>123</v>
      </c>
      <c r="D244" s="222" t="s">
        <v>109</v>
      </c>
      <c r="E244" s="222" t="s">
        <v>5</v>
      </c>
      <c r="F244" s="222" t="s">
        <v>1399</v>
      </c>
      <c r="G244" s="222">
        <v>5705</v>
      </c>
      <c r="H244" s="222" t="s">
        <v>217</v>
      </c>
      <c r="I244" s="222" t="s">
        <v>840</v>
      </c>
      <c r="J244" s="222" t="s">
        <v>1203</v>
      </c>
      <c r="K244" s="222" t="s">
        <v>1400</v>
      </c>
      <c r="L244" s="223">
        <v>46161.59652777778</v>
      </c>
      <c r="M244" s="223">
        <v>46161.599305555559</v>
      </c>
      <c r="N244" s="222" t="s">
        <v>1169</v>
      </c>
      <c r="O244" s="155" t="s">
        <v>207</v>
      </c>
      <c r="P244" s="90"/>
      <c r="Q244" s="144" t="s">
        <v>231</v>
      </c>
      <c r="R244" s="90" t="s">
        <v>1401</v>
      </c>
      <c r="S244" s="144" t="s">
        <v>207</v>
      </c>
      <c r="T244" s="90"/>
      <c r="U244" s="144" t="s">
        <v>207</v>
      </c>
      <c r="V244" s="90"/>
      <c r="W244" s="144" t="s">
        <v>207</v>
      </c>
      <c r="X244" s="90"/>
      <c r="Y244" s="144" t="s">
        <v>62</v>
      </c>
      <c r="Z244" s="90"/>
      <c r="AA244" s="144" t="s">
        <v>207</v>
      </c>
      <c r="AB244" s="90"/>
      <c r="AC244" s="144" t="s">
        <v>207</v>
      </c>
      <c r="AD244" s="90"/>
      <c r="AE244" s="144" t="s">
        <v>207</v>
      </c>
      <c r="AF244" s="142" t="str">
        <f>IF(AND(O244="",Q244="",S244="",U244="",W244="",Y244="",AA244="",AC244=""),"",IF(OR(AND(O244&lt;&gt;"NA",O244&lt;&gt;"C",O244&lt;&gt;"NC",O244&lt;&gt;"SF",O244&lt;&gt;""),AND(Q244&lt;&gt;"NA",Q244&lt;&gt;"C",Q244&lt;&gt;"NC",Q244&lt;&gt;"SF",Q244&lt;&gt;""),AND(S244&lt;&gt;"NA",S244&lt;&gt;"C",S244&lt;&gt;"NC",S244&lt;&gt;"SF",S244&lt;&gt;""),AND(U244&lt;&gt;"NA",U244&lt;&gt;"C",U244&lt;&gt;"NC",U244&lt;&gt;"SF",U244&lt;&gt;""),AND(W244&lt;&gt;"NA",W244&lt;&gt;"C",W244&lt;&gt;"NC",W244&lt;&gt;"SF",W244&lt;&gt;""),AND(Y244&lt;&gt;"NA",Y244&lt;&gt;"C",Y244&lt;&gt;"NC",Y244&lt;&gt;"SF",Y244&lt;&gt;""),AND(AA244&lt;&gt;"NA",AA244&lt;&gt;"C",AA244&lt;&gt;"NC",AA244&lt;&gt;"SF",AA244&lt;&gt;""),AND(AC244&lt;&gt;"NA",AC244&lt;&gt;"C",AC244&lt;&gt;"NC",AC244&lt;&gt;"SF",AC244&lt;&gt;"")),"FALSO",IF(AND(O244="NA",Q244="NA",S244="NA",U244="NA",W244="NA",Y244="NA",AA244="NA",AC244="NA"),"NA",IF(OR(O244="NC",Q244="NC",S244="NC",U244="NC",W244="NC",Y244="NC",AA244="NC",AC244="NC",O244="SF",Q244="SF",S244="SF",U244="SF",W244="SF",Y244="SF",AA244="SF",AC244="SF"),"NC",IF(OR(O244="C",Q244="C",S244="C",U244="C",W244="C",Y244="C",AA244="C",AC244="C"),"C","")))))</f>
        <v>NC</v>
      </c>
      <c r="AG244" s="185" t="str">
        <f>IF(AND(AE244="C",AF244="C"),"UTILIZOU O PDA CORRETAMENTE",IF(AND(AE244="C",AF244="NC"),"UTILIZOU O PDA CORRETAMENTE. NÃO HÁ FOTOS DE TODAS AS ETAPAS",IF(AND(AE244="NC",AF244="NC"),"NÃO UTILIZOU O PDA",IF(AND(AE244="NA",AF244="NA"),"NÃO AVALIADO POR FALHA DE SINCRONISMO"))))</f>
        <v>UTILIZOU O PDA CORRETAMENTE. NÃO HÁ FOTOS DE TODAS AS ETAPAS</v>
      </c>
      <c r="AH244" s="144" t="s">
        <v>207</v>
      </c>
      <c r="AI244" s="150" t="s">
        <v>6</v>
      </c>
      <c r="AJ244" s="149" t="str">
        <f>E244</f>
        <v>SÃO PAULO</v>
      </c>
      <c r="AK244" s="151" t="s">
        <v>60</v>
      </c>
    </row>
    <row r="245" spans="1:37" ht="30" hidden="1" customHeight="1">
      <c r="A245" s="221" t="s">
        <v>201</v>
      </c>
      <c r="B245" s="222">
        <v>2620805887</v>
      </c>
      <c r="C245" s="222" t="s">
        <v>121</v>
      </c>
      <c r="D245" s="222" t="s">
        <v>112</v>
      </c>
      <c r="E245" s="222" t="s">
        <v>5</v>
      </c>
      <c r="F245" s="222" t="s">
        <v>1402</v>
      </c>
      <c r="G245" s="222">
        <v>0</v>
      </c>
      <c r="H245" s="222" t="s">
        <v>217</v>
      </c>
      <c r="I245" s="222" t="s">
        <v>840</v>
      </c>
      <c r="J245" s="222" t="s">
        <v>1170</v>
      </c>
      <c r="K245" s="222" t="s">
        <v>1375</v>
      </c>
      <c r="L245" s="223">
        <v>46161.597222222219</v>
      </c>
      <c r="M245" s="223">
        <v>46161.597916666666</v>
      </c>
      <c r="N245" s="222" t="s">
        <v>1171</v>
      </c>
      <c r="O245" s="155" t="s">
        <v>207</v>
      </c>
      <c r="P245" s="90"/>
      <c r="Q245" s="144" t="s">
        <v>207</v>
      </c>
      <c r="R245" s="90"/>
      <c r="S245" s="144" t="s">
        <v>62</v>
      </c>
      <c r="T245" s="90"/>
      <c r="U245" s="144" t="s">
        <v>62</v>
      </c>
      <c r="V245" s="90"/>
      <c r="W245" s="144" t="s">
        <v>62</v>
      </c>
      <c r="X245" s="90"/>
      <c r="Y245" s="144" t="s">
        <v>62</v>
      </c>
      <c r="Z245" s="90"/>
      <c r="AA245" s="144" t="s">
        <v>62</v>
      </c>
      <c r="AB245" s="90"/>
      <c r="AC245" s="144" t="s">
        <v>207</v>
      </c>
      <c r="AD245" s="90"/>
      <c r="AE245" s="144" t="s">
        <v>207</v>
      </c>
      <c r="AF245" s="142" t="str">
        <f>IF(AND(O245="",Q245="",S245="",U245="",W245="",Y245="",AA245="",AC245=""),"",IF(OR(AND(O245&lt;&gt;"NA",O245&lt;&gt;"C",O245&lt;&gt;"NC",O245&lt;&gt;"SF",O245&lt;&gt;""),AND(Q245&lt;&gt;"NA",Q245&lt;&gt;"C",Q245&lt;&gt;"NC",Q245&lt;&gt;"SF",Q245&lt;&gt;""),AND(S245&lt;&gt;"NA",S245&lt;&gt;"C",S245&lt;&gt;"NC",S245&lt;&gt;"SF",S245&lt;&gt;""),AND(U245&lt;&gt;"NA",U245&lt;&gt;"C",U245&lt;&gt;"NC",U245&lt;&gt;"SF",U245&lt;&gt;""),AND(W245&lt;&gt;"NA",W245&lt;&gt;"C",W245&lt;&gt;"NC",W245&lt;&gt;"SF",W245&lt;&gt;""),AND(Y245&lt;&gt;"NA",Y245&lt;&gt;"C",Y245&lt;&gt;"NC",Y245&lt;&gt;"SF",Y245&lt;&gt;""),AND(AA245&lt;&gt;"NA",AA245&lt;&gt;"C",AA245&lt;&gt;"NC",AA245&lt;&gt;"SF",AA245&lt;&gt;""),AND(AC245&lt;&gt;"NA",AC245&lt;&gt;"C",AC245&lt;&gt;"NC",AC245&lt;&gt;"SF",AC245&lt;&gt;"")),"FALSO",IF(AND(O245="NA",Q245="NA",S245="NA",U245="NA",W245="NA",Y245="NA",AA245="NA",AC245="NA"),"NA",IF(OR(O245="NC",Q245="NC",S245="NC",U245="NC",W245="NC",Y245="NC",AA245="NC",AC245="NC",O245="SF",Q245="SF",S245="SF",U245="SF",W245="SF",Y245="SF",AA245="SF",AC245="SF"),"NC",IF(OR(O245="C",Q245="C",S245="C",U245="C",W245="C",Y245="C",AA245="C",AC245="C"),"C","")))))</f>
        <v>C</v>
      </c>
      <c r="AG245" s="185" t="str">
        <f>IF(AND(AE245="C",AF245="C"),"UTILIZOU O PDA CORRETAMENTE",IF(AND(AE245="C",AF245="NC"),"UTILIZOU O PDA CORRETAMENTE. NÃO HÁ FOTOS DE TODAS AS ETAPAS",IF(AND(AE245="NC",AF245="NC"),"NÃO UTILIZOU O PDA",IF(AND(AE245="NA",AF245="NA"),"NÃO AVALIADO POR FALHA DE SINCRONISMO"))))</f>
        <v>UTILIZOU O PDA CORRETAMENTE</v>
      </c>
      <c r="AH245" s="144" t="s">
        <v>207</v>
      </c>
      <c r="AI245" s="150" t="s">
        <v>6</v>
      </c>
      <c r="AJ245" s="149" t="str">
        <f>E245</f>
        <v>SÃO PAULO</v>
      </c>
      <c r="AK245" s="151" t="s">
        <v>60</v>
      </c>
    </row>
    <row r="246" spans="1:37" ht="30" hidden="1" customHeight="1">
      <c r="A246" s="221" t="s">
        <v>201</v>
      </c>
      <c r="B246" s="222">
        <v>2621044766</v>
      </c>
      <c r="C246" s="222" t="s">
        <v>121</v>
      </c>
      <c r="D246" s="222" t="s">
        <v>112</v>
      </c>
      <c r="E246" s="222" t="s">
        <v>5</v>
      </c>
      <c r="F246" s="222" t="s">
        <v>1403</v>
      </c>
      <c r="G246" s="222">
        <v>167</v>
      </c>
      <c r="H246" s="222"/>
      <c r="I246" s="222" t="s">
        <v>586</v>
      </c>
      <c r="J246" s="222" t="s">
        <v>1166</v>
      </c>
      <c r="K246" s="222" t="s">
        <v>1186</v>
      </c>
      <c r="L246" s="223">
        <v>46161.643750000003</v>
      </c>
      <c r="M246" s="223">
        <v>46161.70208333333</v>
      </c>
      <c r="N246" s="222" t="s">
        <v>1187</v>
      </c>
      <c r="O246" s="155" t="s">
        <v>62</v>
      </c>
      <c r="P246" s="90"/>
      <c r="Q246" s="144" t="s">
        <v>62</v>
      </c>
      <c r="R246" s="90"/>
      <c r="S246" s="144" t="s">
        <v>62</v>
      </c>
      <c r="T246" s="90"/>
      <c r="U246" s="144" t="s">
        <v>62</v>
      </c>
      <c r="V246" s="90"/>
      <c r="W246" s="144" t="s">
        <v>62</v>
      </c>
      <c r="X246" s="90"/>
      <c r="Y246" s="144" t="s">
        <v>62</v>
      </c>
      <c r="Z246" s="90"/>
      <c r="AA246" s="144" t="s">
        <v>62</v>
      </c>
      <c r="AB246" s="90"/>
      <c r="AC246" s="144" t="s">
        <v>62</v>
      </c>
      <c r="AD246" s="90"/>
      <c r="AE246" s="144" t="s">
        <v>62</v>
      </c>
      <c r="AF246" s="142" t="str">
        <f>IF(AND(O246="",Q246="",S246="",U246="",W246="",Y246="",AA246="",AC246=""),"",IF(OR(AND(O246&lt;&gt;"NA",O246&lt;&gt;"C",O246&lt;&gt;"NC",O246&lt;&gt;"SF",O246&lt;&gt;""),AND(Q246&lt;&gt;"NA",Q246&lt;&gt;"C",Q246&lt;&gt;"NC",Q246&lt;&gt;"SF",Q246&lt;&gt;""),AND(S246&lt;&gt;"NA",S246&lt;&gt;"C",S246&lt;&gt;"NC",S246&lt;&gt;"SF",S246&lt;&gt;""),AND(U246&lt;&gt;"NA",U246&lt;&gt;"C",U246&lt;&gt;"NC",U246&lt;&gt;"SF",U246&lt;&gt;""),AND(W246&lt;&gt;"NA",W246&lt;&gt;"C",W246&lt;&gt;"NC",W246&lt;&gt;"SF",W246&lt;&gt;""),AND(Y246&lt;&gt;"NA",Y246&lt;&gt;"C",Y246&lt;&gt;"NC",Y246&lt;&gt;"SF",Y246&lt;&gt;""),AND(AA246&lt;&gt;"NA",AA246&lt;&gt;"C",AA246&lt;&gt;"NC",AA246&lt;&gt;"SF",AA246&lt;&gt;""),AND(AC246&lt;&gt;"NA",AC246&lt;&gt;"C",AC246&lt;&gt;"NC",AC246&lt;&gt;"SF",AC246&lt;&gt;"")),"FALSO",IF(AND(O246="NA",Q246="NA",S246="NA",U246="NA",W246="NA",Y246="NA",AA246="NA",AC246="NA"),"NA",IF(OR(O246="NC",Q246="NC",S246="NC",U246="NC",W246="NC",Y246="NC",AA246="NC",AC246="NC",O246="SF",Q246="SF",S246="SF",U246="SF",W246="SF",Y246="SF",AA246="SF",AC246="SF"),"NC",IF(OR(O246="C",Q246="C",S246="C",U246="C",W246="C",Y246="C",AA246="C",AC246="C"),"C","")))))</f>
        <v>NA</v>
      </c>
      <c r="AG246" s="185" t="str">
        <f>IF(AND(AE246="C",AF246="C"),"UTILIZOU O PDA CORRETAMENTE",IF(AND(AE246="C",AF246="NC"),"UTILIZOU O PDA CORRETAMENTE. NÃO HÁ FOTOS DE TODAS AS ETAPAS",IF(AND(AE246="NC",AF246="NC"),"NÃO UTILIZOU O PDA",IF(AND(AE246="NA",AF246="NA"),"NÃO AVALIADO POR FALHA DE SINCRONISMO"))))</f>
        <v>NÃO AVALIADO POR FALHA DE SINCRONISMO</v>
      </c>
      <c r="AH246" s="144" t="s">
        <v>207</v>
      </c>
      <c r="AI246" s="150" t="s">
        <v>6</v>
      </c>
      <c r="AJ246" s="149" t="str">
        <f>E246</f>
        <v>SÃO PAULO</v>
      </c>
      <c r="AK246" s="151" t="s">
        <v>60</v>
      </c>
    </row>
    <row r="247" spans="1:37" ht="30" hidden="1" customHeight="1">
      <c r="A247" s="221" t="s">
        <v>201</v>
      </c>
      <c r="B247" s="222">
        <v>2620837957</v>
      </c>
      <c r="C247" s="222" t="s">
        <v>121</v>
      </c>
      <c r="D247" s="222" t="s">
        <v>112</v>
      </c>
      <c r="E247" s="222" t="s">
        <v>5</v>
      </c>
      <c r="F247" s="222" t="s">
        <v>799</v>
      </c>
      <c r="G247" s="222">
        <v>2551</v>
      </c>
      <c r="H247" s="222"/>
      <c r="I247" s="222" t="s">
        <v>353</v>
      </c>
      <c r="J247" s="222" t="s">
        <v>1166</v>
      </c>
      <c r="K247" s="222"/>
      <c r="L247" s="223">
        <v>46161.665277777778</v>
      </c>
      <c r="M247" s="223">
        <v>46161.679166666669</v>
      </c>
      <c r="N247" s="222" t="s">
        <v>366</v>
      </c>
      <c r="O247" s="155" t="s">
        <v>207</v>
      </c>
      <c r="P247" s="90"/>
      <c r="Q247" s="144" t="s">
        <v>207</v>
      </c>
      <c r="R247" s="90"/>
      <c r="S247" s="144" t="s">
        <v>62</v>
      </c>
      <c r="T247" s="90"/>
      <c r="U247" s="144" t="s">
        <v>62</v>
      </c>
      <c r="V247" s="90"/>
      <c r="W247" s="144" t="s">
        <v>62</v>
      </c>
      <c r="X247" s="90"/>
      <c r="Y247" s="144" t="s">
        <v>62</v>
      </c>
      <c r="Z247" s="90"/>
      <c r="AA247" s="144" t="s">
        <v>62</v>
      </c>
      <c r="AB247" s="90"/>
      <c r="AC247" s="144" t="s">
        <v>207</v>
      </c>
      <c r="AD247" s="90"/>
      <c r="AE247" s="144" t="s">
        <v>207</v>
      </c>
      <c r="AF247" s="142" t="str">
        <f>IF(AND(O247="",Q247="",S247="",U247="",W247="",Y247="",AA247="",AC247=""),"",IF(OR(AND(O247&lt;&gt;"NA",O247&lt;&gt;"C",O247&lt;&gt;"NC",O247&lt;&gt;"SF",O247&lt;&gt;""),AND(Q247&lt;&gt;"NA",Q247&lt;&gt;"C",Q247&lt;&gt;"NC",Q247&lt;&gt;"SF",Q247&lt;&gt;""),AND(S247&lt;&gt;"NA",S247&lt;&gt;"C",S247&lt;&gt;"NC",S247&lt;&gt;"SF",S247&lt;&gt;""),AND(U247&lt;&gt;"NA",U247&lt;&gt;"C",U247&lt;&gt;"NC",U247&lt;&gt;"SF",U247&lt;&gt;""),AND(W247&lt;&gt;"NA",W247&lt;&gt;"C",W247&lt;&gt;"NC",W247&lt;&gt;"SF",W247&lt;&gt;""),AND(Y247&lt;&gt;"NA",Y247&lt;&gt;"C",Y247&lt;&gt;"NC",Y247&lt;&gt;"SF",Y247&lt;&gt;""),AND(AA247&lt;&gt;"NA",AA247&lt;&gt;"C",AA247&lt;&gt;"NC",AA247&lt;&gt;"SF",AA247&lt;&gt;""),AND(AC247&lt;&gt;"NA",AC247&lt;&gt;"C",AC247&lt;&gt;"NC",AC247&lt;&gt;"SF",AC247&lt;&gt;"")),"FALSO",IF(AND(O247="NA",Q247="NA",S247="NA",U247="NA",W247="NA",Y247="NA",AA247="NA",AC247="NA"),"NA",IF(OR(O247="NC",Q247="NC",S247="NC",U247="NC",W247="NC",Y247="NC",AA247="NC",AC247="NC",O247="SF",Q247="SF",S247="SF",U247="SF",W247="SF",Y247="SF",AA247="SF",AC247="SF"),"NC",IF(OR(O247="C",Q247="C",S247="C",U247="C",W247="C",Y247="C",AA247="C",AC247="C"),"C","")))))</f>
        <v>C</v>
      </c>
      <c r="AG247" s="185" t="str">
        <f>IF(AND(AE247="C",AF247="C"),"UTILIZOU O PDA CORRETAMENTE",IF(AND(AE247="C",AF247="NC"),"UTILIZOU O PDA CORRETAMENTE. NÃO HÁ FOTOS DE TODAS AS ETAPAS",IF(AND(AE247="NC",AF247="NC"),"NÃO UTILIZOU O PDA",IF(AND(AE247="NA",AF247="NA"),"NÃO AVALIADO POR FALHA DE SINCRONISMO"))))</f>
        <v>UTILIZOU O PDA CORRETAMENTE</v>
      </c>
      <c r="AH247" s="144" t="s">
        <v>207</v>
      </c>
      <c r="AI247" s="150" t="s">
        <v>6</v>
      </c>
      <c r="AJ247" s="149" t="str">
        <f>E247</f>
        <v>SÃO PAULO</v>
      </c>
      <c r="AK247" s="151" t="s">
        <v>60</v>
      </c>
    </row>
    <row r="248" spans="1:37" ht="30" hidden="1" customHeight="1">
      <c r="A248" s="162" t="s">
        <v>201</v>
      </c>
      <c r="B248" s="176">
        <v>2620802683</v>
      </c>
      <c r="C248" s="176" t="s">
        <v>121</v>
      </c>
      <c r="D248" s="176" t="s">
        <v>112</v>
      </c>
      <c r="E248" s="176" t="s">
        <v>5</v>
      </c>
      <c r="F248" s="176" t="s">
        <v>428</v>
      </c>
      <c r="G248" s="176">
        <v>71</v>
      </c>
      <c r="H248" s="176" t="s">
        <v>208</v>
      </c>
      <c r="I248" s="176" t="s">
        <v>390</v>
      </c>
      <c r="J248" s="176" t="s">
        <v>1166</v>
      </c>
      <c r="K248" s="176"/>
      <c r="L248" s="204">
        <v>46162.095138888886</v>
      </c>
      <c r="M248" s="204">
        <v>46162.102083333331</v>
      </c>
      <c r="N248" s="176" t="s">
        <v>503</v>
      </c>
      <c r="O248" s="155" t="s">
        <v>231</v>
      </c>
      <c r="P248" s="90" t="s">
        <v>891</v>
      </c>
      <c r="Q248" s="144" t="s">
        <v>231</v>
      </c>
      <c r="R248" s="90" t="s">
        <v>891</v>
      </c>
      <c r="S248" s="144" t="s">
        <v>231</v>
      </c>
      <c r="T248" s="90" t="s">
        <v>891</v>
      </c>
      <c r="U248" s="144" t="s">
        <v>231</v>
      </c>
      <c r="V248" s="90" t="s">
        <v>891</v>
      </c>
      <c r="W248" s="144" t="s">
        <v>231</v>
      </c>
      <c r="X248" s="90" t="s">
        <v>891</v>
      </c>
      <c r="Y248" s="144" t="s">
        <v>231</v>
      </c>
      <c r="Z248" s="90" t="s">
        <v>891</v>
      </c>
      <c r="AA248" s="144" t="s">
        <v>231</v>
      </c>
      <c r="AB248" s="90" t="s">
        <v>891</v>
      </c>
      <c r="AC248" s="144" t="s">
        <v>231</v>
      </c>
      <c r="AD248" s="90" t="s">
        <v>891</v>
      </c>
      <c r="AE248" s="144" t="s">
        <v>231</v>
      </c>
      <c r="AF248" s="142" t="str">
        <f>IF(AND(O248="",Q248="",S248="",U248="",W248="",Y248="",AA248="",AC248=""),"",IF(OR(AND(O248&lt;&gt;"NA",O248&lt;&gt;"C",O248&lt;&gt;"NC",O248&lt;&gt;"SF",O248&lt;&gt;""),AND(Q248&lt;&gt;"NA",Q248&lt;&gt;"C",Q248&lt;&gt;"NC",Q248&lt;&gt;"SF",Q248&lt;&gt;""),AND(S248&lt;&gt;"NA",S248&lt;&gt;"C",S248&lt;&gt;"NC",S248&lt;&gt;"SF",S248&lt;&gt;""),AND(U248&lt;&gt;"NA",U248&lt;&gt;"C",U248&lt;&gt;"NC",U248&lt;&gt;"SF",U248&lt;&gt;""),AND(W248&lt;&gt;"NA",W248&lt;&gt;"C",W248&lt;&gt;"NC",W248&lt;&gt;"SF",W248&lt;&gt;""),AND(Y248&lt;&gt;"NA",Y248&lt;&gt;"C",Y248&lt;&gt;"NC",Y248&lt;&gt;"SF",Y248&lt;&gt;""),AND(AA248&lt;&gt;"NA",AA248&lt;&gt;"C",AA248&lt;&gt;"NC",AA248&lt;&gt;"SF",AA248&lt;&gt;""),AND(AC248&lt;&gt;"NA",AC248&lt;&gt;"C",AC248&lt;&gt;"NC",AC248&lt;&gt;"SF",AC248&lt;&gt;"")),"FALSO",IF(AND(O248="NA",Q248="NA",S248="NA",U248="NA",W248="NA",Y248="NA",AA248="NA",AC248="NA"),"NA",IF(OR(O248="NC",Q248="NC",S248="NC",U248="NC",W248="NC",Y248="NC",AA248="NC",AC248="NC",O248="SF",Q248="SF",S248="SF",U248="SF",W248="SF",Y248="SF",AA248="SF",AC248="SF"),"NC",IF(OR(O248="C",Q248="C",S248="C",U248="C",W248="C",Y248="C",AA248="C",AC248="C"),"C","")))))</f>
        <v>NC</v>
      </c>
      <c r="AG248" s="185" t="str">
        <f>IF(AND(AE248="C",AF248="C"),"UTILIZOU O PDA CORRETAMENTE",IF(AND(AE248="C",AF248="NC"),"UTILIZOU O PDA CORRETAMENTE. NÃO HÁ FOTOS DE TODAS AS ETAPAS",IF(AND(AE248="NC",AF248="NC"),"NÃO UTILIZOU O PDA",IF(AND(AE248="NA",AF248="NA"),"NÃO AVALIADO POR FALHA DE SINCRONISMO"))))</f>
        <v>NÃO UTILIZOU O PDA</v>
      </c>
      <c r="AH248" s="144" t="s">
        <v>207</v>
      </c>
      <c r="AI248" s="150" t="s">
        <v>6</v>
      </c>
      <c r="AJ248" s="149" t="str">
        <f>E248</f>
        <v>SÃO PAULO</v>
      </c>
      <c r="AK248" s="151" t="s">
        <v>60</v>
      </c>
    </row>
    <row r="249" spans="1:37" ht="30" hidden="1" customHeight="1">
      <c r="A249" s="218" t="s">
        <v>201</v>
      </c>
      <c r="B249" s="208">
        <v>2621103028</v>
      </c>
      <c r="C249" s="208" t="s">
        <v>121</v>
      </c>
      <c r="D249" s="208" t="s">
        <v>112</v>
      </c>
      <c r="E249" s="208" t="s">
        <v>5</v>
      </c>
      <c r="F249" s="208" t="s">
        <v>394</v>
      </c>
      <c r="G249" s="208">
        <v>2516</v>
      </c>
      <c r="H249" s="208"/>
      <c r="I249" s="208" t="s">
        <v>254</v>
      </c>
      <c r="J249" s="208" t="s">
        <v>1166</v>
      </c>
      <c r="K249" s="208" t="s">
        <v>1404</v>
      </c>
      <c r="L249" s="239">
        <v>46162.379166666666</v>
      </c>
      <c r="M249" s="239">
        <v>46162.425000000003</v>
      </c>
      <c r="N249" s="208" t="s">
        <v>1187</v>
      </c>
      <c r="O249" s="240" t="s">
        <v>62</v>
      </c>
      <c r="P249" s="241"/>
      <c r="Q249" s="242" t="s">
        <v>62</v>
      </c>
      <c r="R249" s="241"/>
      <c r="S249" s="242" t="s">
        <v>62</v>
      </c>
      <c r="T249" s="241"/>
      <c r="U249" s="242" t="s">
        <v>62</v>
      </c>
      <c r="V249" s="241"/>
      <c r="W249" s="242" t="s">
        <v>62</v>
      </c>
      <c r="X249" s="241"/>
      <c r="Y249" s="242" t="s">
        <v>62</v>
      </c>
      <c r="Z249" s="241"/>
      <c r="AA249" s="242" t="s">
        <v>62</v>
      </c>
      <c r="AB249" s="241"/>
      <c r="AC249" s="242" t="s">
        <v>62</v>
      </c>
      <c r="AD249" s="241"/>
      <c r="AE249" s="242" t="s">
        <v>62</v>
      </c>
      <c r="AF249" s="243" t="str">
        <f>IF(AND(O249="",Q249="",S249="",U249="",W249="",Y249="",AA249="",AC249=""),"",IF(OR(AND(O249&lt;&gt;"NA",O249&lt;&gt;"C",O249&lt;&gt;"NC",O249&lt;&gt;"SF",O249&lt;&gt;""),AND(Q249&lt;&gt;"NA",Q249&lt;&gt;"C",Q249&lt;&gt;"NC",Q249&lt;&gt;"SF",Q249&lt;&gt;""),AND(S249&lt;&gt;"NA",S249&lt;&gt;"C",S249&lt;&gt;"NC",S249&lt;&gt;"SF",S249&lt;&gt;""),AND(U249&lt;&gt;"NA",U249&lt;&gt;"C",U249&lt;&gt;"NC",U249&lt;&gt;"SF",U249&lt;&gt;""),AND(W249&lt;&gt;"NA",W249&lt;&gt;"C",W249&lt;&gt;"NC",W249&lt;&gt;"SF",W249&lt;&gt;""),AND(Y249&lt;&gt;"NA",Y249&lt;&gt;"C",Y249&lt;&gt;"NC",Y249&lt;&gt;"SF",Y249&lt;&gt;""),AND(AA249&lt;&gt;"NA",AA249&lt;&gt;"C",AA249&lt;&gt;"NC",AA249&lt;&gt;"SF",AA249&lt;&gt;""),AND(AC249&lt;&gt;"NA",AC249&lt;&gt;"C",AC249&lt;&gt;"NC",AC249&lt;&gt;"SF",AC249&lt;&gt;"")),"FALSO",IF(AND(O249="NA",Q249="NA",S249="NA",U249="NA",W249="NA",Y249="NA",AA249="NA",AC249="NA"),"NA",IF(OR(O249="NC",Q249="NC",S249="NC",U249="NC",W249="NC",Y249="NC",AA249="NC",AC249="NC",O249="SF",Q249="SF",S249="SF",U249="SF",W249="SF",Y249="SF",AA249="SF",AC249="SF"),"NC",IF(OR(O249="C",Q249="C",S249="C",U249="C",W249="C",Y249="C",AA249="C",AC249="C"),"C","")))))</f>
        <v>NA</v>
      </c>
      <c r="AG249" s="244" t="str">
        <f>IF(AND(AE249="C",AF249="C"),"UTILIZOU O PDA CORRETAMENTE",IF(AND(AE249="C",AF249="NC"),"UTILIZOU O PDA CORRETAMENTE. NÃO HÁ FOTOS DE TODAS AS ETAPAS",IF(AND(AE249="NC",AF249="NC"),"NÃO UTILIZOU O PDA",IF(AND(AE249="NA",AF249="NA"),"NÃO AVALIADO POR FALHA DE SINCRONISMO"))))</f>
        <v>NÃO AVALIADO POR FALHA DE SINCRONISMO</v>
      </c>
      <c r="AH249" s="242" t="s">
        <v>207</v>
      </c>
      <c r="AI249" s="245" t="s">
        <v>6</v>
      </c>
      <c r="AJ249" s="246" t="str">
        <f>E249</f>
        <v>SÃO PAULO</v>
      </c>
      <c r="AK249" s="247" t="s">
        <v>60</v>
      </c>
    </row>
    <row r="250" spans="1:37" ht="30" hidden="1" customHeight="1">
      <c r="A250" s="162" t="s">
        <v>201</v>
      </c>
      <c r="B250" s="176">
        <v>2621252862</v>
      </c>
      <c r="C250" s="176" t="s">
        <v>121</v>
      </c>
      <c r="D250" s="176" t="s">
        <v>112</v>
      </c>
      <c r="E250" s="176" t="s">
        <v>5</v>
      </c>
      <c r="F250" s="176" t="s">
        <v>1405</v>
      </c>
      <c r="G250" s="176">
        <v>50</v>
      </c>
      <c r="H250" s="176" t="s">
        <v>203</v>
      </c>
      <c r="I250" s="176" t="s">
        <v>546</v>
      </c>
      <c r="J250" s="176" t="s">
        <v>1166</v>
      </c>
      <c r="K250" s="176"/>
      <c r="L250" s="204">
        <v>46162.400694444441</v>
      </c>
      <c r="M250" s="204">
        <v>46162.431250000001</v>
      </c>
      <c r="N250" s="176" t="s">
        <v>366</v>
      </c>
      <c r="O250" s="155" t="s">
        <v>207</v>
      </c>
      <c r="P250" s="90"/>
      <c r="Q250" s="144" t="s">
        <v>231</v>
      </c>
      <c r="R250" s="90" t="s">
        <v>471</v>
      </c>
      <c r="S250" s="144" t="s">
        <v>62</v>
      </c>
      <c r="T250" s="90"/>
      <c r="U250" s="144" t="s">
        <v>207</v>
      </c>
      <c r="V250" s="90"/>
      <c r="W250" s="144" t="s">
        <v>62</v>
      </c>
      <c r="X250" s="90"/>
      <c r="Y250" s="144" t="s">
        <v>62</v>
      </c>
      <c r="Z250" s="90"/>
      <c r="AA250" s="144" t="s">
        <v>62</v>
      </c>
      <c r="AB250" s="90"/>
      <c r="AC250" s="144" t="s">
        <v>207</v>
      </c>
      <c r="AD250" s="90"/>
      <c r="AE250" s="144" t="s">
        <v>207</v>
      </c>
      <c r="AF250" s="142" t="str">
        <f>IF(AND(O250="",Q250="",S250="",U250="",W250="",Y250="",AA250="",AC250=""),"",IF(OR(AND(O250&lt;&gt;"NA",O250&lt;&gt;"C",O250&lt;&gt;"NC",O250&lt;&gt;"SF",O250&lt;&gt;""),AND(Q250&lt;&gt;"NA",Q250&lt;&gt;"C",Q250&lt;&gt;"NC",Q250&lt;&gt;"SF",Q250&lt;&gt;""),AND(S250&lt;&gt;"NA",S250&lt;&gt;"C",S250&lt;&gt;"NC",S250&lt;&gt;"SF",S250&lt;&gt;""),AND(U250&lt;&gt;"NA",U250&lt;&gt;"C",U250&lt;&gt;"NC",U250&lt;&gt;"SF",U250&lt;&gt;""),AND(W250&lt;&gt;"NA",W250&lt;&gt;"C",W250&lt;&gt;"NC",W250&lt;&gt;"SF",W250&lt;&gt;""),AND(Y250&lt;&gt;"NA",Y250&lt;&gt;"C",Y250&lt;&gt;"NC",Y250&lt;&gt;"SF",Y250&lt;&gt;""),AND(AA250&lt;&gt;"NA",AA250&lt;&gt;"C",AA250&lt;&gt;"NC",AA250&lt;&gt;"SF",AA250&lt;&gt;""),AND(AC250&lt;&gt;"NA",AC250&lt;&gt;"C",AC250&lt;&gt;"NC",AC250&lt;&gt;"SF",AC250&lt;&gt;"")),"FALSO",IF(AND(O250="NA",Q250="NA",S250="NA",U250="NA",W250="NA",Y250="NA",AA250="NA",AC250="NA"),"NA",IF(OR(O250="NC",Q250="NC",S250="NC",U250="NC",W250="NC",Y250="NC",AA250="NC",AC250="NC",O250="SF",Q250="SF",S250="SF",U250="SF",W250="SF",Y250="SF",AA250="SF",AC250="SF"),"NC",IF(OR(O250="C",Q250="C",S250="C",U250="C",W250="C",Y250="C",AA250="C",AC250="C"),"C","")))))</f>
        <v>NC</v>
      </c>
      <c r="AG250" s="185" t="str">
        <f>IF(AND(AE250="C",AF250="C"),"UTILIZOU O PDA CORRETAMENTE",IF(AND(AE250="C",AF250="NC"),"UTILIZOU O PDA CORRETAMENTE. NÃO HÁ FOTOS DE TODAS AS ETAPAS",IF(AND(AE250="NC",AF250="NC"),"NÃO UTILIZOU O PDA",IF(AND(AE250="NA",AF250="NA"),"NÃO AVALIADO POR FALHA DE SINCRONISMO"))))</f>
        <v>UTILIZOU O PDA CORRETAMENTE. NÃO HÁ FOTOS DE TODAS AS ETAPAS</v>
      </c>
      <c r="AH250" s="144" t="s">
        <v>207</v>
      </c>
      <c r="AI250" s="150" t="s">
        <v>6</v>
      </c>
      <c r="AJ250" s="149" t="str">
        <f>E250</f>
        <v>SÃO PAULO</v>
      </c>
      <c r="AK250" s="151" t="s">
        <v>60</v>
      </c>
    </row>
    <row r="251" spans="1:37" ht="30" hidden="1" customHeight="1">
      <c r="A251" s="162" t="s">
        <v>201</v>
      </c>
      <c r="B251" s="176">
        <v>2621058038</v>
      </c>
      <c r="C251" s="176" t="s">
        <v>121</v>
      </c>
      <c r="D251" s="176" t="s">
        <v>112</v>
      </c>
      <c r="E251" s="176" t="s">
        <v>5</v>
      </c>
      <c r="F251" s="176" t="s">
        <v>259</v>
      </c>
      <c r="G251" s="176">
        <v>74</v>
      </c>
      <c r="H251" s="176" t="s">
        <v>208</v>
      </c>
      <c r="I251" s="176" t="s">
        <v>332</v>
      </c>
      <c r="J251" s="176" t="s">
        <v>1170</v>
      </c>
      <c r="K251" s="176" t="s">
        <v>217</v>
      </c>
      <c r="L251" s="204">
        <v>46162.406944444447</v>
      </c>
      <c r="M251" s="204">
        <v>46162.407638888886</v>
      </c>
      <c r="N251" s="176" t="s">
        <v>1171</v>
      </c>
      <c r="O251" s="155" t="s">
        <v>207</v>
      </c>
      <c r="P251" s="90"/>
      <c r="Q251" s="144" t="s">
        <v>207</v>
      </c>
      <c r="R251" s="90"/>
      <c r="S251" s="144" t="s">
        <v>62</v>
      </c>
      <c r="T251" s="90"/>
      <c r="U251" s="144" t="s">
        <v>207</v>
      </c>
      <c r="V251" s="90"/>
      <c r="W251" s="144" t="s">
        <v>62</v>
      </c>
      <c r="X251" s="90"/>
      <c r="Y251" s="144" t="s">
        <v>62</v>
      </c>
      <c r="Z251" s="90"/>
      <c r="AA251" s="144" t="s">
        <v>62</v>
      </c>
      <c r="AB251" s="90"/>
      <c r="AC251" s="144" t="s">
        <v>207</v>
      </c>
      <c r="AD251" s="90"/>
      <c r="AE251" s="144" t="s">
        <v>207</v>
      </c>
      <c r="AF251" s="142" t="str">
        <f>IF(AND(O251="",Q251="",S251="",U251="",W251="",Y251="",AA251="",AC251=""),"",IF(OR(AND(O251&lt;&gt;"NA",O251&lt;&gt;"C",O251&lt;&gt;"NC",O251&lt;&gt;"SF",O251&lt;&gt;""),AND(Q251&lt;&gt;"NA",Q251&lt;&gt;"C",Q251&lt;&gt;"NC",Q251&lt;&gt;"SF",Q251&lt;&gt;""),AND(S251&lt;&gt;"NA",S251&lt;&gt;"C",S251&lt;&gt;"NC",S251&lt;&gt;"SF",S251&lt;&gt;""),AND(U251&lt;&gt;"NA",U251&lt;&gt;"C",U251&lt;&gt;"NC",U251&lt;&gt;"SF",U251&lt;&gt;""),AND(W251&lt;&gt;"NA",W251&lt;&gt;"C",W251&lt;&gt;"NC",W251&lt;&gt;"SF",W251&lt;&gt;""),AND(Y251&lt;&gt;"NA",Y251&lt;&gt;"C",Y251&lt;&gt;"NC",Y251&lt;&gt;"SF",Y251&lt;&gt;""),AND(AA251&lt;&gt;"NA",AA251&lt;&gt;"C",AA251&lt;&gt;"NC",AA251&lt;&gt;"SF",AA251&lt;&gt;""),AND(AC251&lt;&gt;"NA",AC251&lt;&gt;"C",AC251&lt;&gt;"NC",AC251&lt;&gt;"SF",AC251&lt;&gt;"")),"FALSO",IF(AND(O251="NA",Q251="NA",S251="NA",U251="NA",W251="NA",Y251="NA",AA251="NA",AC251="NA"),"NA",IF(OR(O251="NC",Q251="NC",S251="NC",U251="NC",W251="NC",Y251="NC",AA251="NC",AC251="NC",O251="SF",Q251="SF",S251="SF",U251="SF",W251="SF",Y251="SF",AA251="SF",AC251="SF"),"NC",IF(OR(O251="C",Q251="C",S251="C",U251="C",W251="C",Y251="C",AA251="C",AC251="C"),"C","")))))</f>
        <v>C</v>
      </c>
      <c r="AG251" s="185" t="str">
        <f>IF(AND(AE251="C",AF251="C"),"UTILIZOU O PDA CORRETAMENTE",IF(AND(AE251="C",AF251="NC"),"UTILIZOU O PDA CORRETAMENTE. NÃO HÁ FOTOS DE TODAS AS ETAPAS",IF(AND(AE251="NC",AF251="NC"),"NÃO UTILIZOU O PDA",IF(AND(AE251="NA",AF251="NA"),"NÃO AVALIADO POR FALHA DE SINCRONISMO"))))</f>
        <v>UTILIZOU O PDA CORRETAMENTE</v>
      </c>
      <c r="AH251" s="144" t="s">
        <v>207</v>
      </c>
      <c r="AI251" s="150" t="s">
        <v>6</v>
      </c>
      <c r="AJ251" s="149" t="str">
        <f>E251</f>
        <v>SÃO PAULO</v>
      </c>
      <c r="AK251" s="151" t="s">
        <v>60</v>
      </c>
    </row>
    <row r="252" spans="1:37" ht="30" hidden="1" customHeight="1">
      <c r="A252" s="162" t="s">
        <v>201</v>
      </c>
      <c r="B252" s="176">
        <v>2621044876</v>
      </c>
      <c r="C252" s="176" t="s">
        <v>121</v>
      </c>
      <c r="D252" s="176" t="s">
        <v>112</v>
      </c>
      <c r="E252" s="176" t="s">
        <v>5</v>
      </c>
      <c r="F252" s="176" t="s">
        <v>1406</v>
      </c>
      <c r="G252" s="176">
        <v>78</v>
      </c>
      <c r="H252" s="176"/>
      <c r="I252" s="176" t="s">
        <v>502</v>
      </c>
      <c r="J252" s="176" t="s">
        <v>1170</v>
      </c>
      <c r="K252" s="176" t="s">
        <v>1285</v>
      </c>
      <c r="L252" s="204">
        <v>46162.434027777781</v>
      </c>
      <c r="M252" s="204">
        <v>46162.43472222222</v>
      </c>
      <c r="N252" s="176" t="s">
        <v>1171</v>
      </c>
      <c r="O252" s="155" t="s">
        <v>207</v>
      </c>
      <c r="P252" s="90"/>
      <c r="Q252" s="144" t="s">
        <v>230</v>
      </c>
      <c r="R252" s="90"/>
      <c r="S252" s="144" t="s">
        <v>62</v>
      </c>
      <c r="T252" s="90"/>
      <c r="U252" s="144" t="s">
        <v>207</v>
      </c>
      <c r="V252" s="90"/>
      <c r="W252" s="144" t="s">
        <v>62</v>
      </c>
      <c r="X252" s="90"/>
      <c r="Y252" s="144" t="s">
        <v>62</v>
      </c>
      <c r="Z252" s="90"/>
      <c r="AA252" s="144" t="s">
        <v>62</v>
      </c>
      <c r="AB252" s="90"/>
      <c r="AC252" s="144" t="s">
        <v>207</v>
      </c>
      <c r="AD252" s="90"/>
      <c r="AE252" s="144" t="s">
        <v>207</v>
      </c>
      <c r="AF252" s="142" t="str">
        <f>IF(AND(O252="",Q252="",S252="",U252="",W252="",Y252="",AA252="",AC252=""),"",IF(OR(AND(O252&lt;&gt;"NA",O252&lt;&gt;"C",O252&lt;&gt;"NC",O252&lt;&gt;"SF",O252&lt;&gt;""),AND(Q252&lt;&gt;"NA",Q252&lt;&gt;"C",Q252&lt;&gt;"NC",Q252&lt;&gt;"SF",Q252&lt;&gt;""),AND(S252&lt;&gt;"NA",S252&lt;&gt;"C",S252&lt;&gt;"NC",S252&lt;&gt;"SF",S252&lt;&gt;""),AND(U252&lt;&gt;"NA",U252&lt;&gt;"C",U252&lt;&gt;"NC",U252&lt;&gt;"SF",U252&lt;&gt;""),AND(W252&lt;&gt;"NA",W252&lt;&gt;"C",W252&lt;&gt;"NC",W252&lt;&gt;"SF",W252&lt;&gt;""),AND(Y252&lt;&gt;"NA",Y252&lt;&gt;"C",Y252&lt;&gt;"NC",Y252&lt;&gt;"SF",Y252&lt;&gt;""),AND(AA252&lt;&gt;"NA",AA252&lt;&gt;"C",AA252&lt;&gt;"NC",AA252&lt;&gt;"SF",AA252&lt;&gt;""),AND(AC252&lt;&gt;"NA",AC252&lt;&gt;"C",AC252&lt;&gt;"NC",AC252&lt;&gt;"SF",AC252&lt;&gt;"")),"FALSO",IF(AND(O252="NA",Q252="NA",S252="NA",U252="NA",W252="NA",Y252="NA",AA252="NA",AC252="NA"),"NA",IF(OR(O252="NC",Q252="NC",S252="NC",U252="NC",W252="NC",Y252="NC",AA252="NC",AC252="NC",O252="SF",Q252="SF",S252="SF",U252="SF",W252="SF",Y252="SF",AA252="SF",AC252="SF"),"NC",IF(OR(O252="C",Q252="C",S252="C",U252="C",W252="C",Y252="C",AA252="C",AC252="C"),"C","")))))</f>
        <v>NC</v>
      </c>
      <c r="AG252" s="185" t="str">
        <f>IF(AND(AE252="C",AF252="C"),"UTILIZOU O PDA CORRETAMENTE",IF(AND(AE252="C",AF252="NC"),"UTILIZOU O PDA CORRETAMENTE. NÃO HÁ FOTOS DE TODAS AS ETAPAS",IF(AND(AE252="NC",AF252="NC"),"NÃO UTILIZOU O PDA",IF(AND(AE252="NA",AF252="NA"),"NÃO AVALIADO POR FALHA DE SINCRONISMO"))))</f>
        <v>UTILIZOU O PDA CORRETAMENTE. NÃO HÁ FOTOS DE TODAS AS ETAPAS</v>
      </c>
      <c r="AH252" s="144" t="s">
        <v>207</v>
      </c>
      <c r="AI252" s="150" t="s">
        <v>6</v>
      </c>
      <c r="AJ252" s="149" t="str">
        <f>E252</f>
        <v>SÃO PAULO</v>
      </c>
      <c r="AK252" s="151" t="s">
        <v>60</v>
      </c>
    </row>
    <row r="253" spans="1:37" ht="30" hidden="1" customHeight="1">
      <c r="A253" s="218" t="s">
        <v>201</v>
      </c>
      <c r="B253" s="208">
        <v>2621103173</v>
      </c>
      <c r="C253" s="208" t="s">
        <v>121</v>
      </c>
      <c r="D253" s="208" t="s">
        <v>112</v>
      </c>
      <c r="E253" s="208" t="s">
        <v>5</v>
      </c>
      <c r="F253" s="208" t="s">
        <v>799</v>
      </c>
      <c r="G253" s="208">
        <v>1208</v>
      </c>
      <c r="H253" s="208"/>
      <c r="I253" s="208" t="s">
        <v>353</v>
      </c>
      <c r="J253" s="208" t="s">
        <v>1166</v>
      </c>
      <c r="K253" s="208" t="s">
        <v>1186</v>
      </c>
      <c r="L253" s="239">
        <v>46162.457638888889</v>
      </c>
      <c r="M253" s="239">
        <v>46162.509027777778</v>
      </c>
      <c r="N253" s="208" t="s">
        <v>1187</v>
      </c>
      <c r="O253" s="240" t="s">
        <v>62</v>
      </c>
      <c r="P253" s="241"/>
      <c r="Q253" s="242" t="s">
        <v>62</v>
      </c>
      <c r="R253" s="241"/>
      <c r="S253" s="242" t="s">
        <v>62</v>
      </c>
      <c r="T253" s="241"/>
      <c r="U253" s="242" t="s">
        <v>62</v>
      </c>
      <c r="V253" s="241"/>
      <c r="W253" s="242" t="s">
        <v>62</v>
      </c>
      <c r="X253" s="241"/>
      <c r="Y253" s="242" t="s">
        <v>62</v>
      </c>
      <c r="Z253" s="241"/>
      <c r="AA253" s="242" t="s">
        <v>62</v>
      </c>
      <c r="AB253" s="241"/>
      <c r="AC253" s="242" t="s">
        <v>62</v>
      </c>
      <c r="AD253" s="241"/>
      <c r="AE253" s="242" t="s">
        <v>62</v>
      </c>
      <c r="AF253" s="243" t="str">
        <f>IF(AND(O253="",Q253="",S253="",U253="",W253="",Y253="",AA253="",AC253=""),"",IF(OR(AND(O253&lt;&gt;"NA",O253&lt;&gt;"C",O253&lt;&gt;"NC",O253&lt;&gt;"SF",O253&lt;&gt;""),AND(Q253&lt;&gt;"NA",Q253&lt;&gt;"C",Q253&lt;&gt;"NC",Q253&lt;&gt;"SF",Q253&lt;&gt;""),AND(S253&lt;&gt;"NA",S253&lt;&gt;"C",S253&lt;&gt;"NC",S253&lt;&gt;"SF",S253&lt;&gt;""),AND(U253&lt;&gt;"NA",U253&lt;&gt;"C",U253&lt;&gt;"NC",U253&lt;&gt;"SF",U253&lt;&gt;""),AND(W253&lt;&gt;"NA",W253&lt;&gt;"C",W253&lt;&gt;"NC",W253&lt;&gt;"SF",W253&lt;&gt;""),AND(Y253&lt;&gt;"NA",Y253&lt;&gt;"C",Y253&lt;&gt;"NC",Y253&lt;&gt;"SF",Y253&lt;&gt;""),AND(AA253&lt;&gt;"NA",AA253&lt;&gt;"C",AA253&lt;&gt;"NC",AA253&lt;&gt;"SF",AA253&lt;&gt;""),AND(AC253&lt;&gt;"NA",AC253&lt;&gt;"C",AC253&lt;&gt;"NC",AC253&lt;&gt;"SF",AC253&lt;&gt;"")),"FALSO",IF(AND(O253="NA",Q253="NA",S253="NA",U253="NA",W253="NA",Y253="NA",AA253="NA",AC253="NA"),"NA",IF(OR(O253="NC",Q253="NC",S253="NC",U253="NC",W253="NC",Y253="NC",AA253="NC",AC253="NC",O253="SF",Q253="SF",S253="SF",U253="SF",W253="SF",Y253="SF",AA253="SF",AC253="SF"),"NC",IF(OR(O253="C",Q253="C",S253="C",U253="C",W253="C",Y253="C",AA253="C",AC253="C"),"C","")))))</f>
        <v>NA</v>
      </c>
      <c r="AG253" s="244" t="str">
        <f>IF(AND(AE253="C",AF253="C"),"UTILIZOU O PDA CORRETAMENTE",IF(AND(AE253="C",AF253="NC"),"UTILIZOU O PDA CORRETAMENTE. NÃO HÁ FOTOS DE TODAS AS ETAPAS",IF(AND(AE253="NC",AF253="NC"),"NÃO UTILIZOU O PDA",IF(AND(AE253="NA",AF253="NA"),"NÃO AVALIADO POR FALHA DE SINCRONISMO"))))</f>
        <v>NÃO AVALIADO POR FALHA DE SINCRONISMO</v>
      </c>
      <c r="AH253" s="242" t="s">
        <v>207</v>
      </c>
      <c r="AI253" s="245" t="s">
        <v>6</v>
      </c>
      <c r="AJ253" s="246" t="str">
        <f>E253</f>
        <v>SÃO PAULO</v>
      </c>
      <c r="AK253" s="247" t="s">
        <v>60</v>
      </c>
    </row>
    <row r="254" spans="1:37" ht="30" hidden="1" customHeight="1">
      <c r="A254" s="162" t="s">
        <v>201</v>
      </c>
      <c r="B254" s="176">
        <v>2621042463</v>
      </c>
      <c r="C254" s="176" t="s">
        <v>122</v>
      </c>
      <c r="D254" s="176" t="s">
        <v>111</v>
      </c>
      <c r="E254" s="176" t="s">
        <v>5</v>
      </c>
      <c r="F254" s="176" t="s">
        <v>1363</v>
      </c>
      <c r="G254" s="176">
        <v>800</v>
      </c>
      <c r="H254" s="176" t="s">
        <v>217</v>
      </c>
      <c r="I254" s="176" t="s">
        <v>295</v>
      </c>
      <c r="J254" s="176" t="s">
        <v>1177</v>
      </c>
      <c r="K254" s="176" t="s">
        <v>1271</v>
      </c>
      <c r="L254" s="204">
        <v>46162.495138888888</v>
      </c>
      <c r="M254" s="204">
        <v>46162.586805555555</v>
      </c>
      <c r="N254" s="176" t="s">
        <v>1179</v>
      </c>
      <c r="O254" s="155" t="s">
        <v>207</v>
      </c>
      <c r="P254" s="90"/>
      <c r="Q254" s="144" t="s">
        <v>207</v>
      </c>
      <c r="R254" s="90"/>
      <c r="S254" s="144" t="s">
        <v>207</v>
      </c>
      <c r="T254" s="90"/>
      <c r="U254" s="144" t="s">
        <v>207</v>
      </c>
      <c r="V254" s="90"/>
      <c r="W254" s="144" t="s">
        <v>207</v>
      </c>
      <c r="X254" s="90"/>
      <c r="Y254" s="144" t="s">
        <v>62</v>
      </c>
      <c r="Z254" s="90"/>
      <c r="AA254" s="144" t="s">
        <v>207</v>
      </c>
      <c r="AB254" s="90"/>
      <c r="AC254" s="144" t="s">
        <v>207</v>
      </c>
      <c r="AD254" s="90"/>
      <c r="AE254" s="144" t="s">
        <v>207</v>
      </c>
      <c r="AF254" s="142" t="str">
        <f>IF(AND(O254="",Q254="",S254="",U254="",W254="",Y254="",AA254="",AC254=""),"",IF(OR(AND(O254&lt;&gt;"NA",O254&lt;&gt;"C",O254&lt;&gt;"NC",O254&lt;&gt;"SF",O254&lt;&gt;""),AND(Q254&lt;&gt;"NA",Q254&lt;&gt;"C",Q254&lt;&gt;"NC",Q254&lt;&gt;"SF",Q254&lt;&gt;""),AND(S254&lt;&gt;"NA",S254&lt;&gt;"C",S254&lt;&gt;"NC",S254&lt;&gt;"SF",S254&lt;&gt;""),AND(U254&lt;&gt;"NA",U254&lt;&gt;"C",U254&lt;&gt;"NC",U254&lt;&gt;"SF",U254&lt;&gt;""),AND(W254&lt;&gt;"NA",W254&lt;&gt;"C",W254&lt;&gt;"NC",W254&lt;&gt;"SF",W254&lt;&gt;""),AND(Y254&lt;&gt;"NA",Y254&lt;&gt;"C",Y254&lt;&gt;"NC",Y254&lt;&gt;"SF",Y254&lt;&gt;""),AND(AA254&lt;&gt;"NA",AA254&lt;&gt;"C",AA254&lt;&gt;"NC",AA254&lt;&gt;"SF",AA254&lt;&gt;""),AND(AC254&lt;&gt;"NA",AC254&lt;&gt;"C",AC254&lt;&gt;"NC",AC254&lt;&gt;"SF",AC254&lt;&gt;"")),"FALSO",IF(AND(O254="NA",Q254="NA",S254="NA",U254="NA",W254="NA",Y254="NA",AA254="NA",AC254="NA"),"NA",IF(OR(O254="NC",Q254="NC",S254="NC",U254="NC",W254="NC",Y254="NC",AA254="NC",AC254="NC",O254="SF",Q254="SF",S254="SF",U254="SF",W254="SF",Y254="SF",AA254="SF",AC254="SF"),"NC",IF(OR(O254="C",Q254="C",S254="C",U254="C",W254="C",Y254="C",AA254="C",AC254="C"),"C","")))))</f>
        <v>C</v>
      </c>
      <c r="AG254" s="185" t="str">
        <f>IF(AND(AE254="C",AF254="C"),"UTILIZOU O PDA CORRETAMENTE",IF(AND(AE254="C",AF254="NC"),"UTILIZOU O PDA CORRETAMENTE. NÃO HÁ FOTOS DE TODAS AS ETAPAS",IF(AND(AE254="NC",AF254="NC"),"NÃO UTILIZOU O PDA",IF(AND(AE254="NA",AF254="NA"),"NÃO AVALIADO POR FALHA DE SINCRONISMO"))))</f>
        <v>UTILIZOU O PDA CORRETAMENTE</v>
      </c>
      <c r="AH254" s="144" t="s">
        <v>207</v>
      </c>
      <c r="AI254" s="150" t="s">
        <v>6</v>
      </c>
      <c r="AJ254" s="149" t="str">
        <f>E254</f>
        <v>SÃO PAULO</v>
      </c>
      <c r="AK254" s="151" t="s">
        <v>60</v>
      </c>
    </row>
    <row r="255" spans="1:37" ht="30" hidden="1" customHeight="1">
      <c r="A255" s="162" t="s">
        <v>201</v>
      </c>
      <c r="B255" s="176">
        <v>2621252906</v>
      </c>
      <c r="C255" s="176" t="s">
        <v>121</v>
      </c>
      <c r="D255" s="176" t="s">
        <v>112</v>
      </c>
      <c r="E255" s="176" t="s">
        <v>5</v>
      </c>
      <c r="F255" s="176" t="s">
        <v>1405</v>
      </c>
      <c r="G255" s="176">
        <v>4</v>
      </c>
      <c r="H255" s="176"/>
      <c r="I255" s="176" t="s">
        <v>546</v>
      </c>
      <c r="J255" s="176" t="s">
        <v>1166</v>
      </c>
      <c r="K255" s="176"/>
      <c r="L255" s="204">
        <v>46162.521527777775</v>
      </c>
      <c r="M255" s="204">
        <v>46162.524305555555</v>
      </c>
      <c r="N255" s="176" t="s">
        <v>366</v>
      </c>
      <c r="O255" s="155" t="s">
        <v>207</v>
      </c>
      <c r="P255" s="90"/>
      <c r="Q255" s="144" t="s">
        <v>207</v>
      </c>
      <c r="R255" s="90"/>
      <c r="S255" s="144" t="s">
        <v>62</v>
      </c>
      <c r="T255" s="90"/>
      <c r="U255" s="144" t="s">
        <v>207</v>
      </c>
      <c r="V255" s="90"/>
      <c r="W255" s="144" t="s">
        <v>62</v>
      </c>
      <c r="X255" s="90"/>
      <c r="Y255" s="144" t="s">
        <v>62</v>
      </c>
      <c r="Z255" s="90"/>
      <c r="AA255" s="144" t="s">
        <v>62</v>
      </c>
      <c r="AB255" s="90"/>
      <c r="AC255" s="144" t="s">
        <v>207</v>
      </c>
      <c r="AD255" s="90"/>
      <c r="AE255" s="144" t="s">
        <v>207</v>
      </c>
      <c r="AF255" s="142" t="str">
        <f>IF(AND(O255="",Q255="",S255="",U255="",W255="",Y255="",AA255="",AC255=""),"",IF(OR(AND(O255&lt;&gt;"NA",O255&lt;&gt;"C",O255&lt;&gt;"NC",O255&lt;&gt;"SF",O255&lt;&gt;""),AND(Q255&lt;&gt;"NA",Q255&lt;&gt;"C",Q255&lt;&gt;"NC",Q255&lt;&gt;"SF",Q255&lt;&gt;""),AND(S255&lt;&gt;"NA",S255&lt;&gt;"C",S255&lt;&gt;"NC",S255&lt;&gt;"SF",S255&lt;&gt;""),AND(U255&lt;&gt;"NA",U255&lt;&gt;"C",U255&lt;&gt;"NC",U255&lt;&gt;"SF",U255&lt;&gt;""),AND(W255&lt;&gt;"NA",W255&lt;&gt;"C",W255&lt;&gt;"NC",W255&lt;&gt;"SF",W255&lt;&gt;""),AND(Y255&lt;&gt;"NA",Y255&lt;&gt;"C",Y255&lt;&gt;"NC",Y255&lt;&gt;"SF",Y255&lt;&gt;""),AND(AA255&lt;&gt;"NA",AA255&lt;&gt;"C",AA255&lt;&gt;"NC",AA255&lt;&gt;"SF",AA255&lt;&gt;""),AND(AC255&lt;&gt;"NA",AC255&lt;&gt;"C",AC255&lt;&gt;"NC",AC255&lt;&gt;"SF",AC255&lt;&gt;"")),"FALSO",IF(AND(O255="NA",Q255="NA",S255="NA",U255="NA",W255="NA",Y255="NA",AA255="NA",AC255="NA"),"NA",IF(OR(O255="NC",Q255="NC",S255="NC",U255="NC",W255="NC",Y255="NC",AA255="NC",AC255="NC",O255="SF",Q255="SF",S255="SF",U255="SF",W255="SF",Y255="SF",AA255="SF",AC255="SF"),"NC",IF(OR(O255="C",Q255="C",S255="C",U255="C",W255="C",Y255="C",AA255="C",AC255="C"),"C","")))))</f>
        <v>C</v>
      </c>
      <c r="AG255" s="185" t="str">
        <f>IF(AND(AE255="C",AF255="C"),"UTILIZOU O PDA CORRETAMENTE",IF(AND(AE255="C",AF255="NC"),"UTILIZOU O PDA CORRETAMENTE. NÃO HÁ FOTOS DE TODAS AS ETAPAS",IF(AND(AE255="NC",AF255="NC"),"NÃO UTILIZOU O PDA",IF(AND(AE255="NA",AF255="NA"),"NÃO AVALIADO POR FALHA DE SINCRONISMO"))))</f>
        <v>UTILIZOU O PDA CORRETAMENTE</v>
      </c>
      <c r="AH255" s="144" t="s">
        <v>207</v>
      </c>
      <c r="AI255" s="150" t="s">
        <v>6</v>
      </c>
      <c r="AJ255" s="149" t="str">
        <f>E255</f>
        <v>SÃO PAULO</v>
      </c>
      <c r="AK255" s="151" t="s">
        <v>60</v>
      </c>
    </row>
    <row r="256" spans="1:37" ht="30" hidden="1" customHeight="1">
      <c r="A256" s="218" t="s">
        <v>201</v>
      </c>
      <c r="B256" s="208">
        <v>2621103592</v>
      </c>
      <c r="C256" s="208" t="s">
        <v>1172</v>
      </c>
      <c r="D256" s="208" t="s">
        <v>112</v>
      </c>
      <c r="E256" s="208" t="s">
        <v>5</v>
      </c>
      <c r="F256" s="208" t="s">
        <v>1407</v>
      </c>
      <c r="G256" s="208">
        <v>881</v>
      </c>
      <c r="H256" s="208" t="s">
        <v>203</v>
      </c>
      <c r="I256" s="208" t="s">
        <v>601</v>
      </c>
      <c r="J256" s="208" t="s">
        <v>1173</v>
      </c>
      <c r="K256" s="208" t="s">
        <v>1408</v>
      </c>
      <c r="L256" s="239">
        <v>46162.581944444442</v>
      </c>
      <c r="M256" s="239">
        <v>46162.730555555558</v>
      </c>
      <c r="N256" s="208" t="s">
        <v>1183</v>
      </c>
      <c r="O256" s="240" t="s">
        <v>62</v>
      </c>
      <c r="P256" s="241"/>
      <c r="Q256" s="242" t="s">
        <v>62</v>
      </c>
      <c r="R256" s="241"/>
      <c r="S256" s="242" t="s">
        <v>62</v>
      </c>
      <c r="T256" s="241"/>
      <c r="U256" s="242" t="s">
        <v>62</v>
      </c>
      <c r="V256" s="241"/>
      <c r="W256" s="242" t="s">
        <v>62</v>
      </c>
      <c r="X256" s="241"/>
      <c r="Y256" s="242" t="s">
        <v>62</v>
      </c>
      <c r="Z256" s="241"/>
      <c r="AA256" s="242" t="s">
        <v>62</v>
      </c>
      <c r="AB256" s="241"/>
      <c r="AC256" s="242" t="s">
        <v>62</v>
      </c>
      <c r="AD256" s="241"/>
      <c r="AE256" s="242" t="s">
        <v>62</v>
      </c>
      <c r="AF256" s="243" t="str">
        <f>IF(AND(O256="",Q256="",S256="",U256="",W256="",Y256="",AA256="",AC256=""),"",IF(OR(AND(O256&lt;&gt;"NA",O256&lt;&gt;"C",O256&lt;&gt;"NC",O256&lt;&gt;"SF",O256&lt;&gt;""),AND(Q256&lt;&gt;"NA",Q256&lt;&gt;"C",Q256&lt;&gt;"NC",Q256&lt;&gt;"SF",Q256&lt;&gt;""),AND(S256&lt;&gt;"NA",S256&lt;&gt;"C",S256&lt;&gt;"NC",S256&lt;&gt;"SF",S256&lt;&gt;""),AND(U256&lt;&gt;"NA",U256&lt;&gt;"C",U256&lt;&gt;"NC",U256&lt;&gt;"SF",U256&lt;&gt;""),AND(W256&lt;&gt;"NA",W256&lt;&gt;"C",W256&lt;&gt;"NC",W256&lt;&gt;"SF",W256&lt;&gt;""),AND(Y256&lt;&gt;"NA",Y256&lt;&gt;"C",Y256&lt;&gt;"NC",Y256&lt;&gt;"SF",Y256&lt;&gt;""),AND(AA256&lt;&gt;"NA",AA256&lt;&gt;"C",AA256&lt;&gt;"NC",AA256&lt;&gt;"SF",AA256&lt;&gt;""),AND(AC256&lt;&gt;"NA",AC256&lt;&gt;"C",AC256&lt;&gt;"NC",AC256&lt;&gt;"SF",AC256&lt;&gt;"")),"FALSO",IF(AND(O256="NA",Q256="NA",S256="NA",U256="NA",W256="NA",Y256="NA",AA256="NA",AC256="NA"),"NA",IF(OR(O256="NC",Q256="NC",S256="NC",U256="NC",W256="NC",Y256="NC",AA256="NC",AC256="NC",O256="SF",Q256="SF",S256="SF",U256="SF",W256="SF",Y256="SF",AA256="SF",AC256="SF"),"NC",IF(OR(O256="C",Q256="C",S256="C",U256="C",W256="C",Y256="C",AA256="C",AC256="C"),"C","")))))</f>
        <v>NA</v>
      </c>
      <c r="AG256" s="244" t="str">
        <f>IF(AND(AE256="C",AF256="C"),"UTILIZOU O PDA CORRETAMENTE",IF(AND(AE256="C",AF256="NC"),"UTILIZOU O PDA CORRETAMENTE. NÃO HÁ FOTOS DE TODAS AS ETAPAS",IF(AND(AE256="NC",AF256="NC"),"NÃO UTILIZOU O PDA",IF(AND(AE256="NA",AF256="NA"),"NÃO AVALIADO POR FALHA DE SINCRONISMO"))))</f>
        <v>NÃO AVALIADO POR FALHA DE SINCRONISMO</v>
      </c>
      <c r="AH256" s="242" t="s">
        <v>207</v>
      </c>
      <c r="AI256" s="245" t="s">
        <v>6</v>
      </c>
      <c r="AJ256" s="246" t="str">
        <f>E256</f>
        <v>SÃO PAULO</v>
      </c>
      <c r="AK256" s="247" t="s">
        <v>60</v>
      </c>
    </row>
    <row r="257" spans="1:37" ht="30" hidden="1" customHeight="1">
      <c r="A257" s="162" t="s">
        <v>201</v>
      </c>
      <c r="B257" s="176">
        <v>2620797317</v>
      </c>
      <c r="C257" s="176" t="s">
        <v>121</v>
      </c>
      <c r="D257" s="176" t="s">
        <v>112</v>
      </c>
      <c r="E257" s="176" t="s">
        <v>5</v>
      </c>
      <c r="F257" s="176" t="s">
        <v>1368</v>
      </c>
      <c r="G257" s="176">
        <v>298</v>
      </c>
      <c r="H257" s="176" t="s">
        <v>217</v>
      </c>
      <c r="I257" s="176" t="s">
        <v>432</v>
      </c>
      <c r="J257" s="176" t="s">
        <v>1170</v>
      </c>
      <c r="K257" s="176" t="s">
        <v>217</v>
      </c>
      <c r="L257" s="204">
        <v>46162.598611111112</v>
      </c>
      <c r="M257" s="204">
        <v>46162.599305555559</v>
      </c>
      <c r="N257" s="176" t="s">
        <v>1171</v>
      </c>
      <c r="O257" s="155" t="s">
        <v>207</v>
      </c>
      <c r="P257" s="90"/>
      <c r="Q257" s="144" t="s">
        <v>230</v>
      </c>
      <c r="R257" s="90"/>
      <c r="S257" s="144" t="s">
        <v>62</v>
      </c>
      <c r="T257" s="90"/>
      <c r="U257" s="144" t="s">
        <v>207</v>
      </c>
      <c r="V257" s="90"/>
      <c r="W257" s="144" t="s">
        <v>62</v>
      </c>
      <c r="X257" s="90"/>
      <c r="Y257" s="144" t="s">
        <v>62</v>
      </c>
      <c r="Z257" s="90"/>
      <c r="AA257" s="144" t="s">
        <v>62</v>
      </c>
      <c r="AB257" s="90"/>
      <c r="AC257" s="144" t="s">
        <v>231</v>
      </c>
      <c r="AD257" s="90" t="s">
        <v>1409</v>
      </c>
      <c r="AE257" s="144" t="s">
        <v>207</v>
      </c>
      <c r="AF257" s="142" t="str">
        <f>IF(AND(O257="",Q257="",S257="",U257="",W257="",Y257="",AA257="",AC257=""),"",IF(OR(AND(O257&lt;&gt;"NA",O257&lt;&gt;"C",O257&lt;&gt;"NC",O257&lt;&gt;"SF",O257&lt;&gt;""),AND(Q257&lt;&gt;"NA",Q257&lt;&gt;"C",Q257&lt;&gt;"NC",Q257&lt;&gt;"SF",Q257&lt;&gt;""),AND(S257&lt;&gt;"NA",S257&lt;&gt;"C",S257&lt;&gt;"NC",S257&lt;&gt;"SF",S257&lt;&gt;""),AND(U257&lt;&gt;"NA",U257&lt;&gt;"C",U257&lt;&gt;"NC",U257&lt;&gt;"SF",U257&lt;&gt;""),AND(W257&lt;&gt;"NA",W257&lt;&gt;"C",W257&lt;&gt;"NC",W257&lt;&gt;"SF",W257&lt;&gt;""),AND(Y257&lt;&gt;"NA",Y257&lt;&gt;"C",Y257&lt;&gt;"NC",Y257&lt;&gt;"SF",Y257&lt;&gt;""),AND(AA257&lt;&gt;"NA",AA257&lt;&gt;"C",AA257&lt;&gt;"NC",AA257&lt;&gt;"SF",AA257&lt;&gt;""),AND(AC257&lt;&gt;"NA",AC257&lt;&gt;"C",AC257&lt;&gt;"NC",AC257&lt;&gt;"SF",AC257&lt;&gt;"")),"FALSO",IF(AND(O257="NA",Q257="NA",S257="NA",U257="NA",W257="NA",Y257="NA",AA257="NA",AC257="NA"),"NA",IF(OR(O257="NC",Q257="NC",S257="NC",U257="NC",W257="NC",Y257="NC",AA257="NC",AC257="NC",O257="SF",Q257="SF",S257="SF",U257="SF",W257="SF",Y257="SF",AA257="SF",AC257="SF"),"NC",IF(OR(O257="C",Q257="C",S257="C",U257="C",W257="C",Y257="C",AA257="C",AC257="C"),"C","")))))</f>
        <v>NC</v>
      </c>
      <c r="AG257" s="185" t="str">
        <f>IF(AND(AE257="C",AF257="C"),"UTILIZOU O PDA CORRETAMENTE",IF(AND(AE257="C",AF257="NC"),"UTILIZOU O PDA CORRETAMENTE. NÃO HÁ FOTOS DE TODAS AS ETAPAS",IF(AND(AE257="NC",AF257="NC"),"NÃO UTILIZOU O PDA",IF(AND(AE257="NA",AF257="NA"),"NÃO AVALIADO POR FALHA DE SINCRONISMO"))))</f>
        <v>UTILIZOU O PDA CORRETAMENTE. NÃO HÁ FOTOS DE TODAS AS ETAPAS</v>
      </c>
      <c r="AH257" s="144" t="s">
        <v>207</v>
      </c>
      <c r="AI257" s="150" t="s">
        <v>6</v>
      </c>
      <c r="AJ257" s="149" t="str">
        <f>E257</f>
        <v>SÃO PAULO</v>
      </c>
      <c r="AK257" s="151" t="s">
        <v>60</v>
      </c>
    </row>
    <row r="258" spans="1:37" ht="30" hidden="1" customHeight="1">
      <c r="A258" s="162" t="s">
        <v>201</v>
      </c>
      <c r="B258" s="176">
        <v>2621290662</v>
      </c>
      <c r="C258" s="176" t="s">
        <v>121</v>
      </c>
      <c r="D258" s="176" t="s">
        <v>112</v>
      </c>
      <c r="E258" s="176" t="s">
        <v>5</v>
      </c>
      <c r="F258" s="176" t="s">
        <v>438</v>
      </c>
      <c r="G258" s="176">
        <v>1477</v>
      </c>
      <c r="H258" s="176" t="s">
        <v>217</v>
      </c>
      <c r="I258" s="176" t="s">
        <v>439</v>
      </c>
      <c r="J258" s="176" t="s">
        <v>1170</v>
      </c>
      <c r="K258" s="176" t="s">
        <v>1410</v>
      </c>
      <c r="L258" s="204">
        <v>46162.600694444445</v>
      </c>
      <c r="M258" s="204">
        <v>46162.602083333331</v>
      </c>
      <c r="N258" s="176" t="s">
        <v>1171</v>
      </c>
      <c r="O258" s="155" t="s">
        <v>230</v>
      </c>
      <c r="P258" s="90"/>
      <c r="Q258" s="144" t="s">
        <v>230</v>
      </c>
      <c r="R258" s="90"/>
      <c r="S258" s="144" t="s">
        <v>230</v>
      </c>
      <c r="T258" s="90"/>
      <c r="U258" s="144" t="s">
        <v>230</v>
      </c>
      <c r="V258" s="90"/>
      <c r="W258" s="144" t="s">
        <v>230</v>
      </c>
      <c r="X258" s="90"/>
      <c r="Y258" s="144" t="s">
        <v>230</v>
      </c>
      <c r="Z258" s="90"/>
      <c r="AA258" s="144" t="s">
        <v>230</v>
      </c>
      <c r="AB258" s="90"/>
      <c r="AC258" s="144" t="s">
        <v>230</v>
      </c>
      <c r="AD258" s="90"/>
      <c r="AE258" s="144" t="s">
        <v>231</v>
      </c>
      <c r="AF258" s="142" t="str">
        <f>IF(AND(O258="",Q258="",S258="",U258="",W258="",Y258="",AA258="",AC258=""),"",IF(OR(AND(O258&lt;&gt;"NA",O258&lt;&gt;"C",O258&lt;&gt;"NC",O258&lt;&gt;"SF",O258&lt;&gt;""),AND(Q258&lt;&gt;"NA",Q258&lt;&gt;"C",Q258&lt;&gt;"NC",Q258&lt;&gt;"SF",Q258&lt;&gt;""),AND(S258&lt;&gt;"NA",S258&lt;&gt;"C",S258&lt;&gt;"NC",S258&lt;&gt;"SF",S258&lt;&gt;""),AND(U258&lt;&gt;"NA",U258&lt;&gt;"C",U258&lt;&gt;"NC",U258&lt;&gt;"SF",U258&lt;&gt;""),AND(W258&lt;&gt;"NA",W258&lt;&gt;"C",W258&lt;&gt;"NC",W258&lt;&gt;"SF",W258&lt;&gt;""),AND(Y258&lt;&gt;"NA",Y258&lt;&gt;"C",Y258&lt;&gt;"NC",Y258&lt;&gt;"SF",Y258&lt;&gt;""),AND(AA258&lt;&gt;"NA",AA258&lt;&gt;"C",AA258&lt;&gt;"NC",AA258&lt;&gt;"SF",AA258&lt;&gt;""),AND(AC258&lt;&gt;"NA",AC258&lt;&gt;"C",AC258&lt;&gt;"NC",AC258&lt;&gt;"SF",AC258&lt;&gt;"")),"FALSO",IF(AND(O258="NA",Q258="NA",S258="NA",U258="NA",W258="NA",Y258="NA",AA258="NA",AC258="NA"),"NA",IF(OR(O258="NC",Q258="NC",S258="NC",U258="NC",W258="NC",Y258="NC",AA258="NC",AC258="NC",O258="SF",Q258="SF",S258="SF",U258="SF",W258="SF",Y258="SF",AA258="SF",AC258="SF"),"NC",IF(OR(O258="C",Q258="C",S258="C",U258="C",W258="C",Y258="C",AA258="C",AC258="C"),"C","")))))</f>
        <v>NC</v>
      </c>
      <c r="AG258" s="185" t="str">
        <f>IF(AND(AE258="C",AF258="C"),"UTILIZOU O PDA CORRETAMENTE",IF(AND(AE258="C",AF258="NC"),"UTILIZOU O PDA CORRETAMENTE. NÃO HÁ FOTOS DE TODAS AS ETAPAS",IF(AND(AE258="NC",AF258="NC"),"NÃO UTILIZOU O PDA",IF(AND(AE258="NA",AF258="NA"),"NÃO AVALIADO POR FALHA DE SINCRONISMO"))))</f>
        <v>NÃO UTILIZOU O PDA</v>
      </c>
      <c r="AH258" s="144" t="s">
        <v>207</v>
      </c>
      <c r="AI258" s="150" t="s">
        <v>6</v>
      </c>
      <c r="AJ258" s="149" t="str">
        <f>E258</f>
        <v>SÃO PAULO</v>
      </c>
      <c r="AK258" s="151" t="s">
        <v>60</v>
      </c>
    </row>
    <row r="259" spans="1:37" ht="30" hidden="1" customHeight="1">
      <c r="A259" s="218" t="s">
        <v>201</v>
      </c>
      <c r="B259" s="208">
        <v>2621102422</v>
      </c>
      <c r="C259" s="208" t="s">
        <v>121</v>
      </c>
      <c r="D259" s="208" t="s">
        <v>112</v>
      </c>
      <c r="E259" s="208" t="s">
        <v>5</v>
      </c>
      <c r="F259" s="208" t="s">
        <v>1027</v>
      </c>
      <c r="G259" s="208">
        <v>377</v>
      </c>
      <c r="H259" s="208" t="s">
        <v>217</v>
      </c>
      <c r="I259" s="208" t="s">
        <v>459</v>
      </c>
      <c r="J259" s="208" t="s">
        <v>1166</v>
      </c>
      <c r="K259" s="208" t="s">
        <v>1186</v>
      </c>
      <c r="L259" s="239">
        <v>46162.632638888892</v>
      </c>
      <c r="M259" s="239">
        <v>46162.665972222225</v>
      </c>
      <c r="N259" s="208" t="s">
        <v>1187</v>
      </c>
      <c r="O259" s="240" t="s">
        <v>62</v>
      </c>
      <c r="P259" s="241"/>
      <c r="Q259" s="242" t="s">
        <v>62</v>
      </c>
      <c r="R259" s="241"/>
      <c r="S259" s="242" t="s">
        <v>62</v>
      </c>
      <c r="T259" s="241"/>
      <c r="U259" s="242" t="s">
        <v>62</v>
      </c>
      <c r="V259" s="241"/>
      <c r="W259" s="242" t="s">
        <v>62</v>
      </c>
      <c r="X259" s="241"/>
      <c r="Y259" s="242" t="s">
        <v>62</v>
      </c>
      <c r="Z259" s="241"/>
      <c r="AA259" s="242" t="s">
        <v>62</v>
      </c>
      <c r="AB259" s="241"/>
      <c r="AC259" s="242" t="s">
        <v>62</v>
      </c>
      <c r="AD259" s="241"/>
      <c r="AE259" s="242" t="s">
        <v>62</v>
      </c>
      <c r="AF259" s="243" t="str">
        <f>IF(AND(O259="",Q259="",S259="",U259="",W259="",Y259="",AA259="",AC259=""),"",IF(OR(AND(O259&lt;&gt;"NA",O259&lt;&gt;"C",O259&lt;&gt;"NC",O259&lt;&gt;"SF",O259&lt;&gt;""),AND(Q259&lt;&gt;"NA",Q259&lt;&gt;"C",Q259&lt;&gt;"NC",Q259&lt;&gt;"SF",Q259&lt;&gt;""),AND(S259&lt;&gt;"NA",S259&lt;&gt;"C",S259&lt;&gt;"NC",S259&lt;&gt;"SF",S259&lt;&gt;""),AND(U259&lt;&gt;"NA",U259&lt;&gt;"C",U259&lt;&gt;"NC",U259&lt;&gt;"SF",U259&lt;&gt;""),AND(W259&lt;&gt;"NA",W259&lt;&gt;"C",W259&lt;&gt;"NC",W259&lt;&gt;"SF",W259&lt;&gt;""),AND(Y259&lt;&gt;"NA",Y259&lt;&gt;"C",Y259&lt;&gt;"NC",Y259&lt;&gt;"SF",Y259&lt;&gt;""),AND(AA259&lt;&gt;"NA",AA259&lt;&gt;"C",AA259&lt;&gt;"NC",AA259&lt;&gt;"SF",AA259&lt;&gt;""),AND(AC259&lt;&gt;"NA",AC259&lt;&gt;"C",AC259&lt;&gt;"NC",AC259&lt;&gt;"SF",AC259&lt;&gt;"")),"FALSO",IF(AND(O259="NA",Q259="NA",S259="NA",U259="NA",W259="NA",Y259="NA",AA259="NA",AC259="NA"),"NA",IF(OR(O259="NC",Q259="NC",S259="NC",U259="NC",W259="NC",Y259="NC",AA259="NC",AC259="NC",O259="SF",Q259="SF",S259="SF",U259="SF",W259="SF",Y259="SF",AA259="SF",AC259="SF"),"NC",IF(OR(O259="C",Q259="C",S259="C",U259="C",W259="C",Y259="C",AA259="C",AC259="C"),"C","")))))</f>
        <v>NA</v>
      </c>
      <c r="AG259" s="244" t="str">
        <f>IF(AND(AE259="C",AF259="C"),"UTILIZOU O PDA CORRETAMENTE",IF(AND(AE259="C",AF259="NC"),"UTILIZOU O PDA CORRETAMENTE. NÃO HÁ FOTOS DE TODAS AS ETAPAS",IF(AND(AE259="NC",AF259="NC"),"NÃO UTILIZOU O PDA",IF(AND(AE259="NA",AF259="NA"),"NÃO AVALIADO POR FALHA DE SINCRONISMO"))))</f>
        <v>NÃO AVALIADO POR FALHA DE SINCRONISMO</v>
      </c>
      <c r="AH259" s="242" t="s">
        <v>207</v>
      </c>
      <c r="AI259" s="245" t="s">
        <v>6</v>
      </c>
      <c r="AJ259" s="246" t="str">
        <f>E259</f>
        <v>SÃO PAULO</v>
      </c>
      <c r="AK259" s="247" t="s">
        <v>60</v>
      </c>
    </row>
    <row r="260" spans="1:37" ht="30" hidden="1" customHeight="1">
      <c r="A260" s="162" t="s">
        <v>201</v>
      </c>
      <c r="B260" s="176">
        <v>2620536215</v>
      </c>
      <c r="C260" s="176" t="s">
        <v>120</v>
      </c>
      <c r="D260" s="176" t="s">
        <v>110</v>
      </c>
      <c r="E260" s="176" t="s">
        <v>5</v>
      </c>
      <c r="F260" s="176" t="s">
        <v>259</v>
      </c>
      <c r="G260" s="176">
        <v>1193</v>
      </c>
      <c r="H260" s="176" t="s">
        <v>260</v>
      </c>
      <c r="I260" s="176" t="s">
        <v>261</v>
      </c>
      <c r="J260" s="176" t="s">
        <v>120</v>
      </c>
      <c r="K260" s="176" t="s">
        <v>1221</v>
      </c>
      <c r="L260" s="204">
        <v>46162.893055555556</v>
      </c>
      <c r="M260" s="204">
        <v>46163.020833333336</v>
      </c>
      <c r="N260" s="176" t="s">
        <v>1169</v>
      </c>
      <c r="O260" s="155" t="s">
        <v>207</v>
      </c>
      <c r="P260" s="90"/>
      <c r="Q260" s="144" t="s">
        <v>207</v>
      </c>
      <c r="R260" s="90"/>
      <c r="S260" s="144" t="s">
        <v>207</v>
      </c>
      <c r="T260" s="90"/>
      <c r="U260" s="144" t="s">
        <v>207</v>
      </c>
      <c r="V260" s="90"/>
      <c r="W260" s="144" t="s">
        <v>207</v>
      </c>
      <c r="X260" s="90"/>
      <c r="Y260" s="144" t="s">
        <v>62</v>
      </c>
      <c r="Z260" s="90"/>
      <c r="AA260" s="144" t="s">
        <v>207</v>
      </c>
      <c r="AB260" s="90"/>
      <c r="AC260" s="144" t="s">
        <v>207</v>
      </c>
      <c r="AD260" s="90"/>
      <c r="AE260" s="144" t="s">
        <v>207</v>
      </c>
      <c r="AF260" s="142" t="str">
        <f>IF(AND(O260="",Q260="",S260="",U260="",W260="",Y260="",AA260="",AC260=""),"",IF(OR(AND(O260&lt;&gt;"NA",O260&lt;&gt;"C",O260&lt;&gt;"NC",O260&lt;&gt;"SF",O260&lt;&gt;""),AND(Q260&lt;&gt;"NA",Q260&lt;&gt;"C",Q260&lt;&gt;"NC",Q260&lt;&gt;"SF",Q260&lt;&gt;""),AND(S260&lt;&gt;"NA",S260&lt;&gt;"C",S260&lt;&gt;"NC",S260&lt;&gt;"SF",S260&lt;&gt;""),AND(U260&lt;&gt;"NA",U260&lt;&gt;"C",U260&lt;&gt;"NC",U260&lt;&gt;"SF",U260&lt;&gt;""),AND(W260&lt;&gt;"NA",W260&lt;&gt;"C",W260&lt;&gt;"NC",W260&lt;&gt;"SF",W260&lt;&gt;""),AND(Y260&lt;&gt;"NA",Y260&lt;&gt;"C",Y260&lt;&gt;"NC",Y260&lt;&gt;"SF",Y260&lt;&gt;""),AND(AA260&lt;&gt;"NA",AA260&lt;&gt;"C",AA260&lt;&gt;"NC",AA260&lt;&gt;"SF",AA260&lt;&gt;""),AND(AC260&lt;&gt;"NA",AC260&lt;&gt;"C",AC260&lt;&gt;"NC",AC260&lt;&gt;"SF",AC260&lt;&gt;"")),"FALSO",IF(AND(O260="NA",Q260="NA",S260="NA",U260="NA",W260="NA",Y260="NA",AA260="NA",AC260="NA"),"NA",IF(OR(O260="NC",Q260="NC",S260="NC",U260="NC",W260="NC",Y260="NC",AA260="NC",AC260="NC",O260="SF",Q260="SF",S260="SF",U260="SF",W260="SF",Y260="SF",AA260="SF",AC260="SF"),"NC",IF(OR(O260="C",Q260="C",S260="C",U260="C",W260="C",Y260="C",AA260="C",AC260="C"),"C","")))))</f>
        <v>C</v>
      </c>
      <c r="AG260" s="185" t="str">
        <f>IF(AND(AE260="C",AF260="C"),"UTILIZOU O PDA CORRETAMENTE",IF(AND(AE260="C",AF260="NC"),"UTILIZOU O PDA CORRETAMENTE. NÃO HÁ FOTOS DE TODAS AS ETAPAS",IF(AND(AE260="NC",AF260="NC"),"NÃO UTILIZOU O PDA",IF(AND(AE260="NA",AF260="NA"),"NÃO AVALIADO POR FALHA DE SINCRONISMO"))))</f>
        <v>UTILIZOU O PDA CORRETAMENTE</v>
      </c>
      <c r="AH260" s="144" t="s">
        <v>207</v>
      </c>
      <c r="AI260" s="150" t="s">
        <v>6</v>
      </c>
      <c r="AJ260" s="149" t="str">
        <f>E260</f>
        <v>SÃO PAULO</v>
      </c>
      <c r="AK260" s="151" t="s">
        <v>60</v>
      </c>
    </row>
    <row r="261" spans="1:37" ht="30" hidden="1" customHeight="1">
      <c r="A261" s="162" t="s">
        <v>201</v>
      </c>
      <c r="B261" s="176">
        <v>2621269395</v>
      </c>
      <c r="C261" s="176" t="s">
        <v>121</v>
      </c>
      <c r="D261" s="176" t="s">
        <v>112</v>
      </c>
      <c r="E261" s="176" t="s">
        <v>5</v>
      </c>
      <c r="F261" s="176" t="s">
        <v>569</v>
      </c>
      <c r="G261" s="176">
        <v>1768</v>
      </c>
      <c r="H261" s="176"/>
      <c r="I261" s="176" t="s">
        <v>459</v>
      </c>
      <c r="J261" s="176" t="s">
        <v>1166</v>
      </c>
      <c r="K261" s="176"/>
      <c r="L261" s="204">
        <v>46162.922222222223</v>
      </c>
      <c r="M261" s="204">
        <v>46162.94027777778</v>
      </c>
      <c r="N261" s="176" t="s">
        <v>503</v>
      </c>
      <c r="O261" s="155" t="s">
        <v>207</v>
      </c>
      <c r="P261" s="90"/>
      <c r="Q261" s="144" t="s">
        <v>207</v>
      </c>
      <c r="R261" s="90"/>
      <c r="S261" s="144" t="s">
        <v>62</v>
      </c>
      <c r="T261" s="90"/>
      <c r="U261" s="144" t="s">
        <v>62</v>
      </c>
      <c r="V261" s="90"/>
      <c r="W261" s="144" t="s">
        <v>62</v>
      </c>
      <c r="X261" s="90"/>
      <c r="Y261" s="144" t="s">
        <v>62</v>
      </c>
      <c r="Z261" s="90"/>
      <c r="AA261" s="144" t="s">
        <v>62</v>
      </c>
      <c r="AB261" s="90"/>
      <c r="AC261" s="144" t="s">
        <v>207</v>
      </c>
      <c r="AD261" s="90"/>
      <c r="AE261" s="144" t="s">
        <v>207</v>
      </c>
      <c r="AF261" s="142" t="str">
        <f>IF(AND(O261="",Q261="",S261="",U261="",W261="",Y261="",AA261="",AC261=""),"",IF(OR(AND(O261&lt;&gt;"NA",O261&lt;&gt;"C",O261&lt;&gt;"NC",O261&lt;&gt;"SF",O261&lt;&gt;""),AND(Q261&lt;&gt;"NA",Q261&lt;&gt;"C",Q261&lt;&gt;"NC",Q261&lt;&gt;"SF",Q261&lt;&gt;""),AND(S261&lt;&gt;"NA",S261&lt;&gt;"C",S261&lt;&gt;"NC",S261&lt;&gt;"SF",S261&lt;&gt;""),AND(U261&lt;&gt;"NA",U261&lt;&gt;"C",U261&lt;&gt;"NC",U261&lt;&gt;"SF",U261&lt;&gt;""),AND(W261&lt;&gt;"NA",W261&lt;&gt;"C",W261&lt;&gt;"NC",W261&lt;&gt;"SF",W261&lt;&gt;""),AND(Y261&lt;&gt;"NA",Y261&lt;&gt;"C",Y261&lt;&gt;"NC",Y261&lt;&gt;"SF",Y261&lt;&gt;""),AND(AA261&lt;&gt;"NA",AA261&lt;&gt;"C",AA261&lt;&gt;"NC",AA261&lt;&gt;"SF",AA261&lt;&gt;""),AND(AC261&lt;&gt;"NA",AC261&lt;&gt;"C",AC261&lt;&gt;"NC",AC261&lt;&gt;"SF",AC261&lt;&gt;"")),"FALSO",IF(AND(O261="NA",Q261="NA",S261="NA",U261="NA",W261="NA",Y261="NA",AA261="NA",AC261="NA"),"NA",IF(OR(O261="NC",Q261="NC",S261="NC",U261="NC",W261="NC",Y261="NC",AA261="NC",AC261="NC",O261="SF",Q261="SF",S261="SF",U261="SF",W261="SF",Y261="SF",AA261="SF",AC261="SF"),"NC",IF(OR(O261="C",Q261="C",S261="C",U261="C",W261="C",Y261="C",AA261="C",AC261="C"),"C","")))))</f>
        <v>C</v>
      </c>
      <c r="AG261" s="185" t="str">
        <f>IF(AND(AE261="C",AF261="C"),"UTILIZOU O PDA CORRETAMENTE",IF(AND(AE261="C",AF261="NC"),"UTILIZOU O PDA CORRETAMENTE. NÃO HÁ FOTOS DE TODAS AS ETAPAS",IF(AND(AE261="NC",AF261="NC"),"NÃO UTILIZOU O PDA",IF(AND(AE261="NA",AF261="NA"),"NÃO AVALIADO POR FALHA DE SINCRONISMO"))))</f>
        <v>UTILIZOU O PDA CORRETAMENTE</v>
      </c>
      <c r="AH261" s="144" t="s">
        <v>207</v>
      </c>
      <c r="AI261" s="150" t="s">
        <v>6</v>
      </c>
      <c r="AJ261" s="149" t="str">
        <f>E261</f>
        <v>SÃO PAULO</v>
      </c>
      <c r="AK261" s="151" t="s">
        <v>60</v>
      </c>
    </row>
    <row r="262" spans="1:37" ht="30" hidden="1" customHeight="1">
      <c r="A262" s="162" t="s">
        <v>201</v>
      </c>
      <c r="B262" s="176">
        <v>2620538862</v>
      </c>
      <c r="C262" s="176" t="s">
        <v>120</v>
      </c>
      <c r="D262" s="176" t="s">
        <v>110</v>
      </c>
      <c r="E262" s="176" t="s">
        <v>5</v>
      </c>
      <c r="F262" s="176" t="s">
        <v>259</v>
      </c>
      <c r="G262" s="176">
        <v>1193</v>
      </c>
      <c r="H262" s="176" t="s">
        <v>285</v>
      </c>
      <c r="I262" s="176" t="s">
        <v>332</v>
      </c>
      <c r="J262" s="176" t="s">
        <v>120</v>
      </c>
      <c r="K262" s="176" t="s">
        <v>1221</v>
      </c>
      <c r="L262" s="204">
        <v>46163.030555555553</v>
      </c>
      <c r="M262" s="204">
        <v>46163.133333333331</v>
      </c>
      <c r="N262" s="176" t="s">
        <v>1169</v>
      </c>
      <c r="O262" s="155" t="s">
        <v>207</v>
      </c>
      <c r="P262" s="90"/>
      <c r="Q262" s="144" t="s">
        <v>207</v>
      </c>
      <c r="R262" s="90"/>
      <c r="S262" s="144" t="s">
        <v>207</v>
      </c>
      <c r="T262" s="90"/>
      <c r="U262" s="144" t="s">
        <v>207</v>
      </c>
      <c r="V262" s="90"/>
      <c r="W262" s="144" t="s">
        <v>207</v>
      </c>
      <c r="X262" s="90"/>
      <c r="Y262" s="144" t="s">
        <v>62</v>
      </c>
      <c r="Z262" s="90"/>
      <c r="AA262" s="144" t="s">
        <v>207</v>
      </c>
      <c r="AB262" s="90"/>
      <c r="AC262" s="144" t="s">
        <v>207</v>
      </c>
      <c r="AD262" s="90"/>
      <c r="AE262" s="144" t="s">
        <v>207</v>
      </c>
      <c r="AF262" s="142" t="str">
        <f>IF(AND(O262="",Q262="",S262="",U262="",W262="",Y262="",AA262="",AC262=""),"",IF(OR(AND(O262&lt;&gt;"NA",O262&lt;&gt;"C",O262&lt;&gt;"NC",O262&lt;&gt;"SF",O262&lt;&gt;""),AND(Q262&lt;&gt;"NA",Q262&lt;&gt;"C",Q262&lt;&gt;"NC",Q262&lt;&gt;"SF",Q262&lt;&gt;""),AND(S262&lt;&gt;"NA",S262&lt;&gt;"C",S262&lt;&gt;"NC",S262&lt;&gt;"SF",S262&lt;&gt;""),AND(U262&lt;&gt;"NA",U262&lt;&gt;"C",U262&lt;&gt;"NC",U262&lt;&gt;"SF",U262&lt;&gt;""),AND(W262&lt;&gt;"NA",W262&lt;&gt;"C",W262&lt;&gt;"NC",W262&lt;&gt;"SF",W262&lt;&gt;""),AND(Y262&lt;&gt;"NA",Y262&lt;&gt;"C",Y262&lt;&gt;"NC",Y262&lt;&gt;"SF",Y262&lt;&gt;""),AND(AA262&lt;&gt;"NA",AA262&lt;&gt;"C",AA262&lt;&gt;"NC",AA262&lt;&gt;"SF",AA262&lt;&gt;""),AND(AC262&lt;&gt;"NA",AC262&lt;&gt;"C",AC262&lt;&gt;"NC",AC262&lt;&gt;"SF",AC262&lt;&gt;"")),"FALSO",IF(AND(O262="NA",Q262="NA",S262="NA",U262="NA",W262="NA",Y262="NA",AA262="NA",AC262="NA"),"NA",IF(OR(O262="NC",Q262="NC",S262="NC",U262="NC",W262="NC",Y262="NC",AA262="NC",AC262="NC",O262="SF",Q262="SF",S262="SF",U262="SF",W262="SF",Y262="SF",AA262="SF",AC262="SF"),"NC",IF(OR(O262="C",Q262="C",S262="C",U262="C",W262="C",Y262="C",AA262="C",AC262="C"),"C","")))))</f>
        <v>C</v>
      </c>
      <c r="AG262" s="185" t="str">
        <f>IF(AND(AE262="C",AF262="C"),"UTILIZOU O PDA CORRETAMENTE",IF(AND(AE262="C",AF262="NC"),"UTILIZOU O PDA CORRETAMENTE. NÃO HÁ FOTOS DE TODAS AS ETAPAS",IF(AND(AE262="NC",AF262="NC"),"NÃO UTILIZOU O PDA",IF(AND(AE262="NA",AF262="NA"),"NÃO AVALIADO POR FALHA DE SINCRONISMO"))))</f>
        <v>UTILIZOU O PDA CORRETAMENTE</v>
      </c>
      <c r="AH262" s="144" t="s">
        <v>207</v>
      </c>
      <c r="AI262" s="150" t="s">
        <v>6</v>
      </c>
      <c r="AJ262" s="149" t="str">
        <f>E262</f>
        <v>SÃO PAULO</v>
      </c>
      <c r="AK262" s="151" t="s">
        <v>60</v>
      </c>
    </row>
    <row r="263" spans="1:37" ht="30" hidden="1" customHeight="1">
      <c r="A263" s="162" t="s">
        <v>201</v>
      </c>
      <c r="B263" s="176">
        <v>2620385146</v>
      </c>
      <c r="C263" s="176" t="s">
        <v>1172</v>
      </c>
      <c r="D263" s="176" t="s">
        <v>112</v>
      </c>
      <c r="E263" s="176" t="s">
        <v>5</v>
      </c>
      <c r="F263" s="176" t="s">
        <v>259</v>
      </c>
      <c r="G263" s="176">
        <v>736</v>
      </c>
      <c r="H263" s="176" t="s">
        <v>217</v>
      </c>
      <c r="I263" s="176" t="s">
        <v>502</v>
      </c>
      <c r="J263" s="176" t="s">
        <v>1191</v>
      </c>
      <c r="K263" s="176" t="s">
        <v>217</v>
      </c>
      <c r="L263" s="204">
        <v>46163.038194444445</v>
      </c>
      <c r="M263" s="204">
        <v>46163.060416666667</v>
      </c>
      <c r="N263" s="176" t="s">
        <v>503</v>
      </c>
      <c r="O263" s="155" t="s">
        <v>207</v>
      </c>
      <c r="P263" s="90"/>
      <c r="Q263" s="144" t="s">
        <v>207</v>
      </c>
      <c r="R263" s="90"/>
      <c r="S263" s="144" t="s">
        <v>230</v>
      </c>
      <c r="T263" s="90"/>
      <c r="U263" s="144" t="s">
        <v>207</v>
      </c>
      <c r="V263" s="90"/>
      <c r="W263" s="144" t="s">
        <v>62</v>
      </c>
      <c r="X263" s="90"/>
      <c r="Y263" s="144" t="s">
        <v>62</v>
      </c>
      <c r="Z263" s="90"/>
      <c r="AA263" s="144" t="s">
        <v>230</v>
      </c>
      <c r="AB263" s="90"/>
      <c r="AC263" s="144" t="s">
        <v>231</v>
      </c>
      <c r="AD263" s="90" t="s">
        <v>388</v>
      </c>
      <c r="AE263" s="144" t="s">
        <v>207</v>
      </c>
      <c r="AF263" s="142" t="str">
        <f>IF(AND(O263="",Q263="",S263="",U263="",W263="",Y263="",AA263="",AC263=""),"",IF(OR(AND(O263&lt;&gt;"NA",O263&lt;&gt;"C",O263&lt;&gt;"NC",O263&lt;&gt;"SF",O263&lt;&gt;""),AND(Q263&lt;&gt;"NA",Q263&lt;&gt;"C",Q263&lt;&gt;"NC",Q263&lt;&gt;"SF",Q263&lt;&gt;""),AND(S263&lt;&gt;"NA",S263&lt;&gt;"C",S263&lt;&gt;"NC",S263&lt;&gt;"SF",S263&lt;&gt;""),AND(U263&lt;&gt;"NA",U263&lt;&gt;"C",U263&lt;&gt;"NC",U263&lt;&gt;"SF",U263&lt;&gt;""),AND(W263&lt;&gt;"NA",W263&lt;&gt;"C",W263&lt;&gt;"NC",W263&lt;&gt;"SF",W263&lt;&gt;""),AND(Y263&lt;&gt;"NA",Y263&lt;&gt;"C",Y263&lt;&gt;"NC",Y263&lt;&gt;"SF",Y263&lt;&gt;""),AND(AA263&lt;&gt;"NA",AA263&lt;&gt;"C",AA263&lt;&gt;"NC",AA263&lt;&gt;"SF",AA263&lt;&gt;""),AND(AC263&lt;&gt;"NA",AC263&lt;&gt;"C",AC263&lt;&gt;"NC",AC263&lt;&gt;"SF",AC263&lt;&gt;"")),"FALSO",IF(AND(O263="NA",Q263="NA",S263="NA",U263="NA",W263="NA",Y263="NA",AA263="NA",AC263="NA"),"NA",IF(OR(O263="NC",Q263="NC",S263="NC",U263="NC",W263="NC",Y263="NC",AA263="NC",AC263="NC",O263="SF",Q263="SF",S263="SF",U263="SF",W263="SF",Y263="SF",AA263="SF",AC263="SF"),"NC",IF(OR(O263="C",Q263="C",S263="C",U263="C",W263="C",Y263="C",AA263="C",AC263="C"),"C","")))))</f>
        <v>NC</v>
      </c>
      <c r="AG263" s="185" t="str">
        <f>IF(AND(AE263="C",AF263="C"),"UTILIZOU O PDA CORRETAMENTE",IF(AND(AE263="C",AF263="NC"),"UTILIZOU O PDA CORRETAMENTE. NÃO HÁ FOTOS DE TODAS AS ETAPAS",IF(AND(AE263="NC",AF263="NC"),"NÃO UTILIZOU O PDA",IF(AND(AE263="NA",AF263="NA"),"NÃO AVALIADO POR FALHA DE SINCRONISMO"))))</f>
        <v>UTILIZOU O PDA CORRETAMENTE. NÃO HÁ FOTOS DE TODAS AS ETAPAS</v>
      </c>
      <c r="AH263" s="144" t="s">
        <v>207</v>
      </c>
      <c r="AI263" s="150" t="s">
        <v>6</v>
      </c>
      <c r="AJ263" s="149" t="str">
        <f>E263</f>
        <v>SÃO PAULO</v>
      </c>
      <c r="AK263" s="151" t="s">
        <v>60</v>
      </c>
    </row>
    <row r="264" spans="1:37" ht="30" hidden="1" customHeight="1">
      <c r="A264" s="162" t="s">
        <v>201</v>
      </c>
      <c r="B264" s="176">
        <v>2620385061</v>
      </c>
      <c r="C264" s="176" t="s">
        <v>1172</v>
      </c>
      <c r="D264" s="176" t="s">
        <v>112</v>
      </c>
      <c r="E264" s="176" t="s">
        <v>5</v>
      </c>
      <c r="F264" s="176" t="s">
        <v>259</v>
      </c>
      <c r="G264" s="176">
        <v>741</v>
      </c>
      <c r="H264" s="176"/>
      <c r="I264" s="176" t="s">
        <v>264</v>
      </c>
      <c r="J264" s="176" t="s">
        <v>1191</v>
      </c>
      <c r="K264" s="176"/>
      <c r="L264" s="204">
        <v>46163.095833333333</v>
      </c>
      <c r="M264" s="204">
        <v>46163.176388888889</v>
      </c>
      <c r="N264" s="176" t="s">
        <v>503</v>
      </c>
      <c r="O264" s="155" t="s">
        <v>207</v>
      </c>
      <c r="P264" s="90"/>
      <c r="Q264" s="144" t="s">
        <v>207</v>
      </c>
      <c r="R264" s="90"/>
      <c r="S264" s="144" t="s">
        <v>230</v>
      </c>
      <c r="T264" s="90"/>
      <c r="U264" s="144" t="s">
        <v>207</v>
      </c>
      <c r="V264" s="90"/>
      <c r="W264" s="144" t="s">
        <v>62</v>
      </c>
      <c r="X264" s="90"/>
      <c r="Y264" s="144" t="s">
        <v>62</v>
      </c>
      <c r="Z264" s="90"/>
      <c r="AA264" s="144" t="s">
        <v>230</v>
      </c>
      <c r="AB264" s="90"/>
      <c r="AC264" s="144" t="s">
        <v>231</v>
      </c>
      <c r="AD264" s="90" t="s">
        <v>388</v>
      </c>
      <c r="AE264" s="144" t="s">
        <v>207</v>
      </c>
      <c r="AF264" s="142" t="str">
        <f>IF(AND(O264="",Q264="",S264="",U264="",W264="",Y264="",AA264="",AC264=""),"",IF(OR(AND(O264&lt;&gt;"NA",O264&lt;&gt;"C",O264&lt;&gt;"NC",O264&lt;&gt;"SF",O264&lt;&gt;""),AND(Q264&lt;&gt;"NA",Q264&lt;&gt;"C",Q264&lt;&gt;"NC",Q264&lt;&gt;"SF",Q264&lt;&gt;""),AND(S264&lt;&gt;"NA",S264&lt;&gt;"C",S264&lt;&gt;"NC",S264&lt;&gt;"SF",S264&lt;&gt;""),AND(U264&lt;&gt;"NA",U264&lt;&gt;"C",U264&lt;&gt;"NC",U264&lt;&gt;"SF",U264&lt;&gt;""),AND(W264&lt;&gt;"NA",W264&lt;&gt;"C",W264&lt;&gt;"NC",W264&lt;&gt;"SF",W264&lt;&gt;""),AND(Y264&lt;&gt;"NA",Y264&lt;&gt;"C",Y264&lt;&gt;"NC",Y264&lt;&gt;"SF",Y264&lt;&gt;""),AND(AA264&lt;&gt;"NA",AA264&lt;&gt;"C",AA264&lt;&gt;"NC",AA264&lt;&gt;"SF",AA264&lt;&gt;""),AND(AC264&lt;&gt;"NA",AC264&lt;&gt;"C",AC264&lt;&gt;"NC",AC264&lt;&gt;"SF",AC264&lt;&gt;"")),"FALSO",IF(AND(O264="NA",Q264="NA",S264="NA",U264="NA",W264="NA",Y264="NA",AA264="NA",AC264="NA"),"NA",IF(OR(O264="NC",Q264="NC",S264="NC",U264="NC",W264="NC",Y264="NC",AA264="NC",AC264="NC",O264="SF",Q264="SF",S264="SF",U264="SF",W264="SF",Y264="SF",AA264="SF",AC264="SF"),"NC",IF(OR(O264="C",Q264="C",S264="C",U264="C",W264="C",Y264="C",AA264="C",AC264="C"),"C","")))))</f>
        <v>NC</v>
      </c>
      <c r="AG264" s="185" t="str">
        <f>IF(AND(AE264="C",AF264="C"),"UTILIZOU O PDA CORRETAMENTE",IF(AND(AE264="C",AF264="NC"),"UTILIZOU O PDA CORRETAMENTE. NÃO HÁ FOTOS DE TODAS AS ETAPAS",IF(AND(AE264="NC",AF264="NC"),"NÃO UTILIZOU O PDA",IF(AND(AE264="NA",AF264="NA"),"NÃO AVALIADO POR FALHA DE SINCRONISMO"))))</f>
        <v>UTILIZOU O PDA CORRETAMENTE. NÃO HÁ FOTOS DE TODAS AS ETAPAS</v>
      </c>
      <c r="AH264" s="144" t="s">
        <v>207</v>
      </c>
      <c r="AI264" s="150" t="s">
        <v>6</v>
      </c>
      <c r="AJ264" s="149" t="str">
        <f>E264</f>
        <v>SÃO PAULO</v>
      </c>
      <c r="AK264" s="151" t="s">
        <v>60</v>
      </c>
    </row>
    <row r="265" spans="1:37" ht="30" hidden="1" customHeight="1">
      <c r="A265" s="162" t="s">
        <v>201</v>
      </c>
      <c r="B265" s="176">
        <v>2617562671</v>
      </c>
      <c r="C265" s="176" t="s">
        <v>1302</v>
      </c>
      <c r="D265" s="176" t="s">
        <v>113</v>
      </c>
      <c r="E265" s="176" t="s">
        <v>5</v>
      </c>
      <c r="F265" s="176" t="s">
        <v>782</v>
      </c>
      <c r="G265" s="176">
        <v>145</v>
      </c>
      <c r="H265" s="176" t="s">
        <v>217</v>
      </c>
      <c r="I265" s="176" t="s">
        <v>316</v>
      </c>
      <c r="J265" s="176" t="s">
        <v>1303</v>
      </c>
      <c r="K265" s="176" t="s">
        <v>1411</v>
      </c>
      <c r="L265" s="204">
        <v>46163.333333333336</v>
      </c>
      <c r="M265" s="204">
        <v>46163.416666666664</v>
      </c>
      <c r="N265" s="176" t="s">
        <v>1282</v>
      </c>
      <c r="O265" s="155" t="s">
        <v>207</v>
      </c>
      <c r="P265" s="90"/>
      <c r="Q265" s="144" t="s">
        <v>207</v>
      </c>
      <c r="R265" s="90"/>
      <c r="S265" s="144" t="s">
        <v>230</v>
      </c>
      <c r="T265" s="90"/>
      <c r="U265" s="144" t="s">
        <v>207</v>
      </c>
      <c r="V265" s="90"/>
      <c r="W265" s="144" t="s">
        <v>207</v>
      </c>
      <c r="X265" s="90"/>
      <c r="Y265" s="144" t="s">
        <v>207</v>
      </c>
      <c r="Z265" s="90"/>
      <c r="AA265" s="144" t="s">
        <v>207</v>
      </c>
      <c r="AB265" s="90"/>
      <c r="AC265" s="144" t="s">
        <v>207</v>
      </c>
      <c r="AD265" s="90"/>
      <c r="AE265" s="144" t="s">
        <v>207</v>
      </c>
      <c r="AF265" s="142" t="str">
        <f>IF(AND(O265="",Q265="",S265="",U265="",W265="",Y265="",AA265="",AC265=""),"",IF(OR(AND(O265&lt;&gt;"NA",O265&lt;&gt;"C",O265&lt;&gt;"NC",O265&lt;&gt;"SF",O265&lt;&gt;""),AND(Q265&lt;&gt;"NA",Q265&lt;&gt;"C",Q265&lt;&gt;"NC",Q265&lt;&gt;"SF",Q265&lt;&gt;""),AND(S265&lt;&gt;"NA",S265&lt;&gt;"C",S265&lt;&gt;"NC",S265&lt;&gt;"SF",S265&lt;&gt;""),AND(U265&lt;&gt;"NA",U265&lt;&gt;"C",U265&lt;&gt;"NC",U265&lt;&gt;"SF",U265&lt;&gt;""),AND(W265&lt;&gt;"NA",W265&lt;&gt;"C",W265&lt;&gt;"NC",W265&lt;&gt;"SF",W265&lt;&gt;""),AND(Y265&lt;&gt;"NA",Y265&lt;&gt;"C",Y265&lt;&gt;"NC",Y265&lt;&gt;"SF",Y265&lt;&gt;""),AND(AA265&lt;&gt;"NA",AA265&lt;&gt;"C",AA265&lt;&gt;"NC",AA265&lt;&gt;"SF",AA265&lt;&gt;""),AND(AC265&lt;&gt;"NA",AC265&lt;&gt;"C",AC265&lt;&gt;"NC",AC265&lt;&gt;"SF",AC265&lt;&gt;"")),"FALSO",IF(AND(O265="NA",Q265="NA",S265="NA",U265="NA",W265="NA",Y265="NA",AA265="NA",AC265="NA"),"NA",IF(OR(O265="NC",Q265="NC",S265="NC",U265="NC",W265="NC",Y265="NC",AA265="NC",AC265="NC",O265="SF",Q265="SF",S265="SF",U265="SF",W265="SF",Y265="SF",AA265="SF",AC265="SF"),"NC",IF(OR(O265="C",Q265="C",S265="C",U265="C",W265="C",Y265="C",AA265="C",AC265="C"),"C","")))))</f>
        <v>NC</v>
      </c>
      <c r="AG265" s="185" t="str">
        <f>IF(AND(AE265="C",AF265="C"),"UTILIZOU O PDA CORRETAMENTE",IF(AND(AE265="C",AF265="NC"),"UTILIZOU O PDA CORRETAMENTE. NÃO HÁ FOTOS DE TODAS AS ETAPAS",IF(AND(AE265="NC",AF265="NC"),"NÃO UTILIZOU O PDA",IF(AND(AE265="NA",AF265="NA"),"NÃO AVALIADO POR FALHA DE SINCRONISMO"))))</f>
        <v>UTILIZOU O PDA CORRETAMENTE. NÃO HÁ FOTOS DE TODAS AS ETAPAS</v>
      </c>
      <c r="AH265" s="144" t="s">
        <v>207</v>
      </c>
      <c r="AI265" s="150" t="s">
        <v>6</v>
      </c>
      <c r="AJ265" s="149" t="str">
        <f>E265</f>
        <v>SÃO PAULO</v>
      </c>
      <c r="AK265" s="151" t="s">
        <v>60</v>
      </c>
    </row>
    <row r="266" spans="1:37" ht="30" hidden="1" customHeight="1">
      <c r="A266" s="162" t="s">
        <v>201</v>
      </c>
      <c r="B266" s="176">
        <v>2618153402</v>
      </c>
      <c r="C266" s="176" t="s">
        <v>1218</v>
      </c>
      <c r="D266" s="176" t="s">
        <v>110</v>
      </c>
      <c r="E266" s="176" t="s">
        <v>5</v>
      </c>
      <c r="F266" s="176" t="s">
        <v>1412</v>
      </c>
      <c r="G266" s="176">
        <v>27</v>
      </c>
      <c r="H266" s="176" t="s">
        <v>208</v>
      </c>
      <c r="I266" s="176" t="s">
        <v>261</v>
      </c>
      <c r="J266" s="176" t="s">
        <v>1220</v>
      </c>
      <c r="K266" s="176" t="s">
        <v>1413</v>
      </c>
      <c r="L266" s="204">
        <v>46163.333333333336</v>
      </c>
      <c r="M266" s="204">
        <v>46163.375</v>
      </c>
      <c r="N266" s="176" t="s">
        <v>1183</v>
      </c>
      <c r="O266" s="155" t="s">
        <v>207</v>
      </c>
      <c r="P266" s="90"/>
      <c r="Q266" s="144" t="s">
        <v>207</v>
      </c>
      <c r="R266" s="90"/>
      <c r="S266" s="144" t="s">
        <v>207</v>
      </c>
      <c r="T266" s="90"/>
      <c r="U266" s="144" t="s">
        <v>207</v>
      </c>
      <c r="V266" s="90"/>
      <c r="W266" s="144" t="s">
        <v>207</v>
      </c>
      <c r="X266" s="90"/>
      <c r="Y266" s="144" t="s">
        <v>62</v>
      </c>
      <c r="Z266" s="90"/>
      <c r="AA266" s="144" t="s">
        <v>207</v>
      </c>
      <c r="AB266" s="90"/>
      <c r="AC266" s="144" t="s">
        <v>207</v>
      </c>
      <c r="AD266" s="90"/>
      <c r="AE266" s="144" t="s">
        <v>207</v>
      </c>
      <c r="AF266" s="142" t="str">
        <f>IF(AND(O266="",Q266="",S266="",U266="",W266="",Y266="",AA266="",AC266=""),"",IF(OR(AND(O266&lt;&gt;"NA",O266&lt;&gt;"C",O266&lt;&gt;"NC",O266&lt;&gt;"SF",O266&lt;&gt;""),AND(Q266&lt;&gt;"NA",Q266&lt;&gt;"C",Q266&lt;&gt;"NC",Q266&lt;&gt;"SF",Q266&lt;&gt;""),AND(S266&lt;&gt;"NA",S266&lt;&gt;"C",S266&lt;&gt;"NC",S266&lt;&gt;"SF",S266&lt;&gt;""),AND(U266&lt;&gt;"NA",U266&lt;&gt;"C",U266&lt;&gt;"NC",U266&lt;&gt;"SF",U266&lt;&gt;""),AND(W266&lt;&gt;"NA",W266&lt;&gt;"C",W266&lt;&gt;"NC",W266&lt;&gt;"SF",W266&lt;&gt;""),AND(Y266&lt;&gt;"NA",Y266&lt;&gt;"C",Y266&lt;&gt;"NC",Y266&lt;&gt;"SF",Y266&lt;&gt;""),AND(AA266&lt;&gt;"NA",AA266&lt;&gt;"C",AA266&lt;&gt;"NC",AA266&lt;&gt;"SF",AA266&lt;&gt;""),AND(AC266&lt;&gt;"NA",AC266&lt;&gt;"C",AC266&lt;&gt;"NC",AC266&lt;&gt;"SF",AC266&lt;&gt;"")),"FALSO",IF(AND(O266="NA",Q266="NA",S266="NA",U266="NA",W266="NA",Y266="NA",AA266="NA",AC266="NA"),"NA",IF(OR(O266="NC",Q266="NC",S266="NC",U266="NC",W266="NC",Y266="NC",AA266="NC",AC266="NC",O266="SF",Q266="SF",S266="SF",U266="SF",W266="SF",Y266="SF",AA266="SF",AC266="SF"),"NC",IF(OR(O266="C",Q266="C",S266="C",U266="C",W266="C",Y266="C",AA266="C",AC266="C"),"C","")))))</f>
        <v>C</v>
      </c>
      <c r="AG266" s="185" t="str">
        <f>IF(AND(AE266="C",AF266="C"),"UTILIZOU O PDA CORRETAMENTE",IF(AND(AE266="C",AF266="NC"),"UTILIZOU O PDA CORRETAMENTE. NÃO HÁ FOTOS DE TODAS AS ETAPAS",IF(AND(AE266="NC",AF266="NC"),"NÃO UTILIZOU O PDA",IF(AND(AE266="NA",AF266="NA"),"NÃO AVALIADO POR FALHA DE SINCRONISMO"))))</f>
        <v>UTILIZOU O PDA CORRETAMENTE</v>
      </c>
      <c r="AH266" s="144" t="s">
        <v>207</v>
      </c>
      <c r="AI266" s="150" t="s">
        <v>6</v>
      </c>
      <c r="AJ266" s="149" t="str">
        <f>E266</f>
        <v>SÃO PAULO</v>
      </c>
      <c r="AK266" s="151" t="s">
        <v>60</v>
      </c>
    </row>
    <row r="267" spans="1:37" ht="30" hidden="1" customHeight="1">
      <c r="A267" s="162" t="s">
        <v>201</v>
      </c>
      <c r="B267" s="176">
        <v>2621448418</v>
      </c>
      <c r="C267" s="176" t="s">
        <v>1172</v>
      </c>
      <c r="D267" s="176" t="s">
        <v>112</v>
      </c>
      <c r="E267" s="176" t="s">
        <v>5</v>
      </c>
      <c r="F267" s="176" t="s">
        <v>1414</v>
      </c>
      <c r="G267" s="176">
        <v>480</v>
      </c>
      <c r="H267" s="176" t="s">
        <v>217</v>
      </c>
      <c r="I267" s="176" t="s">
        <v>316</v>
      </c>
      <c r="J267" s="176" t="s">
        <v>1263</v>
      </c>
      <c r="K267" s="176" t="s">
        <v>217</v>
      </c>
      <c r="L267" s="204">
        <v>46163.37222222222</v>
      </c>
      <c r="M267" s="204">
        <v>46163.40625</v>
      </c>
      <c r="N267" s="176" t="s">
        <v>366</v>
      </c>
      <c r="O267" s="155" t="s">
        <v>207</v>
      </c>
      <c r="P267" s="90"/>
      <c r="Q267" s="144" t="s">
        <v>207</v>
      </c>
      <c r="R267" s="90"/>
      <c r="S267" s="144" t="s">
        <v>62</v>
      </c>
      <c r="T267" s="90"/>
      <c r="U267" s="144" t="s">
        <v>62</v>
      </c>
      <c r="V267" s="90"/>
      <c r="W267" s="144" t="s">
        <v>62</v>
      </c>
      <c r="X267" s="90"/>
      <c r="Y267" s="144" t="s">
        <v>62</v>
      </c>
      <c r="Z267" s="90"/>
      <c r="AA267" s="144" t="s">
        <v>62</v>
      </c>
      <c r="AB267" s="90"/>
      <c r="AC267" s="144" t="s">
        <v>207</v>
      </c>
      <c r="AD267" s="90"/>
      <c r="AE267" s="144" t="s">
        <v>207</v>
      </c>
      <c r="AF267" s="142" t="str">
        <f>IF(AND(O267="",Q267="",S267="",U267="",W267="",Y267="",AA267="",AC267=""),"",IF(OR(AND(O267&lt;&gt;"NA",O267&lt;&gt;"C",O267&lt;&gt;"NC",O267&lt;&gt;"SF",O267&lt;&gt;""),AND(Q267&lt;&gt;"NA",Q267&lt;&gt;"C",Q267&lt;&gt;"NC",Q267&lt;&gt;"SF",Q267&lt;&gt;""),AND(S267&lt;&gt;"NA",S267&lt;&gt;"C",S267&lt;&gt;"NC",S267&lt;&gt;"SF",S267&lt;&gt;""),AND(U267&lt;&gt;"NA",U267&lt;&gt;"C",U267&lt;&gt;"NC",U267&lt;&gt;"SF",U267&lt;&gt;""),AND(W267&lt;&gt;"NA",W267&lt;&gt;"C",W267&lt;&gt;"NC",W267&lt;&gt;"SF",W267&lt;&gt;""),AND(Y267&lt;&gt;"NA",Y267&lt;&gt;"C",Y267&lt;&gt;"NC",Y267&lt;&gt;"SF",Y267&lt;&gt;""),AND(AA267&lt;&gt;"NA",AA267&lt;&gt;"C",AA267&lt;&gt;"NC",AA267&lt;&gt;"SF",AA267&lt;&gt;""),AND(AC267&lt;&gt;"NA",AC267&lt;&gt;"C",AC267&lt;&gt;"NC",AC267&lt;&gt;"SF",AC267&lt;&gt;"")),"FALSO",IF(AND(O267="NA",Q267="NA",S267="NA",U267="NA",W267="NA",Y267="NA",AA267="NA",AC267="NA"),"NA",IF(OR(O267="NC",Q267="NC",S267="NC",U267="NC",W267="NC",Y267="NC",AA267="NC",AC267="NC",O267="SF",Q267="SF",S267="SF",U267="SF",W267="SF",Y267="SF",AA267="SF",AC267="SF"),"NC",IF(OR(O267="C",Q267="C",S267="C",U267="C",W267="C",Y267="C",AA267="C",AC267="C"),"C","")))))</f>
        <v>C</v>
      </c>
      <c r="AG267" s="185" t="str">
        <f>IF(AND(AE267="C",AF267="C"),"UTILIZOU O PDA CORRETAMENTE",IF(AND(AE267="C",AF267="NC"),"UTILIZOU O PDA CORRETAMENTE. NÃO HÁ FOTOS DE TODAS AS ETAPAS",IF(AND(AE267="NC",AF267="NC"),"NÃO UTILIZOU O PDA",IF(AND(AE267="NA",AF267="NA"),"NÃO AVALIADO POR FALHA DE SINCRONISMO"))))</f>
        <v>UTILIZOU O PDA CORRETAMENTE</v>
      </c>
      <c r="AH267" s="144" t="s">
        <v>207</v>
      </c>
      <c r="AI267" s="150" t="s">
        <v>6</v>
      </c>
      <c r="AJ267" s="149" t="str">
        <f>E267</f>
        <v>SÃO PAULO</v>
      </c>
      <c r="AK267" s="151" t="s">
        <v>60</v>
      </c>
    </row>
    <row r="268" spans="1:37" ht="30" hidden="1" customHeight="1">
      <c r="A268" s="218" t="s">
        <v>201</v>
      </c>
      <c r="B268" s="208">
        <v>2621448331</v>
      </c>
      <c r="C268" s="208" t="s">
        <v>121</v>
      </c>
      <c r="D268" s="208" t="s">
        <v>112</v>
      </c>
      <c r="E268" s="208" t="s">
        <v>5</v>
      </c>
      <c r="F268" s="208" t="s">
        <v>810</v>
      </c>
      <c r="G268" s="208">
        <v>231</v>
      </c>
      <c r="H268" s="208" t="s">
        <v>203</v>
      </c>
      <c r="I268" s="208" t="s">
        <v>510</v>
      </c>
      <c r="J268" s="208" t="s">
        <v>1166</v>
      </c>
      <c r="K268" s="208" t="s">
        <v>1320</v>
      </c>
      <c r="L268" s="239">
        <v>46163.416666666664</v>
      </c>
      <c r="M268" s="239">
        <v>46163.462500000001</v>
      </c>
      <c r="N268" s="208" t="s">
        <v>1187</v>
      </c>
      <c r="O268" s="240" t="s">
        <v>62</v>
      </c>
      <c r="P268" s="241"/>
      <c r="Q268" s="242" t="s">
        <v>62</v>
      </c>
      <c r="R268" s="241"/>
      <c r="S268" s="242" t="s">
        <v>62</v>
      </c>
      <c r="T268" s="241"/>
      <c r="U268" s="242" t="s">
        <v>62</v>
      </c>
      <c r="V268" s="241"/>
      <c r="W268" s="242" t="s">
        <v>62</v>
      </c>
      <c r="X268" s="241"/>
      <c r="Y268" s="242" t="s">
        <v>62</v>
      </c>
      <c r="Z268" s="241"/>
      <c r="AA268" s="242" t="s">
        <v>62</v>
      </c>
      <c r="AB268" s="241"/>
      <c r="AC268" s="242" t="s">
        <v>62</v>
      </c>
      <c r="AD268" s="241"/>
      <c r="AE268" s="242" t="s">
        <v>62</v>
      </c>
      <c r="AF268" s="243" t="str">
        <f>IF(AND(O268="",Q268="",S268="",U268="",W268="",Y268="",AA268="",AC268=""),"",IF(OR(AND(O268&lt;&gt;"NA",O268&lt;&gt;"C",O268&lt;&gt;"NC",O268&lt;&gt;"SF",O268&lt;&gt;""),AND(Q268&lt;&gt;"NA",Q268&lt;&gt;"C",Q268&lt;&gt;"NC",Q268&lt;&gt;"SF",Q268&lt;&gt;""),AND(S268&lt;&gt;"NA",S268&lt;&gt;"C",S268&lt;&gt;"NC",S268&lt;&gt;"SF",S268&lt;&gt;""),AND(U268&lt;&gt;"NA",U268&lt;&gt;"C",U268&lt;&gt;"NC",U268&lt;&gt;"SF",U268&lt;&gt;""),AND(W268&lt;&gt;"NA",W268&lt;&gt;"C",W268&lt;&gt;"NC",W268&lt;&gt;"SF",W268&lt;&gt;""),AND(Y268&lt;&gt;"NA",Y268&lt;&gt;"C",Y268&lt;&gt;"NC",Y268&lt;&gt;"SF",Y268&lt;&gt;""),AND(AA268&lt;&gt;"NA",AA268&lt;&gt;"C",AA268&lt;&gt;"NC",AA268&lt;&gt;"SF",AA268&lt;&gt;""),AND(AC268&lt;&gt;"NA",AC268&lt;&gt;"C",AC268&lt;&gt;"NC",AC268&lt;&gt;"SF",AC268&lt;&gt;"")),"FALSO",IF(AND(O268="NA",Q268="NA",S268="NA",U268="NA",W268="NA",Y268="NA",AA268="NA",AC268="NA"),"NA",IF(OR(O268="NC",Q268="NC",S268="NC",U268="NC",W268="NC",Y268="NC",AA268="NC",AC268="NC",O268="SF",Q268="SF",S268="SF",U268="SF",W268="SF",Y268="SF",AA268="SF",AC268="SF"),"NC",IF(OR(O268="C",Q268="C",S268="C",U268="C",W268="C",Y268="C",AA268="C",AC268="C"),"C","")))))</f>
        <v>NA</v>
      </c>
      <c r="AG268" s="244" t="str">
        <f>IF(AND(AE268="C",AF268="C"),"UTILIZOU O PDA CORRETAMENTE",IF(AND(AE268="C",AF268="NC"),"UTILIZOU O PDA CORRETAMENTE. NÃO HÁ FOTOS DE TODAS AS ETAPAS",IF(AND(AE268="NC",AF268="NC"),"NÃO UTILIZOU O PDA",IF(AND(AE268="NA",AF268="NA"),"NÃO AVALIADO POR FALHA DE SINCRONISMO"))))</f>
        <v>NÃO AVALIADO POR FALHA DE SINCRONISMO</v>
      </c>
      <c r="AH268" s="242" t="s">
        <v>207</v>
      </c>
      <c r="AI268" s="245" t="s">
        <v>6</v>
      </c>
      <c r="AJ268" s="246" t="str">
        <f>E268</f>
        <v>SÃO PAULO</v>
      </c>
      <c r="AK268" s="247" t="s">
        <v>60</v>
      </c>
    </row>
    <row r="269" spans="1:37" ht="30" hidden="1" customHeight="1">
      <c r="A269" s="162" t="s">
        <v>201</v>
      </c>
      <c r="B269" s="176">
        <v>2621279653</v>
      </c>
      <c r="C269" s="176" t="s">
        <v>1172</v>
      </c>
      <c r="D269" s="176" t="s">
        <v>112</v>
      </c>
      <c r="E269" s="176" t="s">
        <v>5</v>
      </c>
      <c r="F269" s="176" t="s">
        <v>890</v>
      </c>
      <c r="G269" s="176">
        <v>316</v>
      </c>
      <c r="H269" s="176"/>
      <c r="I269" s="176" t="s">
        <v>459</v>
      </c>
      <c r="J269" s="176" t="s">
        <v>1263</v>
      </c>
      <c r="K269" s="176"/>
      <c r="L269" s="204">
        <v>46163.423611111109</v>
      </c>
      <c r="M269" s="204">
        <v>46163.450694444444</v>
      </c>
      <c r="N269" s="176" t="s">
        <v>366</v>
      </c>
      <c r="O269" s="155" t="s">
        <v>207</v>
      </c>
      <c r="P269" s="90"/>
      <c r="Q269" s="144" t="s">
        <v>207</v>
      </c>
      <c r="R269" s="90"/>
      <c r="S269" s="144" t="s">
        <v>62</v>
      </c>
      <c r="T269" s="90"/>
      <c r="U269" s="144" t="s">
        <v>207</v>
      </c>
      <c r="V269" s="90"/>
      <c r="W269" s="144" t="s">
        <v>62</v>
      </c>
      <c r="X269" s="90"/>
      <c r="Y269" s="144" t="s">
        <v>62</v>
      </c>
      <c r="Z269" s="90"/>
      <c r="AA269" s="144" t="s">
        <v>62</v>
      </c>
      <c r="AB269" s="90"/>
      <c r="AC269" s="144" t="s">
        <v>207</v>
      </c>
      <c r="AD269" s="90"/>
      <c r="AE269" s="144" t="s">
        <v>207</v>
      </c>
      <c r="AF269" s="142" t="str">
        <f>IF(AND(O269="",Q269="",S269="",U269="",W269="",Y269="",AA269="",AC269=""),"",IF(OR(AND(O269&lt;&gt;"NA",O269&lt;&gt;"C",O269&lt;&gt;"NC",O269&lt;&gt;"SF",O269&lt;&gt;""),AND(Q269&lt;&gt;"NA",Q269&lt;&gt;"C",Q269&lt;&gt;"NC",Q269&lt;&gt;"SF",Q269&lt;&gt;""),AND(S269&lt;&gt;"NA",S269&lt;&gt;"C",S269&lt;&gt;"NC",S269&lt;&gt;"SF",S269&lt;&gt;""),AND(U269&lt;&gt;"NA",U269&lt;&gt;"C",U269&lt;&gt;"NC",U269&lt;&gt;"SF",U269&lt;&gt;""),AND(W269&lt;&gt;"NA",W269&lt;&gt;"C",W269&lt;&gt;"NC",W269&lt;&gt;"SF",W269&lt;&gt;""),AND(Y269&lt;&gt;"NA",Y269&lt;&gt;"C",Y269&lt;&gt;"NC",Y269&lt;&gt;"SF",Y269&lt;&gt;""),AND(AA269&lt;&gt;"NA",AA269&lt;&gt;"C",AA269&lt;&gt;"NC",AA269&lt;&gt;"SF",AA269&lt;&gt;""),AND(AC269&lt;&gt;"NA",AC269&lt;&gt;"C",AC269&lt;&gt;"NC",AC269&lt;&gt;"SF",AC269&lt;&gt;"")),"FALSO",IF(AND(O269="NA",Q269="NA",S269="NA",U269="NA",W269="NA",Y269="NA",AA269="NA",AC269="NA"),"NA",IF(OR(O269="NC",Q269="NC",S269="NC",U269="NC",W269="NC",Y269="NC",AA269="NC",AC269="NC",O269="SF",Q269="SF",S269="SF",U269="SF",W269="SF",Y269="SF",AA269="SF",AC269="SF"),"NC",IF(OR(O269="C",Q269="C",S269="C",U269="C",W269="C",Y269="C",AA269="C",AC269="C"),"C","")))))</f>
        <v>C</v>
      </c>
      <c r="AG269" s="185" t="str">
        <f>IF(AND(AE269="C",AF269="C"),"UTILIZOU O PDA CORRETAMENTE",IF(AND(AE269="C",AF269="NC"),"UTILIZOU O PDA CORRETAMENTE. NÃO HÁ FOTOS DE TODAS AS ETAPAS",IF(AND(AE269="NC",AF269="NC"),"NÃO UTILIZOU O PDA",IF(AND(AE269="NA",AF269="NA"),"NÃO AVALIADO POR FALHA DE SINCRONISMO"))))</f>
        <v>UTILIZOU O PDA CORRETAMENTE</v>
      </c>
      <c r="AH269" s="144" t="s">
        <v>207</v>
      </c>
      <c r="AI269" s="150" t="s">
        <v>6</v>
      </c>
      <c r="AJ269" s="149" t="str">
        <f>E269</f>
        <v>SÃO PAULO</v>
      </c>
      <c r="AK269" s="151" t="s">
        <v>60</v>
      </c>
    </row>
    <row r="270" spans="1:37" ht="30" hidden="1" customHeight="1">
      <c r="A270" s="162" t="s">
        <v>201</v>
      </c>
      <c r="B270" s="176">
        <v>2621103380</v>
      </c>
      <c r="C270" s="176" t="s">
        <v>1180</v>
      </c>
      <c r="D270" s="176" t="s">
        <v>109</v>
      </c>
      <c r="E270" s="176" t="s">
        <v>5</v>
      </c>
      <c r="F270" s="176" t="s">
        <v>799</v>
      </c>
      <c r="G270" s="176">
        <v>1091</v>
      </c>
      <c r="H270" s="176"/>
      <c r="I270" s="176" t="s">
        <v>353</v>
      </c>
      <c r="J270" s="176" t="s">
        <v>1182</v>
      </c>
      <c r="K270" s="176" t="s">
        <v>1415</v>
      </c>
      <c r="L270" s="204">
        <v>46163.428472222222</v>
      </c>
      <c r="M270" s="204">
        <v>46163.429861111108</v>
      </c>
      <c r="N270" s="176" t="s">
        <v>1179</v>
      </c>
      <c r="O270" s="155" t="s">
        <v>207</v>
      </c>
      <c r="P270" s="90"/>
      <c r="Q270" s="144" t="s">
        <v>207</v>
      </c>
      <c r="R270" s="90"/>
      <c r="S270" s="144" t="s">
        <v>207</v>
      </c>
      <c r="T270" s="90"/>
      <c r="U270" s="144" t="s">
        <v>62</v>
      </c>
      <c r="V270" s="90"/>
      <c r="W270" s="144" t="s">
        <v>207</v>
      </c>
      <c r="X270" s="90"/>
      <c r="Y270" s="144" t="s">
        <v>62</v>
      </c>
      <c r="Z270" s="90"/>
      <c r="AA270" s="144" t="s">
        <v>207</v>
      </c>
      <c r="AB270" s="90"/>
      <c r="AC270" s="144" t="s">
        <v>207</v>
      </c>
      <c r="AD270" s="90"/>
      <c r="AE270" s="144" t="s">
        <v>207</v>
      </c>
      <c r="AF270" s="142" t="str">
        <f>IF(AND(O270="",Q270="",S270="",U270="",W270="",Y270="",AA270="",AC270=""),"",IF(OR(AND(O270&lt;&gt;"NA",O270&lt;&gt;"C",O270&lt;&gt;"NC",O270&lt;&gt;"SF",O270&lt;&gt;""),AND(Q270&lt;&gt;"NA",Q270&lt;&gt;"C",Q270&lt;&gt;"NC",Q270&lt;&gt;"SF",Q270&lt;&gt;""),AND(S270&lt;&gt;"NA",S270&lt;&gt;"C",S270&lt;&gt;"NC",S270&lt;&gt;"SF",S270&lt;&gt;""),AND(U270&lt;&gt;"NA",U270&lt;&gt;"C",U270&lt;&gt;"NC",U270&lt;&gt;"SF",U270&lt;&gt;""),AND(W270&lt;&gt;"NA",W270&lt;&gt;"C",W270&lt;&gt;"NC",W270&lt;&gt;"SF",W270&lt;&gt;""),AND(Y270&lt;&gt;"NA",Y270&lt;&gt;"C",Y270&lt;&gt;"NC",Y270&lt;&gt;"SF",Y270&lt;&gt;""),AND(AA270&lt;&gt;"NA",AA270&lt;&gt;"C",AA270&lt;&gt;"NC",AA270&lt;&gt;"SF",AA270&lt;&gt;""),AND(AC270&lt;&gt;"NA",AC270&lt;&gt;"C",AC270&lt;&gt;"NC",AC270&lt;&gt;"SF",AC270&lt;&gt;"")),"FALSO",IF(AND(O270="NA",Q270="NA",S270="NA",U270="NA",W270="NA",Y270="NA",AA270="NA",AC270="NA"),"NA",IF(OR(O270="NC",Q270="NC",S270="NC",U270="NC",W270="NC",Y270="NC",AA270="NC",AC270="NC",O270="SF",Q270="SF",S270="SF",U270="SF",W270="SF",Y270="SF",AA270="SF",AC270="SF"),"NC",IF(OR(O270="C",Q270="C",S270="C",U270="C",W270="C",Y270="C",AA270="C",AC270="C"),"C","")))))</f>
        <v>C</v>
      </c>
      <c r="AG270" s="185" t="str">
        <f>IF(AND(AE270="C",AF270="C"),"UTILIZOU O PDA CORRETAMENTE",IF(AND(AE270="C",AF270="NC"),"UTILIZOU O PDA CORRETAMENTE. NÃO HÁ FOTOS DE TODAS AS ETAPAS",IF(AND(AE270="NC",AF270="NC"),"NÃO UTILIZOU O PDA",IF(AND(AE270="NA",AF270="NA"),"NÃO AVALIADO POR FALHA DE SINCRONISMO"))))</f>
        <v>UTILIZOU O PDA CORRETAMENTE</v>
      </c>
      <c r="AH270" s="144" t="s">
        <v>207</v>
      </c>
      <c r="AI270" s="150" t="s">
        <v>6</v>
      </c>
      <c r="AJ270" s="149" t="str">
        <f>E270</f>
        <v>SÃO PAULO</v>
      </c>
      <c r="AK270" s="151" t="s">
        <v>60</v>
      </c>
    </row>
    <row r="271" spans="1:37" ht="30" hidden="1" customHeight="1">
      <c r="A271" s="162" t="s">
        <v>201</v>
      </c>
      <c r="B271" s="176">
        <v>2621448522</v>
      </c>
      <c r="C271" s="176" t="s">
        <v>1172</v>
      </c>
      <c r="D271" s="176" t="s">
        <v>112</v>
      </c>
      <c r="E271" s="176" t="s">
        <v>5</v>
      </c>
      <c r="F271" s="176" t="s">
        <v>1416</v>
      </c>
      <c r="G271" s="176">
        <v>372</v>
      </c>
      <c r="H271" s="176"/>
      <c r="I271" s="176" t="s">
        <v>316</v>
      </c>
      <c r="J271" s="176" t="s">
        <v>1263</v>
      </c>
      <c r="K271" s="176"/>
      <c r="L271" s="204">
        <v>46163.477083333331</v>
      </c>
      <c r="M271" s="204">
        <v>46163.506944444445</v>
      </c>
      <c r="N271" s="176" t="s">
        <v>366</v>
      </c>
      <c r="O271" s="155" t="s">
        <v>207</v>
      </c>
      <c r="P271" s="90"/>
      <c r="Q271" s="144" t="s">
        <v>207</v>
      </c>
      <c r="R271" s="90"/>
      <c r="S271" s="144" t="s">
        <v>62</v>
      </c>
      <c r="T271" s="90"/>
      <c r="U271" s="144" t="s">
        <v>62</v>
      </c>
      <c r="V271" s="90"/>
      <c r="W271" s="144" t="s">
        <v>62</v>
      </c>
      <c r="X271" s="90"/>
      <c r="Y271" s="144" t="s">
        <v>62</v>
      </c>
      <c r="Z271" s="90"/>
      <c r="AA271" s="144" t="s">
        <v>62</v>
      </c>
      <c r="AB271" s="90"/>
      <c r="AC271" s="144" t="s">
        <v>207</v>
      </c>
      <c r="AD271" s="90"/>
      <c r="AE271" s="144" t="s">
        <v>207</v>
      </c>
      <c r="AF271" s="142" t="str">
        <f>IF(AND(O271="",Q271="",S271="",U271="",W271="",Y271="",AA271="",AC271=""),"",IF(OR(AND(O271&lt;&gt;"NA",O271&lt;&gt;"C",O271&lt;&gt;"NC",O271&lt;&gt;"SF",O271&lt;&gt;""),AND(Q271&lt;&gt;"NA",Q271&lt;&gt;"C",Q271&lt;&gt;"NC",Q271&lt;&gt;"SF",Q271&lt;&gt;""),AND(S271&lt;&gt;"NA",S271&lt;&gt;"C",S271&lt;&gt;"NC",S271&lt;&gt;"SF",S271&lt;&gt;""),AND(U271&lt;&gt;"NA",U271&lt;&gt;"C",U271&lt;&gt;"NC",U271&lt;&gt;"SF",U271&lt;&gt;""),AND(W271&lt;&gt;"NA",W271&lt;&gt;"C",W271&lt;&gt;"NC",W271&lt;&gt;"SF",W271&lt;&gt;""),AND(Y271&lt;&gt;"NA",Y271&lt;&gt;"C",Y271&lt;&gt;"NC",Y271&lt;&gt;"SF",Y271&lt;&gt;""),AND(AA271&lt;&gt;"NA",AA271&lt;&gt;"C",AA271&lt;&gt;"NC",AA271&lt;&gt;"SF",AA271&lt;&gt;""),AND(AC271&lt;&gt;"NA",AC271&lt;&gt;"C",AC271&lt;&gt;"NC",AC271&lt;&gt;"SF",AC271&lt;&gt;"")),"FALSO",IF(AND(O271="NA",Q271="NA",S271="NA",U271="NA",W271="NA",Y271="NA",AA271="NA",AC271="NA"),"NA",IF(OR(O271="NC",Q271="NC",S271="NC",U271="NC",W271="NC",Y271="NC",AA271="NC",AC271="NC",O271="SF",Q271="SF",S271="SF",U271="SF",W271="SF",Y271="SF",AA271="SF",AC271="SF"),"NC",IF(OR(O271="C",Q271="C",S271="C",U271="C",W271="C",Y271="C",AA271="C",AC271="C"),"C","")))))</f>
        <v>C</v>
      </c>
      <c r="AG271" s="185" t="str">
        <f>IF(AND(AE271="C",AF271="C"),"UTILIZOU O PDA CORRETAMENTE",IF(AND(AE271="C",AF271="NC"),"UTILIZOU O PDA CORRETAMENTE. NÃO HÁ FOTOS DE TODAS AS ETAPAS",IF(AND(AE271="NC",AF271="NC"),"NÃO UTILIZOU O PDA",IF(AND(AE271="NA",AF271="NA"),"NÃO AVALIADO POR FALHA DE SINCRONISMO"))))</f>
        <v>UTILIZOU O PDA CORRETAMENTE</v>
      </c>
      <c r="AH271" s="144" t="s">
        <v>207</v>
      </c>
      <c r="AI271" s="150" t="s">
        <v>6</v>
      </c>
      <c r="AJ271" s="149" t="str">
        <f>E271</f>
        <v>SÃO PAULO</v>
      </c>
      <c r="AK271" s="151" t="s">
        <v>60</v>
      </c>
    </row>
    <row r="272" spans="1:37" ht="30" hidden="1" customHeight="1">
      <c r="A272" s="162" t="s">
        <v>201</v>
      </c>
      <c r="B272" s="176">
        <v>2621102090</v>
      </c>
      <c r="C272" s="176" t="s">
        <v>121</v>
      </c>
      <c r="D272" s="176" t="s">
        <v>112</v>
      </c>
      <c r="E272" s="176" t="s">
        <v>5</v>
      </c>
      <c r="F272" s="176" t="s">
        <v>1417</v>
      </c>
      <c r="G272" s="176">
        <v>97</v>
      </c>
      <c r="H272" s="176" t="s">
        <v>217</v>
      </c>
      <c r="I272" s="176" t="s">
        <v>671</v>
      </c>
      <c r="J272" s="176" t="s">
        <v>1170</v>
      </c>
      <c r="K272" s="176" t="s">
        <v>217</v>
      </c>
      <c r="L272" s="204">
        <v>46163.477777777778</v>
      </c>
      <c r="M272" s="204">
        <v>46163.478472222225</v>
      </c>
      <c r="N272" s="176" t="s">
        <v>1171</v>
      </c>
      <c r="O272" s="155" t="s">
        <v>207</v>
      </c>
      <c r="P272" s="90"/>
      <c r="Q272" s="144" t="s">
        <v>230</v>
      </c>
      <c r="R272" s="90"/>
      <c r="S272" s="144" t="s">
        <v>62</v>
      </c>
      <c r="T272" s="90"/>
      <c r="U272" s="144" t="s">
        <v>207</v>
      </c>
      <c r="V272" s="90"/>
      <c r="W272" s="144" t="s">
        <v>62</v>
      </c>
      <c r="X272" s="90"/>
      <c r="Y272" s="144" t="s">
        <v>62</v>
      </c>
      <c r="Z272" s="90"/>
      <c r="AA272" s="144" t="s">
        <v>62</v>
      </c>
      <c r="AB272" s="90"/>
      <c r="AC272" s="144" t="s">
        <v>231</v>
      </c>
      <c r="AD272" s="90" t="s">
        <v>560</v>
      </c>
      <c r="AE272" s="144" t="s">
        <v>207</v>
      </c>
      <c r="AF272" s="142" t="str">
        <f>IF(AND(O272="",Q272="",S272="",U272="",W272="",Y272="",AA272="",AC272=""),"",IF(OR(AND(O272&lt;&gt;"NA",O272&lt;&gt;"C",O272&lt;&gt;"NC",O272&lt;&gt;"SF",O272&lt;&gt;""),AND(Q272&lt;&gt;"NA",Q272&lt;&gt;"C",Q272&lt;&gt;"NC",Q272&lt;&gt;"SF",Q272&lt;&gt;""),AND(S272&lt;&gt;"NA",S272&lt;&gt;"C",S272&lt;&gt;"NC",S272&lt;&gt;"SF",S272&lt;&gt;""),AND(U272&lt;&gt;"NA",U272&lt;&gt;"C",U272&lt;&gt;"NC",U272&lt;&gt;"SF",U272&lt;&gt;""),AND(W272&lt;&gt;"NA",W272&lt;&gt;"C",W272&lt;&gt;"NC",W272&lt;&gt;"SF",W272&lt;&gt;""),AND(Y272&lt;&gt;"NA",Y272&lt;&gt;"C",Y272&lt;&gt;"NC",Y272&lt;&gt;"SF",Y272&lt;&gt;""),AND(AA272&lt;&gt;"NA",AA272&lt;&gt;"C",AA272&lt;&gt;"NC",AA272&lt;&gt;"SF",AA272&lt;&gt;""),AND(AC272&lt;&gt;"NA",AC272&lt;&gt;"C",AC272&lt;&gt;"NC",AC272&lt;&gt;"SF",AC272&lt;&gt;"")),"FALSO",IF(AND(O272="NA",Q272="NA",S272="NA",U272="NA",W272="NA",Y272="NA",AA272="NA",AC272="NA"),"NA",IF(OR(O272="NC",Q272="NC",S272="NC",U272="NC",W272="NC",Y272="NC",AA272="NC",AC272="NC",O272="SF",Q272="SF",S272="SF",U272="SF",W272="SF",Y272="SF",AA272="SF",AC272="SF"),"NC",IF(OR(O272="C",Q272="C",S272="C",U272="C",W272="C",Y272="C",AA272="C",AC272="C"),"C","")))))</f>
        <v>NC</v>
      </c>
      <c r="AG272" s="185" t="str">
        <f>IF(AND(AE272="C",AF272="C"),"UTILIZOU O PDA CORRETAMENTE",IF(AND(AE272="C",AF272="NC"),"UTILIZOU O PDA CORRETAMENTE. NÃO HÁ FOTOS DE TODAS AS ETAPAS",IF(AND(AE272="NC",AF272="NC"),"NÃO UTILIZOU O PDA",IF(AND(AE272="NA",AF272="NA"),"NÃO AVALIADO POR FALHA DE SINCRONISMO"))))</f>
        <v>UTILIZOU O PDA CORRETAMENTE. NÃO HÁ FOTOS DE TODAS AS ETAPAS</v>
      </c>
      <c r="AH272" s="144" t="s">
        <v>207</v>
      </c>
      <c r="AI272" s="150" t="s">
        <v>6</v>
      </c>
      <c r="AJ272" s="149" t="str">
        <f>E272</f>
        <v>SÃO PAULO</v>
      </c>
      <c r="AK272" s="151" t="s">
        <v>60</v>
      </c>
    </row>
    <row r="273" spans="1:37" ht="30" hidden="1" customHeight="1">
      <c r="A273" s="218" t="s">
        <v>201</v>
      </c>
      <c r="B273" s="208">
        <v>2621481027</v>
      </c>
      <c r="C273" s="208" t="s">
        <v>121</v>
      </c>
      <c r="D273" s="208" t="s">
        <v>112</v>
      </c>
      <c r="E273" s="208" t="s">
        <v>5</v>
      </c>
      <c r="F273" s="208" t="s">
        <v>660</v>
      </c>
      <c r="G273" s="208">
        <v>110</v>
      </c>
      <c r="H273" s="208" t="s">
        <v>217</v>
      </c>
      <c r="I273" s="208" t="s">
        <v>245</v>
      </c>
      <c r="J273" s="208" t="s">
        <v>1166</v>
      </c>
      <c r="K273" s="208" t="s">
        <v>1320</v>
      </c>
      <c r="L273" s="239">
        <v>46163.513888888891</v>
      </c>
      <c r="M273" s="239">
        <v>46163.520138888889</v>
      </c>
      <c r="N273" s="208" t="s">
        <v>1187</v>
      </c>
      <c r="O273" s="240" t="s">
        <v>62</v>
      </c>
      <c r="P273" s="241"/>
      <c r="Q273" s="242" t="s">
        <v>62</v>
      </c>
      <c r="R273" s="241"/>
      <c r="S273" s="242" t="s">
        <v>62</v>
      </c>
      <c r="T273" s="241"/>
      <c r="U273" s="242" t="s">
        <v>62</v>
      </c>
      <c r="V273" s="241"/>
      <c r="W273" s="242" t="s">
        <v>62</v>
      </c>
      <c r="X273" s="241"/>
      <c r="Y273" s="242" t="s">
        <v>62</v>
      </c>
      <c r="Z273" s="241"/>
      <c r="AA273" s="242" t="s">
        <v>62</v>
      </c>
      <c r="AB273" s="241"/>
      <c r="AC273" s="242" t="s">
        <v>62</v>
      </c>
      <c r="AD273" s="241"/>
      <c r="AE273" s="242" t="s">
        <v>62</v>
      </c>
      <c r="AF273" s="243" t="str">
        <f>IF(AND(O273="",Q273="",S273="",U273="",W273="",Y273="",AA273="",AC273=""),"",IF(OR(AND(O273&lt;&gt;"NA",O273&lt;&gt;"C",O273&lt;&gt;"NC",O273&lt;&gt;"SF",O273&lt;&gt;""),AND(Q273&lt;&gt;"NA",Q273&lt;&gt;"C",Q273&lt;&gt;"NC",Q273&lt;&gt;"SF",Q273&lt;&gt;""),AND(S273&lt;&gt;"NA",S273&lt;&gt;"C",S273&lt;&gt;"NC",S273&lt;&gt;"SF",S273&lt;&gt;""),AND(U273&lt;&gt;"NA",U273&lt;&gt;"C",U273&lt;&gt;"NC",U273&lt;&gt;"SF",U273&lt;&gt;""),AND(W273&lt;&gt;"NA",W273&lt;&gt;"C",W273&lt;&gt;"NC",W273&lt;&gt;"SF",W273&lt;&gt;""),AND(Y273&lt;&gt;"NA",Y273&lt;&gt;"C",Y273&lt;&gt;"NC",Y273&lt;&gt;"SF",Y273&lt;&gt;""),AND(AA273&lt;&gt;"NA",AA273&lt;&gt;"C",AA273&lt;&gt;"NC",AA273&lt;&gt;"SF",AA273&lt;&gt;""),AND(AC273&lt;&gt;"NA",AC273&lt;&gt;"C",AC273&lt;&gt;"NC",AC273&lt;&gt;"SF",AC273&lt;&gt;"")),"FALSO",IF(AND(O273="NA",Q273="NA",S273="NA",U273="NA",W273="NA",Y273="NA",AA273="NA",AC273="NA"),"NA",IF(OR(O273="NC",Q273="NC",S273="NC",U273="NC",W273="NC",Y273="NC",AA273="NC",AC273="NC",O273="SF",Q273="SF",S273="SF",U273="SF",W273="SF",Y273="SF",AA273="SF",AC273="SF"),"NC",IF(OR(O273="C",Q273="C",S273="C",U273="C",W273="C",Y273="C",AA273="C",AC273="C"),"C","")))))</f>
        <v>NA</v>
      </c>
      <c r="AG273" s="244" t="str">
        <f>IF(AND(AE273="C",AF273="C"),"UTILIZOU O PDA CORRETAMENTE",IF(AND(AE273="C",AF273="NC"),"UTILIZOU O PDA CORRETAMENTE. NÃO HÁ FOTOS DE TODAS AS ETAPAS",IF(AND(AE273="NC",AF273="NC"),"NÃO UTILIZOU O PDA",IF(AND(AE273="NA",AF273="NA"),"NÃO AVALIADO POR FALHA DE SINCRONISMO"))))</f>
        <v>NÃO AVALIADO POR FALHA DE SINCRONISMO</v>
      </c>
      <c r="AH273" s="242" t="s">
        <v>207</v>
      </c>
      <c r="AI273" s="245" t="s">
        <v>6</v>
      </c>
      <c r="AJ273" s="246" t="str">
        <f>E273</f>
        <v>SÃO PAULO</v>
      </c>
      <c r="AK273" s="247" t="s">
        <v>60</v>
      </c>
    </row>
    <row r="274" spans="1:37" ht="30" hidden="1" customHeight="1">
      <c r="A274" s="162" t="s">
        <v>201</v>
      </c>
      <c r="B274" s="176">
        <v>2621443723</v>
      </c>
      <c r="C274" s="176" t="s">
        <v>123</v>
      </c>
      <c r="D274" s="176" t="s">
        <v>109</v>
      </c>
      <c r="E274" s="176" t="s">
        <v>5</v>
      </c>
      <c r="F274" s="176" t="s">
        <v>896</v>
      </c>
      <c r="G274" s="176">
        <v>372</v>
      </c>
      <c r="H274" s="176"/>
      <c r="I274" s="176" t="s">
        <v>283</v>
      </c>
      <c r="J274" s="176" t="s">
        <v>1203</v>
      </c>
      <c r="K274" s="176" t="s">
        <v>1264</v>
      </c>
      <c r="L274" s="204">
        <v>46163.526388888888</v>
      </c>
      <c r="M274" s="204">
        <v>46163.527777777781</v>
      </c>
      <c r="N274" s="176" t="s">
        <v>1179</v>
      </c>
      <c r="O274" s="155" t="s">
        <v>207</v>
      </c>
      <c r="P274" s="90"/>
      <c r="Q274" s="144" t="s">
        <v>207</v>
      </c>
      <c r="R274" s="90"/>
      <c r="S274" s="144" t="s">
        <v>207</v>
      </c>
      <c r="T274" s="90"/>
      <c r="U274" s="144" t="s">
        <v>62</v>
      </c>
      <c r="V274" s="90"/>
      <c r="W274" s="144" t="s">
        <v>207</v>
      </c>
      <c r="X274" s="90"/>
      <c r="Y274" s="144" t="s">
        <v>62</v>
      </c>
      <c r="Z274" s="90"/>
      <c r="AA274" s="144" t="s">
        <v>207</v>
      </c>
      <c r="AB274" s="90"/>
      <c r="AC274" s="144" t="s">
        <v>207</v>
      </c>
      <c r="AD274" s="90"/>
      <c r="AE274" s="144" t="s">
        <v>207</v>
      </c>
      <c r="AF274" s="142" t="str">
        <f>IF(AND(O274="",Q274="",S274="",U274="",W274="",Y274="",AA274="",AC274=""),"",IF(OR(AND(O274&lt;&gt;"NA",O274&lt;&gt;"C",O274&lt;&gt;"NC",O274&lt;&gt;"SF",O274&lt;&gt;""),AND(Q274&lt;&gt;"NA",Q274&lt;&gt;"C",Q274&lt;&gt;"NC",Q274&lt;&gt;"SF",Q274&lt;&gt;""),AND(S274&lt;&gt;"NA",S274&lt;&gt;"C",S274&lt;&gt;"NC",S274&lt;&gt;"SF",S274&lt;&gt;""),AND(U274&lt;&gt;"NA",U274&lt;&gt;"C",U274&lt;&gt;"NC",U274&lt;&gt;"SF",U274&lt;&gt;""),AND(W274&lt;&gt;"NA",W274&lt;&gt;"C",W274&lt;&gt;"NC",W274&lt;&gt;"SF",W274&lt;&gt;""),AND(Y274&lt;&gt;"NA",Y274&lt;&gt;"C",Y274&lt;&gt;"NC",Y274&lt;&gt;"SF",Y274&lt;&gt;""),AND(AA274&lt;&gt;"NA",AA274&lt;&gt;"C",AA274&lt;&gt;"NC",AA274&lt;&gt;"SF",AA274&lt;&gt;""),AND(AC274&lt;&gt;"NA",AC274&lt;&gt;"C",AC274&lt;&gt;"NC",AC274&lt;&gt;"SF",AC274&lt;&gt;"")),"FALSO",IF(AND(O274="NA",Q274="NA",S274="NA",U274="NA",W274="NA",Y274="NA",AA274="NA",AC274="NA"),"NA",IF(OR(O274="NC",Q274="NC",S274="NC",U274="NC",W274="NC",Y274="NC",AA274="NC",AC274="NC",O274="SF",Q274="SF",S274="SF",U274="SF",W274="SF",Y274="SF",AA274="SF",AC274="SF"),"NC",IF(OR(O274="C",Q274="C",S274="C",U274="C",W274="C",Y274="C",AA274="C",AC274="C"),"C","")))))</f>
        <v>C</v>
      </c>
      <c r="AG274" s="185" t="str">
        <f>IF(AND(AE274="C",AF274="C"),"UTILIZOU O PDA CORRETAMENTE",IF(AND(AE274="C",AF274="NC"),"UTILIZOU O PDA CORRETAMENTE. NÃO HÁ FOTOS DE TODAS AS ETAPAS",IF(AND(AE274="NC",AF274="NC"),"NÃO UTILIZOU O PDA",IF(AND(AE274="NA",AF274="NA"),"NÃO AVALIADO POR FALHA DE SINCRONISMO"))))</f>
        <v>UTILIZOU O PDA CORRETAMENTE</v>
      </c>
      <c r="AH274" s="144" t="s">
        <v>207</v>
      </c>
      <c r="AI274" s="150" t="s">
        <v>6</v>
      </c>
      <c r="AJ274" s="149" t="str">
        <f>E274</f>
        <v>SÃO PAULO</v>
      </c>
      <c r="AK274" s="151" t="s">
        <v>60</v>
      </c>
    </row>
    <row r="275" spans="1:37" ht="30" hidden="1" customHeight="1">
      <c r="A275" s="218" t="s">
        <v>201</v>
      </c>
      <c r="B275" s="208">
        <v>2621458548</v>
      </c>
      <c r="C275" s="208" t="s">
        <v>121</v>
      </c>
      <c r="D275" s="208" t="s">
        <v>112</v>
      </c>
      <c r="E275" s="208" t="s">
        <v>5</v>
      </c>
      <c r="F275" s="208" t="s">
        <v>1418</v>
      </c>
      <c r="G275" s="208">
        <v>73</v>
      </c>
      <c r="H275" s="208" t="s">
        <v>260</v>
      </c>
      <c r="I275" s="208" t="s">
        <v>316</v>
      </c>
      <c r="J275" s="208" t="s">
        <v>1166</v>
      </c>
      <c r="K275" s="208" t="s">
        <v>1186</v>
      </c>
      <c r="L275" s="239">
        <v>46163.599305555559</v>
      </c>
      <c r="M275" s="239">
        <v>46163.602777777778</v>
      </c>
      <c r="N275" s="208" t="s">
        <v>1187</v>
      </c>
      <c r="O275" s="240" t="s">
        <v>62</v>
      </c>
      <c r="P275" s="241"/>
      <c r="Q275" s="242" t="s">
        <v>62</v>
      </c>
      <c r="R275" s="241"/>
      <c r="S275" s="242" t="s">
        <v>62</v>
      </c>
      <c r="T275" s="241"/>
      <c r="U275" s="242" t="s">
        <v>62</v>
      </c>
      <c r="V275" s="241"/>
      <c r="W275" s="242" t="s">
        <v>62</v>
      </c>
      <c r="X275" s="241"/>
      <c r="Y275" s="242" t="s">
        <v>62</v>
      </c>
      <c r="Z275" s="241"/>
      <c r="AA275" s="242" t="s">
        <v>62</v>
      </c>
      <c r="AB275" s="241"/>
      <c r="AC275" s="242" t="s">
        <v>62</v>
      </c>
      <c r="AD275" s="241"/>
      <c r="AE275" s="242" t="s">
        <v>62</v>
      </c>
      <c r="AF275" s="243" t="str">
        <f>IF(AND(O275="",Q275="",S275="",U275="",W275="",Y275="",AA275="",AC275=""),"",IF(OR(AND(O275&lt;&gt;"NA",O275&lt;&gt;"C",O275&lt;&gt;"NC",O275&lt;&gt;"SF",O275&lt;&gt;""),AND(Q275&lt;&gt;"NA",Q275&lt;&gt;"C",Q275&lt;&gt;"NC",Q275&lt;&gt;"SF",Q275&lt;&gt;""),AND(S275&lt;&gt;"NA",S275&lt;&gt;"C",S275&lt;&gt;"NC",S275&lt;&gt;"SF",S275&lt;&gt;""),AND(U275&lt;&gt;"NA",U275&lt;&gt;"C",U275&lt;&gt;"NC",U275&lt;&gt;"SF",U275&lt;&gt;""),AND(W275&lt;&gt;"NA",W275&lt;&gt;"C",W275&lt;&gt;"NC",W275&lt;&gt;"SF",W275&lt;&gt;""),AND(Y275&lt;&gt;"NA",Y275&lt;&gt;"C",Y275&lt;&gt;"NC",Y275&lt;&gt;"SF",Y275&lt;&gt;""),AND(AA275&lt;&gt;"NA",AA275&lt;&gt;"C",AA275&lt;&gt;"NC",AA275&lt;&gt;"SF",AA275&lt;&gt;""),AND(AC275&lt;&gt;"NA",AC275&lt;&gt;"C",AC275&lt;&gt;"NC",AC275&lt;&gt;"SF",AC275&lt;&gt;"")),"FALSO",IF(AND(O275="NA",Q275="NA",S275="NA",U275="NA",W275="NA",Y275="NA",AA275="NA",AC275="NA"),"NA",IF(OR(O275="NC",Q275="NC",S275="NC",U275="NC",W275="NC",Y275="NC",AA275="NC",AC275="NC",O275="SF",Q275="SF",S275="SF",U275="SF",W275="SF",Y275="SF",AA275="SF",AC275="SF"),"NC",IF(OR(O275="C",Q275="C",S275="C",U275="C",W275="C",Y275="C",AA275="C",AC275="C"),"C","")))))</f>
        <v>NA</v>
      </c>
      <c r="AG275" s="244" t="str">
        <f>IF(AND(AE275="C",AF275="C"),"UTILIZOU O PDA CORRETAMENTE",IF(AND(AE275="C",AF275="NC"),"UTILIZOU O PDA CORRETAMENTE. NÃO HÁ FOTOS DE TODAS AS ETAPAS",IF(AND(AE275="NC",AF275="NC"),"NÃO UTILIZOU O PDA",IF(AND(AE275="NA",AF275="NA"),"NÃO AVALIADO POR FALHA DE SINCRONISMO"))))</f>
        <v>NÃO AVALIADO POR FALHA DE SINCRONISMO</v>
      </c>
      <c r="AH275" s="242" t="s">
        <v>207</v>
      </c>
      <c r="AI275" s="245" t="s">
        <v>6</v>
      </c>
      <c r="AJ275" s="246" t="str">
        <f>E275</f>
        <v>SÃO PAULO</v>
      </c>
      <c r="AK275" s="247" t="s">
        <v>60</v>
      </c>
    </row>
    <row r="276" spans="1:37" ht="30" hidden="1" customHeight="1">
      <c r="A276" s="162" t="s">
        <v>201</v>
      </c>
      <c r="B276" s="176">
        <v>2620838390</v>
      </c>
      <c r="C276" s="176" t="s">
        <v>115</v>
      </c>
      <c r="D276" s="176" t="s">
        <v>112</v>
      </c>
      <c r="E276" s="176" t="s">
        <v>5</v>
      </c>
      <c r="F276" s="176" t="s">
        <v>1419</v>
      </c>
      <c r="G276" s="176">
        <v>19</v>
      </c>
      <c r="H276" s="176" t="s">
        <v>217</v>
      </c>
      <c r="I276" s="176" t="s">
        <v>825</v>
      </c>
      <c r="J276" s="176" t="s">
        <v>1369</v>
      </c>
      <c r="K276" s="176" t="s">
        <v>1420</v>
      </c>
      <c r="L276" s="204">
        <v>46163.603472222225</v>
      </c>
      <c r="M276" s="204">
        <v>46163.660416666666</v>
      </c>
      <c r="N276" s="176" t="s">
        <v>1183</v>
      </c>
      <c r="O276" s="155" t="s">
        <v>207</v>
      </c>
      <c r="P276" s="90"/>
      <c r="Q276" s="144" t="s">
        <v>207</v>
      </c>
      <c r="R276" s="90"/>
      <c r="S276" s="144" t="s">
        <v>62</v>
      </c>
      <c r="T276" s="90"/>
      <c r="U276" s="144" t="s">
        <v>62</v>
      </c>
      <c r="V276" s="90"/>
      <c r="W276" s="144" t="s">
        <v>62</v>
      </c>
      <c r="X276" s="90"/>
      <c r="Y276" s="144" t="s">
        <v>62</v>
      </c>
      <c r="Z276" s="90"/>
      <c r="AA276" s="144" t="s">
        <v>62</v>
      </c>
      <c r="AB276" s="90"/>
      <c r="AC276" s="144" t="s">
        <v>207</v>
      </c>
      <c r="AD276" s="90"/>
      <c r="AE276" s="144" t="s">
        <v>207</v>
      </c>
      <c r="AF276" s="142" t="str">
        <f>IF(AND(O276="",Q276="",S276="",U276="",W276="",Y276="",AA276="",AC276=""),"",IF(OR(AND(O276&lt;&gt;"NA",O276&lt;&gt;"C",O276&lt;&gt;"NC",O276&lt;&gt;"SF",O276&lt;&gt;""),AND(Q276&lt;&gt;"NA",Q276&lt;&gt;"C",Q276&lt;&gt;"NC",Q276&lt;&gt;"SF",Q276&lt;&gt;""),AND(S276&lt;&gt;"NA",S276&lt;&gt;"C",S276&lt;&gt;"NC",S276&lt;&gt;"SF",S276&lt;&gt;""),AND(U276&lt;&gt;"NA",U276&lt;&gt;"C",U276&lt;&gt;"NC",U276&lt;&gt;"SF",U276&lt;&gt;""),AND(W276&lt;&gt;"NA",W276&lt;&gt;"C",W276&lt;&gt;"NC",W276&lt;&gt;"SF",W276&lt;&gt;""),AND(Y276&lt;&gt;"NA",Y276&lt;&gt;"C",Y276&lt;&gt;"NC",Y276&lt;&gt;"SF",Y276&lt;&gt;""),AND(AA276&lt;&gt;"NA",AA276&lt;&gt;"C",AA276&lt;&gt;"NC",AA276&lt;&gt;"SF",AA276&lt;&gt;""),AND(AC276&lt;&gt;"NA",AC276&lt;&gt;"C",AC276&lt;&gt;"NC",AC276&lt;&gt;"SF",AC276&lt;&gt;"")),"FALSO",IF(AND(O276="NA",Q276="NA",S276="NA",U276="NA",W276="NA",Y276="NA",AA276="NA",AC276="NA"),"NA",IF(OR(O276="NC",Q276="NC",S276="NC",U276="NC",W276="NC",Y276="NC",AA276="NC",AC276="NC",O276="SF",Q276="SF",S276="SF",U276="SF",W276="SF",Y276="SF",AA276="SF",AC276="SF"),"NC",IF(OR(O276="C",Q276="C",S276="C",U276="C",W276="C",Y276="C",AA276="C",AC276="C"),"C","")))))</f>
        <v>C</v>
      </c>
      <c r="AG276" s="185" t="str">
        <f>IF(AND(AE276="C",AF276="C"),"UTILIZOU O PDA CORRETAMENTE",IF(AND(AE276="C",AF276="NC"),"UTILIZOU O PDA CORRETAMENTE. NÃO HÁ FOTOS DE TODAS AS ETAPAS",IF(AND(AE276="NC",AF276="NC"),"NÃO UTILIZOU O PDA",IF(AND(AE276="NA",AF276="NA"),"NÃO AVALIADO POR FALHA DE SINCRONISMO"))))</f>
        <v>UTILIZOU O PDA CORRETAMENTE</v>
      </c>
      <c r="AH276" s="144" t="s">
        <v>207</v>
      </c>
      <c r="AI276" s="150" t="s">
        <v>6</v>
      </c>
      <c r="AJ276" s="149" t="str">
        <f>E276</f>
        <v>SÃO PAULO</v>
      </c>
      <c r="AK276" s="151" t="s">
        <v>60</v>
      </c>
    </row>
    <row r="277" spans="1:37" ht="30" hidden="1" customHeight="1">
      <c r="A277" s="162" t="s">
        <v>201</v>
      </c>
      <c r="B277" s="176">
        <v>2617771639</v>
      </c>
      <c r="C277" s="176" t="s">
        <v>1218</v>
      </c>
      <c r="D277" s="176" t="s">
        <v>110</v>
      </c>
      <c r="E277" s="176" t="s">
        <v>5</v>
      </c>
      <c r="F277" s="176" t="s">
        <v>724</v>
      </c>
      <c r="G277" s="176">
        <v>822</v>
      </c>
      <c r="H277" s="176"/>
      <c r="I277" s="176" t="s">
        <v>254</v>
      </c>
      <c r="J277" s="176" t="s">
        <v>1220</v>
      </c>
      <c r="K277" s="176" t="s">
        <v>1421</v>
      </c>
      <c r="L277" s="204">
        <v>46163.612500000003</v>
      </c>
      <c r="M277" s="204">
        <v>46163.675000000003</v>
      </c>
      <c r="N277" s="176" t="s">
        <v>1179</v>
      </c>
      <c r="O277" s="155" t="s">
        <v>207</v>
      </c>
      <c r="P277" s="90"/>
      <c r="Q277" s="144" t="s">
        <v>207</v>
      </c>
      <c r="R277" s="90"/>
      <c r="S277" s="144" t="s">
        <v>230</v>
      </c>
      <c r="T277" s="90"/>
      <c r="U277" s="144" t="s">
        <v>62</v>
      </c>
      <c r="V277" s="90"/>
      <c r="W277" s="144" t="s">
        <v>207</v>
      </c>
      <c r="X277" s="90"/>
      <c r="Y277" s="144" t="s">
        <v>62</v>
      </c>
      <c r="Z277" s="90"/>
      <c r="AA277" s="144" t="s">
        <v>207</v>
      </c>
      <c r="AB277" s="90"/>
      <c r="AC277" s="144" t="s">
        <v>207</v>
      </c>
      <c r="AD277" s="90"/>
      <c r="AE277" s="144" t="s">
        <v>207</v>
      </c>
      <c r="AF277" s="142" t="str">
        <f>IF(AND(O277="",Q277="",S277="",U277="",W277="",Y277="",AA277="",AC277=""),"",IF(OR(AND(O277&lt;&gt;"NA",O277&lt;&gt;"C",O277&lt;&gt;"NC",O277&lt;&gt;"SF",O277&lt;&gt;""),AND(Q277&lt;&gt;"NA",Q277&lt;&gt;"C",Q277&lt;&gt;"NC",Q277&lt;&gt;"SF",Q277&lt;&gt;""),AND(S277&lt;&gt;"NA",S277&lt;&gt;"C",S277&lt;&gt;"NC",S277&lt;&gt;"SF",S277&lt;&gt;""),AND(U277&lt;&gt;"NA",U277&lt;&gt;"C",U277&lt;&gt;"NC",U277&lt;&gt;"SF",U277&lt;&gt;""),AND(W277&lt;&gt;"NA",W277&lt;&gt;"C",W277&lt;&gt;"NC",W277&lt;&gt;"SF",W277&lt;&gt;""),AND(Y277&lt;&gt;"NA",Y277&lt;&gt;"C",Y277&lt;&gt;"NC",Y277&lt;&gt;"SF",Y277&lt;&gt;""),AND(AA277&lt;&gt;"NA",AA277&lt;&gt;"C",AA277&lt;&gt;"NC",AA277&lt;&gt;"SF",AA277&lt;&gt;""),AND(AC277&lt;&gt;"NA",AC277&lt;&gt;"C",AC277&lt;&gt;"NC",AC277&lt;&gt;"SF",AC277&lt;&gt;"")),"FALSO",IF(AND(O277="NA",Q277="NA",S277="NA",U277="NA",W277="NA",Y277="NA",AA277="NA",AC277="NA"),"NA",IF(OR(O277="NC",Q277="NC",S277="NC",U277="NC",W277="NC",Y277="NC",AA277="NC",AC277="NC",O277="SF",Q277="SF",S277="SF",U277="SF",W277="SF",Y277="SF",AA277="SF",AC277="SF"),"NC",IF(OR(O277="C",Q277="C",S277="C",U277="C",W277="C",Y277="C",AA277="C",AC277="C"),"C","")))))</f>
        <v>NC</v>
      </c>
      <c r="AG277" s="185" t="str">
        <f>IF(AND(AE277="C",AF277="C"),"UTILIZOU O PDA CORRETAMENTE",IF(AND(AE277="C",AF277="NC"),"UTILIZOU O PDA CORRETAMENTE. NÃO HÁ FOTOS DE TODAS AS ETAPAS",IF(AND(AE277="NC",AF277="NC"),"NÃO UTILIZOU O PDA",IF(AND(AE277="NA",AF277="NA"),"NÃO AVALIADO POR FALHA DE SINCRONISMO"))))</f>
        <v>UTILIZOU O PDA CORRETAMENTE. NÃO HÁ FOTOS DE TODAS AS ETAPAS</v>
      </c>
      <c r="AH277" s="144" t="s">
        <v>207</v>
      </c>
      <c r="AI277" s="150" t="s">
        <v>6</v>
      </c>
      <c r="AJ277" s="149" t="str">
        <f>E277</f>
        <v>SÃO PAULO</v>
      </c>
      <c r="AK277" s="151" t="s">
        <v>60</v>
      </c>
    </row>
    <row r="278" spans="1:37" ht="30" hidden="1" customHeight="1">
      <c r="A278" s="162" t="s">
        <v>201</v>
      </c>
      <c r="B278" s="176">
        <v>2621283819</v>
      </c>
      <c r="C278" s="176" t="s">
        <v>121</v>
      </c>
      <c r="D278" s="176" t="s">
        <v>112</v>
      </c>
      <c r="E278" s="176" t="s">
        <v>5</v>
      </c>
      <c r="F278" s="176" t="s">
        <v>1422</v>
      </c>
      <c r="G278" s="176">
        <v>470</v>
      </c>
      <c r="H278" s="176"/>
      <c r="I278" s="176" t="s">
        <v>383</v>
      </c>
      <c r="J278" s="176" t="s">
        <v>1170</v>
      </c>
      <c r="K278" s="176"/>
      <c r="L278" s="204">
        <v>46163.65347222222</v>
      </c>
      <c r="M278" s="204">
        <v>46163.654166666667</v>
      </c>
      <c r="N278" s="176" t="s">
        <v>1171</v>
      </c>
      <c r="O278" s="155" t="s">
        <v>207</v>
      </c>
      <c r="P278" s="90"/>
      <c r="Q278" s="144" t="s">
        <v>207</v>
      </c>
      <c r="R278" s="90"/>
      <c r="S278" s="144" t="s">
        <v>62</v>
      </c>
      <c r="T278" s="90"/>
      <c r="U278" s="144" t="s">
        <v>207</v>
      </c>
      <c r="V278" s="90"/>
      <c r="W278" s="144" t="s">
        <v>62</v>
      </c>
      <c r="X278" s="90"/>
      <c r="Y278" s="144" t="s">
        <v>62</v>
      </c>
      <c r="Z278" s="90"/>
      <c r="AA278" s="144" t="s">
        <v>62</v>
      </c>
      <c r="AB278" s="90"/>
      <c r="AC278" s="144" t="s">
        <v>207</v>
      </c>
      <c r="AD278" s="90"/>
      <c r="AE278" s="144" t="s">
        <v>207</v>
      </c>
      <c r="AF278" s="142" t="str">
        <f>IF(AND(O278="",Q278="",S278="",U278="",W278="",Y278="",AA278="",AC278=""),"",IF(OR(AND(O278&lt;&gt;"NA",O278&lt;&gt;"C",O278&lt;&gt;"NC",O278&lt;&gt;"SF",O278&lt;&gt;""),AND(Q278&lt;&gt;"NA",Q278&lt;&gt;"C",Q278&lt;&gt;"NC",Q278&lt;&gt;"SF",Q278&lt;&gt;""),AND(S278&lt;&gt;"NA",S278&lt;&gt;"C",S278&lt;&gt;"NC",S278&lt;&gt;"SF",S278&lt;&gt;""),AND(U278&lt;&gt;"NA",U278&lt;&gt;"C",U278&lt;&gt;"NC",U278&lt;&gt;"SF",U278&lt;&gt;""),AND(W278&lt;&gt;"NA",W278&lt;&gt;"C",W278&lt;&gt;"NC",W278&lt;&gt;"SF",W278&lt;&gt;""),AND(Y278&lt;&gt;"NA",Y278&lt;&gt;"C",Y278&lt;&gt;"NC",Y278&lt;&gt;"SF",Y278&lt;&gt;""),AND(AA278&lt;&gt;"NA",AA278&lt;&gt;"C",AA278&lt;&gt;"NC",AA278&lt;&gt;"SF",AA278&lt;&gt;""),AND(AC278&lt;&gt;"NA",AC278&lt;&gt;"C",AC278&lt;&gt;"NC",AC278&lt;&gt;"SF",AC278&lt;&gt;"")),"FALSO",IF(AND(O278="NA",Q278="NA",S278="NA",U278="NA",W278="NA",Y278="NA",AA278="NA",AC278="NA"),"NA",IF(OR(O278="NC",Q278="NC",S278="NC",U278="NC",W278="NC",Y278="NC",AA278="NC",AC278="NC",O278="SF",Q278="SF",S278="SF",U278="SF",W278="SF",Y278="SF",AA278="SF",AC278="SF"),"NC",IF(OR(O278="C",Q278="C",S278="C",U278="C",W278="C",Y278="C",AA278="C",AC278="C"),"C","")))))</f>
        <v>C</v>
      </c>
      <c r="AG278" s="185" t="str">
        <f>IF(AND(AE278="C",AF278="C"),"UTILIZOU O PDA CORRETAMENTE",IF(AND(AE278="C",AF278="NC"),"UTILIZOU O PDA CORRETAMENTE. NÃO HÁ FOTOS DE TODAS AS ETAPAS",IF(AND(AE278="NC",AF278="NC"),"NÃO UTILIZOU O PDA",IF(AND(AE278="NA",AF278="NA"),"NÃO AVALIADO POR FALHA DE SINCRONISMO"))))</f>
        <v>UTILIZOU O PDA CORRETAMENTE</v>
      </c>
      <c r="AH278" s="144" t="s">
        <v>207</v>
      </c>
      <c r="AI278" s="150" t="s">
        <v>6</v>
      </c>
      <c r="AJ278" s="149" t="str">
        <f>E278</f>
        <v>SÃO PAULO</v>
      </c>
      <c r="AK278" s="151" t="s">
        <v>60</v>
      </c>
    </row>
    <row r="279" spans="1:37" ht="30" hidden="1" customHeight="1">
      <c r="A279" s="162" t="s">
        <v>201</v>
      </c>
      <c r="B279" s="176">
        <v>2621507134</v>
      </c>
      <c r="C279" s="176" t="s">
        <v>121</v>
      </c>
      <c r="D279" s="176" t="s">
        <v>112</v>
      </c>
      <c r="E279" s="176" t="s">
        <v>5</v>
      </c>
      <c r="F279" s="176" t="s">
        <v>740</v>
      </c>
      <c r="G279" s="176">
        <v>722</v>
      </c>
      <c r="H279" s="176" t="s">
        <v>217</v>
      </c>
      <c r="I279" s="176" t="s">
        <v>439</v>
      </c>
      <c r="J279" s="176" t="s">
        <v>1166</v>
      </c>
      <c r="K279" s="176" t="s">
        <v>1423</v>
      </c>
      <c r="L279" s="204">
        <v>46163.912499999999</v>
      </c>
      <c r="M279" s="204">
        <v>46163.967361111114</v>
      </c>
      <c r="N279" s="176" t="s">
        <v>503</v>
      </c>
      <c r="O279" s="155" t="s">
        <v>207</v>
      </c>
      <c r="P279" s="90"/>
      <c r="Q279" s="144" t="s">
        <v>207</v>
      </c>
      <c r="R279" s="90"/>
      <c r="S279" s="144" t="s">
        <v>62</v>
      </c>
      <c r="T279" s="90"/>
      <c r="U279" s="144" t="s">
        <v>207</v>
      </c>
      <c r="V279" s="90"/>
      <c r="W279" s="144" t="s">
        <v>62</v>
      </c>
      <c r="X279" s="90"/>
      <c r="Y279" s="144" t="s">
        <v>62</v>
      </c>
      <c r="Z279" s="90"/>
      <c r="AA279" s="144" t="s">
        <v>230</v>
      </c>
      <c r="AB279" s="90"/>
      <c r="AC279" s="144" t="s">
        <v>207</v>
      </c>
      <c r="AD279" s="90"/>
      <c r="AE279" s="144" t="s">
        <v>207</v>
      </c>
      <c r="AF279" s="142" t="str">
        <f>IF(AND(O279="",Q279="",S279="",U279="",W279="",Y279="",AA279="",AC279=""),"",IF(OR(AND(O279&lt;&gt;"NA",O279&lt;&gt;"C",O279&lt;&gt;"NC",O279&lt;&gt;"SF",O279&lt;&gt;""),AND(Q279&lt;&gt;"NA",Q279&lt;&gt;"C",Q279&lt;&gt;"NC",Q279&lt;&gt;"SF",Q279&lt;&gt;""),AND(S279&lt;&gt;"NA",S279&lt;&gt;"C",S279&lt;&gt;"NC",S279&lt;&gt;"SF",S279&lt;&gt;""),AND(U279&lt;&gt;"NA",U279&lt;&gt;"C",U279&lt;&gt;"NC",U279&lt;&gt;"SF",U279&lt;&gt;""),AND(W279&lt;&gt;"NA",W279&lt;&gt;"C",W279&lt;&gt;"NC",W279&lt;&gt;"SF",W279&lt;&gt;""),AND(Y279&lt;&gt;"NA",Y279&lt;&gt;"C",Y279&lt;&gt;"NC",Y279&lt;&gt;"SF",Y279&lt;&gt;""),AND(AA279&lt;&gt;"NA",AA279&lt;&gt;"C",AA279&lt;&gt;"NC",AA279&lt;&gt;"SF",AA279&lt;&gt;""),AND(AC279&lt;&gt;"NA",AC279&lt;&gt;"C",AC279&lt;&gt;"NC",AC279&lt;&gt;"SF",AC279&lt;&gt;"")),"FALSO",IF(AND(O279="NA",Q279="NA",S279="NA",U279="NA",W279="NA",Y279="NA",AA279="NA",AC279="NA"),"NA",IF(OR(O279="NC",Q279="NC",S279="NC",U279="NC",W279="NC",Y279="NC",AA279="NC",AC279="NC",O279="SF",Q279="SF",S279="SF",U279="SF",W279="SF",Y279="SF",AA279="SF",AC279="SF"),"NC",IF(OR(O279="C",Q279="C",S279="C",U279="C",W279="C",Y279="C",AA279="C",AC279="C"),"C","")))))</f>
        <v>NC</v>
      </c>
      <c r="AG279" s="185" t="str">
        <f>IF(AND(AE279="C",AF279="C"),"UTILIZOU O PDA CORRETAMENTE",IF(AND(AE279="C",AF279="NC"),"UTILIZOU O PDA CORRETAMENTE. NÃO HÁ FOTOS DE TODAS AS ETAPAS",IF(AND(AE279="NC",AF279="NC"),"NÃO UTILIZOU O PDA",IF(AND(AE279="NA",AF279="NA"),"NÃO AVALIADO POR FALHA DE SINCRONISMO"))))</f>
        <v>UTILIZOU O PDA CORRETAMENTE. NÃO HÁ FOTOS DE TODAS AS ETAPAS</v>
      </c>
      <c r="AH279" s="144" t="s">
        <v>207</v>
      </c>
      <c r="AI279" s="150" t="s">
        <v>6</v>
      </c>
      <c r="AJ279" s="149" t="str">
        <f>E279</f>
        <v>SÃO PAULO</v>
      </c>
      <c r="AK279" s="151" t="s">
        <v>60</v>
      </c>
    </row>
    <row r="280" spans="1:37" ht="30" hidden="1" customHeight="1">
      <c r="A280" s="162" t="s">
        <v>201</v>
      </c>
      <c r="B280" s="176">
        <v>2621506942</v>
      </c>
      <c r="C280" s="176" t="s">
        <v>121</v>
      </c>
      <c r="D280" s="176" t="s">
        <v>112</v>
      </c>
      <c r="E280" s="176" t="s">
        <v>5</v>
      </c>
      <c r="F280" s="176" t="s">
        <v>259</v>
      </c>
      <c r="G280" s="176">
        <v>2283</v>
      </c>
      <c r="H280" s="176" t="s">
        <v>217</v>
      </c>
      <c r="I280" s="176" t="s">
        <v>264</v>
      </c>
      <c r="J280" s="176" t="s">
        <v>1166</v>
      </c>
      <c r="K280" s="176" t="s">
        <v>217</v>
      </c>
      <c r="L280" s="204">
        <v>46164.018750000003</v>
      </c>
      <c r="M280" s="204">
        <v>46164.038194444445</v>
      </c>
      <c r="N280" s="176" t="s">
        <v>503</v>
      </c>
      <c r="O280" s="155" t="s">
        <v>207</v>
      </c>
      <c r="P280" s="90"/>
      <c r="Q280" s="144" t="s">
        <v>207</v>
      </c>
      <c r="R280" s="90"/>
      <c r="S280" s="144" t="s">
        <v>62</v>
      </c>
      <c r="T280" s="90"/>
      <c r="U280" s="144" t="s">
        <v>207</v>
      </c>
      <c r="V280" s="90"/>
      <c r="W280" s="144" t="s">
        <v>62</v>
      </c>
      <c r="X280" s="90"/>
      <c r="Y280" s="144" t="s">
        <v>62</v>
      </c>
      <c r="Z280" s="90"/>
      <c r="AA280" s="144" t="s">
        <v>62</v>
      </c>
      <c r="AB280" s="90"/>
      <c r="AC280" s="144" t="s">
        <v>207</v>
      </c>
      <c r="AD280" s="90"/>
      <c r="AE280" s="144" t="s">
        <v>207</v>
      </c>
      <c r="AF280" s="142" t="str">
        <f>IF(AND(O280="",Q280="",S280="",U280="",W280="",Y280="",AA280="",AC280=""),"",IF(OR(AND(O280&lt;&gt;"NA",O280&lt;&gt;"C",O280&lt;&gt;"NC",O280&lt;&gt;"SF",O280&lt;&gt;""),AND(Q280&lt;&gt;"NA",Q280&lt;&gt;"C",Q280&lt;&gt;"NC",Q280&lt;&gt;"SF",Q280&lt;&gt;""),AND(S280&lt;&gt;"NA",S280&lt;&gt;"C",S280&lt;&gt;"NC",S280&lt;&gt;"SF",S280&lt;&gt;""),AND(U280&lt;&gt;"NA",U280&lt;&gt;"C",U280&lt;&gt;"NC",U280&lt;&gt;"SF",U280&lt;&gt;""),AND(W280&lt;&gt;"NA",W280&lt;&gt;"C",W280&lt;&gt;"NC",W280&lt;&gt;"SF",W280&lt;&gt;""),AND(Y280&lt;&gt;"NA",Y280&lt;&gt;"C",Y280&lt;&gt;"NC",Y280&lt;&gt;"SF",Y280&lt;&gt;""),AND(AA280&lt;&gt;"NA",AA280&lt;&gt;"C",AA280&lt;&gt;"NC",AA280&lt;&gt;"SF",AA280&lt;&gt;""),AND(AC280&lt;&gt;"NA",AC280&lt;&gt;"C",AC280&lt;&gt;"NC",AC280&lt;&gt;"SF",AC280&lt;&gt;"")),"FALSO",IF(AND(O280="NA",Q280="NA",S280="NA",U280="NA",W280="NA",Y280="NA",AA280="NA",AC280="NA"),"NA",IF(OR(O280="NC",Q280="NC",S280="NC",U280="NC",W280="NC",Y280="NC",AA280="NC",AC280="NC",O280="SF",Q280="SF",S280="SF",U280="SF",W280="SF",Y280="SF",AA280="SF",AC280="SF"),"NC",IF(OR(O280="C",Q280="C",S280="C",U280="C",W280="C",Y280="C",AA280="C",AC280="C"),"C","")))))</f>
        <v>C</v>
      </c>
      <c r="AG280" s="185" t="str">
        <f>IF(AND(AE280="C",AF280="C"),"UTILIZOU O PDA CORRETAMENTE",IF(AND(AE280="C",AF280="NC"),"UTILIZOU O PDA CORRETAMENTE. NÃO HÁ FOTOS DE TODAS AS ETAPAS",IF(AND(AE280="NC",AF280="NC"),"NÃO UTILIZOU O PDA",IF(AND(AE280="NA",AF280="NA"),"NÃO AVALIADO POR FALHA DE SINCRONISMO"))))</f>
        <v>UTILIZOU O PDA CORRETAMENTE</v>
      </c>
      <c r="AH280" s="144" t="s">
        <v>207</v>
      </c>
      <c r="AI280" s="150" t="s">
        <v>6</v>
      </c>
      <c r="AJ280" s="149" t="str">
        <f>E280</f>
        <v>SÃO PAULO</v>
      </c>
      <c r="AK280" s="151" t="s">
        <v>60</v>
      </c>
    </row>
    <row r="281" spans="1:37" ht="30" hidden="1" customHeight="1">
      <c r="A281" s="162" t="s">
        <v>201</v>
      </c>
      <c r="B281" s="176">
        <v>2621495905</v>
      </c>
      <c r="C281" s="176" t="s">
        <v>1257</v>
      </c>
      <c r="D281" s="176" t="s">
        <v>111</v>
      </c>
      <c r="E281" s="176" t="s">
        <v>5</v>
      </c>
      <c r="F281" s="176" t="s">
        <v>1424</v>
      </c>
      <c r="G281" s="176">
        <v>7</v>
      </c>
      <c r="H281" s="176" t="s">
        <v>203</v>
      </c>
      <c r="I281" s="176" t="s">
        <v>283</v>
      </c>
      <c r="J281" s="176" t="s">
        <v>1259</v>
      </c>
      <c r="K281" s="176" t="s">
        <v>1425</v>
      </c>
      <c r="L281" s="204">
        <v>46164.375</v>
      </c>
      <c r="M281" s="204">
        <v>46164.395833333336</v>
      </c>
      <c r="N281" s="176" t="s">
        <v>1282</v>
      </c>
      <c r="O281" s="155" t="s">
        <v>62</v>
      </c>
      <c r="P281" s="90"/>
      <c r="Q281" s="144" t="s">
        <v>62</v>
      </c>
      <c r="R281" s="90"/>
      <c r="S281" s="144" t="s">
        <v>62</v>
      </c>
      <c r="T281" s="90"/>
      <c r="U281" s="144" t="s">
        <v>62</v>
      </c>
      <c r="V281" s="90"/>
      <c r="W281" s="144" t="s">
        <v>62</v>
      </c>
      <c r="X281" s="90"/>
      <c r="Y281" s="144" t="s">
        <v>62</v>
      </c>
      <c r="Z281" s="90"/>
      <c r="AA281" s="144" t="s">
        <v>62</v>
      </c>
      <c r="AB281" s="90"/>
      <c r="AC281" s="144" t="s">
        <v>62</v>
      </c>
      <c r="AD281" s="90"/>
      <c r="AE281" s="144" t="s">
        <v>62</v>
      </c>
      <c r="AF281" s="142" t="str">
        <f>IF(AND(O281="",Q281="",S281="",U281="",W281="",Y281="",AA281="",AC281=""),"",IF(OR(AND(O281&lt;&gt;"NA",O281&lt;&gt;"C",O281&lt;&gt;"NC",O281&lt;&gt;"SF",O281&lt;&gt;""),AND(Q281&lt;&gt;"NA",Q281&lt;&gt;"C",Q281&lt;&gt;"NC",Q281&lt;&gt;"SF",Q281&lt;&gt;""),AND(S281&lt;&gt;"NA",S281&lt;&gt;"C",S281&lt;&gt;"NC",S281&lt;&gt;"SF",S281&lt;&gt;""),AND(U281&lt;&gt;"NA",U281&lt;&gt;"C",U281&lt;&gt;"NC",U281&lt;&gt;"SF",U281&lt;&gt;""),AND(W281&lt;&gt;"NA",W281&lt;&gt;"C",W281&lt;&gt;"NC",W281&lt;&gt;"SF",W281&lt;&gt;""),AND(Y281&lt;&gt;"NA",Y281&lt;&gt;"C",Y281&lt;&gt;"NC",Y281&lt;&gt;"SF",Y281&lt;&gt;""),AND(AA281&lt;&gt;"NA",AA281&lt;&gt;"C",AA281&lt;&gt;"NC",AA281&lt;&gt;"SF",AA281&lt;&gt;""),AND(AC281&lt;&gt;"NA",AC281&lt;&gt;"C",AC281&lt;&gt;"NC",AC281&lt;&gt;"SF",AC281&lt;&gt;"")),"FALSO",IF(AND(O281="NA",Q281="NA",S281="NA",U281="NA",W281="NA",Y281="NA",AA281="NA",AC281="NA"),"NA",IF(OR(O281="NC",Q281="NC",S281="NC",U281="NC",W281="NC",Y281="NC",AA281="NC",AC281="NC",O281="SF",Q281="SF",S281="SF",U281="SF",W281="SF",Y281="SF",AA281="SF",AC281="SF"),"NC",IF(OR(O281="C",Q281="C",S281="C",U281="C",W281="C",Y281="C",AA281="C",AC281="C"),"C","")))))</f>
        <v>NA</v>
      </c>
      <c r="AG281" s="185" t="str">
        <f>IF(AND(AE281="C",AF281="C"),"UTILIZOU O PDA CORRETAMENTE",IF(AND(AE281="C",AF281="NC"),"UTILIZOU O PDA CORRETAMENTE. NÃO HÁ FOTOS DE TODAS AS ETAPAS",IF(AND(AE281="NC",AF281="NC"),"NÃO UTILIZOU O PDA",IF(AND(AE281="NA",AF281="NA"),"NÃO AVALIADO POR FALHA DE SINCRONISMO"))))</f>
        <v>NÃO AVALIADO POR FALHA DE SINCRONISMO</v>
      </c>
      <c r="AH281" s="144"/>
      <c r="AI281" s="150" t="s">
        <v>6</v>
      </c>
      <c r="AJ281" s="149" t="str">
        <f>E281</f>
        <v>SÃO PAULO</v>
      </c>
      <c r="AK281" s="151" t="s">
        <v>60</v>
      </c>
    </row>
    <row r="282" spans="1:37" ht="30" hidden="1" customHeight="1">
      <c r="A282" s="162" t="s">
        <v>201</v>
      </c>
      <c r="B282" s="176">
        <v>2621495914</v>
      </c>
      <c r="C282" s="176" t="s">
        <v>1257</v>
      </c>
      <c r="D282" s="176" t="s">
        <v>111</v>
      </c>
      <c r="E282" s="176" t="s">
        <v>5</v>
      </c>
      <c r="F282" s="176" t="s">
        <v>1424</v>
      </c>
      <c r="G282" s="176">
        <v>6</v>
      </c>
      <c r="H282" s="176" t="s">
        <v>217</v>
      </c>
      <c r="I282" s="176" t="s">
        <v>283</v>
      </c>
      <c r="J282" s="176" t="s">
        <v>1259</v>
      </c>
      <c r="K282" s="176" t="s">
        <v>1425</v>
      </c>
      <c r="L282" s="204">
        <v>46164.375</v>
      </c>
      <c r="M282" s="204">
        <v>46164.395833333336</v>
      </c>
      <c r="N282" s="176" t="s">
        <v>1282</v>
      </c>
      <c r="O282" s="155" t="s">
        <v>62</v>
      </c>
      <c r="P282" s="90"/>
      <c r="Q282" s="144" t="s">
        <v>62</v>
      </c>
      <c r="R282" s="90"/>
      <c r="S282" s="144" t="s">
        <v>62</v>
      </c>
      <c r="T282" s="90"/>
      <c r="U282" s="144" t="s">
        <v>62</v>
      </c>
      <c r="V282" s="90"/>
      <c r="W282" s="144" t="s">
        <v>62</v>
      </c>
      <c r="X282" s="90"/>
      <c r="Y282" s="144" t="s">
        <v>62</v>
      </c>
      <c r="Z282" s="90"/>
      <c r="AA282" s="144" t="s">
        <v>62</v>
      </c>
      <c r="AB282" s="90"/>
      <c r="AC282" s="144" t="s">
        <v>62</v>
      </c>
      <c r="AD282" s="90"/>
      <c r="AE282" s="144" t="s">
        <v>62</v>
      </c>
      <c r="AF282" s="142" t="str">
        <f>IF(AND(O282="",Q282="",S282="",U282="",W282="",Y282="",AA282="",AC282=""),"",IF(OR(AND(O282&lt;&gt;"NA",O282&lt;&gt;"C",O282&lt;&gt;"NC",O282&lt;&gt;"SF",O282&lt;&gt;""),AND(Q282&lt;&gt;"NA",Q282&lt;&gt;"C",Q282&lt;&gt;"NC",Q282&lt;&gt;"SF",Q282&lt;&gt;""),AND(S282&lt;&gt;"NA",S282&lt;&gt;"C",S282&lt;&gt;"NC",S282&lt;&gt;"SF",S282&lt;&gt;""),AND(U282&lt;&gt;"NA",U282&lt;&gt;"C",U282&lt;&gt;"NC",U282&lt;&gt;"SF",U282&lt;&gt;""),AND(W282&lt;&gt;"NA",W282&lt;&gt;"C",W282&lt;&gt;"NC",W282&lt;&gt;"SF",W282&lt;&gt;""),AND(Y282&lt;&gt;"NA",Y282&lt;&gt;"C",Y282&lt;&gt;"NC",Y282&lt;&gt;"SF",Y282&lt;&gt;""),AND(AA282&lt;&gt;"NA",AA282&lt;&gt;"C",AA282&lt;&gt;"NC",AA282&lt;&gt;"SF",AA282&lt;&gt;""),AND(AC282&lt;&gt;"NA",AC282&lt;&gt;"C",AC282&lt;&gt;"NC",AC282&lt;&gt;"SF",AC282&lt;&gt;"")),"FALSO",IF(AND(O282="NA",Q282="NA",S282="NA",U282="NA",W282="NA",Y282="NA",AA282="NA",AC282="NA"),"NA",IF(OR(O282="NC",Q282="NC",S282="NC",U282="NC",W282="NC",Y282="NC",AA282="NC",AC282="NC",O282="SF",Q282="SF",S282="SF",U282="SF",W282="SF",Y282="SF",AA282="SF",AC282="SF"),"NC",IF(OR(O282="C",Q282="C",S282="C",U282="C",W282="C",Y282="C",AA282="C",AC282="C"),"C","")))))</f>
        <v>NA</v>
      </c>
      <c r="AG282" s="185" t="str">
        <f>IF(AND(AE282="C",AF282="C"),"UTILIZOU O PDA CORRETAMENTE",IF(AND(AE282="C",AF282="NC"),"UTILIZOU O PDA CORRETAMENTE. NÃO HÁ FOTOS DE TODAS AS ETAPAS",IF(AND(AE282="NC",AF282="NC"),"NÃO UTILIZOU O PDA",IF(AND(AE282="NA",AF282="NA"),"NÃO AVALIADO POR FALHA DE SINCRONISMO"))))</f>
        <v>NÃO AVALIADO POR FALHA DE SINCRONISMO</v>
      </c>
      <c r="AH282" s="144"/>
      <c r="AI282" s="150" t="s">
        <v>6</v>
      </c>
      <c r="AJ282" s="149" t="str">
        <f>E282</f>
        <v>SÃO PAULO</v>
      </c>
      <c r="AK282" s="151" t="s">
        <v>60</v>
      </c>
    </row>
    <row r="283" spans="1:37" ht="30" hidden="1" customHeight="1">
      <c r="A283" s="162" t="s">
        <v>201</v>
      </c>
      <c r="B283" s="176">
        <v>2621495801</v>
      </c>
      <c r="C283" s="176" t="s">
        <v>1257</v>
      </c>
      <c r="D283" s="176" t="s">
        <v>111</v>
      </c>
      <c r="E283" s="176" t="s">
        <v>5</v>
      </c>
      <c r="F283" s="176" t="s">
        <v>1424</v>
      </c>
      <c r="G283" s="176">
        <v>16</v>
      </c>
      <c r="H283" s="176"/>
      <c r="I283" s="176" t="s">
        <v>283</v>
      </c>
      <c r="J283" s="176" t="s">
        <v>1259</v>
      </c>
      <c r="K283" s="176" t="s">
        <v>1425</v>
      </c>
      <c r="L283" s="204">
        <v>46164.375</v>
      </c>
      <c r="M283" s="204">
        <v>46164.395833333336</v>
      </c>
      <c r="N283" s="176" t="s">
        <v>1282</v>
      </c>
      <c r="O283" s="155" t="s">
        <v>62</v>
      </c>
      <c r="P283" s="90"/>
      <c r="Q283" s="144" t="s">
        <v>62</v>
      </c>
      <c r="R283" s="90"/>
      <c r="S283" s="144" t="s">
        <v>62</v>
      </c>
      <c r="T283" s="90"/>
      <c r="U283" s="144" t="s">
        <v>62</v>
      </c>
      <c r="V283" s="90"/>
      <c r="W283" s="144" t="s">
        <v>62</v>
      </c>
      <c r="X283" s="90"/>
      <c r="Y283" s="144" t="s">
        <v>62</v>
      </c>
      <c r="Z283" s="90"/>
      <c r="AA283" s="144" t="s">
        <v>62</v>
      </c>
      <c r="AB283" s="90"/>
      <c r="AC283" s="144" t="s">
        <v>62</v>
      </c>
      <c r="AD283" s="90"/>
      <c r="AE283" s="144" t="s">
        <v>62</v>
      </c>
      <c r="AF283" s="142" t="str">
        <f>IF(AND(O283="",Q283="",S283="",U283="",W283="",Y283="",AA283="",AC283=""),"",IF(OR(AND(O283&lt;&gt;"NA",O283&lt;&gt;"C",O283&lt;&gt;"NC",O283&lt;&gt;"SF",O283&lt;&gt;""),AND(Q283&lt;&gt;"NA",Q283&lt;&gt;"C",Q283&lt;&gt;"NC",Q283&lt;&gt;"SF",Q283&lt;&gt;""),AND(S283&lt;&gt;"NA",S283&lt;&gt;"C",S283&lt;&gt;"NC",S283&lt;&gt;"SF",S283&lt;&gt;""),AND(U283&lt;&gt;"NA",U283&lt;&gt;"C",U283&lt;&gt;"NC",U283&lt;&gt;"SF",U283&lt;&gt;""),AND(W283&lt;&gt;"NA",W283&lt;&gt;"C",W283&lt;&gt;"NC",W283&lt;&gt;"SF",W283&lt;&gt;""),AND(Y283&lt;&gt;"NA",Y283&lt;&gt;"C",Y283&lt;&gt;"NC",Y283&lt;&gt;"SF",Y283&lt;&gt;""),AND(AA283&lt;&gt;"NA",AA283&lt;&gt;"C",AA283&lt;&gt;"NC",AA283&lt;&gt;"SF",AA283&lt;&gt;""),AND(AC283&lt;&gt;"NA",AC283&lt;&gt;"C",AC283&lt;&gt;"NC",AC283&lt;&gt;"SF",AC283&lt;&gt;"")),"FALSO",IF(AND(O283="NA",Q283="NA",S283="NA",U283="NA",W283="NA",Y283="NA",AA283="NA",AC283="NA"),"NA",IF(OR(O283="NC",Q283="NC",S283="NC",U283="NC",W283="NC",Y283="NC",AA283="NC",AC283="NC",O283="SF",Q283="SF",S283="SF",U283="SF",W283="SF",Y283="SF",AA283="SF",AC283="SF"),"NC",IF(OR(O283="C",Q283="C",S283="C",U283="C",W283="C",Y283="C",AA283="C",AC283="C"),"C","")))))</f>
        <v>NA</v>
      </c>
      <c r="AG283" s="185" t="str">
        <f>IF(AND(AE283="C",AF283="C"),"UTILIZOU O PDA CORRETAMENTE",IF(AND(AE283="C",AF283="NC"),"UTILIZOU O PDA CORRETAMENTE. NÃO HÁ FOTOS DE TODAS AS ETAPAS",IF(AND(AE283="NC",AF283="NC"),"NÃO UTILIZOU O PDA",IF(AND(AE283="NA",AF283="NA"),"NÃO AVALIADO POR FALHA DE SINCRONISMO"))))</f>
        <v>NÃO AVALIADO POR FALHA DE SINCRONISMO</v>
      </c>
      <c r="AH283" s="144"/>
      <c r="AI283" s="150" t="s">
        <v>6</v>
      </c>
      <c r="AJ283" s="149" t="str">
        <f>E283</f>
        <v>SÃO PAULO</v>
      </c>
      <c r="AK283" s="151" t="s">
        <v>60</v>
      </c>
    </row>
    <row r="284" spans="1:37" ht="30" hidden="1" customHeight="1">
      <c r="A284" s="162" t="s">
        <v>201</v>
      </c>
      <c r="B284" s="176">
        <v>2621495910</v>
      </c>
      <c r="C284" s="176" t="s">
        <v>1257</v>
      </c>
      <c r="D284" s="176" t="s">
        <v>111</v>
      </c>
      <c r="E284" s="176" t="s">
        <v>5</v>
      </c>
      <c r="F284" s="176" t="s">
        <v>1424</v>
      </c>
      <c r="G284" s="176">
        <v>3</v>
      </c>
      <c r="H284" s="176" t="s">
        <v>217</v>
      </c>
      <c r="I284" s="176" t="s">
        <v>283</v>
      </c>
      <c r="J284" s="176" t="s">
        <v>1259</v>
      </c>
      <c r="K284" s="176" t="s">
        <v>1425</v>
      </c>
      <c r="L284" s="204">
        <v>46164.375</v>
      </c>
      <c r="M284" s="204">
        <v>46164.395833333336</v>
      </c>
      <c r="N284" s="176" t="s">
        <v>1282</v>
      </c>
      <c r="O284" s="155" t="s">
        <v>62</v>
      </c>
      <c r="P284" s="90"/>
      <c r="Q284" s="144" t="s">
        <v>62</v>
      </c>
      <c r="R284" s="90"/>
      <c r="S284" s="144" t="s">
        <v>62</v>
      </c>
      <c r="T284" s="90"/>
      <c r="U284" s="144" t="s">
        <v>62</v>
      </c>
      <c r="V284" s="90"/>
      <c r="W284" s="144" t="s">
        <v>62</v>
      </c>
      <c r="X284" s="90"/>
      <c r="Y284" s="144" t="s">
        <v>62</v>
      </c>
      <c r="Z284" s="90"/>
      <c r="AA284" s="144" t="s">
        <v>62</v>
      </c>
      <c r="AB284" s="90"/>
      <c r="AC284" s="144" t="s">
        <v>62</v>
      </c>
      <c r="AD284" s="90"/>
      <c r="AE284" s="144" t="s">
        <v>62</v>
      </c>
      <c r="AF284" s="142" t="str">
        <f>IF(AND(O284="",Q284="",S284="",U284="",W284="",Y284="",AA284="",AC284=""),"",IF(OR(AND(O284&lt;&gt;"NA",O284&lt;&gt;"C",O284&lt;&gt;"NC",O284&lt;&gt;"SF",O284&lt;&gt;""),AND(Q284&lt;&gt;"NA",Q284&lt;&gt;"C",Q284&lt;&gt;"NC",Q284&lt;&gt;"SF",Q284&lt;&gt;""),AND(S284&lt;&gt;"NA",S284&lt;&gt;"C",S284&lt;&gt;"NC",S284&lt;&gt;"SF",S284&lt;&gt;""),AND(U284&lt;&gt;"NA",U284&lt;&gt;"C",U284&lt;&gt;"NC",U284&lt;&gt;"SF",U284&lt;&gt;""),AND(W284&lt;&gt;"NA",W284&lt;&gt;"C",W284&lt;&gt;"NC",W284&lt;&gt;"SF",W284&lt;&gt;""),AND(Y284&lt;&gt;"NA",Y284&lt;&gt;"C",Y284&lt;&gt;"NC",Y284&lt;&gt;"SF",Y284&lt;&gt;""),AND(AA284&lt;&gt;"NA",AA284&lt;&gt;"C",AA284&lt;&gt;"NC",AA284&lt;&gt;"SF",AA284&lt;&gt;""),AND(AC284&lt;&gt;"NA",AC284&lt;&gt;"C",AC284&lt;&gt;"NC",AC284&lt;&gt;"SF",AC284&lt;&gt;"")),"FALSO",IF(AND(O284="NA",Q284="NA",S284="NA",U284="NA",W284="NA",Y284="NA",AA284="NA",AC284="NA"),"NA",IF(OR(O284="NC",Q284="NC",S284="NC",U284="NC",W284="NC",Y284="NC",AA284="NC",AC284="NC",O284="SF",Q284="SF",S284="SF",U284="SF",W284="SF",Y284="SF",AA284="SF",AC284="SF"),"NC",IF(OR(O284="C",Q284="C",S284="C",U284="C",W284="C",Y284="C",AA284="C",AC284="C"),"C","")))))</f>
        <v>NA</v>
      </c>
      <c r="AG284" s="185" t="str">
        <f>IF(AND(AE284="C",AF284="C"),"UTILIZOU O PDA CORRETAMENTE",IF(AND(AE284="C",AF284="NC"),"UTILIZOU O PDA CORRETAMENTE. NÃO HÁ FOTOS DE TODAS AS ETAPAS",IF(AND(AE284="NC",AF284="NC"),"NÃO UTILIZOU O PDA",IF(AND(AE284="NA",AF284="NA"),"NÃO AVALIADO POR FALHA DE SINCRONISMO"))))</f>
        <v>NÃO AVALIADO POR FALHA DE SINCRONISMO</v>
      </c>
      <c r="AH284" s="144"/>
      <c r="AI284" s="150" t="s">
        <v>6</v>
      </c>
      <c r="AJ284" s="149" t="str">
        <f>E284</f>
        <v>SÃO PAULO</v>
      </c>
      <c r="AK284" s="151" t="s">
        <v>60</v>
      </c>
    </row>
    <row r="285" spans="1:37" ht="30" hidden="1" customHeight="1">
      <c r="A285" s="162" t="s">
        <v>201</v>
      </c>
      <c r="B285" s="176">
        <v>2621495906</v>
      </c>
      <c r="C285" s="176" t="s">
        <v>1257</v>
      </c>
      <c r="D285" s="176" t="s">
        <v>111</v>
      </c>
      <c r="E285" s="176" t="s">
        <v>5</v>
      </c>
      <c r="F285" s="176" t="s">
        <v>1424</v>
      </c>
      <c r="G285" s="176">
        <v>20</v>
      </c>
      <c r="H285" s="176"/>
      <c r="I285" s="176" t="s">
        <v>283</v>
      </c>
      <c r="J285" s="176" t="s">
        <v>1259</v>
      </c>
      <c r="K285" s="176" t="s">
        <v>1425</v>
      </c>
      <c r="L285" s="204">
        <v>46164.375</v>
      </c>
      <c r="M285" s="204">
        <v>46164.395833333336</v>
      </c>
      <c r="N285" s="176" t="s">
        <v>1282</v>
      </c>
      <c r="O285" s="155" t="s">
        <v>62</v>
      </c>
      <c r="P285" s="90"/>
      <c r="Q285" s="144" t="s">
        <v>62</v>
      </c>
      <c r="R285" s="90"/>
      <c r="S285" s="144" t="s">
        <v>62</v>
      </c>
      <c r="T285" s="90"/>
      <c r="U285" s="144" t="s">
        <v>62</v>
      </c>
      <c r="V285" s="90"/>
      <c r="W285" s="144" t="s">
        <v>62</v>
      </c>
      <c r="X285" s="90"/>
      <c r="Y285" s="144" t="s">
        <v>62</v>
      </c>
      <c r="Z285" s="90"/>
      <c r="AA285" s="144" t="s">
        <v>62</v>
      </c>
      <c r="AB285" s="90"/>
      <c r="AC285" s="144" t="s">
        <v>62</v>
      </c>
      <c r="AD285" s="90"/>
      <c r="AE285" s="144" t="s">
        <v>62</v>
      </c>
      <c r="AF285" s="142" t="str">
        <f>IF(AND(O285="",Q285="",S285="",U285="",W285="",Y285="",AA285="",AC285=""),"",IF(OR(AND(O285&lt;&gt;"NA",O285&lt;&gt;"C",O285&lt;&gt;"NC",O285&lt;&gt;"SF",O285&lt;&gt;""),AND(Q285&lt;&gt;"NA",Q285&lt;&gt;"C",Q285&lt;&gt;"NC",Q285&lt;&gt;"SF",Q285&lt;&gt;""),AND(S285&lt;&gt;"NA",S285&lt;&gt;"C",S285&lt;&gt;"NC",S285&lt;&gt;"SF",S285&lt;&gt;""),AND(U285&lt;&gt;"NA",U285&lt;&gt;"C",U285&lt;&gt;"NC",U285&lt;&gt;"SF",U285&lt;&gt;""),AND(W285&lt;&gt;"NA",W285&lt;&gt;"C",W285&lt;&gt;"NC",W285&lt;&gt;"SF",W285&lt;&gt;""),AND(Y285&lt;&gt;"NA",Y285&lt;&gt;"C",Y285&lt;&gt;"NC",Y285&lt;&gt;"SF",Y285&lt;&gt;""),AND(AA285&lt;&gt;"NA",AA285&lt;&gt;"C",AA285&lt;&gt;"NC",AA285&lt;&gt;"SF",AA285&lt;&gt;""),AND(AC285&lt;&gt;"NA",AC285&lt;&gt;"C",AC285&lt;&gt;"NC",AC285&lt;&gt;"SF",AC285&lt;&gt;"")),"FALSO",IF(AND(O285="NA",Q285="NA",S285="NA",U285="NA",W285="NA",Y285="NA",AA285="NA",AC285="NA"),"NA",IF(OR(O285="NC",Q285="NC",S285="NC",U285="NC",W285="NC",Y285="NC",AA285="NC",AC285="NC",O285="SF",Q285="SF",S285="SF",U285="SF",W285="SF",Y285="SF",AA285="SF",AC285="SF"),"NC",IF(OR(O285="C",Q285="C",S285="C",U285="C",W285="C",Y285="C",AA285="C",AC285="C"),"C","")))))</f>
        <v>NA</v>
      </c>
      <c r="AG285" s="185" t="str">
        <f>IF(AND(AE285="C",AF285="C"),"UTILIZOU O PDA CORRETAMENTE",IF(AND(AE285="C",AF285="NC"),"UTILIZOU O PDA CORRETAMENTE. NÃO HÁ FOTOS DE TODAS AS ETAPAS",IF(AND(AE285="NC",AF285="NC"),"NÃO UTILIZOU O PDA",IF(AND(AE285="NA",AF285="NA"),"NÃO AVALIADO POR FALHA DE SINCRONISMO"))))</f>
        <v>NÃO AVALIADO POR FALHA DE SINCRONISMO</v>
      </c>
      <c r="AH285" s="144"/>
      <c r="AI285" s="150" t="s">
        <v>6</v>
      </c>
      <c r="AJ285" s="149" t="str">
        <f>E285</f>
        <v>SÃO PAULO</v>
      </c>
      <c r="AK285" s="151" t="s">
        <v>60</v>
      </c>
    </row>
    <row r="286" spans="1:37" ht="30" hidden="1" customHeight="1">
      <c r="A286" s="162" t="s">
        <v>201</v>
      </c>
      <c r="B286" s="176">
        <v>2621495912</v>
      </c>
      <c r="C286" s="176" t="s">
        <v>1257</v>
      </c>
      <c r="D286" s="176" t="s">
        <v>111</v>
      </c>
      <c r="E286" s="176" t="s">
        <v>5</v>
      </c>
      <c r="F286" s="176" t="s">
        <v>1424</v>
      </c>
      <c r="G286" s="176">
        <v>10</v>
      </c>
      <c r="H286" s="176" t="s">
        <v>203</v>
      </c>
      <c r="I286" s="176" t="s">
        <v>283</v>
      </c>
      <c r="J286" s="176" t="s">
        <v>1259</v>
      </c>
      <c r="K286" s="176" t="s">
        <v>1425</v>
      </c>
      <c r="L286" s="204">
        <v>46164.375</v>
      </c>
      <c r="M286" s="204">
        <v>46164.395833333336</v>
      </c>
      <c r="N286" s="176" t="s">
        <v>1282</v>
      </c>
      <c r="O286" s="155" t="s">
        <v>62</v>
      </c>
      <c r="P286" s="90"/>
      <c r="Q286" s="144" t="s">
        <v>62</v>
      </c>
      <c r="R286" s="90"/>
      <c r="S286" s="144" t="s">
        <v>62</v>
      </c>
      <c r="T286" s="90"/>
      <c r="U286" s="144" t="s">
        <v>62</v>
      </c>
      <c r="V286" s="90"/>
      <c r="W286" s="144" t="s">
        <v>62</v>
      </c>
      <c r="X286" s="90"/>
      <c r="Y286" s="144" t="s">
        <v>62</v>
      </c>
      <c r="Z286" s="90"/>
      <c r="AA286" s="144" t="s">
        <v>62</v>
      </c>
      <c r="AB286" s="90"/>
      <c r="AC286" s="144" t="s">
        <v>62</v>
      </c>
      <c r="AD286" s="90"/>
      <c r="AE286" s="144" t="s">
        <v>62</v>
      </c>
      <c r="AF286" s="142" t="str">
        <f>IF(AND(O286="",Q286="",S286="",U286="",W286="",Y286="",AA286="",AC286=""),"",IF(OR(AND(O286&lt;&gt;"NA",O286&lt;&gt;"C",O286&lt;&gt;"NC",O286&lt;&gt;"SF",O286&lt;&gt;""),AND(Q286&lt;&gt;"NA",Q286&lt;&gt;"C",Q286&lt;&gt;"NC",Q286&lt;&gt;"SF",Q286&lt;&gt;""),AND(S286&lt;&gt;"NA",S286&lt;&gt;"C",S286&lt;&gt;"NC",S286&lt;&gt;"SF",S286&lt;&gt;""),AND(U286&lt;&gt;"NA",U286&lt;&gt;"C",U286&lt;&gt;"NC",U286&lt;&gt;"SF",U286&lt;&gt;""),AND(W286&lt;&gt;"NA",W286&lt;&gt;"C",W286&lt;&gt;"NC",W286&lt;&gt;"SF",W286&lt;&gt;""),AND(Y286&lt;&gt;"NA",Y286&lt;&gt;"C",Y286&lt;&gt;"NC",Y286&lt;&gt;"SF",Y286&lt;&gt;""),AND(AA286&lt;&gt;"NA",AA286&lt;&gt;"C",AA286&lt;&gt;"NC",AA286&lt;&gt;"SF",AA286&lt;&gt;""),AND(AC286&lt;&gt;"NA",AC286&lt;&gt;"C",AC286&lt;&gt;"NC",AC286&lt;&gt;"SF",AC286&lt;&gt;"")),"FALSO",IF(AND(O286="NA",Q286="NA",S286="NA",U286="NA",W286="NA",Y286="NA",AA286="NA",AC286="NA"),"NA",IF(OR(O286="NC",Q286="NC",S286="NC",U286="NC",W286="NC",Y286="NC",AA286="NC",AC286="NC",O286="SF",Q286="SF",S286="SF",U286="SF",W286="SF",Y286="SF",AA286="SF",AC286="SF"),"NC",IF(OR(O286="C",Q286="C",S286="C",U286="C",W286="C",Y286="C",AA286="C",AC286="C"),"C","")))))</f>
        <v>NA</v>
      </c>
      <c r="AG286" s="185" t="str">
        <f>IF(AND(AE286="C",AF286="C"),"UTILIZOU O PDA CORRETAMENTE",IF(AND(AE286="C",AF286="NC"),"UTILIZOU O PDA CORRETAMENTE. NÃO HÁ FOTOS DE TODAS AS ETAPAS",IF(AND(AE286="NC",AF286="NC"),"NÃO UTILIZOU O PDA",IF(AND(AE286="NA",AF286="NA"),"NÃO AVALIADO POR FALHA DE SINCRONISMO"))))</f>
        <v>NÃO AVALIADO POR FALHA DE SINCRONISMO</v>
      </c>
      <c r="AH286" s="144"/>
      <c r="AI286" s="150" t="s">
        <v>6</v>
      </c>
      <c r="AJ286" s="149" t="str">
        <f>E286</f>
        <v>SÃO PAULO</v>
      </c>
      <c r="AK286" s="151" t="s">
        <v>60</v>
      </c>
    </row>
    <row r="287" spans="1:37" ht="30" hidden="1" customHeight="1">
      <c r="A287" s="162" t="s">
        <v>201</v>
      </c>
      <c r="B287" s="176">
        <v>2621495892</v>
      </c>
      <c r="C287" s="176" t="s">
        <v>1257</v>
      </c>
      <c r="D287" s="176" t="s">
        <v>111</v>
      </c>
      <c r="E287" s="176" t="s">
        <v>5</v>
      </c>
      <c r="F287" s="176" t="s">
        <v>1424</v>
      </c>
      <c r="G287" s="176">
        <v>8</v>
      </c>
      <c r="H287" s="176" t="s">
        <v>217</v>
      </c>
      <c r="I287" s="176" t="s">
        <v>283</v>
      </c>
      <c r="J287" s="176" t="s">
        <v>1259</v>
      </c>
      <c r="K287" s="176" t="s">
        <v>1425</v>
      </c>
      <c r="L287" s="204">
        <v>46164.375</v>
      </c>
      <c r="M287" s="204">
        <v>46164.395833333336</v>
      </c>
      <c r="N287" s="176" t="s">
        <v>1282</v>
      </c>
      <c r="O287" s="155" t="s">
        <v>62</v>
      </c>
      <c r="P287" s="90"/>
      <c r="Q287" s="144" t="s">
        <v>62</v>
      </c>
      <c r="R287" s="90"/>
      <c r="S287" s="144" t="s">
        <v>62</v>
      </c>
      <c r="T287" s="90"/>
      <c r="U287" s="144" t="s">
        <v>62</v>
      </c>
      <c r="V287" s="90"/>
      <c r="W287" s="144" t="s">
        <v>62</v>
      </c>
      <c r="X287" s="90"/>
      <c r="Y287" s="144" t="s">
        <v>62</v>
      </c>
      <c r="Z287" s="90"/>
      <c r="AA287" s="144" t="s">
        <v>62</v>
      </c>
      <c r="AB287" s="90"/>
      <c r="AC287" s="144" t="s">
        <v>62</v>
      </c>
      <c r="AD287" s="90"/>
      <c r="AE287" s="144" t="s">
        <v>62</v>
      </c>
      <c r="AF287" s="142" t="str">
        <f>IF(AND(O287="",Q287="",S287="",U287="",W287="",Y287="",AA287="",AC287=""),"",IF(OR(AND(O287&lt;&gt;"NA",O287&lt;&gt;"C",O287&lt;&gt;"NC",O287&lt;&gt;"SF",O287&lt;&gt;""),AND(Q287&lt;&gt;"NA",Q287&lt;&gt;"C",Q287&lt;&gt;"NC",Q287&lt;&gt;"SF",Q287&lt;&gt;""),AND(S287&lt;&gt;"NA",S287&lt;&gt;"C",S287&lt;&gt;"NC",S287&lt;&gt;"SF",S287&lt;&gt;""),AND(U287&lt;&gt;"NA",U287&lt;&gt;"C",U287&lt;&gt;"NC",U287&lt;&gt;"SF",U287&lt;&gt;""),AND(W287&lt;&gt;"NA",W287&lt;&gt;"C",W287&lt;&gt;"NC",W287&lt;&gt;"SF",W287&lt;&gt;""),AND(Y287&lt;&gt;"NA",Y287&lt;&gt;"C",Y287&lt;&gt;"NC",Y287&lt;&gt;"SF",Y287&lt;&gt;""),AND(AA287&lt;&gt;"NA",AA287&lt;&gt;"C",AA287&lt;&gt;"NC",AA287&lt;&gt;"SF",AA287&lt;&gt;""),AND(AC287&lt;&gt;"NA",AC287&lt;&gt;"C",AC287&lt;&gt;"NC",AC287&lt;&gt;"SF",AC287&lt;&gt;"")),"FALSO",IF(AND(O287="NA",Q287="NA",S287="NA",U287="NA",W287="NA",Y287="NA",AA287="NA",AC287="NA"),"NA",IF(OR(O287="NC",Q287="NC",S287="NC",U287="NC",W287="NC",Y287="NC",AA287="NC",AC287="NC",O287="SF",Q287="SF",S287="SF",U287="SF",W287="SF",Y287="SF",AA287="SF",AC287="SF"),"NC",IF(OR(O287="C",Q287="C",S287="C",U287="C",W287="C",Y287="C",AA287="C",AC287="C"),"C","")))))</f>
        <v>NA</v>
      </c>
      <c r="AG287" s="185" t="str">
        <f>IF(AND(AE287="C",AF287="C"),"UTILIZOU O PDA CORRETAMENTE",IF(AND(AE287="C",AF287="NC"),"UTILIZOU O PDA CORRETAMENTE. NÃO HÁ FOTOS DE TODAS AS ETAPAS",IF(AND(AE287="NC",AF287="NC"),"NÃO UTILIZOU O PDA",IF(AND(AE287="NA",AF287="NA"),"NÃO AVALIADO POR FALHA DE SINCRONISMO"))))</f>
        <v>NÃO AVALIADO POR FALHA DE SINCRONISMO</v>
      </c>
      <c r="AH287" s="144"/>
      <c r="AI287" s="150" t="s">
        <v>6</v>
      </c>
      <c r="AJ287" s="149" t="str">
        <f>E287</f>
        <v>SÃO PAULO</v>
      </c>
      <c r="AK287" s="151" t="s">
        <v>60</v>
      </c>
    </row>
    <row r="288" spans="1:37" ht="30" hidden="1" customHeight="1">
      <c r="A288" s="162" t="s">
        <v>201</v>
      </c>
      <c r="B288" s="176">
        <v>2621495913</v>
      </c>
      <c r="C288" s="176" t="s">
        <v>1257</v>
      </c>
      <c r="D288" s="176" t="s">
        <v>111</v>
      </c>
      <c r="E288" s="176" t="s">
        <v>5</v>
      </c>
      <c r="F288" s="176" t="s">
        <v>1424</v>
      </c>
      <c r="G288" s="176">
        <v>5</v>
      </c>
      <c r="H288" s="176" t="s">
        <v>374</v>
      </c>
      <c r="I288" s="176" t="s">
        <v>283</v>
      </c>
      <c r="J288" s="176" t="s">
        <v>1259</v>
      </c>
      <c r="K288" s="176" t="s">
        <v>1425</v>
      </c>
      <c r="L288" s="204">
        <v>46164.375</v>
      </c>
      <c r="M288" s="204">
        <v>46164.395833333336</v>
      </c>
      <c r="N288" s="176" t="s">
        <v>1282</v>
      </c>
      <c r="O288" s="155" t="s">
        <v>62</v>
      </c>
      <c r="P288" s="90"/>
      <c r="Q288" s="144" t="s">
        <v>62</v>
      </c>
      <c r="R288" s="90"/>
      <c r="S288" s="144" t="s">
        <v>62</v>
      </c>
      <c r="T288" s="90"/>
      <c r="U288" s="144" t="s">
        <v>62</v>
      </c>
      <c r="V288" s="90"/>
      <c r="W288" s="144" t="s">
        <v>62</v>
      </c>
      <c r="X288" s="90"/>
      <c r="Y288" s="144" t="s">
        <v>62</v>
      </c>
      <c r="Z288" s="90"/>
      <c r="AA288" s="144" t="s">
        <v>62</v>
      </c>
      <c r="AB288" s="90"/>
      <c r="AC288" s="144" t="s">
        <v>62</v>
      </c>
      <c r="AD288" s="90"/>
      <c r="AE288" s="144" t="s">
        <v>62</v>
      </c>
      <c r="AF288" s="142" t="str">
        <f>IF(AND(O288="",Q288="",S288="",U288="",W288="",Y288="",AA288="",AC288=""),"",IF(OR(AND(O288&lt;&gt;"NA",O288&lt;&gt;"C",O288&lt;&gt;"NC",O288&lt;&gt;"SF",O288&lt;&gt;""),AND(Q288&lt;&gt;"NA",Q288&lt;&gt;"C",Q288&lt;&gt;"NC",Q288&lt;&gt;"SF",Q288&lt;&gt;""),AND(S288&lt;&gt;"NA",S288&lt;&gt;"C",S288&lt;&gt;"NC",S288&lt;&gt;"SF",S288&lt;&gt;""),AND(U288&lt;&gt;"NA",U288&lt;&gt;"C",U288&lt;&gt;"NC",U288&lt;&gt;"SF",U288&lt;&gt;""),AND(W288&lt;&gt;"NA",W288&lt;&gt;"C",W288&lt;&gt;"NC",W288&lt;&gt;"SF",W288&lt;&gt;""),AND(Y288&lt;&gt;"NA",Y288&lt;&gt;"C",Y288&lt;&gt;"NC",Y288&lt;&gt;"SF",Y288&lt;&gt;""),AND(AA288&lt;&gt;"NA",AA288&lt;&gt;"C",AA288&lt;&gt;"NC",AA288&lt;&gt;"SF",AA288&lt;&gt;""),AND(AC288&lt;&gt;"NA",AC288&lt;&gt;"C",AC288&lt;&gt;"NC",AC288&lt;&gt;"SF",AC288&lt;&gt;"")),"FALSO",IF(AND(O288="NA",Q288="NA",S288="NA",U288="NA",W288="NA",Y288="NA",AA288="NA",AC288="NA"),"NA",IF(OR(O288="NC",Q288="NC",S288="NC",U288="NC",W288="NC",Y288="NC",AA288="NC",AC288="NC",O288="SF",Q288="SF",S288="SF",U288="SF",W288="SF",Y288="SF",AA288="SF",AC288="SF"),"NC",IF(OR(O288="C",Q288="C",S288="C",U288="C",W288="C",Y288="C",AA288="C",AC288="C"),"C","")))))</f>
        <v>NA</v>
      </c>
      <c r="AG288" s="185" t="str">
        <f>IF(AND(AE288="C",AF288="C"),"UTILIZOU O PDA CORRETAMENTE",IF(AND(AE288="C",AF288="NC"),"UTILIZOU O PDA CORRETAMENTE. NÃO HÁ FOTOS DE TODAS AS ETAPAS",IF(AND(AE288="NC",AF288="NC"),"NÃO UTILIZOU O PDA",IF(AND(AE288="NA",AF288="NA"),"NÃO AVALIADO POR FALHA DE SINCRONISMO"))))</f>
        <v>NÃO AVALIADO POR FALHA DE SINCRONISMO</v>
      </c>
      <c r="AH288" s="144"/>
      <c r="AI288" s="150" t="s">
        <v>6</v>
      </c>
      <c r="AJ288" s="149" t="str">
        <f>E288</f>
        <v>SÃO PAULO</v>
      </c>
      <c r="AK288" s="151" t="s">
        <v>60</v>
      </c>
    </row>
    <row r="289" spans="1:37" ht="30" hidden="1" customHeight="1">
      <c r="A289" s="162" t="s">
        <v>201</v>
      </c>
      <c r="B289" s="176">
        <v>2621495890</v>
      </c>
      <c r="C289" s="176" t="s">
        <v>1257</v>
      </c>
      <c r="D289" s="176" t="s">
        <v>111</v>
      </c>
      <c r="E289" s="176" t="s">
        <v>5</v>
      </c>
      <c r="F289" s="176" t="s">
        <v>1424</v>
      </c>
      <c r="G289" s="176">
        <v>12</v>
      </c>
      <c r="H289" s="176" t="s">
        <v>217</v>
      </c>
      <c r="I289" s="176" t="s">
        <v>283</v>
      </c>
      <c r="J289" s="176" t="s">
        <v>1259</v>
      </c>
      <c r="K289" s="176" t="s">
        <v>1425</v>
      </c>
      <c r="L289" s="204">
        <v>46164.375</v>
      </c>
      <c r="M289" s="204">
        <v>46164.395833333336</v>
      </c>
      <c r="N289" s="176" t="s">
        <v>1282</v>
      </c>
      <c r="O289" s="155" t="s">
        <v>62</v>
      </c>
      <c r="P289" s="90"/>
      <c r="Q289" s="144" t="s">
        <v>62</v>
      </c>
      <c r="R289" s="90"/>
      <c r="S289" s="144" t="s">
        <v>62</v>
      </c>
      <c r="T289" s="90"/>
      <c r="U289" s="144" t="s">
        <v>62</v>
      </c>
      <c r="V289" s="90"/>
      <c r="W289" s="144" t="s">
        <v>62</v>
      </c>
      <c r="X289" s="90"/>
      <c r="Y289" s="144" t="s">
        <v>62</v>
      </c>
      <c r="Z289" s="90"/>
      <c r="AA289" s="144" t="s">
        <v>62</v>
      </c>
      <c r="AB289" s="90"/>
      <c r="AC289" s="144" t="s">
        <v>62</v>
      </c>
      <c r="AD289" s="90"/>
      <c r="AE289" s="144" t="s">
        <v>62</v>
      </c>
      <c r="AF289" s="142" t="str">
        <f>IF(AND(O289="",Q289="",S289="",U289="",W289="",Y289="",AA289="",AC289=""),"",IF(OR(AND(O289&lt;&gt;"NA",O289&lt;&gt;"C",O289&lt;&gt;"NC",O289&lt;&gt;"SF",O289&lt;&gt;""),AND(Q289&lt;&gt;"NA",Q289&lt;&gt;"C",Q289&lt;&gt;"NC",Q289&lt;&gt;"SF",Q289&lt;&gt;""),AND(S289&lt;&gt;"NA",S289&lt;&gt;"C",S289&lt;&gt;"NC",S289&lt;&gt;"SF",S289&lt;&gt;""),AND(U289&lt;&gt;"NA",U289&lt;&gt;"C",U289&lt;&gt;"NC",U289&lt;&gt;"SF",U289&lt;&gt;""),AND(W289&lt;&gt;"NA",W289&lt;&gt;"C",W289&lt;&gt;"NC",W289&lt;&gt;"SF",W289&lt;&gt;""),AND(Y289&lt;&gt;"NA",Y289&lt;&gt;"C",Y289&lt;&gt;"NC",Y289&lt;&gt;"SF",Y289&lt;&gt;""),AND(AA289&lt;&gt;"NA",AA289&lt;&gt;"C",AA289&lt;&gt;"NC",AA289&lt;&gt;"SF",AA289&lt;&gt;""),AND(AC289&lt;&gt;"NA",AC289&lt;&gt;"C",AC289&lt;&gt;"NC",AC289&lt;&gt;"SF",AC289&lt;&gt;"")),"FALSO",IF(AND(O289="NA",Q289="NA",S289="NA",U289="NA",W289="NA",Y289="NA",AA289="NA",AC289="NA"),"NA",IF(OR(O289="NC",Q289="NC",S289="NC",U289="NC",W289="NC",Y289="NC",AA289="NC",AC289="NC",O289="SF",Q289="SF",S289="SF",U289="SF",W289="SF",Y289="SF",AA289="SF",AC289="SF"),"NC",IF(OR(O289="C",Q289="C",S289="C",U289="C",W289="C",Y289="C",AA289="C",AC289="C"),"C","")))))</f>
        <v>NA</v>
      </c>
      <c r="AG289" s="185" t="str">
        <f>IF(AND(AE289="C",AF289="C"),"UTILIZOU O PDA CORRETAMENTE",IF(AND(AE289="C",AF289="NC"),"UTILIZOU O PDA CORRETAMENTE. NÃO HÁ FOTOS DE TODAS AS ETAPAS",IF(AND(AE289="NC",AF289="NC"),"NÃO UTILIZOU O PDA",IF(AND(AE289="NA",AF289="NA"),"NÃO AVALIADO POR FALHA DE SINCRONISMO"))))</f>
        <v>NÃO AVALIADO POR FALHA DE SINCRONISMO</v>
      </c>
      <c r="AH289" s="144"/>
      <c r="AI289" s="150" t="s">
        <v>6</v>
      </c>
      <c r="AJ289" s="149" t="str">
        <f>E289</f>
        <v>SÃO PAULO</v>
      </c>
      <c r="AK289" s="151" t="s">
        <v>60</v>
      </c>
    </row>
    <row r="290" spans="1:37" ht="30" hidden="1" customHeight="1">
      <c r="A290" s="162" t="s">
        <v>201</v>
      </c>
      <c r="B290" s="176">
        <v>2621495909</v>
      </c>
      <c r="C290" s="176" t="s">
        <v>1257</v>
      </c>
      <c r="D290" s="176" t="s">
        <v>111</v>
      </c>
      <c r="E290" s="176" t="s">
        <v>5</v>
      </c>
      <c r="F290" s="176" t="s">
        <v>1424</v>
      </c>
      <c r="G290" s="176">
        <v>13</v>
      </c>
      <c r="H290" s="176"/>
      <c r="I290" s="176" t="s">
        <v>283</v>
      </c>
      <c r="J290" s="176" t="s">
        <v>1259</v>
      </c>
      <c r="K290" s="176" t="s">
        <v>1425</v>
      </c>
      <c r="L290" s="204">
        <v>46164.375</v>
      </c>
      <c r="M290" s="204">
        <v>46164.395833333336</v>
      </c>
      <c r="N290" s="176" t="s">
        <v>1282</v>
      </c>
      <c r="O290" s="155" t="s">
        <v>62</v>
      </c>
      <c r="P290" s="90"/>
      <c r="Q290" s="144" t="s">
        <v>62</v>
      </c>
      <c r="R290" s="90"/>
      <c r="S290" s="144" t="s">
        <v>62</v>
      </c>
      <c r="T290" s="90"/>
      <c r="U290" s="144" t="s">
        <v>62</v>
      </c>
      <c r="V290" s="90"/>
      <c r="W290" s="144" t="s">
        <v>62</v>
      </c>
      <c r="X290" s="90"/>
      <c r="Y290" s="144" t="s">
        <v>62</v>
      </c>
      <c r="Z290" s="90"/>
      <c r="AA290" s="144" t="s">
        <v>62</v>
      </c>
      <c r="AB290" s="90"/>
      <c r="AC290" s="144" t="s">
        <v>62</v>
      </c>
      <c r="AD290" s="90"/>
      <c r="AE290" s="144" t="s">
        <v>62</v>
      </c>
      <c r="AF290" s="142" t="str">
        <f>IF(AND(O290="",Q290="",S290="",U290="",W290="",Y290="",AA290="",AC290=""),"",IF(OR(AND(O290&lt;&gt;"NA",O290&lt;&gt;"C",O290&lt;&gt;"NC",O290&lt;&gt;"SF",O290&lt;&gt;""),AND(Q290&lt;&gt;"NA",Q290&lt;&gt;"C",Q290&lt;&gt;"NC",Q290&lt;&gt;"SF",Q290&lt;&gt;""),AND(S290&lt;&gt;"NA",S290&lt;&gt;"C",S290&lt;&gt;"NC",S290&lt;&gt;"SF",S290&lt;&gt;""),AND(U290&lt;&gt;"NA",U290&lt;&gt;"C",U290&lt;&gt;"NC",U290&lt;&gt;"SF",U290&lt;&gt;""),AND(W290&lt;&gt;"NA",W290&lt;&gt;"C",W290&lt;&gt;"NC",W290&lt;&gt;"SF",W290&lt;&gt;""),AND(Y290&lt;&gt;"NA",Y290&lt;&gt;"C",Y290&lt;&gt;"NC",Y290&lt;&gt;"SF",Y290&lt;&gt;""),AND(AA290&lt;&gt;"NA",AA290&lt;&gt;"C",AA290&lt;&gt;"NC",AA290&lt;&gt;"SF",AA290&lt;&gt;""),AND(AC290&lt;&gt;"NA",AC290&lt;&gt;"C",AC290&lt;&gt;"NC",AC290&lt;&gt;"SF",AC290&lt;&gt;"")),"FALSO",IF(AND(O290="NA",Q290="NA",S290="NA",U290="NA",W290="NA",Y290="NA",AA290="NA",AC290="NA"),"NA",IF(OR(O290="NC",Q290="NC",S290="NC",U290="NC",W290="NC",Y290="NC",AA290="NC",AC290="NC",O290="SF",Q290="SF",S290="SF",U290="SF",W290="SF",Y290="SF",AA290="SF",AC290="SF"),"NC",IF(OR(O290="C",Q290="C",S290="C",U290="C",W290="C",Y290="C",AA290="C",AC290="C"),"C","")))))</f>
        <v>NA</v>
      </c>
      <c r="AG290" s="185" t="str">
        <f>IF(AND(AE290="C",AF290="C"),"UTILIZOU O PDA CORRETAMENTE",IF(AND(AE290="C",AF290="NC"),"UTILIZOU O PDA CORRETAMENTE. NÃO HÁ FOTOS DE TODAS AS ETAPAS",IF(AND(AE290="NC",AF290="NC"),"NÃO UTILIZOU O PDA",IF(AND(AE290="NA",AF290="NA"),"NÃO AVALIADO POR FALHA DE SINCRONISMO"))))</f>
        <v>NÃO AVALIADO POR FALHA DE SINCRONISMO</v>
      </c>
      <c r="AH290" s="144"/>
      <c r="AI290" s="150" t="s">
        <v>6</v>
      </c>
      <c r="AJ290" s="149" t="str">
        <f>E290</f>
        <v>SÃO PAULO</v>
      </c>
      <c r="AK290" s="151" t="s">
        <v>60</v>
      </c>
    </row>
    <row r="291" spans="1:37" ht="30" hidden="1" customHeight="1">
      <c r="A291" s="162" t="s">
        <v>201</v>
      </c>
      <c r="B291" s="176">
        <v>2621495907</v>
      </c>
      <c r="C291" s="176" t="s">
        <v>1257</v>
      </c>
      <c r="D291" s="176" t="s">
        <v>111</v>
      </c>
      <c r="E291" s="176" t="s">
        <v>5</v>
      </c>
      <c r="F291" s="176" t="s">
        <v>1424</v>
      </c>
      <c r="G291" s="176">
        <v>15</v>
      </c>
      <c r="H291" s="176" t="s">
        <v>217</v>
      </c>
      <c r="I291" s="176" t="s">
        <v>283</v>
      </c>
      <c r="J291" s="176" t="s">
        <v>1259</v>
      </c>
      <c r="K291" s="176" t="s">
        <v>1425</v>
      </c>
      <c r="L291" s="204">
        <v>46164.375</v>
      </c>
      <c r="M291" s="204">
        <v>46164.395833333336</v>
      </c>
      <c r="N291" s="176" t="s">
        <v>1282</v>
      </c>
      <c r="O291" s="155" t="s">
        <v>62</v>
      </c>
      <c r="P291" s="90"/>
      <c r="Q291" s="144" t="s">
        <v>62</v>
      </c>
      <c r="R291" s="90"/>
      <c r="S291" s="144" t="s">
        <v>62</v>
      </c>
      <c r="T291" s="90"/>
      <c r="U291" s="144" t="s">
        <v>62</v>
      </c>
      <c r="V291" s="90"/>
      <c r="W291" s="144" t="s">
        <v>62</v>
      </c>
      <c r="X291" s="90"/>
      <c r="Y291" s="144" t="s">
        <v>62</v>
      </c>
      <c r="Z291" s="90"/>
      <c r="AA291" s="144" t="s">
        <v>62</v>
      </c>
      <c r="AB291" s="90"/>
      <c r="AC291" s="144" t="s">
        <v>62</v>
      </c>
      <c r="AD291" s="90"/>
      <c r="AE291" s="144" t="s">
        <v>62</v>
      </c>
      <c r="AF291" s="142" t="str">
        <f>IF(AND(O291="",Q291="",S291="",U291="",W291="",Y291="",AA291="",AC291=""),"",IF(OR(AND(O291&lt;&gt;"NA",O291&lt;&gt;"C",O291&lt;&gt;"NC",O291&lt;&gt;"SF",O291&lt;&gt;""),AND(Q291&lt;&gt;"NA",Q291&lt;&gt;"C",Q291&lt;&gt;"NC",Q291&lt;&gt;"SF",Q291&lt;&gt;""),AND(S291&lt;&gt;"NA",S291&lt;&gt;"C",S291&lt;&gt;"NC",S291&lt;&gt;"SF",S291&lt;&gt;""),AND(U291&lt;&gt;"NA",U291&lt;&gt;"C",U291&lt;&gt;"NC",U291&lt;&gt;"SF",U291&lt;&gt;""),AND(W291&lt;&gt;"NA",W291&lt;&gt;"C",W291&lt;&gt;"NC",W291&lt;&gt;"SF",W291&lt;&gt;""),AND(Y291&lt;&gt;"NA",Y291&lt;&gt;"C",Y291&lt;&gt;"NC",Y291&lt;&gt;"SF",Y291&lt;&gt;""),AND(AA291&lt;&gt;"NA",AA291&lt;&gt;"C",AA291&lt;&gt;"NC",AA291&lt;&gt;"SF",AA291&lt;&gt;""),AND(AC291&lt;&gt;"NA",AC291&lt;&gt;"C",AC291&lt;&gt;"NC",AC291&lt;&gt;"SF",AC291&lt;&gt;"")),"FALSO",IF(AND(O291="NA",Q291="NA",S291="NA",U291="NA",W291="NA",Y291="NA",AA291="NA",AC291="NA"),"NA",IF(OR(O291="NC",Q291="NC",S291="NC",U291="NC",W291="NC",Y291="NC",AA291="NC",AC291="NC",O291="SF",Q291="SF",S291="SF",U291="SF",W291="SF",Y291="SF",AA291="SF",AC291="SF"),"NC",IF(OR(O291="C",Q291="C",S291="C",U291="C",W291="C",Y291="C",AA291="C",AC291="C"),"C","")))))</f>
        <v>NA</v>
      </c>
      <c r="AG291" s="185" t="str">
        <f>IF(AND(AE291="C",AF291="C"),"UTILIZOU O PDA CORRETAMENTE",IF(AND(AE291="C",AF291="NC"),"UTILIZOU O PDA CORRETAMENTE. NÃO HÁ FOTOS DE TODAS AS ETAPAS",IF(AND(AE291="NC",AF291="NC"),"NÃO UTILIZOU O PDA",IF(AND(AE291="NA",AF291="NA"),"NÃO AVALIADO POR FALHA DE SINCRONISMO"))))</f>
        <v>NÃO AVALIADO POR FALHA DE SINCRONISMO</v>
      </c>
      <c r="AH291" s="144"/>
      <c r="AI291" s="150" t="s">
        <v>6</v>
      </c>
      <c r="AJ291" s="149" t="str">
        <f>E291</f>
        <v>SÃO PAULO</v>
      </c>
      <c r="AK291" s="151" t="s">
        <v>60</v>
      </c>
    </row>
    <row r="292" spans="1:37" ht="30" hidden="1" customHeight="1">
      <c r="A292" s="162" t="s">
        <v>201</v>
      </c>
      <c r="B292" s="176">
        <v>2621495891</v>
      </c>
      <c r="C292" s="176" t="s">
        <v>1257</v>
      </c>
      <c r="D292" s="176" t="s">
        <v>111</v>
      </c>
      <c r="E292" s="176" t="s">
        <v>5</v>
      </c>
      <c r="F292" s="176" t="s">
        <v>1424</v>
      </c>
      <c r="G292" s="176">
        <v>22</v>
      </c>
      <c r="H292" s="176" t="s">
        <v>203</v>
      </c>
      <c r="I292" s="176" t="s">
        <v>283</v>
      </c>
      <c r="J292" s="176" t="s">
        <v>1259</v>
      </c>
      <c r="K292" s="176" t="s">
        <v>1425</v>
      </c>
      <c r="L292" s="204">
        <v>46164.375</v>
      </c>
      <c r="M292" s="204">
        <v>46164.395833333336</v>
      </c>
      <c r="N292" s="176" t="s">
        <v>1282</v>
      </c>
      <c r="O292" s="155" t="s">
        <v>62</v>
      </c>
      <c r="P292" s="90"/>
      <c r="Q292" s="144" t="s">
        <v>62</v>
      </c>
      <c r="R292" s="90"/>
      <c r="S292" s="144" t="s">
        <v>62</v>
      </c>
      <c r="T292" s="90"/>
      <c r="U292" s="144" t="s">
        <v>62</v>
      </c>
      <c r="V292" s="90"/>
      <c r="W292" s="144" t="s">
        <v>62</v>
      </c>
      <c r="X292" s="90"/>
      <c r="Y292" s="144" t="s">
        <v>62</v>
      </c>
      <c r="Z292" s="90"/>
      <c r="AA292" s="144" t="s">
        <v>62</v>
      </c>
      <c r="AB292" s="90"/>
      <c r="AC292" s="144" t="s">
        <v>62</v>
      </c>
      <c r="AD292" s="90"/>
      <c r="AE292" s="144" t="s">
        <v>62</v>
      </c>
      <c r="AF292" s="142" t="str">
        <f>IF(AND(O292="",Q292="",S292="",U292="",W292="",Y292="",AA292="",AC292=""),"",IF(OR(AND(O292&lt;&gt;"NA",O292&lt;&gt;"C",O292&lt;&gt;"NC",O292&lt;&gt;"SF",O292&lt;&gt;""),AND(Q292&lt;&gt;"NA",Q292&lt;&gt;"C",Q292&lt;&gt;"NC",Q292&lt;&gt;"SF",Q292&lt;&gt;""),AND(S292&lt;&gt;"NA",S292&lt;&gt;"C",S292&lt;&gt;"NC",S292&lt;&gt;"SF",S292&lt;&gt;""),AND(U292&lt;&gt;"NA",U292&lt;&gt;"C",U292&lt;&gt;"NC",U292&lt;&gt;"SF",U292&lt;&gt;""),AND(W292&lt;&gt;"NA",W292&lt;&gt;"C",W292&lt;&gt;"NC",W292&lt;&gt;"SF",W292&lt;&gt;""),AND(Y292&lt;&gt;"NA",Y292&lt;&gt;"C",Y292&lt;&gt;"NC",Y292&lt;&gt;"SF",Y292&lt;&gt;""),AND(AA292&lt;&gt;"NA",AA292&lt;&gt;"C",AA292&lt;&gt;"NC",AA292&lt;&gt;"SF",AA292&lt;&gt;""),AND(AC292&lt;&gt;"NA",AC292&lt;&gt;"C",AC292&lt;&gt;"NC",AC292&lt;&gt;"SF",AC292&lt;&gt;"")),"FALSO",IF(AND(O292="NA",Q292="NA",S292="NA",U292="NA",W292="NA",Y292="NA",AA292="NA",AC292="NA"),"NA",IF(OR(O292="NC",Q292="NC",S292="NC",U292="NC",W292="NC",Y292="NC",AA292="NC",AC292="NC",O292="SF",Q292="SF",S292="SF",U292="SF",W292="SF",Y292="SF",AA292="SF",AC292="SF"),"NC",IF(OR(O292="C",Q292="C",S292="C",U292="C",W292="C",Y292="C",AA292="C",AC292="C"),"C","")))))</f>
        <v>NA</v>
      </c>
      <c r="AG292" s="185" t="str">
        <f>IF(AND(AE292="C",AF292="C"),"UTILIZOU O PDA CORRETAMENTE",IF(AND(AE292="C",AF292="NC"),"UTILIZOU O PDA CORRETAMENTE. NÃO HÁ FOTOS DE TODAS AS ETAPAS",IF(AND(AE292="NC",AF292="NC"),"NÃO UTILIZOU O PDA",IF(AND(AE292="NA",AF292="NA"),"NÃO AVALIADO POR FALHA DE SINCRONISMO"))))</f>
        <v>NÃO AVALIADO POR FALHA DE SINCRONISMO</v>
      </c>
      <c r="AH292" s="144"/>
      <c r="AI292" s="150" t="s">
        <v>6</v>
      </c>
      <c r="AJ292" s="149" t="str">
        <f>E292</f>
        <v>SÃO PAULO</v>
      </c>
      <c r="AK292" s="151" t="s">
        <v>60</v>
      </c>
    </row>
    <row r="293" spans="1:37" ht="30" hidden="1" customHeight="1">
      <c r="A293" s="162" t="s">
        <v>201</v>
      </c>
      <c r="B293" s="176">
        <v>2621275410</v>
      </c>
      <c r="C293" s="176" t="s">
        <v>1257</v>
      </c>
      <c r="D293" s="176" t="s">
        <v>111</v>
      </c>
      <c r="E293" s="176" t="s">
        <v>5</v>
      </c>
      <c r="F293" s="176" t="s">
        <v>1426</v>
      </c>
      <c r="G293" s="176">
        <v>114</v>
      </c>
      <c r="H293" s="176" t="s">
        <v>217</v>
      </c>
      <c r="I293" s="176" t="s">
        <v>332</v>
      </c>
      <c r="J293" s="176" t="s">
        <v>1259</v>
      </c>
      <c r="K293" s="176" t="s">
        <v>1427</v>
      </c>
      <c r="L293" s="204">
        <v>46164.375</v>
      </c>
      <c r="M293" s="204">
        <v>46164.416666666664</v>
      </c>
      <c r="N293" s="176" t="s">
        <v>1226</v>
      </c>
      <c r="O293" s="155" t="s">
        <v>62</v>
      </c>
      <c r="P293" s="90"/>
      <c r="Q293" s="144" t="s">
        <v>62</v>
      </c>
      <c r="R293" s="90"/>
      <c r="S293" s="144" t="s">
        <v>62</v>
      </c>
      <c r="T293" s="90"/>
      <c r="U293" s="144" t="s">
        <v>62</v>
      </c>
      <c r="V293" s="90"/>
      <c r="W293" s="144" t="s">
        <v>62</v>
      </c>
      <c r="X293" s="90"/>
      <c r="Y293" s="144" t="s">
        <v>62</v>
      </c>
      <c r="Z293" s="90"/>
      <c r="AA293" s="144" t="s">
        <v>62</v>
      </c>
      <c r="AB293" s="90"/>
      <c r="AC293" s="144" t="s">
        <v>62</v>
      </c>
      <c r="AD293" s="90"/>
      <c r="AE293" s="144" t="s">
        <v>62</v>
      </c>
      <c r="AF293" s="142" t="str">
        <f>IF(AND(O293="",Q293="",S293="",U293="",W293="",Y293="",AA293="",AC293=""),"",IF(OR(AND(O293&lt;&gt;"NA",O293&lt;&gt;"C",O293&lt;&gt;"NC",O293&lt;&gt;"SF",O293&lt;&gt;""),AND(Q293&lt;&gt;"NA",Q293&lt;&gt;"C",Q293&lt;&gt;"NC",Q293&lt;&gt;"SF",Q293&lt;&gt;""),AND(S293&lt;&gt;"NA",S293&lt;&gt;"C",S293&lt;&gt;"NC",S293&lt;&gt;"SF",S293&lt;&gt;""),AND(U293&lt;&gt;"NA",U293&lt;&gt;"C",U293&lt;&gt;"NC",U293&lt;&gt;"SF",U293&lt;&gt;""),AND(W293&lt;&gt;"NA",W293&lt;&gt;"C",W293&lt;&gt;"NC",W293&lt;&gt;"SF",W293&lt;&gt;""),AND(Y293&lt;&gt;"NA",Y293&lt;&gt;"C",Y293&lt;&gt;"NC",Y293&lt;&gt;"SF",Y293&lt;&gt;""),AND(AA293&lt;&gt;"NA",AA293&lt;&gt;"C",AA293&lt;&gt;"NC",AA293&lt;&gt;"SF",AA293&lt;&gt;""),AND(AC293&lt;&gt;"NA",AC293&lt;&gt;"C",AC293&lt;&gt;"NC",AC293&lt;&gt;"SF",AC293&lt;&gt;"")),"FALSO",IF(AND(O293="NA",Q293="NA",S293="NA",U293="NA",W293="NA",Y293="NA",AA293="NA",AC293="NA"),"NA",IF(OR(O293="NC",Q293="NC",S293="NC",U293="NC",W293="NC",Y293="NC",AA293="NC",AC293="NC",O293="SF",Q293="SF",S293="SF",U293="SF",W293="SF",Y293="SF",AA293="SF",AC293="SF"),"NC",IF(OR(O293="C",Q293="C",S293="C",U293="C",W293="C",Y293="C",AA293="C",AC293="C"),"C","")))))</f>
        <v>NA</v>
      </c>
      <c r="AG293" s="185" t="str">
        <f>IF(AND(AE293="C",AF293="C"),"UTILIZOU O PDA CORRETAMENTE",IF(AND(AE293="C",AF293="NC"),"UTILIZOU O PDA CORRETAMENTE. NÃO HÁ FOTOS DE TODAS AS ETAPAS",IF(AND(AE293="NC",AF293="NC"),"NÃO UTILIZOU O PDA",IF(AND(AE293="NA",AF293="NA"),"NÃO AVALIADO POR FALHA DE SINCRONISMO"))))</f>
        <v>NÃO AVALIADO POR FALHA DE SINCRONISMO</v>
      </c>
      <c r="AH293" s="144" t="s">
        <v>207</v>
      </c>
      <c r="AI293" s="150" t="s">
        <v>6</v>
      </c>
      <c r="AJ293" s="149" t="str">
        <f>E293</f>
        <v>SÃO PAULO</v>
      </c>
      <c r="AK293" s="151" t="s">
        <v>60</v>
      </c>
    </row>
    <row r="294" spans="1:37" ht="30" hidden="1" customHeight="1">
      <c r="A294" s="162" t="s">
        <v>201</v>
      </c>
      <c r="B294" s="176">
        <v>2621466087</v>
      </c>
      <c r="C294" s="176" t="s">
        <v>1257</v>
      </c>
      <c r="D294" s="176" t="s">
        <v>111</v>
      </c>
      <c r="E294" s="176" t="s">
        <v>5</v>
      </c>
      <c r="F294" s="176" t="s">
        <v>1426</v>
      </c>
      <c r="G294" s="176">
        <v>70</v>
      </c>
      <c r="H294" s="176"/>
      <c r="I294" s="176" t="s">
        <v>332</v>
      </c>
      <c r="J294" s="176" t="s">
        <v>1259</v>
      </c>
      <c r="K294" s="176" t="s">
        <v>1427</v>
      </c>
      <c r="L294" s="204">
        <v>46164.375</v>
      </c>
      <c r="M294" s="204">
        <v>46164.395833333336</v>
      </c>
      <c r="N294" s="176" t="s">
        <v>1226</v>
      </c>
      <c r="O294" s="155" t="s">
        <v>62</v>
      </c>
      <c r="P294" s="90"/>
      <c r="Q294" s="144" t="s">
        <v>62</v>
      </c>
      <c r="R294" s="90"/>
      <c r="S294" s="144" t="s">
        <v>62</v>
      </c>
      <c r="T294" s="90"/>
      <c r="U294" s="144" t="s">
        <v>62</v>
      </c>
      <c r="V294" s="90"/>
      <c r="W294" s="144" t="s">
        <v>62</v>
      </c>
      <c r="X294" s="90"/>
      <c r="Y294" s="144" t="s">
        <v>62</v>
      </c>
      <c r="Z294" s="90"/>
      <c r="AA294" s="144" t="s">
        <v>62</v>
      </c>
      <c r="AB294" s="90"/>
      <c r="AC294" s="144" t="s">
        <v>62</v>
      </c>
      <c r="AD294" s="90"/>
      <c r="AE294" s="144" t="s">
        <v>62</v>
      </c>
      <c r="AF294" s="142" t="str">
        <f>IF(AND(O294="",Q294="",S294="",U294="",W294="",Y294="",AA294="",AC294=""),"",IF(OR(AND(O294&lt;&gt;"NA",O294&lt;&gt;"C",O294&lt;&gt;"NC",O294&lt;&gt;"SF",O294&lt;&gt;""),AND(Q294&lt;&gt;"NA",Q294&lt;&gt;"C",Q294&lt;&gt;"NC",Q294&lt;&gt;"SF",Q294&lt;&gt;""),AND(S294&lt;&gt;"NA",S294&lt;&gt;"C",S294&lt;&gt;"NC",S294&lt;&gt;"SF",S294&lt;&gt;""),AND(U294&lt;&gt;"NA",U294&lt;&gt;"C",U294&lt;&gt;"NC",U294&lt;&gt;"SF",U294&lt;&gt;""),AND(W294&lt;&gt;"NA",W294&lt;&gt;"C",W294&lt;&gt;"NC",W294&lt;&gt;"SF",W294&lt;&gt;""),AND(Y294&lt;&gt;"NA",Y294&lt;&gt;"C",Y294&lt;&gt;"NC",Y294&lt;&gt;"SF",Y294&lt;&gt;""),AND(AA294&lt;&gt;"NA",AA294&lt;&gt;"C",AA294&lt;&gt;"NC",AA294&lt;&gt;"SF",AA294&lt;&gt;""),AND(AC294&lt;&gt;"NA",AC294&lt;&gt;"C",AC294&lt;&gt;"NC",AC294&lt;&gt;"SF",AC294&lt;&gt;"")),"FALSO",IF(AND(O294="NA",Q294="NA",S294="NA",U294="NA",W294="NA",Y294="NA",AA294="NA",AC294="NA"),"NA",IF(OR(O294="NC",Q294="NC",S294="NC",U294="NC",W294="NC",Y294="NC",AA294="NC",AC294="NC",O294="SF",Q294="SF",S294="SF",U294="SF",W294="SF",Y294="SF",AA294="SF",AC294="SF"),"NC",IF(OR(O294="C",Q294="C",S294="C",U294="C",W294="C",Y294="C",AA294="C",AC294="C"),"C","")))))</f>
        <v>NA</v>
      </c>
      <c r="AG294" s="185" t="str">
        <f>IF(AND(AE294="C",AF294="C"),"UTILIZOU O PDA CORRETAMENTE",IF(AND(AE294="C",AF294="NC"),"UTILIZOU O PDA CORRETAMENTE. NÃO HÁ FOTOS DE TODAS AS ETAPAS",IF(AND(AE294="NC",AF294="NC"),"NÃO UTILIZOU O PDA",IF(AND(AE294="NA",AF294="NA"),"NÃO AVALIADO POR FALHA DE SINCRONISMO"))))</f>
        <v>NÃO AVALIADO POR FALHA DE SINCRONISMO</v>
      </c>
      <c r="AH294" s="144"/>
      <c r="AI294" s="150" t="s">
        <v>6</v>
      </c>
      <c r="AJ294" s="149" t="str">
        <f>E294</f>
        <v>SÃO PAULO</v>
      </c>
      <c r="AK294" s="151" t="s">
        <v>60</v>
      </c>
    </row>
    <row r="295" spans="1:37" ht="30" hidden="1" customHeight="1">
      <c r="A295" s="162" t="s">
        <v>201</v>
      </c>
      <c r="B295" s="176">
        <v>2621274885</v>
      </c>
      <c r="C295" s="176" t="s">
        <v>1257</v>
      </c>
      <c r="D295" s="176" t="s">
        <v>111</v>
      </c>
      <c r="E295" s="176" t="s">
        <v>5</v>
      </c>
      <c r="F295" s="176" t="s">
        <v>1426</v>
      </c>
      <c r="G295" s="176">
        <v>62</v>
      </c>
      <c r="H295" s="176" t="s">
        <v>217</v>
      </c>
      <c r="I295" s="176" t="s">
        <v>332</v>
      </c>
      <c r="J295" s="176" t="s">
        <v>1259</v>
      </c>
      <c r="K295" s="176" t="s">
        <v>1427</v>
      </c>
      <c r="L295" s="204">
        <v>46164.375</v>
      </c>
      <c r="M295" s="204">
        <v>46164.416666666664</v>
      </c>
      <c r="N295" s="176" t="s">
        <v>1226</v>
      </c>
      <c r="O295" s="155" t="s">
        <v>62</v>
      </c>
      <c r="P295" s="90"/>
      <c r="Q295" s="144" t="s">
        <v>62</v>
      </c>
      <c r="R295" s="90"/>
      <c r="S295" s="144" t="s">
        <v>62</v>
      </c>
      <c r="T295" s="90"/>
      <c r="U295" s="144" t="s">
        <v>62</v>
      </c>
      <c r="V295" s="90"/>
      <c r="W295" s="144" t="s">
        <v>62</v>
      </c>
      <c r="X295" s="90"/>
      <c r="Y295" s="144" t="s">
        <v>62</v>
      </c>
      <c r="Z295" s="90"/>
      <c r="AA295" s="144" t="s">
        <v>62</v>
      </c>
      <c r="AB295" s="90"/>
      <c r="AC295" s="144" t="s">
        <v>62</v>
      </c>
      <c r="AD295" s="90"/>
      <c r="AE295" s="144" t="s">
        <v>62</v>
      </c>
      <c r="AF295" s="142" t="str">
        <f>IF(AND(O295="",Q295="",S295="",U295="",W295="",Y295="",AA295="",AC295=""),"",IF(OR(AND(O295&lt;&gt;"NA",O295&lt;&gt;"C",O295&lt;&gt;"NC",O295&lt;&gt;"SF",O295&lt;&gt;""),AND(Q295&lt;&gt;"NA",Q295&lt;&gt;"C",Q295&lt;&gt;"NC",Q295&lt;&gt;"SF",Q295&lt;&gt;""),AND(S295&lt;&gt;"NA",S295&lt;&gt;"C",S295&lt;&gt;"NC",S295&lt;&gt;"SF",S295&lt;&gt;""),AND(U295&lt;&gt;"NA",U295&lt;&gt;"C",U295&lt;&gt;"NC",U295&lt;&gt;"SF",U295&lt;&gt;""),AND(W295&lt;&gt;"NA",W295&lt;&gt;"C",W295&lt;&gt;"NC",W295&lt;&gt;"SF",W295&lt;&gt;""),AND(Y295&lt;&gt;"NA",Y295&lt;&gt;"C",Y295&lt;&gt;"NC",Y295&lt;&gt;"SF",Y295&lt;&gt;""),AND(AA295&lt;&gt;"NA",AA295&lt;&gt;"C",AA295&lt;&gt;"NC",AA295&lt;&gt;"SF",AA295&lt;&gt;""),AND(AC295&lt;&gt;"NA",AC295&lt;&gt;"C",AC295&lt;&gt;"NC",AC295&lt;&gt;"SF",AC295&lt;&gt;"")),"FALSO",IF(AND(O295="NA",Q295="NA",S295="NA",U295="NA",W295="NA",Y295="NA",AA295="NA",AC295="NA"),"NA",IF(OR(O295="NC",Q295="NC",S295="NC",U295="NC",W295="NC",Y295="NC",AA295="NC",AC295="NC",O295="SF",Q295="SF",S295="SF",U295="SF",W295="SF",Y295="SF",AA295="SF",AC295="SF"),"NC",IF(OR(O295="C",Q295="C",S295="C",U295="C",W295="C",Y295="C",AA295="C",AC295="C"),"C","")))))</f>
        <v>NA</v>
      </c>
      <c r="AG295" s="185" t="str">
        <f>IF(AND(AE295="C",AF295="C"),"UTILIZOU O PDA CORRETAMENTE",IF(AND(AE295="C",AF295="NC"),"UTILIZOU O PDA CORRETAMENTE. NÃO HÁ FOTOS DE TODAS AS ETAPAS",IF(AND(AE295="NC",AF295="NC"),"NÃO UTILIZOU O PDA",IF(AND(AE295="NA",AF295="NA"),"NÃO AVALIADO POR FALHA DE SINCRONISMO"))))</f>
        <v>NÃO AVALIADO POR FALHA DE SINCRONISMO</v>
      </c>
      <c r="AH295" s="144"/>
      <c r="AI295" s="150" t="s">
        <v>6</v>
      </c>
      <c r="AJ295" s="149" t="str">
        <f>E295</f>
        <v>SÃO PAULO</v>
      </c>
      <c r="AK295" s="151" t="s">
        <v>60</v>
      </c>
    </row>
    <row r="296" spans="1:37" ht="30" hidden="1" customHeight="1">
      <c r="A296" s="162" t="s">
        <v>201</v>
      </c>
      <c r="B296" s="176">
        <v>2621466221</v>
      </c>
      <c r="C296" s="176" t="s">
        <v>1257</v>
      </c>
      <c r="D296" s="176" t="s">
        <v>111</v>
      </c>
      <c r="E296" s="176" t="s">
        <v>5</v>
      </c>
      <c r="F296" s="176" t="s">
        <v>1426</v>
      </c>
      <c r="G296" s="176">
        <v>112</v>
      </c>
      <c r="H296" s="176"/>
      <c r="I296" s="176" t="s">
        <v>335</v>
      </c>
      <c r="J296" s="176" t="s">
        <v>1259</v>
      </c>
      <c r="K296" s="176" t="s">
        <v>1427</v>
      </c>
      <c r="L296" s="204">
        <v>46164.375</v>
      </c>
      <c r="M296" s="204">
        <v>46164.395833333336</v>
      </c>
      <c r="N296" s="176" t="s">
        <v>1226</v>
      </c>
      <c r="O296" s="155" t="s">
        <v>62</v>
      </c>
      <c r="P296" s="90"/>
      <c r="Q296" s="144" t="s">
        <v>62</v>
      </c>
      <c r="R296" s="90"/>
      <c r="S296" s="144" t="s">
        <v>62</v>
      </c>
      <c r="T296" s="90"/>
      <c r="U296" s="144" t="s">
        <v>62</v>
      </c>
      <c r="V296" s="90"/>
      <c r="W296" s="144" t="s">
        <v>62</v>
      </c>
      <c r="X296" s="90"/>
      <c r="Y296" s="144" t="s">
        <v>62</v>
      </c>
      <c r="Z296" s="90"/>
      <c r="AA296" s="144" t="s">
        <v>62</v>
      </c>
      <c r="AB296" s="90"/>
      <c r="AC296" s="144" t="s">
        <v>62</v>
      </c>
      <c r="AD296" s="90"/>
      <c r="AE296" s="144" t="s">
        <v>62</v>
      </c>
      <c r="AF296" s="142" t="str">
        <f>IF(AND(O296="",Q296="",S296="",U296="",W296="",Y296="",AA296="",AC296=""),"",IF(OR(AND(O296&lt;&gt;"NA",O296&lt;&gt;"C",O296&lt;&gt;"NC",O296&lt;&gt;"SF",O296&lt;&gt;""),AND(Q296&lt;&gt;"NA",Q296&lt;&gt;"C",Q296&lt;&gt;"NC",Q296&lt;&gt;"SF",Q296&lt;&gt;""),AND(S296&lt;&gt;"NA",S296&lt;&gt;"C",S296&lt;&gt;"NC",S296&lt;&gt;"SF",S296&lt;&gt;""),AND(U296&lt;&gt;"NA",U296&lt;&gt;"C",U296&lt;&gt;"NC",U296&lt;&gt;"SF",U296&lt;&gt;""),AND(W296&lt;&gt;"NA",W296&lt;&gt;"C",W296&lt;&gt;"NC",W296&lt;&gt;"SF",W296&lt;&gt;""),AND(Y296&lt;&gt;"NA",Y296&lt;&gt;"C",Y296&lt;&gt;"NC",Y296&lt;&gt;"SF",Y296&lt;&gt;""),AND(AA296&lt;&gt;"NA",AA296&lt;&gt;"C",AA296&lt;&gt;"NC",AA296&lt;&gt;"SF",AA296&lt;&gt;""),AND(AC296&lt;&gt;"NA",AC296&lt;&gt;"C",AC296&lt;&gt;"NC",AC296&lt;&gt;"SF",AC296&lt;&gt;"")),"FALSO",IF(AND(O296="NA",Q296="NA",S296="NA",U296="NA",W296="NA",Y296="NA",AA296="NA",AC296="NA"),"NA",IF(OR(O296="NC",Q296="NC",S296="NC",U296="NC",W296="NC",Y296="NC",AA296="NC",AC296="NC",O296="SF",Q296="SF",S296="SF",U296="SF",W296="SF",Y296="SF",AA296="SF",AC296="SF"),"NC",IF(OR(O296="C",Q296="C",S296="C",U296="C",W296="C",Y296="C",AA296="C",AC296="C"),"C","")))))</f>
        <v>NA</v>
      </c>
      <c r="AG296" s="185" t="str">
        <f>IF(AND(AE296="C",AF296="C"),"UTILIZOU O PDA CORRETAMENTE",IF(AND(AE296="C",AF296="NC"),"UTILIZOU O PDA CORRETAMENTE. NÃO HÁ FOTOS DE TODAS AS ETAPAS",IF(AND(AE296="NC",AF296="NC"),"NÃO UTILIZOU O PDA",IF(AND(AE296="NA",AF296="NA"),"NÃO AVALIADO POR FALHA DE SINCRONISMO"))))</f>
        <v>NÃO AVALIADO POR FALHA DE SINCRONISMO</v>
      </c>
      <c r="AH296" s="144"/>
      <c r="AI296" s="150" t="s">
        <v>6</v>
      </c>
      <c r="AJ296" s="149" t="str">
        <f>E296</f>
        <v>SÃO PAULO</v>
      </c>
      <c r="AK296" s="151" t="s">
        <v>60</v>
      </c>
    </row>
    <row r="297" spans="1:37" ht="30" hidden="1" customHeight="1">
      <c r="A297" s="162" t="s">
        <v>201</v>
      </c>
      <c r="B297" s="176">
        <v>2621274775</v>
      </c>
      <c r="C297" s="176" t="s">
        <v>1257</v>
      </c>
      <c r="D297" s="176" t="s">
        <v>111</v>
      </c>
      <c r="E297" s="176" t="s">
        <v>5</v>
      </c>
      <c r="F297" s="176" t="s">
        <v>1426</v>
      </c>
      <c r="G297" s="176">
        <v>56</v>
      </c>
      <c r="H297" s="176" t="s">
        <v>217</v>
      </c>
      <c r="I297" s="176" t="s">
        <v>332</v>
      </c>
      <c r="J297" s="176" t="s">
        <v>1259</v>
      </c>
      <c r="K297" s="176" t="s">
        <v>1427</v>
      </c>
      <c r="L297" s="204">
        <v>46164.375</v>
      </c>
      <c r="M297" s="204">
        <v>46164.395833333336</v>
      </c>
      <c r="N297" s="176" t="s">
        <v>1226</v>
      </c>
      <c r="O297" s="155" t="s">
        <v>62</v>
      </c>
      <c r="P297" s="90"/>
      <c r="Q297" s="144" t="s">
        <v>62</v>
      </c>
      <c r="R297" s="90"/>
      <c r="S297" s="144" t="s">
        <v>62</v>
      </c>
      <c r="T297" s="90"/>
      <c r="U297" s="144" t="s">
        <v>62</v>
      </c>
      <c r="V297" s="90"/>
      <c r="W297" s="144" t="s">
        <v>62</v>
      </c>
      <c r="X297" s="90"/>
      <c r="Y297" s="144" t="s">
        <v>62</v>
      </c>
      <c r="Z297" s="90"/>
      <c r="AA297" s="144" t="s">
        <v>62</v>
      </c>
      <c r="AB297" s="90"/>
      <c r="AC297" s="144" t="s">
        <v>62</v>
      </c>
      <c r="AD297" s="90"/>
      <c r="AE297" s="144" t="s">
        <v>62</v>
      </c>
      <c r="AF297" s="142" t="str">
        <f>IF(AND(O297="",Q297="",S297="",U297="",W297="",Y297="",AA297="",AC297=""),"",IF(OR(AND(O297&lt;&gt;"NA",O297&lt;&gt;"C",O297&lt;&gt;"NC",O297&lt;&gt;"SF",O297&lt;&gt;""),AND(Q297&lt;&gt;"NA",Q297&lt;&gt;"C",Q297&lt;&gt;"NC",Q297&lt;&gt;"SF",Q297&lt;&gt;""),AND(S297&lt;&gt;"NA",S297&lt;&gt;"C",S297&lt;&gt;"NC",S297&lt;&gt;"SF",S297&lt;&gt;""),AND(U297&lt;&gt;"NA",U297&lt;&gt;"C",U297&lt;&gt;"NC",U297&lt;&gt;"SF",U297&lt;&gt;""),AND(W297&lt;&gt;"NA",W297&lt;&gt;"C",W297&lt;&gt;"NC",W297&lt;&gt;"SF",W297&lt;&gt;""),AND(Y297&lt;&gt;"NA",Y297&lt;&gt;"C",Y297&lt;&gt;"NC",Y297&lt;&gt;"SF",Y297&lt;&gt;""),AND(AA297&lt;&gt;"NA",AA297&lt;&gt;"C",AA297&lt;&gt;"NC",AA297&lt;&gt;"SF",AA297&lt;&gt;""),AND(AC297&lt;&gt;"NA",AC297&lt;&gt;"C",AC297&lt;&gt;"NC",AC297&lt;&gt;"SF",AC297&lt;&gt;"")),"FALSO",IF(AND(O297="NA",Q297="NA",S297="NA",U297="NA",W297="NA",Y297="NA",AA297="NA",AC297="NA"),"NA",IF(OR(O297="NC",Q297="NC",S297="NC",U297="NC",W297="NC",Y297="NC",AA297="NC",AC297="NC",O297="SF",Q297="SF",S297="SF",U297="SF",W297="SF",Y297="SF",AA297="SF",AC297="SF"),"NC",IF(OR(O297="C",Q297="C",S297="C",U297="C",W297="C",Y297="C",AA297="C",AC297="C"),"C","")))))</f>
        <v>NA</v>
      </c>
      <c r="AG297" s="185" t="str">
        <f>IF(AND(AE297="C",AF297="C"),"UTILIZOU O PDA CORRETAMENTE",IF(AND(AE297="C",AF297="NC"),"UTILIZOU O PDA CORRETAMENTE. NÃO HÁ FOTOS DE TODAS AS ETAPAS",IF(AND(AE297="NC",AF297="NC"),"NÃO UTILIZOU O PDA",IF(AND(AE297="NA",AF297="NA"),"NÃO AVALIADO POR FALHA DE SINCRONISMO"))))</f>
        <v>NÃO AVALIADO POR FALHA DE SINCRONISMO</v>
      </c>
      <c r="AH297" s="144"/>
      <c r="AI297" s="150" t="s">
        <v>6</v>
      </c>
      <c r="AJ297" s="149" t="str">
        <f>E297</f>
        <v>SÃO PAULO</v>
      </c>
      <c r="AK297" s="151" t="s">
        <v>60</v>
      </c>
    </row>
    <row r="298" spans="1:37" ht="30" hidden="1" customHeight="1">
      <c r="A298" s="162" t="s">
        <v>201</v>
      </c>
      <c r="B298" s="176">
        <v>2621481774</v>
      </c>
      <c r="C298" s="176" t="s">
        <v>1257</v>
      </c>
      <c r="D298" s="176" t="s">
        <v>111</v>
      </c>
      <c r="E298" s="176" t="s">
        <v>5</v>
      </c>
      <c r="F298" s="176" t="s">
        <v>1426</v>
      </c>
      <c r="G298" s="176">
        <v>155</v>
      </c>
      <c r="H298" s="176"/>
      <c r="I298" s="176" t="s">
        <v>332</v>
      </c>
      <c r="J298" s="176" t="s">
        <v>1259</v>
      </c>
      <c r="K298" s="176" t="s">
        <v>1428</v>
      </c>
      <c r="L298" s="204">
        <v>46164.375</v>
      </c>
      <c r="M298" s="204">
        <v>46164.395833333336</v>
      </c>
      <c r="N298" s="176" t="s">
        <v>1226</v>
      </c>
      <c r="O298" s="155" t="s">
        <v>62</v>
      </c>
      <c r="P298" s="90"/>
      <c r="Q298" s="144" t="s">
        <v>62</v>
      </c>
      <c r="R298" s="90"/>
      <c r="S298" s="144" t="s">
        <v>62</v>
      </c>
      <c r="T298" s="90"/>
      <c r="U298" s="144" t="s">
        <v>62</v>
      </c>
      <c r="V298" s="90"/>
      <c r="W298" s="144" t="s">
        <v>62</v>
      </c>
      <c r="X298" s="90"/>
      <c r="Y298" s="144" t="s">
        <v>62</v>
      </c>
      <c r="Z298" s="90"/>
      <c r="AA298" s="144" t="s">
        <v>62</v>
      </c>
      <c r="AB298" s="90"/>
      <c r="AC298" s="144" t="s">
        <v>62</v>
      </c>
      <c r="AD298" s="90"/>
      <c r="AE298" s="144" t="s">
        <v>62</v>
      </c>
      <c r="AF298" s="142" t="str">
        <f>IF(AND(O298="",Q298="",S298="",U298="",W298="",Y298="",AA298="",AC298=""),"",IF(OR(AND(O298&lt;&gt;"NA",O298&lt;&gt;"C",O298&lt;&gt;"NC",O298&lt;&gt;"SF",O298&lt;&gt;""),AND(Q298&lt;&gt;"NA",Q298&lt;&gt;"C",Q298&lt;&gt;"NC",Q298&lt;&gt;"SF",Q298&lt;&gt;""),AND(S298&lt;&gt;"NA",S298&lt;&gt;"C",S298&lt;&gt;"NC",S298&lt;&gt;"SF",S298&lt;&gt;""),AND(U298&lt;&gt;"NA",U298&lt;&gt;"C",U298&lt;&gt;"NC",U298&lt;&gt;"SF",U298&lt;&gt;""),AND(W298&lt;&gt;"NA",W298&lt;&gt;"C",W298&lt;&gt;"NC",W298&lt;&gt;"SF",W298&lt;&gt;""),AND(Y298&lt;&gt;"NA",Y298&lt;&gt;"C",Y298&lt;&gt;"NC",Y298&lt;&gt;"SF",Y298&lt;&gt;""),AND(AA298&lt;&gt;"NA",AA298&lt;&gt;"C",AA298&lt;&gt;"NC",AA298&lt;&gt;"SF",AA298&lt;&gt;""),AND(AC298&lt;&gt;"NA",AC298&lt;&gt;"C",AC298&lt;&gt;"NC",AC298&lt;&gt;"SF",AC298&lt;&gt;"")),"FALSO",IF(AND(O298="NA",Q298="NA",S298="NA",U298="NA",W298="NA",Y298="NA",AA298="NA",AC298="NA"),"NA",IF(OR(O298="NC",Q298="NC",S298="NC",U298="NC",W298="NC",Y298="NC",AA298="NC",AC298="NC",O298="SF",Q298="SF",S298="SF",U298="SF",W298="SF",Y298="SF",AA298="SF",AC298="SF"),"NC",IF(OR(O298="C",Q298="C",S298="C",U298="C",W298="C",Y298="C",AA298="C",AC298="C"),"C","")))))</f>
        <v>NA</v>
      </c>
      <c r="AG298" s="185" t="str">
        <f>IF(AND(AE298="C",AF298="C"),"UTILIZOU O PDA CORRETAMENTE",IF(AND(AE298="C",AF298="NC"),"UTILIZOU O PDA CORRETAMENTE. NÃO HÁ FOTOS DE TODAS AS ETAPAS",IF(AND(AE298="NC",AF298="NC"),"NÃO UTILIZOU O PDA",IF(AND(AE298="NA",AF298="NA"),"NÃO AVALIADO POR FALHA DE SINCRONISMO"))))</f>
        <v>NÃO AVALIADO POR FALHA DE SINCRONISMO</v>
      </c>
      <c r="AH298" s="144"/>
      <c r="AI298" s="150" t="s">
        <v>6</v>
      </c>
      <c r="AJ298" s="149" t="str">
        <f>E298</f>
        <v>SÃO PAULO</v>
      </c>
      <c r="AK298" s="151" t="s">
        <v>60</v>
      </c>
    </row>
    <row r="299" spans="1:37" ht="30" hidden="1" customHeight="1">
      <c r="A299" s="162" t="s">
        <v>201</v>
      </c>
      <c r="B299" s="176">
        <v>2621481893</v>
      </c>
      <c r="C299" s="176" t="s">
        <v>1257</v>
      </c>
      <c r="D299" s="176" t="s">
        <v>111</v>
      </c>
      <c r="E299" s="176" t="s">
        <v>5</v>
      </c>
      <c r="F299" s="176" t="s">
        <v>1426</v>
      </c>
      <c r="G299" s="176">
        <v>164</v>
      </c>
      <c r="H299" s="176" t="s">
        <v>260</v>
      </c>
      <c r="I299" s="176" t="s">
        <v>1429</v>
      </c>
      <c r="J299" s="176" t="s">
        <v>1259</v>
      </c>
      <c r="K299" s="176" t="s">
        <v>1427</v>
      </c>
      <c r="L299" s="204">
        <v>46164.375</v>
      </c>
      <c r="M299" s="204">
        <v>46164.395833333336</v>
      </c>
      <c r="N299" s="176" t="s">
        <v>1226</v>
      </c>
      <c r="O299" s="155" t="s">
        <v>62</v>
      </c>
      <c r="P299" s="90"/>
      <c r="Q299" s="144" t="s">
        <v>62</v>
      </c>
      <c r="R299" s="90"/>
      <c r="S299" s="144" t="s">
        <v>62</v>
      </c>
      <c r="T299" s="90"/>
      <c r="U299" s="144" t="s">
        <v>62</v>
      </c>
      <c r="V299" s="90"/>
      <c r="W299" s="144" t="s">
        <v>62</v>
      </c>
      <c r="X299" s="90"/>
      <c r="Y299" s="144" t="s">
        <v>62</v>
      </c>
      <c r="Z299" s="90"/>
      <c r="AA299" s="144" t="s">
        <v>62</v>
      </c>
      <c r="AB299" s="90"/>
      <c r="AC299" s="144" t="s">
        <v>62</v>
      </c>
      <c r="AD299" s="90"/>
      <c r="AE299" s="144" t="s">
        <v>62</v>
      </c>
      <c r="AF299" s="142" t="str">
        <f>IF(AND(O299="",Q299="",S299="",U299="",W299="",Y299="",AA299="",AC299=""),"",IF(OR(AND(O299&lt;&gt;"NA",O299&lt;&gt;"C",O299&lt;&gt;"NC",O299&lt;&gt;"SF",O299&lt;&gt;""),AND(Q299&lt;&gt;"NA",Q299&lt;&gt;"C",Q299&lt;&gt;"NC",Q299&lt;&gt;"SF",Q299&lt;&gt;""),AND(S299&lt;&gt;"NA",S299&lt;&gt;"C",S299&lt;&gt;"NC",S299&lt;&gt;"SF",S299&lt;&gt;""),AND(U299&lt;&gt;"NA",U299&lt;&gt;"C",U299&lt;&gt;"NC",U299&lt;&gt;"SF",U299&lt;&gt;""),AND(W299&lt;&gt;"NA",W299&lt;&gt;"C",W299&lt;&gt;"NC",W299&lt;&gt;"SF",W299&lt;&gt;""),AND(Y299&lt;&gt;"NA",Y299&lt;&gt;"C",Y299&lt;&gt;"NC",Y299&lt;&gt;"SF",Y299&lt;&gt;""),AND(AA299&lt;&gt;"NA",AA299&lt;&gt;"C",AA299&lt;&gt;"NC",AA299&lt;&gt;"SF",AA299&lt;&gt;""),AND(AC299&lt;&gt;"NA",AC299&lt;&gt;"C",AC299&lt;&gt;"NC",AC299&lt;&gt;"SF",AC299&lt;&gt;"")),"FALSO",IF(AND(O299="NA",Q299="NA",S299="NA",U299="NA",W299="NA",Y299="NA",AA299="NA",AC299="NA"),"NA",IF(OR(O299="NC",Q299="NC",S299="NC",U299="NC",W299="NC",Y299="NC",AA299="NC",AC299="NC",O299="SF",Q299="SF",S299="SF",U299="SF",W299="SF",Y299="SF",AA299="SF",AC299="SF"),"NC",IF(OR(O299="C",Q299="C",S299="C",U299="C",W299="C",Y299="C",AA299="C",AC299="C"),"C","")))))</f>
        <v>NA</v>
      </c>
      <c r="AG299" s="185" t="str">
        <f>IF(AND(AE299="C",AF299="C"),"UTILIZOU O PDA CORRETAMENTE",IF(AND(AE299="C",AF299="NC"),"UTILIZOU O PDA CORRETAMENTE. NÃO HÁ FOTOS DE TODAS AS ETAPAS",IF(AND(AE299="NC",AF299="NC"),"NÃO UTILIZOU O PDA",IF(AND(AE299="NA",AF299="NA"),"NÃO AVALIADO POR FALHA DE SINCRONISMO"))))</f>
        <v>NÃO AVALIADO POR FALHA DE SINCRONISMO</v>
      </c>
      <c r="AH299" s="144"/>
      <c r="AI299" s="150" t="s">
        <v>6</v>
      </c>
      <c r="AJ299" s="149" t="str">
        <f>E299</f>
        <v>SÃO PAULO</v>
      </c>
      <c r="AK299" s="151" t="s">
        <v>60</v>
      </c>
    </row>
    <row r="300" spans="1:37" ht="30" hidden="1" customHeight="1">
      <c r="A300" s="162" t="s">
        <v>201</v>
      </c>
      <c r="B300" s="176">
        <v>2621275596</v>
      </c>
      <c r="C300" s="176" t="s">
        <v>1257</v>
      </c>
      <c r="D300" s="176" t="s">
        <v>111</v>
      </c>
      <c r="E300" s="176" t="s">
        <v>5</v>
      </c>
      <c r="F300" s="176" t="s">
        <v>1426</v>
      </c>
      <c r="G300" s="176">
        <v>138</v>
      </c>
      <c r="H300" s="176"/>
      <c r="I300" s="176" t="s">
        <v>332</v>
      </c>
      <c r="J300" s="176" t="s">
        <v>1259</v>
      </c>
      <c r="K300" s="176" t="s">
        <v>1427</v>
      </c>
      <c r="L300" s="204">
        <v>46164.375</v>
      </c>
      <c r="M300" s="204">
        <v>46164.395833333336</v>
      </c>
      <c r="N300" s="176" t="s">
        <v>1226</v>
      </c>
      <c r="O300" s="155" t="s">
        <v>62</v>
      </c>
      <c r="P300" s="90"/>
      <c r="Q300" s="144" t="s">
        <v>62</v>
      </c>
      <c r="R300" s="90"/>
      <c r="S300" s="144" t="s">
        <v>62</v>
      </c>
      <c r="T300" s="90"/>
      <c r="U300" s="144" t="s">
        <v>62</v>
      </c>
      <c r="V300" s="90"/>
      <c r="W300" s="144" t="s">
        <v>62</v>
      </c>
      <c r="X300" s="90"/>
      <c r="Y300" s="144" t="s">
        <v>62</v>
      </c>
      <c r="Z300" s="90"/>
      <c r="AA300" s="144" t="s">
        <v>62</v>
      </c>
      <c r="AB300" s="90"/>
      <c r="AC300" s="144" t="s">
        <v>62</v>
      </c>
      <c r="AD300" s="90"/>
      <c r="AE300" s="144" t="s">
        <v>62</v>
      </c>
      <c r="AF300" s="142" t="str">
        <f>IF(AND(O300="",Q300="",S300="",U300="",W300="",Y300="",AA300="",AC300=""),"",IF(OR(AND(O300&lt;&gt;"NA",O300&lt;&gt;"C",O300&lt;&gt;"NC",O300&lt;&gt;"SF",O300&lt;&gt;""),AND(Q300&lt;&gt;"NA",Q300&lt;&gt;"C",Q300&lt;&gt;"NC",Q300&lt;&gt;"SF",Q300&lt;&gt;""),AND(S300&lt;&gt;"NA",S300&lt;&gt;"C",S300&lt;&gt;"NC",S300&lt;&gt;"SF",S300&lt;&gt;""),AND(U300&lt;&gt;"NA",U300&lt;&gt;"C",U300&lt;&gt;"NC",U300&lt;&gt;"SF",U300&lt;&gt;""),AND(W300&lt;&gt;"NA",W300&lt;&gt;"C",W300&lt;&gt;"NC",W300&lt;&gt;"SF",W300&lt;&gt;""),AND(Y300&lt;&gt;"NA",Y300&lt;&gt;"C",Y300&lt;&gt;"NC",Y300&lt;&gt;"SF",Y300&lt;&gt;""),AND(AA300&lt;&gt;"NA",AA300&lt;&gt;"C",AA300&lt;&gt;"NC",AA300&lt;&gt;"SF",AA300&lt;&gt;""),AND(AC300&lt;&gt;"NA",AC300&lt;&gt;"C",AC300&lt;&gt;"NC",AC300&lt;&gt;"SF",AC300&lt;&gt;"")),"FALSO",IF(AND(O300="NA",Q300="NA",S300="NA",U300="NA",W300="NA",Y300="NA",AA300="NA",AC300="NA"),"NA",IF(OR(O300="NC",Q300="NC",S300="NC",U300="NC",W300="NC",Y300="NC",AA300="NC",AC300="NC",O300="SF",Q300="SF",S300="SF",U300="SF",W300="SF",Y300="SF",AA300="SF",AC300="SF"),"NC",IF(OR(O300="C",Q300="C",S300="C",U300="C",W300="C",Y300="C",AA300="C",AC300="C"),"C","")))))</f>
        <v>NA</v>
      </c>
      <c r="AG300" s="185" t="str">
        <f>IF(AND(AE300="C",AF300="C"),"UTILIZOU O PDA CORRETAMENTE",IF(AND(AE300="C",AF300="NC"),"UTILIZOU O PDA CORRETAMENTE. NÃO HÁ FOTOS DE TODAS AS ETAPAS",IF(AND(AE300="NC",AF300="NC"),"NÃO UTILIZOU O PDA",IF(AND(AE300="NA",AF300="NA"),"NÃO AVALIADO POR FALHA DE SINCRONISMO"))))</f>
        <v>NÃO AVALIADO POR FALHA DE SINCRONISMO</v>
      </c>
      <c r="AH300" s="144"/>
      <c r="AI300" s="150" t="s">
        <v>6</v>
      </c>
      <c r="AJ300" s="149" t="str">
        <f>E300</f>
        <v>SÃO PAULO</v>
      </c>
      <c r="AK300" s="151" t="s">
        <v>60</v>
      </c>
    </row>
    <row r="301" spans="1:37" ht="30" hidden="1" customHeight="1">
      <c r="A301" s="162" t="s">
        <v>201</v>
      </c>
      <c r="B301" s="176">
        <v>2621481657</v>
      </c>
      <c r="C301" s="176" t="s">
        <v>1257</v>
      </c>
      <c r="D301" s="176" t="s">
        <v>111</v>
      </c>
      <c r="E301" s="176" t="s">
        <v>5</v>
      </c>
      <c r="F301" s="176" t="s">
        <v>1426</v>
      </c>
      <c r="G301" s="176">
        <v>152</v>
      </c>
      <c r="H301" s="176" t="s">
        <v>203</v>
      </c>
      <c r="I301" s="176" t="s">
        <v>332</v>
      </c>
      <c r="J301" s="176" t="s">
        <v>1259</v>
      </c>
      <c r="K301" s="176" t="s">
        <v>1427</v>
      </c>
      <c r="L301" s="204">
        <v>46164.375</v>
      </c>
      <c r="M301" s="204">
        <v>46164.399305555555</v>
      </c>
      <c r="N301" s="176" t="s">
        <v>1226</v>
      </c>
      <c r="O301" s="155" t="s">
        <v>62</v>
      </c>
      <c r="P301" s="90"/>
      <c r="Q301" s="144" t="s">
        <v>62</v>
      </c>
      <c r="R301" s="90"/>
      <c r="S301" s="144" t="s">
        <v>62</v>
      </c>
      <c r="T301" s="90"/>
      <c r="U301" s="144" t="s">
        <v>62</v>
      </c>
      <c r="V301" s="90"/>
      <c r="W301" s="144" t="s">
        <v>62</v>
      </c>
      <c r="X301" s="90"/>
      <c r="Y301" s="144" t="s">
        <v>62</v>
      </c>
      <c r="Z301" s="90"/>
      <c r="AA301" s="144" t="s">
        <v>62</v>
      </c>
      <c r="AB301" s="90"/>
      <c r="AC301" s="144" t="s">
        <v>62</v>
      </c>
      <c r="AD301" s="90"/>
      <c r="AE301" s="144" t="s">
        <v>62</v>
      </c>
      <c r="AF301" s="142" t="str">
        <f>IF(AND(O301="",Q301="",S301="",U301="",W301="",Y301="",AA301="",AC301=""),"",IF(OR(AND(O301&lt;&gt;"NA",O301&lt;&gt;"C",O301&lt;&gt;"NC",O301&lt;&gt;"SF",O301&lt;&gt;""),AND(Q301&lt;&gt;"NA",Q301&lt;&gt;"C",Q301&lt;&gt;"NC",Q301&lt;&gt;"SF",Q301&lt;&gt;""),AND(S301&lt;&gt;"NA",S301&lt;&gt;"C",S301&lt;&gt;"NC",S301&lt;&gt;"SF",S301&lt;&gt;""),AND(U301&lt;&gt;"NA",U301&lt;&gt;"C",U301&lt;&gt;"NC",U301&lt;&gt;"SF",U301&lt;&gt;""),AND(W301&lt;&gt;"NA",W301&lt;&gt;"C",W301&lt;&gt;"NC",W301&lt;&gt;"SF",W301&lt;&gt;""),AND(Y301&lt;&gt;"NA",Y301&lt;&gt;"C",Y301&lt;&gt;"NC",Y301&lt;&gt;"SF",Y301&lt;&gt;""),AND(AA301&lt;&gt;"NA",AA301&lt;&gt;"C",AA301&lt;&gt;"NC",AA301&lt;&gt;"SF",AA301&lt;&gt;""),AND(AC301&lt;&gt;"NA",AC301&lt;&gt;"C",AC301&lt;&gt;"NC",AC301&lt;&gt;"SF",AC301&lt;&gt;"")),"FALSO",IF(AND(O301="NA",Q301="NA",S301="NA",U301="NA",W301="NA",Y301="NA",AA301="NA",AC301="NA"),"NA",IF(OR(O301="NC",Q301="NC",S301="NC",U301="NC",W301="NC",Y301="NC",AA301="NC",AC301="NC",O301="SF",Q301="SF",S301="SF",U301="SF",W301="SF",Y301="SF",AA301="SF",AC301="SF"),"NC",IF(OR(O301="C",Q301="C",S301="C",U301="C",W301="C",Y301="C",AA301="C",AC301="C"),"C","")))))</f>
        <v>NA</v>
      </c>
      <c r="AG301" s="185" t="str">
        <f>IF(AND(AE301="C",AF301="C"),"UTILIZOU O PDA CORRETAMENTE",IF(AND(AE301="C",AF301="NC"),"UTILIZOU O PDA CORRETAMENTE. NÃO HÁ FOTOS DE TODAS AS ETAPAS",IF(AND(AE301="NC",AF301="NC"),"NÃO UTILIZOU O PDA",IF(AND(AE301="NA",AF301="NA"),"NÃO AVALIADO POR FALHA DE SINCRONISMO"))))</f>
        <v>NÃO AVALIADO POR FALHA DE SINCRONISMO</v>
      </c>
      <c r="AH301" s="144"/>
      <c r="AI301" s="150" t="s">
        <v>6</v>
      </c>
      <c r="AJ301" s="149" t="str">
        <f>E301</f>
        <v>SÃO PAULO</v>
      </c>
      <c r="AK301" s="151" t="s">
        <v>60</v>
      </c>
    </row>
    <row r="302" spans="1:37" ht="30" hidden="1" customHeight="1">
      <c r="A302" s="162" t="s">
        <v>201</v>
      </c>
      <c r="B302" s="176">
        <v>2621481366</v>
      </c>
      <c r="C302" s="176" t="s">
        <v>1257</v>
      </c>
      <c r="D302" s="176" t="s">
        <v>111</v>
      </c>
      <c r="E302" s="176" t="s">
        <v>5</v>
      </c>
      <c r="F302" s="176" t="s">
        <v>1426</v>
      </c>
      <c r="G302" s="176">
        <v>138</v>
      </c>
      <c r="H302" s="176"/>
      <c r="I302" s="176" t="s">
        <v>332</v>
      </c>
      <c r="J302" s="176" t="s">
        <v>1259</v>
      </c>
      <c r="K302" s="176" t="s">
        <v>1427</v>
      </c>
      <c r="L302" s="204">
        <v>46164.375</v>
      </c>
      <c r="M302" s="204">
        <v>46164.395833333336</v>
      </c>
      <c r="N302" s="176" t="s">
        <v>1226</v>
      </c>
      <c r="O302" s="155" t="s">
        <v>62</v>
      </c>
      <c r="P302" s="90"/>
      <c r="Q302" s="144" t="s">
        <v>62</v>
      </c>
      <c r="R302" s="90"/>
      <c r="S302" s="144" t="s">
        <v>62</v>
      </c>
      <c r="T302" s="90"/>
      <c r="U302" s="144" t="s">
        <v>62</v>
      </c>
      <c r="V302" s="90"/>
      <c r="W302" s="144" t="s">
        <v>62</v>
      </c>
      <c r="X302" s="90"/>
      <c r="Y302" s="144" t="s">
        <v>62</v>
      </c>
      <c r="Z302" s="90"/>
      <c r="AA302" s="144" t="s">
        <v>62</v>
      </c>
      <c r="AB302" s="90"/>
      <c r="AC302" s="144" t="s">
        <v>62</v>
      </c>
      <c r="AD302" s="90"/>
      <c r="AE302" s="144" t="s">
        <v>62</v>
      </c>
      <c r="AF302" s="142" t="str">
        <f>IF(AND(O302="",Q302="",S302="",U302="",W302="",Y302="",AA302="",AC302=""),"",IF(OR(AND(O302&lt;&gt;"NA",O302&lt;&gt;"C",O302&lt;&gt;"NC",O302&lt;&gt;"SF",O302&lt;&gt;""),AND(Q302&lt;&gt;"NA",Q302&lt;&gt;"C",Q302&lt;&gt;"NC",Q302&lt;&gt;"SF",Q302&lt;&gt;""),AND(S302&lt;&gt;"NA",S302&lt;&gt;"C",S302&lt;&gt;"NC",S302&lt;&gt;"SF",S302&lt;&gt;""),AND(U302&lt;&gt;"NA",U302&lt;&gt;"C",U302&lt;&gt;"NC",U302&lt;&gt;"SF",U302&lt;&gt;""),AND(W302&lt;&gt;"NA",W302&lt;&gt;"C",W302&lt;&gt;"NC",W302&lt;&gt;"SF",W302&lt;&gt;""),AND(Y302&lt;&gt;"NA",Y302&lt;&gt;"C",Y302&lt;&gt;"NC",Y302&lt;&gt;"SF",Y302&lt;&gt;""),AND(AA302&lt;&gt;"NA",AA302&lt;&gt;"C",AA302&lt;&gt;"NC",AA302&lt;&gt;"SF",AA302&lt;&gt;""),AND(AC302&lt;&gt;"NA",AC302&lt;&gt;"C",AC302&lt;&gt;"NC",AC302&lt;&gt;"SF",AC302&lt;&gt;"")),"FALSO",IF(AND(O302="NA",Q302="NA",S302="NA",U302="NA",W302="NA",Y302="NA",AA302="NA",AC302="NA"),"NA",IF(OR(O302="NC",Q302="NC",S302="NC",U302="NC",W302="NC",Y302="NC",AA302="NC",AC302="NC",O302="SF",Q302="SF",S302="SF",U302="SF",W302="SF",Y302="SF",AA302="SF",AC302="SF"),"NC",IF(OR(O302="C",Q302="C",S302="C",U302="C",W302="C",Y302="C",AA302="C",AC302="C"),"C","")))))</f>
        <v>NA</v>
      </c>
      <c r="AG302" s="185" t="str">
        <f>IF(AND(AE302="C",AF302="C"),"UTILIZOU O PDA CORRETAMENTE",IF(AND(AE302="C",AF302="NC"),"UTILIZOU O PDA CORRETAMENTE. NÃO HÁ FOTOS DE TODAS AS ETAPAS",IF(AND(AE302="NC",AF302="NC"),"NÃO UTILIZOU O PDA",IF(AND(AE302="NA",AF302="NA"),"NÃO AVALIADO POR FALHA DE SINCRONISMO"))))</f>
        <v>NÃO AVALIADO POR FALHA DE SINCRONISMO</v>
      </c>
      <c r="AH302" s="144"/>
      <c r="AI302" s="150" t="s">
        <v>6</v>
      </c>
      <c r="AJ302" s="149" t="str">
        <f>E302</f>
        <v>SÃO PAULO</v>
      </c>
      <c r="AK302" s="151" t="s">
        <v>60</v>
      </c>
    </row>
    <row r="303" spans="1:37" ht="30" hidden="1" customHeight="1">
      <c r="A303" s="162" t="s">
        <v>201</v>
      </c>
      <c r="B303" s="176">
        <v>2621495060</v>
      </c>
      <c r="C303" s="176" t="s">
        <v>1257</v>
      </c>
      <c r="D303" s="176" t="s">
        <v>111</v>
      </c>
      <c r="E303" s="176" t="s">
        <v>5</v>
      </c>
      <c r="F303" s="176" t="s">
        <v>1426</v>
      </c>
      <c r="G303" s="176">
        <v>182</v>
      </c>
      <c r="H303" s="176" t="s">
        <v>203</v>
      </c>
      <c r="I303" s="176" t="s">
        <v>332</v>
      </c>
      <c r="J303" s="176" t="s">
        <v>1259</v>
      </c>
      <c r="K303" s="176" t="s">
        <v>1427</v>
      </c>
      <c r="L303" s="204">
        <v>46164.375</v>
      </c>
      <c r="M303" s="204">
        <v>46164.395833333336</v>
      </c>
      <c r="N303" s="176" t="s">
        <v>1226</v>
      </c>
      <c r="O303" s="155" t="s">
        <v>62</v>
      </c>
      <c r="P303" s="90"/>
      <c r="Q303" s="144" t="s">
        <v>62</v>
      </c>
      <c r="R303" s="90"/>
      <c r="S303" s="144" t="s">
        <v>62</v>
      </c>
      <c r="T303" s="90"/>
      <c r="U303" s="144" t="s">
        <v>62</v>
      </c>
      <c r="V303" s="90"/>
      <c r="W303" s="144" t="s">
        <v>62</v>
      </c>
      <c r="X303" s="90"/>
      <c r="Y303" s="144" t="s">
        <v>62</v>
      </c>
      <c r="Z303" s="90"/>
      <c r="AA303" s="144" t="s">
        <v>62</v>
      </c>
      <c r="AB303" s="90"/>
      <c r="AC303" s="144" t="s">
        <v>62</v>
      </c>
      <c r="AD303" s="90"/>
      <c r="AE303" s="144" t="s">
        <v>62</v>
      </c>
      <c r="AF303" s="142" t="str">
        <f>IF(AND(O303="",Q303="",S303="",U303="",W303="",Y303="",AA303="",AC303=""),"",IF(OR(AND(O303&lt;&gt;"NA",O303&lt;&gt;"C",O303&lt;&gt;"NC",O303&lt;&gt;"SF",O303&lt;&gt;""),AND(Q303&lt;&gt;"NA",Q303&lt;&gt;"C",Q303&lt;&gt;"NC",Q303&lt;&gt;"SF",Q303&lt;&gt;""),AND(S303&lt;&gt;"NA",S303&lt;&gt;"C",S303&lt;&gt;"NC",S303&lt;&gt;"SF",S303&lt;&gt;""),AND(U303&lt;&gt;"NA",U303&lt;&gt;"C",U303&lt;&gt;"NC",U303&lt;&gt;"SF",U303&lt;&gt;""),AND(W303&lt;&gt;"NA",W303&lt;&gt;"C",W303&lt;&gt;"NC",W303&lt;&gt;"SF",W303&lt;&gt;""),AND(Y303&lt;&gt;"NA",Y303&lt;&gt;"C",Y303&lt;&gt;"NC",Y303&lt;&gt;"SF",Y303&lt;&gt;""),AND(AA303&lt;&gt;"NA",AA303&lt;&gt;"C",AA303&lt;&gt;"NC",AA303&lt;&gt;"SF",AA303&lt;&gt;""),AND(AC303&lt;&gt;"NA",AC303&lt;&gt;"C",AC303&lt;&gt;"NC",AC303&lt;&gt;"SF",AC303&lt;&gt;"")),"FALSO",IF(AND(O303="NA",Q303="NA",S303="NA",U303="NA",W303="NA",Y303="NA",AA303="NA",AC303="NA"),"NA",IF(OR(O303="NC",Q303="NC",S303="NC",U303="NC",W303="NC",Y303="NC",AA303="NC",AC303="NC",O303="SF",Q303="SF",S303="SF",U303="SF",W303="SF",Y303="SF",AA303="SF",AC303="SF"),"NC",IF(OR(O303="C",Q303="C",S303="C",U303="C",W303="C",Y303="C",AA303="C",AC303="C"),"C","")))))</f>
        <v>NA</v>
      </c>
      <c r="AG303" s="185" t="str">
        <f>IF(AND(AE303="C",AF303="C"),"UTILIZOU O PDA CORRETAMENTE",IF(AND(AE303="C",AF303="NC"),"UTILIZOU O PDA CORRETAMENTE. NÃO HÁ FOTOS DE TODAS AS ETAPAS",IF(AND(AE303="NC",AF303="NC"),"NÃO UTILIZOU O PDA",IF(AND(AE303="NA",AF303="NA"),"NÃO AVALIADO POR FALHA DE SINCRONISMO"))))</f>
        <v>NÃO AVALIADO POR FALHA DE SINCRONISMO</v>
      </c>
      <c r="AH303" s="144"/>
      <c r="AI303" s="150" t="s">
        <v>6</v>
      </c>
      <c r="AJ303" s="149" t="str">
        <f>E303</f>
        <v>SÃO PAULO</v>
      </c>
      <c r="AK303" s="151" t="s">
        <v>60</v>
      </c>
    </row>
    <row r="304" spans="1:37" ht="30" hidden="1" customHeight="1">
      <c r="A304" s="162" t="s">
        <v>201</v>
      </c>
      <c r="B304" s="176">
        <v>2621466113</v>
      </c>
      <c r="C304" s="176" t="s">
        <v>1257</v>
      </c>
      <c r="D304" s="176" t="s">
        <v>111</v>
      </c>
      <c r="E304" s="176" t="s">
        <v>5</v>
      </c>
      <c r="F304" s="176" t="s">
        <v>1426</v>
      </c>
      <c r="G304" s="176">
        <v>117</v>
      </c>
      <c r="H304" s="176" t="s">
        <v>203</v>
      </c>
      <c r="I304" s="176" t="s">
        <v>332</v>
      </c>
      <c r="J304" s="176" t="s">
        <v>1259</v>
      </c>
      <c r="K304" s="176" t="s">
        <v>1428</v>
      </c>
      <c r="L304" s="204">
        <v>46164.375</v>
      </c>
      <c r="M304" s="204">
        <v>46164.416666666664</v>
      </c>
      <c r="N304" s="176" t="s">
        <v>1226</v>
      </c>
      <c r="O304" s="155" t="s">
        <v>62</v>
      </c>
      <c r="P304" s="90"/>
      <c r="Q304" s="144" t="s">
        <v>62</v>
      </c>
      <c r="R304" s="90"/>
      <c r="S304" s="144" t="s">
        <v>62</v>
      </c>
      <c r="T304" s="90"/>
      <c r="U304" s="144" t="s">
        <v>62</v>
      </c>
      <c r="V304" s="90"/>
      <c r="W304" s="144" t="s">
        <v>62</v>
      </c>
      <c r="X304" s="90"/>
      <c r="Y304" s="144" t="s">
        <v>62</v>
      </c>
      <c r="Z304" s="90"/>
      <c r="AA304" s="144" t="s">
        <v>62</v>
      </c>
      <c r="AB304" s="90"/>
      <c r="AC304" s="144" t="s">
        <v>62</v>
      </c>
      <c r="AD304" s="90"/>
      <c r="AE304" s="144" t="s">
        <v>62</v>
      </c>
      <c r="AF304" s="142" t="str">
        <f>IF(AND(O304="",Q304="",S304="",U304="",W304="",Y304="",AA304="",AC304=""),"",IF(OR(AND(O304&lt;&gt;"NA",O304&lt;&gt;"C",O304&lt;&gt;"NC",O304&lt;&gt;"SF",O304&lt;&gt;""),AND(Q304&lt;&gt;"NA",Q304&lt;&gt;"C",Q304&lt;&gt;"NC",Q304&lt;&gt;"SF",Q304&lt;&gt;""),AND(S304&lt;&gt;"NA",S304&lt;&gt;"C",S304&lt;&gt;"NC",S304&lt;&gt;"SF",S304&lt;&gt;""),AND(U304&lt;&gt;"NA",U304&lt;&gt;"C",U304&lt;&gt;"NC",U304&lt;&gt;"SF",U304&lt;&gt;""),AND(W304&lt;&gt;"NA",W304&lt;&gt;"C",W304&lt;&gt;"NC",W304&lt;&gt;"SF",W304&lt;&gt;""),AND(Y304&lt;&gt;"NA",Y304&lt;&gt;"C",Y304&lt;&gt;"NC",Y304&lt;&gt;"SF",Y304&lt;&gt;""),AND(AA304&lt;&gt;"NA",AA304&lt;&gt;"C",AA304&lt;&gt;"NC",AA304&lt;&gt;"SF",AA304&lt;&gt;""),AND(AC304&lt;&gt;"NA",AC304&lt;&gt;"C",AC304&lt;&gt;"NC",AC304&lt;&gt;"SF",AC304&lt;&gt;"")),"FALSO",IF(AND(O304="NA",Q304="NA",S304="NA",U304="NA",W304="NA",Y304="NA",AA304="NA",AC304="NA"),"NA",IF(OR(O304="NC",Q304="NC",S304="NC",U304="NC",W304="NC",Y304="NC",AA304="NC",AC304="NC",O304="SF",Q304="SF",S304="SF",U304="SF",W304="SF",Y304="SF",AA304="SF",AC304="SF"),"NC",IF(OR(O304="C",Q304="C",S304="C",U304="C",W304="C",Y304="C",AA304="C",AC304="C"),"C","")))))</f>
        <v>NA</v>
      </c>
      <c r="AG304" s="185" t="str">
        <f>IF(AND(AE304="C",AF304="C"),"UTILIZOU O PDA CORRETAMENTE",IF(AND(AE304="C",AF304="NC"),"UTILIZOU O PDA CORRETAMENTE. NÃO HÁ FOTOS DE TODAS AS ETAPAS",IF(AND(AE304="NC",AF304="NC"),"NÃO UTILIZOU O PDA",IF(AND(AE304="NA",AF304="NA"),"NÃO AVALIADO POR FALHA DE SINCRONISMO"))))</f>
        <v>NÃO AVALIADO POR FALHA DE SINCRONISMO</v>
      </c>
      <c r="AH304" s="144"/>
      <c r="AI304" s="150" t="s">
        <v>6</v>
      </c>
      <c r="AJ304" s="149" t="str">
        <f>E304</f>
        <v>SÃO PAULO</v>
      </c>
      <c r="AK304" s="151" t="s">
        <v>60</v>
      </c>
    </row>
    <row r="305" spans="1:37" ht="30" hidden="1" customHeight="1">
      <c r="A305" s="162" t="s">
        <v>201</v>
      </c>
      <c r="B305" s="176">
        <v>2621275257</v>
      </c>
      <c r="C305" s="176" t="s">
        <v>1257</v>
      </c>
      <c r="D305" s="176" t="s">
        <v>111</v>
      </c>
      <c r="E305" s="176" t="s">
        <v>5</v>
      </c>
      <c r="F305" s="176" t="s">
        <v>1426</v>
      </c>
      <c r="G305" s="176">
        <v>83</v>
      </c>
      <c r="H305" s="176" t="s">
        <v>203</v>
      </c>
      <c r="I305" s="176" t="s">
        <v>332</v>
      </c>
      <c r="J305" s="176" t="s">
        <v>1259</v>
      </c>
      <c r="K305" s="176" t="s">
        <v>1428</v>
      </c>
      <c r="L305" s="204">
        <v>46164.375</v>
      </c>
      <c r="M305" s="204">
        <v>46164.416666666664</v>
      </c>
      <c r="N305" s="176" t="s">
        <v>1226</v>
      </c>
      <c r="O305" s="155" t="s">
        <v>62</v>
      </c>
      <c r="P305" s="90"/>
      <c r="Q305" s="144" t="s">
        <v>62</v>
      </c>
      <c r="R305" s="90"/>
      <c r="S305" s="144" t="s">
        <v>62</v>
      </c>
      <c r="T305" s="90"/>
      <c r="U305" s="144" t="s">
        <v>62</v>
      </c>
      <c r="V305" s="90"/>
      <c r="W305" s="144" t="s">
        <v>62</v>
      </c>
      <c r="X305" s="90"/>
      <c r="Y305" s="144" t="s">
        <v>62</v>
      </c>
      <c r="Z305" s="90"/>
      <c r="AA305" s="144" t="s">
        <v>62</v>
      </c>
      <c r="AB305" s="90"/>
      <c r="AC305" s="144" t="s">
        <v>62</v>
      </c>
      <c r="AD305" s="90"/>
      <c r="AE305" s="144" t="s">
        <v>62</v>
      </c>
      <c r="AF305" s="142" t="str">
        <f>IF(AND(O305="",Q305="",S305="",U305="",W305="",Y305="",AA305="",AC305=""),"",IF(OR(AND(O305&lt;&gt;"NA",O305&lt;&gt;"C",O305&lt;&gt;"NC",O305&lt;&gt;"SF",O305&lt;&gt;""),AND(Q305&lt;&gt;"NA",Q305&lt;&gt;"C",Q305&lt;&gt;"NC",Q305&lt;&gt;"SF",Q305&lt;&gt;""),AND(S305&lt;&gt;"NA",S305&lt;&gt;"C",S305&lt;&gt;"NC",S305&lt;&gt;"SF",S305&lt;&gt;""),AND(U305&lt;&gt;"NA",U305&lt;&gt;"C",U305&lt;&gt;"NC",U305&lt;&gt;"SF",U305&lt;&gt;""),AND(W305&lt;&gt;"NA",W305&lt;&gt;"C",W305&lt;&gt;"NC",W305&lt;&gt;"SF",W305&lt;&gt;""),AND(Y305&lt;&gt;"NA",Y305&lt;&gt;"C",Y305&lt;&gt;"NC",Y305&lt;&gt;"SF",Y305&lt;&gt;""),AND(AA305&lt;&gt;"NA",AA305&lt;&gt;"C",AA305&lt;&gt;"NC",AA305&lt;&gt;"SF",AA305&lt;&gt;""),AND(AC305&lt;&gt;"NA",AC305&lt;&gt;"C",AC305&lt;&gt;"NC",AC305&lt;&gt;"SF",AC305&lt;&gt;"")),"FALSO",IF(AND(O305="NA",Q305="NA",S305="NA",U305="NA",W305="NA",Y305="NA",AA305="NA",AC305="NA"),"NA",IF(OR(O305="NC",Q305="NC",S305="NC",U305="NC",W305="NC",Y305="NC",AA305="NC",AC305="NC",O305="SF",Q305="SF",S305="SF",U305="SF",W305="SF",Y305="SF",AA305="SF",AC305="SF"),"NC",IF(OR(O305="C",Q305="C",S305="C",U305="C",W305="C",Y305="C",AA305="C",AC305="C"),"C","")))))</f>
        <v>NA</v>
      </c>
      <c r="AG305" s="185" t="str">
        <f>IF(AND(AE305="C",AF305="C"),"UTILIZOU O PDA CORRETAMENTE",IF(AND(AE305="C",AF305="NC"),"UTILIZOU O PDA CORRETAMENTE. NÃO HÁ FOTOS DE TODAS AS ETAPAS",IF(AND(AE305="NC",AF305="NC"),"NÃO UTILIZOU O PDA",IF(AND(AE305="NA",AF305="NA"),"NÃO AVALIADO POR FALHA DE SINCRONISMO"))))</f>
        <v>NÃO AVALIADO POR FALHA DE SINCRONISMO</v>
      </c>
      <c r="AH305" s="144"/>
      <c r="AI305" s="150" t="s">
        <v>6</v>
      </c>
      <c r="AJ305" s="149" t="str">
        <f>E305</f>
        <v>SÃO PAULO</v>
      </c>
      <c r="AK305" s="151" t="s">
        <v>60</v>
      </c>
    </row>
    <row r="306" spans="1:37" ht="30" hidden="1" customHeight="1">
      <c r="A306" s="162" t="s">
        <v>201</v>
      </c>
      <c r="B306" s="176">
        <v>2621495908</v>
      </c>
      <c r="C306" s="176" t="s">
        <v>1257</v>
      </c>
      <c r="D306" s="176" t="s">
        <v>111</v>
      </c>
      <c r="E306" s="176" t="s">
        <v>5</v>
      </c>
      <c r="F306" s="176" t="s">
        <v>1424</v>
      </c>
      <c r="G306" s="176">
        <v>15</v>
      </c>
      <c r="H306" s="176" t="s">
        <v>260</v>
      </c>
      <c r="I306" s="176" t="s">
        <v>283</v>
      </c>
      <c r="J306" s="176" t="s">
        <v>1259</v>
      </c>
      <c r="K306" s="176" t="s">
        <v>1425</v>
      </c>
      <c r="L306" s="204">
        <v>46164.395833333336</v>
      </c>
      <c r="M306" s="204">
        <v>46164.399305555555</v>
      </c>
      <c r="N306" s="176" t="s">
        <v>1282</v>
      </c>
      <c r="O306" s="155" t="s">
        <v>62</v>
      </c>
      <c r="P306" s="90"/>
      <c r="Q306" s="144" t="s">
        <v>62</v>
      </c>
      <c r="R306" s="90"/>
      <c r="S306" s="144" t="s">
        <v>62</v>
      </c>
      <c r="T306" s="90"/>
      <c r="U306" s="144" t="s">
        <v>62</v>
      </c>
      <c r="V306" s="90"/>
      <c r="W306" s="144" t="s">
        <v>62</v>
      </c>
      <c r="X306" s="90"/>
      <c r="Y306" s="144" t="s">
        <v>62</v>
      </c>
      <c r="Z306" s="90"/>
      <c r="AA306" s="144" t="s">
        <v>62</v>
      </c>
      <c r="AB306" s="90"/>
      <c r="AC306" s="144" t="s">
        <v>62</v>
      </c>
      <c r="AD306" s="90"/>
      <c r="AE306" s="144" t="s">
        <v>62</v>
      </c>
      <c r="AF306" s="142" t="str">
        <f>IF(AND(O306="",Q306="",S306="",U306="",W306="",Y306="",AA306="",AC306=""),"",IF(OR(AND(O306&lt;&gt;"NA",O306&lt;&gt;"C",O306&lt;&gt;"NC",O306&lt;&gt;"SF",O306&lt;&gt;""),AND(Q306&lt;&gt;"NA",Q306&lt;&gt;"C",Q306&lt;&gt;"NC",Q306&lt;&gt;"SF",Q306&lt;&gt;""),AND(S306&lt;&gt;"NA",S306&lt;&gt;"C",S306&lt;&gt;"NC",S306&lt;&gt;"SF",S306&lt;&gt;""),AND(U306&lt;&gt;"NA",U306&lt;&gt;"C",U306&lt;&gt;"NC",U306&lt;&gt;"SF",U306&lt;&gt;""),AND(W306&lt;&gt;"NA",W306&lt;&gt;"C",W306&lt;&gt;"NC",W306&lt;&gt;"SF",W306&lt;&gt;""),AND(Y306&lt;&gt;"NA",Y306&lt;&gt;"C",Y306&lt;&gt;"NC",Y306&lt;&gt;"SF",Y306&lt;&gt;""),AND(AA306&lt;&gt;"NA",AA306&lt;&gt;"C",AA306&lt;&gt;"NC",AA306&lt;&gt;"SF",AA306&lt;&gt;""),AND(AC306&lt;&gt;"NA",AC306&lt;&gt;"C",AC306&lt;&gt;"NC",AC306&lt;&gt;"SF",AC306&lt;&gt;"")),"FALSO",IF(AND(O306="NA",Q306="NA",S306="NA",U306="NA",W306="NA",Y306="NA",AA306="NA",AC306="NA"),"NA",IF(OR(O306="NC",Q306="NC",S306="NC",U306="NC",W306="NC",Y306="NC",AA306="NC",AC306="NC",O306="SF",Q306="SF",S306="SF",U306="SF",W306="SF",Y306="SF",AA306="SF",AC306="SF"),"NC",IF(OR(O306="C",Q306="C",S306="C",U306="C",W306="C",Y306="C",AA306="C",AC306="C"),"C","")))))</f>
        <v>NA</v>
      </c>
      <c r="AG306" s="185" t="str">
        <f>IF(AND(AE306="C",AF306="C"),"UTILIZOU O PDA CORRETAMENTE",IF(AND(AE306="C",AF306="NC"),"UTILIZOU O PDA CORRETAMENTE. NÃO HÁ FOTOS DE TODAS AS ETAPAS",IF(AND(AE306="NC",AF306="NC"),"NÃO UTILIZOU O PDA",IF(AND(AE306="NA",AF306="NA"),"NÃO AVALIADO POR FALHA DE SINCRONISMO"))))</f>
        <v>NÃO AVALIADO POR FALHA DE SINCRONISMO</v>
      </c>
      <c r="AH306" s="144"/>
      <c r="AI306" s="150" t="s">
        <v>6</v>
      </c>
      <c r="AJ306" s="149" t="str">
        <f>E306</f>
        <v>SÃO PAULO</v>
      </c>
      <c r="AK306" s="151" t="s">
        <v>60</v>
      </c>
    </row>
    <row r="307" spans="1:37" ht="30" hidden="1" customHeight="1">
      <c r="A307" s="162" t="s">
        <v>201</v>
      </c>
      <c r="B307" s="176">
        <v>2621481388</v>
      </c>
      <c r="C307" s="176" t="s">
        <v>1257</v>
      </c>
      <c r="D307" s="176" t="s">
        <v>111</v>
      </c>
      <c r="E307" s="176" t="s">
        <v>5</v>
      </c>
      <c r="F307" s="176" t="s">
        <v>1426</v>
      </c>
      <c r="G307" s="176">
        <v>144</v>
      </c>
      <c r="H307" s="176" t="s">
        <v>217</v>
      </c>
      <c r="I307" s="176" t="s">
        <v>332</v>
      </c>
      <c r="J307" s="176" t="s">
        <v>1259</v>
      </c>
      <c r="K307" s="176" t="s">
        <v>1427</v>
      </c>
      <c r="L307" s="204">
        <v>46164.395833333336</v>
      </c>
      <c r="M307" s="204">
        <v>46164.402777777781</v>
      </c>
      <c r="N307" s="176" t="s">
        <v>1226</v>
      </c>
      <c r="O307" s="155" t="s">
        <v>62</v>
      </c>
      <c r="P307" s="90"/>
      <c r="Q307" s="144" t="s">
        <v>62</v>
      </c>
      <c r="R307" s="90"/>
      <c r="S307" s="144" t="s">
        <v>62</v>
      </c>
      <c r="T307" s="90"/>
      <c r="U307" s="144" t="s">
        <v>62</v>
      </c>
      <c r="V307" s="90"/>
      <c r="W307" s="144" t="s">
        <v>62</v>
      </c>
      <c r="X307" s="90"/>
      <c r="Y307" s="144" t="s">
        <v>62</v>
      </c>
      <c r="Z307" s="90"/>
      <c r="AA307" s="144" t="s">
        <v>62</v>
      </c>
      <c r="AB307" s="90"/>
      <c r="AC307" s="144" t="s">
        <v>62</v>
      </c>
      <c r="AD307" s="90"/>
      <c r="AE307" s="144" t="s">
        <v>62</v>
      </c>
      <c r="AF307" s="142" t="str">
        <f>IF(AND(O307="",Q307="",S307="",U307="",W307="",Y307="",AA307="",AC307=""),"",IF(OR(AND(O307&lt;&gt;"NA",O307&lt;&gt;"C",O307&lt;&gt;"NC",O307&lt;&gt;"SF",O307&lt;&gt;""),AND(Q307&lt;&gt;"NA",Q307&lt;&gt;"C",Q307&lt;&gt;"NC",Q307&lt;&gt;"SF",Q307&lt;&gt;""),AND(S307&lt;&gt;"NA",S307&lt;&gt;"C",S307&lt;&gt;"NC",S307&lt;&gt;"SF",S307&lt;&gt;""),AND(U307&lt;&gt;"NA",U307&lt;&gt;"C",U307&lt;&gt;"NC",U307&lt;&gt;"SF",U307&lt;&gt;""),AND(W307&lt;&gt;"NA",W307&lt;&gt;"C",W307&lt;&gt;"NC",W307&lt;&gt;"SF",W307&lt;&gt;""),AND(Y307&lt;&gt;"NA",Y307&lt;&gt;"C",Y307&lt;&gt;"NC",Y307&lt;&gt;"SF",Y307&lt;&gt;""),AND(AA307&lt;&gt;"NA",AA307&lt;&gt;"C",AA307&lt;&gt;"NC",AA307&lt;&gt;"SF",AA307&lt;&gt;""),AND(AC307&lt;&gt;"NA",AC307&lt;&gt;"C",AC307&lt;&gt;"NC",AC307&lt;&gt;"SF",AC307&lt;&gt;"")),"FALSO",IF(AND(O307="NA",Q307="NA",S307="NA",U307="NA",W307="NA",Y307="NA",AA307="NA",AC307="NA"),"NA",IF(OR(O307="NC",Q307="NC",S307="NC",U307="NC",W307="NC",Y307="NC",AA307="NC",AC307="NC",O307="SF",Q307="SF",S307="SF",U307="SF",W307="SF",Y307="SF",AA307="SF",AC307="SF"),"NC",IF(OR(O307="C",Q307="C",S307="C",U307="C",W307="C",Y307="C",AA307="C",AC307="C"),"C","")))))</f>
        <v>NA</v>
      </c>
      <c r="AG307" s="185" t="str">
        <f>IF(AND(AE307="C",AF307="C"),"UTILIZOU O PDA CORRETAMENTE",IF(AND(AE307="C",AF307="NC"),"UTILIZOU O PDA CORRETAMENTE. NÃO HÁ FOTOS DE TODAS AS ETAPAS",IF(AND(AE307="NC",AF307="NC"),"NÃO UTILIZOU O PDA",IF(AND(AE307="NA",AF307="NA"),"NÃO AVALIADO POR FALHA DE SINCRONISMO"))))</f>
        <v>NÃO AVALIADO POR FALHA DE SINCRONISMO</v>
      </c>
      <c r="AH307" s="144"/>
      <c r="AI307" s="150" t="s">
        <v>6</v>
      </c>
      <c r="AJ307" s="149" t="str">
        <f>E307</f>
        <v>SÃO PAULO</v>
      </c>
      <c r="AK307" s="151" t="s">
        <v>60</v>
      </c>
    </row>
    <row r="308" spans="1:37" ht="30" hidden="1" customHeight="1">
      <c r="A308" s="162" t="s">
        <v>201</v>
      </c>
      <c r="B308" s="176">
        <v>2621495889</v>
      </c>
      <c r="C308" s="176" t="s">
        <v>1257</v>
      </c>
      <c r="D308" s="176" t="s">
        <v>111</v>
      </c>
      <c r="E308" s="176" t="s">
        <v>5</v>
      </c>
      <c r="F308" s="176" t="s">
        <v>1424</v>
      </c>
      <c r="G308" s="176">
        <v>4</v>
      </c>
      <c r="H308" s="176" t="s">
        <v>217</v>
      </c>
      <c r="I308" s="176" t="s">
        <v>283</v>
      </c>
      <c r="J308" s="176" t="s">
        <v>1259</v>
      </c>
      <c r="K308" s="176" t="s">
        <v>1425</v>
      </c>
      <c r="L308" s="204">
        <v>46164.416666666664</v>
      </c>
      <c r="M308" s="204">
        <v>46164.4375</v>
      </c>
      <c r="N308" s="176" t="s">
        <v>1282</v>
      </c>
      <c r="O308" s="155" t="s">
        <v>62</v>
      </c>
      <c r="P308" s="90"/>
      <c r="Q308" s="144" t="s">
        <v>62</v>
      </c>
      <c r="R308" s="90"/>
      <c r="S308" s="144" t="s">
        <v>62</v>
      </c>
      <c r="T308" s="90"/>
      <c r="U308" s="144" t="s">
        <v>62</v>
      </c>
      <c r="V308" s="90"/>
      <c r="W308" s="144" t="s">
        <v>62</v>
      </c>
      <c r="X308" s="90"/>
      <c r="Y308" s="144" t="s">
        <v>62</v>
      </c>
      <c r="Z308" s="90"/>
      <c r="AA308" s="144" t="s">
        <v>62</v>
      </c>
      <c r="AB308" s="90"/>
      <c r="AC308" s="144" t="s">
        <v>62</v>
      </c>
      <c r="AD308" s="90"/>
      <c r="AE308" s="144" t="s">
        <v>62</v>
      </c>
      <c r="AF308" s="142" t="str">
        <f>IF(AND(O308="",Q308="",S308="",U308="",W308="",Y308="",AA308="",AC308=""),"",IF(OR(AND(O308&lt;&gt;"NA",O308&lt;&gt;"C",O308&lt;&gt;"NC",O308&lt;&gt;"SF",O308&lt;&gt;""),AND(Q308&lt;&gt;"NA",Q308&lt;&gt;"C",Q308&lt;&gt;"NC",Q308&lt;&gt;"SF",Q308&lt;&gt;""),AND(S308&lt;&gt;"NA",S308&lt;&gt;"C",S308&lt;&gt;"NC",S308&lt;&gt;"SF",S308&lt;&gt;""),AND(U308&lt;&gt;"NA",U308&lt;&gt;"C",U308&lt;&gt;"NC",U308&lt;&gt;"SF",U308&lt;&gt;""),AND(W308&lt;&gt;"NA",W308&lt;&gt;"C",W308&lt;&gt;"NC",W308&lt;&gt;"SF",W308&lt;&gt;""),AND(Y308&lt;&gt;"NA",Y308&lt;&gt;"C",Y308&lt;&gt;"NC",Y308&lt;&gt;"SF",Y308&lt;&gt;""),AND(AA308&lt;&gt;"NA",AA308&lt;&gt;"C",AA308&lt;&gt;"NC",AA308&lt;&gt;"SF",AA308&lt;&gt;""),AND(AC308&lt;&gt;"NA",AC308&lt;&gt;"C",AC308&lt;&gt;"NC",AC308&lt;&gt;"SF",AC308&lt;&gt;"")),"FALSO",IF(AND(O308="NA",Q308="NA",S308="NA",U308="NA",W308="NA",Y308="NA",AA308="NA",AC308="NA"),"NA",IF(OR(O308="NC",Q308="NC",S308="NC",U308="NC",W308="NC",Y308="NC",AA308="NC",AC308="NC",O308="SF",Q308="SF",S308="SF",U308="SF",W308="SF",Y308="SF",AA308="SF",AC308="SF"),"NC",IF(OR(O308="C",Q308="C",S308="C",U308="C",W308="C",Y308="C",AA308="C",AC308="C"),"C","")))))</f>
        <v>NA</v>
      </c>
      <c r="AG308" s="185" t="str">
        <f>IF(AND(AE308="C",AF308="C"),"UTILIZOU O PDA CORRETAMENTE",IF(AND(AE308="C",AF308="NC"),"UTILIZOU O PDA CORRETAMENTE. NÃO HÁ FOTOS DE TODAS AS ETAPAS",IF(AND(AE308="NC",AF308="NC"),"NÃO UTILIZOU O PDA",IF(AND(AE308="NA",AF308="NA"),"NÃO AVALIADO POR FALHA DE SINCRONISMO"))))</f>
        <v>NÃO AVALIADO POR FALHA DE SINCRONISMO</v>
      </c>
      <c r="AH308" s="144"/>
      <c r="AI308" s="150" t="s">
        <v>6</v>
      </c>
      <c r="AJ308" s="149" t="str">
        <f>E308</f>
        <v>SÃO PAULO</v>
      </c>
      <c r="AK308" s="151" t="s">
        <v>60</v>
      </c>
    </row>
    <row r="309" spans="1:37" ht="30" hidden="1" customHeight="1">
      <c r="A309" s="162" t="s">
        <v>201</v>
      </c>
      <c r="B309" s="176">
        <v>2621481368</v>
      </c>
      <c r="C309" s="176" t="s">
        <v>1257</v>
      </c>
      <c r="D309" s="176" t="s">
        <v>111</v>
      </c>
      <c r="E309" s="176" t="s">
        <v>5</v>
      </c>
      <c r="F309" s="176" t="s">
        <v>1426</v>
      </c>
      <c r="G309" s="176">
        <v>135</v>
      </c>
      <c r="H309" s="176"/>
      <c r="I309" s="176" t="s">
        <v>332</v>
      </c>
      <c r="J309" s="176" t="s">
        <v>1259</v>
      </c>
      <c r="K309" s="176" t="s">
        <v>1428</v>
      </c>
      <c r="L309" s="204">
        <v>46164.4375</v>
      </c>
      <c r="M309" s="204">
        <v>46164.440972222219</v>
      </c>
      <c r="N309" s="176" t="s">
        <v>1226</v>
      </c>
      <c r="O309" s="155" t="s">
        <v>62</v>
      </c>
      <c r="P309" s="90"/>
      <c r="Q309" s="144" t="s">
        <v>62</v>
      </c>
      <c r="R309" s="90"/>
      <c r="S309" s="144" t="s">
        <v>62</v>
      </c>
      <c r="T309" s="90"/>
      <c r="U309" s="144" t="s">
        <v>62</v>
      </c>
      <c r="V309" s="90"/>
      <c r="W309" s="144" t="s">
        <v>62</v>
      </c>
      <c r="X309" s="90"/>
      <c r="Y309" s="144" t="s">
        <v>62</v>
      </c>
      <c r="Z309" s="90"/>
      <c r="AA309" s="144" t="s">
        <v>62</v>
      </c>
      <c r="AB309" s="90"/>
      <c r="AC309" s="144" t="s">
        <v>62</v>
      </c>
      <c r="AD309" s="90"/>
      <c r="AE309" s="144" t="s">
        <v>62</v>
      </c>
      <c r="AF309" s="142" t="str">
        <f>IF(AND(O309="",Q309="",S309="",U309="",W309="",Y309="",AA309="",AC309=""),"",IF(OR(AND(O309&lt;&gt;"NA",O309&lt;&gt;"C",O309&lt;&gt;"NC",O309&lt;&gt;"SF",O309&lt;&gt;""),AND(Q309&lt;&gt;"NA",Q309&lt;&gt;"C",Q309&lt;&gt;"NC",Q309&lt;&gt;"SF",Q309&lt;&gt;""),AND(S309&lt;&gt;"NA",S309&lt;&gt;"C",S309&lt;&gt;"NC",S309&lt;&gt;"SF",S309&lt;&gt;""),AND(U309&lt;&gt;"NA",U309&lt;&gt;"C",U309&lt;&gt;"NC",U309&lt;&gt;"SF",U309&lt;&gt;""),AND(W309&lt;&gt;"NA",W309&lt;&gt;"C",W309&lt;&gt;"NC",W309&lt;&gt;"SF",W309&lt;&gt;""),AND(Y309&lt;&gt;"NA",Y309&lt;&gt;"C",Y309&lt;&gt;"NC",Y309&lt;&gt;"SF",Y309&lt;&gt;""),AND(AA309&lt;&gt;"NA",AA309&lt;&gt;"C",AA309&lt;&gt;"NC",AA309&lt;&gt;"SF",AA309&lt;&gt;""),AND(AC309&lt;&gt;"NA",AC309&lt;&gt;"C",AC309&lt;&gt;"NC",AC309&lt;&gt;"SF",AC309&lt;&gt;"")),"FALSO",IF(AND(O309="NA",Q309="NA",S309="NA",U309="NA",W309="NA",Y309="NA",AA309="NA",AC309="NA"),"NA",IF(OR(O309="NC",Q309="NC",S309="NC",U309="NC",W309="NC",Y309="NC",AA309="NC",AC309="NC",O309="SF",Q309="SF",S309="SF",U309="SF",W309="SF",Y309="SF",AA309="SF",AC309="SF"),"NC",IF(OR(O309="C",Q309="C",S309="C",U309="C",W309="C",Y309="C",AA309="C",AC309="C"),"C","")))))</f>
        <v>NA</v>
      </c>
      <c r="AG309" s="185" t="str">
        <f>IF(AND(AE309="C",AF309="C"),"UTILIZOU O PDA CORRETAMENTE",IF(AND(AE309="C",AF309="NC"),"UTILIZOU O PDA CORRETAMENTE. NÃO HÁ FOTOS DE TODAS AS ETAPAS",IF(AND(AE309="NC",AF309="NC"),"NÃO UTILIZOU O PDA",IF(AND(AE309="NA",AF309="NA"),"NÃO AVALIADO POR FALHA DE SINCRONISMO"))))</f>
        <v>NÃO AVALIADO POR FALHA DE SINCRONISMO</v>
      </c>
      <c r="AH309" s="144"/>
      <c r="AI309" s="150" t="s">
        <v>6</v>
      </c>
      <c r="AJ309" s="149" t="str">
        <f>E309</f>
        <v>SÃO PAULO</v>
      </c>
      <c r="AK309" s="151" t="s">
        <v>60</v>
      </c>
    </row>
    <row r="310" spans="1:37" ht="30" hidden="1" customHeight="1">
      <c r="A310" s="162" t="s">
        <v>201</v>
      </c>
      <c r="B310" s="176">
        <v>2621356286</v>
      </c>
      <c r="C310" s="176" t="s">
        <v>115</v>
      </c>
      <c r="D310" s="176" t="s">
        <v>112</v>
      </c>
      <c r="E310" s="176" t="s">
        <v>5</v>
      </c>
      <c r="F310" s="176" t="s">
        <v>1407</v>
      </c>
      <c r="G310" s="176">
        <v>881</v>
      </c>
      <c r="H310" s="176" t="s">
        <v>203</v>
      </c>
      <c r="I310" s="176" t="s">
        <v>601</v>
      </c>
      <c r="J310" s="176" t="s">
        <v>1369</v>
      </c>
      <c r="K310" s="176" t="s">
        <v>1430</v>
      </c>
      <c r="L310" s="204">
        <v>46164.476388888892</v>
      </c>
      <c r="M310" s="204">
        <v>46164.479166666664</v>
      </c>
      <c r="N310" s="176" t="s">
        <v>1183</v>
      </c>
      <c r="O310" s="155" t="s">
        <v>207</v>
      </c>
      <c r="P310" s="90"/>
      <c r="Q310" s="144" t="s">
        <v>207</v>
      </c>
      <c r="R310" s="90"/>
      <c r="S310" s="144" t="s">
        <v>62</v>
      </c>
      <c r="T310" s="90"/>
      <c r="U310" s="144" t="s">
        <v>62</v>
      </c>
      <c r="V310" s="90"/>
      <c r="W310" s="144" t="s">
        <v>62</v>
      </c>
      <c r="X310" s="90"/>
      <c r="Y310" s="144" t="s">
        <v>62</v>
      </c>
      <c r="Z310" s="90"/>
      <c r="AA310" s="144" t="s">
        <v>62</v>
      </c>
      <c r="AB310" s="90"/>
      <c r="AC310" s="144" t="s">
        <v>207</v>
      </c>
      <c r="AD310" s="90"/>
      <c r="AE310" s="144" t="s">
        <v>207</v>
      </c>
      <c r="AF310" s="142" t="str">
        <f>IF(AND(O310="",Q310="",S310="",U310="",W310="",Y310="",AA310="",AC310=""),"",IF(OR(AND(O310&lt;&gt;"NA",O310&lt;&gt;"C",O310&lt;&gt;"NC",O310&lt;&gt;"SF",O310&lt;&gt;""),AND(Q310&lt;&gt;"NA",Q310&lt;&gt;"C",Q310&lt;&gt;"NC",Q310&lt;&gt;"SF",Q310&lt;&gt;""),AND(S310&lt;&gt;"NA",S310&lt;&gt;"C",S310&lt;&gt;"NC",S310&lt;&gt;"SF",S310&lt;&gt;""),AND(U310&lt;&gt;"NA",U310&lt;&gt;"C",U310&lt;&gt;"NC",U310&lt;&gt;"SF",U310&lt;&gt;""),AND(W310&lt;&gt;"NA",W310&lt;&gt;"C",W310&lt;&gt;"NC",W310&lt;&gt;"SF",W310&lt;&gt;""),AND(Y310&lt;&gt;"NA",Y310&lt;&gt;"C",Y310&lt;&gt;"NC",Y310&lt;&gt;"SF",Y310&lt;&gt;""),AND(AA310&lt;&gt;"NA",AA310&lt;&gt;"C",AA310&lt;&gt;"NC",AA310&lt;&gt;"SF",AA310&lt;&gt;""),AND(AC310&lt;&gt;"NA",AC310&lt;&gt;"C",AC310&lt;&gt;"NC",AC310&lt;&gt;"SF",AC310&lt;&gt;"")),"FALSO",IF(AND(O310="NA",Q310="NA",S310="NA",U310="NA",W310="NA",Y310="NA",AA310="NA",AC310="NA"),"NA",IF(OR(O310="NC",Q310="NC",S310="NC",U310="NC",W310="NC",Y310="NC",AA310="NC",AC310="NC",O310="SF",Q310="SF",S310="SF",U310="SF",W310="SF",Y310="SF",AA310="SF",AC310="SF"),"NC",IF(OR(O310="C",Q310="C",S310="C",U310="C",W310="C",Y310="C",AA310="C",AC310="C"),"C","")))))</f>
        <v>C</v>
      </c>
      <c r="AG310" s="185" t="str">
        <f>IF(AND(AE310="C",AF310="C"),"UTILIZOU O PDA CORRETAMENTE",IF(AND(AE310="C",AF310="NC"),"UTILIZOU O PDA CORRETAMENTE. NÃO HÁ FOTOS DE TODAS AS ETAPAS",IF(AND(AE310="NC",AF310="NC"),"NÃO UTILIZOU O PDA",IF(AND(AE310="NA",AF310="NA"),"NÃO AVALIADO POR FALHA DE SINCRONISMO"))))</f>
        <v>UTILIZOU O PDA CORRETAMENTE</v>
      </c>
      <c r="AH310" s="144" t="s">
        <v>207</v>
      </c>
      <c r="AI310" s="150" t="s">
        <v>6</v>
      </c>
      <c r="AJ310" s="149" t="str">
        <f>E310</f>
        <v>SÃO PAULO</v>
      </c>
      <c r="AK310" s="151" t="s">
        <v>60</v>
      </c>
    </row>
    <row r="311" spans="1:37" ht="30" hidden="1" customHeight="1">
      <c r="A311" s="162" t="s">
        <v>201</v>
      </c>
      <c r="B311" s="176">
        <v>2621499944</v>
      </c>
      <c r="C311" s="176" t="s">
        <v>1172</v>
      </c>
      <c r="D311" s="176" t="s">
        <v>112</v>
      </c>
      <c r="E311" s="176" t="s">
        <v>5</v>
      </c>
      <c r="F311" s="176" t="s">
        <v>1431</v>
      </c>
      <c r="G311" s="176">
        <v>302</v>
      </c>
      <c r="H311" s="176" t="s">
        <v>260</v>
      </c>
      <c r="I311" s="176" t="s">
        <v>283</v>
      </c>
      <c r="J311" s="176" t="s">
        <v>1191</v>
      </c>
      <c r="K311" s="176" t="s">
        <v>1186</v>
      </c>
      <c r="L311" s="204">
        <v>46164.626388888886</v>
      </c>
      <c r="M311" s="204">
        <v>46164.632638888892</v>
      </c>
      <c r="N311" s="176" t="s">
        <v>1187</v>
      </c>
      <c r="O311" s="155" t="s">
        <v>207</v>
      </c>
      <c r="P311" s="90"/>
      <c r="Q311" s="144" t="s">
        <v>207</v>
      </c>
      <c r="R311" s="90"/>
      <c r="S311" s="144" t="s">
        <v>62</v>
      </c>
      <c r="T311" s="90"/>
      <c r="U311" s="144" t="s">
        <v>62</v>
      </c>
      <c r="V311" s="90"/>
      <c r="W311" s="144" t="s">
        <v>62</v>
      </c>
      <c r="X311" s="90"/>
      <c r="Y311" s="144" t="s">
        <v>62</v>
      </c>
      <c r="Z311" s="90"/>
      <c r="AA311" s="144" t="s">
        <v>62</v>
      </c>
      <c r="AB311" s="90"/>
      <c r="AC311" s="144" t="s">
        <v>207</v>
      </c>
      <c r="AD311" s="90"/>
      <c r="AE311" s="144" t="s">
        <v>207</v>
      </c>
      <c r="AF311" s="142" t="str">
        <f>IF(AND(O311="",Q311="",S311="",U311="",W311="",Y311="",AA311="",AC311=""),"",IF(OR(AND(O311&lt;&gt;"NA",O311&lt;&gt;"C",O311&lt;&gt;"NC",O311&lt;&gt;"SF",O311&lt;&gt;""),AND(Q311&lt;&gt;"NA",Q311&lt;&gt;"C",Q311&lt;&gt;"NC",Q311&lt;&gt;"SF",Q311&lt;&gt;""),AND(S311&lt;&gt;"NA",S311&lt;&gt;"C",S311&lt;&gt;"NC",S311&lt;&gt;"SF",S311&lt;&gt;""),AND(U311&lt;&gt;"NA",U311&lt;&gt;"C",U311&lt;&gt;"NC",U311&lt;&gt;"SF",U311&lt;&gt;""),AND(W311&lt;&gt;"NA",W311&lt;&gt;"C",W311&lt;&gt;"NC",W311&lt;&gt;"SF",W311&lt;&gt;""),AND(Y311&lt;&gt;"NA",Y311&lt;&gt;"C",Y311&lt;&gt;"NC",Y311&lt;&gt;"SF",Y311&lt;&gt;""),AND(AA311&lt;&gt;"NA",AA311&lt;&gt;"C",AA311&lt;&gt;"NC",AA311&lt;&gt;"SF",AA311&lt;&gt;""),AND(AC311&lt;&gt;"NA",AC311&lt;&gt;"C",AC311&lt;&gt;"NC",AC311&lt;&gt;"SF",AC311&lt;&gt;"")),"FALSO",IF(AND(O311="NA",Q311="NA",S311="NA",U311="NA",W311="NA",Y311="NA",AA311="NA",AC311="NA"),"NA",IF(OR(O311="NC",Q311="NC",S311="NC",U311="NC",W311="NC",Y311="NC",AA311="NC",AC311="NC",O311="SF",Q311="SF",S311="SF",U311="SF",W311="SF",Y311="SF",AA311="SF",AC311="SF"),"NC",IF(OR(O311="C",Q311="C",S311="C",U311="C",W311="C",Y311="C",AA311="C",AC311="C"),"C","")))))</f>
        <v>C</v>
      </c>
      <c r="AG311" s="185" t="str">
        <f>IF(AND(AE311="C",AF311="C"),"UTILIZOU O PDA CORRETAMENTE",IF(AND(AE311="C",AF311="NC"),"UTILIZOU O PDA CORRETAMENTE. NÃO HÁ FOTOS DE TODAS AS ETAPAS",IF(AND(AE311="NC",AF311="NC"),"NÃO UTILIZOU O PDA",IF(AND(AE311="NA",AF311="NA"),"NÃO AVALIADO POR FALHA DE SINCRONISMO"))))</f>
        <v>UTILIZOU O PDA CORRETAMENTE</v>
      </c>
      <c r="AH311" s="144" t="s">
        <v>207</v>
      </c>
      <c r="AI311" s="150" t="s">
        <v>6</v>
      </c>
      <c r="AJ311" s="149" t="str">
        <f>E311</f>
        <v>SÃO PAULO</v>
      </c>
      <c r="AK311" s="151" t="s">
        <v>60</v>
      </c>
    </row>
    <row r="312" spans="1:37" ht="30" hidden="1" customHeight="1">
      <c r="A312" s="162" t="s">
        <v>201</v>
      </c>
      <c r="B312" s="176">
        <v>2621500214</v>
      </c>
      <c r="C312" s="176" t="s">
        <v>1172</v>
      </c>
      <c r="D312" s="176" t="s">
        <v>112</v>
      </c>
      <c r="E312" s="176" t="s">
        <v>5</v>
      </c>
      <c r="F312" s="176" t="s">
        <v>1431</v>
      </c>
      <c r="G312" s="176">
        <v>232</v>
      </c>
      <c r="H312" s="176" t="s">
        <v>203</v>
      </c>
      <c r="I312" s="176" t="s">
        <v>283</v>
      </c>
      <c r="J312" s="176" t="s">
        <v>1191</v>
      </c>
      <c r="K312" s="176" t="s">
        <v>1186</v>
      </c>
      <c r="L312" s="204">
        <v>46164.648611111108</v>
      </c>
      <c r="M312" s="204">
        <v>46164.704861111109</v>
      </c>
      <c r="N312" s="176" t="s">
        <v>1187</v>
      </c>
      <c r="O312" s="155" t="s">
        <v>207</v>
      </c>
      <c r="P312" s="90"/>
      <c r="Q312" s="144" t="s">
        <v>207</v>
      </c>
      <c r="R312" s="90"/>
      <c r="S312" s="144" t="s">
        <v>62</v>
      </c>
      <c r="T312" s="90"/>
      <c r="U312" s="144" t="s">
        <v>62</v>
      </c>
      <c r="V312" s="90"/>
      <c r="W312" s="144" t="s">
        <v>62</v>
      </c>
      <c r="X312" s="90"/>
      <c r="Y312" s="144" t="s">
        <v>62</v>
      </c>
      <c r="Z312" s="90"/>
      <c r="AA312" s="144" t="s">
        <v>62</v>
      </c>
      <c r="AB312" s="90"/>
      <c r="AC312" s="144" t="s">
        <v>207</v>
      </c>
      <c r="AD312" s="90"/>
      <c r="AE312" s="144" t="s">
        <v>207</v>
      </c>
      <c r="AF312" s="142" t="str">
        <f>IF(AND(O312="",Q312="",S312="",U312="",W312="",Y312="",AA312="",AC312=""),"",IF(OR(AND(O312&lt;&gt;"NA",O312&lt;&gt;"C",O312&lt;&gt;"NC",O312&lt;&gt;"SF",O312&lt;&gt;""),AND(Q312&lt;&gt;"NA",Q312&lt;&gt;"C",Q312&lt;&gt;"NC",Q312&lt;&gt;"SF",Q312&lt;&gt;""),AND(S312&lt;&gt;"NA",S312&lt;&gt;"C",S312&lt;&gt;"NC",S312&lt;&gt;"SF",S312&lt;&gt;""),AND(U312&lt;&gt;"NA",U312&lt;&gt;"C",U312&lt;&gt;"NC",U312&lt;&gt;"SF",U312&lt;&gt;""),AND(W312&lt;&gt;"NA",W312&lt;&gt;"C",W312&lt;&gt;"NC",W312&lt;&gt;"SF",W312&lt;&gt;""),AND(Y312&lt;&gt;"NA",Y312&lt;&gt;"C",Y312&lt;&gt;"NC",Y312&lt;&gt;"SF",Y312&lt;&gt;""),AND(AA312&lt;&gt;"NA",AA312&lt;&gt;"C",AA312&lt;&gt;"NC",AA312&lt;&gt;"SF",AA312&lt;&gt;""),AND(AC312&lt;&gt;"NA",AC312&lt;&gt;"C",AC312&lt;&gt;"NC",AC312&lt;&gt;"SF",AC312&lt;&gt;"")),"FALSO",IF(AND(O312="NA",Q312="NA",S312="NA",U312="NA",W312="NA",Y312="NA",AA312="NA",AC312="NA"),"NA",IF(OR(O312="NC",Q312="NC",S312="NC",U312="NC",W312="NC",Y312="NC",AA312="NC",AC312="NC",O312="SF",Q312="SF",S312="SF",U312="SF",W312="SF",Y312="SF",AA312="SF",AC312="SF"),"NC",IF(OR(O312="C",Q312="C",S312="C",U312="C",W312="C",Y312="C",AA312="C",AC312="C"),"C","")))))</f>
        <v>C</v>
      </c>
      <c r="AG312" s="185" t="str">
        <f>IF(AND(AE312="C",AF312="C"),"UTILIZOU O PDA CORRETAMENTE",IF(AND(AE312="C",AF312="NC"),"UTILIZOU O PDA CORRETAMENTE. NÃO HÁ FOTOS DE TODAS AS ETAPAS",IF(AND(AE312="NC",AF312="NC"),"NÃO UTILIZOU O PDA",IF(AND(AE312="NA",AF312="NA"),"NÃO AVALIADO POR FALHA DE SINCRONISMO"))))</f>
        <v>UTILIZOU O PDA CORRETAMENTE</v>
      </c>
      <c r="AH312" s="144" t="s">
        <v>207</v>
      </c>
      <c r="AI312" s="150" t="s">
        <v>6</v>
      </c>
      <c r="AJ312" s="149" t="str">
        <f>E312</f>
        <v>SÃO PAULO</v>
      </c>
      <c r="AK312" s="151" t="s">
        <v>60</v>
      </c>
    </row>
    <row r="313" spans="1:37" ht="30" hidden="1" customHeight="1">
      <c r="A313" s="162" t="s">
        <v>201</v>
      </c>
      <c r="B313" s="176">
        <v>2618881210</v>
      </c>
      <c r="C313" s="176" t="s">
        <v>1218</v>
      </c>
      <c r="D313" s="176" t="s">
        <v>110</v>
      </c>
      <c r="E313" s="176" t="s">
        <v>5</v>
      </c>
      <c r="F313" s="176" t="s">
        <v>1432</v>
      </c>
      <c r="G313" s="176">
        <v>51</v>
      </c>
      <c r="H313" s="176"/>
      <c r="I313" s="176" t="s">
        <v>325</v>
      </c>
      <c r="J313" s="176" t="s">
        <v>1220</v>
      </c>
      <c r="K313" s="176"/>
      <c r="L313" s="204">
        <v>46165.333333333336</v>
      </c>
      <c r="M313" s="204">
        <v>46165.334027777775</v>
      </c>
      <c r="N313" s="176" t="s">
        <v>1199</v>
      </c>
      <c r="O313" s="155" t="s">
        <v>207</v>
      </c>
      <c r="P313" s="90"/>
      <c r="Q313" s="144" t="s">
        <v>207</v>
      </c>
      <c r="R313" s="90"/>
      <c r="S313" s="144" t="s">
        <v>207</v>
      </c>
      <c r="T313" s="90"/>
      <c r="U313" s="144" t="s">
        <v>207</v>
      </c>
      <c r="V313" s="90"/>
      <c r="W313" s="144" t="s">
        <v>207</v>
      </c>
      <c r="X313" s="90"/>
      <c r="Y313" s="144" t="s">
        <v>62</v>
      </c>
      <c r="Z313" s="90"/>
      <c r="AA313" s="144" t="s">
        <v>207</v>
      </c>
      <c r="AB313" s="90"/>
      <c r="AC313" s="144" t="s">
        <v>207</v>
      </c>
      <c r="AD313" s="90"/>
      <c r="AE313" s="144" t="s">
        <v>207</v>
      </c>
      <c r="AF313" s="142" t="str">
        <f>IF(AND(O313="",Q313="",S313="",U313="",W313="",Y313="",AA313="",AC313=""),"",IF(OR(AND(O313&lt;&gt;"NA",O313&lt;&gt;"C",O313&lt;&gt;"NC",O313&lt;&gt;"SF",O313&lt;&gt;""),AND(Q313&lt;&gt;"NA",Q313&lt;&gt;"C",Q313&lt;&gt;"NC",Q313&lt;&gt;"SF",Q313&lt;&gt;""),AND(S313&lt;&gt;"NA",S313&lt;&gt;"C",S313&lt;&gt;"NC",S313&lt;&gt;"SF",S313&lt;&gt;""),AND(U313&lt;&gt;"NA",U313&lt;&gt;"C",U313&lt;&gt;"NC",U313&lt;&gt;"SF",U313&lt;&gt;""),AND(W313&lt;&gt;"NA",W313&lt;&gt;"C",W313&lt;&gt;"NC",W313&lt;&gt;"SF",W313&lt;&gt;""),AND(Y313&lt;&gt;"NA",Y313&lt;&gt;"C",Y313&lt;&gt;"NC",Y313&lt;&gt;"SF",Y313&lt;&gt;""),AND(AA313&lt;&gt;"NA",AA313&lt;&gt;"C",AA313&lt;&gt;"NC",AA313&lt;&gt;"SF",AA313&lt;&gt;""),AND(AC313&lt;&gt;"NA",AC313&lt;&gt;"C",AC313&lt;&gt;"NC",AC313&lt;&gt;"SF",AC313&lt;&gt;"")),"FALSO",IF(AND(O313="NA",Q313="NA",S313="NA",U313="NA",W313="NA",Y313="NA",AA313="NA",AC313="NA"),"NA",IF(OR(O313="NC",Q313="NC",S313="NC",U313="NC",W313="NC",Y313="NC",AA313="NC",AC313="NC",O313="SF",Q313="SF",S313="SF",U313="SF",W313="SF",Y313="SF",AA313="SF",AC313="SF"),"NC",IF(OR(O313="C",Q313="C",S313="C",U313="C",W313="C",Y313="C",AA313="C",AC313="C"),"C","")))))</f>
        <v>C</v>
      </c>
      <c r="AG313" s="185" t="str">
        <f>IF(AND(AE313="C",AF313="C"),"UTILIZOU O PDA CORRETAMENTE",IF(AND(AE313="C",AF313="NC"),"UTILIZOU O PDA CORRETAMENTE. NÃO HÁ FOTOS DE TODAS AS ETAPAS",IF(AND(AE313="NC",AF313="NC"),"NÃO UTILIZOU O PDA",IF(AND(AE313="NA",AF313="NA"),"NÃO AVALIADO POR FALHA DE SINCRONISMO"))))</f>
        <v>UTILIZOU O PDA CORRETAMENTE</v>
      </c>
      <c r="AH313" s="144" t="s">
        <v>207</v>
      </c>
      <c r="AI313" s="150" t="s">
        <v>6</v>
      </c>
      <c r="AJ313" s="149" t="str">
        <f>E313</f>
        <v>SÃO PAULO</v>
      </c>
      <c r="AK313" s="151" t="s">
        <v>60</v>
      </c>
    </row>
    <row r="314" spans="1:37" ht="30" hidden="1" customHeight="1">
      <c r="A314" s="162" t="s">
        <v>201</v>
      </c>
      <c r="B314" s="176">
        <v>2621448059</v>
      </c>
      <c r="C314" s="176" t="s">
        <v>121</v>
      </c>
      <c r="D314" s="176" t="s">
        <v>112</v>
      </c>
      <c r="E314" s="176" t="s">
        <v>5</v>
      </c>
      <c r="F314" s="176" t="s">
        <v>1433</v>
      </c>
      <c r="G314" s="176">
        <v>7</v>
      </c>
      <c r="H314" s="176" t="s">
        <v>217</v>
      </c>
      <c r="I314" s="176" t="s">
        <v>325</v>
      </c>
      <c r="J314" s="176" t="s">
        <v>1170</v>
      </c>
      <c r="K314" s="176" t="s">
        <v>217</v>
      </c>
      <c r="L314" s="204">
        <v>46165.404166666667</v>
      </c>
      <c r="M314" s="204">
        <v>46165.416666666664</v>
      </c>
      <c r="N314" s="176" t="s">
        <v>366</v>
      </c>
      <c r="O314" s="155" t="s">
        <v>207</v>
      </c>
      <c r="P314" s="90"/>
      <c r="Q314" s="144" t="s">
        <v>207</v>
      </c>
      <c r="R314" s="90"/>
      <c r="S314" s="144" t="s">
        <v>62</v>
      </c>
      <c r="T314" s="90"/>
      <c r="U314" s="144" t="s">
        <v>207</v>
      </c>
      <c r="V314" s="90"/>
      <c r="W314" s="144" t="s">
        <v>62</v>
      </c>
      <c r="X314" s="90"/>
      <c r="Y314" s="144" t="s">
        <v>62</v>
      </c>
      <c r="Z314" s="90"/>
      <c r="AA314" s="144" t="s">
        <v>62</v>
      </c>
      <c r="AB314" s="90"/>
      <c r="AC314" s="144" t="s">
        <v>207</v>
      </c>
      <c r="AD314" s="90"/>
      <c r="AE314" s="144" t="s">
        <v>207</v>
      </c>
      <c r="AF314" s="142" t="str">
        <f>IF(AND(O314="",Q314="",S314="",U314="",W314="",Y314="",AA314="",AC314=""),"",IF(OR(AND(O314&lt;&gt;"NA",O314&lt;&gt;"C",O314&lt;&gt;"NC",O314&lt;&gt;"SF",O314&lt;&gt;""),AND(Q314&lt;&gt;"NA",Q314&lt;&gt;"C",Q314&lt;&gt;"NC",Q314&lt;&gt;"SF",Q314&lt;&gt;""),AND(S314&lt;&gt;"NA",S314&lt;&gt;"C",S314&lt;&gt;"NC",S314&lt;&gt;"SF",S314&lt;&gt;""),AND(U314&lt;&gt;"NA",U314&lt;&gt;"C",U314&lt;&gt;"NC",U314&lt;&gt;"SF",U314&lt;&gt;""),AND(W314&lt;&gt;"NA",W314&lt;&gt;"C",W314&lt;&gt;"NC",W314&lt;&gt;"SF",W314&lt;&gt;""),AND(Y314&lt;&gt;"NA",Y314&lt;&gt;"C",Y314&lt;&gt;"NC",Y314&lt;&gt;"SF",Y314&lt;&gt;""),AND(AA314&lt;&gt;"NA",AA314&lt;&gt;"C",AA314&lt;&gt;"NC",AA314&lt;&gt;"SF",AA314&lt;&gt;""),AND(AC314&lt;&gt;"NA",AC314&lt;&gt;"C",AC314&lt;&gt;"NC",AC314&lt;&gt;"SF",AC314&lt;&gt;"")),"FALSO",IF(AND(O314="NA",Q314="NA",S314="NA",U314="NA",W314="NA",Y314="NA",AA314="NA",AC314="NA"),"NA",IF(OR(O314="NC",Q314="NC",S314="NC",U314="NC",W314="NC",Y314="NC",AA314="NC",AC314="NC",O314="SF",Q314="SF",S314="SF",U314="SF",W314="SF",Y314="SF",AA314="SF",AC314="SF"),"NC",IF(OR(O314="C",Q314="C",S314="C",U314="C",W314="C",Y314="C",AA314="C",AC314="C"),"C","")))))</f>
        <v>C</v>
      </c>
      <c r="AG314" s="185" t="str">
        <f>IF(AND(AE314="C",AF314="C"),"UTILIZOU O PDA CORRETAMENTE",IF(AND(AE314="C",AF314="NC"),"UTILIZOU O PDA CORRETAMENTE. NÃO HÁ FOTOS DE TODAS AS ETAPAS",IF(AND(AE314="NC",AF314="NC"),"NÃO UTILIZOU O PDA",IF(AND(AE314="NA",AF314="NA"),"NÃO AVALIADO POR FALHA DE SINCRONISMO"))))</f>
        <v>UTILIZOU O PDA CORRETAMENTE</v>
      </c>
      <c r="AH314" s="144" t="s">
        <v>207</v>
      </c>
      <c r="AI314" s="150" t="s">
        <v>6</v>
      </c>
      <c r="AJ314" s="149" t="str">
        <f>E314</f>
        <v>SÃO PAULO</v>
      </c>
      <c r="AK314" s="151" t="s">
        <v>60</v>
      </c>
    </row>
    <row r="315" spans="1:37" ht="30" hidden="1" customHeight="1">
      <c r="A315" s="162" t="s">
        <v>201</v>
      </c>
      <c r="B315" s="176">
        <v>2621102227</v>
      </c>
      <c r="C315" s="176" t="s">
        <v>121</v>
      </c>
      <c r="D315" s="176" t="s">
        <v>112</v>
      </c>
      <c r="E315" s="176" t="s">
        <v>5</v>
      </c>
      <c r="F315" s="176" t="s">
        <v>1434</v>
      </c>
      <c r="G315" s="176">
        <v>101</v>
      </c>
      <c r="H315" s="176"/>
      <c r="I315" s="176" t="s">
        <v>325</v>
      </c>
      <c r="J315" s="176" t="s">
        <v>1170</v>
      </c>
      <c r="K315" s="176"/>
      <c r="L315" s="204">
        <v>46165.431944444441</v>
      </c>
      <c r="M315" s="204">
        <v>46165.450694444444</v>
      </c>
      <c r="N315" s="176" t="s">
        <v>366</v>
      </c>
      <c r="O315" s="155" t="s">
        <v>207</v>
      </c>
      <c r="P315" s="90"/>
      <c r="Q315" s="144" t="s">
        <v>207</v>
      </c>
      <c r="R315" s="90"/>
      <c r="S315" s="144" t="s">
        <v>62</v>
      </c>
      <c r="T315" s="90"/>
      <c r="U315" s="144" t="s">
        <v>207</v>
      </c>
      <c r="V315" s="90"/>
      <c r="W315" s="144" t="s">
        <v>62</v>
      </c>
      <c r="X315" s="90"/>
      <c r="Y315" s="144" t="s">
        <v>62</v>
      </c>
      <c r="Z315" s="90"/>
      <c r="AA315" s="144" t="s">
        <v>62</v>
      </c>
      <c r="AB315" s="90"/>
      <c r="AC315" s="144" t="s">
        <v>207</v>
      </c>
      <c r="AD315" s="90"/>
      <c r="AE315" s="144" t="s">
        <v>207</v>
      </c>
      <c r="AF315" s="142" t="str">
        <f>IF(AND(O315="",Q315="",S315="",U315="",W315="",Y315="",AA315="",AC315=""),"",IF(OR(AND(O315&lt;&gt;"NA",O315&lt;&gt;"C",O315&lt;&gt;"NC",O315&lt;&gt;"SF",O315&lt;&gt;""),AND(Q315&lt;&gt;"NA",Q315&lt;&gt;"C",Q315&lt;&gt;"NC",Q315&lt;&gt;"SF",Q315&lt;&gt;""),AND(S315&lt;&gt;"NA",S315&lt;&gt;"C",S315&lt;&gt;"NC",S315&lt;&gt;"SF",S315&lt;&gt;""),AND(U315&lt;&gt;"NA",U315&lt;&gt;"C",U315&lt;&gt;"NC",U315&lt;&gt;"SF",U315&lt;&gt;""),AND(W315&lt;&gt;"NA",W315&lt;&gt;"C",W315&lt;&gt;"NC",W315&lt;&gt;"SF",W315&lt;&gt;""),AND(Y315&lt;&gt;"NA",Y315&lt;&gt;"C",Y315&lt;&gt;"NC",Y315&lt;&gt;"SF",Y315&lt;&gt;""),AND(AA315&lt;&gt;"NA",AA315&lt;&gt;"C",AA315&lt;&gt;"NC",AA315&lt;&gt;"SF",AA315&lt;&gt;""),AND(AC315&lt;&gt;"NA",AC315&lt;&gt;"C",AC315&lt;&gt;"NC",AC315&lt;&gt;"SF",AC315&lt;&gt;"")),"FALSO",IF(AND(O315="NA",Q315="NA",S315="NA",U315="NA",W315="NA",Y315="NA",AA315="NA",AC315="NA"),"NA",IF(OR(O315="NC",Q315="NC",S315="NC",U315="NC",W315="NC",Y315="NC",AA315="NC",AC315="NC",O315="SF",Q315="SF",S315="SF",U315="SF",W315="SF",Y315="SF",AA315="SF",AC315="SF"),"NC",IF(OR(O315="C",Q315="C",S315="C",U315="C",W315="C",Y315="C",AA315="C",AC315="C"),"C","")))))</f>
        <v>C</v>
      </c>
      <c r="AG315" s="185" t="str">
        <f>IF(AND(AE315="C",AF315="C"),"UTILIZOU O PDA CORRETAMENTE",IF(AND(AE315="C",AF315="NC"),"UTILIZOU O PDA CORRETAMENTE. NÃO HÁ FOTOS DE TODAS AS ETAPAS",IF(AND(AE315="NC",AF315="NC"),"NÃO UTILIZOU O PDA",IF(AND(AE315="NA",AF315="NA"),"NÃO AVALIADO POR FALHA DE SINCRONISMO"))))</f>
        <v>UTILIZOU O PDA CORRETAMENTE</v>
      </c>
      <c r="AH315" s="144" t="s">
        <v>207</v>
      </c>
      <c r="AI315" s="150" t="s">
        <v>6</v>
      </c>
      <c r="AJ315" s="149" t="str">
        <f>E315</f>
        <v>SÃO PAULO</v>
      </c>
      <c r="AK315" s="151" t="s">
        <v>60</v>
      </c>
    </row>
    <row r="316" spans="1:37" ht="30" hidden="1" customHeight="1">
      <c r="A316" s="162" t="s">
        <v>201</v>
      </c>
      <c r="B316" s="176">
        <v>2621774802</v>
      </c>
      <c r="C316" s="176" t="s">
        <v>122</v>
      </c>
      <c r="D316" s="176" t="s">
        <v>111</v>
      </c>
      <c r="E316" s="176" t="s">
        <v>5</v>
      </c>
      <c r="F316" s="176" t="s">
        <v>1435</v>
      </c>
      <c r="G316" s="176">
        <v>140</v>
      </c>
      <c r="H316" s="176" t="s">
        <v>260</v>
      </c>
      <c r="I316" s="176" t="s">
        <v>559</v>
      </c>
      <c r="J316" s="176" t="s">
        <v>1177</v>
      </c>
      <c r="K316" s="176" t="s">
        <v>1436</v>
      </c>
      <c r="L316" s="204">
        <v>46165.447916666664</v>
      </c>
      <c r="M316" s="204">
        <v>46165.523611111108</v>
      </c>
      <c r="N316" s="176" t="s">
        <v>1183</v>
      </c>
      <c r="O316" s="155" t="s">
        <v>207</v>
      </c>
      <c r="P316" s="90"/>
      <c r="Q316" s="144" t="s">
        <v>207</v>
      </c>
      <c r="R316" s="90"/>
      <c r="S316" s="144" t="s">
        <v>207</v>
      </c>
      <c r="T316" s="90"/>
      <c r="U316" s="144" t="s">
        <v>207</v>
      </c>
      <c r="V316" s="90"/>
      <c r="W316" s="144" t="s">
        <v>207</v>
      </c>
      <c r="X316" s="90"/>
      <c r="Y316" s="144" t="s">
        <v>62</v>
      </c>
      <c r="Z316" s="90"/>
      <c r="AA316" s="144" t="s">
        <v>207</v>
      </c>
      <c r="AB316" s="90"/>
      <c r="AC316" s="144" t="s">
        <v>207</v>
      </c>
      <c r="AD316" s="90"/>
      <c r="AE316" s="144" t="s">
        <v>207</v>
      </c>
      <c r="AF316" s="142" t="str">
        <f>IF(AND(O316="",Q316="",S316="",U316="",W316="",Y316="",AA316="",AC316=""),"",IF(OR(AND(O316&lt;&gt;"NA",O316&lt;&gt;"C",O316&lt;&gt;"NC",O316&lt;&gt;"SF",O316&lt;&gt;""),AND(Q316&lt;&gt;"NA",Q316&lt;&gt;"C",Q316&lt;&gt;"NC",Q316&lt;&gt;"SF",Q316&lt;&gt;""),AND(S316&lt;&gt;"NA",S316&lt;&gt;"C",S316&lt;&gt;"NC",S316&lt;&gt;"SF",S316&lt;&gt;""),AND(U316&lt;&gt;"NA",U316&lt;&gt;"C",U316&lt;&gt;"NC",U316&lt;&gt;"SF",U316&lt;&gt;""),AND(W316&lt;&gt;"NA",W316&lt;&gt;"C",W316&lt;&gt;"NC",W316&lt;&gt;"SF",W316&lt;&gt;""),AND(Y316&lt;&gt;"NA",Y316&lt;&gt;"C",Y316&lt;&gt;"NC",Y316&lt;&gt;"SF",Y316&lt;&gt;""),AND(AA316&lt;&gt;"NA",AA316&lt;&gt;"C",AA316&lt;&gt;"NC",AA316&lt;&gt;"SF",AA316&lt;&gt;""),AND(AC316&lt;&gt;"NA",AC316&lt;&gt;"C",AC316&lt;&gt;"NC",AC316&lt;&gt;"SF",AC316&lt;&gt;"")),"FALSO",IF(AND(O316="NA",Q316="NA",S316="NA",U316="NA",W316="NA",Y316="NA",AA316="NA",AC316="NA"),"NA",IF(OR(O316="NC",Q316="NC",S316="NC",U316="NC",W316="NC",Y316="NC",AA316="NC",AC316="NC",O316="SF",Q316="SF",S316="SF",U316="SF",W316="SF",Y316="SF",AA316="SF",AC316="SF"),"NC",IF(OR(O316="C",Q316="C",S316="C",U316="C",W316="C",Y316="C",AA316="C",AC316="C"),"C","")))))</f>
        <v>C</v>
      </c>
      <c r="AG316" s="185" t="str">
        <f>IF(AND(AE316="C",AF316="C"),"UTILIZOU O PDA CORRETAMENTE",IF(AND(AE316="C",AF316="NC"),"UTILIZOU O PDA CORRETAMENTE. NÃO HÁ FOTOS DE TODAS AS ETAPAS",IF(AND(AE316="NC",AF316="NC"),"NÃO UTILIZOU O PDA",IF(AND(AE316="NA",AF316="NA"),"NÃO AVALIADO POR FALHA DE SINCRONISMO"))))</f>
        <v>UTILIZOU O PDA CORRETAMENTE</v>
      </c>
      <c r="AH316" s="144" t="s">
        <v>207</v>
      </c>
      <c r="AI316" s="150" t="s">
        <v>6</v>
      </c>
      <c r="AJ316" s="149" t="str">
        <f>E316</f>
        <v>SÃO PAULO</v>
      </c>
      <c r="AK316" s="151" t="s">
        <v>60</v>
      </c>
    </row>
    <row r="317" spans="1:37" ht="30" hidden="1" customHeight="1">
      <c r="A317" s="162" t="s">
        <v>201</v>
      </c>
      <c r="B317" s="176">
        <v>2621511010</v>
      </c>
      <c r="C317" s="176" t="s">
        <v>121</v>
      </c>
      <c r="D317" s="176" t="s">
        <v>112</v>
      </c>
      <c r="E317" s="176" t="s">
        <v>5</v>
      </c>
      <c r="F317" s="176" t="s">
        <v>1437</v>
      </c>
      <c r="G317" s="176">
        <v>13</v>
      </c>
      <c r="H317" s="176" t="s">
        <v>217</v>
      </c>
      <c r="I317" s="176" t="s">
        <v>559</v>
      </c>
      <c r="J317" s="176" t="s">
        <v>1166</v>
      </c>
      <c r="K317" s="176" t="s">
        <v>217</v>
      </c>
      <c r="L317" s="204">
        <v>46165.477777777778</v>
      </c>
      <c r="M317" s="204">
        <v>46165.513194444444</v>
      </c>
      <c r="N317" s="176" t="s">
        <v>366</v>
      </c>
      <c r="O317" s="155" t="s">
        <v>207</v>
      </c>
      <c r="P317" s="90"/>
      <c r="Q317" s="144" t="s">
        <v>207</v>
      </c>
      <c r="R317" s="90"/>
      <c r="S317" s="144" t="s">
        <v>62</v>
      </c>
      <c r="T317" s="90"/>
      <c r="U317" s="144" t="s">
        <v>207</v>
      </c>
      <c r="V317" s="90"/>
      <c r="W317" s="144" t="s">
        <v>62</v>
      </c>
      <c r="X317" s="90"/>
      <c r="Y317" s="144" t="s">
        <v>62</v>
      </c>
      <c r="Z317" s="90"/>
      <c r="AA317" s="144" t="s">
        <v>62</v>
      </c>
      <c r="AB317" s="90"/>
      <c r="AC317" s="144" t="s">
        <v>207</v>
      </c>
      <c r="AD317" s="90"/>
      <c r="AE317" s="144" t="s">
        <v>207</v>
      </c>
      <c r="AF317" s="142" t="str">
        <f>IF(AND(O317="",Q317="",S317="",U317="",W317="",Y317="",AA317="",AC317=""),"",IF(OR(AND(O317&lt;&gt;"NA",O317&lt;&gt;"C",O317&lt;&gt;"NC",O317&lt;&gt;"SF",O317&lt;&gt;""),AND(Q317&lt;&gt;"NA",Q317&lt;&gt;"C",Q317&lt;&gt;"NC",Q317&lt;&gt;"SF",Q317&lt;&gt;""),AND(S317&lt;&gt;"NA",S317&lt;&gt;"C",S317&lt;&gt;"NC",S317&lt;&gt;"SF",S317&lt;&gt;""),AND(U317&lt;&gt;"NA",U317&lt;&gt;"C",U317&lt;&gt;"NC",U317&lt;&gt;"SF",U317&lt;&gt;""),AND(W317&lt;&gt;"NA",W317&lt;&gt;"C",W317&lt;&gt;"NC",W317&lt;&gt;"SF",W317&lt;&gt;""),AND(Y317&lt;&gt;"NA",Y317&lt;&gt;"C",Y317&lt;&gt;"NC",Y317&lt;&gt;"SF",Y317&lt;&gt;""),AND(AA317&lt;&gt;"NA",AA317&lt;&gt;"C",AA317&lt;&gt;"NC",AA317&lt;&gt;"SF",AA317&lt;&gt;""),AND(AC317&lt;&gt;"NA",AC317&lt;&gt;"C",AC317&lt;&gt;"NC",AC317&lt;&gt;"SF",AC317&lt;&gt;"")),"FALSO",IF(AND(O317="NA",Q317="NA",S317="NA",U317="NA",W317="NA",Y317="NA",AA317="NA",AC317="NA"),"NA",IF(OR(O317="NC",Q317="NC",S317="NC",U317="NC",W317="NC",Y317="NC",AA317="NC",AC317="NC",O317="SF",Q317="SF",S317="SF",U317="SF",W317="SF",Y317="SF",AA317="SF",AC317="SF"),"NC",IF(OR(O317="C",Q317="C",S317="C",U317="C",W317="C",Y317="C",AA317="C",AC317="C"),"C","")))))</f>
        <v>C</v>
      </c>
      <c r="AG317" s="185" t="str">
        <f>IF(AND(AE317="C",AF317="C"),"UTILIZOU O PDA CORRETAMENTE",IF(AND(AE317="C",AF317="NC"),"UTILIZOU O PDA CORRETAMENTE. NÃO HÁ FOTOS DE TODAS AS ETAPAS",IF(AND(AE317="NC",AF317="NC"),"NÃO UTILIZOU O PDA",IF(AND(AE317="NA",AF317="NA"),"NÃO AVALIADO POR FALHA DE SINCRONISMO"))))</f>
        <v>UTILIZOU O PDA CORRETAMENTE</v>
      </c>
      <c r="AH317" s="144" t="s">
        <v>207</v>
      </c>
      <c r="AI317" s="150" t="s">
        <v>6</v>
      </c>
      <c r="AJ317" s="149" t="str">
        <f>E317</f>
        <v>SÃO PAULO</v>
      </c>
      <c r="AK317" s="151" t="s">
        <v>60</v>
      </c>
    </row>
    <row r="318" spans="1:37" ht="30" hidden="1" customHeight="1">
      <c r="A318" s="162" t="s">
        <v>201</v>
      </c>
      <c r="B318" s="176">
        <v>2621775551</v>
      </c>
      <c r="C318" s="176" t="s">
        <v>1180</v>
      </c>
      <c r="D318" s="176" t="s">
        <v>109</v>
      </c>
      <c r="E318" s="176" t="s">
        <v>5</v>
      </c>
      <c r="F318" s="176" t="s">
        <v>1435</v>
      </c>
      <c r="G318" s="176">
        <v>149</v>
      </c>
      <c r="H318" s="176" t="s">
        <v>217</v>
      </c>
      <c r="I318" s="176" t="s">
        <v>559</v>
      </c>
      <c r="J318" s="176" t="s">
        <v>1182</v>
      </c>
      <c r="K318" s="176" t="s">
        <v>1438</v>
      </c>
      <c r="L318" s="204">
        <v>46165.519444444442</v>
      </c>
      <c r="M318" s="204">
        <v>46165.522222222222</v>
      </c>
      <c r="N318" s="176" t="s">
        <v>1183</v>
      </c>
      <c r="O318" s="155" t="s">
        <v>207</v>
      </c>
      <c r="P318" s="90"/>
      <c r="Q318" s="144" t="s">
        <v>207</v>
      </c>
      <c r="R318" s="90"/>
      <c r="S318" s="144" t="s">
        <v>207</v>
      </c>
      <c r="T318" s="90"/>
      <c r="U318" s="144" t="s">
        <v>207</v>
      </c>
      <c r="V318" s="90"/>
      <c r="W318" s="144" t="s">
        <v>207</v>
      </c>
      <c r="X318" s="90"/>
      <c r="Y318" s="144" t="s">
        <v>62</v>
      </c>
      <c r="Z318" s="90"/>
      <c r="AA318" s="144" t="s">
        <v>207</v>
      </c>
      <c r="AB318" s="90"/>
      <c r="AC318" s="144" t="s">
        <v>207</v>
      </c>
      <c r="AD318" s="90"/>
      <c r="AE318" s="144" t="s">
        <v>207</v>
      </c>
      <c r="AF318" s="142" t="str">
        <f>IF(AND(O318="",Q318="",S318="",U318="",W318="",Y318="",AA318="",AC318=""),"",IF(OR(AND(O318&lt;&gt;"NA",O318&lt;&gt;"C",O318&lt;&gt;"NC",O318&lt;&gt;"SF",O318&lt;&gt;""),AND(Q318&lt;&gt;"NA",Q318&lt;&gt;"C",Q318&lt;&gt;"NC",Q318&lt;&gt;"SF",Q318&lt;&gt;""),AND(S318&lt;&gt;"NA",S318&lt;&gt;"C",S318&lt;&gt;"NC",S318&lt;&gt;"SF",S318&lt;&gt;""),AND(U318&lt;&gt;"NA",U318&lt;&gt;"C",U318&lt;&gt;"NC",U318&lt;&gt;"SF",U318&lt;&gt;""),AND(W318&lt;&gt;"NA",W318&lt;&gt;"C",W318&lt;&gt;"NC",W318&lt;&gt;"SF",W318&lt;&gt;""),AND(Y318&lt;&gt;"NA",Y318&lt;&gt;"C",Y318&lt;&gt;"NC",Y318&lt;&gt;"SF",Y318&lt;&gt;""),AND(AA318&lt;&gt;"NA",AA318&lt;&gt;"C",AA318&lt;&gt;"NC",AA318&lt;&gt;"SF",AA318&lt;&gt;""),AND(AC318&lt;&gt;"NA",AC318&lt;&gt;"C",AC318&lt;&gt;"NC",AC318&lt;&gt;"SF",AC318&lt;&gt;"")),"FALSO",IF(AND(O318="NA",Q318="NA",S318="NA",U318="NA",W318="NA",Y318="NA",AA318="NA",AC318="NA"),"NA",IF(OR(O318="NC",Q318="NC",S318="NC",U318="NC",W318="NC",Y318="NC",AA318="NC",AC318="NC",O318="SF",Q318="SF",S318="SF",U318="SF",W318="SF",Y318="SF",AA318="SF",AC318="SF"),"NC",IF(OR(O318="C",Q318="C",S318="C",U318="C",W318="C",Y318="C",AA318="C",AC318="C"),"C","")))))</f>
        <v>C</v>
      </c>
      <c r="AG318" s="185" t="str">
        <f>IF(AND(AE318="C",AF318="C"),"UTILIZOU O PDA CORRETAMENTE",IF(AND(AE318="C",AF318="NC"),"UTILIZOU O PDA CORRETAMENTE. NÃO HÁ FOTOS DE TODAS AS ETAPAS",IF(AND(AE318="NC",AF318="NC"),"NÃO UTILIZOU O PDA",IF(AND(AE318="NA",AF318="NA"),"NÃO AVALIADO POR FALHA DE SINCRONISMO"))))</f>
        <v>UTILIZOU O PDA CORRETAMENTE</v>
      </c>
      <c r="AH318" s="144"/>
      <c r="AI318" s="150" t="s">
        <v>6</v>
      </c>
      <c r="AJ318" s="149" t="str">
        <f>E318</f>
        <v>SÃO PAULO</v>
      </c>
      <c r="AK318" s="151" t="s">
        <v>60</v>
      </c>
    </row>
    <row r="319" spans="1:37" ht="30" hidden="1" customHeight="1">
      <c r="A319" s="162" t="s">
        <v>201</v>
      </c>
      <c r="B319" s="176">
        <v>2621775589</v>
      </c>
      <c r="C319" s="176" t="s">
        <v>1180</v>
      </c>
      <c r="D319" s="176" t="s">
        <v>109</v>
      </c>
      <c r="E319" s="176" t="s">
        <v>5</v>
      </c>
      <c r="F319" s="176" t="s">
        <v>1435</v>
      </c>
      <c r="G319" s="176">
        <v>151</v>
      </c>
      <c r="H319" s="176"/>
      <c r="I319" s="176" t="s">
        <v>559</v>
      </c>
      <c r="J319" s="176" t="s">
        <v>1182</v>
      </c>
      <c r="K319" s="176" t="s">
        <v>1438</v>
      </c>
      <c r="L319" s="204">
        <v>46165.523611111108</v>
      </c>
      <c r="M319" s="204">
        <v>46165.526388888888</v>
      </c>
      <c r="N319" s="176" t="s">
        <v>1183</v>
      </c>
      <c r="O319" s="155" t="s">
        <v>207</v>
      </c>
      <c r="P319" s="90"/>
      <c r="Q319" s="144" t="s">
        <v>207</v>
      </c>
      <c r="R319" s="90"/>
      <c r="S319" s="144" t="s">
        <v>207</v>
      </c>
      <c r="T319" s="90"/>
      <c r="U319" s="144" t="s">
        <v>207</v>
      </c>
      <c r="V319" s="90"/>
      <c r="W319" s="144" t="s">
        <v>207</v>
      </c>
      <c r="X319" s="90"/>
      <c r="Y319" s="144" t="s">
        <v>62</v>
      </c>
      <c r="Z319" s="90"/>
      <c r="AA319" s="144" t="s">
        <v>207</v>
      </c>
      <c r="AB319" s="90"/>
      <c r="AC319" s="144" t="s">
        <v>207</v>
      </c>
      <c r="AD319" s="90"/>
      <c r="AE319" s="144" t="s">
        <v>207</v>
      </c>
      <c r="AF319" s="142" t="str">
        <f>IF(AND(O319="",Q319="",S319="",U319="",W319="",Y319="",AA319="",AC319=""),"",IF(OR(AND(O319&lt;&gt;"NA",O319&lt;&gt;"C",O319&lt;&gt;"NC",O319&lt;&gt;"SF",O319&lt;&gt;""),AND(Q319&lt;&gt;"NA",Q319&lt;&gt;"C",Q319&lt;&gt;"NC",Q319&lt;&gt;"SF",Q319&lt;&gt;""),AND(S319&lt;&gt;"NA",S319&lt;&gt;"C",S319&lt;&gt;"NC",S319&lt;&gt;"SF",S319&lt;&gt;""),AND(U319&lt;&gt;"NA",U319&lt;&gt;"C",U319&lt;&gt;"NC",U319&lt;&gt;"SF",U319&lt;&gt;""),AND(W319&lt;&gt;"NA",W319&lt;&gt;"C",W319&lt;&gt;"NC",W319&lt;&gt;"SF",W319&lt;&gt;""),AND(Y319&lt;&gt;"NA",Y319&lt;&gt;"C",Y319&lt;&gt;"NC",Y319&lt;&gt;"SF",Y319&lt;&gt;""),AND(AA319&lt;&gt;"NA",AA319&lt;&gt;"C",AA319&lt;&gt;"NC",AA319&lt;&gt;"SF",AA319&lt;&gt;""),AND(AC319&lt;&gt;"NA",AC319&lt;&gt;"C",AC319&lt;&gt;"NC",AC319&lt;&gt;"SF",AC319&lt;&gt;"")),"FALSO",IF(AND(O319="NA",Q319="NA",S319="NA",U319="NA",W319="NA",Y319="NA",AA319="NA",AC319="NA"),"NA",IF(OR(O319="NC",Q319="NC",S319="NC",U319="NC",W319="NC",Y319="NC",AA319="NC",AC319="NC",O319="SF",Q319="SF",S319="SF",U319="SF",W319="SF",Y319="SF",AA319="SF",AC319="SF"),"NC",IF(OR(O319="C",Q319="C",S319="C",U319="C",W319="C",Y319="C",AA319="C",AC319="C"),"C","")))))</f>
        <v>C</v>
      </c>
      <c r="AG319" s="185" t="str">
        <f>IF(AND(AE319="C",AF319="C"),"UTILIZOU O PDA CORRETAMENTE",IF(AND(AE319="C",AF319="NC"),"UTILIZOU O PDA CORRETAMENTE. NÃO HÁ FOTOS DE TODAS AS ETAPAS",IF(AND(AE319="NC",AF319="NC"),"NÃO UTILIZOU O PDA",IF(AND(AE319="NA",AF319="NA"),"NÃO AVALIADO POR FALHA DE SINCRONISMO"))))</f>
        <v>UTILIZOU O PDA CORRETAMENTE</v>
      </c>
      <c r="AH319" s="144"/>
      <c r="AI319" s="150" t="s">
        <v>6</v>
      </c>
      <c r="AJ319" s="149" t="str">
        <f>E319</f>
        <v>SÃO PAULO</v>
      </c>
      <c r="AK319" s="151" t="s">
        <v>60</v>
      </c>
    </row>
    <row r="320" spans="1:37" ht="30" hidden="1" customHeight="1">
      <c r="A320" s="162" t="s">
        <v>201</v>
      </c>
      <c r="B320" s="176">
        <v>2621500991</v>
      </c>
      <c r="C320" s="176" t="s">
        <v>1172</v>
      </c>
      <c r="D320" s="176" t="s">
        <v>112</v>
      </c>
      <c r="E320" s="176" t="s">
        <v>5</v>
      </c>
      <c r="F320" s="176" t="s">
        <v>1439</v>
      </c>
      <c r="G320" s="176">
        <v>38</v>
      </c>
      <c r="H320" s="176" t="s">
        <v>203</v>
      </c>
      <c r="I320" s="176" t="s">
        <v>283</v>
      </c>
      <c r="J320" s="176" t="s">
        <v>1273</v>
      </c>
      <c r="K320" s="176" t="s">
        <v>217</v>
      </c>
      <c r="L320" s="204">
        <v>46166.388194444444</v>
      </c>
      <c r="M320" s="204">
        <v>46166.438888888886</v>
      </c>
      <c r="N320" s="176" t="s">
        <v>366</v>
      </c>
      <c r="O320" s="155" t="s">
        <v>207</v>
      </c>
      <c r="P320" s="90"/>
      <c r="Q320" s="144" t="s">
        <v>207</v>
      </c>
      <c r="R320" s="90"/>
      <c r="S320" s="144" t="s">
        <v>62</v>
      </c>
      <c r="T320" s="90"/>
      <c r="U320" s="144" t="s">
        <v>62</v>
      </c>
      <c r="V320" s="90"/>
      <c r="W320" s="144" t="s">
        <v>62</v>
      </c>
      <c r="X320" s="90"/>
      <c r="Y320" s="144" t="s">
        <v>62</v>
      </c>
      <c r="Z320" s="90"/>
      <c r="AA320" s="144" t="s">
        <v>62</v>
      </c>
      <c r="AB320" s="90"/>
      <c r="AC320" s="144" t="s">
        <v>207</v>
      </c>
      <c r="AD320" s="90"/>
      <c r="AE320" s="144" t="s">
        <v>207</v>
      </c>
      <c r="AF320" s="142" t="str">
        <f>IF(AND(O320="",Q320="",S320="",U320="",W320="",Y320="",AA320="",AC320=""),"",IF(OR(AND(O320&lt;&gt;"NA",O320&lt;&gt;"C",O320&lt;&gt;"NC",O320&lt;&gt;"SF",O320&lt;&gt;""),AND(Q320&lt;&gt;"NA",Q320&lt;&gt;"C",Q320&lt;&gt;"NC",Q320&lt;&gt;"SF",Q320&lt;&gt;""),AND(S320&lt;&gt;"NA",S320&lt;&gt;"C",S320&lt;&gt;"NC",S320&lt;&gt;"SF",S320&lt;&gt;""),AND(U320&lt;&gt;"NA",U320&lt;&gt;"C",U320&lt;&gt;"NC",U320&lt;&gt;"SF",U320&lt;&gt;""),AND(W320&lt;&gt;"NA",W320&lt;&gt;"C",W320&lt;&gt;"NC",W320&lt;&gt;"SF",W320&lt;&gt;""),AND(Y320&lt;&gt;"NA",Y320&lt;&gt;"C",Y320&lt;&gt;"NC",Y320&lt;&gt;"SF",Y320&lt;&gt;""),AND(AA320&lt;&gt;"NA",AA320&lt;&gt;"C",AA320&lt;&gt;"NC",AA320&lt;&gt;"SF",AA320&lt;&gt;""),AND(AC320&lt;&gt;"NA",AC320&lt;&gt;"C",AC320&lt;&gt;"NC",AC320&lt;&gt;"SF",AC320&lt;&gt;"")),"FALSO",IF(AND(O320="NA",Q320="NA",S320="NA",U320="NA",W320="NA",Y320="NA",AA320="NA",AC320="NA"),"NA",IF(OR(O320="NC",Q320="NC",S320="NC",U320="NC",W320="NC",Y320="NC",AA320="NC",AC320="NC",O320="SF",Q320="SF",S320="SF",U320="SF",W320="SF",Y320="SF",AA320="SF",AC320="SF"),"NC",IF(OR(O320="C",Q320="C",S320="C",U320="C",W320="C",Y320="C",AA320="C",AC320="C"),"C","")))))</f>
        <v>C</v>
      </c>
      <c r="AG320" s="185" t="str">
        <f>IF(AND(AE320="C",AF320="C"),"UTILIZOU O PDA CORRETAMENTE",IF(AND(AE320="C",AF320="NC"),"UTILIZOU O PDA CORRETAMENTE. NÃO HÁ FOTOS DE TODAS AS ETAPAS",IF(AND(AE320="NC",AF320="NC"),"NÃO UTILIZOU O PDA",IF(AND(AE320="NA",AF320="NA"),"NÃO AVALIADO POR FALHA DE SINCRONISMO"))))</f>
        <v>UTILIZOU O PDA CORRETAMENTE</v>
      </c>
      <c r="AH320" s="144" t="s">
        <v>207</v>
      </c>
      <c r="AI320" s="150" t="s">
        <v>6</v>
      </c>
      <c r="AJ320" s="149" t="str">
        <f>E320</f>
        <v>SÃO PAULO</v>
      </c>
      <c r="AK320" s="151" t="s">
        <v>60</v>
      </c>
    </row>
    <row r="321" spans="1:37" ht="30" hidden="1" customHeight="1">
      <c r="A321" s="162" t="s">
        <v>201</v>
      </c>
      <c r="B321" s="176">
        <v>2621831760</v>
      </c>
      <c r="C321" s="176" t="s">
        <v>1180</v>
      </c>
      <c r="D321" s="176" t="s">
        <v>109</v>
      </c>
      <c r="E321" s="176" t="s">
        <v>5</v>
      </c>
      <c r="F321" s="176" t="s">
        <v>1440</v>
      </c>
      <c r="G321" s="176">
        <v>99</v>
      </c>
      <c r="H321" s="176"/>
      <c r="I321" s="176" t="s">
        <v>432</v>
      </c>
      <c r="J321" s="176" t="s">
        <v>1182</v>
      </c>
      <c r="K321" s="176" t="s">
        <v>1441</v>
      </c>
      <c r="L321" s="204">
        <v>46166.396527777775</v>
      </c>
      <c r="M321" s="204">
        <v>46166.399305555555</v>
      </c>
      <c r="N321" s="176" t="s">
        <v>1183</v>
      </c>
      <c r="O321" s="155" t="s">
        <v>207</v>
      </c>
      <c r="P321" s="90"/>
      <c r="Q321" s="144" t="s">
        <v>207</v>
      </c>
      <c r="R321" s="90"/>
      <c r="S321" s="144" t="s">
        <v>207</v>
      </c>
      <c r="T321" s="90"/>
      <c r="U321" s="144" t="s">
        <v>207</v>
      </c>
      <c r="V321" s="90"/>
      <c r="W321" s="144" t="s">
        <v>207</v>
      </c>
      <c r="X321" s="90"/>
      <c r="Y321" s="144" t="s">
        <v>62</v>
      </c>
      <c r="Z321" s="90"/>
      <c r="AA321" s="144" t="s">
        <v>207</v>
      </c>
      <c r="AB321" s="90"/>
      <c r="AC321" s="144" t="s">
        <v>207</v>
      </c>
      <c r="AD321" s="90"/>
      <c r="AE321" s="144" t="s">
        <v>207</v>
      </c>
      <c r="AF321" s="142" t="str">
        <f>IF(AND(O321="",Q321="",S321="",U321="",W321="",Y321="",AA321="",AC321=""),"",IF(OR(AND(O321&lt;&gt;"NA",O321&lt;&gt;"C",O321&lt;&gt;"NC",O321&lt;&gt;"SF",O321&lt;&gt;""),AND(Q321&lt;&gt;"NA",Q321&lt;&gt;"C",Q321&lt;&gt;"NC",Q321&lt;&gt;"SF",Q321&lt;&gt;""),AND(S321&lt;&gt;"NA",S321&lt;&gt;"C",S321&lt;&gt;"NC",S321&lt;&gt;"SF",S321&lt;&gt;""),AND(U321&lt;&gt;"NA",U321&lt;&gt;"C",U321&lt;&gt;"NC",U321&lt;&gt;"SF",U321&lt;&gt;""),AND(W321&lt;&gt;"NA",W321&lt;&gt;"C",W321&lt;&gt;"NC",W321&lt;&gt;"SF",W321&lt;&gt;""),AND(Y321&lt;&gt;"NA",Y321&lt;&gt;"C",Y321&lt;&gt;"NC",Y321&lt;&gt;"SF",Y321&lt;&gt;""),AND(AA321&lt;&gt;"NA",AA321&lt;&gt;"C",AA321&lt;&gt;"NC",AA321&lt;&gt;"SF",AA321&lt;&gt;""),AND(AC321&lt;&gt;"NA",AC321&lt;&gt;"C",AC321&lt;&gt;"NC",AC321&lt;&gt;"SF",AC321&lt;&gt;"")),"FALSO",IF(AND(O321="NA",Q321="NA",S321="NA",U321="NA",W321="NA",Y321="NA",AA321="NA",AC321="NA"),"NA",IF(OR(O321="NC",Q321="NC",S321="NC",U321="NC",W321="NC",Y321="NC",AA321="NC",AC321="NC",O321="SF",Q321="SF",S321="SF",U321="SF",W321="SF",Y321="SF",AA321="SF",AC321="SF"),"NC",IF(OR(O321="C",Q321="C",S321="C",U321="C",W321="C",Y321="C",AA321="C",AC321="C"),"C","")))))</f>
        <v>C</v>
      </c>
      <c r="AG321" s="185" t="str">
        <f>IF(AND(AE321="C",AF321="C"),"UTILIZOU O PDA CORRETAMENTE",IF(AND(AE321="C",AF321="NC"),"UTILIZOU O PDA CORRETAMENTE. NÃO HÁ FOTOS DE TODAS AS ETAPAS",IF(AND(AE321="NC",AF321="NC"),"NÃO UTILIZOU O PDA",IF(AND(AE321="NA",AF321="NA"),"NÃO AVALIADO POR FALHA DE SINCRONISMO"))))</f>
        <v>UTILIZOU O PDA CORRETAMENTE</v>
      </c>
      <c r="AH321" s="144" t="s">
        <v>207</v>
      </c>
      <c r="AI321" s="150" t="s">
        <v>6</v>
      </c>
      <c r="AJ321" s="149" t="str">
        <f>E321</f>
        <v>SÃO PAULO</v>
      </c>
      <c r="AK321" s="151" t="s">
        <v>60</v>
      </c>
    </row>
    <row r="322" spans="1:37" ht="30" hidden="1" customHeight="1">
      <c r="A322" s="162" t="s">
        <v>201</v>
      </c>
      <c r="B322" s="176">
        <v>2621831795</v>
      </c>
      <c r="C322" s="176" t="s">
        <v>1313</v>
      </c>
      <c r="D322" s="176" t="s">
        <v>112</v>
      </c>
      <c r="E322" s="176" t="s">
        <v>5</v>
      </c>
      <c r="F322" s="176" t="s">
        <v>1442</v>
      </c>
      <c r="G322" s="176">
        <v>14</v>
      </c>
      <c r="H322" s="176" t="s">
        <v>217</v>
      </c>
      <c r="I322" s="176" t="s">
        <v>390</v>
      </c>
      <c r="J322" s="176" t="s">
        <v>1314</v>
      </c>
      <c r="K322" s="176" t="s">
        <v>1443</v>
      </c>
      <c r="L322" s="204">
        <v>46166.40347222222</v>
      </c>
      <c r="M322" s="204">
        <v>46166.547222222223</v>
      </c>
      <c r="N322" s="176" t="s">
        <v>1183</v>
      </c>
      <c r="O322" s="155" t="s">
        <v>207</v>
      </c>
      <c r="P322" s="90"/>
      <c r="Q322" s="144" t="s">
        <v>207</v>
      </c>
      <c r="R322" s="90"/>
      <c r="S322" s="144" t="s">
        <v>207</v>
      </c>
      <c r="T322" s="90"/>
      <c r="U322" s="144" t="s">
        <v>207</v>
      </c>
      <c r="V322" s="90"/>
      <c r="W322" s="144" t="s">
        <v>62</v>
      </c>
      <c r="X322" s="90"/>
      <c r="Y322" s="144" t="s">
        <v>62</v>
      </c>
      <c r="Z322" s="90"/>
      <c r="AA322" s="144" t="s">
        <v>207</v>
      </c>
      <c r="AB322" s="90"/>
      <c r="AC322" s="144" t="s">
        <v>207</v>
      </c>
      <c r="AD322" s="90"/>
      <c r="AE322" s="144" t="s">
        <v>207</v>
      </c>
      <c r="AF322" s="142" t="str">
        <f>IF(AND(O322="",Q322="",S322="",U322="",W322="",Y322="",AA322="",AC322=""),"",IF(OR(AND(O322&lt;&gt;"NA",O322&lt;&gt;"C",O322&lt;&gt;"NC",O322&lt;&gt;"SF",O322&lt;&gt;""),AND(Q322&lt;&gt;"NA",Q322&lt;&gt;"C",Q322&lt;&gt;"NC",Q322&lt;&gt;"SF",Q322&lt;&gt;""),AND(S322&lt;&gt;"NA",S322&lt;&gt;"C",S322&lt;&gt;"NC",S322&lt;&gt;"SF",S322&lt;&gt;""),AND(U322&lt;&gt;"NA",U322&lt;&gt;"C",U322&lt;&gt;"NC",U322&lt;&gt;"SF",U322&lt;&gt;""),AND(W322&lt;&gt;"NA",W322&lt;&gt;"C",W322&lt;&gt;"NC",W322&lt;&gt;"SF",W322&lt;&gt;""),AND(Y322&lt;&gt;"NA",Y322&lt;&gt;"C",Y322&lt;&gt;"NC",Y322&lt;&gt;"SF",Y322&lt;&gt;""),AND(AA322&lt;&gt;"NA",AA322&lt;&gt;"C",AA322&lt;&gt;"NC",AA322&lt;&gt;"SF",AA322&lt;&gt;""),AND(AC322&lt;&gt;"NA",AC322&lt;&gt;"C",AC322&lt;&gt;"NC",AC322&lt;&gt;"SF",AC322&lt;&gt;"")),"FALSO",IF(AND(O322="NA",Q322="NA",S322="NA",U322="NA",W322="NA",Y322="NA",AA322="NA",AC322="NA"),"NA",IF(OR(O322="NC",Q322="NC",S322="NC",U322="NC",W322="NC",Y322="NC",AA322="NC",AC322="NC",O322="SF",Q322="SF",S322="SF",U322="SF",W322="SF",Y322="SF",AA322="SF",AC322="SF"),"NC",IF(OR(O322="C",Q322="C",S322="C",U322="C",W322="C",Y322="C",AA322="C",AC322="C"),"C","")))))</f>
        <v>C</v>
      </c>
      <c r="AG322" s="185" t="str">
        <f>IF(AND(AE322="C",AF322="C"),"UTILIZOU O PDA CORRETAMENTE",IF(AND(AE322="C",AF322="NC"),"UTILIZOU O PDA CORRETAMENTE. NÃO HÁ FOTOS DE TODAS AS ETAPAS",IF(AND(AE322="NC",AF322="NC"),"NÃO UTILIZOU O PDA",IF(AND(AE322="NA",AF322="NA"),"NÃO AVALIADO POR FALHA DE SINCRONISMO"))))</f>
        <v>UTILIZOU O PDA CORRETAMENTE</v>
      </c>
      <c r="AH322" s="144" t="s">
        <v>207</v>
      </c>
      <c r="AI322" s="150" t="s">
        <v>6</v>
      </c>
      <c r="AJ322" s="149" t="str">
        <f>E322</f>
        <v>SÃO PAULO</v>
      </c>
      <c r="AK322" s="151" t="s">
        <v>60</v>
      </c>
    </row>
    <row r="323" spans="1:37" ht="30" hidden="1" customHeight="1">
      <c r="A323" s="162" t="s">
        <v>201</v>
      </c>
      <c r="B323" s="176">
        <v>2621831808</v>
      </c>
      <c r="C323" s="176" t="s">
        <v>123</v>
      </c>
      <c r="D323" s="176" t="s">
        <v>109</v>
      </c>
      <c r="E323" s="176" t="s">
        <v>5</v>
      </c>
      <c r="F323" s="176" t="s">
        <v>1444</v>
      </c>
      <c r="G323" s="176">
        <v>365</v>
      </c>
      <c r="H323" s="176"/>
      <c r="I323" s="176" t="s">
        <v>301</v>
      </c>
      <c r="J323" s="176" t="s">
        <v>1203</v>
      </c>
      <c r="K323" s="176" t="s">
        <v>1445</v>
      </c>
      <c r="L323" s="204">
        <v>46166.724305555559</v>
      </c>
      <c r="M323" s="204">
        <v>46166.727777777778</v>
      </c>
      <c r="N323" s="176" t="s">
        <v>1183</v>
      </c>
      <c r="O323" s="155" t="s">
        <v>207</v>
      </c>
      <c r="P323" s="90"/>
      <c r="Q323" s="144" t="s">
        <v>207</v>
      </c>
      <c r="R323" s="90"/>
      <c r="S323" s="144" t="s">
        <v>207</v>
      </c>
      <c r="T323" s="90"/>
      <c r="U323" s="144" t="s">
        <v>207</v>
      </c>
      <c r="V323" s="90"/>
      <c r="W323" s="144" t="s">
        <v>207</v>
      </c>
      <c r="X323" s="90"/>
      <c r="Y323" s="144" t="s">
        <v>62</v>
      </c>
      <c r="Z323" s="90"/>
      <c r="AA323" s="144" t="s">
        <v>207</v>
      </c>
      <c r="AB323" s="90"/>
      <c r="AC323" s="144" t="s">
        <v>207</v>
      </c>
      <c r="AD323" s="90"/>
      <c r="AE323" s="144" t="s">
        <v>207</v>
      </c>
      <c r="AF323" s="142" t="str">
        <f>IF(AND(O323="",Q323="",S323="",U323="",W323="",Y323="",AA323="",AC323=""),"",IF(OR(AND(O323&lt;&gt;"NA",O323&lt;&gt;"C",O323&lt;&gt;"NC",O323&lt;&gt;"SF",O323&lt;&gt;""),AND(Q323&lt;&gt;"NA",Q323&lt;&gt;"C",Q323&lt;&gt;"NC",Q323&lt;&gt;"SF",Q323&lt;&gt;""),AND(S323&lt;&gt;"NA",S323&lt;&gt;"C",S323&lt;&gt;"NC",S323&lt;&gt;"SF",S323&lt;&gt;""),AND(U323&lt;&gt;"NA",U323&lt;&gt;"C",U323&lt;&gt;"NC",U323&lt;&gt;"SF",U323&lt;&gt;""),AND(W323&lt;&gt;"NA",W323&lt;&gt;"C",W323&lt;&gt;"NC",W323&lt;&gt;"SF",W323&lt;&gt;""),AND(Y323&lt;&gt;"NA",Y323&lt;&gt;"C",Y323&lt;&gt;"NC",Y323&lt;&gt;"SF",Y323&lt;&gt;""),AND(AA323&lt;&gt;"NA",AA323&lt;&gt;"C",AA323&lt;&gt;"NC",AA323&lt;&gt;"SF",AA323&lt;&gt;""),AND(AC323&lt;&gt;"NA",AC323&lt;&gt;"C",AC323&lt;&gt;"NC",AC323&lt;&gt;"SF",AC323&lt;&gt;"")),"FALSO",IF(AND(O323="NA",Q323="NA",S323="NA",U323="NA",W323="NA",Y323="NA",AA323="NA",AC323="NA"),"NA",IF(OR(O323="NC",Q323="NC",S323="NC",U323="NC",W323="NC",Y323="NC",AA323="NC",AC323="NC",O323="SF",Q323="SF",S323="SF",U323="SF",W323="SF",Y323="SF",AA323="SF",AC323="SF"),"NC",IF(OR(O323="C",Q323="C",S323="C",U323="C",W323="C",Y323="C",AA323="C",AC323="C"),"C","")))))</f>
        <v>C</v>
      </c>
      <c r="AG323" s="185" t="str">
        <f>IF(AND(AE323="C",AF323="C"),"UTILIZOU O PDA CORRETAMENTE",IF(AND(AE323="C",AF323="NC"),"UTILIZOU O PDA CORRETAMENTE. NÃO HÁ FOTOS DE TODAS AS ETAPAS",IF(AND(AE323="NC",AF323="NC"),"NÃO UTILIZOU O PDA",IF(AND(AE323="NA",AF323="NA"),"NÃO AVALIADO POR FALHA DE SINCRONISMO"))))</f>
        <v>UTILIZOU O PDA CORRETAMENTE</v>
      </c>
      <c r="AH323" s="144" t="s">
        <v>207</v>
      </c>
      <c r="AI323" s="150" t="s">
        <v>6</v>
      </c>
      <c r="AJ323" s="149" t="str">
        <f>E323</f>
        <v>SÃO PAULO</v>
      </c>
      <c r="AK323" s="151" t="s">
        <v>60</v>
      </c>
    </row>
    <row r="324" spans="1:37" ht="30" hidden="1" customHeight="1">
      <c r="A324" s="162" t="s">
        <v>201</v>
      </c>
      <c r="B324" s="176">
        <v>2621691879</v>
      </c>
      <c r="C324" s="176" t="s">
        <v>1195</v>
      </c>
      <c r="D324" s="176" t="s">
        <v>112</v>
      </c>
      <c r="E324" s="176" t="s">
        <v>5</v>
      </c>
      <c r="F324" s="176" t="s">
        <v>1446</v>
      </c>
      <c r="G324" s="176">
        <v>13</v>
      </c>
      <c r="H324" s="176" t="s">
        <v>217</v>
      </c>
      <c r="I324" s="176" t="s">
        <v>397</v>
      </c>
      <c r="J324" s="176" t="s">
        <v>1197</v>
      </c>
      <c r="K324" s="176" t="s">
        <v>1447</v>
      </c>
      <c r="L324" s="204">
        <v>46167.291666666664</v>
      </c>
      <c r="M324" s="204">
        <v>46167.333333333336</v>
      </c>
      <c r="N324" s="176" t="s">
        <v>1199</v>
      </c>
      <c r="O324" s="155" t="s">
        <v>207</v>
      </c>
      <c r="P324" s="90"/>
      <c r="Q324" s="144" t="s">
        <v>207</v>
      </c>
      <c r="R324" s="90"/>
      <c r="S324" s="144" t="s">
        <v>207</v>
      </c>
      <c r="T324" s="90"/>
      <c r="U324" s="144" t="s">
        <v>207</v>
      </c>
      <c r="V324" s="90"/>
      <c r="W324" s="144" t="s">
        <v>62</v>
      </c>
      <c r="X324" s="90"/>
      <c r="Y324" s="144" t="s">
        <v>62</v>
      </c>
      <c r="Z324" s="90"/>
      <c r="AA324" s="144" t="s">
        <v>207</v>
      </c>
      <c r="AB324" s="90"/>
      <c r="AC324" s="144" t="s">
        <v>207</v>
      </c>
      <c r="AD324" s="90"/>
      <c r="AE324" s="144" t="s">
        <v>207</v>
      </c>
      <c r="AF324" s="142" t="str">
        <f>IF(AND(O324="",Q324="",S324="",U324="",W324="",Y324="",AA324="",AC324=""),"",IF(OR(AND(O324&lt;&gt;"NA",O324&lt;&gt;"C",O324&lt;&gt;"NC",O324&lt;&gt;"SF",O324&lt;&gt;""),AND(Q324&lt;&gt;"NA",Q324&lt;&gt;"C",Q324&lt;&gt;"NC",Q324&lt;&gt;"SF",Q324&lt;&gt;""),AND(S324&lt;&gt;"NA",S324&lt;&gt;"C",S324&lt;&gt;"NC",S324&lt;&gt;"SF",S324&lt;&gt;""),AND(U324&lt;&gt;"NA",U324&lt;&gt;"C",U324&lt;&gt;"NC",U324&lt;&gt;"SF",U324&lt;&gt;""),AND(W324&lt;&gt;"NA",W324&lt;&gt;"C",W324&lt;&gt;"NC",W324&lt;&gt;"SF",W324&lt;&gt;""),AND(Y324&lt;&gt;"NA",Y324&lt;&gt;"C",Y324&lt;&gt;"NC",Y324&lt;&gt;"SF",Y324&lt;&gt;""),AND(AA324&lt;&gt;"NA",AA324&lt;&gt;"C",AA324&lt;&gt;"NC",AA324&lt;&gt;"SF",AA324&lt;&gt;""),AND(AC324&lt;&gt;"NA",AC324&lt;&gt;"C",AC324&lt;&gt;"NC",AC324&lt;&gt;"SF",AC324&lt;&gt;"")),"FALSO",IF(AND(O324="NA",Q324="NA",S324="NA",U324="NA",W324="NA",Y324="NA",AA324="NA",AC324="NA"),"NA",IF(OR(O324="NC",Q324="NC",S324="NC",U324="NC",W324="NC",Y324="NC",AA324="NC",AC324="NC",O324="SF",Q324="SF",S324="SF",U324="SF",W324="SF",Y324="SF",AA324="SF",AC324="SF"),"NC",IF(OR(O324="C",Q324="C",S324="C",U324="C",W324="C",Y324="C",AA324="C",AC324="C"),"C","")))))</f>
        <v>C</v>
      </c>
      <c r="AG324" s="185" t="str">
        <f>IF(AND(AE324="C",AF324="C"),"UTILIZOU O PDA CORRETAMENTE",IF(AND(AE324="C",AF324="NC"),"UTILIZOU O PDA CORRETAMENTE. NÃO HÁ FOTOS DE TODAS AS ETAPAS",IF(AND(AE324="NC",AF324="NC"),"NÃO UTILIZOU O PDA",IF(AND(AE324="NA",AF324="NA"),"NÃO AVALIADO POR FALHA DE SINCRONISMO"))))</f>
        <v>UTILIZOU O PDA CORRETAMENTE</v>
      </c>
      <c r="AH324" s="144" t="s">
        <v>207</v>
      </c>
      <c r="AI324" s="150" t="s">
        <v>6</v>
      </c>
      <c r="AJ324" s="149" t="str">
        <f>E324</f>
        <v>SÃO PAULO</v>
      </c>
      <c r="AK324" s="151" t="s">
        <v>60</v>
      </c>
    </row>
    <row r="325" spans="1:37" ht="30" hidden="1" customHeight="1">
      <c r="A325" s="162" t="s">
        <v>201</v>
      </c>
      <c r="B325" s="176">
        <v>2620817723</v>
      </c>
      <c r="C325" s="176" t="s">
        <v>120</v>
      </c>
      <c r="D325" s="176" t="s">
        <v>110</v>
      </c>
      <c r="E325" s="176" t="s">
        <v>5</v>
      </c>
      <c r="F325" s="176" t="s">
        <v>985</v>
      </c>
      <c r="G325" s="176">
        <v>8</v>
      </c>
      <c r="H325" s="176"/>
      <c r="I325" s="176" t="s">
        <v>502</v>
      </c>
      <c r="J325" s="176" t="s">
        <v>120</v>
      </c>
      <c r="K325" s="176" t="s">
        <v>1448</v>
      </c>
      <c r="L325" s="204">
        <v>46167.333333333336</v>
      </c>
      <c r="M325" s="204">
        <v>46167.375</v>
      </c>
      <c r="N325" s="176" t="s">
        <v>1169</v>
      </c>
      <c r="O325" s="155" t="s">
        <v>207</v>
      </c>
      <c r="P325" s="90"/>
      <c r="Q325" s="144" t="s">
        <v>207</v>
      </c>
      <c r="R325" s="90"/>
      <c r="S325" s="144" t="s">
        <v>207</v>
      </c>
      <c r="T325" s="90"/>
      <c r="U325" s="144" t="s">
        <v>207</v>
      </c>
      <c r="V325" s="90"/>
      <c r="W325" s="144" t="s">
        <v>207</v>
      </c>
      <c r="X325" s="90"/>
      <c r="Y325" s="144" t="s">
        <v>62</v>
      </c>
      <c r="Z325" s="90"/>
      <c r="AA325" s="144" t="s">
        <v>207</v>
      </c>
      <c r="AB325" s="90"/>
      <c r="AC325" s="144" t="s">
        <v>207</v>
      </c>
      <c r="AD325" s="90"/>
      <c r="AE325" s="144" t="s">
        <v>207</v>
      </c>
      <c r="AF325" s="142" t="str">
        <f>IF(AND(O325="",Q325="",S325="",U325="",W325="",Y325="",AA325="",AC325=""),"",IF(OR(AND(O325&lt;&gt;"NA",O325&lt;&gt;"C",O325&lt;&gt;"NC",O325&lt;&gt;"SF",O325&lt;&gt;""),AND(Q325&lt;&gt;"NA",Q325&lt;&gt;"C",Q325&lt;&gt;"NC",Q325&lt;&gt;"SF",Q325&lt;&gt;""),AND(S325&lt;&gt;"NA",S325&lt;&gt;"C",S325&lt;&gt;"NC",S325&lt;&gt;"SF",S325&lt;&gt;""),AND(U325&lt;&gt;"NA",U325&lt;&gt;"C",U325&lt;&gt;"NC",U325&lt;&gt;"SF",U325&lt;&gt;""),AND(W325&lt;&gt;"NA",W325&lt;&gt;"C",W325&lt;&gt;"NC",W325&lt;&gt;"SF",W325&lt;&gt;""),AND(Y325&lt;&gt;"NA",Y325&lt;&gt;"C",Y325&lt;&gt;"NC",Y325&lt;&gt;"SF",Y325&lt;&gt;""),AND(AA325&lt;&gt;"NA",AA325&lt;&gt;"C",AA325&lt;&gt;"NC",AA325&lt;&gt;"SF",AA325&lt;&gt;""),AND(AC325&lt;&gt;"NA",AC325&lt;&gt;"C",AC325&lt;&gt;"NC",AC325&lt;&gt;"SF",AC325&lt;&gt;"")),"FALSO",IF(AND(O325="NA",Q325="NA",S325="NA",U325="NA",W325="NA",Y325="NA",AA325="NA",AC325="NA"),"NA",IF(OR(O325="NC",Q325="NC",S325="NC",U325="NC",W325="NC",Y325="NC",AA325="NC",AC325="NC",O325="SF",Q325="SF",S325="SF",U325="SF",W325="SF",Y325="SF",AA325="SF",AC325="SF"),"NC",IF(OR(O325="C",Q325="C",S325="C",U325="C",W325="C",Y325="C",AA325="C",AC325="C"),"C","")))))</f>
        <v>C</v>
      </c>
      <c r="AG325" s="185" t="str">
        <f>IF(AND(AE325="C",AF325="C"),"UTILIZOU O PDA CORRETAMENTE",IF(AND(AE325="C",AF325="NC"),"UTILIZOU O PDA CORRETAMENTE. NÃO HÁ FOTOS DE TODAS AS ETAPAS",IF(AND(AE325="NC",AF325="NC"),"NÃO UTILIZOU O PDA",IF(AND(AE325="NA",AF325="NA"),"NÃO AVALIADO POR FALHA DE SINCRONISMO"))))</f>
        <v>UTILIZOU O PDA CORRETAMENTE</v>
      </c>
      <c r="AH325" s="144" t="s">
        <v>207</v>
      </c>
      <c r="AI325" s="150" t="s">
        <v>6</v>
      </c>
      <c r="AJ325" s="149" t="str">
        <f>E325</f>
        <v>SÃO PAULO</v>
      </c>
      <c r="AK325" s="151" t="s">
        <v>60</v>
      </c>
    </row>
    <row r="326" spans="1:37" ht="30" hidden="1" customHeight="1">
      <c r="A326" s="162" t="s">
        <v>201</v>
      </c>
      <c r="B326" s="176">
        <v>2618889269</v>
      </c>
      <c r="C326" s="176" t="s">
        <v>1302</v>
      </c>
      <c r="D326" s="176" t="s">
        <v>113</v>
      </c>
      <c r="E326" s="176" t="s">
        <v>5</v>
      </c>
      <c r="F326" s="176" t="s">
        <v>1258</v>
      </c>
      <c r="G326" s="176">
        <v>2</v>
      </c>
      <c r="H326" s="176"/>
      <c r="I326" s="176" t="s">
        <v>375</v>
      </c>
      <c r="J326" s="176" t="s">
        <v>1303</v>
      </c>
      <c r="K326" s="176" t="s">
        <v>1449</v>
      </c>
      <c r="L326" s="204">
        <v>46167.333333333336</v>
      </c>
      <c r="M326" s="204">
        <v>46167.5</v>
      </c>
      <c r="N326" s="176" t="s">
        <v>1226</v>
      </c>
      <c r="O326" s="155" t="s">
        <v>207</v>
      </c>
      <c r="P326" s="90"/>
      <c r="Q326" s="144" t="s">
        <v>207</v>
      </c>
      <c r="R326" s="90"/>
      <c r="S326" s="144" t="s">
        <v>207</v>
      </c>
      <c r="T326" s="90"/>
      <c r="U326" s="144" t="s">
        <v>207</v>
      </c>
      <c r="V326" s="90"/>
      <c r="W326" s="144" t="s">
        <v>207</v>
      </c>
      <c r="X326" s="90"/>
      <c r="Y326" s="144" t="s">
        <v>207</v>
      </c>
      <c r="Z326" s="90"/>
      <c r="AA326" s="144" t="s">
        <v>207</v>
      </c>
      <c r="AB326" s="90"/>
      <c r="AC326" s="144" t="s">
        <v>207</v>
      </c>
      <c r="AD326" s="90"/>
      <c r="AE326" s="144" t="s">
        <v>207</v>
      </c>
      <c r="AF326" s="142" t="str">
        <f>IF(AND(O326="",Q326="",S326="",U326="",W326="",Y326="",AA326="",AC326=""),"",IF(OR(AND(O326&lt;&gt;"NA",O326&lt;&gt;"C",O326&lt;&gt;"NC",O326&lt;&gt;"SF",O326&lt;&gt;""),AND(Q326&lt;&gt;"NA",Q326&lt;&gt;"C",Q326&lt;&gt;"NC",Q326&lt;&gt;"SF",Q326&lt;&gt;""),AND(S326&lt;&gt;"NA",S326&lt;&gt;"C",S326&lt;&gt;"NC",S326&lt;&gt;"SF",S326&lt;&gt;""),AND(U326&lt;&gt;"NA",U326&lt;&gt;"C",U326&lt;&gt;"NC",U326&lt;&gt;"SF",U326&lt;&gt;""),AND(W326&lt;&gt;"NA",W326&lt;&gt;"C",W326&lt;&gt;"NC",W326&lt;&gt;"SF",W326&lt;&gt;""),AND(Y326&lt;&gt;"NA",Y326&lt;&gt;"C",Y326&lt;&gt;"NC",Y326&lt;&gt;"SF",Y326&lt;&gt;""),AND(AA326&lt;&gt;"NA",AA326&lt;&gt;"C",AA326&lt;&gt;"NC",AA326&lt;&gt;"SF",AA326&lt;&gt;""),AND(AC326&lt;&gt;"NA",AC326&lt;&gt;"C",AC326&lt;&gt;"NC",AC326&lt;&gt;"SF",AC326&lt;&gt;"")),"FALSO",IF(AND(O326="NA",Q326="NA",S326="NA",U326="NA",W326="NA",Y326="NA",AA326="NA",AC326="NA"),"NA",IF(OR(O326="NC",Q326="NC",S326="NC",U326="NC",W326="NC",Y326="NC",AA326="NC",AC326="NC",O326="SF",Q326="SF",S326="SF",U326="SF",W326="SF",Y326="SF",AA326="SF",AC326="SF"),"NC",IF(OR(O326="C",Q326="C",S326="C",U326="C",W326="C",Y326="C",AA326="C",AC326="C"),"C","")))))</f>
        <v>C</v>
      </c>
      <c r="AG326" s="185" t="str">
        <f>IF(AND(AE326="C",AF326="C"),"UTILIZOU O PDA CORRETAMENTE",IF(AND(AE326="C",AF326="NC"),"UTILIZOU O PDA CORRETAMENTE. NÃO HÁ FOTOS DE TODAS AS ETAPAS",IF(AND(AE326="NC",AF326="NC"),"NÃO UTILIZOU O PDA",IF(AND(AE326="NA",AF326="NA"),"NÃO AVALIADO POR FALHA DE SINCRONISMO"))))</f>
        <v>UTILIZOU O PDA CORRETAMENTE</v>
      </c>
      <c r="AH326" s="144" t="s">
        <v>207</v>
      </c>
      <c r="AI326" s="150" t="s">
        <v>6</v>
      </c>
      <c r="AJ326" s="149" t="str">
        <f>E326</f>
        <v>SÃO PAULO</v>
      </c>
      <c r="AK326" s="151" t="s">
        <v>60</v>
      </c>
    </row>
    <row r="327" spans="1:37" ht="30" hidden="1" customHeight="1">
      <c r="A327" s="162" t="s">
        <v>201</v>
      </c>
      <c r="B327" s="176">
        <v>2621666826</v>
      </c>
      <c r="C327" s="176" t="s">
        <v>1195</v>
      </c>
      <c r="D327" s="176" t="s">
        <v>112</v>
      </c>
      <c r="E327" s="176" t="s">
        <v>5</v>
      </c>
      <c r="F327" s="176" t="s">
        <v>1424</v>
      </c>
      <c r="G327" s="176">
        <v>28</v>
      </c>
      <c r="H327" s="176"/>
      <c r="I327" s="176" t="s">
        <v>283</v>
      </c>
      <c r="J327" s="176" t="s">
        <v>1197</v>
      </c>
      <c r="K327" s="176" t="s">
        <v>1450</v>
      </c>
      <c r="L327" s="204">
        <v>46167.333333333336</v>
      </c>
      <c r="M327" s="204">
        <v>46167.375</v>
      </c>
      <c r="N327" s="176" t="s">
        <v>1282</v>
      </c>
      <c r="O327" s="155" t="s">
        <v>62</v>
      </c>
      <c r="P327" s="90"/>
      <c r="Q327" s="144" t="s">
        <v>62</v>
      </c>
      <c r="R327" s="90"/>
      <c r="S327" s="144" t="s">
        <v>62</v>
      </c>
      <c r="T327" s="90"/>
      <c r="U327" s="144" t="s">
        <v>62</v>
      </c>
      <c r="V327" s="90"/>
      <c r="W327" s="144" t="s">
        <v>62</v>
      </c>
      <c r="X327" s="90"/>
      <c r="Y327" s="144" t="s">
        <v>62</v>
      </c>
      <c r="Z327" s="90"/>
      <c r="AA327" s="144" t="s">
        <v>62</v>
      </c>
      <c r="AB327" s="90"/>
      <c r="AC327" s="144" t="s">
        <v>62</v>
      </c>
      <c r="AD327" s="90"/>
      <c r="AE327" s="144" t="s">
        <v>62</v>
      </c>
      <c r="AF327" s="142" t="str">
        <f>IF(AND(O327="",Q327="",S327="",U327="",W327="",Y327="",AA327="",AC327=""),"",IF(OR(AND(O327&lt;&gt;"NA",O327&lt;&gt;"C",O327&lt;&gt;"NC",O327&lt;&gt;"SF",O327&lt;&gt;""),AND(Q327&lt;&gt;"NA",Q327&lt;&gt;"C",Q327&lt;&gt;"NC",Q327&lt;&gt;"SF",Q327&lt;&gt;""),AND(S327&lt;&gt;"NA",S327&lt;&gt;"C",S327&lt;&gt;"NC",S327&lt;&gt;"SF",S327&lt;&gt;""),AND(U327&lt;&gt;"NA",U327&lt;&gt;"C",U327&lt;&gt;"NC",U327&lt;&gt;"SF",U327&lt;&gt;""),AND(W327&lt;&gt;"NA",W327&lt;&gt;"C",W327&lt;&gt;"NC",W327&lt;&gt;"SF",W327&lt;&gt;""),AND(Y327&lt;&gt;"NA",Y327&lt;&gt;"C",Y327&lt;&gt;"NC",Y327&lt;&gt;"SF",Y327&lt;&gt;""),AND(AA327&lt;&gt;"NA",AA327&lt;&gt;"C",AA327&lt;&gt;"NC",AA327&lt;&gt;"SF",AA327&lt;&gt;""),AND(AC327&lt;&gt;"NA",AC327&lt;&gt;"C",AC327&lt;&gt;"NC",AC327&lt;&gt;"SF",AC327&lt;&gt;"")),"FALSO",IF(AND(O327="NA",Q327="NA",S327="NA",U327="NA",W327="NA",Y327="NA",AA327="NA",AC327="NA"),"NA",IF(OR(O327="NC",Q327="NC",S327="NC",U327="NC",W327="NC",Y327="NC",AA327="NC",AC327="NC",O327="SF",Q327="SF",S327="SF",U327="SF",W327="SF",Y327="SF",AA327="SF",AC327="SF"),"NC",IF(OR(O327="C",Q327="C",S327="C",U327="C",W327="C",Y327="C",AA327="C",AC327="C"),"C","")))))</f>
        <v>NA</v>
      </c>
      <c r="AG327" s="185" t="str">
        <f>IF(AND(AE327="C",AF327="C"),"UTILIZOU O PDA CORRETAMENTE",IF(AND(AE327="C",AF327="NC"),"UTILIZOU O PDA CORRETAMENTE. NÃO HÁ FOTOS DE TODAS AS ETAPAS",IF(AND(AE327="NC",AF327="NC"),"NÃO UTILIZOU O PDA",IF(AND(AE327="NA",AF327="NA"),"NÃO AVALIADO POR FALHA DE SINCRONISMO"))))</f>
        <v>NÃO AVALIADO POR FALHA DE SINCRONISMO</v>
      </c>
      <c r="AH327" s="144" t="s">
        <v>207</v>
      </c>
      <c r="AI327" s="150" t="s">
        <v>6</v>
      </c>
      <c r="AJ327" s="149" t="str">
        <f>E327</f>
        <v>SÃO PAULO</v>
      </c>
      <c r="AK327" s="151" t="s">
        <v>60</v>
      </c>
    </row>
    <row r="328" spans="1:37" ht="30" hidden="1" customHeight="1">
      <c r="A328" s="162" t="s">
        <v>201</v>
      </c>
      <c r="B328" s="176">
        <v>2620184314</v>
      </c>
      <c r="C328" s="176" t="s">
        <v>1218</v>
      </c>
      <c r="D328" s="176" t="s">
        <v>110</v>
      </c>
      <c r="E328" s="176" t="s">
        <v>5</v>
      </c>
      <c r="F328" s="176" t="s">
        <v>1451</v>
      </c>
      <c r="G328" s="176">
        <v>271</v>
      </c>
      <c r="H328" s="176" t="s">
        <v>217</v>
      </c>
      <c r="I328" s="176" t="s">
        <v>272</v>
      </c>
      <c r="J328" s="176" t="s">
        <v>1220</v>
      </c>
      <c r="K328" s="176" t="s">
        <v>1452</v>
      </c>
      <c r="L328" s="204">
        <v>46167.333333333336</v>
      </c>
      <c r="M328" s="204">
        <v>46167.416666666664</v>
      </c>
      <c r="N328" s="176" t="s">
        <v>1169</v>
      </c>
      <c r="O328" s="155" t="s">
        <v>207</v>
      </c>
      <c r="P328" s="90"/>
      <c r="Q328" s="144" t="s">
        <v>207</v>
      </c>
      <c r="R328" s="90"/>
      <c r="S328" s="144" t="s">
        <v>207</v>
      </c>
      <c r="T328" s="90"/>
      <c r="U328" s="144" t="s">
        <v>207</v>
      </c>
      <c r="V328" s="90"/>
      <c r="W328" s="144" t="s">
        <v>207</v>
      </c>
      <c r="X328" s="90"/>
      <c r="Y328" s="144" t="s">
        <v>62</v>
      </c>
      <c r="Z328" s="90"/>
      <c r="AA328" s="144" t="s">
        <v>207</v>
      </c>
      <c r="AB328" s="90"/>
      <c r="AC328" s="144" t="s">
        <v>207</v>
      </c>
      <c r="AD328" s="90"/>
      <c r="AE328" s="144" t="s">
        <v>207</v>
      </c>
      <c r="AF328" s="142" t="str">
        <f>IF(AND(O328="",Q328="",S328="",U328="",W328="",Y328="",AA328="",AC328=""),"",IF(OR(AND(O328&lt;&gt;"NA",O328&lt;&gt;"C",O328&lt;&gt;"NC",O328&lt;&gt;"SF",O328&lt;&gt;""),AND(Q328&lt;&gt;"NA",Q328&lt;&gt;"C",Q328&lt;&gt;"NC",Q328&lt;&gt;"SF",Q328&lt;&gt;""),AND(S328&lt;&gt;"NA",S328&lt;&gt;"C",S328&lt;&gt;"NC",S328&lt;&gt;"SF",S328&lt;&gt;""),AND(U328&lt;&gt;"NA",U328&lt;&gt;"C",U328&lt;&gt;"NC",U328&lt;&gt;"SF",U328&lt;&gt;""),AND(W328&lt;&gt;"NA",W328&lt;&gt;"C",W328&lt;&gt;"NC",W328&lt;&gt;"SF",W328&lt;&gt;""),AND(Y328&lt;&gt;"NA",Y328&lt;&gt;"C",Y328&lt;&gt;"NC",Y328&lt;&gt;"SF",Y328&lt;&gt;""),AND(AA328&lt;&gt;"NA",AA328&lt;&gt;"C",AA328&lt;&gt;"NC",AA328&lt;&gt;"SF",AA328&lt;&gt;""),AND(AC328&lt;&gt;"NA",AC328&lt;&gt;"C",AC328&lt;&gt;"NC",AC328&lt;&gt;"SF",AC328&lt;&gt;"")),"FALSO",IF(AND(O328="NA",Q328="NA",S328="NA",U328="NA",W328="NA",Y328="NA",AA328="NA",AC328="NA"),"NA",IF(OR(O328="NC",Q328="NC",S328="NC",U328="NC",W328="NC",Y328="NC",AA328="NC",AC328="NC",O328="SF",Q328="SF",S328="SF",U328="SF",W328="SF",Y328="SF",AA328="SF",AC328="SF"),"NC",IF(OR(O328="C",Q328="C",S328="C",U328="C",W328="C",Y328="C",AA328="C",AC328="C"),"C","")))))</f>
        <v>C</v>
      </c>
      <c r="AG328" s="185" t="str">
        <f>IF(AND(AE328="C",AF328="C"),"UTILIZOU O PDA CORRETAMENTE",IF(AND(AE328="C",AF328="NC"),"UTILIZOU O PDA CORRETAMENTE. NÃO HÁ FOTOS DE TODAS AS ETAPAS",IF(AND(AE328="NC",AF328="NC"),"NÃO UTILIZOU O PDA",IF(AND(AE328="NA",AF328="NA"),"NÃO AVALIADO POR FALHA DE SINCRONISMO"))))</f>
        <v>UTILIZOU O PDA CORRETAMENTE</v>
      </c>
      <c r="AH328" s="144" t="s">
        <v>207</v>
      </c>
      <c r="AI328" s="150" t="s">
        <v>6</v>
      </c>
      <c r="AJ328" s="149" t="str">
        <f>E328</f>
        <v>SÃO PAULO</v>
      </c>
      <c r="AK328" s="151" t="s">
        <v>60</v>
      </c>
    </row>
    <row r="329" spans="1:37" ht="30" hidden="1" customHeight="1">
      <c r="A329" s="162" t="s">
        <v>201</v>
      </c>
      <c r="B329" s="176">
        <v>2621461069</v>
      </c>
      <c r="C329" s="176" t="s">
        <v>116</v>
      </c>
      <c r="D329" s="176" t="s">
        <v>109</v>
      </c>
      <c r="E329" s="176" t="s">
        <v>5</v>
      </c>
      <c r="F329" s="176" t="s">
        <v>1453</v>
      </c>
      <c r="G329" s="176">
        <v>357</v>
      </c>
      <c r="H329" s="176" t="s">
        <v>211</v>
      </c>
      <c r="I329" s="176" t="s">
        <v>254</v>
      </c>
      <c r="J329" s="176" t="s">
        <v>1212</v>
      </c>
      <c r="K329" s="176" t="s">
        <v>1454</v>
      </c>
      <c r="L329" s="204">
        <v>46167.333333333336</v>
      </c>
      <c r="M329" s="204">
        <v>46167.375</v>
      </c>
      <c r="N329" s="176" t="s">
        <v>1179</v>
      </c>
      <c r="O329" s="155" t="s">
        <v>207</v>
      </c>
      <c r="P329" s="90"/>
      <c r="Q329" s="144" t="s">
        <v>207</v>
      </c>
      <c r="R329" s="90"/>
      <c r="S329" s="144" t="s">
        <v>207</v>
      </c>
      <c r="T329" s="90"/>
      <c r="U329" s="144" t="s">
        <v>207</v>
      </c>
      <c r="V329" s="90"/>
      <c r="W329" s="144" t="s">
        <v>207</v>
      </c>
      <c r="X329" s="90"/>
      <c r="Y329" s="144" t="s">
        <v>207</v>
      </c>
      <c r="Z329" s="90"/>
      <c r="AA329" s="144" t="s">
        <v>207</v>
      </c>
      <c r="AB329" s="90"/>
      <c r="AC329" s="144" t="s">
        <v>207</v>
      </c>
      <c r="AD329" s="90"/>
      <c r="AE329" s="144" t="s">
        <v>207</v>
      </c>
      <c r="AF329" s="142" t="str">
        <f>IF(AND(O329="",Q329="",S329="",U329="",W329="",Y329="",AA329="",AC329=""),"",IF(OR(AND(O329&lt;&gt;"NA",O329&lt;&gt;"C",O329&lt;&gt;"NC",O329&lt;&gt;"SF",O329&lt;&gt;""),AND(Q329&lt;&gt;"NA",Q329&lt;&gt;"C",Q329&lt;&gt;"NC",Q329&lt;&gt;"SF",Q329&lt;&gt;""),AND(S329&lt;&gt;"NA",S329&lt;&gt;"C",S329&lt;&gt;"NC",S329&lt;&gt;"SF",S329&lt;&gt;""),AND(U329&lt;&gt;"NA",U329&lt;&gt;"C",U329&lt;&gt;"NC",U329&lt;&gt;"SF",U329&lt;&gt;""),AND(W329&lt;&gt;"NA",W329&lt;&gt;"C",W329&lt;&gt;"NC",W329&lt;&gt;"SF",W329&lt;&gt;""),AND(Y329&lt;&gt;"NA",Y329&lt;&gt;"C",Y329&lt;&gt;"NC",Y329&lt;&gt;"SF",Y329&lt;&gt;""),AND(AA329&lt;&gt;"NA",AA329&lt;&gt;"C",AA329&lt;&gt;"NC",AA329&lt;&gt;"SF",AA329&lt;&gt;""),AND(AC329&lt;&gt;"NA",AC329&lt;&gt;"C",AC329&lt;&gt;"NC",AC329&lt;&gt;"SF",AC329&lt;&gt;"")),"FALSO",IF(AND(O329="NA",Q329="NA",S329="NA",U329="NA",W329="NA",Y329="NA",AA329="NA",AC329="NA"),"NA",IF(OR(O329="NC",Q329="NC",S329="NC",U329="NC",W329="NC",Y329="NC",AA329="NC",AC329="NC",O329="SF",Q329="SF",S329="SF",U329="SF",W329="SF",Y329="SF",AA329="SF",AC329="SF"),"NC",IF(OR(O329="C",Q329="C",S329="C",U329="C",W329="C",Y329="C",AA329="C",AC329="C"),"C","")))))</f>
        <v>C</v>
      </c>
      <c r="AG329" s="185" t="str">
        <f>IF(AND(AE329="C",AF329="C"),"UTILIZOU O PDA CORRETAMENTE",IF(AND(AE329="C",AF329="NC"),"UTILIZOU O PDA CORRETAMENTE. NÃO HÁ FOTOS DE TODAS AS ETAPAS",IF(AND(AE329="NC",AF329="NC"),"NÃO UTILIZOU O PDA",IF(AND(AE329="NA",AF329="NA"),"NÃO AVALIADO POR FALHA DE SINCRONISMO"))))</f>
        <v>UTILIZOU O PDA CORRETAMENTE</v>
      </c>
      <c r="AH329" s="144" t="s">
        <v>207</v>
      </c>
      <c r="AI329" s="150" t="s">
        <v>6</v>
      </c>
      <c r="AJ329" s="149" t="str">
        <f>E329</f>
        <v>SÃO PAULO</v>
      </c>
      <c r="AK329" s="151" t="s">
        <v>60</v>
      </c>
    </row>
    <row r="330" spans="1:37" ht="30" hidden="1" customHeight="1">
      <c r="A330" s="218" t="s">
        <v>201</v>
      </c>
      <c r="B330" s="208">
        <v>2621839265</v>
      </c>
      <c r="C330" s="208" t="s">
        <v>121</v>
      </c>
      <c r="D330" s="208" t="s">
        <v>112</v>
      </c>
      <c r="E330" s="208" t="s">
        <v>5</v>
      </c>
      <c r="F330" s="208" t="s">
        <v>577</v>
      </c>
      <c r="G330" s="208">
        <v>107</v>
      </c>
      <c r="H330" s="208" t="s">
        <v>217</v>
      </c>
      <c r="I330" s="208" t="s">
        <v>283</v>
      </c>
      <c r="J330" s="208" t="s">
        <v>1166</v>
      </c>
      <c r="K330" s="208" t="s">
        <v>1455</v>
      </c>
      <c r="L330" s="239">
        <v>46167.406944444447</v>
      </c>
      <c r="M330" s="239">
        <v>46167.443055555559</v>
      </c>
      <c r="N330" s="208" t="s">
        <v>1187</v>
      </c>
      <c r="O330" s="240" t="s">
        <v>207</v>
      </c>
      <c r="P330" s="241"/>
      <c r="Q330" s="242" t="s">
        <v>207</v>
      </c>
      <c r="R330" s="241"/>
      <c r="S330" s="242" t="s">
        <v>62</v>
      </c>
      <c r="T330" s="241" t="s">
        <v>1068</v>
      </c>
      <c r="U330" s="242" t="s">
        <v>62</v>
      </c>
      <c r="V330" s="241" t="s">
        <v>1068</v>
      </c>
      <c r="W330" s="242" t="s">
        <v>62</v>
      </c>
      <c r="X330" s="241" t="s">
        <v>1068</v>
      </c>
      <c r="Y330" s="242" t="s">
        <v>62</v>
      </c>
      <c r="Z330" s="241" t="s">
        <v>1068</v>
      </c>
      <c r="AA330" s="242" t="s">
        <v>62</v>
      </c>
      <c r="AB330" s="241" t="s">
        <v>1068</v>
      </c>
      <c r="AC330" s="242" t="s">
        <v>62</v>
      </c>
      <c r="AD330" s="241" t="s">
        <v>1068</v>
      </c>
      <c r="AE330" s="242" t="s">
        <v>207</v>
      </c>
      <c r="AF330" s="243" t="str">
        <f>IF(AND(O330="",Q330="",S330="",U330="",W330="",Y330="",AA330="",AC330=""),"",IF(OR(AND(O330&lt;&gt;"NA",O330&lt;&gt;"C",O330&lt;&gt;"NC",O330&lt;&gt;"SF",O330&lt;&gt;""),AND(Q330&lt;&gt;"NA",Q330&lt;&gt;"C",Q330&lt;&gt;"NC",Q330&lt;&gt;"SF",Q330&lt;&gt;""),AND(S330&lt;&gt;"NA",S330&lt;&gt;"C",S330&lt;&gt;"NC",S330&lt;&gt;"SF",S330&lt;&gt;""),AND(U330&lt;&gt;"NA",U330&lt;&gt;"C",U330&lt;&gt;"NC",U330&lt;&gt;"SF",U330&lt;&gt;""),AND(W330&lt;&gt;"NA",W330&lt;&gt;"C",W330&lt;&gt;"NC",W330&lt;&gt;"SF",W330&lt;&gt;""),AND(Y330&lt;&gt;"NA",Y330&lt;&gt;"C",Y330&lt;&gt;"NC",Y330&lt;&gt;"SF",Y330&lt;&gt;""),AND(AA330&lt;&gt;"NA",AA330&lt;&gt;"C",AA330&lt;&gt;"NC",AA330&lt;&gt;"SF",AA330&lt;&gt;""),AND(AC330&lt;&gt;"NA",AC330&lt;&gt;"C",AC330&lt;&gt;"NC",AC330&lt;&gt;"SF",AC330&lt;&gt;"")),"FALSO",IF(AND(O330="NA",Q330="NA",S330="NA",U330="NA",W330="NA",Y330="NA",AA330="NA",AC330="NA"),"NA",IF(OR(O330="NC",Q330="NC",S330="NC",U330="NC",W330="NC",Y330="NC",AA330="NC",AC330="NC",O330="SF",Q330="SF",S330="SF",U330="SF",W330="SF",Y330="SF",AA330="SF",AC330="SF"),"NC",IF(OR(O330="C",Q330="C",S330="C",U330="C",W330="C",Y330="C",AA330="C",AC330="C"),"C","")))))</f>
        <v>C</v>
      </c>
      <c r="AG330" s="244" t="str">
        <f>IF(AND(AE330="C",AF330="C"),"UTILIZOU O PDA CORRETAMENTE",IF(AND(AE330="C",AF330="NC"),"UTILIZOU O PDA CORRETAMENTE. NÃO HÁ FOTOS DE TODAS AS ETAPAS",IF(AND(AE330="NC",AF330="NC"),"NÃO UTILIZOU O PDA",IF(AND(AE330="NA",AF330="NA"),"NÃO AVALIADO POR FALHA DE SINCRONISMO"))))</f>
        <v>UTILIZOU O PDA CORRETAMENTE</v>
      </c>
      <c r="AH330" s="242" t="s">
        <v>207</v>
      </c>
      <c r="AI330" s="245" t="s">
        <v>6</v>
      </c>
      <c r="AJ330" s="246" t="str">
        <f>E330</f>
        <v>SÃO PAULO</v>
      </c>
      <c r="AK330" s="247" t="s">
        <v>60</v>
      </c>
    </row>
    <row r="331" spans="1:37" ht="30" hidden="1" customHeight="1">
      <c r="A331" s="162" t="s">
        <v>201</v>
      </c>
      <c r="B331" s="176">
        <v>2621856223</v>
      </c>
      <c r="C331" s="176" t="s">
        <v>1257</v>
      </c>
      <c r="D331" s="176" t="s">
        <v>111</v>
      </c>
      <c r="E331" s="176" t="s">
        <v>5</v>
      </c>
      <c r="F331" s="176" t="s">
        <v>1426</v>
      </c>
      <c r="G331" s="176">
        <v>164</v>
      </c>
      <c r="H331" s="176"/>
      <c r="I331" s="176" t="s">
        <v>332</v>
      </c>
      <c r="J331" s="176" t="s">
        <v>1259</v>
      </c>
      <c r="K331" s="176" t="s">
        <v>1456</v>
      </c>
      <c r="L331" s="204">
        <v>46167.451388888891</v>
      </c>
      <c r="M331" s="204">
        <v>46167.454861111109</v>
      </c>
      <c r="N331" s="176" t="s">
        <v>1226</v>
      </c>
      <c r="O331" s="155" t="s">
        <v>62</v>
      </c>
      <c r="P331" s="90"/>
      <c r="Q331" s="144" t="s">
        <v>62</v>
      </c>
      <c r="R331" s="90"/>
      <c r="S331" s="144" t="s">
        <v>62</v>
      </c>
      <c r="T331" s="90"/>
      <c r="U331" s="144" t="s">
        <v>62</v>
      </c>
      <c r="V331" s="90"/>
      <c r="W331" s="144" t="s">
        <v>62</v>
      </c>
      <c r="X331" s="90"/>
      <c r="Y331" s="144" t="s">
        <v>62</v>
      </c>
      <c r="Z331" s="90"/>
      <c r="AA331" s="144" t="s">
        <v>62</v>
      </c>
      <c r="AB331" s="90"/>
      <c r="AC331" s="144" t="s">
        <v>62</v>
      </c>
      <c r="AD331" s="90"/>
      <c r="AE331" s="144" t="s">
        <v>62</v>
      </c>
      <c r="AF331" s="142" t="str">
        <f>IF(AND(O331="",Q331="",S331="",U331="",W331="",Y331="",AA331="",AC331=""),"",IF(OR(AND(O331&lt;&gt;"NA",O331&lt;&gt;"C",O331&lt;&gt;"NC",O331&lt;&gt;"SF",O331&lt;&gt;""),AND(Q331&lt;&gt;"NA",Q331&lt;&gt;"C",Q331&lt;&gt;"NC",Q331&lt;&gt;"SF",Q331&lt;&gt;""),AND(S331&lt;&gt;"NA",S331&lt;&gt;"C",S331&lt;&gt;"NC",S331&lt;&gt;"SF",S331&lt;&gt;""),AND(U331&lt;&gt;"NA",U331&lt;&gt;"C",U331&lt;&gt;"NC",U331&lt;&gt;"SF",U331&lt;&gt;""),AND(W331&lt;&gt;"NA",W331&lt;&gt;"C",W331&lt;&gt;"NC",W331&lt;&gt;"SF",W331&lt;&gt;""),AND(Y331&lt;&gt;"NA",Y331&lt;&gt;"C",Y331&lt;&gt;"NC",Y331&lt;&gt;"SF",Y331&lt;&gt;""),AND(AA331&lt;&gt;"NA",AA331&lt;&gt;"C",AA331&lt;&gt;"NC",AA331&lt;&gt;"SF",AA331&lt;&gt;""),AND(AC331&lt;&gt;"NA",AC331&lt;&gt;"C",AC331&lt;&gt;"NC",AC331&lt;&gt;"SF",AC331&lt;&gt;"")),"FALSO",IF(AND(O331="NA",Q331="NA",S331="NA",U331="NA",W331="NA",Y331="NA",AA331="NA",AC331="NA"),"NA",IF(OR(O331="NC",Q331="NC",S331="NC",U331="NC",W331="NC",Y331="NC",AA331="NC",AC331="NC",O331="SF",Q331="SF",S331="SF",U331="SF",W331="SF",Y331="SF",AA331="SF",AC331="SF"),"NC",IF(OR(O331="C",Q331="C",S331="C",U331="C",W331="C",Y331="C",AA331="C",AC331="C"),"C","")))))</f>
        <v>NA</v>
      </c>
      <c r="AG331" s="185" t="str">
        <f>IF(AND(AE331="C",AF331="C"),"UTILIZOU O PDA CORRETAMENTE",IF(AND(AE331="C",AF331="NC"),"UTILIZOU O PDA CORRETAMENTE. NÃO HÁ FOTOS DE TODAS AS ETAPAS",IF(AND(AE331="NC",AF331="NC"),"NÃO UTILIZOU O PDA",IF(AND(AE331="NA",AF331="NA"),"NÃO AVALIADO POR FALHA DE SINCRONISMO"))))</f>
        <v>NÃO AVALIADO POR FALHA DE SINCRONISMO</v>
      </c>
      <c r="AH331" s="144" t="s">
        <v>207</v>
      </c>
      <c r="AI331" s="150" t="s">
        <v>6</v>
      </c>
      <c r="AJ331" s="149" t="str">
        <f>E331</f>
        <v>SÃO PAULO</v>
      </c>
      <c r="AK331" s="151" t="s">
        <v>60</v>
      </c>
    </row>
    <row r="332" spans="1:37" ht="30" hidden="1" customHeight="1">
      <c r="A332" s="162" t="s">
        <v>201</v>
      </c>
      <c r="B332" s="176">
        <v>2621675555</v>
      </c>
      <c r="C332" s="176" t="s">
        <v>1172</v>
      </c>
      <c r="D332" s="176" t="s">
        <v>112</v>
      </c>
      <c r="E332" s="176" t="s">
        <v>5</v>
      </c>
      <c r="F332" s="176" t="s">
        <v>631</v>
      </c>
      <c r="G332" s="176">
        <v>503</v>
      </c>
      <c r="H332" s="176" t="s">
        <v>203</v>
      </c>
      <c r="I332" s="176" t="s">
        <v>283</v>
      </c>
      <c r="J332" s="176" t="s">
        <v>1191</v>
      </c>
      <c r="K332" s="176" t="s">
        <v>1186</v>
      </c>
      <c r="L332" s="204">
        <v>46167.461111111108</v>
      </c>
      <c r="M332" s="204">
        <v>46167.523611111108</v>
      </c>
      <c r="N332" s="176" t="s">
        <v>1187</v>
      </c>
      <c r="O332" s="155" t="s">
        <v>62</v>
      </c>
      <c r="P332" s="90"/>
      <c r="Q332" s="144" t="s">
        <v>62</v>
      </c>
      <c r="R332" s="90"/>
      <c r="S332" s="144" t="s">
        <v>62</v>
      </c>
      <c r="T332" s="90"/>
      <c r="U332" s="144" t="s">
        <v>62</v>
      </c>
      <c r="V332" s="90"/>
      <c r="W332" s="144" t="s">
        <v>62</v>
      </c>
      <c r="X332" s="90"/>
      <c r="Y332" s="144" t="s">
        <v>62</v>
      </c>
      <c r="Z332" s="90"/>
      <c r="AA332" s="144" t="s">
        <v>62</v>
      </c>
      <c r="AB332" s="90"/>
      <c r="AC332" s="144" t="s">
        <v>62</v>
      </c>
      <c r="AD332" s="90"/>
      <c r="AE332" s="144" t="s">
        <v>62</v>
      </c>
      <c r="AF332" s="142" t="str">
        <f>IF(AND(O332="",Q332="",S332="",U332="",W332="",Y332="",AA332="",AC332=""),"",IF(OR(AND(O332&lt;&gt;"NA",O332&lt;&gt;"C",O332&lt;&gt;"NC",O332&lt;&gt;"SF",O332&lt;&gt;""),AND(Q332&lt;&gt;"NA",Q332&lt;&gt;"C",Q332&lt;&gt;"NC",Q332&lt;&gt;"SF",Q332&lt;&gt;""),AND(S332&lt;&gt;"NA",S332&lt;&gt;"C",S332&lt;&gt;"NC",S332&lt;&gt;"SF",S332&lt;&gt;""),AND(U332&lt;&gt;"NA",U332&lt;&gt;"C",U332&lt;&gt;"NC",U332&lt;&gt;"SF",U332&lt;&gt;""),AND(W332&lt;&gt;"NA",W332&lt;&gt;"C",W332&lt;&gt;"NC",W332&lt;&gt;"SF",W332&lt;&gt;""),AND(Y332&lt;&gt;"NA",Y332&lt;&gt;"C",Y332&lt;&gt;"NC",Y332&lt;&gt;"SF",Y332&lt;&gt;""),AND(AA332&lt;&gt;"NA",AA332&lt;&gt;"C",AA332&lt;&gt;"NC",AA332&lt;&gt;"SF",AA332&lt;&gt;""),AND(AC332&lt;&gt;"NA",AC332&lt;&gt;"C",AC332&lt;&gt;"NC",AC332&lt;&gt;"SF",AC332&lt;&gt;"")),"FALSO",IF(AND(O332="NA",Q332="NA",S332="NA",U332="NA",W332="NA",Y332="NA",AA332="NA",AC332="NA"),"NA",IF(OR(O332="NC",Q332="NC",S332="NC",U332="NC",W332="NC",Y332="NC",AA332="NC",AC332="NC",O332="SF",Q332="SF",S332="SF",U332="SF",W332="SF",Y332="SF",AA332="SF",AC332="SF"),"NC",IF(OR(O332="C",Q332="C",S332="C",U332="C",W332="C",Y332="C",AA332="C",AC332="C"),"C","")))))</f>
        <v>NA</v>
      </c>
      <c r="AG332" s="185" t="str">
        <f>IF(AND(AE332="C",AF332="C"),"UTILIZOU O PDA CORRETAMENTE",IF(AND(AE332="C",AF332="NC"),"UTILIZOU O PDA CORRETAMENTE. NÃO HÁ FOTOS DE TODAS AS ETAPAS",IF(AND(AE332="NC",AF332="NC"),"NÃO UTILIZOU O PDA",IF(AND(AE332="NA",AF332="NA"),"NÃO AVALIADO POR FALHA DE SINCRONISMO"))))</f>
        <v>NÃO AVALIADO POR FALHA DE SINCRONISMO</v>
      </c>
      <c r="AH332" s="144" t="s">
        <v>207</v>
      </c>
      <c r="AI332" s="150" t="s">
        <v>6</v>
      </c>
      <c r="AJ332" s="149" t="str">
        <f>E332</f>
        <v>SÃO PAULO</v>
      </c>
      <c r="AK332" s="151" t="s">
        <v>60</v>
      </c>
    </row>
    <row r="333" spans="1:37" ht="30" hidden="1" customHeight="1">
      <c r="A333" s="162" t="s">
        <v>201</v>
      </c>
      <c r="B333" s="176">
        <v>2618741703</v>
      </c>
      <c r="C333" s="176" t="s">
        <v>1218</v>
      </c>
      <c r="D333" s="176" t="s">
        <v>110</v>
      </c>
      <c r="E333" s="176" t="s">
        <v>5</v>
      </c>
      <c r="F333" s="176" t="s">
        <v>636</v>
      </c>
      <c r="G333" s="176">
        <v>1136</v>
      </c>
      <c r="H333" s="176" t="s">
        <v>208</v>
      </c>
      <c r="I333" s="176" t="s">
        <v>254</v>
      </c>
      <c r="J333" s="176" t="s">
        <v>1220</v>
      </c>
      <c r="K333" s="176" t="s">
        <v>217</v>
      </c>
      <c r="L333" s="204">
        <v>46167.554166666669</v>
      </c>
      <c r="M333" s="204">
        <v>46167.601388888892</v>
      </c>
      <c r="N333" s="176" t="s">
        <v>1179</v>
      </c>
      <c r="O333" s="155" t="s">
        <v>207</v>
      </c>
      <c r="P333" s="90"/>
      <c r="Q333" s="144" t="s">
        <v>207</v>
      </c>
      <c r="R333" s="90"/>
      <c r="S333" s="144" t="s">
        <v>207</v>
      </c>
      <c r="T333" s="90"/>
      <c r="U333" s="144" t="s">
        <v>207</v>
      </c>
      <c r="V333" s="90"/>
      <c r="W333" s="144" t="s">
        <v>207</v>
      </c>
      <c r="X333" s="90"/>
      <c r="Y333" s="144" t="s">
        <v>62</v>
      </c>
      <c r="Z333" s="90"/>
      <c r="AA333" s="144" t="s">
        <v>207</v>
      </c>
      <c r="AB333" s="90"/>
      <c r="AC333" s="144" t="s">
        <v>207</v>
      </c>
      <c r="AD333" s="90"/>
      <c r="AE333" s="144" t="s">
        <v>207</v>
      </c>
      <c r="AF333" s="142" t="str">
        <f>IF(AND(O333="",Q333="",S333="",U333="",W333="",Y333="",AA333="",AC333=""),"",IF(OR(AND(O333&lt;&gt;"NA",O333&lt;&gt;"C",O333&lt;&gt;"NC",O333&lt;&gt;"SF",O333&lt;&gt;""),AND(Q333&lt;&gt;"NA",Q333&lt;&gt;"C",Q333&lt;&gt;"NC",Q333&lt;&gt;"SF",Q333&lt;&gt;""),AND(S333&lt;&gt;"NA",S333&lt;&gt;"C",S333&lt;&gt;"NC",S333&lt;&gt;"SF",S333&lt;&gt;""),AND(U333&lt;&gt;"NA",U333&lt;&gt;"C",U333&lt;&gt;"NC",U333&lt;&gt;"SF",U333&lt;&gt;""),AND(W333&lt;&gt;"NA",W333&lt;&gt;"C",W333&lt;&gt;"NC",W333&lt;&gt;"SF",W333&lt;&gt;""),AND(Y333&lt;&gt;"NA",Y333&lt;&gt;"C",Y333&lt;&gt;"NC",Y333&lt;&gt;"SF",Y333&lt;&gt;""),AND(AA333&lt;&gt;"NA",AA333&lt;&gt;"C",AA333&lt;&gt;"NC",AA333&lt;&gt;"SF",AA333&lt;&gt;""),AND(AC333&lt;&gt;"NA",AC333&lt;&gt;"C",AC333&lt;&gt;"NC",AC333&lt;&gt;"SF",AC333&lt;&gt;"")),"FALSO",IF(AND(O333="NA",Q333="NA",S333="NA",U333="NA",W333="NA",Y333="NA",AA333="NA",AC333="NA"),"NA",IF(OR(O333="NC",Q333="NC",S333="NC",U333="NC",W333="NC",Y333="NC",AA333="NC",AC333="NC",O333="SF",Q333="SF",S333="SF",U333="SF",W333="SF",Y333="SF",AA333="SF",AC333="SF"),"NC",IF(OR(O333="C",Q333="C",S333="C",U333="C",W333="C",Y333="C",AA333="C",AC333="C"),"C","")))))</f>
        <v>C</v>
      </c>
      <c r="AG333" s="185" t="str">
        <f>IF(AND(AE333="C",AF333="C"),"UTILIZOU O PDA CORRETAMENTE",IF(AND(AE333="C",AF333="NC"),"UTILIZOU O PDA CORRETAMENTE. NÃO HÁ FOTOS DE TODAS AS ETAPAS",IF(AND(AE333="NC",AF333="NC"),"NÃO UTILIZOU O PDA",IF(AND(AE333="NA",AF333="NA"),"NÃO AVALIADO POR FALHA DE SINCRONISMO"))))</f>
        <v>UTILIZOU O PDA CORRETAMENTE</v>
      </c>
      <c r="AH333" s="144" t="s">
        <v>207</v>
      </c>
      <c r="AI333" s="150" t="s">
        <v>6</v>
      </c>
      <c r="AJ333" s="149" t="str">
        <f>E333</f>
        <v>SÃO PAULO</v>
      </c>
      <c r="AK333" s="151" t="s">
        <v>60</v>
      </c>
    </row>
    <row r="334" spans="1:37" ht="30" hidden="1" customHeight="1">
      <c r="A334" s="162" t="s">
        <v>201</v>
      </c>
      <c r="B334" s="176">
        <v>2621675714</v>
      </c>
      <c r="C334" s="176" t="s">
        <v>121</v>
      </c>
      <c r="D334" s="176" t="s">
        <v>112</v>
      </c>
      <c r="E334" s="176" t="s">
        <v>5</v>
      </c>
      <c r="F334" s="176" t="s">
        <v>387</v>
      </c>
      <c r="G334" s="176">
        <v>268</v>
      </c>
      <c r="H334" s="176"/>
      <c r="I334" s="176" t="s">
        <v>254</v>
      </c>
      <c r="J334" s="176" t="s">
        <v>1166</v>
      </c>
      <c r="K334" s="176" t="s">
        <v>1186</v>
      </c>
      <c r="L334" s="204">
        <v>46167.573611111111</v>
      </c>
      <c r="M334" s="204">
        <v>46167.659722222219</v>
      </c>
      <c r="N334" s="176" t="s">
        <v>1187</v>
      </c>
      <c r="O334" s="155" t="s">
        <v>62</v>
      </c>
      <c r="P334" s="90"/>
      <c r="Q334" s="144" t="s">
        <v>62</v>
      </c>
      <c r="R334" s="90"/>
      <c r="S334" s="144" t="s">
        <v>62</v>
      </c>
      <c r="T334" s="90"/>
      <c r="U334" s="144" t="s">
        <v>62</v>
      </c>
      <c r="V334" s="90"/>
      <c r="W334" s="144" t="s">
        <v>62</v>
      </c>
      <c r="X334" s="90"/>
      <c r="Y334" s="144" t="s">
        <v>62</v>
      </c>
      <c r="Z334" s="90"/>
      <c r="AA334" s="144" t="s">
        <v>62</v>
      </c>
      <c r="AB334" s="90"/>
      <c r="AC334" s="144" t="s">
        <v>62</v>
      </c>
      <c r="AD334" s="90"/>
      <c r="AE334" s="144" t="s">
        <v>62</v>
      </c>
      <c r="AF334" s="142" t="str">
        <f>IF(AND(O334="",Q334="",S334="",U334="",W334="",Y334="",AA334="",AC334=""),"",IF(OR(AND(O334&lt;&gt;"NA",O334&lt;&gt;"C",O334&lt;&gt;"NC",O334&lt;&gt;"SF",O334&lt;&gt;""),AND(Q334&lt;&gt;"NA",Q334&lt;&gt;"C",Q334&lt;&gt;"NC",Q334&lt;&gt;"SF",Q334&lt;&gt;""),AND(S334&lt;&gt;"NA",S334&lt;&gt;"C",S334&lt;&gt;"NC",S334&lt;&gt;"SF",S334&lt;&gt;""),AND(U334&lt;&gt;"NA",U334&lt;&gt;"C",U334&lt;&gt;"NC",U334&lt;&gt;"SF",U334&lt;&gt;""),AND(W334&lt;&gt;"NA",W334&lt;&gt;"C",W334&lt;&gt;"NC",W334&lt;&gt;"SF",W334&lt;&gt;""),AND(Y334&lt;&gt;"NA",Y334&lt;&gt;"C",Y334&lt;&gt;"NC",Y334&lt;&gt;"SF",Y334&lt;&gt;""),AND(AA334&lt;&gt;"NA",AA334&lt;&gt;"C",AA334&lt;&gt;"NC",AA334&lt;&gt;"SF",AA334&lt;&gt;""),AND(AC334&lt;&gt;"NA",AC334&lt;&gt;"C",AC334&lt;&gt;"NC",AC334&lt;&gt;"SF",AC334&lt;&gt;"")),"FALSO",IF(AND(O334="NA",Q334="NA",S334="NA",U334="NA",W334="NA",Y334="NA",AA334="NA",AC334="NA"),"NA",IF(OR(O334="NC",Q334="NC",S334="NC",U334="NC",W334="NC",Y334="NC",AA334="NC",AC334="NC",O334="SF",Q334="SF",S334="SF",U334="SF",W334="SF",Y334="SF",AA334="SF",AC334="SF"),"NC",IF(OR(O334="C",Q334="C",S334="C",U334="C",W334="C",Y334="C",AA334="C",AC334="C"),"C","")))))</f>
        <v>NA</v>
      </c>
      <c r="AG334" s="185" t="str">
        <f>IF(AND(AE334="C",AF334="C"),"UTILIZOU O PDA CORRETAMENTE",IF(AND(AE334="C",AF334="NC"),"UTILIZOU O PDA CORRETAMENTE. NÃO HÁ FOTOS DE TODAS AS ETAPAS",IF(AND(AE334="NC",AF334="NC"),"NÃO UTILIZOU O PDA",IF(AND(AE334="NA",AF334="NA"),"NÃO AVALIADO POR FALHA DE SINCRONISMO"))))</f>
        <v>NÃO AVALIADO POR FALHA DE SINCRONISMO</v>
      </c>
      <c r="AH334" s="144" t="s">
        <v>207</v>
      </c>
      <c r="AI334" s="150" t="s">
        <v>6</v>
      </c>
      <c r="AJ334" s="149" t="str">
        <f>E334</f>
        <v>SÃO PAULO</v>
      </c>
      <c r="AK334" s="151" t="s">
        <v>60</v>
      </c>
    </row>
    <row r="335" spans="1:37" ht="30" hidden="1" customHeight="1">
      <c r="A335" s="162" t="s">
        <v>201</v>
      </c>
      <c r="B335" s="176">
        <v>2621889159</v>
      </c>
      <c r="C335" s="176" t="s">
        <v>1180</v>
      </c>
      <c r="D335" s="176" t="s">
        <v>109</v>
      </c>
      <c r="E335" s="176" t="s">
        <v>5</v>
      </c>
      <c r="F335" s="176" t="s">
        <v>1457</v>
      </c>
      <c r="G335" s="176">
        <v>92</v>
      </c>
      <c r="H335" s="176" t="s">
        <v>217</v>
      </c>
      <c r="I335" s="176" t="s">
        <v>283</v>
      </c>
      <c r="J335" s="176" t="s">
        <v>1182</v>
      </c>
      <c r="K335" s="176" t="s">
        <v>1458</v>
      </c>
      <c r="L335" s="204">
        <v>46167.677777777775</v>
      </c>
      <c r="M335" s="204">
        <v>46167.679166666669</v>
      </c>
      <c r="N335" s="176" t="s">
        <v>1179</v>
      </c>
      <c r="O335" s="155" t="s">
        <v>207</v>
      </c>
      <c r="P335" s="90"/>
      <c r="Q335" s="144" t="s">
        <v>207</v>
      </c>
      <c r="R335" s="90"/>
      <c r="S335" s="144" t="s">
        <v>207</v>
      </c>
      <c r="T335" s="90"/>
      <c r="U335" s="144" t="s">
        <v>230</v>
      </c>
      <c r="V335" s="90"/>
      <c r="W335" s="144" t="s">
        <v>230</v>
      </c>
      <c r="X335" s="90"/>
      <c r="Y335" s="144" t="s">
        <v>230</v>
      </c>
      <c r="Z335" s="90"/>
      <c r="AA335" s="144" t="s">
        <v>230</v>
      </c>
      <c r="AB335" s="90"/>
      <c r="AC335" s="144" t="s">
        <v>230</v>
      </c>
      <c r="AD335" s="90"/>
      <c r="AE335" s="144" t="s">
        <v>207</v>
      </c>
      <c r="AF335" s="142" t="str">
        <f>IF(AND(O335="",Q335="",S335="",U335="",W335="",Y335="",AA335="",AC335=""),"",IF(OR(AND(O335&lt;&gt;"NA",O335&lt;&gt;"C",O335&lt;&gt;"NC",O335&lt;&gt;"SF",O335&lt;&gt;""),AND(Q335&lt;&gt;"NA",Q335&lt;&gt;"C",Q335&lt;&gt;"NC",Q335&lt;&gt;"SF",Q335&lt;&gt;""),AND(S335&lt;&gt;"NA",S335&lt;&gt;"C",S335&lt;&gt;"NC",S335&lt;&gt;"SF",S335&lt;&gt;""),AND(U335&lt;&gt;"NA",U335&lt;&gt;"C",U335&lt;&gt;"NC",U335&lt;&gt;"SF",U335&lt;&gt;""),AND(W335&lt;&gt;"NA",W335&lt;&gt;"C",W335&lt;&gt;"NC",W335&lt;&gt;"SF",W335&lt;&gt;""),AND(Y335&lt;&gt;"NA",Y335&lt;&gt;"C",Y335&lt;&gt;"NC",Y335&lt;&gt;"SF",Y335&lt;&gt;""),AND(AA335&lt;&gt;"NA",AA335&lt;&gt;"C",AA335&lt;&gt;"NC",AA335&lt;&gt;"SF",AA335&lt;&gt;""),AND(AC335&lt;&gt;"NA",AC335&lt;&gt;"C",AC335&lt;&gt;"NC",AC335&lt;&gt;"SF",AC335&lt;&gt;"")),"FALSO",IF(AND(O335="NA",Q335="NA",S335="NA",U335="NA",W335="NA",Y335="NA",AA335="NA",AC335="NA"),"NA",IF(OR(O335="NC",Q335="NC",S335="NC",U335="NC",W335="NC",Y335="NC",AA335="NC",AC335="NC",O335="SF",Q335="SF",S335="SF",U335="SF",W335="SF",Y335="SF",AA335="SF",AC335="SF"),"NC",IF(OR(O335="C",Q335="C",S335="C",U335="C",W335="C",Y335="C",AA335="C",AC335="C"),"C","")))))</f>
        <v>NC</v>
      </c>
      <c r="AG335" s="185" t="str">
        <f>IF(AND(AE335="C",AF335="C"),"UTILIZOU O PDA CORRETAMENTE",IF(AND(AE335="C",AF335="NC"),"UTILIZOU O PDA CORRETAMENTE. NÃO HÁ FOTOS DE TODAS AS ETAPAS",IF(AND(AE335="NC",AF335="NC"),"NÃO UTILIZOU O PDA",IF(AND(AE335="NA",AF335="NA"),"NÃO AVALIADO POR FALHA DE SINCRONISMO"))))</f>
        <v>UTILIZOU O PDA CORRETAMENTE. NÃO HÁ FOTOS DE TODAS AS ETAPAS</v>
      </c>
      <c r="AH335" s="144" t="s">
        <v>207</v>
      </c>
      <c r="AI335" s="150" t="s">
        <v>6</v>
      </c>
      <c r="AJ335" s="149" t="str">
        <f>E335</f>
        <v>SÃO PAULO</v>
      </c>
      <c r="AK335" s="151" t="s">
        <v>60</v>
      </c>
    </row>
    <row r="336" spans="1:37" ht="30" hidden="1" customHeight="1">
      <c r="A336" s="162" t="s">
        <v>201</v>
      </c>
      <c r="B336" s="176">
        <v>2621855977</v>
      </c>
      <c r="C336" s="176" t="s">
        <v>123</v>
      </c>
      <c r="D336" s="176" t="s">
        <v>109</v>
      </c>
      <c r="E336" s="176" t="s">
        <v>5</v>
      </c>
      <c r="F336" s="176" t="s">
        <v>660</v>
      </c>
      <c r="G336" s="176">
        <v>304</v>
      </c>
      <c r="H336" s="176" t="s">
        <v>314</v>
      </c>
      <c r="I336" s="176" t="s">
        <v>245</v>
      </c>
      <c r="J336" s="176" t="s">
        <v>1203</v>
      </c>
      <c r="K336" s="176" t="s">
        <v>1459</v>
      </c>
      <c r="L336" s="204">
        <v>46167.684027777781</v>
      </c>
      <c r="M336" s="204">
        <v>46167.686111111114</v>
      </c>
      <c r="N336" s="176" t="s">
        <v>1179</v>
      </c>
      <c r="O336" s="155" t="s">
        <v>230</v>
      </c>
      <c r="P336" s="90"/>
      <c r="Q336" s="144" t="s">
        <v>230</v>
      </c>
      <c r="R336" s="90"/>
      <c r="S336" s="144" t="s">
        <v>230</v>
      </c>
      <c r="T336" s="90"/>
      <c r="U336" s="144" t="s">
        <v>230</v>
      </c>
      <c r="V336" s="90"/>
      <c r="W336" s="144" t="s">
        <v>230</v>
      </c>
      <c r="X336" s="90"/>
      <c r="Y336" s="144" t="s">
        <v>230</v>
      </c>
      <c r="Z336" s="90"/>
      <c r="AA336" s="144" t="s">
        <v>230</v>
      </c>
      <c r="AB336" s="90"/>
      <c r="AC336" s="144" t="s">
        <v>230</v>
      </c>
      <c r="AD336" s="90"/>
      <c r="AE336" s="144" t="s">
        <v>231</v>
      </c>
      <c r="AF336" s="142" t="str">
        <f>IF(AND(O336="",Q336="",S336="",U336="",W336="",Y336="",AA336="",AC336=""),"",IF(OR(AND(O336&lt;&gt;"NA",O336&lt;&gt;"C",O336&lt;&gt;"NC",O336&lt;&gt;"SF",O336&lt;&gt;""),AND(Q336&lt;&gt;"NA",Q336&lt;&gt;"C",Q336&lt;&gt;"NC",Q336&lt;&gt;"SF",Q336&lt;&gt;""),AND(S336&lt;&gt;"NA",S336&lt;&gt;"C",S336&lt;&gt;"NC",S336&lt;&gt;"SF",S336&lt;&gt;""),AND(U336&lt;&gt;"NA",U336&lt;&gt;"C",U336&lt;&gt;"NC",U336&lt;&gt;"SF",U336&lt;&gt;""),AND(W336&lt;&gt;"NA",W336&lt;&gt;"C",W336&lt;&gt;"NC",W336&lt;&gt;"SF",W336&lt;&gt;""),AND(Y336&lt;&gt;"NA",Y336&lt;&gt;"C",Y336&lt;&gt;"NC",Y336&lt;&gt;"SF",Y336&lt;&gt;""),AND(AA336&lt;&gt;"NA",AA336&lt;&gt;"C",AA336&lt;&gt;"NC",AA336&lt;&gt;"SF",AA336&lt;&gt;""),AND(AC336&lt;&gt;"NA",AC336&lt;&gt;"C",AC336&lt;&gt;"NC",AC336&lt;&gt;"SF",AC336&lt;&gt;"")),"FALSO",IF(AND(O336="NA",Q336="NA",S336="NA",U336="NA",W336="NA",Y336="NA",AA336="NA",AC336="NA"),"NA",IF(OR(O336="NC",Q336="NC",S336="NC",U336="NC",W336="NC",Y336="NC",AA336="NC",AC336="NC",O336="SF",Q336="SF",S336="SF",U336="SF",W336="SF",Y336="SF",AA336="SF",AC336="SF"),"NC",IF(OR(O336="C",Q336="C",S336="C",U336="C",W336="C",Y336="C",AA336="C",AC336="C"),"C","")))))</f>
        <v>NC</v>
      </c>
      <c r="AG336" s="185" t="str">
        <f>IF(AND(AE336="C",AF336="C"),"UTILIZOU O PDA CORRETAMENTE",IF(AND(AE336="C",AF336="NC"),"UTILIZOU O PDA CORRETAMENTE. NÃO HÁ FOTOS DE TODAS AS ETAPAS",IF(AND(AE336="NC",AF336="NC"),"NÃO UTILIZOU O PDA",IF(AND(AE336="NA",AF336="NA"),"NÃO AVALIADO POR FALHA DE SINCRONISMO"))))</f>
        <v>NÃO UTILIZOU O PDA</v>
      </c>
      <c r="AH336" s="144" t="s">
        <v>207</v>
      </c>
      <c r="AI336" s="150" t="s">
        <v>6</v>
      </c>
      <c r="AJ336" s="149" t="str">
        <f>E336</f>
        <v>SÃO PAULO</v>
      </c>
      <c r="AK336" s="151" t="s">
        <v>60</v>
      </c>
    </row>
    <row r="337" spans="1:37" ht="30" hidden="1" customHeight="1">
      <c r="A337" s="162" t="s">
        <v>201</v>
      </c>
      <c r="B337" s="176">
        <v>2621838685</v>
      </c>
      <c r="C337" s="176" t="s">
        <v>123</v>
      </c>
      <c r="D337" s="176" t="s">
        <v>109</v>
      </c>
      <c r="E337" s="176" t="s">
        <v>5</v>
      </c>
      <c r="F337" s="176" t="s">
        <v>1460</v>
      </c>
      <c r="G337" s="176">
        <v>215</v>
      </c>
      <c r="H337" s="176" t="s">
        <v>203</v>
      </c>
      <c r="I337" s="176" t="s">
        <v>479</v>
      </c>
      <c r="J337" s="176" t="s">
        <v>1203</v>
      </c>
      <c r="K337" s="176" t="s">
        <v>1461</v>
      </c>
      <c r="L337" s="204">
        <v>46167.744444444441</v>
      </c>
      <c r="M337" s="204">
        <v>46167.745833333334</v>
      </c>
      <c r="N337" s="176" t="s">
        <v>1183</v>
      </c>
      <c r="O337" s="155" t="s">
        <v>62</v>
      </c>
      <c r="P337" s="90"/>
      <c r="Q337" s="144" t="s">
        <v>62</v>
      </c>
      <c r="R337" s="90"/>
      <c r="S337" s="144" t="s">
        <v>62</v>
      </c>
      <c r="T337" s="90"/>
      <c r="U337" s="144" t="s">
        <v>62</v>
      </c>
      <c r="V337" s="90"/>
      <c r="W337" s="144" t="s">
        <v>62</v>
      </c>
      <c r="X337" s="90"/>
      <c r="Y337" s="144" t="s">
        <v>62</v>
      </c>
      <c r="Z337" s="90"/>
      <c r="AA337" s="144" t="s">
        <v>62</v>
      </c>
      <c r="AB337" s="90"/>
      <c r="AC337" s="144" t="s">
        <v>62</v>
      </c>
      <c r="AD337" s="90"/>
      <c r="AE337" s="144" t="s">
        <v>62</v>
      </c>
      <c r="AF337" s="142" t="str">
        <f>IF(AND(O337="",Q337="",S337="",U337="",W337="",Y337="",AA337="",AC337=""),"",IF(OR(AND(O337&lt;&gt;"NA",O337&lt;&gt;"C",O337&lt;&gt;"NC",O337&lt;&gt;"SF",O337&lt;&gt;""),AND(Q337&lt;&gt;"NA",Q337&lt;&gt;"C",Q337&lt;&gt;"NC",Q337&lt;&gt;"SF",Q337&lt;&gt;""),AND(S337&lt;&gt;"NA",S337&lt;&gt;"C",S337&lt;&gt;"NC",S337&lt;&gt;"SF",S337&lt;&gt;""),AND(U337&lt;&gt;"NA",U337&lt;&gt;"C",U337&lt;&gt;"NC",U337&lt;&gt;"SF",U337&lt;&gt;""),AND(W337&lt;&gt;"NA",W337&lt;&gt;"C",W337&lt;&gt;"NC",W337&lt;&gt;"SF",W337&lt;&gt;""),AND(Y337&lt;&gt;"NA",Y337&lt;&gt;"C",Y337&lt;&gt;"NC",Y337&lt;&gt;"SF",Y337&lt;&gt;""),AND(AA337&lt;&gt;"NA",AA337&lt;&gt;"C",AA337&lt;&gt;"NC",AA337&lt;&gt;"SF",AA337&lt;&gt;""),AND(AC337&lt;&gt;"NA",AC337&lt;&gt;"C",AC337&lt;&gt;"NC",AC337&lt;&gt;"SF",AC337&lt;&gt;"")),"FALSO",IF(AND(O337="NA",Q337="NA",S337="NA",U337="NA",W337="NA",Y337="NA",AA337="NA",AC337="NA"),"NA",IF(OR(O337="NC",Q337="NC",S337="NC",U337="NC",W337="NC",Y337="NC",AA337="NC",AC337="NC",O337="SF",Q337="SF",S337="SF",U337="SF",W337="SF",Y337="SF",AA337="SF",AC337="SF"),"NC",IF(OR(O337="C",Q337="C",S337="C",U337="C",W337="C",Y337="C",AA337="C",AC337="C"),"C","")))))</f>
        <v>NA</v>
      </c>
      <c r="AG337" s="185" t="str">
        <f>IF(AND(AE337="C",AF337="C"),"UTILIZOU O PDA CORRETAMENTE",IF(AND(AE337="C",AF337="NC"),"UTILIZOU O PDA CORRETAMENTE. NÃO HÁ FOTOS DE TODAS AS ETAPAS",IF(AND(AE337="NC",AF337="NC"),"NÃO UTILIZOU O PDA",IF(AND(AE337="NA",AF337="NA"),"NÃO AVALIADO POR FALHA DE SINCRONISMO"))))</f>
        <v>NÃO AVALIADO POR FALHA DE SINCRONISMO</v>
      </c>
      <c r="AH337" s="144" t="s">
        <v>207</v>
      </c>
      <c r="AI337" s="150" t="s">
        <v>6</v>
      </c>
      <c r="AJ337" s="149" t="str">
        <f>E337</f>
        <v>SÃO PAULO</v>
      </c>
      <c r="AK337" s="151" t="s">
        <v>60</v>
      </c>
    </row>
    <row r="338" spans="1:37" ht="30" hidden="1" customHeight="1">
      <c r="A338" s="162" t="s">
        <v>201</v>
      </c>
      <c r="B338" s="176">
        <v>2621859347</v>
      </c>
      <c r="C338" s="176" t="s">
        <v>1180</v>
      </c>
      <c r="D338" s="176" t="s">
        <v>109</v>
      </c>
      <c r="E338" s="176" t="s">
        <v>5</v>
      </c>
      <c r="F338" s="176" t="s">
        <v>1444</v>
      </c>
      <c r="G338" s="176">
        <v>361</v>
      </c>
      <c r="H338" s="176"/>
      <c r="I338" s="176" t="s">
        <v>301</v>
      </c>
      <c r="J338" s="176" t="s">
        <v>1182</v>
      </c>
      <c r="K338" s="176" t="s">
        <v>1462</v>
      </c>
      <c r="L338" s="204">
        <v>46167.75</v>
      </c>
      <c r="M338" s="204">
        <v>46167.756249999999</v>
      </c>
      <c r="N338" s="176" t="s">
        <v>1183</v>
      </c>
      <c r="O338" s="155" t="s">
        <v>62</v>
      </c>
      <c r="P338" s="90"/>
      <c r="Q338" s="144" t="s">
        <v>62</v>
      </c>
      <c r="R338" s="90"/>
      <c r="S338" s="144" t="s">
        <v>62</v>
      </c>
      <c r="T338" s="90"/>
      <c r="U338" s="144" t="s">
        <v>62</v>
      </c>
      <c r="V338" s="90"/>
      <c r="W338" s="144" t="s">
        <v>62</v>
      </c>
      <c r="X338" s="90"/>
      <c r="Y338" s="144" t="s">
        <v>62</v>
      </c>
      <c r="Z338" s="90"/>
      <c r="AA338" s="144" t="s">
        <v>62</v>
      </c>
      <c r="AB338" s="90"/>
      <c r="AC338" s="144" t="s">
        <v>62</v>
      </c>
      <c r="AD338" s="90"/>
      <c r="AE338" s="144" t="s">
        <v>62</v>
      </c>
      <c r="AF338" s="142" t="str">
        <f>IF(AND(O338="",Q338="",S338="",U338="",W338="",Y338="",AA338="",AC338=""),"",IF(OR(AND(O338&lt;&gt;"NA",O338&lt;&gt;"C",O338&lt;&gt;"NC",O338&lt;&gt;"SF",O338&lt;&gt;""),AND(Q338&lt;&gt;"NA",Q338&lt;&gt;"C",Q338&lt;&gt;"NC",Q338&lt;&gt;"SF",Q338&lt;&gt;""),AND(S338&lt;&gt;"NA",S338&lt;&gt;"C",S338&lt;&gt;"NC",S338&lt;&gt;"SF",S338&lt;&gt;""),AND(U338&lt;&gt;"NA",U338&lt;&gt;"C",U338&lt;&gt;"NC",U338&lt;&gt;"SF",U338&lt;&gt;""),AND(W338&lt;&gt;"NA",W338&lt;&gt;"C",W338&lt;&gt;"NC",W338&lt;&gt;"SF",W338&lt;&gt;""),AND(Y338&lt;&gt;"NA",Y338&lt;&gt;"C",Y338&lt;&gt;"NC",Y338&lt;&gt;"SF",Y338&lt;&gt;""),AND(AA338&lt;&gt;"NA",AA338&lt;&gt;"C",AA338&lt;&gt;"NC",AA338&lt;&gt;"SF",AA338&lt;&gt;""),AND(AC338&lt;&gt;"NA",AC338&lt;&gt;"C",AC338&lt;&gt;"NC",AC338&lt;&gt;"SF",AC338&lt;&gt;"")),"FALSO",IF(AND(O338="NA",Q338="NA",S338="NA",U338="NA",W338="NA",Y338="NA",AA338="NA",AC338="NA"),"NA",IF(OR(O338="NC",Q338="NC",S338="NC",U338="NC",W338="NC",Y338="NC",AA338="NC",AC338="NC",O338="SF",Q338="SF",S338="SF",U338="SF",W338="SF",Y338="SF",AA338="SF",AC338="SF"),"NC",IF(OR(O338="C",Q338="C",S338="C",U338="C",W338="C",Y338="C",AA338="C",AC338="C"),"C","")))))</f>
        <v>NA</v>
      </c>
      <c r="AG338" s="185" t="str">
        <f>IF(AND(AE338="C",AF338="C"),"UTILIZOU O PDA CORRETAMENTE",IF(AND(AE338="C",AF338="NC"),"UTILIZOU O PDA CORRETAMENTE. NÃO HÁ FOTOS DE TODAS AS ETAPAS",IF(AND(AE338="NC",AF338="NC"),"NÃO UTILIZOU O PDA",IF(AND(AE338="NA",AF338="NA"),"NÃO AVALIADO POR FALHA DE SINCRONISMO"))))</f>
        <v>NÃO AVALIADO POR FALHA DE SINCRONISMO</v>
      </c>
      <c r="AH338" s="144" t="s">
        <v>207</v>
      </c>
      <c r="AI338" s="150" t="s">
        <v>6</v>
      </c>
      <c r="AJ338" s="149" t="str">
        <f>E338</f>
        <v>SÃO PAULO</v>
      </c>
      <c r="AK338" s="151" t="s">
        <v>60</v>
      </c>
    </row>
    <row r="339" spans="1:37" ht="30" hidden="1" customHeight="1">
      <c r="A339" s="162" t="s">
        <v>201</v>
      </c>
      <c r="B339" s="176">
        <v>2621835456</v>
      </c>
      <c r="C339" s="176" t="s">
        <v>123</v>
      </c>
      <c r="D339" s="176" t="s">
        <v>109</v>
      </c>
      <c r="E339" s="176" t="s">
        <v>5</v>
      </c>
      <c r="F339" s="176" t="s">
        <v>1176</v>
      </c>
      <c r="G339" s="176">
        <v>1301</v>
      </c>
      <c r="H339" s="176" t="s">
        <v>217</v>
      </c>
      <c r="I339" s="176" t="s">
        <v>671</v>
      </c>
      <c r="J339" s="176" t="s">
        <v>1203</v>
      </c>
      <c r="K339" s="176" t="s">
        <v>1463</v>
      </c>
      <c r="L339" s="204">
        <v>46167.763888888891</v>
      </c>
      <c r="M339" s="204">
        <v>46167.76458333333</v>
      </c>
      <c r="N339" s="176" t="s">
        <v>1179</v>
      </c>
      <c r="O339" s="155" t="s">
        <v>207</v>
      </c>
      <c r="P339" s="90"/>
      <c r="Q339" s="144" t="s">
        <v>207</v>
      </c>
      <c r="R339" s="90"/>
      <c r="S339" s="144" t="s">
        <v>207</v>
      </c>
      <c r="T339" s="90"/>
      <c r="U339" s="144" t="s">
        <v>207</v>
      </c>
      <c r="V339" s="90"/>
      <c r="W339" s="144" t="s">
        <v>207</v>
      </c>
      <c r="X339" s="90"/>
      <c r="Y339" s="144" t="s">
        <v>62</v>
      </c>
      <c r="Z339" s="90"/>
      <c r="AA339" s="144" t="s">
        <v>207</v>
      </c>
      <c r="AB339" s="90"/>
      <c r="AC339" s="144" t="s">
        <v>207</v>
      </c>
      <c r="AD339" s="90"/>
      <c r="AE339" s="144" t="s">
        <v>207</v>
      </c>
      <c r="AF339" s="142" t="str">
        <f>IF(AND(O339="",Q339="",S339="",U339="",W339="",Y339="",AA339="",AC339=""),"",IF(OR(AND(O339&lt;&gt;"NA",O339&lt;&gt;"C",O339&lt;&gt;"NC",O339&lt;&gt;"SF",O339&lt;&gt;""),AND(Q339&lt;&gt;"NA",Q339&lt;&gt;"C",Q339&lt;&gt;"NC",Q339&lt;&gt;"SF",Q339&lt;&gt;""),AND(S339&lt;&gt;"NA",S339&lt;&gt;"C",S339&lt;&gt;"NC",S339&lt;&gt;"SF",S339&lt;&gt;""),AND(U339&lt;&gt;"NA",U339&lt;&gt;"C",U339&lt;&gt;"NC",U339&lt;&gt;"SF",U339&lt;&gt;""),AND(W339&lt;&gt;"NA",W339&lt;&gt;"C",W339&lt;&gt;"NC",W339&lt;&gt;"SF",W339&lt;&gt;""),AND(Y339&lt;&gt;"NA",Y339&lt;&gt;"C",Y339&lt;&gt;"NC",Y339&lt;&gt;"SF",Y339&lt;&gt;""),AND(AA339&lt;&gt;"NA",AA339&lt;&gt;"C",AA339&lt;&gt;"NC",AA339&lt;&gt;"SF",AA339&lt;&gt;""),AND(AC339&lt;&gt;"NA",AC339&lt;&gt;"C",AC339&lt;&gt;"NC",AC339&lt;&gt;"SF",AC339&lt;&gt;"")),"FALSO",IF(AND(O339="NA",Q339="NA",S339="NA",U339="NA",W339="NA",Y339="NA",AA339="NA",AC339="NA"),"NA",IF(OR(O339="NC",Q339="NC",S339="NC",U339="NC",W339="NC",Y339="NC",AA339="NC",AC339="NC",O339="SF",Q339="SF",S339="SF",U339="SF",W339="SF",Y339="SF",AA339="SF",AC339="SF"),"NC",IF(OR(O339="C",Q339="C",S339="C",U339="C",W339="C",Y339="C",AA339="C",AC339="C"),"C","")))))</f>
        <v>C</v>
      </c>
      <c r="AG339" s="185" t="str">
        <f>IF(AND(AE339="C",AF339="C"),"UTILIZOU O PDA CORRETAMENTE",IF(AND(AE339="C",AF339="NC"),"UTILIZOU O PDA CORRETAMENTE. NÃO HÁ FOTOS DE TODAS AS ETAPAS",IF(AND(AE339="NC",AF339="NC"),"NÃO UTILIZOU O PDA",IF(AND(AE339="NA",AF339="NA"),"NÃO AVALIADO POR FALHA DE SINCRONISMO"))))</f>
        <v>UTILIZOU O PDA CORRETAMENTE</v>
      </c>
      <c r="AH339" s="144" t="s">
        <v>207</v>
      </c>
      <c r="AI339" s="150" t="s">
        <v>6</v>
      </c>
      <c r="AJ339" s="149" t="str">
        <f>E339</f>
        <v>SÃO PAULO</v>
      </c>
      <c r="AK339" s="151" t="s">
        <v>60</v>
      </c>
    </row>
    <row r="340" spans="1:37" ht="30" hidden="1" customHeight="1">
      <c r="A340" s="162" t="s">
        <v>201</v>
      </c>
      <c r="B340" s="176">
        <v>2621835428</v>
      </c>
      <c r="C340" s="176" t="s">
        <v>1180</v>
      </c>
      <c r="D340" s="176" t="s">
        <v>109</v>
      </c>
      <c r="E340" s="176" t="s">
        <v>5</v>
      </c>
      <c r="F340" s="176" t="s">
        <v>1464</v>
      </c>
      <c r="G340" s="176">
        <v>584</v>
      </c>
      <c r="H340" s="176" t="s">
        <v>217</v>
      </c>
      <c r="I340" s="176" t="s">
        <v>316</v>
      </c>
      <c r="J340" s="176" t="s">
        <v>1182</v>
      </c>
      <c r="K340" s="176" t="s">
        <v>1465</v>
      </c>
      <c r="L340" s="204">
        <v>46168.271527777775</v>
      </c>
      <c r="M340" s="204">
        <v>46168.375</v>
      </c>
      <c r="N340" s="176" t="s">
        <v>1179</v>
      </c>
      <c r="O340" s="155" t="s">
        <v>207</v>
      </c>
      <c r="P340" s="90"/>
      <c r="Q340" s="144" t="s">
        <v>207</v>
      </c>
      <c r="R340" s="90"/>
      <c r="S340" s="144" t="s">
        <v>207</v>
      </c>
      <c r="T340" s="90"/>
      <c r="U340" s="144" t="s">
        <v>207</v>
      </c>
      <c r="V340" s="90"/>
      <c r="W340" s="144" t="s">
        <v>207</v>
      </c>
      <c r="X340" s="90"/>
      <c r="Y340" s="144" t="s">
        <v>62</v>
      </c>
      <c r="Z340" s="90"/>
      <c r="AA340" s="144" t="s">
        <v>207</v>
      </c>
      <c r="AB340" s="90"/>
      <c r="AC340" s="144" t="s">
        <v>207</v>
      </c>
      <c r="AD340" s="90"/>
      <c r="AE340" s="144" t="s">
        <v>207</v>
      </c>
      <c r="AF340" s="142" t="str">
        <f>IF(AND(O340="",Q340="",S340="",U340="",W340="",Y340="",AA340="",AC340=""),"",IF(OR(AND(O340&lt;&gt;"NA",O340&lt;&gt;"C",O340&lt;&gt;"NC",O340&lt;&gt;"SF",O340&lt;&gt;""),AND(Q340&lt;&gt;"NA",Q340&lt;&gt;"C",Q340&lt;&gt;"NC",Q340&lt;&gt;"SF",Q340&lt;&gt;""),AND(S340&lt;&gt;"NA",S340&lt;&gt;"C",S340&lt;&gt;"NC",S340&lt;&gt;"SF",S340&lt;&gt;""),AND(U340&lt;&gt;"NA",U340&lt;&gt;"C",U340&lt;&gt;"NC",U340&lt;&gt;"SF",U340&lt;&gt;""),AND(W340&lt;&gt;"NA",W340&lt;&gt;"C",W340&lt;&gt;"NC",W340&lt;&gt;"SF",W340&lt;&gt;""),AND(Y340&lt;&gt;"NA",Y340&lt;&gt;"C",Y340&lt;&gt;"NC",Y340&lt;&gt;"SF",Y340&lt;&gt;""),AND(AA340&lt;&gt;"NA",AA340&lt;&gt;"C",AA340&lt;&gt;"NC",AA340&lt;&gt;"SF",AA340&lt;&gt;""),AND(AC340&lt;&gt;"NA",AC340&lt;&gt;"C",AC340&lt;&gt;"NC",AC340&lt;&gt;"SF",AC340&lt;&gt;"")),"FALSO",IF(AND(O340="NA",Q340="NA",S340="NA",U340="NA",W340="NA",Y340="NA",AA340="NA",AC340="NA"),"NA",IF(OR(O340="NC",Q340="NC",S340="NC",U340="NC",W340="NC",Y340="NC",AA340="NC",AC340="NC",O340="SF",Q340="SF",S340="SF",U340="SF",W340="SF",Y340="SF",AA340="SF",AC340="SF"),"NC",IF(OR(O340="C",Q340="C",S340="C",U340="C",W340="C",Y340="C",AA340="C",AC340="C"),"C","")))))</f>
        <v>C</v>
      </c>
      <c r="AG340" s="185" t="str">
        <f>IF(AND(AE340="C",AF340="C"),"UTILIZOU O PDA CORRETAMENTE",IF(AND(AE340="C",AF340="NC"),"UTILIZOU O PDA CORRETAMENTE. NÃO HÁ FOTOS DE TODAS AS ETAPAS",IF(AND(AE340="NC",AF340="NC"),"NÃO UTILIZOU O PDA",IF(AND(AE340="NA",AF340="NA"),"NÃO AVALIADO POR FALHA DE SINCRONISMO"))))</f>
        <v>UTILIZOU O PDA CORRETAMENTE</v>
      </c>
      <c r="AH340" s="144" t="s">
        <v>207</v>
      </c>
      <c r="AI340" s="150" t="s">
        <v>6</v>
      </c>
      <c r="AJ340" s="149" t="str">
        <f>E340</f>
        <v>SÃO PAULO</v>
      </c>
      <c r="AK340" s="151" t="s">
        <v>60</v>
      </c>
    </row>
    <row r="341" spans="1:37" ht="30" hidden="1" customHeight="1">
      <c r="A341" s="162" t="s">
        <v>201</v>
      </c>
      <c r="B341" s="176">
        <v>2621091880</v>
      </c>
      <c r="C341" s="176" t="s">
        <v>120</v>
      </c>
      <c r="D341" s="176" t="s">
        <v>110</v>
      </c>
      <c r="E341" s="176" t="s">
        <v>5</v>
      </c>
      <c r="F341" s="176" t="s">
        <v>571</v>
      </c>
      <c r="G341" s="176">
        <v>4</v>
      </c>
      <c r="H341" s="176" t="s">
        <v>1466</v>
      </c>
      <c r="I341" s="176" t="s">
        <v>332</v>
      </c>
      <c r="J341" s="176" t="s">
        <v>120</v>
      </c>
      <c r="K341" s="176" t="s">
        <v>1467</v>
      </c>
      <c r="L341" s="204">
        <v>46168.333333333336</v>
      </c>
      <c r="M341" s="204">
        <v>46168.375</v>
      </c>
      <c r="N341" s="176" t="s">
        <v>1169</v>
      </c>
      <c r="O341" s="155" t="s">
        <v>207</v>
      </c>
      <c r="P341" s="90"/>
      <c r="Q341" s="144" t="s">
        <v>207</v>
      </c>
      <c r="R341" s="90"/>
      <c r="S341" s="144" t="s">
        <v>207</v>
      </c>
      <c r="T341" s="90"/>
      <c r="U341" s="144" t="s">
        <v>207</v>
      </c>
      <c r="V341" s="90"/>
      <c r="W341" s="144" t="s">
        <v>207</v>
      </c>
      <c r="X341" s="90"/>
      <c r="Y341" s="144" t="s">
        <v>62</v>
      </c>
      <c r="Z341" s="90"/>
      <c r="AA341" s="144" t="s">
        <v>207</v>
      </c>
      <c r="AB341" s="90"/>
      <c r="AC341" s="144" t="s">
        <v>207</v>
      </c>
      <c r="AD341" s="90"/>
      <c r="AE341" s="144" t="s">
        <v>207</v>
      </c>
      <c r="AF341" s="142" t="str">
        <f>IF(AND(O341="",Q341="",S341="",U341="",W341="",Y341="",AA341="",AC341=""),"",IF(OR(AND(O341&lt;&gt;"NA",O341&lt;&gt;"C",O341&lt;&gt;"NC",O341&lt;&gt;"SF",O341&lt;&gt;""),AND(Q341&lt;&gt;"NA",Q341&lt;&gt;"C",Q341&lt;&gt;"NC",Q341&lt;&gt;"SF",Q341&lt;&gt;""),AND(S341&lt;&gt;"NA",S341&lt;&gt;"C",S341&lt;&gt;"NC",S341&lt;&gt;"SF",S341&lt;&gt;""),AND(U341&lt;&gt;"NA",U341&lt;&gt;"C",U341&lt;&gt;"NC",U341&lt;&gt;"SF",U341&lt;&gt;""),AND(W341&lt;&gt;"NA",W341&lt;&gt;"C",W341&lt;&gt;"NC",W341&lt;&gt;"SF",W341&lt;&gt;""),AND(Y341&lt;&gt;"NA",Y341&lt;&gt;"C",Y341&lt;&gt;"NC",Y341&lt;&gt;"SF",Y341&lt;&gt;""),AND(AA341&lt;&gt;"NA",AA341&lt;&gt;"C",AA341&lt;&gt;"NC",AA341&lt;&gt;"SF",AA341&lt;&gt;""),AND(AC341&lt;&gt;"NA",AC341&lt;&gt;"C",AC341&lt;&gt;"NC",AC341&lt;&gt;"SF",AC341&lt;&gt;"")),"FALSO",IF(AND(O341="NA",Q341="NA",S341="NA",U341="NA",W341="NA",Y341="NA",AA341="NA",AC341="NA"),"NA",IF(OR(O341="NC",Q341="NC",S341="NC",U341="NC",W341="NC",Y341="NC",AA341="NC",AC341="NC",O341="SF",Q341="SF",S341="SF",U341="SF",W341="SF",Y341="SF",AA341="SF",AC341="SF"),"NC",IF(OR(O341="C",Q341="C",S341="C",U341="C",W341="C",Y341="C",AA341="C",AC341="C"),"C","")))))</f>
        <v>C</v>
      </c>
      <c r="AG341" s="185" t="str">
        <f>IF(AND(AE341="C",AF341="C"),"UTILIZOU O PDA CORRETAMENTE",IF(AND(AE341="C",AF341="NC"),"UTILIZOU O PDA CORRETAMENTE. NÃO HÁ FOTOS DE TODAS AS ETAPAS",IF(AND(AE341="NC",AF341="NC"),"NÃO UTILIZOU O PDA",IF(AND(AE341="NA",AF341="NA"),"NÃO AVALIADO POR FALHA DE SINCRONISMO"))))</f>
        <v>UTILIZOU O PDA CORRETAMENTE</v>
      </c>
      <c r="AH341" s="144" t="s">
        <v>207</v>
      </c>
      <c r="AI341" s="150" t="s">
        <v>6</v>
      </c>
      <c r="AJ341" s="149" t="str">
        <f>E341</f>
        <v>SÃO PAULO</v>
      </c>
      <c r="AK341" s="151" t="s">
        <v>60</v>
      </c>
    </row>
    <row r="342" spans="1:37" s="248" customFormat="1" ht="30" hidden="1" customHeight="1">
      <c r="A342" s="162" t="s">
        <v>201</v>
      </c>
      <c r="B342" s="176">
        <v>2620581438</v>
      </c>
      <c r="C342" s="176" t="s">
        <v>1218</v>
      </c>
      <c r="D342" s="176" t="s">
        <v>110</v>
      </c>
      <c r="E342" s="176" t="s">
        <v>5</v>
      </c>
      <c r="F342" s="176" t="s">
        <v>1125</v>
      </c>
      <c r="G342" s="176">
        <v>695</v>
      </c>
      <c r="H342" s="176" t="s">
        <v>203</v>
      </c>
      <c r="I342" s="176" t="s">
        <v>6</v>
      </c>
      <c r="J342" s="176" t="s">
        <v>1220</v>
      </c>
      <c r="K342" s="176"/>
      <c r="L342" s="204">
        <v>46168.353472222225</v>
      </c>
      <c r="M342" s="204">
        <v>46168.393750000003</v>
      </c>
      <c r="N342" s="176" t="s">
        <v>1169</v>
      </c>
      <c r="O342" s="155" t="s">
        <v>207</v>
      </c>
      <c r="P342" s="90"/>
      <c r="Q342" s="144" t="s">
        <v>207</v>
      </c>
      <c r="R342" s="90"/>
      <c r="S342" s="144" t="s">
        <v>230</v>
      </c>
      <c r="T342" s="90"/>
      <c r="U342" s="144" t="s">
        <v>207</v>
      </c>
      <c r="V342" s="90"/>
      <c r="W342" s="144" t="s">
        <v>207</v>
      </c>
      <c r="X342" s="90"/>
      <c r="Y342" s="144" t="s">
        <v>62</v>
      </c>
      <c r="Z342" s="90"/>
      <c r="AA342" s="144" t="s">
        <v>207</v>
      </c>
      <c r="AB342" s="90"/>
      <c r="AC342" s="144" t="s">
        <v>207</v>
      </c>
      <c r="AD342" s="90"/>
      <c r="AE342" s="144" t="s">
        <v>207</v>
      </c>
      <c r="AF342" s="142" t="str">
        <f>IF(AND(O342="",Q342="",S342="",U342="",W342="",Y342="",AA342="",AC342=""),"",IF(OR(AND(O342&lt;&gt;"NA",O342&lt;&gt;"C",O342&lt;&gt;"NC",O342&lt;&gt;"SF",O342&lt;&gt;""),AND(Q342&lt;&gt;"NA",Q342&lt;&gt;"C",Q342&lt;&gt;"NC",Q342&lt;&gt;"SF",Q342&lt;&gt;""),AND(S342&lt;&gt;"NA",S342&lt;&gt;"C",S342&lt;&gt;"NC",S342&lt;&gt;"SF",S342&lt;&gt;""),AND(U342&lt;&gt;"NA",U342&lt;&gt;"C",U342&lt;&gt;"NC",U342&lt;&gt;"SF",U342&lt;&gt;""),AND(W342&lt;&gt;"NA",W342&lt;&gt;"C",W342&lt;&gt;"NC",W342&lt;&gt;"SF",W342&lt;&gt;""),AND(Y342&lt;&gt;"NA",Y342&lt;&gt;"C",Y342&lt;&gt;"NC",Y342&lt;&gt;"SF",Y342&lt;&gt;""),AND(AA342&lt;&gt;"NA",AA342&lt;&gt;"C",AA342&lt;&gt;"NC",AA342&lt;&gt;"SF",AA342&lt;&gt;""),AND(AC342&lt;&gt;"NA",AC342&lt;&gt;"C",AC342&lt;&gt;"NC",AC342&lt;&gt;"SF",AC342&lt;&gt;"")),"FALSO",IF(AND(O342="NA",Q342="NA",S342="NA",U342="NA",W342="NA",Y342="NA",AA342="NA",AC342="NA"),"NA",IF(OR(O342="NC",Q342="NC",S342="NC",U342="NC",W342="NC",Y342="NC",AA342="NC",AC342="NC",O342="SF",Q342="SF",S342="SF",U342="SF",W342="SF",Y342="SF",AA342="SF",AC342="SF"),"NC",IF(OR(O342="C",Q342="C",S342="C",U342="C",W342="C",Y342="C",AA342="C",AC342="C"),"C","")))))</f>
        <v>NC</v>
      </c>
      <c r="AG342" s="185" t="str">
        <f>IF(AND(AE342="C",AF342="C"),"UTILIZOU O PDA CORRETAMENTE",IF(AND(AE342="C",AF342="NC"),"UTILIZOU O PDA CORRETAMENTE. NÃO HÁ FOTOS DE TODAS AS ETAPAS",IF(AND(AE342="NC",AF342="NC"),"NÃO UTILIZOU O PDA",IF(AND(AE342="NA",AF342="NA"),"NÃO AVALIADO POR FALHA DE SINCRONISMO"))))</f>
        <v>UTILIZOU O PDA CORRETAMENTE. NÃO HÁ FOTOS DE TODAS AS ETAPAS</v>
      </c>
      <c r="AH342" s="144" t="s">
        <v>207</v>
      </c>
      <c r="AI342" s="150" t="s">
        <v>6</v>
      </c>
      <c r="AJ342" s="149" t="str">
        <f>E342</f>
        <v>SÃO PAULO</v>
      </c>
      <c r="AK342" s="151" t="s">
        <v>60</v>
      </c>
    </row>
    <row r="343" spans="1:37" s="248" customFormat="1" ht="30" hidden="1" customHeight="1">
      <c r="A343" s="162" t="s">
        <v>201</v>
      </c>
      <c r="B343" s="176">
        <v>2621697242</v>
      </c>
      <c r="C343" s="176" t="s">
        <v>121</v>
      </c>
      <c r="D343" s="176" t="s">
        <v>112</v>
      </c>
      <c r="E343" s="176" t="s">
        <v>5</v>
      </c>
      <c r="F343" s="176" t="s">
        <v>1468</v>
      </c>
      <c r="G343" s="176">
        <v>46</v>
      </c>
      <c r="H343" s="176"/>
      <c r="I343" s="176" t="s">
        <v>332</v>
      </c>
      <c r="J343" s="176" t="s">
        <v>1170</v>
      </c>
      <c r="K343" s="176"/>
      <c r="L343" s="204">
        <v>46168.354166666664</v>
      </c>
      <c r="M343" s="204">
        <v>46168.381944444445</v>
      </c>
      <c r="N343" s="176" t="s">
        <v>366</v>
      </c>
      <c r="O343" s="155" t="s">
        <v>207</v>
      </c>
      <c r="P343" s="90"/>
      <c r="Q343" s="144" t="s">
        <v>207</v>
      </c>
      <c r="R343" s="90"/>
      <c r="S343" s="144" t="s">
        <v>62</v>
      </c>
      <c r="T343" s="90"/>
      <c r="U343" s="144" t="s">
        <v>207</v>
      </c>
      <c r="V343" s="90"/>
      <c r="W343" s="144" t="s">
        <v>62</v>
      </c>
      <c r="X343" s="90"/>
      <c r="Y343" s="144" t="s">
        <v>62</v>
      </c>
      <c r="Z343" s="90"/>
      <c r="AA343" s="144" t="s">
        <v>62</v>
      </c>
      <c r="AB343" s="90"/>
      <c r="AC343" s="144" t="s">
        <v>207</v>
      </c>
      <c r="AD343" s="90"/>
      <c r="AE343" s="144" t="s">
        <v>207</v>
      </c>
      <c r="AF343" s="142" t="str">
        <f>IF(AND(O343="",Q343="",S343="",U343="",W343="",Y343="",AA343="",AC343=""),"",IF(OR(AND(O343&lt;&gt;"NA",O343&lt;&gt;"C",O343&lt;&gt;"NC",O343&lt;&gt;"SF",O343&lt;&gt;""),AND(Q343&lt;&gt;"NA",Q343&lt;&gt;"C",Q343&lt;&gt;"NC",Q343&lt;&gt;"SF",Q343&lt;&gt;""),AND(S343&lt;&gt;"NA",S343&lt;&gt;"C",S343&lt;&gt;"NC",S343&lt;&gt;"SF",S343&lt;&gt;""),AND(U343&lt;&gt;"NA",U343&lt;&gt;"C",U343&lt;&gt;"NC",U343&lt;&gt;"SF",U343&lt;&gt;""),AND(W343&lt;&gt;"NA",W343&lt;&gt;"C",W343&lt;&gt;"NC",W343&lt;&gt;"SF",W343&lt;&gt;""),AND(Y343&lt;&gt;"NA",Y343&lt;&gt;"C",Y343&lt;&gt;"NC",Y343&lt;&gt;"SF",Y343&lt;&gt;""),AND(AA343&lt;&gt;"NA",AA343&lt;&gt;"C",AA343&lt;&gt;"NC",AA343&lt;&gt;"SF",AA343&lt;&gt;""),AND(AC343&lt;&gt;"NA",AC343&lt;&gt;"C",AC343&lt;&gt;"NC",AC343&lt;&gt;"SF",AC343&lt;&gt;"")),"FALSO",IF(AND(O343="NA",Q343="NA",S343="NA",U343="NA",W343="NA",Y343="NA",AA343="NA",AC343="NA"),"NA",IF(OR(O343="NC",Q343="NC",S343="NC",U343="NC",W343="NC",Y343="NC",AA343="NC",AC343="NC",O343="SF",Q343="SF",S343="SF",U343="SF",W343="SF",Y343="SF",AA343="SF",AC343="SF"),"NC",IF(OR(O343="C",Q343="C",S343="C",U343="C",W343="C",Y343="C",AA343="C",AC343="C"),"C","")))))</f>
        <v>C</v>
      </c>
      <c r="AG343" s="185" t="str">
        <f>IF(AND(AE343="C",AF343="C"),"UTILIZOU O PDA CORRETAMENTE",IF(AND(AE343="C",AF343="NC"),"UTILIZOU O PDA CORRETAMENTE. NÃO HÁ FOTOS DE TODAS AS ETAPAS",IF(AND(AE343="NC",AF343="NC"),"NÃO UTILIZOU O PDA",IF(AND(AE343="NA",AF343="NA"),"NÃO AVALIADO POR FALHA DE SINCRONISMO"))))</f>
        <v>UTILIZOU O PDA CORRETAMENTE</v>
      </c>
      <c r="AH343" s="144" t="s">
        <v>207</v>
      </c>
      <c r="AI343" s="150" t="s">
        <v>6</v>
      </c>
      <c r="AJ343" s="149" t="str">
        <f>E343</f>
        <v>SÃO PAULO</v>
      </c>
      <c r="AK343" s="151" t="s">
        <v>60</v>
      </c>
    </row>
    <row r="344" spans="1:37" s="248" customFormat="1" ht="30" hidden="1" customHeight="1">
      <c r="A344" s="162" t="s">
        <v>201</v>
      </c>
      <c r="B344" s="176">
        <v>2621508733</v>
      </c>
      <c r="C344" s="176" t="s">
        <v>121</v>
      </c>
      <c r="D344" s="176" t="s">
        <v>112</v>
      </c>
      <c r="E344" s="176" t="s">
        <v>5</v>
      </c>
      <c r="F344" s="176" t="s">
        <v>1469</v>
      </c>
      <c r="G344" s="176">
        <v>515</v>
      </c>
      <c r="H344" s="176" t="s">
        <v>217</v>
      </c>
      <c r="I344" s="176" t="s">
        <v>559</v>
      </c>
      <c r="J344" s="176" t="s">
        <v>1166</v>
      </c>
      <c r="K344" s="176" t="s">
        <v>1186</v>
      </c>
      <c r="L344" s="204">
        <v>46168.414583333331</v>
      </c>
      <c r="M344" s="204">
        <v>46168.480555555558</v>
      </c>
      <c r="N344" s="176" t="s">
        <v>1187</v>
      </c>
      <c r="O344" s="155" t="s">
        <v>207</v>
      </c>
      <c r="P344" s="90"/>
      <c r="Q344" s="144" t="s">
        <v>207</v>
      </c>
      <c r="R344" s="90"/>
      <c r="S344" s="144" t="s">
        <v>62</v>
      </c>
      <c r="T344" s="90"/>
      <c r="U344" s="144" t="s">
        <v>62</v>
      </c>
      <c r="V344" s="90"/>
      <c r="W344" s="144" t="s">
        <v>62</v>
      </c>
      <c r="X344" s="90"/>
      <c r="Y344" s="144" t="s">
        <v>62</v>
      </c>
      <c r="Z344" s="90"/>
      <c r="AA344" s="144" t="s">
        <v>62</v>
      </c>
      <c r="AB344" s="90"/>
      <c r="AC344" s="144" t="s">
        <v>207</v>
      </c>
      <c r="AD344" s="90"/>
      <c r="AE344" s="144" t="s">
        <v>207</v>
      </c>
      <c r="AF344" s="142" t="str">
        <f>IF(AND(O344="",Q344="",S344="",U344="",W344="",Y344="",AA344="",AC344=""),"",IF(OR(AND(O344&lt;&gt;"NA",O344&lt;&gt;"C",O344&lt;&gt;"NC",O344&lt;&gt;"SF",O344&lt;&gt;""),AND(Q344&lt;&gt;"NA",Q344&lt;&gt;"C",Q344&lt;&gt;"NC",Q344&lt;&gt;"SF",Q344&lt;&gt;""),AND(S344&lt;&gt;"NA",S344&lt;&gt;"C",S344&lt;&gt;"NC",S344&lt;&gt;"SF",S344&lt;&gt;""),AND(U344&lt;&gt;"NA",U344&lt;&gt;"C",U344&lt;&gt;"NC",U344&lt;&gt;"SF",U344&lt;&gt;""),AND(W344&lt;&gt;"NA",W344&lt;&gt;"C",W344&lt;&gt;"NC",W344&lt;&gt;"SF",W344&lt;&gt;""),AND(Y344&lt;&gt;"NA",Y344&lt;&gt;"C",Y344&lt;&gt;"NC",Y344&lt;&gt;"SF",Y344&lt;&gt;""),AND(AA344&lt;&gt;"NA",AA344&lt;&gt;"C",AA344&lt;&gt;"NC",AA344&lt;&gt;"SF",AA344&lt;&gt;""),AND(AC344&lt;&gt;"NA",AC344&lt;&gt;"C",AC344&lt;&gt;"NC",AC344&lt;&gt;"SF",AC344&lt;&gt;"")),"FALSO",IF(AND(O344="NA",Q344="NA",S344="NA",U344="NA",W344="NA",Y344="NA",AA344="NA",AC344="NA"),"NA",IF(OR(O344="NC",Q344="NC",S344="NC",U344="NC",W344="NC",Y344="NC",AA344="NC",AC344="NC",O344="SF",Q344="SF",S344="SF",U344="SF",W344="SF",Y344="SF",AA344="SF",AC344="SF"),"NC",IF(OR(O344="C",Q344="C",S344="C",U344="C",W344="C",Y344="C",AA344="C",AC344="C"),"C","")))))</f>
        <v>C</v>
      </c>
      <c r="AG344" s="185" t="str">
        <f>IF(AND(AE344="C",AF344="C"),"UTILIZOU O PDA CORRETAMENTE",IF(AND(AE344="C",AF344="NC"),"UTILIZOU O PDA CORRETAMENTE. NÃO HÁ FOTOS DE TODAS AS ETAPAS",IF(AND(AE344="NC",AF344="NC"),"NÃO UTILIZOU O PDA",IF(AND(AE344="NA",AF344="NA"),"NÃO AVALIADO POR FALHA DE SINCRONISMO"))))</f>
        <v>UTILIZOU O PDA CORRETAMENTE</v>
      </c>
      <c r="AH344" s="144" t="s">
        <v>207</v>
      </c>
      <c r="AI344" s="150" t="s">
        <v>6</v>
      </c>
      <c r="AJ344" s="149" t="str">
        <f>E344</f>
        <v>SÃO PAULO</v>
      </c>
      <c r="AK344" s="151" t="s">
        <v>60</v>
      </c>
    </row>
    <row r="345" spans="1:37" ht="30" hidden="1" customHeight="1">
      <c r="A345" s="162" t="s">
        <v>201</v>
      </c>
      <c r="B345" s="176">
        <v>2622112756</v>
      </c>
      <c r="C345" s="176" t="s">
        <v>121</v>
      </c>
      <c r="D345" s="176" t="s">
        <v>112</v>
      </c>
      <c r="E345" s="176" t="s">
        <v>5</v>
      </c>
      <c r="F345" s="176" t="s">
        <v>1470</v>
      </c>
      <c r="G345" s="176">
        <v>11</v>
      </c>
      <c r="H345" s="176" t="s">
        <v>374</v>
      </c>
      <c r="I345" s="176" t="s">
        <v>325</v>
      </c>
      <c r="J345" s="176" t="s">
        <v>1170</v>
      </c>
      <c r="K345" s="176"/>
      <c r="L345" s="204">
        <v>46168.421527777777</v>
      </c>
      <c r="M345" s="204">
        <v>46168.443055555559</v>
      </c>
      <c r="N345" s="176" t="s">
        <v>366</v>
      </c>
      <c r="O345" s="155" t="s">
        <v>207</v>
      </c>
      <c r="P345" s="90"/>
      <c r="Q345" s="144" t="s">
        <v>207</v>
      </c>
      <c r="R345" s="90"/>
      <c r="S345" s="144" t="s">
        <v>62</v>
      </c>
      <c r="T345" s="90"/>
      <c r="U345" s="144" t="s">
        <v>207</v>
      </c>
      <c r="V345" s="90"/>
      <c r="W345" s="144" t="s">
        <v>62</v>
      </c>
      <c r="X345" s="90"/>
      <c r="Y345" s="144" t="s">
        <v>62</v>
      </c>
      <c r="Z345" s="90"/>
      <c r="AA345" s="144" t="s">
        <v>62</v>
      </c>
      <c r="AB345" s="90"/>
      <c r="AC345" s="144" t="s">
        <v>207</v>
      </c>
      <c r="AD345" s="90"/>
      <c r="AE345" s="144" t="s">
        <v>207</v>
      </c>
      <c r="AF345" s="142" t="str">
        <f>IF(AND(O345="",Q345="",S345="",U345="",W345="",Y345="",AA345="",AC345=""),"",IF(OR(AND(O345&lt;&gt;"NA",O345&lt;&gt;"C",O345&lt;&gt;"NC",O345&lt;&gt;"SF",O345&lt;&gt;""),AND(Q345&lt;&gt;"NA",Q345&lt;&gt;"C",Q345&lt;&gt;"NC",Q345&lt;&gt;"SF",Q345&lt;&gt;""),AND(S345&lt;&gt;"NA",S345&lt;&gt;"C",S345&lt;&gt;"NC",S345&lt;&gt;"SF",S345&lt;&gt;""),AND(U345&lt;&gt;"NA",U345&lt;&gt;"C",U345&lt;&gt;"NC",U345&lt;&gt;"SF",U345&lt;&gt;""),AND(W345&lt;&gt;"NA",W345&lt;&gt;"C",W345&lt;&gt;"NC",W345&lt;&gt;"SF",W345&lt;&gt;""),AND(Y345&lt;&gt;"NA",Y345&lt;&gt;"C",Y345&lt;&gt;"NC",Y345&lt;&gt;"SF",Y345&lt;&gt;""),AND(AA345&lt;&gt;"NA",AA345&lt;&gt;"C",AA345&lt;&gt;"NC",AA345&lt;&gt;"SF",AA345&lt;&gt;""),AND(AC345&lt;&gt;"NA",AC345&lt;&gt;"C",AC345&lt;&gt;"NC",AC345&lt;&gt;"SF",AC345&lt;&gt;"")),"FALSO",IF(AND(O345="NA",Q345="NA",S345="NA",U345="NA",W345="NA",Y345="NA",AA345="NA",AC345="NA"),"NA",IF(OR(O345="NC",Q345="NC",S345="NC",U345="NC",W345="NC",Y345="NC",AA345="NC",AC345="NC",O345="SF",Q345="SF",S345="SF",U345="SF",W345="SF",Y345="SF",AA345="SF",AC345="SF"),"NC",IF(OR(O345="C",Q345="C",S345="C",U345="C",W345="C",Y345="C",AA345="C",AC345="C"),"C","")))))</f>
        <v>C</v>
      </c>
      <c r="AG345" s="185" t="str">
        <f>IF(AND(AE345="C",AF345="C"),"UTILIZOU O PDA CORRETAMENTE",IF(AND(AE345="C",AF345="NC"),"UTILIZOU O PDA CORRETAMENTE. NÃO HÁ FOTOS DE TODAS AS ETAPAS",IF(AND(AE345="NC",AF345="NC"),"NÃO UTILIZOU O PDA",IF(AND(AE345="NA",AF345="NA"),"NÃO AVALIADO POR FALHA DE SINCRONISMO"))))</f>
        <v>UTILIZOU O PDA CORRETAMENTE</v>
      </c>
      <c r="AH345" s="144" t="s">
        <v>207</v>
      </c>
      <c r="AI345" s="150" t="s">
        <v>6</v>
      </c>
      <c r="AJ345" s="149" t="str">
        <f>E345</f>
        <v>SÃO PAULO</v>
      </c>
      <c r="AK345" s="151" t="s">
        <v>60</v>
      </c>
    </row>
    <row r="346" spans="1:37" ht="30" hidden="1" customHeight="1">
      <c r="A346" s="162" t="s">
        <v>201</v>
      </c>
      <c r="B346" s="176">
        <v>2621095893</v>
      </c>
      <c r="C346" s="176" t="s">
        <v>118</v>
      </c>
      <c r="D346" s="176" t="s">
        <v>110</v>
      </c>
      <c r="E346" s="176" t="s">
        <v>5</v>
      </c>
      <c r="F346" s="176" t="s">
        <v>1471</v>
      </c>
      <c r="G346" s="176">
        <v>154</v>
      </c>
      <c r="H346" s="176" t="s">
        <v>217</v>
      </c>
      <c r="I346" s="176" t="s">
        <v>439</v>
      </c>
      <c r="J346" s="176" t="s">
        <v>118</v>
      </c>
      <c r="K346" s="176" t="s">
        <v>1472</v>
      </c>
      <c r="L346" s="204">
        <v>46168.431944444441</v>
      </c>
      <c r="M346" s="204">
        <v>46168.515277777777</v>
      </c>
      <c r="N346" s="176" t="s">
        <v>1169</v>
      </c>
      <c r="O346" s="155" t="s">
        <v>207</v>
      </c>
      <c r="P346" s="90"/>
      <c r="Q346" s="144" t="s">
        <v>207</v>
      </c>
      <c r="R346" s="90"/>
      <c r="S346" s="144" t="s">
        <v>207</v>
      </c>
      <c r="T346" s="90"/>
      <c r="U346" s="144" t="s">
        <v>207</v>
      </c>
      <c r="V346" s="90"/>
      <c r="W346" s="144" t="s">
        <v>207</v>
      </c>
      <c r="X346" s="90"/>
      <c r="Y346" s="144" t="s">
        <v>62</v>
      </c>
      <c r="Z346" s="90"/>
      <c r="AA346" s="144" t="s">
        <v>207</v>
      </c>
      <c r="AB346" s="90"/>
      <c r="AC346" s="144" t="s">
        <v>207</v>
      </c>
      <c r="AD346" s="90"/>
      <c r="AE346" s="144" t="s">
        <v>207</v>
      </c>
      <c r="AF346" s="142" t="str">
        <f>IF(AND(O346="",Q346="",S346="",U346="",W346="",Y346="",AA346="",AC346=""),"",IF(OR(AND(O346&lt;&gt;"NA",O346&lt;&gt;"C",O346&lt;&gt;"NC",O346&lt;&gt;"SF",O346&lt;&gt;""),AND(Q346&lt;&gt;"NA",Q346&lt;&gt;"C",Q346&lt;&gt;"NC",Q346&lt;&gt;"SF",Q346&lt;&gt;""),AND(S346&lt;&gt;"NA",S346&lt;&gt;"C",S346&lt;&gt;"NC",S346&lt;&gt;"SF",S346&lt;&gt;""),AND(U346&lt;&gt;"NA",U346&lt;&gt;"C",U346&lt;&gt;"NC",U346&lt;&gt;"SF",U346&lt;&gt;""),AND(W346&lt;&gt;"NA",W346&lt;&gt;"C",W346&lt;&gt;"NC",W346&lt;&gt;"SF",W346&lt;&gt;""),AND(Y346&lt;&gt;"NA",Y346&lt;&gt;"C",Y346&lt;&gt;"NC",Y346&lt;&gt;"SF",Y346&lt;&gt;""),AND(AA346&lt;&gt;"NA",AA346&lt;&gt;"C",AA346&lt;&gt;"NC",AA346&lt;&gt;"SF",AA346&lt;&gt;""),AND(AC346&lt;&gt;"NA",AC346&lt;&gt;"C",AC346&lt;&gt;"NC",AC346&lt;&gt;"SF",AC346&lt;&gt;"")),"FALSO",IF(AND(O346="NA",Q346="NA",S346="NA",U346="NA",W346="NA",Y346="NA",AA346="NA",AC346="NA"),"NA",IF(OR(O346="NC",Q346="NC",S346="NC",U346="NC",W346="NC",Y346="NC",AA346="NC",AC346="NC",O346="SF",Q346="SF",S346="SF",U346="SF",W346="SF",Y346="SF",AA346="SF",AC346="SF"),"NC",IF(OR(O346="C",Q346="C",S346="C",U346="C",W346="C",Y346="C",AA346="C",AC346="C"),"C","")))))</f>
        <v>C</v>
      </c>
      <c r="AG346" s="185" t="str">
        <f>IF(AND(AE346="C",AF346="C"),"UTILIZOU O PDA CORRETAMENTE",IF(AND(AE346="C",AF346="NC"),"UTILIZOU O PDA CORRETAMENTE. NÃO HÁ FOTOS DE TODAS AS ETAPAS",IF(AND(AE346="NC",AF346="NC"),"NÃO UTILIZOU O PDA",IF(AND(AE346="NA",AF346="NA"),"NÃO AVALIADO POR FALHA DE SINCRONISMO"))))</f>
        <v>UTILIZOU O PDA CORRETAMENTE</v>
      </c>
      <c r="AH346" s="144" t="s">
        <v>207</v>
      </c>
      <c r="AI346" s="150" t="s">
        <v>6</v>
      </c>
      <c r="AJ346" s="149" t="str">
        <f>E346</f>
        <v>SÃO PAULO</v>
      </c>
      <c r="AK346" s="151" t="s">
        <v>60</v>
      </c>
    </row>
    <row r="347" spans="1:37" ht="30" hidden="1" customHeight="1">
      <c r="A347" s="162" t="s">
        <v>201</v>
      </c>
      <c r="B347" s="176">
        <v>2619195038</v>
      </c>
      <c r="C347" s="176" t="s">
        <v>1218</v>
      </c>
      <c r="D347" s="176" t="s">
        <v>110</v>
      </c>
      <c r="E347" s="176" t="s">
        <v>5</v>
      </c>
      <c r="F347" s="176" t="s">
        <v>1150</v>
      </c>
      <c r="G347" s="176">
        <v>1598</v>
      </c>
      <c r="H347" s="176"/>
      <c r="I347" s="176" t="s">
        <v>254</v>
      </c>
      <c r="J347" s="176" t="s">
        <v>1220</v>
      </c>
      <c r="K347" s="176" t="s">
        <v>1473</v>
      </c>
      <c r="L347" s="204">
        <v>46168.431944444441</v>
      </c>
      <c r="M347" s="204">
        <v>46168.560416666667</v>
      </c>
      <c r="N347" s="176" t="s">
        <v>1179</v>
      </c>
      <c r="O347" s="155" t="s">
        <v>207</v>
      </c>
      <c r="P347" s="90"/>
      <c r="Q347" s="144" t="s">
        <v>207</v>
      </c>
      <c r="R347" s="90"/>
      <c r="S347" s="144" t="s">
        <v>207</v>
      </c>
      <c r="T347" s="90"/>
      <c r="U347" s="144" t="s">
        <v>207</v>
      </c>
      <c r="V347" s="90"/>
      <c r="W347" s="144" t="s">
        <v>207</v>
      </c>
      <c r="X347" s="90"/>
      <c r="Y347" s="144" t="s">
        <v>62</v>
      </c>
      <c r="Z347" s="90"/>
      <c r="AA347" s="144" t="s">
        <v>207</v>
      </c>
      <c r="AB347" s="90"/>
      <c r="AC347" s="144" t="s">
        <v>207</v>
      </c>
      <c r="AD347" s="90"/>
      <c r="AE347" s="144" t="s">
        <v>207</v>
      </c>
      <c r="AF347" s="142" t="str">
        <f>IF(AND(O347="",Q347="",S347="",U347="",W347="",Y347="",AA347="",AC347=""),"",IF(OR(AND(O347&lt;&gt;"NA",O347&lt;&gt;"C",O347&lt;&gt;"NC",O347&lt;&gt;"SF",O347&lt;&gt;""),AND(Q347&lt;&gt;"NA",Q347&lt;&gt;"C",Q347&lt;&gt;"NC",Q347&lt;&gt;"SF",Q347&lt;&gt;""),AND(S347&lt;&gt;"NA",S347&lt;&gt;"C",S347&lt;&gt;"NC",S347&lt;&gt;"SF",S347&lt;&gt;""),AND(U347&lt;&gt;"NA",U347&lt;&gt;"C",U347&lt;&gt;"NC",U347&lt;&gt;"SF",U347&lt;&gt;""),AND(W347&lt;&gt;"NA",W347&lt;&gt;"C",W347&lt;&gt;"NC",W347&lt;&gt;"SF",W347&lt;&gt;""),AND(Y347&lt;&gt;"NA",Y347&lt;&gt;"C",Y347&lt;&gt;"NC",Y347&lt;&gt;"SF",Y347&lt;&gt;""),AND(AA347&lt;&gt;"NA",AA347&lt;&gt;"C",AA347&lt;&gt;"NC",AA347&lt;&gt;"SF",AA347&lt;&gt;""),AND(AC347&lt;&gt;"NA",AC347&lt;&gt;"C",AC347&lt;&gt;"NC",AC347&lt;&gt;"SF",AC347&lt;&gt;"")),"FALSO",IF(AND(O347="NA",Q347="NA",S347="NA",U347="NA",W347="NA",Y347="NA",AA347="NA",AC347="NA"),"NA",IF(OR(O347="NC",Q347="NC",S347="NC",U347="NC",W347="NC",Y347="NC",AA347="NC",AC347="NC",O347="SF",Q347="SF",S347="SF",U347="SF",W347="SF",Y347="SF",AA347="SF",AC347="SF"),"NC",IF(OR(O347="C",Q347="C",S347="C",U347="C",W347="C",Y347="C",AA347="C",AC347="C"),"C","")))))</f>
        <v>C</v>
      </c>
      <c r="AG347" s="185" t="str">
        <f>IF(AND(AE347="C",AF347="C"),"UTILIZOU O PDA CORRETAMENTE",IF(AND(AE347="C",AF347="NC"),"UTILIZOU O PDA CORRETAMENTE. NÃO HÁ FOTOS DE TODAS AS ETAPAS",IF(AND(AE347="NC",AF347="NC"),"NÃO UTILIZOU O PDA",IF(AND(AE347="NA",AF347="NA"),"NÃO AVALIADO POR FALHA DE SINCRONISMO"))))</f>
        <v>UTILIZOU O PDA CORRETAMENTE</v>
      </c>
      <c r="AH347" s="144" t="s">
        <v>207</v>
      </c>
      <c r="AI347" s="150" t="s">
        <v>6</v>
      </c>
      <c r="AJ347" s="149" t="str">
        <f>E347</f>
        <v>SÃO PAULO</v>
      </c>
      <c r="AK347" s="151" t="s">
        <v>60</v>
      </c>
    </row>
    <row r="348" spans="1:37" ht="30" hidden="1" customHeight="1">
      <c r="A348" s="162" t="s">
        <v>201</v>
      </c>
      <c r="B348" s="176">
        <v>2621880504</v>
      </c>
      <c r="C348" s="176" t="s">
        <v>121</v>
      </c>
      <c r="D348" s="176" t="s">
        <v>112</v>
      </c>
      <c r="E348" s="176" t="s">
        <v>5</v>
      </c>
      <c r="F348" s="176" t="s">
        <v>1474</v>
      </c>
      <c r="G348" s="176">
        <v>98</v>
      </c>
      <c r="H348" s="176" t="s">
        <v>203</v>
      </c>
      <c r="I348" s="176" t="s">
        <v>862</v>
      </c>
      <c r="J348" s="176" t="s">
        <v>1170</v>
      </c>
      <c r="K348" s="176"/>
      <c r="L348" s="204">
        <v>46168.439583333333</v>
      </c>
      <c r="M348" s="204">
        <v>46168.44027777778</v>
      </c>
      <c r="N348" s="176" t="s">
        <v>1171</v>
      </c>
      <c r="O348" s="155" t="s">
        <v>207</v>
      </c>
      <c r="P348" s="90"/>
      <c r="Q348" s="144" t="s">
        <v>207</v>
      </c>
      <c r="R348" s="90"/>
      <c r="S348" s="144" t="s">
        <v>62</v>
      </c>
      <c r="T348" s="90"/>
      <c r="U348" s="144" t="s">
        <v>207</v>
      </c>
      <c r="V348" s="90"/>
      <c r="W348" s="144" t="s">
        <v>62</v>
      </c>
      <c r="X348" s="90"/>
      <c r="Y348" s="144" t="s">
        <v>62</v>
      </c>
      <c r="Z348" s="90"/>
      <c r="AA348" s="144" t="s">
        <v>207</v>
      </c>
      <c r="AB348" s="90"/>
      <c r="AC348" s="144" t="s">
        <v>207</v>
      </c>
      <c r="AD348" s="90"/>
      <c r="AE348" s="144" t="s">
        <v>207</v>
      </c>
      <c r="AF348" s="142" t="str">
        <f>IF(AND(O348="",Q348="",S348="",U348="",W348="",Y348="",AA348="",AC348=""),"",IF(OR(AND(O348&lt;&gt;"NA",O348&lt;&gt;"C",O348&lt;&gt;"NC",O348&lt;&gt;"SF",O348&lt;&gt;""),AND(Q348&lt;&gt;"NA",Q348&lt;&gt;"C",Q348&lt;&gt;"NC",Q348&lt;&gt;"SF",Q348&lt;&gt;""),AND(S348&lt;&gt;"NA",S348&lt;&gt;"C",S348&lt;&gt;"NC",S348&lt;&gt;"SF",S348&lt;&gt;""),AND(U348&lt;&gt;"NA",U348&lt;&gt;"C",U348&lt;&gt;"NC",U348&lt;&gt;"SF",U348&lt;&gt;""),AND(W348&lt;&gt;"NA",W348&lt;&gt;"C",W348&lt;&gt;"NC",W348&lt;&gt;"SF",W348&lt;&gt;""),AND(Y348&lt;&gt;"NA",Y348&lt;&gt;"C",Y348&lt;&gt;"NC",Y348&lt;&gt;"SF",Y348&lt;&gt;""),AND(AA348&lt;&gt;"NA",AA348&lt;&gt;"C",AA348&lt;&gt;"NC",AA348&lt;&gt;"SF",AA348&lt;&gt;""),AND(AC348&lt;&gt;"NA",AC348&lt;&gt;"C",AC348&lt;&gt;"NC",AC348&lt;&gt;"SF",AC348&lt;&gt;"")),"FALSO",IF(AND(O348="NA",Q348="NA",S348="NA",U348="NA",W348="NA",Y348="NA",AA348="NA",AC348="NA"),"NA",IF(OR(O348="NC",Q348="NC",S348="NC",U348="NC",W348="NC",Y348="NC",AA348="NC",AC348="NC",O348="SF",Q348="SF",S348="SF",U348="SF",W348="SF",Y348="SF",AA348="SF",AC348="SF"),"NC",IF(OR(O348="C",Q348="C",S348="C",U348="C",W348="C",Y348="C",AA348="C",AC348="C"),"C","")))))</f>
        <v>C</v>
      </c>
      <c r="AG348" s="185" t="str">
        <f>IF(AND(AE348="C",AF348="C"),"UTILIZOU O PDA CORRETAMENTE",IF(AND(AE348="C",AF348="NC"),"UTILIZOU O PDA CORRETAMENTE. NÃO HÁ FOTOS DE TODAS AS ETAPAS",IF(AND(AE348="NC",AF348="NC"),"NÃO UTILIZOU O PDA",IF(AND(AE348="NA",AF348="NA"),"NÃO AVALIADO POR FALHA DE SINCRONISMO"))))</f>
        <v>UTILIZOU O PDA CORRETAMENTE</v>
      </c>
      <c r="AH348" s="144"/>
      <c r="AI348" s="150" t="s">
        <v>6</v>
      </c>
      <c r="AJ348" s="149" t="str">
        <f>E348</f>
        <v>SÃO PAULO</v>
      </c>
      <c r="AK348" s="151" t="s">
        <v>60</v>
      </c>
    </row>
    <row r="349" spans="1:37" ht="30" hidden="1" customHeight="1">
      <c r="A349" s="162" t="s">
        <v>201</v>
      </c>
      <c r="B349" s="176">
        <v>2622112800</v>
      </c>
      <c r="C349" s="176" t="s">
        <v>121</v>
      </c>
      <c r="D349" s="176" t="s">
        <v>112</v>
      </c>
      <c r="E349" s="176" t="s">
        <v>5</v>
      </c>
      <c r="F349" s="176" t="s">
        <v>1475</v>
      </c>
      <c r="G349" s="176">
        <v>3</v>
      </c>
      <c r="H349" s="176" t="s">
        <v>203</v>
      </c>
      <c r="I349" s="176" t="s">
        <v>356</v>
      </c>
      <c r="J349" s="176" t="s">
        <v>1170</v>
      </c>
      <c r="K349" s="176" t="s">
        <v>1476</v>
      </c>
      <c r="L349" s="204">
        <v>46168.452777777777</v>
      </c>
      <c r="M349" s="204">
        <v>46168.493750000001</v>
      </c>
      <c r="N349" s="176" t="s">
        <v>366</v>
      </c>
      <c r="O349" s="155" t="s">
        <v>231</v>
      </c>
      <c r="P349" s="90" t="s">
        <v>891</v>
      </c>
      <c r="Q349" s="144" t="s">
        <v>231</v>
      </c>
      <c r="R349" s="90" t="s">
        <v>891</v>
      </c>
      <c r="S349" s="144" t="s">
        <v>231</v>
      </c>
      <c r="T349" s="90" t="s">
        <v>891</v>
      </c>
      <c r="U349" s="144" t="s">
        <v>231</v>
      </c>
      <c r="V349" s="90" t="s">
        <v>891</v>
      </c>
      <c r="W349" s="144" t="s">
        <v>231</v>
      </c>
      <c r="X349" s="90" t="s">
        <v>891</v>
      </c>
      <c r="Y349" s="144" t="s">
        <v>231</v>
      </c>
      <c r="Z349" s="90" t="s">
        <v>891</v>
      </c>
      <c r="AA349" s="144" t="s">
        <v>231</v>
      </c>
      <c r="AB349" s="90" t="s">
        <v>891</v>
      </c>
      <c r="AC349" s="144" t="s">
        <v>231</v>
      </c>
      <c r="AD349" s="90" t="s">
        <v>891</v>
      </c>
      <c r="AE349" s="144" t="s">
        <v>231</v>
      </c>
      <c r="AF349" s="142" t="str">
        <f>IF(AND(O349="",Q349="",S349="",U349="",W349="",Y349="",AA349="",AC349=""),"",IF(OR(AND(O349&lt;&gt;"NA",O349&lt;&gt;"C",O349&lt;&gt;"NC",O349&lt;&gt;"SF",O349&lt;&gt;""),AND(Q349&lt;&gt;"NA",Q349&lt;&gt;"C",Q349&lt;&gt;"NC",Q349&lt;&gt;"SF",Q349&lt;&gt;""),AND(S349&lt;&gt;"NA",S349&lt;&gt;"C",S349&lt;&gt;"NC",S349&lt;&gt;"SF",S349&lt;&gt;""),AND(U349&lt;&gt;"NA",U349&lt;&gt;"C",U349&lt;&gt;"NC",U349&lt;&gt;"SF",U349&lt;&gt;""),AND(W349&lt;&gt;"NA",W349&lt;&gt;"C",W349&lt;&gt;"NC",W349&lt;&gt;"SF",W349&lt;&gt;""),AND(Y349&lt;&gt;"NA",Y349&lt;&gt;"C",Y349&lt;&gt;"NC",Y349&lt;&gt;"SF",Y349&lt;&gt;""),AND(AA349&lt;&gt;"NA",AA349&lt;&gt;"C",AA349&lt;&gt;"NC",AA349&lt;&gt;"SF",AA349&lt;&gt;""),AND(AC349&lt;&gt;"NA",AC349&lt;&gt;"C",AC349&lt;&gt;"NC",AC349&lt;&gt;"SF",AC349&lt;&gt;"")),"FALSO",IF(AND(O349="NA",Q349="NA",S349="NA",U349="NA",W349="NA",Y349="NA",AA349="NA",AC349="NA"),"NA",IF(OR(O349="NC",Q349="NC",S349="NC",U349="NC",W349="NC",Y349="NC",AA349="NC",AC349="NC",O349="SF",Q349="SF",S349="SF",U349="SF",W349="SF",Y349="SF",AA349="SF",AC349="SF"),"NC",IF(OR(O349="C",Q349="C",S349="C",U349="C",W349="C",Y349="C",AA349="C",AC349="C"),"C","")))))</f>
        <v>NC</v>
      </c>
      <c r="AG349" s="185" t="str">
        <f>IF(AND(AE349="C",AF349="C"),"UTILIZOU O PDA CORRETAMENTE",IF(AND(AE349="C",AF349="NC"),"UTILIZOU O PDA CORRETAMENTE. NÃO HÁ FOTOS DE TODAS AS ETAPAS",IF(AND(AE349="NC",AF349="NC"),"NÃO UTILIZOU O PDA",IF(AND(AE349="NA",AF349="NA"),"NÃO AVALIADO POR FALHA DE SINCRONISMO"))))</f>
        <v>NÃO UTILIZOU O PDA</v>
      </c>
      <c r="AH349" s="144" t="s">
        <v>207</v>
      </c>
      <c r="AI349" s="150" t="s">
        <v>6</v>
      </c>
      <c r="AJ349" s="149" t="str">
        <f>E349</f>
        <v>SÃO PAULO</v>
      </c>
      <c r="AK349" s="151" t="s">
        <v>60</v>
      </c>
    </row>
    <row r="350" spans="1:37" s="248" customFormat="1" ht="30" hidden="1" customHeight="1">
      <c r="A350" s="162" t="s">
        <v>201</v>
      </c>
      <c r="B350" s="176">
        <v>2621252597</v>
      </c>
      <c r="C350" s="176" t="s">
        <v>1172</v>
      </c>
      <c r="D350" s="176" t="s">
        <v>112</v>
      </c>
      <c r="E350" s="176" t="s">
        <v>5</v>
      </c>
      <c r="F350" s="176" t="s">
        <v>1477</v>
      </c>
      <c r="G350" s="176">
        <v>256</v>
      </c>
      <c r="H350" s="176" t="s">
        <v>217</v>
      </c>
      <c r="I350" s="176" t="s">
        <v>465</v>
      </c>
      <c r="J350" s="176" t="s">
        <v>1191</v>
      </c>
      <c r="K350" s="176" t="s">
        <v>1186</v>
      </c>
      <c r="L350" s="204">
        <v>46168.517361111109</v>
      </c>
      <c r="M350" s="204">
        <v>46168.586111111108</v>
      </c>
      <c r="N350" s="176" t="s">
        <v>1187</v>
      </c>
      <c r="O350" s="155" t="s">
        <v>62</v>
      </c>
      <c r="P350" s="90" t="s">
        <v>1478</v>
      </c>
      <c r="Q350" s="144" t="s">
        <v>62</v>
      </c>
      <c r="R350" s="90" t="s">
        <v>1478</v>
      </c>
      <c r="S350" s="144" t="s">
        <v>62</v>
      </c>
      <c r="T350" s="90" t="s">
        <v>1478</v>
      </c>
      <c r="U350" s="144" t="s">
        <v>62</v>
      </c>
      <c r="V350" s="90" t="s">
        <v>1478</v>
      </c>
      <c r="W350" s="144" t="s">
        <v>62</v>
      </c>
      <c r="X350" s="90" t="s">
        <v>1478</v>
      </c>
      <c r="Y350" s="144" t="s">
        <v>62</v>
      </c>
      <c r="Z350" s="90" t="s">
        <v>1478</v>
      </c>
      <c r="AA350" s="144" t="s">
        <v>62</v>
      </c>
      <c r="AB350" s="90" t="s">
        <v>1478</v>
      </c>
      <c r="AC350" s="144" t="s">
        <v>62</v>
      </c>
      <c r="AD350" s="90" t="s">
        <v>1478</v>
      </c>
      <c r="AE350" s="144" t="s">
        <v>62</v>
      </c>
      <c r="AF350" s="142" t="str">
        <f>IF(AND(O350="",Q350="",S350="",U350="",W350="",Y350="",AA350="",AC350=""),"",IF(OR(AND(O350&lt;&gt;"NA",O350&lt;&gt;"C",O350&lt;&gt;"NC",O350&lt;&gt;"SF",O350&lt;&gt;""),AND(Q350&lt;&gt;"NA",Q350&lt;&gt;"C",Q350&lt;&gt;"NC",Q350&lt;&gt;"SF",Q350&lt;&gt;""),AND(S350&lt;&gt;"NA",S350&lt;&gt;"C",S350&lt;&gt;"NC",S350&lt;&gt;"SF",S350&lt;&gt;""),AND(U350&lt;&gt;"NA",U350&lt;&gt;"C",U350&lt;&gt;"NC",U350&lt;&gt;"SF",U350&lt;&gt;""),AND(W350&lt;&gt;"NA",W350&lt;&gt;"C",W350&lt;&gt;"NC",W350&lt;&gt;"SF",W350&lt;&gt;""),AND(Y350&lt;&gt;"NA",Y350&lt;&gt;"C",Y350&lt;&gt;"NC",Y350&lt;&gt;"SF",Y350&lt;&gt;""),AND(AA350&lt;&gt;"NA",AA350&lt;&gt;"C",AA350&lt;&gt;"NC",AA350&lt;&gt;"SF",AA350&lt;&gt;""),AND(AC350&lt;&gt;"NA",AC350&lt;&gt;"C",AC350&lt;&gt;"NC",AC350&lt;&gt;"SF",AC350&lt;&gt;"")),"FALSO",IF(AND(O350="NA",Q350="NA",S350="NA",U350="NA",W350="NA",Y350="NA",AA350="NA",AC350="NA"),"NA",IF(OR(O350="NC",Q350="NC",S350="NC",U350="NC",W350="NC",Y350="NC",AA350="NC",AC350="NC",O350="SF",Q350="SF",S350="SF",U350="SF",W350="SF",Y350="SF",AA350="SF",AC350="SF"),"NC",IF(OR(O350="C",Q350="C",S350="C",U350="C",W350="C",Y350="C",AA350="C",AC350="C"),"C","")))))</f>
        <v>NA</v>
      </c>
      <c r="AG350" s="185" t="str">
        <f>IF(AND(AE350="C",AF350="C"),"UTILIZOU O PDA CORRETAMENTE",IF(AND(AE350="C",AF350="NC"),"UTILIZOU O PDA CORRETAMENTE. NÃO HÁ FOTOS DE TODAS AS ETAPAS",IF(AND(AE350="NC",AF350="NC"),"NÃO UTILIZOU O PDA",IF(AND(AE350="NA",AF350="NA"),"NÃO AVALIADO POR FALHA DE SINCRONISMO"))))</f>
        <v>NÃO AVALIADO POR FALHA DE SINCRONISMO</v>
      </c>
      <c r="AH350" s="144" t="s">
        <v>207</v>
      </c>
      <c r="AI350" s="150" t="s">
        <v>6</v>
      </c>
      <c r="AJ350" s="149" t="str">
        <f>E350</f>
        <v>SÃO PAULO</v>
      </c>
      <c r="AK350" s="151" t="s">
        <v>60</v>
      </c>
    </row>
    <row r="351" spans="1:37" ht="30" hidden="1" customHeight="1">
      <c r="A351" s="162" t="s">
        <v>201</v>
      </c>
      <c r="B351" s="176">
        <v>2622112662</v>
      </c>
      <c r="C351" s="176" t="s">
        <v>121</v>
      </c>
      <c r="D351" s="176" t="s">
        <v>112</v>
      </c>
      <c r="E351" s="176" t="s">
        <v>5</v>
      </c>
      <c r="F351" s="176" t="s">
        <v>422</v>
      </c>
      <c r="G351" s="176">
        <v>300</v>
      </c>
      <c r="H351" s="176" t="s">
        <v>203</v>
      </c>
      <c r="I351" s="176" t="s">
        <v>423</v>
      </c>
      <c r="J351" s="176" t="s">
        <v>1170</v>
      </c>
      <c r="K351" s="176" t="s">
        <v>217</v>
      </c>
      <c r="L351" s="204">
        <v>46168.525694444441</v>
      </c>
      <c r="M351" s="204">
        <v>46168.526388888888</v>
      </c>
      <c r="N351" s="176" t="s">
        <v>1171</v>
      </c>
      <c r="O351" s="155" t="s">
        <v>207</v>
      </c>
      <c r="P351" s="90"/>
      <c r="Q351" s="144" t="s">
        <v>207</v>
      </c>
      <c r="R351" s="90"/>
      <c r="S351" s="144" t="s">
        <v>62</v>
      </c>
      <c r="T351" s="90"/>
      <c r="U351" s="144" t="s">
        <v>207</v>
      </c>
      <c r="V351" s="90"/>
      <c r="W351" s="144" t="s">
        <v>62</v>
      </c>
      <c r="X351" s="90"/>
      <c r="Y351" s="144" t="s">
        <v>62</v>
      </c>
      <c r="Z351" s="90"/>
      <c r="AA351" s="144" t="s">
        <v>62</v>
      </c>
      <c r="AB351" s="90"/>
      <c r="AC351" s="144" t="s">
        <v>207</v>
      </c>
      <c r="AD351" s="90"/>
      <c r="AE351" s="144" t="s">
        <v>207</v>
      </c>
      <c r="AF351" s="142" t="str">
        <f>IF(AND(O351="",Q351="",S351="",U351="",W351="",Y351="",AA351="",AC351=""),"",IF(OR(AND(O351&lt;&gt;"NA",O351&lt;&gt;"C",O351&lt;&gt;"NC",O351&lt;&gt;"SF",O351&lt;&gt;""),AND(Q351&lt;&gt;"NA",Q351&lt;&gt;"C",Q351&lt;&gt;"NC",Q351&lt;&gt;"SF",Q351&lt;&gt;""),AND(S351&lt;&gt;"NA",S351&lt;&gt;"C",S351&lt;&gt;"NC",S351&lt;&gt;"SF",S351&lt;&gt;""),AND(U351&lt;&gt;"NA",U351&lt;&gt;"C",U351&lt;&gt;"NC",U351&lt;&gt;"SF",U351&lt;&gt;""),AND(W351&lt;&gt;"NA",W351&lt;&gt;"C",W351&lt;&gt;"NC",W351&lt;&gt;"SF",W351&lt;&gt;""),AND(Y351&lt;&gt;"NA",Y351&lt;&gt;"C",Y351&lt;&gt;"NC",Y351&lt;&gt;"SF",Y351&lt;&gt;""),AND(AA351&lt;&gt;"NA",AA351&lt;&gt;"C",AA351&lt;&gt;"NC",AA351&lt;&gt;"SF",AA351&lt;&gt;""),AND(AC351&lt;&gt;"NA",AC351&lt;&gt;"C",AC351&lt;&gt;"NC",AC351&lt;&gt;"SF",AC351&lt;&gt;"")),"FALSO",IF(AND(O351="NA",Q351="NA",S351="NA",U351="NA",W351="NA",Y351="NA",AA351="NA",AC351="NA"),"NA",IF(OR(O351="NC",Q351="NC",S351="NC",U351="NC",W351="NC",Y351="NC",AA351="NC",AC351="NC",O351="SF",Q351="SF",S351="SF",U351="SF",W351="SF",Y351="SF",AA351="SF",AC351="SF"),"NC",IF(OR(O351="C",Q351="C",S351="C",U351="C",W351="C",Y351="C",AA351="C",AC351="C"),"C","")))))</f>
        <v>C</v>
      </c>
      <c r="AG351" s="185" t="str">
        <f>IF(AND(AE351="C",AF351="C"),"UTILIZOU O PDA CORRETAMENTE",IF(AND(AE351="C",AF351="NC"),"UTILIZOU O PDA CORRETAMENTE. NÃO HÁ FOTOS DE TODAS AS ETAPAS",IF(AND(AE351="NC",AF351="NC"),"NÃO UTILIZOU O PDA",IF(AND(AE351="NA",AF351="NA"),"NÃO AVALIADO POR FALHA DE SINCRONISMO"))))</f>
        <v>UTILIZOU O PDA CORRETAMENTE</v>
      </c>
      <c r="AH351" s="144" t="s">
        <v>207</v>
      </c>
      <c r="AI351" s="150" t="s">
        <v>6</v>
      </c>
      <c r="AJ351" s="149" t="str">
        <f>E351</f>
        <v>SÃO PAULO</v>
      </c>
      <c r="AK351" s="151" t="s">
        <v>60</v>
      </c>
    </row>
    <row r="352" spans="1:37" ht="30" hidden="1" customHeight="1">
      <c r="A352" s="162" t="s">
        <v>201</v>
      </c>
      <c r="B352" s="176">
        <v>2621890637</v>
      </c>
      <c r="C352" s="176" t="s">
        <v>122</v>
      </c>
      <c r="D352" s="176" t="s">
        <v>111</v>
      </c>
      <c r="E352" s="176" t="s">
        <v>5</v>
      </c>
      <c r="F352" s="176" t="s">
        <v>1479</v>
      </c>
      <c r="G352" s="176">
        <v>101</v>
      </c>
      <c r="H352" s="176"/>
      <c r="I352" s="176" t="s">
        <v>335</v>
      </c>
      <c r="J352" s="176" t="s">
        <v>1177</v>
      </c>
      <c r="K352" s="176" t="s">
        <v>1480</v>
      </c>
      <c r="L352" s="204">
        <v>46168.581944444442</v>
      </c>
      <c r="M352" s="204">
        <v>46168.62222222222</v>
      </c>
      <c r="N352" s="176" t="s">
        <v>1169</v>
      </c>
      <c r="O352" s="155" t="s">
        <v>207</v>
      </c>
      <c r="P352" s="90"/>
      <c r="Q352" s="144" t="s">
        <v>207</v>
      </c>
      <c r="R352" s="90"/>
      <c r="S352" s="144" t="s">
        <v>207</v>
      </c>
      <c r="T352" s="90"/>
      <c r="U352" s="144" t="s">
        <v>207</v>
      </c>
      <c r="V352" s="90"/>
      <c r="W352" s="144" t="s">
        <v>62</v>
      </c>
      <c r="X352" s="90"/>
      <c r="Y352" s="144" t="s">
        <v>62</v>
      </c>
      <c r="Z352" s="90"/>
      <c r="AA352" s="144" t="s">
        <v>207</v>
      </c>
      <c r="AB352" s="90"/>
      <c r="AC352" s="144" t="s">
        <v>207</v>
      </c>
      <c r="AD352" s="90"/>
      <c r="AE352" s="144" t="s">
        <v>207</v>
      </c>
      <c r="AF352" s="142" t="str">
        <f>IF(AND(O352="",Q352="",S352="",U352="",W352="",Y352="",AA352="",AC352=""),"",IF(OR(AND(O352&lt;&gt;"NA",O352&lt;&gt;"C",O352&lt;&gt;"NC",O352&lt;&gt;"SF",O352&lt;&gt;""),AND(Q352&lt;&gt;"NA",Q352&lt;&gt;"C",Q352&lt;&gt;"NC",Q352&lt;&gt;"SF",Q352&lt;&gt;""),AND(S352&lt;&gt;"NA",S352&lt;&gt;"C",S352&lt;&gt;"NC",S352&lt;&gt;"SF",S352&lt;&gt;""),AND(U352&lt;&gt;"NA",U352&lt;&gt;"C",U352&lt;&gt;"NC",U352&lt;&gt;"SF",U352&lt;&gt;""),AND(W352&lt;&gt;"NA",W352&lt;&gt;"C",W352&lt;&gt;"NC",W352&lt;&gt;"SF",W352&lt;&gt;""),AND(Y352&lt;&gt;"NA",Y352&lt;&gt;"C",Y352&lt;&gt;"NC",Y352&lt;&gt;"SF",Y352&lt;&gt;""),AND(AA352&lt;&gt;"NA",AA352&lt;&gt;"C",AA352&lt;&gt;"NC",AA352&lt;&gt;"SF",AA352&lt;&gt;""),AND(AC352&lt;&gt;"NA",AC352&lt;&gt;"C",AC352&lt;&gt;"NC",AC352&lt;&gt;"SF",AC352&lt;&gt;"")),"FALSO",IF(AND(O352="NA",Q352="NA",S352="NA",U352="NA",W352="NA",Y352="NA",AA352="NA",AC352="NA"),"NA",IF(OR(O352="NC",Q352="NC",S352="NC",U352="NC",W352="NC",Y352="NC",AA352="NC",AC352="NC",O352="SF",Q352="SF",S352="SF",U352="SF",W352="SF",Y352="SF",AA352="SF",AC352="SF"),"NC",IF(OR(O352="C",Q352="C",S352="C",U352="C",W352="C",Y352="C",AA352="C",AC352="C"),"C","")))))</f>
        <v>C</v>
      </c>
      <c r="AG352" s="185" t="str">
        <f>IF(AND(AE352="C",AF352="C"),"UTILIZOU O PDA CORRETAMENTE",IF(AND(AE352="C",AF352="NC"),"UTILIZOU O PDA CORRETAMENTE. NÃO HÁ FOTOS DE TODAS AS ETAPAS",IF(AND(AE352="NC",AF352="NC"),"NÃO UTILIZOU O PDA",IF(AND(AE352="NA",AF352="NA"),"NÃO AVALIADO POR FALHA DE SINCRONISMO"))))</f>
        <v>UTILIZOU O PDA CORRETAMENTE</v>
      </c>
      <c r="AH352" s="144" t="s">
        <v>207</v>
      </c>
      <c r="AI352" s="150" t="s">
        <v>6</v>
      </c>
      <c r="AJ352" s="149" t="str">
        <f>E352</f>
        <v>SÃO PAULO</v>
      </c>
      <c r="AK352" s="151" t="s">
        <v>60</v>
      </c>
    </row>
    <row r="353" spans="1:37" ht="30" hidden="1" customHeight="1">
      <c r="A353" s="162" t="s">
        <v>201</v>
      </c>
      <c r="B353" s="176">
        <v>2622118777</v>
      </c>
      <c r="C353" s="176" t="s">
        <v>121</v>
      </c>
      <c r="D353" s="176" t="s">
        <v>112</v>
      </c>
      <c r="E353" s="176" t="s">
        <v>5</v>
      </c>
      <c r="F353" s="176" t="s">
        <v>1481</v>
      </c>
      <c r="G353" s="176">
        <v>4</v>
      </c>
      <c r="H353" s="176" t="s">
        <v>374</v>
      </c>
      <c r="I353" s="176" t="s">
        <v>325</v>
      </c>
      <c r="J353" s="176" t="s">
        <v>1166</v>
      </c>
      <c r="K353" s="176" t="s">
        <v>1482</v>
      </c>
      <c r="L353" s="204">
        <v>46168.583333333336</v>
      </c>
      <c r="M353" s="204">
        <v>46168.604166666664</v>
      </c>
      <c r="N353" s="176" t="s">
        <v>503</v>
      </c>
      <c r="O353" s="155" t="s">
        <v>62</v>
      </c>
      <c r="P353" s="90"/>
      <c r="Q353" s="144" t="s">
        <v>62</v>
      </c>
      <c r="R353" s="90"/>
      <c r="S353" s="144" t="s">
        <v>62</v>
      </c>
      <c r="T353" s="90"/>
      <c r="U353" s="144" t="s">
        <v>62</v>
      </c>
      <c r="V353" s="90"/>
      <c r="W353" s="144" t="s">
        <v>62</v>
      </c>
      <c r="X353" s="90"/>
      <c r="Y353" s="144" t="s">
        <v>62</v>
      </c>
      <c r="Z353" s="90"/>
      <c r="AA353" s="144" t="s">
        <v>62</v>
      </c>
      <c r="AB353" s="90"/>
      <c r="AC353" s="144" t="s">
        <v>62</v>
      </c>
      <c r="AD353" s="90"/>
      <c r="AE353" s="144" t="s">
        <v>62</v>
      </c>
      <c r="AF353" s="142" t="str">
        <f>IF(AND(O353="",Q353="",S353="",U353="",W353="",Y353="",AA353="",AC353=""),"",IF(OR(AND(O353&lt;&gt;"NA",O353&lt;&gt;"C",O353&lt;&gt;"NC",O353&lt;&gt;"SF",O353&lt;&gt;""),AND(Q353&lt;&gt;"NA",Q353&lt;&gt;"C",Q353&lt;&gt;"NC",Q353&lt;&gt;"SF",Q353&lt;&gt;""),AND(S353&lt;&gt;"NA",S353&lt;&gt;"C",S353&lt;&gt;"NC",S353&lt;&gt;"SF",S353&lt;&gt;""),AND(U353&lt;&gt;"NA",U353&lt;&gt;"C",U353&lt;&gt;"NC",U353&lt;&gt;"SF",U353&lt;&gt;""),AND(W353&lt;&gt;"NA",W353&lt;&gt;"C",W353&lt;&gt;"NC",W353&lt;&gt;"SF",W353&lt;&gt;""),AND(Y353&lt;&gt;"NA",Y353&lt;&gt;"C",Y353&lt;&gt;"NC",Y353&lt;&gt;"SF",Y353&lt;&gt;""),AND(AA353&lt;&gt;"NA",AA353&lt;&gt;"C",AA353&lt;&gt;"NC",AA353&lt;&gt;"SF",AA353&lt;&gt;""),AND(AC353&lt;&gt;"NA",AC353&lt;&gt;"C",AC353&lt;&gt;"NC",AC353&lt;&gt;"SF",AC353&lt;&gt;"")),"FALSO",IF(AND(O353="NA",Q353="NA",S353="NA",U353="NA",W353="NA",Y353="NA",AA353="NA",AC353="NA"),"NA",IF(OR(O353="NC",Q353="NC",S353="NC",U353="NC",W353="NC",Y353="NC",AA353="NC",AC353="NC",O353="SF",Q353="SF",S353="SF",U353="SF",W353="SF",Y353="SF",AA353="SF",AC353="SF"),"NC",IF(OR(O353="C",Q353="C",S353="C",U353="C",W353="C",Y353="C",AA353="C",AC353="C"),"C","")))))</f>
        <v>NA</v>
      </c>
      <c r="AG353" s="185" t="str">
        <f>IF(AND(AE353="C",AF353="C"),"UTILIZOU O PDA CORRETAMENTE",IF(AND(AE353="C",AF353="NC"),"UTILIZOU O PDA CORRETAMENTE. NÃO HÁ FOTOS DE TODAS AS ETAPAS",IF(AND(AE353="NC",AF353="NC"),"NÃO UTILIZOU O PDA",IF(AND(AE353="NA",AF353="NA"),"NÃO AVALIADO POR FALHA DE SINCRONISMO"))))</f>
        <v>NÃO AVALIADO POR FALHA DE SINCRONISMO</v>
      </c>
      <c r="AH353" s="144" t="s">
        <v>207</v>
      </c>
      <c r="AI353" s="150" t="s">
        <v>6</v>
      </c>
      <c r="AJ353" s="149" t="str">
        <f>E353</f>
        <v>SÃO PAULO</v>
      </c>
      <c r="AK353" s="151" t="s">
        <v>60</v>
      </c>
    </row>
    <row r="354" spans="1:37" ht="30" hidden="1" customHeight="1">
      <c r="A354" s="162" t="s">
        <v>201</v>
      </c>
      <c r="B354" s="176">
        <v>2622139027</v>
      </c>
      <c r="C354" s="176" t="s">
        <v>121</v>
      </c>
      <c r="D354" s="176" t="s">
        <v>112</v>
      </c>
      <c r="E354" s="176" t="s">
        <v>5</v>
      </c>
      <c r="F354" s="176" t="s">
        <v>1434</v>
      </c>
      <c r="G354" s="176">
        <v>132</v>
      </c>
      <c r="H354" s="176" t="s">
        <v>217</v>
      </c>
      <c r="I354" s="176" t="s">
        <v>241</v>
      </c>
      <c r="J354" s="176" t="s">
        <v>1170</v>
      </c>
      <c r="K354" s="176" t="s">
        <v>217</v>
      </c>
      <c r="L354" s="204">
        <v>46168.597222222219</v>
      </c>
      <c r="M354" s="204">
        <v>46168.62777777778</v>
      </c>
      <c r="N354" s="176" t="s">
        <v>366</v>
      </c>
      <c r="O354" s="155" t="s">
        <v>207</v>
      </c>
      <c r="P354" s="90"/>
      <c r="Q354" s="144" t="s">
        <v>207</v>
      </c>
      <c r="R354" s="90"/>
      <c r="S354" s="144" t="s">
        <v>62</v>
      </c>
      <c r="T354" s="90"/>
      <c r="U354" s="144" t="s">
        <v>62</v>
      </c>
      <c r="V354" s="90"/>
      <c r="W354" s="144" t="s">
        <v>62</v>
      </c>
      <c r="X354" s="90"/>
      <c r="Y354" s="144" t="s">
        <v>62</v>
      </c>
      <c r="Z354" s="90"/>
      <c r="AA354" s="144" t="s">
        <v>62</v>
      </c>
      <c r="AB354" s="90"/>
      <c r="AC354" s="144" t="s">
        <v>207</v>
      </c>
      <c r="AD354" s="90"/>
      <c r="AE354" s="144" t="s">
        <v>207</v>
      </c>
      <c r="AF354" s="142" t="str">
        <f>IF(AND(O354="",Q354="",S354="",U354="",W354="",Y354="",AA354="",AC354=""),"",IF(OR(AND(O354&lt;&gt;"NA",O354&lt;&gt;"C",O354&lt;&gt;"NC",O354&lt;&gt;"SF",O354&lt;&gt;""),AND(Q354&lt;&gt;"NA",Q354&lt;&gt;"C",Q354&lt;&gt;"NC",Q354&lt;&gt;"SF",Q354&lt;&gt;""),AND(S354&lt;&gt;"NA",S354&lt;&gt;"C",S354&lt;&gt;"NC",S354&lt;&gt;"SF",S354&lt;&gt;""),AND(U354&lt;&gt;"NA",U354&lt;&gt;"C",U354&lt;&gt;"NC",U354&lt;&gt;"SF",U354&lt;&gt;""),AND(W354&lt;&gt;"NA",W354&lt;&gt;"C",W354&lt;&gt;"NC",W354&lt;&gt;"SF",W354&lt;&gt;""),AND(Y354&lt;&gt;"NA",Y354&lt;&gt;"C",Y354&lt;&gt;"NC",Y354&lt;&gt;"SF",Y354&lt;&gt;""),AND(AA354&lt;&gt;"NA",AA354&lt;&gt;"C",AA354&lt;&gt;"NC",AA354&lt;&gt;"SF",AA354&lt;&gt;""),AND(AC354&lt;&gt;"NA",AC354&lt;&gt;"C",AC354&lt;&gt;"NC",AC354&lt;&gt;"SF",AC354&lt;&gt;"")),"FALSO",IF(AND(O354="NA",Q354="NA",S354="NA",U354="NA",W354="NA",Y354="NA",AA354="NA",AC354="NA"),"NA",IF(OR(O354="NC",Q354="NC",S354="NC",U354="NC",W354="NC",Y354="NC",AA354="NC",AC354="NC",O354="SF",Q354="SF",S354="SF",U354="SF",W354="SF",Y354="SF",AA354="SF",AC354="SF"),"NC",IF(OR(O354="C",Q354="C",S354="C",U354="C",W354="C",Y354="C",AA354="C",AC354="C"),"C","")))))</f>
        <v>C</v>
      </c>
      <c r="AG354" s="185" t="str">
        <f>IF(AND(AE354="C",AF354="C"),"UTILIZOU O PDA CORRETAMENTE",IF(AND(AE354="C",AF354="NC"),"UTILIZOU O PDA CORRETAMENTE. NÃO HÁ FOTOS DE TODAS AS ETAPAS",IF(AND(AE354="NC",AF354="NC"),"NÃO UTILIZOU O PDA",IF(AND(AE354="NA",AF354="NA"),"NÃO AVALIADO POR FALHA DE SINCRONISMO"))))</f>
        <v>UTILIZOU O PDA CORRETAMENTE</v>
      </c>
      <c r="AH354" s="144" t="s">
        <v>207</v>
      </c>
      <c r="AI354" s="150" t="s">
        <v>6</v>
      </c>
      <c r="AJ354" s="149" t="str">
        <f>E354</f>
        <v>SÃO PAULO</v>
      </c>
      <c r="AK354" s="151" t="s">
        <v>60</v>
      </c>
    </row>
    <row r="355" spans="1:37" ht="30" hidden="1" customHeight="1">
      <c r="A355" s="162" t="s">
        <v>201</v>
      </c>
      <c r="B355" s="176">
        <v>2621695311</v>
      </c>
      <c r="C355" s="176" t="s">
        <v>121</v>
      </c>
      <c r="D355" s="176" t="s">
        <v>112</v>
      </c>
      <c r="E355" s="176" t="s">
        <v>5</v>
      </c>
      <c r="F355" s="176" t="s">
        <v>1440</v>
      </c>
      <c r="G355" s="176">
        <v>67</v>
      </c>
      <c r="H355" s="176"/>
      <c r="I355" s="176" t="s">
        <v>432</v>
      </c>
      <c r="J355" s="176" t="s">
        <v>1166</v>
      </c>
      <c r="K355" s="176" t="s">
        <v>1186</v>
      </c>
      <c r="L355" s="204">
        <v>46168.624305555553</v>
      </c>
      <c r="M355" s="204">
        <v>46168.65625</v>
      </c>
      <c r="N355" s="176" t="s">
        <v>1187</v>
      </c>
      <c r="O355" s="155" t="s">
        <v>62</v>
      </c>
      <c r="P355" s="90" t="s">
        <v>1478</v>
      </c>
      <c r="Q355" s="144" t="s">
        <v>62</v>
      </c>
      <c r="R355" s="90" t="s">
        <v>1478</v>
      </c>
      <c r="S355" s="144" t="s">
        <v>62</v>
      </c>
      <c r="T355" s="90" t="s">
        <v>1478</v>
      </c>
      <c r="U355" s="144" t="s">
        <v>62</v>
      </c>
      <c r="V355" s="90" t="s">
        <v>1478</v>
      </c>
      <c r="W355" s="144" t="s">
        <v>62</v>
      </c>
      <c r="X355" s="90" t="s">
        <v>1478</v>
      </c>
      <c r="Y355" s="144" t="s">
        <v>62</v>
      </c>
      <c r="Z355" s="90" t="s">
        <v>1478</v>
      </c>
      <c r="AA355" s="144" t="s">
        <v>62</v>
      </c>
      <c r="AB355" s="90" t="s">
        <v>1478</v>
      </c>
      <c r="AC355" s="144" t="s">
        <v>62</v>
      </c>
      <c r="AD355" s="90" t="s">
        <v>1478</v>
      </c>
      <c r="AE355" s="144" t="s">
        <v>62</v>
      </c>
      <c r="AF355" s="142" t="str">
        <f>IF(AND(O355="",Q355="",S355="",U355="",W355="",Y355="",AA355="",AC355=""),"",IF(OR(AND(O355&lt;&gt;"NA",O355&lt;&gt;"C",O355&lt;&gt;"NC",O355&lt;&gt;"SF",O355&lt;&gt;""),AND(Q355&lt;&gt;"NA",Q355&lt;&gt;"C",Q355&lt;&gt;"NC",Q355&lt;&gt;"SF",Q355&lt;&gt;""),AND(S355&lt;&gt;"NA",S355&lt;&gt;"C",S355&lt;&gt;"NC",S355&lt;&gt;"SF",S355&lt;&gt;""),AND(U355&lt;&gt;"NA",U355&lt;&gt;"C",U355&lt;&gt;"NC",U355&lt;&gt;"SF",U355&lt;&gt;""),AND(W355&lt;&gt;"NA",W355&lt;&gt;"C",W355&lt;&gt;"NC",W355&lt;&gt;"SF",W355&lt;&gt;""),AND(Y355&lt;&gt;"NA",Y355&lt;&gt;"C",Y355&lt;&gt;"NC",Y355&lt;&gt;"SF",Y355&lt;&gt;""),AND(AA355&lt;&gt;"NA",AA355&lt;&gt;"C",AA355&lt;&gt;"NC",AA355&lt;&gt;"SF",AA355&lt;&gt;""),AND(AC355&lt;&gt;"NA",AC355&lt;&gt;"C",AC355&lt;&gt;"NC",AC355&lt;&gt;"SF",AC355&lt;&gt;"")),"FALSO",IF(AND(O355="NA",Q355="NA",S355="NA",U355="NA",W355="NA",Y355="NA",AA355="NA",AC355="NA"),"NA",IF(OR(O355="NC",Q355="NC",S355="NC",U355="NC",W355="NC",Y355="NC",AA355="NC",AC355="NC",O355="SF",Q355="SF",S355="SF",U355="SF",W355="SF",Y355="SF",AA355="SF",AC355="SF"),"NC",IF(OR(O355="C",Q355="C",S355="C",U355="C",W355="C",Y355="C",AA355="C",AC355="C"),"C","")))))</f>
        <v>NA</v>
      </c>
      <c r="AG355" s="185" t="str">
        <f>IF(AND(AE355="C",AF355="C"),"UTILIZOU O PDA CORRETAMENTE",IF(AND(AE355="C",AF355="NC"),"UTILIZOU O PDA CORRETAMENTE. NÃO HÁ FOTOS DE TODAS AS ETAPAS",IF(AND(AE355="NC",AF355="NC"),"NÃO UTILIZOU O PDA",IF(AND(AE355="NA",AF355="NA"),"NÃO AVALIADO POR FALHA DE SINCRONISMO"))))</f>
        <v>NÃO AVALIADO POR FALHA DE SINCRONISMO</v>
      </c>
      <c r="AH355" s="144" t="s">
        <v>207</v>
      </c>
      <c r="AI355" s="150" t="s">
        <v>6</v>
      </c>
      <c r="AJ355" s="149" t="str">
        <f>E355</f>
        <v>SÃO PAULO</v>
      </c>
      <c r="AK355" s="151" t="s">
        <v>60</v>
      </c>
    </row>
    <row r="356" spans="1:37" ht="30" hidden="1" customHeight="1">
      <c r="A356" s="162" t="s">
        <v>201</v>
      </c>
      <c r="B356" s="176">
        <v>2621650682</v>
      </c>
      <c r="C356" s="176" t="s">
        <v>1172</v>
      </c>
      <c r="D356" s="176" t="s">
        <v>112</v>
      </c>
      <c r="E356" s="176" t="s">
        <v>5</v>
      </c>
      <c r="F356" s="176" t="s">
        <v>1483</v>
      </c>
      <c r="G356" s="176">
        <v>303</v>
      </c>
      <c r="H356" s="176" t="s">
        <v>217</v>
      </c>
      <c r="I356" s="176" t="s">
        <v>223</v>
      </c>
      <c r="J356" s="176" t="s">
        <v>1263</v>
      </c>
      <c r="K356" s="176" t="s">
        <v>1375</v>
      </c>
      <c r="L356" s="204">
        <v>46168.677083333336</v>
      </c>
      <c r="M356" s="204">
        <v>46168.677777777775</v>
      </c>
      <c r="N356" s="176" t="s">
        <v>1171</v>
      </c>
      <c r="O356" s="155" t="s">
        <v>207</v>
      </c>
      <c r="P356" s="90"/>
      <c r="Q356" s="144" t="s">
        <v>207</v>
      </c>
      <c r="R356" s="90"/>
      <c r="S356" s="144" t="s">
        <v>62</v>
      </c>
      <c r="T356" s="90"/>
      <c r="U356" s="144" t="s">
        <v>207</v>
      </c>
      <c r="V356" s="90"/>
      <c r="W356" s="144" t="s">
        <v>62</v>
      </c>
      <c r="X356" s="90"/>
      <c r="Y356" s="144" t="s">
        <v>62</v>
      </c>
      <c r="Z356" s="90"/>
      <c r="AA356" s="144" t="s">
        <v>62</v>
      </c>
      <c r="AB356" s="90"/>
      <c r="AC356" s="144" t="s">
        <v>207</v>
      </c>
      <c r="AD356" s="90"/>
      <c r="AE356" s="144" t="s">
        <v>207</v>
      </c>
      <c r="AF356" s="142" t="str">
        <f>IF(AND(O356="",Q356="",S356="",U356="",W356="",Y356="",AA356="",AC356=""),"",IF(OR(AND(O356&lt;&gt;"NA",O356&lt;&gt;"C",O356&lt;&gt;"NC",O356&lt;&gt;"SF",O356&lt;&gt;""),AND(Q356&lt;&gt;"NA",Q356&lt;&gt;"C",Q356&lt;&gt;"NC",Q356&lt;&gt;"SF",Q356&lt;&gt;""),AND(S356&lt;&gt;"NA",S356&lt;&gt;"C",S356&lt;&gt;"NC",S356&lt;&gt;"SF",S356&lt;&gt;""),AND(U356&lt;&gt;"NA",U356&lt;&gt;"C",U356&lt;&gt;"NC",U356&lt;&gt;"SF",U356&lt;&gt;""),AND(W356&lt;&gt;"NA",W356&lt;&gt;"C",W356&lt;&gt;"NC",W356&lt;&gt;"SF",W356&lt;&gt;""),AND(Y356&lt;&gt;"NA",Y356&lt;&gt;"C",Y356&lt;&gt;"NC",Y356&lt;&gt;"SF",Y356&lt;&gt;""),AND(AA356&lt;&gt;"NA",AA356&lt;&gt;"C",AA356&lt;&gt;"NC",AA356&lt;&gt;"SF",AA356&lt;&gt;""),AND(AC356&lt;&gt;"NA",AC356&lt;&gt;"C",AC356&lt;&gt;"NC",AC356&lt;&gt;"SF",AC356&lt;&gt;"")),"FALSO",IF(AND(O356="NA",Q356="NA",S356="NA",U356="NA",W356="NA",Y356="NA",AA356="NA",AC356="NA"),"NA",IF(OR(O356="NC",Q356="NC",S356="NC",U356="NC",W356="NC",Y356="NC",AA356="NC",AC356="NC",O356="SF",Q356="SF",S356="SF",U356="SF",W356="SF",Y356="SF",AA356="SF",AC356="SF"),"NC",IF(OR(O356="C",Q356="C",S356="C",U356="C",W356="C",Y356="C",AA356="C",AC356="C"),"C","")))))</f>
        <v>C</v>
      </c>
      <c r="AG356" s="185" t="str">
        <f>IF(AND(AE356="C",AF356="C"),"UTILIZOU O PDA CORRETAMENTE",IF(AND(AE356="C",AF356="NC"),"UTILIZOU O PDA CORRETAMENTE. NÃO HÁ FOTOS DE TODAS AS ETAPAS",IF(AND(AE356="NC",AF356="NC"),"NÃO UTILIZOU O PDA",IF(AND(AE356="NA",AF356="NA"),"NÃO AVALIADO POR FALHA DE SINCRONISMO"))))</f>
        <v>UTILIZOU O PDA CORRETAMENTE</v>
      </c>
      <c r="AH356" s="144" t="s">
        <v>207</v>
      </c>
      <c r="AI356" s="150" t="s">
        <v>6</v>
      </c>
      <c r="AJ356" s="149" t="str">
        <f>E356</f>
        <v>SÃO PAULO</v>
      </c>
      <c r="AK356" s="151" t="s">
        <v>60</v>
      </c>
    </row>
    <row r="357" spans="1:37" ht="30" hidden="1" customHeight="1">
      <c r="A357" s="162" t="s">
        <v>201</v>
      </c>
      <c r="B357" s="176">
        <v>2621889223</v>
      </c>
      <c r="C357" s="176" t="s">
        <v>123</v>
      </c>
      <c r="D357" s="176" t="s">
        <v>109</v>
      </c>
      <c r="E357" s="176" t="s">
        <v>5</v>
      </c>
      <c r="F357" s="176" t="s">
        <v>717</v>
      </c>
      <c r="G357" s="176">
        <v>338</v>
      </c>
      <c r="H357" s="176"/>
      <c r="I357" s="176" t="s">
        <v>6</v>
      </c>
      <c r="J357" s="176" t="s">
        <v>1203</v>
      </c>
      <c r="K357" s="176" t="s">
        <v>1484</v>
      </c>
      <c r="L357" s="204">
        <v>46168.808333333334</v>
      </c>
      <c r="M357" s="204">
        <v>46168.813888888886</v>
      </c>
      <c r="N357" s="176" t="s">
        <v>1183</v>
      </c>
      <c r="O357" s="155" t="s">
        <v>62</v>
      </c>
      <c r="P357" s="90" t="s">
        <v>1478</v>
      </c>
      <c r="Q357" s="144" t="s">
        <v>62</v>
      </c>
      <c r="R357" s="90" t="s">
        <v>1478</v>
      </c>
      <c r="S357" s="144" t="s">
        <v>62</v>
      </c>
      <c r="T357" s="90" t="s">
        <v>1478</v>
      </c>
      <c r="U357" s="144" t="s">
        <v>62</v>
      </c>
      <c r="V357" s="90" t="s">
        <v>1478</v>
      </c>
      <c r="W357" s="144" t="s">
        <v>62</v>
      </c>
      <c r="X357" s="90" t="s">
        <v>1478</v>
      </c>
      <c r="Y357" s="144" t="s">
        <v>62</v>
      </c>
      <c r="Z357" s="90" t="s">
        <v>1478</v>
      </c>
      <c r="AA357" s="144" t="s">
        <v>62</v>
      </c>
      <c r="AB357" s="90" t="s">
        <v>1478</v>
      </c>
      <c r="AC357" s="144" t="s">
        <v>62</v>
      </c>
      <c r="AD357" s="90" t="s">
        <v>1478</v>
      </c>
      <c r="AE357" s="144" t="s">
        <v>62</v>
      </c>
      <c r="AF357" s="142" t="str">
        <f>IF(AND(O357="",Q357="",S357="",U357="",W357="",Y357="",AA357="",AC357=""),"",IF(OR(AND(O357&lt;&gt;"NA",O357&lt;&gt;"C",O357&lt;&gt;"NC",O357&lt;&gt;"SF",O357&lt;&gt;""),AND(Q357&lt;&gt;"NA",Q357&lt;&gt;"C",Q357&lt;&gt;"NC",Q357&lt;&gt;"SF",Q357&lt;&gt;""),AND(S357&lt;&gt;"NA",S357&lt;&gt;"C",S357&lt;&gt;"NC",S357&lt;&gt;"SF",S357&lt;&gt;""),AND(U357&lt;&gt;"NA",U357&lt;&gt;"C",U357&lt;&gt;"NC",U357&lt;&gt;"SF",U357&lt;&gt;""),AND(W357&lt;&gt;"NA",W357&lt;&gt;"C",W357&lt;&gt;"NC",W357&lt;&gt;"SF",W357&lt;&gt;""),AND(Y357&lt;&gt;"NA",Y357&lt;&gt;"C",Y357&lt;&gt;"NC",Y357&lt;&gt;"SF",Y357&lt;&gt;""),AND(AA357&lt;&gt;"NA",AA357&lt;&gt;"C",AA357&lt;&gt;"NC",AA357&lt;&gt;"SF",AA357&lt;&gt;""),AND(AC357&lt;&gt;"NA",AC357&lt;&gt;"C",AC357&lt;&gt;"NC",AC357&lt;&gt;"SF",AC357&lt;&gt;"")),"FALSO",IF(AND(O357="NA",Q357="NA",S357="NA",U357="NA",W357="NA",Y357="NA",AA357="NA",AC357="NA"),"NA",IF(OR(O357="NC",Q357="NC",S357="NC",U357="NC",W357="NC",Y357="NC",AA357="NC",AC357="NC",O357="SF",Q357="SF",S357="SF",U357="SF",W357="SF",Y357="SF",AA357="SF",AC357="SF"),"NC",IF(OR(O357="C",Q357="C",S357="C",U357="C",W357="C",Y357="C",AA357="C",AC357="C"),"C","")))))</f>
        <v>NA</v>
      </c>
      <c r="AG357" s="185" t="str">
        <f>IF(AND(AE357="C",AF357="C"),"UTILIZOU O PDA CORRETAMENTE",IF(AND(AE357="C",AF357="NC"),"UTILIZOU O PDA CORRETAMENTE. NÃO HÁ FOTOS DE TODAS AS ETAPAS",IF(AND(AE357="NC",AF357="NC"),"NÃO UTILIZOU O PDA",IF(AND(AE357="NA",AF357="NA"),"NÃO AVALIADO POR FALHA DE SINCRONISMO"))))</f>
        <v>NÃO AVALIADO POR FALHA DE SINCRONISMO</v>
      </c>
      <c r="AH357" s="144" t="s">
        <v>207</v>
      </c>
      <c r="AI357" s="150" t="s">
        <v>6</v>
      </c>
      <c r="AJ357" s="149" t="str">
        <f>E357</f>
        <v>SÃO PAULO</v>
      </c>
      <c r="AK357" s="151" t="s">
        <v>60</v>
      </c>
    </row>
    <row r="358" spans="1:37" ht="30" hidden="1" customHeight="1">
      <c r="A358" s="162" t="s">
        <v>201</v>
      </c>
      <c r="B358" s="176">
        <v>2621856595</v>
      </c>
      <c r="C358" s="176" t="s">
        <v>121</v>
      </c>
      <c r="D358" s="176" t="s">
        <v>112</v>
      </c>
      <c r="E358" s="176" t="s">
        <v>5</v>
      </c>
      <c r="F358" s="176" t="s">
        <v>1485</v>
      </c>
      <c r="G358" s="176">
        <v>424</v>
      </c>
      <c r="H358" s="176" t="s">
        <v>217</v>
      </c>
      <c r="I358" s="176" t="s">
        <v>6</v>
      </c>
      <c r="J358" s="176" t="s">
        <v>1170</v>
      </c>
      <c r="K358" s="176" t="s">
        <v>217</v>
      </c>
      <c r="L358" s="204">
        <v>46168.936805555553</v>
      </c>
      <c r="M358" s="204">
        <v>46168.999305555553</v>
      </c>
      <c r="N358" s="176" t="s">
        <v>266</v>
      </c>
      <c r="O358" s="155" t="s">
        <v>62</v>
      </c>
      <c r="P358" s="90" t="s">
        <v>1478</v>
      </c>
      <c r="Q358" s="144" t="s">
        <v>62</v>
      </c>
      <c r="R358" s="90" t="s">
        <v>1478</v>
      </c>
      <c r="S358" s="144" t="s">
        <v>62</v>
      </c>
      <c r="T358" s="90" t="s">
        <v>1478</v>
      </c>
      <c r="U358" s="144" t="s">
        <v>62</v>
      </c>
      <c r="V358" s="90" t="s">
        <v>1478</v>
      </c>
      <c r="W358" s="144" t="s">
        <v>62</v>
      </c>
      <c r="X358" s="90" t="s">
        <v>1478</v>
      </c>
      <c r="Y358" s="144" t="s">
        <v>62</v>
      </c>
      <c r="Z358" s="90" t="s">
        <v>1478</v>
      </c>
      <c r="AA358" s="144" t="s">
        <v>62</v>
      </c>
      <c r="AB358" s="90" t="s">
        <v>1478</v>
      </c>
      <c r="AC358" s="144" t="s">
        <v>62</v>
      </c>
      <c r="AD358" s="90" t="s">
        <v>1478</v>
      </c>
      <c r="AE358" s="144" t="s">
        <v>62</v>
      </c>
      <c r="AF358" s="142" t="str">
        <f>IF(AND(O358="",Q358="",S358="",U358="",W358="",Y358="",AA358="",AC358=""),"",IF(OR(AND(O358&lt;&gt;"NA",O358&lt;&gt;"C",O358&lt;&gt;"NC",O358&lt;&gt;"SF",O358&lt;&gt;""),AND(Q358&lt;&gt;"NA",Q358&lt;&gt;"C",Q358&lt;&gt;"NC",Q358&lt;&gt;"SF",Q358&lt;&gt;""),AND(S358&lt;&gt;"NA",S358&lt;&gt;"C",S358&lt;&gt;"NC",S358&lt;&gt;"SF",S358&lt;&gt;""),AND(U358&lt;&gt;"NA",U358&lt;&gt;"C",U358&lt;&gt;"NC",U358&lt;&gt;"SF",U358&lt;&gt;""),AND(W358&lt;&gt;"NA",W358&lt;&gt;"C",W358&lt;&gt;"NC",W358&lt;&gt;"SF",W358&lt;&gt;""),AND(Y358&lt;&gt;"NA",Y358&lt;&gt;"C",Y358&lt;&gt;"NC",Y358&lt;&gt;"SF",Y358&lt;&gt;""),AND(AA358&lt;&gt;"NA",AA358&lt;&gt;"C",AA358&lt;&gt;"NC",AA358&lt;&gt;"SF",AA358&lt;&gt;""),AND(AC358&lt;&gt;"NA",AC358&lt;&gt;"C",AC358&lt;&gt;"NC",AC358&lt;&gt;"SF",AC358&lt;&gt;"")),"FALSO",IF(AND(O358="NA",Q358="NA",S358="NA",U358="NA",W358="NA",Y358="NA",AA358="NA",AC358="NA"),"NA",IF(OR(O358="NC",Q358="NC",S358="NC",U358="NC",W358="NC",Y358="NC",AA358="NC",AC358="NC",O358="SF",Q358="SF",S358="SF",U358="SF",W358="SF",Y358="SF",AA358="SF",AC358="SF"),"NC",IF(OR(O358="C",Q358="C",S358="C",U358="C",W358="C",Y358="C",AA358="C",AC358="C"),"C","")))))</f>
        <v>NA</v>
      </c>
      <c r="AG358" s="185" t="str">
        <f>IF(AND(AE358="C",AF358="C"),"UTILIZOU O PDA CORRETAMENTE",IF(AND(AE358="C",AF358="NC"),"UTILIZOU O PDA CORRETAMENTE. NÃO HÁ FOTOS DE TODAS AS ETAPAS",IF(AND(AE358="NC",AF358="NC"),"NÃO UTILIZOU O PDA",IF(AND(AE358="NA",AF358="NA"),"NÃO AVALIADO POR FALHA DE SINCRONISMO"))))</f>
        <v>NÃO AVALIADO POR FALHA DE SINCRONISMO</v>
      </c>
      <c r="AH358" s="144"/>
      <c r="AI358" s="150" t="s">
        <v>6</v>
      </c>
      <c r="AJ358" s="149" t="str">
        <f>E358</f>
        <v>SÃO PAULO</v>
      </c>
      <c r="AK358" s="151" t="s">
        <v>60</v>
      </c>
    </row>
    <row r="359" spans="1:37" ht="30" hidden="1" customHeight="1">
      <c r="A359" s="162" t="s">
        <v>201</v>
      </c>
      <c r="B359" s="176">
        <v>2617566165</v>
      </c>
      <c r="C359" s="176" t="s">
        <v>117</v>
      </c>
      <c r="D359" s="176" t="s">
        <v>112</v>
      </c>
      <c r="E359" s="176" t="s">
        <v>5</v>
      </c>
      <c r="F359" s="176" t="s">
        <v>1486</v>
      </c>
      <c r="G359" s="176">
        <v>3</v>
      </c>
      <c r="H359" s="176" t="s">
        <v>260</v>
      </c>
      <c r="I359" s="176" t="s">
        <v>245</v>
      </c>
      <c r="J359" s="176" t="s">
        <v>1306</v>
      </c>
      <c r="K359" s="176" t="s">
        <v>1487</v>
      </c>
      <c r="L359" s="204">
        <v>46178.291666666664</v>
      </c>
      <c r="M359" s="204">
        <v>46178.333333333336</v>
      </c>
      <c r="N359" s="176" t="s">
        <v>1199</v>
      </c>
      <c r="O359" s="155" t="s">
        <v>62</v>
      </c>
      <c r="P359" s="90"/>
      <c r="Q359" s="144" t="s">
        <v>62</v>
      </c>
      <c r="R359" s="90"/>
      <c r="S359" s="144" t="s">
        <v>62</v>
      </c>
      <c r="T359" s="90"/>
      <c r="U359" s="144" t="s">
        <v>62</v>
      </c>
      <c r="V359" s="90"/>
      <c r="W359" s="144" t="s">
        <v>62</v>
      </c>
      <c r="X359" s="90"/>
      <c r="Y359" s="144" t="s">
        <v>62</v>
      </c>
      <c r="Z359" s="90"/>
      <c r="AA359" s="144" t="s">
        <v>62</v>
      </c>
      <c r="AB359" s="90"/>
      <c r="AC359" s="144" t="s">
        <v>62</v>
      </c>
      <c r="AD359" s="90"/>
      <c r="AE359" s="144" t="s">
        <v>62</v>
      </c>
      <c r="AF359" s="142" t="str">
        <f>IF(AND(O359="",Q359="",S359="",U359="",W359="",Y359="",AA359="",AC359=""),"",IF(OR(AND(O359&lt;&gt;"NA",O359&lt;&gt;"C",O359&lt;&gt;"NC",O359&lt;&gt;"SF",O359&lt;&gt;""),AND(Q359&lt;&gt;"NA",Q359&lt;&gt;"C",Q359&lt;&gt;"NC",Q359&lt;&gt;"SF",Q359&lt;&gt;""),AND(S359&lt;&gt;"NA",S359&lt;&gt;"C",S359&lt;&gt;"NC",S359&lt;&gt;"SF",S359&lt;&gt;""),AND(U359&lt;&gt;"NA",U359&lt;&gt;"C",U359&lt;&gt;"NC",U359&lt;&gt;"SF",U359&lt;&gt;""),AND(W359&lt;&gt;"NA",W359&lt;&gt;"C",W359&lt;&gt;"NC",W359&lt;&gt;"SF",W359&lt;&gt;""),AND(Y359&lt;&gt;"NA",Y359&lt;&gt;"C",Y359&lt;&gt;"NC",Y359&lt;&gt;"SF",Y359&lt;&gt;""),AND(AA359&lt;&gt;"NA",AA359&lt;&gt;"C",AA359&lt;&gt;"NC",AA359&lt;&gt;"SF",AA359&lt;&gt;""),AND(AC359&lt;&gt;"NA",AC359&lt;&gt;"C",AC359&lt;&gt;"NC",AC359&lt;&gt;"SF",AC359&lt;&gt;"")),"FALSO",IF(AND(O359="NA",Q359="NA",S359="NA",U359="NA",W359="NA",Y359="NA",AA359="NA",AC359="NA"),"NA",IF(OR(O359="NC",Q359="NC",S359="NC",U359="NC",W359="NC",Y359="NC",AA359="NC",AC359="NC",O359="SF",Q359="SF",S359="SF",U359="SF",W359="SF",Y359="SF",AA359="SF",AC359="SF"),"NC",IF(OR(O359="C",Q359="C",S359="C",U359="C",W359="C",Y359="C",AA359="C",AC359="C"),"C","")))))</f>
        <v>NA</v>
      </c>
      <c r="AG359" s="185" t="str">
        <f>IF(AND(AE359="C",AF359="C"),"UTILIZOU O PDA CORRETAMENTE",IF(AND(AE359="C",AF359="NC"),"UTILIZOU O PDA CORRETAMENTE. NÃO HÁ FOTOS DE TODAS AS ETAPAS",IF(AND(AE359="NC",AF359="NC"),"NÃO UTILIZOU O PDA",IF(AND(AE359="NA",AF359="NA"),"NÃO AVALIADO POR FALHA DE SINCRONISMO"))))</f>
        <v>NÃO AVALIADO POR FALHA DE SINCRONISMO</v>
      </c>
      <c r="AH359" s="144" t="s">
        <v>207</v>
      </c>
      <c r="AI359" s="150" t="s">
        <v>6</v>
      </c>
      <c r="AJ359" s="149" t="str">
        <f>E359</f>
        <v>SÃO PAULO</v>
      </c>
      <c r="AK359" s="151" t="s">
        <v>60</v>
      </c>
    </row>
    <row r="360" spans="1:37" ht="30" hidden="1" customHeight="1">
      <c r="A360" s="162" t="s">
        <v>201</v>
      </c>
      <c r="B360" s="176">
        <v>2618466634</v>
      </c>
      <c r="C360" s="176" t="s">
        <v>123</v>
      </c>
      <c r="D360" s="176" t="s">
        <v>109</v>
      </c>
      <c r="E360" s="176" t="s">
        <v>5</v>
      </c>
      <c r="F360" s="176" t="s">
        <v>1488</v>
      </c>
      <c r="G360" s="176">
        <v>84</v>
      </c>
      <c r="H360" s="176" t="s">
        <v>217</v>
      </c>
      <c r="I360" s="176" t="s">
        <v>393</v>
      </c>
      <c r="J360" s="176" t="s">
        <v>1203</v>
      </c>
      <c r="K360" s="176" t="s">
        <v>1489</v>
      </c>
      <c r="L360" s="204">
        <v>46178.333333333336</v>
      </c>
      <c r="M360" s="204">
        <v>46178.416666666664</v>
      </c>
      <c r="N360" s="176" t="s">
        <v>1183</v>
      </c>
      <c r="O360" s="155" t="s">
        <v>207</v>
      </c>
      <c r="P360" s="90"/>
      <c r="Q360" s="144" t="s">
        <v>207</v>
      </c>
      <c r="R360" s="90"/>
      <c r="S360" s="144" t="s">
        <v>207</v>
      </c>
      <c r="T360" s="90"/>
      <c r="U360" s="144" t="s">
        <v>207</v>
      </c>
      <c r="V360" s="90"/>
      <c r="W360" s="144" t="s">
        <v>207</v>
      </c>
      <c r="X360" s="90"/>
      <c r="Y360" s="144" t="s">
        <v>62</v>
      </c>
      <c r="Z360" s="90"/>
      <c r="AA360" s="144" t="s">
        <v>207</v>
      </c>
      <c r="AB360" s="90"/>
      <c r="AC360" s="144" t="s">
        <v>207</v>
      </c>
      <c r="AD360" s="90"/>
      <c r="AE360" s="144" t="s">
        <v>207</v>
      </c>
      <c r="AF360" s="142" t="str">
        <f>IF(AND(O360="",Q360="",S360="",U360="",W360="",Y360="",AA360="",AC360=""),"",IF(OR(AND(O360&lt;&gt;"NA",O360&lt;&gt;"C",O360&lt;&gt;"NC",O360&lt;&gt;"SF",O360&lt;&gt;""),AND(Q360&lt;&gt;"NA",Q360&lt;&gt;"C",Q360&lt;&gt;"NC",Q360&lt;&gt;"SF",Q360&lt;&gt;""),AND(S360&lt;&gt;"NA",S360&lt;&gt;"C",S360&lt;&gt;"NC",S360&lt;&gt;"SF",S360&lt;&gt;""),AND(U360&lt;&gt;"NA",U360&lt;&gt;"C",U360&lt;&gt;"NC",U360&lt;&gt;"SF",U360&lt;&gt;""),AND(W360&lt;&gt;"NA",W360&lt;&gt;"C",W360&lt;&gt;"NC",W360&lt;&gt;"SF",W360&lt;&gt;""),AND(Y360&lt;&gt;"NA",Y360&lt;&gt;"C",Y360&lt;&gt;"NC",Y360&lt;&gt;"SF",Y360&lt;&gt;""),AND(AA360&lt;&gt;"NA",AA360&lt;&gt;"C",AA360&lt;&gt;"NC",AA360&lt;&gt;"SF",AA360&lt;&gt;""),AND(AC360&lt;&gt;"NA",AC360&lt;&gt;"C",AC360&lt;&gt;"NC",AC360&lt;&gt;"SF",AC360&lt;&gt;"")),"FALSO",IF(AND(O360="NA",Q360="NA",S360="NA",U360="NA",W360="NA",Y360="NA",AA360="NA",AC360="NA"),"NA",IF(OR(O360="NC",Q360="NC",S360="NC",U360="NC",W360="NC",Y360="NC",AA360="NC",AC360="NC",O360="SF",Q360="SF",S360="SF",U360="SF",W360="SF",Y360="SF",AA360="SF",AC360="SF"),"NC",IF(OR(O360="C",Q360="C",S360="C",U360="C",W360="C",Y360="C",AA360="C",AC360="C"),"C","")))))</f>
        <v>C</v>
      </c>
      <c r="AG360" s="185" t="str">
        <f>IF(AND(AE360="C",AF360="C"),"UTILIZOU O PDA CORRETAMENTE",IF(AND(AE360="C",AF360="NC"),"UTILIZOU O PDA CORRETAMENTE. NÃO HÁ FOTOS DE TODAS AS ETAPAS",IF(AND(AE360="NC",AF360="NC"),"NÃO UTILIZOU O PDA",IF(AND(AE360="NA",AF360="NA"),"NÃO AVALIADO POR FALHA DE SINCRONISMO"))))</f>
        <v>UTILIZOU O PDA CORRETAMENTE</v>
      </c>
      <c r="AH360" s="144" t="s">
        <v>207</v>
      </c>
      <c r="AI360" s="150" t="s">
        <v>6</v>
      </c>
      <c r="AJ360" s="149" t="str">
        <f>E360</f>
        <v>SÃO PAULO</v>
      </c>
      <c r="AK360" s="151" t="s">
        <v>60</v>
      </c>
    </row>
    <row r="361" spans="1:37" ht="30" hidden="1" customHeight="1">
      <c r="A361" s="162" t="s">
        <v>201</v>
      </c>
      <c r="B361" s="176">
        <v>2618864004</v>
      </c>
      <c r="C361" s="176" t="s">
        <v>1180</v>
      </c>
      <c r="D361" s="176" t="s">
        <v>109</v>
      </c>
      <c r="E361" s="176" t="s">
        <v>5</v>
      </c>
      <c r="F361" s="176" t="s">
        <v>1490</v>
      </c>
      <c r="G361" s="176">
        <v>176</v>
      </c>
      <c r="H361" s="176"/>
      <c r="I361" s="176" t="s">
        <v>459</v>
      </c>
      <c r="J361" s="176" t="s">
        <v>1182</v>
      </c>
      <c r="K361" s="176" t="s">
        <v>1491</v>
      </c>
      <c r="L361" s="204">
        <v>46178.336805555555</v>
      </c>
      <c r="M361" s="204">
        <v>46178.42291666667</v>
      </c>
      <c r="N361" s="176" t="s">
        <v>1179</v>
      </c>
      <c r="O361" s="155" t="s">
        <v>207</v>
      </c>
      <c r="P361" s="90"/>
      <c r="Q361" s="144" t="s">
        <v>207</v>
      </c>
      <c r="R361" s="90"/>
      <c r="S361" s="144" t="s">
        <v>207</v>
      </c>
      <c r="T361" s="90"/>
      <c r="U361" s="144" t="s">
        <v>207</v>
      </c>
      <c r="V361" s="90"/>
      <c r="W361" s="144" t="s">
        <v>207</v>
      </c>
      <c r="X361" s="90"/>
      <c r="Y361" s="144" t="s">
        <v>62</v>
      </c>
      <c r="Z361" s="90"/>
      <c r="AA361" s="144" t="s">
        <v>207</v>
      </c>
      <c r="AB361" s="90"/>
      <c r="AC361" s="144" t="s">
        <v>207</v>
      </c>
      <c r="AD361" s="90"/>
      <c r="AE361" s="144" t="s">
        <v>207</v>
      </c>
      <c r="AF361" s="142" t="str">
        <f>IF(AND(O361="",Q361="",S361="",U361="",W361="",Y361="",AA361="",AC361=""),"",IF(OR(AND(O361&lt;&gt;"NA",O361&lt;&gt;"C",O361&lt;&gt;"NC",O361&lt;&gt;"SF",O361&lt;&gt;""),AND(Q361&lt;&gt;"NA",Q361&lt;&gt;"C",Q361&lt;&gt;"NC",Q361&lt;&gt;"SF",Q361&lt;&gt;""),AND(S361&lt;&gt;"NA",S361&lt;&gt;"C",S361&lt;&gt;"NC",S361&lt;&gt;"SF",S361&lt;&gt;""),AND(U361&lt;&gt;"NA",U361&lt;&gt;"C",U361&lt;&gt;"NC",U361&lt;&gt;"SF",U361&lt;&gt;""),AND(W361&lt;&gt;"NA",W361&lt;&gt;"C",W361&lt;&gt;"NC",W361&lt;&gt;"SF",W361&lt;&gt;""),AND(Y361&lt;&gt;"NA",Y361&lt;&gt;"C",Y361&lt;&gt;"NC",Y361&lt;&gt;"SF",Y361&lt;&gt;""),AND(AA361&lt;&gt;"NA",AA361&lt;&gt;"C",AA361&lt;&gt;"NC",AA361&lt;&gt;"SF",AA361&lt;&gt;""),AND(AC361&lt;&gt;"NA",AC361&lt;&gt;"C",AC361&lt;&gt;"NC",AC361&lt;&gt;"SF",AC361&lt;&gt;"")),"FALSO",IF(AND(O361="NA",Q361="NA",S361="NA",U361="NA",W361="NA",Y361="NA",AA361="NA",AC361="NA"),"NA",IF(OR(O361="NC",Q361="NC",S361="NC",U361="NC",W361="NC",Y361="NC",AA361="NC",AC361="NC",O361="SF",Q361="SF",S361="SF",U361="SF",W361="SF",Y361="SF",AA361="SF",AC361="SF"),"NC",IF(OR(O361="C",Q361="C",S361="C",U361="C",W361="C",Y361="C",AA361="C",AC361="C"),"C","")))))</f>
        <v>C</v>
      </c>
      <c r="AG361" s="185" t="str">
        <f>IF(AND(AE361="C",AF361="C"),"UTILIZOU O PDA CORRETAMENTE",IF(AND(AE361="C",AF361="NC"),"UTILIZOU O PDA CORRETAMENTE. NÃO HÁ FOTOS DE TODAS AS ETAPAS",IF(AND(AE361="NC",AF361="NC"),"NÃO UTILIZOU O PDA",IF(AND(AE361="NA",AF361="NA"),"NÃO AVALIADO POR FALHA DE SINCRONISMO"))))</f>
        <v>UTILIZOU O PDA CORRETAMENTE</v>
      </c>
      <c r="AH361" s="144" t="s">
        <v>207</v>
      </c>
      <c r="AI361" s="150" t="s">
        <v>6</v>
      </c>
      <c r="AJ361" s="149" t="str">
        <f>E361</f>
        <v>SÃO PAULO</v>
      </c>
      <c r="AK361" s="151" t="s">
        <v>60</v>
      </c>
    </row>
    <row r="362" spans="1:37" ht="30" hidden="1" customHeight="1">
      <c r="A362" s="162" t="s">
        <v>201</v>
      </c>
      <c r="B362" s="176">
        <v>2618471467</v>
      </c>
      <c r="C362" s="176" t="s">
        <v>1180</v>
      </c>
      <c r="D362" s="176" t="s">
        <v>109</v>
      </c>
      <c r="E362" s="176" t="s">
        <v>5</v>
      </c>
      <c r="F362" s="176" t="s">
        <v>1492</v>
      </c>
      <c r="G362" s="176">
        <v>59</v>
      </c>
      <c r="H362" s="176"/>
      <c r="I362" s="176" t="s">
        <v>261</v>
      </c>
      <c r="J362" s="176" t="s">
        <v>1182</v>
      </c>
      <c r="K362" s="176" t="s">
        <v>1493</v>
      </c>
      <c r="L362" s="204">
        <v>46178.34097222222</v>
      </c>
      <c r="M362" s="204">
        <v>46178.361805555556</v>
      </c>
      <c r="N362" s="176" t="s">
        <v>1169</v>
      </c>
      <c r="O362" s="155" t="s">
        <v>207</v>
      </c>
      <c r="P362" s="90"/>
      <c r="Q362" s="144" t="s">
        <v>62</v>
      </c>
      <c r="R362" s="90"/>
      <c r="S362" s="144" t="s">
        <v>62</v>
      </c>
      <c r="T362" s="90"/>
      <c r="U362" s="144" t="s">
        <v>62</v>
      </c>
      <c r="V362" s="90"/>
      <c r="W362" s="144" t="s">
        <v>62</v>
      </c>
      <c r="X362" s="90"/>
      <c r="Y362" s="144" t="s">
        <v>62</v>
      </c>
      <c r="Z362" s="90"/>
      <c r="AA362" s="144" t="s">
        <v>62</v>
      </c>
      <c r="AB362" s="90"/>
      <c r="AC362" s="144" t="s">
        <v>207</v>
      </c>
      <c r="AD362" s="90"/>
      <c r="AE362" s="144" t="s">
        <v>207</v>
      </c>
      <c r="AF362" s="142" t="str">
        <f>IF(AND(O362="",Q362="",S362="",U362="",W362="",Y362="",AA362="",AC362=""),"",IF(OR(AND(O362&lt;&gt;"NA",O362&lt;&gt;"C",O362&lt;&gt;"NC",O362&lt;&gt;"SF",O362&lt;&gt;""),AND(Q362&lt;&gt;"NA",Q362&lt;&gt;"C",Q362&lt;&gt;"NC",Q362&lt;&gt;"SF",Q362&lt;&gt;""),AND(S362&lt;&gt;"NA",S362&lt;&gt;"C",S362&lt;&gt;"NC",S362&lt;&gt;"SF",S362&lt;&gt;""),AND(U362&lt;&gt;"NA",U362&lt;&gt;"C",U362&lt;&gt;"NC",U362&lt;&gt;"SF",U362&lt;&gt;""),AND(W362&lt;&gt;"NA",W362&lt;&gt;"C",W362&lt;&gt;"NC",W362&lt;&gt;"SF",W362&lt;&gt;""),AND(Y362&lt;&gt;"NA",Y362&lt;&gt;"C",Y362&lt;&gt;"NC",Y362&lt;&gt;"SF",Y362&lt;&gt;""),AND(AA362&lt;&gt;"NA",AA362&lt;&gt;"C",AA362&lt;&gt;"NC",AA362&lt;&gt;"SF",AA362&lt;&gt;""),AND(AC362&lt;&gt;"NA",AC362&lt;&gt;"C",AC362&lt;&gt;"NC",AC362&lt;&gt;"SF",AC362&lt;&gt;"")),"FALSO",IF(AND(O362="NA",Q362="NA",S362="NA",U362="NA",W362="NA",Y362="NA",AA362="NA",AC362="NA"),"NA",IF(OR(O362="NC",Q362="NC",S362="NC",U362="NC",W362="NC",Y362="NC",AA362="NC",AC362="NC",O362="SF",Q362="SF",S362="SF",U362="SF",W362="SF",Y362="SF",AA362="SF",AC362="SF"),"NC",IF(OR(O362="C",Q362="C",S362="C",U362="C",W362="C",Y362="C",AA362="C",AC362="C"),"C","")))))</f>
        <v>C</v>
      </c>
      <c r="AG362" s="185" t="str">
        <f>IF(AND(AE362="C",AF362="C"),"UTILIZOU O PDA CORRETAMENTE",IF(AND(AE362="C",AF362="NC"),"UTILIZOU O PDA CORRETAMENTE. NÃO HÁ FOTOS DE TODAS AS ETAPAS",IF(AND(AE362="NC",AF362="NC"),"NÃO UTILIZOU O PDA",IF(AND(AE362="NA",AF362="NA"),"NÃO AVALIADO POR FALHA DE SINCRONISMO"))))</f>
        <v>UTILIZOU O PDA CORRETAMENTE</v>
      </c>
      <c r="AH362" s="144"/>
      <c r="AI362" s="150" t="s">
        <v>6</v>
      </c>
      <c r="AJ362" s="149" t="str">
        <f>E362</f>
        <v>SÃO PAULO</v>
      </c>
      <c r="AK362" s="151" t="s">
        <v>60</v>
      </c>
    </row>
    <row r="363" spans="1:37" ht="30" hidden="1" customHeight="1">
      <c r="A363" s="162" t="s">
        <v>201</v>
      </c>
      <c r="B363" s="176">
        <v>2618378075</v>
      </c>
      <c r="C363" s="176" t="s">
        <v>121</v>
      </c>
      <c r="D363" s="176" t="s">
        <v>112</v>
      </c>
      <c r="E363" s="176" t="s">
        <v>5</v>
      </c>
      <c r="F363" s="176" t="s">
        <v>1494</v>
      </c>
      <c r="G363" s="176">
        <v>1</v>
      </c>
      <c r="H363" s="176" t="s">
        <v>203</v>
      </c>
      <c r="I363" s="176" t="s">
        <v>325</v>
      </c>
      <c r="J363" s="176" t="s">
        <v>1170</v>
      </c>
      <c r="K363" s="176" t="s">
        <v>217</v>
      </c>
      <c r="L363" s="204">
        <v>46178.388194444444</v>
      </c>
      <c r="M363" s="204">
        <v>46178.38958333333</v>
      </c>
      <c r="N363" s="176" t="s">
        <v>1171</v>
      </c>
      <c r="O363" s="155" t="s">
        <v>207</v>
      </c>
      <c r="P363" s="90"/>
      <c r="Q363" s="144" t="s">
        <v>207</v>
      </c>
      <c r="R363" s="90"/>
      <c r="S363" s="144" t="s">
        <v>62</v>
      </c>
      <c r="T363" s="90"/>
      <c r="U363" s="144" t="s">
        <v>207</v>
      </c>
      <c r="V363" s="90"/>
      <c r="W363" s="144" t="s">
        <v>62</v>
      </c>
      <c r="X363" s="90"/>
      <c r="Y363" s="144" t="s">
        <v>62</v>
      </c>
      <c r="Z363" s="90"/>
      <c r="AA363" s="144" t="s">
        <v>62</v>
      </c>
      <c r="AB363" s="90"/>
      <c r="AC363" s="144" t="s">
        <v>207</v>
      </c>
      <c r="AD363" s="90"/>
      <c r="AE363" s="144" t="s">
        <v>207</v>
      </c>
      <c r="AF363" s="142" t="str">
        <f>IF(AND(O363="",Q363="",S363="",U363="",W363="",Y363="",AA363="",AC363=""),"",IF(OR(AND(O363&lt;&gt;"NA",O363&lt;&gt;"C",O363&lt;&gt;"NC",O363&lt;&gt;"SF",O363&lt;&gt;""),AND(Q363&lt;&gt;"NA",Q363&lt;&gt;"C",Q363&lt;&gt;"NC",Q363&lt;&gt;"SF",Q363&lt;&gt;""),AND(S363&lt;&gt;"NA",S363&lt;&gt;"C",S363&lt;&gt;"NC",S363&lt;&gt;"SF",S363&lt;&gt;""),AND(U363&lt;&gt;"NA",U363&lt;&gt;"C",U363&lt;&gt;"NC",U363&lt;&gt;"SF",U363&lt;&gt;""),AND(W363&lt;&gt;"NA",W363&lt;&gt;"C",W363&lt;&gt;"NC",W363&lt;&gt;"SF",W363&lt;&gt;""),AND(Y363&lt;&gt;"NA",Y363&lt;&gt;"C",Y363&lt;&gt;"NC",Y363&lt;&gt;"SF",Y363&lt;&gt;""),AND(AA363&lt;&gt;"NA",AA363&lt;&gt;"C",AA363&lt;&gt;"NC",AA363&lt;&gt;"SF",AA363&lt;&gt;""),AND(AC363&lt;&gt;"NA",AC363&lt;&gt;"C",AC363&lt;&gt;"NC",AC363&lt;&gt;"SF",AC363&lt;&gt;"")),"FALSO",IF(AND(O363="NA",Q363="NA",S363="NA",U363="NA",W363="NA",Y363="NA",AA363="NA",AC363="NA"),"NA",IF(OR(O363="NC",Q363="NC",S363="NC",U363="NC",W363="NC",Y363="NC",AA363="NC",AC363="NC",O363="SF",Q363="SF",S363="SF",U363="SF",W363="SF",Y363="SF",AA363="SF",AC363="SF"),"NC",IF(OR(O363="C",Q363="C",S363="C",U363="C",W363="C",Y363="C",AA363="C",AC363="C"),"C","")))))</f>
        <v>C</v>
      </c>
      <c r="AG363" s="185" t="str">
        <f>IF(AND(AE363="C",AF363="C"),"UTILIZOU O PDA CORRETAMENTE",IF(AND(AE363="C",AF363="NC"),"UTILIZOU O PDA CORRETAMENTE. NÃO HÁ FOTOS DE TODAS AS ETAPAS",IF(AND(AE363="NC",AF363="NC"),"NÃO UTILIZOU O PDA",IF(AND(AE363="NA",AF363="NA"),"NÃO AVALIADO POR FALHA DE SINCRONISMO"))))</f>
        <v>UTILIZOU O PDA CORRETAMENTE</v>
      </c>
      <c r="AH363" s="144" t="s">
        <v>207</v>
      </c>
      <c r="AI363" s="150" t="s">
        <v>6</v>
      </c>
      <c r="AJ363" s="149" t="str">
        <f>E363</f>
        <v>SÃO PAULO</v>
      </c>
      <c r="AK363" s="151" t="s">
        <v>60</v>
      </c>
    </row>
    <row r="364" spans="1:37" ht="30" hidden="1" customHeight="1">
      <c r="A364" s="162" t="s">
        <v>201</v>
      </c>
      <c r="B364" s="176">
        <v>2618416260</v>
      </c>
      <c r="C364" s="176" t="s">
        <v>1172</v>
      </c>
      <c r="D364" s="176" t="s">
        <v>112</v>
      </c>
      <c r="E364" s="176" t="s">
        <v>5</v>
      </c>
      <c r="F364" s="176" t="s">
        <v>290</v>
      </c>
      <c r="G364" s="176">
        <v>197</v>
      </c>
      <c r="H364" s="176"/>
      <c r="I364" s="176" t="s">
        <v>291</v>
      </c>
      <c r="J364" s="176" t="s">
        <v>1173</v>
      </c>
      <c r="K364" s="176"/>
      <c r="L364" s="204">
        <v>46178.449305555558</v>
      </c>
      <c r="M364" s="204">
        <v>46178.45</v>
      </c>
      <c r="N364" s="176" t="s">
        <v>1171</v>
      </c>
      <c r="O364" s="155" t="s">
        <v>207</v>
      </c>
      <c r="P364" s="90"/>
      <c r="Q364" s="144" t="s">
        <v>207</v>
      </c>
      <c r="R364" s="90"/>
      <c r="S364" s="144" t="s">
        <v>62</v>
      </c>
      <c r="T364" s="90"/>
      <c r="U364" s="144" t="s">
        <v>207</v>
      </c>
      <c r="V364" s="90"/>
      <c r="W364" s="144" t="s">
        <v>62</v>
      </c>
      <c r="X364" s="90"/>
      <c r="Y364" s="144" t="s">
        <v>62</v>
      </c>
      <c r="Z364" s="90"/>
      <c r="AA364" s="144" t="s">
        <v>230</v>
      </c>
      <c r="AB364" s="90"/>
      <c r="AC364" s="144" t="s">
        <v>207</v>
      </c>
      <c r="AD364" s="90"/>
      <c r="AE364" s="144" t="s">
        <v>207</v>
      </c>
      <c r="AF364" s="142" t="str">
        <f>IF(AND(O364="",Q364="",S364="",U364="",W364="",Y364="",AA364="",AC364=""),"",IF(OR(AND(O364&lt;&gt;"NA",O364&lt;&gt;"C",O364&lt;&gt;"NC",O364&lt;&gt;"SF",O364&lt;&gt;""),AND(Q364&lt;&gt;"NA",Q364&lt;&gt;"C",Q364&lt;&gt;"NC",Q364&lt;&gt;"SF",Q364&lt;&gt;""),AND(S364&lt;&gt;"NA",S364&lt;&gt;"C",S364&lt;&gt;"NC",S364&lt;&gt;"SF",S364&lt;&gt;""),AND(U364&lt;&gt;"NA",U364&lt;&gt;"C",U364&lt;&gt;"NC",U364&lt;&gt;"SF",U364&lt;&gt;""),AND(W364&lt;&gt;"NA",W364&lt;&gt;"C",W364&lt;&gt;"NC",W364&lt;&gt;"SF",W364&lt;&gt;""),AND(Y364&lt;&gt;"NA",Y364&lt;&gt;"C",Y364&lt;&gt;"NC",Y364&lt;&gt;"SF",Y364&lt;&gt;""),AND(AA364&lt;&gt;"NA",AA364&lt;&gt;"C",AA364&lt;&gt;"NC",AA364&lt;&gt;"SF",AA364&lt;&gt;""),AND(AC364&lt;&gt;"NA",AC364&lt;&gt;"C",AC364&lt;&gt;"NC",AC364&lt;&gt;"SF",AC364&lt;&gt;"")),"FALSO",IF(AND(O364="NA",Q364="NA",S364="NA",U364="NA",W364="NA",Y364="NA",AA364="NA",AC364="NA"),"NA",IF(OR(O364="NC",Q364="NC",S364="NC",U364="NC",W364="NC",Y364="NC",AA364="NC",AC364="NC",O364="SF",Q364="SF",S364="SF",U364="SF",W364="SF",Y364="SF",AA364="SF",AC364="SF"),"NC",IF(OR(O364="C",Q364="C",S364="C",U364="C",W364="C",Y364="C",AA364="C",AC364="C"),"C","")))))</f>
        <v>NC</v>
      </c>
      <c r="AG364" s="185" t="str">
        <f>IF(AND(AE364="C",AF364="C"),"UTILIZOU O PDA CORRETAMENTE",IF(AND(AE364="C",AF364="NC"),"UTILIZOU O PDA CORRETAMENTE. NÃO HÁ FOTOS DE TODAS AS ETAPAS",IF(AND(AE364="NC",AF364="NC"),"NÃO UTILIZOU O PDA",IF(AND(AE364="NA",AF364="NA"),"NÃO AVALIADO POR FALHA DE SINCRONISMO"))))</f>
        <v>UTILIZOU O PDA CORRETAMENTE. NÃO HÁ FOTOS DE TODAS AS ETAPAS</v>
      </c>
      <c r="AH364" s="144" t="s">
        <v>207</v>
      </c>
      <c r="AI364" s="150" t="s">
        <v>6</v>
      </c>
      <c r="AJ364" s="149" t="str">
        <f>E364</f>
        <v>SÃO PAULO</v>
      </c>
      <c r="AK364" s="151" t="s">
        <v>60</v>
      </c>
    </row>
    <row r="365" spans="1:37" ht="30" hidden="1" customHeight="1">
      <c r="A365" s="162" t="s">
        <v>201</v>
      </c>
      <c r="B365" s="176">
        <v>2618416061</v>
      </c>
      <c r="C365" s="176" t="s">
        <v>123</v>
      </c>
      <c r="D365" s="176" t="s">
        <v>109</v>
      </c>
      <c r="E365" s="176" t="s">
        <v>5</v>
      </c>
      <c r="F365" s="176" t="s">
        <v>1495</v>
      </c>
      <c r="G365" s="176">
        <v>121</v>
      </c>
      <c r="H365" s="176" t="s">
        <v>217</v>
      </c>
      <c r="I365" s="176" t="s">
        <v>968</v>
      </c>
      <c r="J365" s="176" t="s">
        <v>1203</v>
      </c>
      <c r="K365" s="176" t="s">
        <v>1496</v>
      </c>
      <c r="L365" s="204">
        <v>46178.450694444444</v>
      </c>
      <c r="M365" s="204">
        <v>46178.45208333333</v>
      </c>
      <c r="N365" s="176" t="s">
        <v>1169</v>
      </c>
      <c r="O365" s="155" t="s">
        <v>207</v>
      </c>
      <c r="P365" s="90"/>
      <c r="Q365" s="144" t="s">
        <v>230</v>
      </c>
      <c r="R365" s="90"/>
      <c r="S365" s="144" t="s">
        <v>230</v>
      </c>
      <c r="T365" s="90"/>
      <c r="U365" s="144" t="s">
        <v>230</v>
      </c>
      <c r="V365" s="90"/>
      <c r="W365" s="144" t="s">
        <v>230</v>
      </c>
      <c r="X365" s="90"/>
      <c r="Y365" s="144" t="s">
        <v>62</v>
      </c>
      <c r="Z365" s="90"/>
      <c r="AA365" s="144" t="s">
        <v>230</v>
      </c>
      <c r="AB365" s="90"/>
      <c r="AC365" s="144" t="s">
        <v>231</v>
      </c>
      <c r="AD365" s="90" t="s">
        <v>1409</v>
      </c>
      <c r="AE365" s="144" t="s">
        <v>207</v>
      </c>
      <c r="AF365" s="142" t="str">
        <f>IF(AND(O365="",Q365="",S365="",U365="",W365="",Y365="",AA365="",AC365=""),"",IF(OR(AND(O365&lt;&gt;"NA",O365&lt;&gt;"C",O365&lt;&gt;"NC",O365&lt;&gt;"SF",O365&lt;&gt;""),AND(Q365&lt;&gt;"NA",Q365&lt;&gt;"C",Q365&lt;&gt;"NC",Q365&lt;&gt;"SF",Q365&lt;&gt;""),AND(S365&lt;&gt;"NA",S365&lt;&gt;"C",S365&lt;&gt;"NC",S365&lt;&gt;"SF",S365&lt;&gt;""),AND(U365&lt;&gt;"NA",U365&lt;&gt;"C",U365&lt;&gt;"NC",U365&lt;&gt;"SF",U365&lt;&gt;""),AND(W365&lt;&gt;"NA",W365&lt;&gt;"C",W365&lt;&gt;"NC",W365&lt;&gt;"SF",W365&lt;&gt;""),AND(Y365&lt;&gt;"NA",Y365&lt;&gt;"C",Y365&lt;&gt;"NC",Y365&lt;&gt;"SF",Y365&lt;&gt;""),AND(AA365&lt;&gt;"NA",AA365&lt;&gt;"C",AA365&lt;&gt;"NC",AA365&lt;&gt;"SF",AA365&lt;&gt;""),AND(AC365&lt;&gt;"NA",AC365&lt;&gt;"C",AC365&lt;&gt;"NC",AC365&lt;&gt;"SF",AC365&lt;&gt;"")),"FALSO",IF(AND(O365="NA",Q365="NA",S365="NA",U365="NA",W365="NA",Y365="NA",AA365="NA",AC365="NA"),"NA",IF(OR(O365="NC",Q365="NC",S365="NC",U365="NC",W365="NC",Y365="NC",AA365="NC",AC365="NC",O365="SF",Q365="SF",S365="SF",U365="SF",W365="SF",Y365="SF",AA365="SF",AC365="SF"),"NC",IF(OR(O365="C",Q365="C",S365="C",U365="C",W365="C",Y365="C",AA365="C",AC365="C"),"C","")))))</f>
        <v>NC</v>
      </c>
      <c r="AG365" s="185" t="str">
        <f>IF(AND(AE365="C",AF365="C"),"UTILIZOU O PDA CORRETAMENTE",IF(AND(AE365="C",AF365="NC"),"UTILIZOU O PDA CORRETAMENTE. NÃO HÁ FOTOS DE TODAS AS ETAPAS",IF(AND(AE365="NC",AF365="NC"),"NÃO UTILIZOU O PDA",IF(AND(AE365="NA",AF365="NA"),"NÃO AVALIADO POR FALHA DE SINCRONISMO"))))</f>
        <v>UTILIZOU O PDA CORRETAMENTE. NÃO HÁ FOTOS DE TODAS AS ETAPAS</v>
      </c>
      <c r="AH365" s="144" t="s">
        <v>207</v>
      </c>
      <c r="AI365" s="150" t="s">
        <v>6</v>
      </c>
      <c r="AJ365" s="149" t="str">
        <f>E365</f>
        <v>SÃO PAULO</v>
      </c>
      <c r="AK365" s="151" t="s">
        <v>60</v>
      </c>
    </row>
    <row r="366" spans="1:37" ht="30" hidden="1" customHeight="1">
      <c r="A366" s="162" t="s">
        <v>201</v>
      </c>
      <c r="B366" s="176">
        <v>2618742390</v>
      </c>
      <c r="C366" s="176" t="s">
        <v>121</v>
      </c>
      <c r="D366" s="176" t="s">
        <v>112</v>
      </c>
      <c r="E366" s="176" t="s">
        <v>5</v>
      </c>
      <c r="F366" s="176" t="s">
        <v>1027</v>
      </c>
      <c r="G366" s="176">
        <v>377</v>
      </c>
      <c r="H366" s="176" t="s">
        <v>217</v>
      </c>
      <c r="I366" s="176" t="s">
        <v>459</v>
      </c>
      <c r="J366" s="176" t="s">
        <v>1166</v>
      </c>
      <c r="K366" s="176" t="s">
        <v>217</v>
      </c>
      <c r="L366" s="204">
        <v>46178.461111111108</v>
      </c>
      <c r="M366" s="204">
        <v>46178.493750000001</v>
      </c>
      <c r="N366" s="176" t="s">
        <v>366</v>
      </c>
      <c r="O366" s="155" t="s">
        <v>207</v>
      </c>
      <c r="P366" s="90"/>
      <c r="Q366" s="144" t="s">
        <v>207</v>
      </c>
      <c r="R366" s="90"/>
      <c r="S366" s="144" t="s">
        <v>62</v>
      </c>
      <c r="T366" s="90"/>
      <c r="U366" s="144" t="s">
        <v>207</v>
      </c>
      <c r="V366" s="90"/>
      <c r="W366" s="144" t="s">
        <v>62</v>
      </c>
      <c r="X366" s="90"/>
      <c r="Y366" s="144" t="s">
        <v>62</v>
      </c>
      <c r="Z366" s="90"/>
      <c r="AA366" s="144" t="s">
        <v>62</v>
      </c>
      <c r="AB366" s="90"/>
      <c r="AC366" s="144" t="s">
        <v>207</v>
      </c>
      <c r="AD366" s="90"/>
      <c r="AE366" s="144" t="s">
        <v>207</v>
      </c>
      <c r="AF366" s="142" t="str">
        <f>IF(AND(O366="",Q366="",S366="",U366="",W366="",Y366="",AA366="",AC366=""),"",IF(OR(AND(O366&lt;&gt;"NA",O366&lt;&gt;"C",O366&lt;&gt;"NC",O366&lt;&gt;"SF",O366&lt;&gt;""),AND(Q366&lt;&gt;"NA",Q366&lt;&gt;"C",Q366&lt;&gt;"NC",Q366&lt;&gt;"SF",Q366&lt;&gt;""),AND(S366&lt;&gt;"NA",S366&lt;&gt;"C",S366&lt;&gt;"NC",S366&lt;&gt;"SF",S366&lt;&gt;""),AND(U366&lt;&gt;"NA",U366&lt;&gt;"C",U366&lt;&gt;"NC",U366&lt;&gt;"SF",U366&lt;&gt;""),AND(W366&lt;&gt;"NA",W366&lt;&gt;"C",W366&lt;&gt;"NC",W366&lt;&gt;"SF",W366&lt;&gt;""),AND(Y366&lt;&gt;"NA",Y366&lt;&gt;"C",Y366&lt;&gt;"NC",Y366&lt;&gt;"SF",Y366&lt;&gt;""),AND(AA366&lt;&gt;"NA",AA366&lt;&gt;"C",AA366&lt;&gt;"NC",AA366&lt;&gt;"SF",AA366&lt;&gt;""),AND(AC366&lt;&gt;"NA",AC366&lt;&gt;"C",AC366&lt;&gt;"NC",AC366&lt;&gt;"SF",AC366&lt;&gt;"")),"FALSO",IF(AND(O366="NA",Q366="NA",S366="NA",U366="NA",W366="NA",Y366="NA",AA366="NA",AC366="NA"),"NA",IF(OR(O366="NC",Q366="NC",S366="NC",U366="NC",W366="NC",Y366="NC",AA366="NC",AC366="NC",O366="SF",Q366="SF",S366="SF",U366="SF",W366="SF",Y366="SF",AA366="SF",AC366="SF"),"NC",IF(OR(O366="C",Q366="C",S366="C",U366="C",W366="C",Y366="C",AA366="C",AC366="C"),"C","")))))</f>
        <v>C</v>
      </c>
      <c r="AG366" s="185" t="str">
        <f>IF(AND(AE366="C",AF366="C"),"UTILIZOU O PDA CORRETAMENTE",IF(AND(AE366="C",AF366="NC"),"UTILIZOU O PDA CORRETAMENTE. NÃO HÁ FOTOS DE TODAS AS ETAPAS",IF(AND(AE366="NC",AF366="NC"),"NÃO UTILIZOU O PDA",IF(AND(AE366="NA",AF366="NA"),"NÃO AVALIADO POR FALHA DE SINCRONISMO"))))</f>
        <v>UTILIZOU O PDA CORRETAMENTE</v>
      </c>
      <c r="AH366" s="144" t="s">
        <v>207</v>
      </c>
      <c r="AI366" s="150" t="s">
        <v>6</v>
      </c>
      <c r="AJ366" s="149" t="str">
        <f>E366</f>
        <v>SÃO PAULO</v>
      </c>
      <c r="AK366" s="151" t="s">
        <v>60</v>
      </c>
    </row>
    <row r="367" spans="1:37" ht="30" hidden="1" customHeight="1">
      <c r="A367" s="162" t="s">
        <v>201</v>
      </c>
      <c r="B367" s="176">
        <v>2618627333</v>
      </c>
      <c r="C367" s="176" t="s">
        <v>1180</v>
      </c>
      <c r="D367" s="176" t="s">
        <v>109</v>
      </c>
      <c r="E367" s="176" t="s">
        <v>5</v>
      </c>
      <c r="F367" s="176" t="s">
        <v>1497</v>
      </c>
      <c r="G367" s="176">
        <v>129</v>
      </c>
      <c r="H367" s="176"/>
      <c r="I367" s="176" t="s">
        <v>316</v>
      </c>
      <c r="J367" s="176" t="s">
        <v>1182</v>
      </c>
      <c r="K367" s="176" t="s">
        <v>1264</v>
      </c>
      <c r="L367" s="204">
        <v>46178.499305555553</v>
      </c>
      <c r="M367" s="204">
        <v>46178.500694444447</v>
      </c>
      <c r="N367" s="176" t="s">
        <v>1179</v>
      </c>
      <c r="O367" s="155" t="s">
        <v>207</v>
      </c>
      <c r="P367" s="90"/>
      <c r="Q367" s="144" t="s">
        <v>207</v>
      </c>
      <c r="R367" s="90"/>
      <c r="S367" s="144" t="s">
        <v>207</v>
      </c>
      <c r="T367" s="90"/>
      <c r="U367" s="144" t="s">
        <v>207</v>
      </c>
      <c r="V367" s="90"/>
      <c r="W367" s="144" t="s">
        <v>207</v>
      </c>
      <c r="X367" s="90"/>
      <c r="Y367" s="144" t="s">
        <v>62</v>
      </c>
      <c r="Z367" s="90"/>
      <c r="AA367" s="144" t="s">
        <v>207</v>
      </c>
      <c r="AB367" s="90"/>
      <c r="AC367" s="144" t="s">
        <v>207</v>
      </c>
      <c r="AD367" s="90"/>
      <c r="AE367" s="144" t="s">
        <v>207</v>
      </c>
      <c r="AF367" s="142" t="str">
        <f>IF(AND(O367="",Q367="",S367="",U367="",W367="",Y367="",AA367="",AC367=""),"",IF(OR(AND(O367&lt;&gt;"NA",O367&lt;&gt;"C",O367&lt;&gt;"NC",O367&lt;&gt;"SF",O367&lt;&gt;""),AND(Q367&lt;&gt;"NA",Q367&lt;&gt;"C",Q367&lt;&gt;"NC",Q367&lt;&gt;"SF",Q367&lt;&gt;""),AND(S367&lt;&gt;"NA",S367&lt;&gt;"C",S367&lt;&gt;"NC",S367&lt;&gt;"SF",S367&lt;&gt;""),AND(U367&lt;&gt;"NA",U367&lt;&gt;"C",U367&lt;&gt;"NC",U367&lt;&gt;"SF",U367&lt;&gt;""),AND(W367&lt;&gt;"NA",W367&lt;&gt;"C",W367&lt;&gt;"NC",W367&lt;&gt;"SF",W367&lt;&gt;""),AND(Y367&lt;&gt;"NA",Y367&lt;&gt;"C",Y367&lt;&gt;"NC",Y367&lt;&gt;"SF",Y367&lt;&gt;""),AND(AA367&lt;&gt;"NA",AA367&lt;&gt;"C",AA367&lt;&gt;"NC",AA367&lt;&gt;"SF",AA367&lt;&gt;""),AND(AC367&lt;&gt;"NA",AC367&lt;&gt;"C",AC367&lt;&gt;"NC",AC367&lt;&gt;"SF",AC367&lt;&gt;"")),"FALSO",IF(AND(O367="NA",Q367="NA",S367="NA",U367="NA",W367="NA",Y367="NA",AA367="NA",AC367="NA"),"NA",IF(OR(O367="NC",Q367="NC",S367="NC",U367="NC",W367="NC",Y367="NC",AA367="NC",AC367="NC",O367="SF",Q367="SF",S367="SF",U367="SF",W367="SF",Y367="SF",AA367="SF",AC367="SF"),"NC",IF(OR(O367="C",Q367="C",S367="C",U367="C",W367="C",Y367="C",AA367="C",AC367="C"),"C","")))))</f>
        <v>C</v>
      </c>
      <c r="AG367" s="185" t="str">
        <f>IF(AND(AE367="C",AF367="C"),"UTILIZOU O PDA CORRETAMENTE",IF(AND(AE367="C",AF367="NC"),"UTILIZOU O PDA CORRETAMENTE. NÃO HÁ FOTOS DE TODAS AS ETAPAS",IF(AND(AE367="NC",AF367="NC"),"NÃO UTILIZOU O PDA",IF(AND(AE367="NA",AF367="NA"),"NÃO AVALIADO POR FALHA DE SINCRONISMO"))))</f>
        <v>UTILIZOU O PDA CORRETAMENTE</v>
      </c>
      <c r="AH367" s="144" t="s">
        <v>207</v>
      </c>
      <c r="AI367" s="150" t="s">
        <v>6</v>
      </c>
      <c r="AJ367" s="149" t="str">
        <f>E367</f>
        <v>SÃO PAULO</v>
      </c>
      <c r="AK367" s="151" t="s">
        <v>60</v>
      </c>
    </row>
    <row r="368" spans="1:37" ht="30" hidden="1" customHeight="1">
      <c r="A368" s="162" t="s">
        <v>201</v>
      </c>
      <c r="B368" s="176">
        <v>2618741110</v>
      </c>
      <c r="C368" s="176" t="s">
        <v>121</v>
      </c>
      <c r="D368" s="176" t="s">
        <v>112</v>
      </c>
      <c r="E368" s="176" t="s">
        <v>5</v>
      </c>
      <c r="F368" s="176" t="s">
        <v>915</v>
      </c>
      <c r="G368" s="176">
        <v>107</v>
      </c>
      <c r="H368" s="176"/>
      <c r="I368" s="176" t="s">
        <v>432</v>
      </c>
      <c r="J368" s="176" t="s">
        <v>1166</v>
      </c>
      <c r="K368" s="176"/>
      <c r="L368" s="204">
        <v>46178.525000000001</v>
      </c>
      <c r="M368" s="204">
        <v>46178.536111111112</v>
      </c>
      <c r="N368" s="176" t="s">
        <v>366</v>
      </c>
      <c r="O368" s="155" t="s">
        <v>207</v>
      </c>
      <c r="P368" s="90"/>
      <c r="Q368" s="144" t="s">
        <v>207</v>
      </c>
      <c r="R368" s="90"/>
      <c r="S368" s="144" t="s">
        <v>62</v>
      </c>
      <c r="T368" s="90"/>
      <c r="U368" s="144" t="s">
        <v>207</v>
      </c>
      <c r="V368" s="90"/>
      <c r="W368" s="144" t="s">
        <v>62</v>
      </c>
      <c r="X368" s="90"/>
      <c r="Y368" s="144" t="s">
        <v>62</v>
      </c>
      <c r="Z368" s="90"/>
      <c r="AA368" s="144" t="s">
        <v>62</v>
      </c>
      <c r="AB368" s="90"/>
      <c r="AC368" s="144" t="s">
        <v>207</v>
      </c>
      <c r="AD368" s="90"/>
      <c r="AE368" s="144" t="s">
        <v>207</v>
      </c>
      <c r="AF368" s="142" t="str">
        <f>IF(AND(O368="",Q368="",S368="",U368="",W368="",Y368="",AA368="",AC368=""),"",IF(OR(AND(O368&lt;&gt;"NA",O368&lt;&gt;"C",O368&lt;&gt;"NC",O368&lt;&gt;"SF",O368&lt;&gt;""),AND(Q368&lt;&gt;"NA",Q368&lt;&gt;"C",Q368&lt;&gt;"NC",Q368&lt;&gt;"SF",Q368&lt;&gt;""),AND(S368&lt;&gt;"NA",S368&lt;&gt;"C",S368&lt;&gt;"NC",S368&lt;&gt;"SF",S368&lt;&gt;""),AND(U368&lt;&gt;"NA",U368&lt;&gt;"C",U368&lt;&gt;"NC",U368&lt;&gt;"SF",U368&lt;&gt;""),AND(W368&lt;&gt;"NA",W368&lt;&gt;"C",W368&lt;&gt;"NC",W368&lt;&gt;"SF",W368&lt;&gt;""),AND(Y368&lt;&gt;"NA",Y368&lt;&gt;"C",Y368&lt;&gt;"NC",Y368&lt;&gt;"SF",Y368&lt;&gt;""),AND(AA368&lt;&gt;"NA",AA368&lt;&gt;"C",AA368&lt;&gt;"NC",AA368&lt;&gt;"SF",AA368&lt;&gt;""),AND(AC368&lt;&gt;"NA",AC368&lt;&gt;"C",AC368&lt;&gt;"NC",AC368&lt;&gt;"SF",AC368&lt;&gt;"")),"FALSO",IF(AND(O368="NA",Q368="NA",S368="NA",U368="NA",W368="NA",Y368="NA",AA368="NA",AC368="NA"),"NA",IF(OR(O368="NC",Q368="NC",S368="NC",U368="NC",W368="NC",Y368="NC",AA368="NC",AC368="NC",O368="SF",Q368="SF",S368="SF",U368="SF",W368="SF",Y368="SF",AA368="SF",AC368="SF"),"NC",IF(OR(O368="C",Q368="C",S368="C",U368="C",W368="C",Y368="C",AA368="C",AC368="C"),"C","")))))</f>
        <v>C</v>
      </c>
      <c r="AG368" s="185" t="str">
        <f>IF(AND(AE368="C",AF368="C"),"UTILIZOU O PDA CORRETAMENTE",IF(AND(AE368="C",AF368="NC"),"UTILIZOU O PDA CORRETAMENTE. NÃO HÁ FOTOS DE TODAS AS ETAPAS",IF(AND(AE368="NC",AF368="NC"),"NÃO UTILIZOU O PDA",IF(AND(AE368="NA",AF368="NA"),"NÃO AVALIADO POR FALHA DE SINCRONISMO"))))</f>
        <v>UTILIZOU O PDA CORRETAMENTE</v>
      </c>
      <c r="AH368" s="144" t="s">
        <v>207</v>
      </c>
      <c r="AI368" s="150" t="s">
        <v>6</v>
      </c>
      <c r="AJ368" s="149" t="str">
        <f>E368</f>
        <v>SÃO PAULO</v>
      </c>
      <c r="AK368" s="151" t="s">
        <v>60</v>
      </c>
    </row>
    <row r="369" spans="1:37" ht="30" hidden="1" customHeight="1">
      <c r="A369" s="162" t="s">
        <v>201</v>
      </c>
      <c r="B369" s="176">
        <v>2617613262</v>
      </c>
      <c r="C369" s="176" t="s">
        <v>1218</v>
      </c>
      <c r="D369" s="176" t="s">
        <v>110</v>
      </c>
      <c r="E369" s="176" t="s">
        <v>5</v>
      </c>
      <c r="F369" s="176" t="s">
        <v>1498</v>
      </c>
      <c r="G369" s="176">
        <v>252</v>
      </c>
      <c r="H369" s="176" t="s">
        <v>217</v>
      </c>
      <c r="I369" s="176" t="s">
        <v>332</v>
      </c>
      <c r="J369" s="176" t="s">
        <v>1220</v>
      </c>
      <c r="K369" s="176" t="s">
        <v>217</v>
      </c>
      <c r="L369" s="204">
        <v>46178.553472222222</v>
      </c>
      <c r="M369" s="204">
        <v>46178.618750000001</v>
      </c>
      <c r="N369" s="176" t="s">
        <v>1169</v>
      </c>
      <c r="O369" s="155" t="s">
        <v>207</v>
      </c>
      <c r="P369" s="90"/>
      <c r="Q369" s="144" t="s">
        <v>207</v>
      </c>
      <c r="R369" s="90"/>
      <c r="S369" s="144" t="s">
        <v>207</v>
      </c>
      <c r="T369" s="90"/>
      <c r="U369" s="144" t="s">
        <v>207</v>
      </c>
      <c r="V369" s="90"/>
      <c r="W369" s="144" t="s">
        <v>207</v>
      </c>
      <c r="X369" s="90"/>
      <c r="Y369" s="144" t="s">
        <v>62</v>
      </c>
      <c r="Z369" s="90"/>
      <c r="AA369" s="144" t="s">
        <v>207</v>
      </c>
      <c r="AB369" s="90"/>
      <c r="AC369" s="144" t="s">
        <v>207</v>
      </c>
      <c r="AD369" s="90"/>
      <c r="AE369" s="144" t="s">
        <v>207</v>
      </c>
      <c r="AF369" s="142" t="str">
        <f>IF(AND(O369="",Q369="",S369="",U369="",W369="",Y369="",AA369="",AC369=""),"",IF(OR(AND(O369&lt;&gt;"NA",O369&lt;&gt;"C",O369&lt;&gt;"NC",O369&lt;&gt;"SF",O369&lt;&gt;""),AND(Q369&lt;&gt;"NA",Q369&lt;&gt;"C",Q369&lt;&gt;"NC",Q369&lt;&gt;"SF",Q369&lt;&gt;""),AND(S369&lt;&gt;"NA",S369&lt;&gt;"C",S369&lt;&gt;"NC",S369&lt;&gt;"SF",S369&lt;&gt;""),AND(U369&lt;&gt;"NA",U369&lt;&gt;"C",U369&lt;&gt;"NC",U369&lt;&gt;"SF",U369&lt;&gt;""),AND(W369&lt;&gt;"NA",W369&lt;&gt;"C",W369&lt;&gt;"NC",W369&lt;&gt;"SF",W369&lt;&gt;""),AND(Y369&lt;&gt;"NA",Y369&lt;&gt;"C",Y369&lt;&gt;"NC",Y369&lt;&gt;"SF",Y369&lt;&gt;""),AND(AA369&lt;&gt;"NA",AA369&lt;&gt;"C",AA369&lt;&gt;"NC",AA369&lt;&gt;"SF",AA369&lt;&gt;""),AND(AC369&lt;&gt;"NA",AC369&lt;&gt;"C",AC369&lt;&gt;"NC",AC369&lt;&gt;"SF",AC369&lt;&gt;"")),"FALSO",IF(AND(O369="NA",Q369="NA",S369="NA",U369="NA",W369="NA",Y369="NA",AA369="NA",AC369="NA"),"NA",IF(OR(O369="NC",Q369="NC",S369="NC",U369="NC",W369="NC",Y369="NC",AA369="NC",AC369="NC",O369="SF",Q369="SF",S369="SF",U369="SF",W369="SF",Y369="SF",AA369="SF",AC369="SF"),"NC",IF(OR(O369="C",Q369="C",S369="C",U369="C",W369="C",Y369="C",AA369="C",AC369="C"),"C","")))))</f>
        <v>C</v>
      </c>
      <c r="AG369" s="185" t="str">
        <f>IF(AND(AE369="C",AF369="C"),"UTILIZOU O PDA CORRETAMENTE",IF(AND(AE369="C",AF369="NC"),"UTILIZOU O PDA CORRETAMENTE. NÃO HÁ FOTOS DE TODAS AS ETAPAS",IF(AND(AE369="NC",AF369="NC"),"NÃO UTILIZOU O PDA",IF(AND(AE369="NA",AF369="NA"),"NÃO AVALIADO POR FALHA DE SINCRONISMO"))))</f>
        <v>UTILIZOU O PDA CORRETAMENTE</v>
      </c>
      <c r="AH369" s="144" t="s">
        <v>207</v>
      </c>
      <c r="AI369" s="150" t="s">
        <v>6</v>
      </c>
      <c r="AJ369" s="149" t="str">
        <f>E369</f>
        <v>SÃO PAULO</v>
      </c>
      <c r="AK369" s="151" t="s">
        <v>60</v>
      </c>
    </row>
    <row r="370" spans="1:37" ht="30" hidden="1" customHeight="1">
      <c r="A370" s="162" t="s">
        <v>201</v>
      </c>
      <c r="B370" s="176">
        <v>2618602865</v>
      </c>
      <c r="C370" s="176" t="s">
        <v>1172</v>
      </c>
      <c r="D370" s="176" t="s">
        <v>112</v>
      </c>
      <c r="E370" s="176" t="s">
        <v>5</v>
      </c>
      <c r="F370" s="176" t="s">
        <v>974</v>
      </c>
      <c r="G370" s="176">
        <v>647</v>
      </c>
      <c r="H370" s="176" t="s">
        <v>217</v>
      </c>
      <c r="I370" s="176" t="s">
        <v>223</v>
      </c>
      <c r="J370" s="176" t="s">
        <v>1191</v>
      </c>
      <c r="K370" s="176" t="s">
        <v>1296</v>
      </c>
      <c r="L370" s="204">
        <v>46178.589583333334</v>
      </c>
      <c r="M370" s="204">
        <v>46178.59375</v>
      </c>
      <c r="N370" s="176" t="s">
        <v>1187</v>
      </c>
      <c r="O370" s="155" t="s">
        <v>207</v>
      </c>
      <c r="P370" s="90"/>
      <c r="Q370" s="144" t="s">
        <v>207</v>
      </c>
      <c r="R370" s="90"/>
      <c r="S370" s="144" t="s">
        <v>62</v>
      </c>
      <c r="T370" s="90"/>
      <c r="U370" s="144" t="s">
        <v>207</v>
      </c>
      <c r="V370" s="90"/>
      <c r="W370" s="144" t="s">
        <v>62</v>
      </c>
      <c r="X370" s="90"/>
      <c r="Y370" s="144" t="s">
        <v>62</v>
      </c>
      <c r="Z370" s="90"/>
      <c r="AA370" s="144" t="s">
        <v>62</v>
      </c>
      <c r="AB370" s="90"/>
      <c r="AC370" s="144" t="s">
        <v>207</v>
      </c>
      <c r="AD370" s="90"/>
      <c r="AE370" s="144" t="s">
        <v>207</v>
      </c>
      <c r="AF370" s="142" t="str">
        <f>IF(AND(O370="",Q370="",S370="",U370="",W370="",Y370="",AA370="",AC370=""),"",IF(OR(AND(O370&lt;&gt;"NA",O370&lt;&gt;"C",O370&lt;&gt;"NC",O370&lt;&gt;"SF",O370&lt;&gt;""),AND(Q370&lt;&gt;"NA",Q370&lt;&gt;"C",Q370&lt;&gt;"NC",Q370&lt;&gt;"SF",Q370&lt;&gt;""),AND(S370&lt;&gt;"NA",S370&lt;&gt;"C",S370&lt;&gt;"NC",S370&lt;&gt;"SF",S370&lt;&gt;""),AND(U370&lt;&gt;"NA",U370&lt;&gt;"C",U370&lt;&gt;"NC",U370&lt;&gt;"SF",U370&lt;&gt;""),AND(W370&lt;&gt;"NA",W370&lt;&gt;"C",W370&lt;&gt;"NC",W370&lt;&gt;"SF",W370&lt;&gt;""),AND(Y370&lt;&gt;"NA",Y370&lt;&gt;"C",Y370&lt;&gt;"NC",Y370&lt;&gt;"SF",Y370&lt;&gt;""),AND(AA370&lt;&gt;"NA",AA370&lt;&gt;"C",AA370&lt;&gt;"NC",AA370&lt;&gt;"SF",AA370&lt;&gt;""),AND(AC370&lt;&gt;"NA",AC370&lt;&gt;"C",AC370&lt;&gt;"NC",AC370&lt;&gt;"SF",AC370&lt;&gt;"")),"FALSO",IF(AND(O370="NA",Q370="NA",S370="NA",U370="NA",W370="NA",Y370="NA",AA370="NA",AC370="NA"),"NA",IF(OR(O370="NC",Q370="NC",S370="NC",U370="NC",W370="NC",Y370="NC",AA370="NC",AC370="NC",O370="SF",Q370="SF",S370="SF",U370="SF",W370="SF",Y370="SF",AA370="SF",AC370="SF"),"NC",IF(OR(O370="C",Q370="C",S370="C",U370="C",W370="C",Y370="C",AA370="C",AC370="C"),"C","")))))</f>
        <v>C</v>
      </c>
      <c r="AG370" s="185" t="str">
        <f>IF(AND(AE370="C",AF370="C"),"UTILIZOU O PDA CORRETAMENTE",IF(AND(AE370="C",AF370="NC"),"UTILIZOU O PDA CORRETAMENTE. NÃO HÁ FOTOS DE TODAS AS ETAPAS",IF(AND(AE370="NC",AF370="NC"),"NÃO UTILIZOU O PDA",IF(AND(AE370="NA",AF370="NA"),"NÃO AVALIADO POR FALHA DE SINCRONISMO"))))</f>
        <v>UTILIZOU O PDA CORRETAMENTE</v>
      </c>
      <c r="AH370" s="144" t="s">
        <v>207</v>
      </c>
      <c r="AI370" s="150" t="s">
        <v>6</v>
      </c>
      <c r="AJ370" s="149" t="str">
        <f>E370</f>
        <v>SÃO PAULO</v>
      </c>
      <c r="AK370" s="151" t="s">
        <v>60</v>
      </c>
    </row>
    <row r="371" spans="1:37" ht="30" hidden="1" customHeight="1">
      <c r="A371" s="162" t="s">
        <v>201</v>
      </c>
      <c r="B371" s="176">
        <v>2618602896</v>
      </c>
      <c r="C371" s="176" t="s">
        <v>1172</v>
      </c>
      <c r="D371" s="176" t="s">
        <v>112</v>
      </c>
      <c r="E371" s="176" t="s">
        <v>5</v>
      </c>
      <c r="F371" s="176" t="s">
        <v>974</v>
      </c>
      <c r="G371" s="176">
        <v>642</v>
      </c>
      <c r="H371" s="176"/>
      <c r="I371" s="176" t="s">
        <v>223</v>
      </c>
      <c r="J371" s="176" t="s">
        <v>1191</v>
      </c>
      <c r="K371" s="176" t="s">
        <v>1292</v>
      </c>
      <c r="L371" s="204">
        <v>46178.603472222225</v>
      </c>
      <c r="M371" s="204">
        <v>46178.605555555558</v>
      </c>
      <c r="N371" s="176" t="s">
        <v>1187</v>
      </c>
      <c r="O371" s="155" t="s">
        <v>207</v>
      </c>
      <c r="P371" s="90"/>
      <c r="Q371" s="144" t="s">
        <v>207</v>
      </c>
      <c r="R371" s="90"/>
      <c r="S371" s="144" t="s">
        <v>62</v>
      </c>
      <c r="T371" s="90"/>
      <c r="U371" s="144" t="s">
        <v>207</v>
      </c>
      <c r="V371" s="90"/>
      <c r="W371" s="144" t="s">
        <v>62</v>
      </c>
      <c r="X371" s="90"/>
      <c r="Y371" s="144" t="s">
        <v>62</v>
      </c>
      <c r="Z371" s="90"/>
      <c r="AA371" s="144" t="s">
        <v>230</v>
      </c>
      <c r="AB371" s="90"/>
      <c r="AC371" s="144" t="s">
        <v>207</v>
      </c>
      <c r="AD371" s="90"/>
      <c r="AE371" s="144" t="s">
        <v>207</v>
      </c>
      <c r="AF371" s="142" t="str">
        <f>IF(AND(O371="",Q371="",S371="",U371="",W371="",Y371="",AA371="",AC371=""),"",IF(OR(AND(O371&lt;&gt;"NA",O371&lt;&gt;"C",O371&lt;&gt;"NC",O371&lt;&gt;"SF",O371&lt;&gt;""),AND(Q371&lt;&gt;"NA",Q371&lt;&gt;"C",Q371&lt;&gt;"NC",Q371&lt;&gt;"SF",Q371&lt;&gt;""),AND(S371&lt;&gt;"NA",S371&lt;&gt;"C",S371&lt;&gt;"NC",S371&lt;&gt;"SF",S371&lt;&gt;""),AND(U371&lt;&gt;"NA",U371&lt;&gt;"C",U371&lt;&gt;"NC",U371&lt;&gt;"SF",U371&lt;&gt;""),AND(W371&lt;&gt;"NA",W371&lt;&gt;"C",W371&lt;&gt;"NC",W371&lt;&gt;"SF",W371&lt;&gt;""),AND(Y371&lt;&gt;"NA",Y371&lt;&gt;"C",Y371&lt;&gt;"NC",Y371&lt;&gt;"SF",Y371&lt;&gt;""),AND(AA371&lt;&gt;"NA",AA371&lt;&gt;"C",AA371&lt;&gt;"NC",AA371&lt;&gt;"SF",AA371&lt;&gt;""),AND(AC371&lt;&gt;"NA",AC371&lt;&gt;"C",AC371&lt;&gt;"NC",AC371&lt;&gt;"SF",AC371&lt;&gt;"")),"FALSO",IF(AND(O371="NA",Q371="NA",S371="NA",U371="NA",W371="NA",Y371="NA",AA371="NA",AC371="NA"),"NA",IF(OR(O371="NC",Q371="NC",S371="NC",U371="NC",W371="NC",Y371="NC",AA371="NC",AC371="NC",O371="SF",Q371="SF",S371="SF",U371="SF",W371="SF",Y371="SF",AA371="SF",AC371="SF"),"NC",IF(OR(O371="C",Q371="C",S371="C",U371="C",W371="C",Y371="C",AA371="C",AC371="C"),"C","")))))</f>
        <v>NC</v>
      </c>
      <c r="AG371" s="185" t="str">
        <f>IF(AND(AE371="C",AF371="C"),"UTILIZOU O PDA CORRETAMENTE",IF(AND(AE371="C",AF371="NC"),"UTILIZOU O PDA CORRETAMENTE. NÃO HÁ FOTOS DE TODAS AS ETAPAS",IF(AND(AE371="NC",AF371="NC"),"NÃO UTILIZOU O PDA",IF(AND(AE371="NA",AF371="NA"),"NÃO AVALIADO POR FALHA DE SINCRONISMO"))))</f>
        <v>UTILIZOU O PDA CORRETAMENTE. NÃO HÁ FOTOS DE TODAS AS ETAPAS</v>
      </c>
      <c r="AH371" s="144" t="s">
        <v>207</v>
      </c>
      <c r="AI371" s="150" t="s">
        <v>6</v>
      </c>
      <c r="AJ371" s="149" t="str">
        <f>E371</f>
        <v>SÃO PAULO</v>
      </c>
      <c r="AK371" s="151" t="s">
        <v>60</v>
      </c>
    </row>
    <row r="372" spans="1:37" ht="30" hidden="1" customHeight="1">
      <c r="A372" s="162" t="s">
        <v>201</v>
      </c>
      <c r="B372" s="176">
        <v>2618734134</v>
      </c>
      <c r="C372" s="176" t="s">
        <v>1206</v>
      </c>
      <c r="D372" s="176" t="s">
        <v>111</v>
      </c>
      <c r="E372" s="176" t="s">
        <v>5</v>
      </c>
      <c r="F372" s="176" t="s">
        <v>1319</v>
      </c>
      <c r="G372" s="176">
        <v>126</v>
      </c>
      <c r="H372" s="176"/>
      <c r="I372" s="176" t="s">
        <v>864</v>
      </c>
      <c r="J372" s="176" t="s">
        <v>1207</v>
      </c>
      <c r="K372" s="176" t="s">
        <v>1499</v>
      </c>
      <c r="L372" s="204">
        <v>46178.606249999997</v>
      </c>
      <c r="M372" s="204">
        <v>46178.654861111114</v>
      </c>
      <c r="N372" s="176" t="s">
        <v>1179</v>
      </c>
      <c r="O372" s="155" t="s">
        <v>207</v>
      </c>
      <c r="P372" s="90"/>
      <c r="Q372" s="144" t="s">
        <v>207</v>
      </c>
      <c r="R372" s="90"/>
      <c r="S372" s="144" t="s">
        <v>207</v>
      </c>
      <c r="T372" s="90"/>
      <c r="U372" s="144" t="s">
        <v>207</v>
      </c>
      <c r="V372" s="90"/>
      <c r="W372" s="144" t="s">
        <v>207</v>
      </c>
      <c r="X372" s="90"/>
      <c r="Y372" s="144" t="s">
        <v>62</v>
      </c>
      <c r="Z372" s="90"/>
      <c r="AA372" s="144" t="s">
        <v>207</v>
      </c>
      <c r="AB372" s="90"/>
      <c r="AC372" s="144" t="s">
        <v>231</v>
      </c>
      <c r="AD372" s="90" t="s">
        <v>623</v>
      </c>
      <c r="AE372" s="144" t="s">
        <v>207</v>
      </c>
      <c r="AF372" s="142" t="str">
        <f>IF(AND(O372="",Q372="",S372="",U372="",W372="",Y372="",AA372="",AC372=""),"",IF(OR(AND(O372&lt;&gt;"NA",O372&lt;&gt;"C",O372&lt;&gt;"NC",O372&lt;&gt;"SF",O372&lt;&gt;""),AND(Q372&lt;&gt;"NA",Q372&lt;&gt;"C",Q372&lt;&gt;"NC",Q372&lt;&gt;"SF",Q372&lt;&gt;""),AND(S372&lt;&gt;"NA",S372&lt;&gt;"C",S372&lt;&gt;"NC",S372&lt;&gt;"SF",S372&lt;&gt;""),AND(U372&lt;&gt;"NA",U372&lt;&gt;"C",U372&lt;&gt;"NC",U372&lt;&gt;"SF",U372&lt;&gt;""),AND(W372&lt;&gt;"NA",W372&lt;&gt;"C",W372&lt;&gt;"NC",W372&lt;&gt;"SF",W372&lt;&gt;""),AND(Y372&lt;&gt;"NA",Y372&lt;&gt;"C",Y372&lt;&gt;"NC",Y372&lt;&gt;"SF",Y372&lt;&gt;""),AND(AA372&lt;&gt;"NA",AA372&lt;&gt;"C",AA372&lt;&gt;"NC",AA372&lt;&gt;"SF",AA372&lt;&gt;""),AND(AC372&lt;&gt;"NA",AC372&lt;&gt;"C",AC372&lt;&gt;"NC",AC372&lt;&gt;"SF",AC372&lt;&gt;"")),"FALSO",IF(AND(O372="NA",Q372="NA",S372="NA",U372="NA",W372="NA",Y372="NA",AA372="NA",AC372="NA"),"NA",IF(OR(O372="NC",Q372="NC",S372="NC",U372="NC",W372="NC",Y372="NC",AA372="NC",AC372="NC",O372="SF",Q372="SF",S372="SF",U372="SF",W372="SF",Y372="SF",AA372="SF",AC372="SF"),"NC",IF(OR(O372="C",Q372="C",S372="C",U372="C",W372="C",Y372="C",AA372="C",AC372="C"),"C","")))))</f>
        <v>NC</v>
      </c>
      <c r="AG372" s="185" t="str">
        <f>IF(AND(AE372="C",AF372="C"),"UTILIZOU O PDA CORRETAMENTE",IF(AND(AE372="C",AF372="NC"),"UTILIZOU O PDA CORRETAMENTE. NÃO HÁ FOTOS DE TODAS AS ETAPAS",IF(AND(AE372="NC",AF372="NC"),"NÃO UTILIZOU O PDA",IF(AND(AE372="NA",AF372="NA"),"NÃO AVALIADO POR FALHA DE SINCRONISMO"))))</f>
        <v>UTILIZOU O PDA CORRETAMENTE. NÃO HÁ FOTOS DE TODAS AS ETAPAS</v>
      </c>
      <c r="AH372" s="144" t="s">
        <v>207</v>
      </c>
      <c r="AI372" s="150" t="s">
        <v>6</v>
      </c>
      <c r="AJ372" s="149" t="str">
        <f>E372</f>
        <v>SÃO PAULO</v>
      </c>
      <c r="AK372" s="151" t="s">
        <v>60</v>
      </c>
    </row>
    <row r="373" spans="1:37" ht="30" hidden="1" customHeight="1">
      <c r="A373" s="162" t="s">
        <v>201</v>
      </c>
      <c r="B373" s="176">
        <v>2618602411</v>
      </c>
      <c r="C373" s="176" t="s">
        <v>1206</v>
      </c>
      <c r="D373" s="176" t="s">
        <v>111</v>
      </c>
      <c r="E373" s="176" t="s">
        <v>5</v>
      </c>
      <c r="F373" s="176" t="s">
        <v>1500</v>
      </c>
      <c r="G373" s="176">
        <v>76</v>
      </c>
      <c r="H373" s="176" t="s">
        <v>217</v>
      </c>
      <c r="I373" s="176" t="s">
        <v>439</v>
      </c>
      <c r="J373" s="176" t="s">
        <v>1207</v>
      </c>
      <c r="K373" s="176" t="s">
        <v>1501</v>
      </c>
      <c r="L373" s="204">
        <v>46178.637499999997</v>
      </c>
      <c r="M373" s="204">
        <v>46178.675694444442</v>
      </c>
      <c r="N373" s="176" t="s">
        <v>1169</v>
      </c>
      <c r="O373" s="155" t="s">
        <v>207</v>
      </c>
      <c r="P373" s="90"/>
      <c r="Q373" s="144" t="s">
        <v>207</v>
      </c>
      <c r="R373" s="90"/>
      <c r="S373" s="144" t="s">
        <v>207</v>
      </c>
      <c r="T373" s="90"/>
      <c r="U373" s="144" t="s">
        <v>207</v>
      </c>
      <c r="V373" s="90"/>
      <c r="W373" s="144" t="s">
        <v>230</v>
      </c>
      <c r="X373" s="90"/>
      <c r="Y373" s="144" t="s">
        <v>62</v>
      </c>
      <c r="Z373" s="90"/>
      <c r="AA373" s="144" t="s">
        <v>207</v>
      </c>
      <c r="AB373" s="90"/>
      <c r="AC373" s="144" t="s">
        <v>207</v>
      </c>
      <c r="AD373" s="90"/>
      <c r="AE373" s="144" t="s">
        <v>207</v>
      </c>
      <c r="AF373" s="142" t="str">
        <f>IF(AND(O373="",Q373="",S373="",U373="",W373="",Y373="",AA373="",AC373=""),"",IF(OR(AND(O373&lt;&gt;"NA",O373&lt;&gt;"C",O373&lt;&gt;"NC",O373&lt;&gt;"SF",O373&lt;&gt;""),AND(Q373&lt;&gt;"NA",Q373&lt;&gt;"C",Q373&lt;&gt;"NC",Q373&lt;&gt;"SF",Q373&lt;&gt;""),AND(S373&lt;&gt;"NA",S373&lt;&gt;"C",S373&lt;&gt;"NC",S373&lt;&gt;"SF",S373&lt;&gt;""),AND(U373&lt;&gt;"NA",U373&lt;&gt;"C",U373&lt;&gt;"NC",U373&lt;&gt;"SF",U373&lt;&gt;""),AND(W373&lt;&gt;"NA",W373&lt;&gt;"C",W373&lt;&gt;"NC",W373&lt;&gt;"SF",W373&lt;&gt;""),AND(Y373&lt;&gt;"NA",Y373&lt;&gt;"C",Y373&lt;&gt;"NC",Y373&lt;&gt;"SF",Y373&lt;&gt;""),AND(AA373&lt;&gt;"NA",AA373&lt;&gt;"C",AA373&lt;&gt;"NC",AA373&lt;&gt;"SF",AA373&lt;&gt;""),AND(AC373&lt;&gt;"NA",AC373&lt;&gt;"C",AC373&lt;&gt;"NC",AC373&lt;&gt;"SF",AC373&lt;&gt;"")),"FALSO",IF(AND(O373="NA",Q373="NA",S373="NA",U373="NA",W373="NA",Y373="NA",AA373="NA",AC373="NA"),"NA",IF(OR(O373="NC",Q373="NC",S373="NC",U373="NC",W373="NC",Y373="NC",AA373="NC",AC373="NC",O373="SF",Q373="SF",S373="SF",U373="SF",W373="SF",Y373="SF",AA373="SF",AC373="SF"),"NC",IF(OR(O373="C",Q373="C",S373="C",U373="C",W373="C",Y373="C",AA373="C",AC373="C"),"C","")))))</f>
        <v>NC</v>
      </c>
      <c r="AG373" s="185" t="str">
        <f>IF(AND(AE373="C",AF373="C"),"UTILIZOU O PDA CORRETAMENTE",IF(AND(AE373="C",AF373="NC"),"UTILIZOU O PDA CORRETAMENTE. NÃO HÁ FOTOS DE TODAS AS ETAPAS",IF(AND(AE373="NC",AF373="NC"),"NÃO UTILIZOU O PDA",IF(AND(AE373="NA",AF373="NA"),"NÃO AVALIADO POR FALHA DE SINCRONISMO"))))</f>
        <v>UTILIZOU O PDA CORRETAMENTE. NÃO HÁ FOTOS DE TODAS AS ETAPAS</v>
      </c>
      <c r="AH373" s="144" t="s">
        <v>207</v>
      </c>
      <c r="AI373" s="150" t="s">
        <v>6</v>
      </c>
      <c r="AJ373" s="149" t="str">
        <f>E373</f>
        <v>SÃO PAULO</v>
      </c>
      <c r="AK373" s="151" t="s">
        <v>60</v>
      </c>
    </row>
    <row r="374" spans="1:37" ht="30" hidden="1" customHeight="1">
      <c r="A374" s="162" t="s">
        <v>201</v>
      </c>
      <c r="B374" s="176">
        <v>2618433195</v>
      </c>
      <c r="C374" s="176" t="s">
        <v>1172</v>
      </c>
      <c r="D374" s="176" t="s">
        <v>112</v>
      </c>
      <c r="E374" s="176" t="s">
        <v>5</v>
      </c>
      <c r="F374" s="176" t="s">
        <v>1453</v>
      </c>
      <c r="G374" s="176">
        <v>410</v>
      </c>
      <c r="H374" s="176"/>
      <c r="I374" s="176" t="s">
        <v>254</v>
      </c>
      <c r="J374" s="176" t="s">
        <v>1191</v>
      </c>
      <c r="K374" s="176" t="s">
        <v>1192</v>
      </c>
      <c r="L374" s="204">
        <v>46178.638888888891</v>
      </c>
      <c r="M374" s="204">
        <v>46178.697916666664</v>
      </c>
      <c r="N374" s="176" t="s">
        <v>1187</v>
      </c>
      <c r="O374" s="155" t="s">
        <v>207</v>
      </c>
      <c r="P374" s="90"/>
      <c r="Q374" s="144" t="s">
        <v>207</v>
      </c>
      <c r="R374" s="90"/>
      <c r="S374" s="144" t="s">
        <v>62</v>
      </c>
      <c r="T374" s="90"/>
      <c r="U374" s="144" t="s">
        <v>207</v>
      </c>
      <c r="V374" s="90"/>
      <c r="W374" s="144" t="s">
        <v>62</v>
      </c>
      <c r="X374" s="90"/>
      <c r="Y374" s="144" t="s">
        <v>62</v>
      </c>
      <c r="Z374" s="90"/>
      <c r="AA374" s="144" t="s">
        <v>62</v>
      </c>
      <c r="AB374" s="90"/>
      <c r="AC374" s="144" t="s">
        <v>207</v>
      </c>
      <c r="AD374" s="90"/>
      <c r="AE374" s="144" t="s">
        <v>207</v>
      </c>
      <c r="AF374" s="142" t="str">
        <f>IF(AND(O374="",Q374="",S374="",U374="",W374="",Y374="",AA374="",AC374=""),"",IF(OR(AND(O374&lt;&gt;"NA",O374&lt;&gt;"C",O374&lt;&gt;"NC",O374&lt;&gt;"SF",O374&lt;&gt;""),AND(Q374&lt;&gt;"NA",Q374&lt;&gt;"C",Q374&lt;&gt;"NC",Q374&lt;&gt;"SF",Q374&lt;&gt;""),AND(S374&lt;&gt;"NA",S374&lt;&gt;"C",S374&lt;&gt;"NC",S374&lt;&gt;"SF",S374&lt;&gt;""),AND(U374&lt;&gt;"NA",U374&lt;&gt;"C",U374&lt;&gt;"NC",U374&lt;&gt;"SF",U374&lt;&gt;""),AND(W374&lt;&gt;"NA",W374&lt;&gt;"C",W374&lt;&gt;"NC",W374&lt;&gt;"SF",W374&lt;&gt;""),AND(Y374&lt;&gt;"NA",Y374&lt;&gt;"C",Y374&lt;&gt;"NC",Y374&lt;&gt;"SF",Y374&lt;&gt;""),AND(AA374&lt;&gt;"NA",AA374&lt;&gt;"C",AA374&lt;&gt;"NC",AA374&lt;&gt;"SF",AA374&lt;&gt;""),AND(AC374&lt;&gt;"NA",AC374&lt;&gt;"C",AC374&lt;&gt;"NC",AC374&lt;&gt;"SF",AC374&lt;&gt;"")),"FALSO",IF(AND(O374="NA",Q374="NA",S374="NA",U374="NA",W374="NA",Y374="NA",AA374="NA",AC374="NA"),"NA",IF(OR(O374="NC",Q374="NC",S374="NC",U374="NC",W374="NC",Y374="NC",AA374="NC",AC374="NC",O374="SF",Q374="SF",S374="SF",U374="SF",W374="SF",Y374="SF",AA374="SF",AC374="SF"),"NC",IF(OR(O374="C",Q374="C",S374="C",U374="C",W374="C",Y374="C",AA374="C",AC374="C"),"C","")))))</f>
        <v>C</v>
      </c>
      <c r="AG374" s="185" t="str">
        <f>IF(AND(AE374="C",AF374="C"),"UTILIZOU O PDA CORRETAMENTE",IF(AND(AE374="C",AF374="NC"),"UTILIZOU O PDA CORRETAMENTE. NÃO HÁ FOTOS DE TODAS AS ETAPAS",IF(AND(AE374="NC",AF374="NC"),"NÃO UTILIZOU O PDA",IF(AND(AE374="NA",AF374="NA"),"NÃO AVALIADO POR FALHA DE SINCRONISMO"))))</f>
        <v>UTILIZOU O PDA CORRETAMENTE</v>
      </c>
      <c r="AH374" s="144" t="s">
        <v>207</v>
      </c>
      <c r="AI374" s="150" t="s">
        <v>6</v>
      </c>
      <c r="AJ374" s="149" t="str">
        <f>E374</f>
        <v>SÃO PAULO</v>
      </c>
      <c r="AK374" s="151" t="s">
        <v>60</v>
      </c>
    </row>
    <row r="375" spans="1:37" ht="30" hidden="1" customHeight="1">
      <c r="A375" s="162" t="s">
        <v>201</v>
      </c>
      <c r="B375" s="176">
        <v>2618735523</v>
      </c>
      <c r="C375" s="176" t="s">
        <v>1206</v>
      </c>
      <c r="D375" s="176" t="s">
        <v>111</v>
      </c>
      <c r="E375" s="176" t="s">
        <v>5</v>
      </c>
      <c r="F375" s="176" t="s">
        <v>1319</v>
      </c>
      <c r="G375" s="176">
        <v>135</v>
      </c>
      <c r="H375" s="176" t="s">
        <v>217</v>
      </c>
      <c r="I375" s="176" t="s">
        <v>864</v>
      </c>
      <c r="J375" s="176" t="s">
        <v>1207</v>
      </c>
      <c r="K375" s="176" t="s">
        <v>1502</v>
      </c>
      <c r="L375" s="204">
        <v>46178.656944444447</v>
      </c>
      <c r="M375" s="204">
        <v>46178.717361111114</v>
      </c>
      <c r="N375" s="176" t="s">
        <v>1179</v>
      </c>
      <c r="O375" s="155" t="s">
        <v>207</v>
      </c>
      <c r="P375" s="90"/>
      <c r="Q375" s="144" t="s">
        <v>207</v>
      </c>
      <c r="R375" s="90"/>
      <c r="S375" s="144" t="s">
        <v>207</v>
      </c>
      <c r="T375" s="90"/>
      <c r="U375" s="144" t="s">
        <v>207</v>
      </c>
      <c r="V375" s="90"/>
      <c r="W375" s="144" t="s">
        <v>230</v>
      </c>
      <c r="X375" s="90"/>
      <c r="Y375" s="144" t="s">
        <v>62</v>
      </c>
      <c r="Z375" s="90"/>
      <c r="AA375" s="144" t="s">
        <v>207</v>
      </c>
      <c r="AB375" s="90"/>
      <c r="AC375" s="144" t="s">
        <v>207</v>
      </c>
      <c r="AD375" s="90"/>
      <c r="AE375" s="144" t="s">
        <v>207</v>
      </c>
      <c r="AF375" s="142" t="str">
        <f>IF(AND(O375="",Q375="",S375="",U375="",W375="",Y375="",AA375="",AC375=""),"",IF(OR(AND(O375&lt;&gt;"NA",O375&lt;&gt;"C",O375&lt;&gt;"NC",O375&lt;&gt;"SF",O375&lt;&gt;""),AND(Q375&lt;&gt;"NA",Q375&lt;&gt;"C",Q375&lt;&gt;"NC",Q375&lt;&gt;"SF",Q375&lt;&gt;""),AND(S375&lt;&gt;"NA",S375&lt;&gt;"C",S375&lt;&gt;"NC",S375&lt;&gt;"SF",S375&lt;&gt;""),AND(U375&lt;&gt;"NA",U375&lt;&gt;"C",U375&lt;&gt;"NC",U375&lt;&gt;"SF",U375&lt;&gt;""),AND(W375&lt;&gt;"NA",W375&lt;&gt;"C",W375&lt;&gt;"NC",W375&lt;&gt;"SF",W375&lt;&gt;""),AND(Y375&lt;&gt;"NA",Y375&lt;&gt;"C",Y375&lt;&gt;"NC",Y375&lt;&gt;"SF",Y375&lt;&gt;""),AND(AA375&lt;&gt;"NA",AA375&lt;&gt;"C",AA375&lt;&gt;"NC",AA375&lt;&gt;"SF",AA375&lt;&gt;""),AND(AC375&lt;&gt;"NA",AC375&lt;&gt;"C",AC375&lt;&gt;"NC",AC375&lt;&gt;"SF",AC375&lt;&gt;"")),"FALSO",IF(AND(O375="NA",Q375="NA",S375="NA",U375="NA",W375="NA",Y375="NA",AA375="NA",AC375="NA"),"NA",IF(OR(O375="NC",Q375="NC",S375="NC",U375="NC",W375="NC",Y375="NC",AA375="NC",AC375="NC",O375="SF",Q375="SF",S375="SF",U375="SF",W375="SF",Y375="SF",AA375="SF",AC375="SF"),"NC",IF(OR(O375="C",Q375="C",S375="C",U375="C",W375="C",Y375="C",AA375="C",AC375="C"),"C","")))))</f>
        <v>NC</v>
      </c>
      <c r="AG375" s="185" t="str">
        <f>IF(AND(AE375="C",AF375="C"),"UTILIZOU O PDA CORRETAMENTE",IF(AND(AE375="C",AF375="NC"),"UTILIZOU O PDA CORRETAMENTE. NÃO HÁ FOTOS DE TODAS AS ETAPAS",IF(AND(AE375="NC",AF375="NC"),"NÃO UTILIZOU O PDA",IF(AND(AE375="NA",AF375="NA"),"NÃO AVALIADO POR FALHA DE SINCRONISMO"))))</f>
        <v>UTILIZOU O PDA CORRETAMENTE. NÃO HÁ FOTOS DE TODAS AS ETAPAS</v>
      </c>
      <c r="AH375" s="144" t="s">
        <v>207</v>
      </c>
      <c r="AI375" s="150" t="s">
        <v>6</v>
      </c>
      <c r="AJ375" s="149" t="str">
        <f>E375</f>
        <v>SÃO PAULO</v>
      </c>
      <c r="AK375" s="151" t="s">
        <v>60</v>
      </c>
    </row>
    <row r="376" spans="1:37" ht="30" hidden="1" customHeight="1">
      <c r="A376" s="162" t="s">
        <v>201</v>
      </c>
      <c r="B376" s="176">
        <v>2618429107</v>
      </c>
      <c r="C376" s="176" t="s">
        <v>1172</v>
      </c>
      <c r="D376" s="176" t="s">
        <v>112</v>
      </c>
      <c r="E376" s="176" t="s">
        <v>5</v>
      </c>
      <c r="F376" s="176" t="s">
        <v>1503</v>
      </c>
      <c r="G376" s="176">
        <v>265</v>
      </c>
      <c r="H376" s="176" t="s">
        <v>217</v>
      </c>
      <c r="I376" s="176" t="s">
        <v>325</v>
      </c>
      <c r="J376" s="176" t="s">
        <v>1191</v>
      </c>
      <c r="K376" s="176" t="s">
        <v>217</v>
      </c>
      <c r="L376" s="204">
        <v>46178.962500000001</v>
      </c>
      <c r="M376" s="204">
        <v>46178.96875</v>
      </c>
      <c r="N376" s="176" t="s">
        <v>503</v>
      </c>
      <c r="O376" s="155" t="s">
        <v>207</v>
      </c>
      <c r="P376" s="90"/>
      <c r="Q376" s="144" t="s">
        <v>207</v>
      </c>
      <c r="R376" s="90"/>
      <c r="S376" s="144" t="s">
        <v>62</v>
      </c>
      <c r="T376" s="90"/>
      <c r="U376" s="144" t="s">
        <v>207</v>
      </c>
      <c r="V376" s="90"/>
      <c r="W376" s="144" t="s">
        <v>62</v>
      </c>
      <c r="X376" s="90"/>
      <c r="Y376" s="144" t="s">
        <v>62</v>
      </c>
      <c r="Z376" s="90"/>
      <c r="AA376" s="144" t="s">
        <v>230</v>
      </c>
      <c r="AB376" s="90"/>
      <c r="AC376" s="144" t="s">
        <v>207</v>
      </c>
      <c r="AD376" s="90"/>
      <c r="AE376" s="144" t="s">
        <v>207</v>
      </c>
      <c r="AF376" s="142" t="str">
        <f>IF(AND(O376="",Q376="",S376="",U376="",W376="",Y376="",AA376="",AC376=""),"",IF(OR(AND(O376&lt;&gt;"NA",O376&lt;&gt;"C",O376&lt;&gt;"NC",O376&lt;&gt;"SF",O376&lt;&gt;""),AND(Q376&lt;&gt;"NA",Q376&lt;&gt;"C",Q376&lt;&gt;"NC",Q376&lt;&gt;"SF",Q376&lt;&gt;""),AND(S376&lt;&gt;"NA",S376&lt;&gt;"C",S376&lt;&gt;"NC",S376&lt;&gt;"SF",S376&lt;&gt;""),AND(U376&lt;&gt;"NA",U376&lt;&gt;"C",U376&lt;&gt;"NC",U376&lt;&gt;"SF",U376&lt;&gt;""),AND(W376&lt;&gt;"NA",W376&lt;&gt;"C",W376&lt;&gt;"NC",W376&lt;&gt;"SF",W376&lt;&gt;""),AND(Y376&lt;&gt;"NA",Y376&lt;&gt;"C",Y376&lt;&gt;"NC",Y376&lt;&gt;"SF",Y376&lt;&gt;""),AND(AA376&lt;&gt;"NA",AA376&lt;&gt;"C",AA376&lt;&gt;"NC",AA376&lt;&gt;"SF",AA376&lt;&gt;""),AND(AC376&lt;&gt;"NA",AC376&lt;&gt;"C",AC376&lt;&gt;"NC",AC376&lt;&gt;"SF",AC376&lt;&gt;"")),"FALSO",IF(AND(O376="NA",Q376="NA",S376="NA",U376="NA",W376="NA",Y376="NA",AA376="NA",AC376="NA"),"NA",IF(OR(O376="NC",Q376="NC",S376="NC",U376="NC",W376="NC",Y376="NC",AA376="NC",AC376="NC",O376="SF",Q376="SF",S376="SF",U376="SF",W376="SF",Y376="SF",AA376="SF",AC376="SF"),"NC",IF(OR(O376="C",Q376="C",S376="C",U376="C",W376="C",Y376="C",AA376="C",AC376="C"),"C","")))))</f>
        <v>NC</v>
      </c>
      <c r="AG376" s="185" t="str">
        <f>IF(AND(AE376="C",AF376="C"),"UTILIZOU O PDA CORRETAMENTE",IF(AND(AE376="C",AF376="NC"),"UTILIZOU O PDA CORRETAMENTE. NÃO HÁ FOTOS DE TODAS AS ETAPAS",IF(AND(AE376="NC",AF376="NC"),"NÃO UTILIZOU O PDA",IF(AND(AE376="NA",AF376="NA"),"NÃO AVALIADO POR FALHA DE SINCRONISMO"))))</f>
        <v>UTILIZOU O PDA CORRETAMENTE. NÃO HÁ FOTOS DE TODAS AS ETAPAS</v>
      </c>
      <c r="AH376" s="144" t="s">
        <v>207</v>
      </c>
      <c r="AI376" s="150" t="s">
        <v>6</v>
      </c>
      <c r="AJ376" s="149" t="str">
        <f>E376</f>
        <v>SÃO PAULO</v>
      </c>
      <c r="AK376" s="151" t="s">
        <v>60</v>
      </c>
    </row>
    <row r="377" spans="1:37" ht="30" hidden="1" customHeight="1">
      <c r="A377" s="162" t="s">
        <v>201</v>
      </c>
      <c r="B377" s="176">
        <v>2618428965</v>
      </c>
      <c r="C377" s="176" t="s">
        <v>1172</v>
      </c>
      <c r="D377" s="176" t="s">
        <v>112</v>
      </c>
      <c r="E377" s="176" t="s">
        <v>5</v>
      </c>
      <c r="F377" s="176" t="s">
        <v>1504</v>
      </c>
      <c r="G377" s="176">
        <v>345</v>
      </c>
      <c r="H377" s="176"/>
      <c r="I377" s="176" t="s">
        <v>325</v>
      </c>
      <c r="J377" s="176" t="s">
        <v>1191</v>
      </c>
      <c r="K377" s="176"/>
      <c r="L377" s="204">
        <v>46208.013194444444</v>
      </c>
      <c r="M377" s="204">
        <v>46208.015972222223</v>
      </c>
      <c r="N377" s="176" t="s">
        <v>503</v>
      </c>
      <c r="O377" s="155" t="s">
        <v>207</v>
      </c>
      <c r="P377" s="90"/>
      <c r="Q377" s="144" t="s">
        <v>207</v>
      </c>
      <c r="R377" s="90"/>
      <c r="S377" s="144" t="s">
        <v>62</v>
      </c>
      <c r="T377" s="90"/>
      <c r="U377" s="144" t="s">
        <v>207</v>
      </c>
      <c r="V377" s="90"/>
      <c r="W377" s="144" t="s">
        <v>62</v>
      </c>
      <c r="X377" s="90"/>
      <c r="Y377" s="144" t="s">
        <v>62</v>
      </c>
      <c r="Z377" s="90"/>
      <c r="AA377" s="144" t="s">
        <v>62</v>
      </c>
      <c r="AB377" s="90"/>
      <c r="AC377" s="144" t="s">
        <v>231</v>
      </c>
      <c r="AD377" s="90" t="s">
        <v>388</v>
      </c>
      <c r="AE377" s="144" t="s">
        <v>207</v>
      </c>
      <c r="AF377" s="142" t="str">
        <f>IF(AND(O377="",Q377="",S377="",U377="",W377="",Y377="",AA377="",AC377=""),"",IF(OR(AND(O377&lt;&gt;"NA",O377&lt;&gt;"C",O377&lt;&gt;"NC",O377&lt;&gt;"SF",O377&lt;&gt;""),AND(Q377&lt;&gt;"NA",Q377&lt;&gt;"C",Q377&lt;&gt;"NC",Q377&lt;&gt;"SF",Q377&lt;&gt;""),AND(S377&lt;&gt;"NA",S377&lt;&gt;"C",S377&lt;&gt;"NC",S377&lt;&gt;"SF",S377&lt;&gt;""),AND(U377&lt;&gt;"NA",U377&lt;&gt;"C",U377&lt;&gt;"NC",U377&lt;&gt;"SF",U377&lt;&gt;""),AND(W377&lt;&gt;"NA",W377&lt;&gt;"C",W377&lt;&gt;"NC",W377&lt;&gt;"SF",W377&lt;&gt;""),AND(Y377&lt;&gt;"NA",Y377&lt;&gt;"C",Y377&lt;&gt;"NC",Y377&lt;&gt;"SF",Y377&lt;&gt;""),AND(AA377&lt;&gt;"NA",AA377&lt;&gt;"C",AA377&lt;&gt;"NC",AA377&lt;&gt;"SF",AA377&lt;&gt;""),AND(AC377&lt;&gt;"NA",AC377&lt;&gt;"C",AC377&lt;&gt;"NC",AC377&lt;&gt;"SF",AC377&lt;&gt;"")),"FALSO",IF(AND(O377="NA",Q377="NA",S377="NA",U377="NA",W377="NA",Y377="NA",AA377="NA",AC377="NA"),"NA",IF(OR(O377="NC",Q377="NC",S377="NC",U377="NC",W377="NC",Y377="NC",AA377="NC",AC377="NC",O377="SF",Q377="SF",S377="SF",U377="SF",W377="SF",Y377="SF",AA377="SF",AC377="SF"),"NC",IF(OR(O377="C",Q377="C",S377="C",U377="C",W377="C",Y377="C",AA377="C",AC377="C"),"C","")))))</f>
        <v>NC</v>
      </c>
      <c r="AG377" s="185" t="str">
        <f>IF(AND(AE377="C",AF377="C"),"UTILIZOU O PDA CORRETAMENTE",IF(AND(AE377="C",AF377="NC"),"UTILIZOU O PDA CORRETAMENTE. NÃO HÁ FOTOS DE TODAS AS ETAPAS",IF(AND(AE377="NC",AF377="NC"),"NÃO UTILIZOU O PDA",IF(AND(AE377="NA",AF377="NA"),"NÃO AVALIADO POR FALHA DE SINCRONISMO"))))</f>
        <v>UTILIZOU O PDA CORRETAMENTE. NÃO HÁ FOTOS DE TODAS AS ETAPAS</v>
      </c>
      <c r="AH377" s="144" t="s">
        <v>207</v>
      </c>
      <c r="AI377" s="150" t="s">
        <v>6</v>
      </c>
      <c r="AJ377" s="149" t="str">
        <f>E377</f>
        <v>SÃO PAULO</v>
      </c>
      <c r="AK377" s="151" t="s">
        <v>60</v>
      </c>
    </row>
    <row r="378" spans="1:37" ht="30" hidden="1" customHeight="1">
      <c r="A378" s="162" t="s">
        <v>201</v>
      </c>
      <c r="B378" s="176">
        <v>2618428786</v>
      </c>
      <c r="C378" s="176" t="s">
        <v>1172</v>
      </c>
      <c r="D378" s="176" t="s">
        <v>112</v>
      </c>
      <c r="E378" s="176" t="s">
        <v>5</v>
      </c>
      <c r="F378" s="176" t="s">
        <v>1504</v>
      </c>
      <c r="G378" s="176">
        <v>330</v>
      </c>
      <c r="H378" s="176"/>
      <c r="I378" s="176" t="s">
        <v>325</v>
      </c>
      <c r="J378" s="176" t="s">
        <v>1191</v>
      </c>
      <c r="K378" s="176"/>
      <c r="L378" s="204">
        <v>46208.045138888891</v>
      </c>
      <c r="M378" s="204">
        <v>46208.063194444447</v>
      </c>
      <c r="N378" s="176" t="s">
        <v>503</v>
      </c>
      <c r="O378" s="155" t="s">
        <v>207</v>
      </c>
      <c r="P378" s="90"/>
      <c r="Q378" s="144" t="s">
        <v>207</v>
      </c>
      <c r="R378" s="90"/>
      <c r="S378" s="144" t="s">
        <v>62</v>
      </c>
      <c r="T378" s="90"/>
      <c r="U378" s="144" t="s">
        <v>207</v>
      </c>
      <c r="V378" s="90"/>
      <c r="W378" s="144" t="s">
        <v>62</v>
      </c>
      <c r="X378" s="90"/>
      <c r="Y378" s="144" t="s">
        <v>62</v>
      </c>
      <c r="Z378" s="90"/>
      <c r="AA378" s="144" t="s">
        <v>62</v>
      </c>
      <c r="AB378" s="90"/>
      <c r="AC378" s="144" t="s">
        <v>231</v>
      </c>
      <c r="AD378" s="90" t="s">
        <v>388</v>
      </c>
      <c r="AE378" s="144" t="s">
        <v>207</v>
      </c>
      <c r="AF378" s="142" t="str">
        <f>IF(AND(O378="",Q378="",S378="",U378="",W378="",Y378="",AA378="",AC378=""),"",IF(OR(AND(O378&lt;&gt;"NA",O378&lt;&gt;"C",O378&lt;&gt;"NC",O378&lt;&gt;"SF",O378&lt;&gt;""),AND(Q378&lt;&gt;"NA",Q378&lt;&gt;"C",Q378&lt;&gt;"NC",Q378&lt;&gt;"SF",Q378&lt;&gt;""),AND(S378&lt;&gt;"NA",S378&lt;&gt;"C",S378&lt;&gt;"NC",S378&lt;&gt;"SF",S378&lt;&gt;""),AND(U378&lt;&gt;"NA",U378&lt;&gt;"C",U378&lt;&gt;"NC",U378&lt;&gt;"SF",U378&lt;&gt;""),AND(W378&lt;&gt;"NA",W378&lt;&gt;"C",W378&lt;&gt;"NC",W378&lt;&gt;"SF",W378&lt;&gt;""),AND(Y378&lt;&gt;"NA",Y378&lt;&gt;"C",Y378&lt;&gt;"NC",Y378&lt;&gt;"SF",Y378&lt;&gt;""),AND(AA378&lt;&gt;"NA",AA378&lt;&gt;"C",AA378&lt;&gt;"NC",AA378&lt;&gt;"SF",AA378&lt;&gt;""),AND(AC378&lt;&gt;"NA",AC378&lt;&gt;"C",AC378&lt;&gt;"NC",AC378&lt;&gt;"SF",AC378&lt;&gt;"")),"FALSO",IF(AND(O378="NA",Q378="NA",S378="NA",U378="NA",W378="NA",Y378="NA",AA378="NA",AC378="NA"),"NA",IF(OR(O378="NC",Q378="NC",S378="NC",U378="NC",W378="NC",Y378="NC",AA378="NC",AC378="NC",O378="SF",Q378="SF",S378="SF",U378="SF",W378="SF",Y378="SF",AA378="SF",AC378="SF"),"NC",IF(OR(O378="C",Q378="C",S378="C",U378="C",W378="C",Y378="C",AA378="C",AC378="C"),"C","")))))</f>
        <v>NC</v>
      </c>
      <c r="AG378" s="185" t="str">
        <f>IF(AND(AE378="C",AF378="C"),"UTILIZOU O PDA CORRETAMENTE",IF(AND(AE378="C",AF378="NC"),"UTILIZOU O PDA CORRETAMENTE. NÃO HÁ FOTOS DE TODAS AS ETAPAS",IF(AND(AE378="NC",AF378="NC"),"NÃO UTILIZOU O PDA",IF(AND(AE378="NA",AF378="NA"),"NÃO AVALIADO POR FALHA DE SINCRONISMO"))))</f>
        <v>UTILIZOU O PDA CORRETAMENTE. NÃO HÁ FOTOS DE TODAS AS ETAPAS</v>
      </c>
      <c r="AH378" s="144" t="s">
        <v>207</v>
      </c>
      <c r="AI378" s="150" t="s">
        <v>6</v>
      </c>
      <c r="AJ378" s="149" t="str">
        <f>E378</f>
        <v>SÃO PAULO</v>
      </c>
      <c r="AK378" s="151" t="s">
        <v>60</v>
      </c>
    </row>
    <row r="379" spans="1:37" ht="30" hidden="1" customHeight="1">
      <c r="A379" s="162" t="s">
        <v>201</v>
      </c>
      <c r="B379" s="176">
        <v>2618680790</v>
      </c>
      <c r="C379" s="176" t="s">
        <v>1180</v>
      </c>
      <c r="D379" s="176" t="s">
        <v>109</v>
      </c>
      <c r="E379" s="176" t="s">
        <v>5</v>
      </c>
      <c r="F379" s="176" t="s">
        <v>1505</v>
      </c>
      <c r="G379" s="176">
        <v>102</v>
      </c>
      <c r="H379" s="176" t="s">
        <v>208</v>
      </c>
      <c r="I379" s="176" t="s">
        <v>233</v>
      </c>
      <c r="J379" s="176" t="s">
        <v>1182</v>
      </c>
      <c r="K379" s="176" t="s">
        <v>217</v>
      </c>
      <c r="L379" s="204">
        <v>46208.365972222222</v>
      </c>
      <c r="M379" s="204">
        <v>46208.417361111111</v>
      </c>
      <c r="N379" s="176" t="s">
        <v>1169</v>
      </c>
      <c r="O379" s="155" t="s">
        <v>207</v>
      </c>
      <c r="P379" s="90"/>
      <c r="Q379" s="144" t="s">
        <v>207</v>
      </c>
      <c r="R379" s="90"/>
      <c r="S379" s="144" t="s">
        <v>207</v>
      </c>
      <c r="T379" s="90"/>
      <c r="U379" s="144" t="s">
        <v>207</v>
      </c>
      <c r="V379" s="90"/>
      <c r="W379" s="144" t="s">
        <v>207</v>
      </c>
      <c r="X379" s="90"/>
      <c r="Y379" s="144" t="s">
        <v>62</v>
      </c>
      <c r="Z379" s="90"/>
      <c r="AA379" s="144" t="s">
        <v>207</v>
      </c>
      <c r="AB379" s="90"/>
      <c r="AC379" s="144" t="s">
        <v>207</v>
      </c>
      <c r="AD379" s="90"/>
      <c r="AE379" s="144" t="s">
        <v>207</v>
      </c>
      <c r="AF379" s="142" t="str">
        <f>IF(AND(O379="",Q379="",S379="",U379="",W379="",Y379="",AA379="",AC379=""),"",IF(OR(AND(O379&lt;&gt;"NA",O379&lt;&gt;"C",O379&lt;&gt;"NC",O379&lt;&gt;"SF",O379&lt;&gt;""),AND(Q379&lt;&gt;"NA",Q379&lt;&gt;"C",Q379&lt;&gt;"NC",Q379&lt;&gt;"SF",Q379&lt;&gt;""),AND(S379&lt;&gt;"NA",S379&lt;&gt;"C",S379&lt;&gt;"NC",S379&lt;&gt;"SF",S379&lt;&gt;""),AND(U379&lt;&gt;"NA",U379&lt;&gt;"C",U379&lt;&gt;"NC",U379&lt;&gt;"SF",U379&lt;&gt;""),AND(W379&lt;&gt;"NA",W379&lt;&gt;"C",W379&lt;&gt;"NC",W379&lt;&gt;"SF",W379&lt;&gt;""),AND(Y379&lt;&gt;"NA",Y379&lt;&gt;"C",Y379&lt;&gt;"NC",Y379&lt;&gt;"SF",Y379&lt;&gt;""),AND(AA379&lt;&gt;"NA",AA379&lt;&gt;"C",AA379&lt;&gt;"NC",AA379&lt;&gt;"SF",AA379&lt;&gt;""),AND(AC379&lt;&gt;"NA",AC379&lt;&gt;"C",AC379&lt;&gt;"NC",AC379&lt;&gt;"SF",AC379&lt;&gt;"")),"FALSO",IF(AND(O379="NA",Q379="NA",S379="NA",U379="NA",W379="NA",Y379="NA",AA379="NA",AC379="NA"),"NA",IF(OR(O379="NC",Q379="NC",S379="NC",U379="NC",W379="NC",Y379="NC",AA379="NC",AC379="NC",O379="SF",Q379="SF",S379="SF",U379="SF",W379="SF",Y379="SF",AA379="SF",AC379="SF"),"NC",IF(OR(O379="C",Q379="C",S379="C",U379="C",W379="C",Y379="C",AA379="C",AC379="C"),"C","")))))</f>
        <v>C</v>
      </c>
      <c r="AG379" s="185" t="str">
        <f>IF(AND(AE379="C",AF379="C"),"UTILIZOU O PDA CORRETAMENTE",IF(AND(AE379="C",AF379="NC"),"UTILIZOU O PDA CORRETAMENTE. NÃO HÁ FOTOS DE TODAS AS ETAPAS",IF(AND(AE379="NC",AF379="NC"),"NÃO UTILIZOU O PDA",IF(AND(AE379="NA",AF379="NA"),"NÃO AVALIADO POR FALHA DE SINCRONISMO"))))</f>
        <v>UTILIZOU O PDA CORRETAMENTE</v>
      </c>
      <c r="AH379" s="144" t="s">
        <v>207</v>
      </c>
      <c r="AI379" s="150" t="s">
        <v>6</v>
      </c>
      <c r="AJ379" s="149" t="str">
        <f>E379</f>
        <v>SÃO PAULO</v>
      </c>
      <c r="AK379" s="151" t="s">
        <v>60</v>
      </c>
    </row>
    <row r="380" spans="1:37" ht="30" hidden="1" customHeight="1">
      <c r="A380" s="162" t="s">
        <v>201</v>
      </c>
      <c r="B380" s="176">
        <v>2618890120</v>
      </c>
      <c r="C380" s="176" t="s">
        <v>123</v>
      </c>
      <c r="D380" s="176" t="s">
        <v>109</v>
      </c>
      <c r="E380" s="176" t="s">
        <v>5</v>
      </c>
      <c r="F380" s="176" t="s">
        <v>1266</v>
      </c>
      <c r="G380" s="176">
        <v>253</v>
      </c>
      <c r="H380" s="176"/>
      <c r="I380" s="176" t="s">
        <v>821</v>
      </c>
      <c r="J380" s="176" t="s">
        <v>1203</v>
      </c>
      <c r="K380" s="176" t="s">
        <v>1489</v>
      </c>
      <c r="L380" s="204">
        <v>46208.375</v>
      </c>
      <c r="M380" s="204">
        <v>46208.416666666664</v>
      </c>
      <c r="N380" s="176" t="s">
        <v>1183</v>
      </c>
      <c r="O380" s="155" t="s">
        <v>207</v>
      </c>
      <c r="P380" s="90"/>
      <c r="Q380" s="144" t="s">
        <v>207</v>
      </c>
      <c r="R380" s="90"/>
      <c r="S380" s="144" t="s">
        <v>207</v>
      </c>
      <c r="T380" s="90"/>
      <c r="U380" s="144" t="s">
        <v>207</v>
      </c>
      <c r="V380" s="90"/>
      <c r="W380" s="144" t="s">
        <v>207</v>
      </c>
      <c r="X380" s="90"/>
      <c r="Y380" s="144" t="s">
        <v>207</v>
      </c>
      <c r="Z380" s="90"/>
      <c r="AA380" s="144" t="s">
        <v>207</v>
      </c>
      <c r="AB380" s="90"/>
      <c r="AC380" s="144" t="s">
        <v>207</v>
      </c>
      <c r="AD380" s="90"/>
      <c r="AE380" s="144" t="s">
        <v>207</v>
      </c>
      <c r="AF380" s="142" t="str">
        <f>IF(AND(O380="",Q380="",S380="",U380="",W380="",Y380="",AA380="",AC380=""),"",IF(OR(AND(O380&lt;&gt;"NA",O380&lt;&gt;"C",O380&lt;&gt;"NC",O380&lt;&gt;"SF",O380&lt;&gt;""),AND(Q380&lt;&gt;"NA",Q380&lt;&gt;"C",Q380&lt;&gt;"NC",Q380&lt;&gt;"SF",Q380&lt;&gt;""),AND(S380&lt;&gt;"NA",S380&lt;&gt;"C",S380&lt;&gt;"NC",S380&lt;&gt;"SF",S380&lt;&gt;""),AND(U380&lt;&gt;"NA",U380&lt;&gt;"C",U380&lt;&gt;"NC",U380&lt;&gt;"SF",U380&lt;&gt;""),AND(W380&lt;&gt;"NA",W380&lt;&gt;"C",W380&lt;&gt;"NC",W380&lt;&gt;"SF",W380&lt;&gt;""),AND(Y380&lt;&gt;"NA",Y380&lt;&gt;"C",Y380&lt;&gt;"NC",Y380&lt;&gt;"SF",Y380&lt;&gt;""),AND(AA380&lt;&gt;"NA",AA380&lt;&gt;"C",AA380&lt;&gt;"NC",AA380&lt;&gt;"SF",AA380&lt;&gt;""),AND(AC380&lt;&gt;"NA",AC380&lt;&gt;"C",AC380&lt;&gt;"NC",AC380&lt;&gt;"SF",AC380&lt;&gt;"")),"FALSO",IF(AND(O380="NA",Q380="NA",S380="NA",U380="NA",W380="NA",Y380="NA",AA380="NA",AC380="NA"),"NA",IF(OR(O380="NC",Q380="NC",S380="NC",U380="NC",W380="NC",Y380="NC",AA380="NC",AC380="NC",O380="SF",Q380="SF",S380="SF",U380="SF",W380="SF",Y380="SF",AA380="SF",AC380="SF"),"NC",IF(OR(O380="C",Q380="C",S380="C",U380="C",W380="C",Y380="C",AA380="C",AC380="C"),"C","")))))</f>
        <v>C</v>
      </c>
      <c r="AG380" s="185" t="str">
        <f>IF(AND(AE380="C",AF380="C"),"UTILIZOU O PDA CORRETAMENTE",IF(AND(AE380="C",AF380="NC"),"UTILIZOU O PDA CORRETAMENTE. NÃO HÁ FOTOS DE TODAS AS ETAPAS",IF(AND(AE380="NC",AF380="NC"),"NÃO UTILIZOU O PDA",IF(AND(AE380="NA",AF380="NA"),"NÃO AVALIADO POR FALHA DE SINCRONISMO"))))</f>
        <v>UTILIZOU O PDA CORRETAMENTE</v>
      </c>
      <c r="AH380" s="144" t="s">
        <v>207</v>
      </c>
      <c r="AI380" s="150" t="s">
        <v>6</v>
      </c>
      <c r="AJ380" s="149" t="str">
        <f>E380</f>
        <v>SÃO PAULO</v>
      </c>
      <c r="AK380" s="151" t="s">
        <v>60</v>
      </c>
    </row>
    <row r="381" spans="1:37" ht="30" hidden="1" customHeight="1">
      <c r="A381" s="162" t="s">
        <v>201</v>
      </c>
      <c r="B381" s="176">
        <v>2618910884</v>
      </c>
      <c r="C381" s="176" t="s">
        <v>1180</v>
      </c>
      <c r="D381" s="176" t="s">
        <v>109</v>
      </c>
      <c r="E381" s="176" t="s">
        <v>5</v>
      </c>
      <c r="F381" s="176" t="s">
        <v>1488</v>
      </c>
      <c r="G381" s="176">
        <v>90</v>
      </c>
      <c r="H381" s="176"/>
      <c r="I381" s="176" t="s">
        <v>393</v>
      </c>
      <c r="J381" s="176" t="s">
        <v>1182</v>
      </c>
      <c r="K381" s="176" t="s">
        <v>1506</v>
      </c>
      <c r="L381" s="204">
        <v>46208.40625</v>
      </c>
      <c r="M381" s="204">
        <v>46208.418055555558</v>
      </c>
      <c r="N381" s="176" t="s">
        <v>1183</v>
      </c>
      <c r="O381" s="155" t="s">
        <v>230</v>
      </c>
      <c r="P381" s="90"/>
      <c r="Q381" s="144" t="s">
        <v>230</v>
      </c>
      <c r="R381" s="90"/>
      <c r="S381" s="144" t="s">
        <v>230</v>
      </c>
      <c r="T381" s="90"/>
      <c r="U381" s="144" t="s">
        <v>230</v>
      </c>
      <c r="V381" s="90"/>
      <c r="W381" s="144" t="s">
        <v>230</v>
      </c>
      <c r="X381" s="90"/>
      <c r="Y381" s="144" t="s">
        <v>230</v>
      </c>
      <c r="Z381" s="90"/>
      <c r="AA381" s="144" t="s">
        <v>230</v>
      </c>
      <c r="AB381" s="90"/>
      <c r="AC381" s="144" t="s">
        <v>230</v>
      </c>
      <c r="AD381" s="90"/>
      <c r="AE381" s="144" t="s">
        <v>231</v>
      </c>
      <c r="AF381" s="142" t="str">
        <f>IF(AND(O381="",Q381="",S381="",U381="",W381="",Y381="",AA381="",AC381=""),"",IF(OR(AND(O381&lt;&gt;"NA",O381&lt;&gt;"C",O381&lt;&gt;"NC",O381&lt;&gt;"SF",O381&lt;&gt;""),AND(Q381&lt;&gt;"NA",Q381&lt;&gt;"C",Q381&lt;&gt;"NC",Q381&lt;&gt;"SF",Q381&lt;&gt;""),AND(S381&lt;&gt;"NA",S381&lt;&gt;"C",S381&lt;&gt;"NC",S381&lt;&gt;"SF",S381&lt;&gt;""),AND(U381&lt;&gt;"NA",U381&lt;&gt;"C",U381&lt;&gt;"NC",U381&lt;&gt;"SF",U381&lt;&gt;""),AND(W381&lt;&gt;"NA",W381&lt;&gt;"C",W381&lt;&gt;"NC",W381&lt;&gt;"SF",W381&lt;&gt;""),AND(Y381&lt;&gt;"NA",Y381&lt;&gt;"C",Y381&lt;&gt;"NC",Y381&lt;&gt;"SF",Y381&lt;&gt;""),AND(AA381&lt;&gt;"NA",AA381&lt;&gt;"C",AA381&lt;&gt;"NC",AA381&lt;&gt;"SF",AA381&lt;&gt;""),AND(AC381&lt;&gt;"NA",AC381&lt;&gt;"C",AC381&lt;&gt;"NC",AC381&lt;&gt;"SF",AC381&lt;&gt;"")),"FALSO",IF(AND(O381="NA",Q381="NA",S381="NA",U381="NA",W381="NA",Y381="NA",AA381="NA",AC381="NA"),"NA",IF(OR(O381="NC",Q381="NC",S381="NC",U381="NC",W381="NC",Y381="NC",AA381="NC",AC381="NC",O381="SF",Q381="SF",S381="SF",U381="SF",W381="SF",Y381="SF",AA381="SF",AC381="SF"),"NC",IF(OR(O381="C",Q381="C",S381="C",U381="C",W381="C",Y381="C",AA381="C",AC381="C"),"C","")))))</f>
        <v>NC</v>
      </c>
      <c r="AG381" s="185" t="str">
        <f>IF(AND(AE381="C",AF381="C"),"UTILIZOU O PDA CORRETAMENTE",IF(AND(AE381="C",AF381="NC"),"UTILIZOU O PDA CORRETAMENTE. NÃO HÁ FOTOS DE TODAS AS ETAPAS",IF(AND(AE381="NC",AF381="NC"),"NÃO UTILIZOU O PDA",IF(AND(AE381="NA",AF381="NA"),"NÃO AVALIADO POR FALHA DE SINCRONISMO"))))</f>
        <v>NÃO UTILIZOU O PDA</v>
      </c>
      <c r="AH381" s="144" t="s">
        <v>207</v>
      </c>
      <c r="AI381" s="150" t="s">
        <v>6</v>
      </c>
      <c r="AJ381" s="149" t="str">
        <f>E381</f>
        <v>SÃO PAULO</v>
      </c>
      <c r="AK381" s="151" t="s">
        <v>60</v>
      </c>
    </row>
    <row r="382" spans="1:37" ht="30" hidden="1" customHeight="1">
      <c r="A382" s="162" t="s">
        <v>201</v>
      </c>
      <c r="B382" s="176">
        <v>2618487087</v>
      </c>
      <c r="C382" s="176" t="s">
        <v>121</v>
      </c>
      <c r="D382" s="176" t="s">
        <v>112</v>
      </c>
      <c r="E382" s="176" t="s">
        <v>5</v>
      </c>
      <c r="F382" s="176" t="s">
        <v>1507</v>
      </c>
      <c r="G382" s="176">
        <v>162</v>
      </c>
      <c r="H382" s="176" t="s">
        <v>217</v>
      </c>
      <c r="I382" s="176" t="s">
        <v>1041</v>
      </c>
      <c r="J382" s="176" t="s">
        <v>1166</v>
      </c>
      <c r="K382" s="176" t="s">
        <v>1292</v>
      </c>
      <c r="L382" s="204">
        <v>46208.409722222219</v>
      </c>
      <c r="M382" s="204">
        <v>46208.445138888892</v>
      </c>
      <c r="N382" s="176" t="s">
        <v>1187</v>
      </c>
      <c r="O382" s="155" t="s">
        <v>207</v>
      </c>
      <c r="P382" s="90"/>
      <c r="Q382" s="144" t="s">
        <v>207</v>
      </c>
      <c r="R382" s="90"/>
      <c r="S382" s="144" t="s">
        <v>62</v>
      </c>
      <c r="T382" s="90"/>
      <c r="U382" s="144" t="s">
        <v>207</v>
      </c>
      <c r="V382" s="90"/>
      <c r="W382" s="144" t="s">
        <v>62</v>
      </c>
      <c r="X382" s="90"/>
      <c r="Y382" s="144" t="s">
        <v>62</v>
      </c>
      <c r="Z382" s="90"/>
      <c r="AA382" s="144" t="s">
        <v>62</v>
      </c>
      <c r="AB382" s="90"/>
      <c r="AC382" s="144" t="s">
        <v>207</v>
      </c>
      <c r="AD382" s="90"/>
      <c r="AE382" s="144" t="s">
        <v>207</v>
      </c>
      <c r="AF382" s="142" t="str">
        <f>IF(AND(O382="",Q382="",S382="",U382="",W382="",Y382="",AA382="",AC382=""),"",IF(OR(AND(O382&lt;&gt;"NA",O382&lt;&gt;"C",O382&lt;&gt;"NC",O382&lt;&gt;"SF",O382&lt;&gt;""),AND(Q382&lt;&gt;"NA",Q382&lt;&gt;"C",Q382&lt;&gt;"NC",Q382&lt;&gt;"SF",Q382&lt;&gt;""),AND(S382&lt;&gt;"NA",S382&lt;&gt;"C",S382&lt;&gt;"NC",S382&lt;&gt;"SF",S382&lt;&gt;""),AND(U382&lt;&gt;"NA",U382&lt;&gt;"C",U382&lt;&gt;"NC",U382&lt;&gt;"SF",U382&lt;&gt;""),AND(W382&lt;&gt;"NA",W382&lt;&gt;"C",W382&lt;&gt;"NC",W382&lt;&gt;"SF",W382&lt;&gt;""),AND(Y382&lt;&gt;"NA",Y382&lt;&gt;"C",Y382&lt;&gt;"NC",Y382&lt;&gt;"SF",Y382&lt;&gt;""),AND(AA382&lt;&gt;"NA",AA382&lt;&gt;"C",AA382&lt;&gt;"NC",AA382&lt;&gt;"SF",AA382&lt;&gt;""),AND(AC382&lt;&gt;"NA",AC382&lt;&gt;"C",AC382&lt;&gt;"NC",AC382&lt;&gt;"SF",AC382&lt;&gt;"")),"FALSO",IF(AND(O382="NA",Q382="NA",S382="NA",U382="NA",W382="NA",Y382="NA",AA382="NA",AC382="NA"),"NA",IF(OR(O382="NC",Q382="NC",S382="NC",U382="NC",W382="NC",Y382="NC",AA382="NC",AC382="NC",O382="SF",Q382="SF",S382="SF",U382="SF",W382="SF",Y382="SF",AA382="SF",AC382="SF"),"NC",IF(OR(O382="C",Q382="C",S382="C",U382="C",W382="C",Y382="C",AA382="C",AC382="C"),"C","")))))</f>
        <v>C</v>
      </c>
      <c r="AG382" s="185" t="str">
        <f>IF(AND(AE382="C",AF382="C"),"UTILIZOU O PDA CORRETAMENTE",IF(AND(AE382="C",AF382="NC"),"UTILIZOU O PDA CORRETAMENTE. NÃO HÁ FOTOS DE TODAS AS ETAPAS",IF(AND(AE382="NC",AF382="NC"),"NÃO UTILIZOU O PDA",IF(AND(AE382="NA",AF382="NA"),"NÃO AVALIADO POR FALHA DE SINCRONISMO"))))</f>
        <v>UTILIZOU O PDA CORRETAMENTE</v>
      </c>
      <c r="AH382" s="144" t="s">
        <v>207</v>
      </c>
      <c r="AI382" s="150" t="s">
        <v>6</v>
      </c>
      <c r="AJ382" s="149" t="str">
        <f>E382</f>
        <v>SÃO PAULO</v>
      </c>
      <c r="AK382" s="151" t="s">
        <v>60</v>
      </c>
    </row>
    <row r="383" spans="1:37" ht="30" hidden="1" customHeight="1">
      <c r="A383" s="162" t="s">
        <v>201</v>
      </c>
      <c r="B383" s="176">
        <v>2618908783</v>
      </c>
      <c r="C383" s="176" t="s">
        <v>116</v>
      </c>
      <c r="D383" s="176" t="s">
        <v>109</v>
      </c>
      <c r="E383" s="176" t="s">
        <v>5</v>
      </c>
      <c r="F383" s="176" t="s">
        <v>1488</v>
      </c>
      <c r="G383" s="176">
        <v>84</v>
      </c>
      <c r="H383" s="176" t="s">
        <v>217</v>
      </c>
      <c r="I383" s="176" t="s">
        <v>393</v>
      </c>
      <c r="J383" s="176" t="s">
        <v>1212</v>
      </c>
      <c r="K383" s="176" t="s">
        <v>1508</v>
      </c>
      <c r="L383" s="204">
        <v>46208.419444444444</v>
      </c>
      <c r="M383" s="204">
        <v>46208.421527777777</v>
      </c>
      <c r="N383" s="176" t="s">
        <v>1183</v>
      </c>
      <c r="O383" s="155" t="s">
        <v>230</v>
      </c>
      <c r="P383" s="90"/>
      <c r="Q383" s="144" t="s">
        <v>230</v>
      </c>
      <c r="R383" s="90"/>
      <c r="S383" s="144" t="s">
        <v>230</v>
      </c>
      <c r="T383" s="90"/>
      <c r="U383" s="144" t="s">
        <v>230</v>
      </c>
      <c r="V383" s="90"/>
      <c r="W383" s="144" t="s">
        <v>230</v>
      </c>
      <c r="X383" s="90"/>
      <c r="Y383" s="144" t="s">
        <v>230</v>
      </c>
      <c r="Z383" s="90"/>
      <c r="AA383" s="144" t="s">
        <v>230</v>
      </c>
      <c r="AB383" s="90"/>
      <c r="AC383" s="144" t="s">
        <v>230</v>
      </c>
      <c r="AD383" s="90"/>
      <c r="AE383" s="144" t="s">
        <v>231</v>
      </c>
      <c r="AF383" s="142" t="str">
        <f>IF(AND(O383="",Q383="",S383="",U383="",W383="",Y383="",AA383="",AC383=""),"",IF(OR(AND(O383&lt;&gt;"NA",O383&lt;&gt;"C",O383&lt;&gt;"NC",O383&lt;&gt;"SF",O383&lt;&gt;""),AND(Q383&lt;&gt;"NA",Q383&lt;&gt;"C",Q383&lt;&gt;"NC",Q383&lt;&gt;"SF",Q383&lt;&gt;""),AND(S383&lt;&gt;"NA",S383&lt;&gt;"C",S383&lt;&gt;"NC",S383&lt;&gt;"SF",S383&lt;&gt;""),AND(U383&lt;&gt;"NA",U383&lt;&gt;"C",U383&lt;&gt;"NC",U383&lt;&gt;"SF",U383&lt;&gt;""),AND(W383&lt;&gt;"NA",W383&lt;&gt;"C",W383&lt;&gt;"NC",W383&lt;&gt;"SF",W383&lt;&gt;""),AND(Y383&lt;&gt;"NA",Y383&lt;&gt;"C",Y383&lt;&gt;"NC",Y383&lt;&gt;"SF",Y383&lt;&gt;""),AND(AA383&lt;&gt;"NA",AA383&lt;&gt;"C",AA383&lt;&gt;"NC",AA383&lt;&gt;"SF",AA383&lt;&gt;""),AND(AC383&lt;&gt;"NA",AC383&lt;&gt;"C",AC383&lt;&gt;"NC",AC383&lt;&gt;"SF",AC383&lt;&gt;"")),"FALSO",IF(AND(O383="NA",Q383="NA",S383="NA",U383="NA",W383="NA",Y383="NA",AA383="NA",AC383="NA"),"NA",IF(OR(O383="NC",Q383="NC",S383="NC",U383="NC",W383="NC",Y383="NC",AA383="NC",AC383="NC",O383="SF",Q383="SF",S383="SF",U383="SF",W383="SF",Y383="SF",AA383="SF",AC383="SF"),"NC",IF(OR(O383="C",Q383="C",S383="C",U383="C",W383="C",Y383="C",AA383="C",AC383="C"),"C","")))))</f>
        <v>NC</v>
      </c>
      <c r="AG383" s="185" t="str">
        <f>IF(AND(AE383="C",AF383="C"),"UTILIZOU O PDA CORRETAMENTE",IF(AND(AE383="C",AF383="NC"),"UTILIZOU O PDA CORRETAMENTE. NÃO HÁ FOTOS DE TODAS AS ETAPAS",IF(AND(AE383="NC",AF383="NC"),"NÃO UTILIZOU O PDA",IF(AND(AE383="NA",AF383="NA"),"NÃO AVALIADO POR FALHA DE SINCRONISMO"))))</f>
        <v>NÃO UTILIZOU O PDA</v>
      </c>
      <c r="AH383" s="144"/>
      <c r="AI383" s="150" t="s">
        <v>6</v>
      </c>
      <c r="AJ383" s="149" t="str">
        <f>E383</f>
        <v>SÃO PAULO</v>
      </c>
      <c r="AK383" s="151" t="s">
        <v>60</v>
      </c>
    </row>
    <row r="384" spans="1:37" ht="30" hidden="1" customHeight="1">
      <c r="A384" s="162" t="s">
        <v>201</v>
      </c>
      <c r="B384" s="176">
        <v>2619140517</v>
      </c>
      <c r="C384" s="176" t="s">
        <v>121</v>
      </c>
      <c r="D384" s="176" t="s">
        <v>112</v>
      </c>
      <c r="E384" s="176" t="s">
        <v>5</v>
      </c>
      <c r="F384" s="176" t="s">
        <v>1509</v>
      </c>
      <c r="G384" s="176">
        <v>51</v>
      </c>
      <c r="H384" s="176" t="s">
        <v>217</v>
      </c>
      <c r="I384" s="176" t="s">
        <v>432</v>
      </c>
      <c r="J384" s="176" t="s">
        <v>1166</v>
      </c>
      <c r="K384" s="176" t="s">
        <v>217</v>
      </c>
      <c r="L384" s="204">
        <v>46208.433333333334</v>
      </c>
      <c r="M384" s="204">
        <v>46208.473611111112</v>
      </c>
      <c r="N384" s="176" t="s">
        <v>366</v>
      </c>
      <c r="O384" s="155" t="s">
        <v>207</v>
      </c>
      <c r="P384" s="90"/>
      <c r="Q384" s="144" t="s">
        <v>207</v>
      </c>
      <c r="R384" s="90"/>
      <c r="S384" s="144" t="s">
        <v>62</v>
      </c>
      <c r="T384" s="90"/>
      <c r="U384" s="144" t="s">
        <v>207</v>
      </c>
      <c r="V384" s="90"/>
      <c r="W384" s="144" t="s">
        <v>62</v>
      </c>
      <c r="X384" s="90"/>
      <c r="Y384" s="144" t="s">
        <v>62</v>
      </c>
      <c r="Z384" s="90"/>
      <c r="AA384" s="144" t="s">
        <v>62</v>
      </c>
      <c r="AB384" s="90"/>
      <c r="AC384" s="144" t="s">
        <v>207</v>
      </c>
      <c r="AD384" s="90"/>
      <c r="AE384" s="144" t="s">
        <v>207</v>
      </c>
      <c r="AF384" s="142" t="str">
        <f>IF(AND(O384="",Q384="",S384="",U384="",W384="",Y384="",AA384="",AC384=""),"",IF(OR(AND(O384&lt;&gt;"NA",O384&lt;&gt;"C",O384&lt;&gt;"NC",O384&lt;&gt;"SF",O384&lt;&gt;""),AND(Q384&lt;&gt;"NA",Q384&lt;&gt;"C",Q384&lt;&gt;"NC",Q384&lt;&gt;"SF",Q384&lt;&gt;""),AND(S384&lt;&gt;"NA",S384&lt;&gt;"C",S384&lt;&gt;"NC",S384&lt;&gt;"SF",S384&lt;&gt;""),AND(U384&lt;&gt;"NA",U384&lt;&gt;"C",U384&lt;&gt;"NC",U384&lt;&gt;"SF",U384&lt;&gt;""),AND(W384&lt;&gt;"NA",W384&lt;&gt;"C",W384&lt;&gt;"NC",W384&lt;&gt;"SF",W384&lt;&gt;""),AND(Y384&lt;&gt;"NA",Y384&lt;&gt;"C",Y384&lt;&gt;"NC",Y384&lt;&gt;"SF",Y384&lt;&gt;""),AND(AA384&lt;&gt;"NA",AA384&lt;&gt;"C",AA384&lt;&gt;"NC",AA384&lt;&gt;"SF",AA384&lt;&gt;""),AND(AC384&lt;&gt;"NA",AC384&lt;&gt;"C",AC384&lt;&gt;"NC",AC384&lt;&gt;"SF",AC384&lt;&gt;"")),"FALSO",IF(AND(O384="NA",Q384="NA",S384="NA",U384="NA",W384="NA",Y384="NA",AA384="NA",AC384="NA"),"NA",IF(OR(O384="NC",Q384="NC",S384="NC",U384="NC",W384="NC",Y384="NC",AA384="NC",AC384="NC",O384="SF",Q384="SF",S384="SF",U384="SF",W384="SF",Y384="SF",AA384="SF",AC384="SF"),"NC",IF(OR(O384="C",Q384="C",S384="C",U384="C",W384="C",Y384="C",AA384="C",AC384="C"),"C","")))))</f>
        <v>C</v>
      </c>
      <c r="AG384" s="185" t="str">
        <f>IF(AND(AE384="C",AF384="C"),"UTILIZOU O PDA CORRETAMENTE",IF(AND(AE384="C",AF384="NC"),"UTILIZOU O PDA CORRETAMENTE. NÃO HÁ FOTOS DE TODAS AS ETAPAS",IF(AND(AE384="NC",AF384="NC"),"NÃO UTILIZOU O PDA",IF(AND(AE384="NA",AF384="NA"),"NÃO AVALIADO POR FALHA DE SINCRONISMO"))))</f>
        <v>UTILIZOU O PDA CORRETAMENTE</v>
      </c>
      <c r="AH384" s="144" t="s">
        <v>207</v>
      </c>
      <c r="AI384" s="150" t="s">
        <v>6</v>
      </c>
      <c r="AJ384" s="149" t="str">
        <f>E384</f>
        <v>SÃO PAULO</v>
      </c>
      <c r="AK384" s="151" t="s">
        <v>60</v>
      </c>
    </row>
    <row r="385" spans="1:37" ht="30" hidden="1" customHeight="1">
      <c r="A385" s="162" t="s">
        <v>201</v>
      </c>
      <c r="B385" s="176">
        <v>2618646135</v>
      </c>
      <c r="C385" s="176" t="s">
        <v>1180</v>
      </c>
      <c r="D385" s="176" t="s">
        <v>109</v>
      </c>
      <c r="E385" s="176" t="s">
        <v>5</v>
      </c>
      <c r="F385" s="176" t="s">
        <v>619</v>
      </c>
      <c r="G385" s="176">
        <v>30</v>
      </c>
      <c r="H385" s="176" t="s">
        <v>260</v>
      </c>
      <c r="I385" s="176" t="s">
        <v>283</v>
      </c>
      <c r="J385" s="176" t="s">
        <v>1182</v>
      </c>
      <c r="K385" s="176" t="s">
        <v>1264</v>
      </c>
      <c r="L385" s="204">
        <v>46208.44027777778</v>
      </c>
      <c r="M385" s="204">
        <v>46208.440972222219</v>
      </c>
      <c r="N385" s="176" t="s">
        <v>1179</v>
      </c>
      <c r="O385" s="155" t="s">
        <v>207</v>
      </c>
      <c r="P385" s="90"/>
      <c r="Q385" s="155" t="s">
        <v>207</v>
      </c>
      <c r="R385" s="90"/>
      <c r="S385" s="155" t="s">
        <v>207</v>
      </c>
      <c r="T385" s="90"/>
      <c r="U385" s="155" t="s">
        <v>207</v>
      </c>
      <c r="V385" s="90"/>
      <c r="W385" s="155" t="s">
        <v>207</v>
      </c>
      <c r="X385" s="90"/>
      <c r="Y385" s="155" t="s">
        <v>62</v>
      </c>
      <c r="Z385" s="90"/>
      <c r="AA385" s="155" t="s">
        <v>207</v>
      </c>
      <c r="AB385" s="90"/>
      <c r="AC385" s="155" t="s">
        <v>207</v>
      </c>
      <c r="AD385" s="90"/>
      <c r="AE385" s="144" t="s">
        <v>207</v>
      </c>
      <c r="AF385" s="142" t="str">
        <f>IF(AND(O385="",Q385="",S385="",U385="",W385="",Y385="",AA385="",AC385=""),"",IF(OR(AND(O385&lt;&gt;"NA",O385&lt;&gt;"C",O385&lt;&gt;"NC",O385&lt;&gt;"SF",O385&lt;&gt;""),AND(Q385&lt;&gt;"NA",Q385&lt;&gt;"C",Q385&lt;&gt;"NC",Q385&lt;&gt;"SF",Q385&lt;&gt;""),AND(S385&lt;&gt;"NA",S385&lt;&gt;"C",S385&lt;&gt;"NC",S385&lt;&gt;"SF",S385&lt;&gt;""),AND(U385&lt;&gt;"NA",U385&lt;&gt;"C",U385&lt;&gt;"NC",U385&lt;&gt;"SF",U385&lt;&gt;""),AND(W385&lt;&gt;"NA",W385&lt;&gt;"C",W385&lt;&gt;"NC",W385&lt;&gt;"SF",W385&lt;&gt;""),AND(Y385&lt;&gt;"NA",Y385&lt;&gt;"C",Y385&lt;&gt;"NC",Y385&lt;&gt;"SF",Y385&lt;&gt;""),AND(AA385&lt;&gt;"NA",AA385&lt;&gt;"C",AA385&lt;&gt;"NC",AA385&lt;&gt;"SF",AA385&lt;&gt;""),AND(AC385&lt;&gt;"NA",AC385&lt;&gt;"C",AC385&lt;&gt;"NC",AC385&lt;&gt;"SF",AC385&lt;&gt;"")),"FALSO",IF(AND(O385="NA",Q385="NA",S385="NA",U385="NA",W385="NA",Y385="NA",AA385="NA",AC385="NA"),"NA",IF(OR(O385="NC",Q385="NC",S385="NC",U385="NC",W385="NC",Y385="NC",AA385="NC",AC385="NC",O385="SF",Q385="SF",S385="SF",U385="SF",W385="SF",Y385="SF",AA385="SF",AC385="SF"),"NC",IF(OR(O385="C",Q385="C",S385="C",U385="C",W385="C",Y385="C",AA385="C",AC385="C"),"C","")))))</f>
        <v>C</v>
      </c>
      <c r="AG385" s="185" t="str">
        <f>IF(AND(AE385="C",AF385="C"),"UTILIZOU O PDA CORRETAMENTE",IF(AND(AE385="C",AF385="NC"),"UTILIZOU O PDA CORRETAMENTE. NÃO HÁ FOTOS DE TODAS AS ETAPAS",IF(AND(AE385="NC",AF385="NC"),"NÃO UTILIZOU O PDA",IF(AND(AE385="NA",AF385="NA"),"NÃO AVALIADO POR FALHA DE SINCRONISMO"))))</f>
        <v>UTILIZOU O PDA CORRETAMENTE</v>
      </c>
      <c r="AH385" s="144" t="s">
        <v>207</v>
      </c>
      <c r="AI385" s="150" t="s">
        <v>6</v>
      </c>
      <c r="AJ385" s="149" t="str">
        <f>E385</f>
        <v>SÃO PAULO</v>
      </c>
      <c r="AK385" s="151" t="s">
        <v>60</v>
      </c>
    </row>
    <row r="386" spans="1:37" ht="30" hidden="1" customHeight="1">
      <c r="A386" s="162" t="s">
        <v>201</v>
      </c>
      <c r="B386" s="176">
        <v>2618752769</v>
      </c>
      <c r="C386" s="176" t="s">
        <v>119</v>
      </c>
      <c r="D386" s="176" t="s">
        <v>110</v>
      </c>
      <c r="E386" s="176" t="s">
        <v>5</v>
      </c>
      <c r="F386" s="176" t="s">
        <v>913</v>
      </c>
      <c r="G386" s="176">
        <v>120</v>
      </c>
      <c r="H386" s="176" t="s">
        <v>203</v>
      </c>
      <c r="I386" s="176" t="s">
        <v>261</v>
      </c>
      <c r="J386" s="176" t="s">
        <v>119</v>
      </c>
      <c r="K386" s="176" t="s">
        <v>1496</v>
      </c>
      <c r="L386" s="204">
        <v>46208.445138888892</v>
      </c>
      <c r="M386" s="204">
        <v>46208.493055555555</v>
      </c>
      <c r="N386" s="176" t="s">
        <v>1169</v>
      </c>
      <c r="O386" s="155" t="s">
        <v>207</v>
      </c>
      <c r="P386" s="90"/>
      <c r="Q386" s="144" t="s">
        <v>207</v>
      </c>
      <c r="R386" s="90"/>
      <c r="S386" s="144" t="s">
        <v>207</v>
      </c>
      <c r="T386" s="90"/>
      <c r="U386" s="144" t="s">
        <v>207</v>
      </c>
      <c r="V386" s="90"/>
      <c r="W386" s="144" t="s">
        <v>207</v>
      </c>
      <c r="X386" s="90"/>
      <c r="Y386" s="144" t="s">
        <v>62</v>
      </c>
      <c r="Z386" s="90"/>
      <c r="AA386" s="144" t="s">
        <v>207</v>
      </c>
      <c r="AB386" s="90"/>
      <c r="AC386" s="144" t="s">
        <v>207</v>
      </c>
      <c r="AD386" s="90"/>
      <c r="AE386" s="144" t="s">
        <v>207</v>
      </c>
      <c r="AF386" s="142" t="str">
        <f>IF(AND(O386="",Q386="",S386="",U386="",W386="",Y386="",AA386="",AC386=""),"",IF(OR(AND(O386&lt;&gt;"NA",O386&lt;&gt;"C",O386&lt;&gt;"NC",O386&lt;&gt;"SF",O386&lt;&gt;""),AND(Q386&lt;&gt;"NA",Q386&lt;&gt;"C",Q386&lt;&gt;"NC",Q386&lt;&gt;"SF",Q386&lt;&gt;""),AND(S386&lt;&gt;"NA",S386&lt;&gt;"C",S386&lt;&gt;"NC",S386&lt;&gt;"SF",S386&lt;&gt;""),AND(U386&lt;&gt;"NA",U386&lt;&gt;"C",U386&lt;&gt;"NC",U386&lt;&gt;"SF",U386&lt;&gt;""),AND(W386&lt;&gt;"NA",W386&lt;&gt;"C",W386&lt;&gt;"NC",W386&lt;&gt;"SF",W386&lt;&gt;""),AND(Y386&lt;&gt;"NA",Y386&lt;&gt;"C",Y386&lt;&gt;"NC",Y386&lt;&gt;"SF",Y386&lt;&gt;""),AND(AA386&lt;&gt;"NA",AA386&lt;&gt;"C",AA386&lt;&gt;"NC",AA386&lt;&gt;"SF",AA386&lt;&gt;""),AND(AC386&lt;&gt;"NA",AC386&lt;&gt;"C",AC386&lt;&gt;"NC",AC386&lt;&gt;"SF",AC386&lt;&gt;"")),"FALSO",IF(AND(O386="NA",Q386="NA",S386="NA",U386="NA",W386="NA",Y386="NA",AA386="NA",AC386="NA"),"NA",IF(OR(O386="NC",Q386="NC",S386="NC",U386="NC",W386="NC",Y386="NC",AA386="NC",AC386="NC",O386="SF",Q386="SF",S386="SF",U386="SF",W386="SF",Y386="SF",AA386="SF",AC386="SF"),"NC",IF(OR(O386="C",Q386="C",S386="C",U386="C",W386="C",Y386="C",AA386="C",AC386="C"),"C","")))))</f>
        <v>C</v>
      </c>
      <c r="AG386" s="185" t="str">
        <f>IF(AND(AE386="C",AF386="C"),"UTILIZOU O PDA CORRETAMENTE",IF(AND(AE386="C",AF386="NC"),"UTILIZOU O PDA CORRETAMENTE. NÃO HÁ FOTOS DE TODAS AS ETAPAS",IF(AND(AE386="NC",AF386="NC"),"NÃO UTILIZOU O PDA",IF(AND(AE386="NA",AF386="NA"),"NÃO AVALIADO POR FALHA DE SINCRONISMO"))))</f>
        <v>UTILIZOU O PDA CORRETAMENTE</v>
      </c>
      <c r="AH386" s="144" t="s">
        <v>207</v>
      </c>
      <c r="AI386" s="150" t="s">
        <v>6</v>
      </c>
      <c r="AJ386" s="149" t="str">
        <f>E386</f>
        <v>SÃO PAULO</v>
      </c>
      <c r="AK386" s="151" t="s">
        <v>60</v>
      </c>
    </row>
    <row r="387" spans="1:37" ht="30" hidden="1" customHeight="1">
      <c r="A387" s="162" t="s">
        <v>201</v>
      </c>
      <c r="B387" s="176">
        <v>2618750236</v>
      </c>
      <c r="C387" s="176" t="s">
        <v>121</v>
      </c>
      <c r="D387" s="176" t="s">
        <v>112</v>
      </c>
      <c r="E387" s="176" t="s">
        <v>5</v>
      </c>
      <c r="F387" s="176" t="s">
        <v>1510</v>
      </c>
      <c r="G387" s="176">
        <v>12</v>
      </c>
      <c r="H387" s="176"/>
      <c r="I387" s="176" t="s">
        <v>427</v>
      </c>
      <c r="J387" s="176" t="s">
        <v>1170</v>
      </c>
      <c r="K387" s="176"/>
      <c r="L387" s="204">
        <v>46208.477777777778</v>
      </c>
      <c r="M387" s="204">
        <v>46208.478472222225</v>
      </c>
      <c r="N387" s="176" t="s">
        <v>1171</v>
      </c>
      <c r="O387" s="155" t="s">
        <v>207</v>
      </c>
      <c r="P387" s="90"/>
      <c r="Q387" s="144" t="s">
        <v>207</v>
      </c>
      <c r="R387" s="90"/>
      <c r="S387" s="144" t="s">
        <v>62</v>
      </c>
      <c r="T387" s="90"/>
      <c r="U387" s="144" t="s">
        <v>62</v>
      </c>
      <c r="V387" s="90"/>
      <c r="W387" s="144" t="s">
        <v>62</v>
      </c>
      <c r="X387" s="90"/>
      <c r="Y387" s="144" t="s">
        <v>62</v>
      </c>
      <c r="Z387" s="90"/>
      <c r="AA387" s="144" t="s">
        <v>62</v>
      </c>
      <c r="AB387" s="90"/>
      <c r="AC387" s="144" t="s">
        <v>207</v>
      </c>
      <c r="AD387" s="90"/>
      <c r="AE387" s="144" t="s">
        <v>231</v>
      </c>
      <c r="AF387" s="142" t="str">
        <f>IF(AND(O387="",Q387="",S387="",U387="",W387="",Y387="",AA387="",AC387=""),"",IF(OR(AND(O387&lt;&gt;"NA",O387&lt;&gt;"C",O387&lt;&gt;"NC",O387&lt;&gt;"SF",O387&lt;&gt;""),AND(Q387&lt;&gt;"NA",Q387&lt;&gt;"C",Q387&lt;&gt;"NC",Q387&lt;&gt;"SF",Q387&lt;&gt;""),AND(S387&lt;&gt;"NA",S387&lt;&gt;"C",S387&lt;&gt;"NC",S387&lt;&gt;"SF",S387&lt;&gt;""),AND(U387&lt;&gt;"NA",U387&lt;&gt;"C",U387&lt;&gt;"NC",U387&lt;&gt;"SF",U387&lt;&gt;""),AND(W387&lt;&gt;"NA",W387&lt;&gt;"C",W387&lt;&gt;"NC",W387&lt;&gt;"SF",W387&lt;&gt;""),AND(Y387&lt;&gt;"NA",Y387&lt;&gt;"C",Y387&lt;&gt;"NC",Y387&lt;&gt;"SF",Y387&lt;&gt;""),AND(AA387&lt;&gt;"NA",AA387&lt;&gt;"C",AA387&lt;&gt;"NC",AA387&lt;&gt;"SF",AA387&lt;&gt;""),AND(AC387&lt;&gt;"NA",AC387&lt;&gt;"C",AC387&lt;&gt;"NC",AC387&lt;&gt;"SF",AC387&lt;&gt;"")),"FALSO",IF(AND(O387="NA",Q387="NA",S387="NA",U387="NA",W387="NA",Y387="NA",AA387="NA",AC387="NA"),"NA",IF(OR(O387="NC",Q387="NC",S387="NC",U387="NC",W387="NC",Y387="NC",AA387="NC",AC387="NC",O387="SF",Q387="SF",S387="SF",U387="SF",W387="SF",Y387="SF",AA387="SF",AC387="SF"),"NC",IF(OR(O387="C",Q387="C",S387="C",U387="C",W387="C",Y387="C",AA387="C",AC387="C"),"C","")))))</f>
        <v>C</v>
      </c>
      <c r="AG387" s="185" t="b">
        <f>IF(AND(AE387="C",AF387="C"),"UTILIZOU O PDA CORRETAMENTE",IF(AND(AE387="C",AF387="NC"),"UTILIZOU O PDA CORRETAMENTE. NÃO HÁ FOTOS DE TODAS AS ETAPAS",IF(AND(AE387="NC",AF387="NC"),"NÃO UTILIZOU O PDA",IF(AND(AE387="NA",AF387="NA"),"NÃO AVALIADO POR FALHA DE SINCRONISMO"))))</f>
        <v>0</v>
      </c>
      <c r="AH387" s="144" t="s">
        <v>207</v>
      </c>
      <c r="AI387" s="150" t="s">
        <v>6</v>
      </c>
      <c r="AJ387" s="149" t="str">
        <f>E387</f>
        <v>SÃO PAULO</v>
      </c>
      <c r="AK387" s="151" t="s">
        <v>60</v>
      </c>
    </row>
    <row r="388" spans="1:37" ht="30" hidden="1" customHeight="1">
      <c r="A388" s="162" t="s">
        <v>201</v>
      </c>
      <c r="B388" s="176">
        <v>2618485399</v>
      </c>
      <c r="C388" s="176" t="s">
        <v>121</v>
      </c>
      <c r="D388" s="176" t="s">
        <v>112</v>
      </c>
      <c r="E388" s="176" t="s">
        <v>5</v>
      </c>
      <c r="F388" s="176" t="s">
        <v>1511</v>
      </c>
      <c r="G388" s="176">
        <v>61</v>
      </c>
      <c r="H388" s="176"/>
      <c r="I388" s="176" t="s">
        <v>427</v>
      </c>
      <c r="J388" s="176" t="s">
        <v>1166</v>
      </c>
      <c r="K388" s="176" t="s">
        <v>1292</v>
      </c>
      <c r="L388" s="204">
        <v>46208.512499999997</v>
      </c>
      <c r="M388" s="204">
        <v>46208.525694444441</v>
      </c>
      <c r="N388" s="176" t="s">
        <v>1187</v>
      </c>
      <c r="O388" s="155" t="s">
        <v>207</v>
      </c>
      <c r="P388" s="90"/>
      <c r="Q388" s="144" t="s">
        <v>207</v>
      </c>
      <c r="R388" s="90"/>
      <c r="S388" s="144" t="s">
        <v>62</v>
      </c>
      <c r="T388" s="90"/>
      <c r="U388" s="144" t="s">
        <v>207</v>
      </c>
      <c r="V388" s="90"/>
      <c r="W388" s="144" t="s">
        <v>62</v>
      </c>
      <c r="X388" s="90"/>
      <c r="Y388" s="144" t="s">
        <v>62</v>
      </c>
      <c r="Z388" s="90"/>
      <c r="AA388" s="144" t="s">
        <v>62</v>
      </c>
      <c r="AB388" s="90"/>
      <c r="AC388" s="144" t="s">
        <v>207</v>
      </c>
      <c r="AD388" s="90"/>
      <c r="AE388" s="144" t="s">
        <v>207</v>
      </c>
      <c r="AF388" s="142" t="str">
        <f>IF(AND(O388="",Q388="",S388="",U388="",W388="",Y388="",AA388="",AC388=""),"",IF(OR(AND(O388&lt;&gt;"NA",O388&lt;&gt;"C",O388&lt;&gt;"NC",O388&lt;&gt;"SF",O388&lt;&gt;""),AND(Q388&lt;&gt;"NA",Q388&lt;&gt;"C",Q388&lt;&gt;"NC",Q388&lt;&gt;"SF",Q388&lt;&gt;""),AND(S388&lt;&gt;"NA",S388&lt;&gt;"C",S388&lt;&gt;"NC",S388&lt;&gt;"SF",S388&lt;&gt;""),AND(U388&lt;&gt;"NA",U388&lt;&gt;"C",U388&lt;&gt;"NC",U388&lt;&gt;"SF",U388&lt;&gt;""),AND(W388&lt;&gt;"NA",W388&lt;&gt;"C",W388&lt;&gt;"NC",W388&lt;&gt;"SF",W388&lt;&gt;""),AND(Y388&lt;&gt;"NA",Y388&lt;&gt;"C",Y388&lt;&gt;"NC",Y388&lt;&gt;"SF",Y388&lt;&gt;""),AND(AA388&lt;&gt;"NA",AA388&lt;&gt;"C",AA388&lt;&gt;"NC",AA388&lt;&gt;"SF",AA388&lt;&gt;""),AND(AC388&lt;&gt;"NA",AC388&lt;&gt;"C",AC388&lt;&gt;"NC",AC388&lt;&gt;"SF",AC388&lt;&gt;"")),"FALSO",IF(AND(O388="NA",Q388="NA",S388="NA",U388="NA",W388="NA",Y388="NA",AA388="NA",AC388="NA"),"NA",IF(OR(O388="NC",Q388="NC",S388="NC",U388="NC",W388="NC",Y388="NC",AA388="NC",AC388="NC",O388="SF",Q388="SF",S388="SF",U388="SF",W388="SF",Y388="SF",AA388="SF",AC388="SF"),"NC",IF(OR(O388="C",Q388="C",S388="C",U388="C",W388="C",Y388="C",AA388="C",AC388="C"),"C","")))))</f>
        <v>C</v>
      </c>
      <c r="AG388" s="185" t="str">
        <f>IF(AND(AE388="C",AF388="C"),"UTILIZOU O PDA CORRETAMENTE",IF(AND(AE388="C",AF388="NC"),"UTILIZOU O PDA CORRETAMENTE. NÃO HÁ FOTOS DE TODAS AS ETAPAS",IF(AND(AE388="NC",AF388="NC"),"NÃO UTILIZOU O PDA",IF(AND(AE388="NA",AF388="NA"),"NÃO AVALIADO POR FALHA DE SINCRONISMO"))))</f>
        <v>UTILIZOU O PDA CORRETAMENTE</v>
      </c>
      <c r="AH388" s="144" t="s">
        <v>207</v>
      </c>
      <c r="AI388" s="150" t="s">
        <v>6</v>
      </c>
      <c r="AJ388" s="149" t="str">
        <f>E388</f>
        <v>SÃO PAULO</v>
      </c>
      <c r="AK388" s="151" t="s">
        <v>60</v>
      </c>
    </row>
    <row r="389" spans="1:37" ht="30" hidden="1" customHeight="1">
      <c r="A389" s="162" t="s">
        <v>201</v>
      </c>
      <c r="B389" s="176">
        <v>2618643213</v>
      </c>
      <c r="C389" s="176" t="s">
        <v>122</v>
      </c>
      <c r="D389" s="176" t="s">
        <v>111</v>
      </c>
      <c r="E389" s="176" t="s">
        <v>5</v>
      </c>
      <c r="F389" s="176" t="s">
        <v>1512</v>
      </c>
      <c r="G389" s="176">
        <v>9</v>
      </c>
      <c r="H389" s="176" t="s">
        <v>203</v>
      </c>
      <c r="I389" s="176" t="s">
        <v>1190</v>
      </c>
      <c r="J389" s="176" t="s">
        <v>1177</v>
      </c>
      <c r="K389" s="176" t="s">
        <v>1513</v>
      </c>
      <c r="L389" s="204">
        <v>46208.575694444444</v>
      </c>
      <c r="M389" s="204">
        <v>46208.602083333331</v>
      </c>
      <c r="N389" s="176" t="s">
        <v>1169</v>
      </c>
      <c r="O389" s="155" t="s">
        <v>207</v>
      </c>
      <c r="P389" s="90"/>
      <c r="Q389" s="144" t="s">
        <v>207</v>
      </c>
      <c r="R389" s="90"/>
      <c r="S389" s="144" t="s">
        <v>207</v>
      </c>
      <c r="T389" s="90"/>
      <c r="U389" s="144" t="s">
        <v>207</v>
      </c>
      <c r="V389" s="90"/>
      <c r="W389" s="144" t="s">
        <v>230</v>
      </c>
      <c r="X389" s="90"/>
      <c r="Y389" s="144" t="s">
        <v>62</v>
      </c>
      <c r="Z389" s="90"/>
      <c r="AA389" s="144" t="s">
        <v>207</v>
      </c>
      <c r="AB389" s="90"/>
      <c r="AC389" s="144" t="s">
        <v>207</v>
      </c>
      <c r="AD389" s="90"/>
      <c r="AE389" s="144" t="s">
        <v>207</v>
      </c>
      <c r="AF389" s="142" t="str">
        <f>IF(AND(O389="",Q389="",S389="",U389="",W389="",Y389="",AA389="",AC389=""),"",IF(OR(AND(O389&lt;&gt;"NA",O389&lt;&gt;"C",O389&lt;&gt;"NC",O389&lt;&gt;"SF",O389&lt;&gt;""),AND(Q389&lt;&gt;"NA",Q389&lt;&gt;"C",Q389&lt;&gt;"NC",Q389&lt;&gt;"SF",Q389&lt;&gt;""),AND(S389&lt;&gt;"NA",S389&lt;&gt;"C",S389&lt;&gt;"NC",S389&lt;&gt;"SF",S389&lt;&gt;""),AND(U389&lt;&gt;"NA",U389&lt;&gt;"C",U389&lt;&gt;"NC",U389&lt;&gt;"SF",U389&lt;&gt;""),AND(W389&lt;&gt;"NA",W389&lt;&gt;"C",W389&lt;&gt;"NC",W389&lt;&gt;"SF",W389&lt;&gt;""),AND(Y389&lt;&gt;"NA",Y389&lt;&gt;"C",Y389&lt;&gt;"NC",Y389&lt;&gt;"SF",Y389&lt;&gt;""),AND(AA389&lt;&gt;"NA",AA389&lt;&gt;"C",AA389&lt;&gt;"NC",AA389&lt;&gt;"SF",AA389&lt;&gt;""),AND(AC389&lt;&gt;"NA",AC389&lt;&gt;"C",AC389&lt;&gt;"NC",AC389&lt;&gt;"SF",AC389&lt;&gt;"")),"FALSO",IF(AND(O389="NA",Q389="NA",S389="NA",U389="NA",W389="NA",Y389="NA",AA389="NA",AC389="NA"),"NA",IF(OR(O389="NC",Q389="NC",S389="NC",U389="NC",W389="NC",Y389="NC",AA389="NC",AC389="NC",O389="SF",Q389="SF",S389="SF",U389="SF",W389="SF",Y389="SF",AA389="SF",AC389="SF"),"NC",IF(OR(O389="C",Q389="C",S389="C",U389="C",W389="C",Y389="C",AA389="C",AC389="C"),"C","")))))</f>
        <v>NC</v>
      </c>
      <c r="AG389" s="185" t="str">
        <f>IF(AND(AE389="C",AF389="C"),"UTILIZOU O PDA CORRETAMENTE",IF(AND(AE389="C",AF389="NC"),"UTILIZOU O PDA CORRETAMENTE. NÃO HÁ FOTOS DE TODAS AS ETAPAS",IF(AND(AE389="NC",AF389="NC"),"NÃO UTILIZOU O PDA",IF(AND(AE389="NA",AF389="NA"),"NÃO AVALIADO POR FALHA DE SINCRONISMO"))))</f>
        <v>UTILIZOU O PDA CORRETAMENTE. NÃO HÁ FOTOS DE TODAS AS ETAPAS</v>
      </c>
      <c r="AH389" s="144" t="s">
        <v>207</v>
      </c>
      <c r="AI389" s="150" t="s">
        <v>6</v>
      </c>
      <c r="AJ389" s="149" t="str">
        <f>E389</f>
        <v>SÃO PAULO</v>
      </c>
      <c r="AK389" s="151" t="s">
        <v>60</v>
      </c>
    </row>
    <row r="390" spans="1:37" ht="30" hidden="1" customHeight="1">
      <c r="A390" s="162" t="s">
        <v>201</v>
      </c>
      <c r="B390" s="176">
        <v>2618740325</v>
      </c>
      <c r="C390" s="176" t="s">
        <v>121</v>
      </c>
      <c r="D390" s="176" t="s">
        <v>112</v>
      </c>
      <c r="E390" s="176" t="s">
        <v>5</v>
      </c>
      <c r="F390" s="176" t="s">
        <v>1514</v>
      </c>
      <c r="G390" s="176">
        <v>477</v>
      </c>
      <c r="H390" s="176" t="s">
        <v>217</v>
      </c>
      <c r="I390" s="176" t="s">
        <v>1515</v>
      </c>
      <c r="J390" s="176" t="s">
        <v>1166</v>
      </c>
      <c r="K390" s="176" t="s">
        <v>1292</v>
      </c>
      <c r="L390" s="204">
        <v>46208.581944444442</v>
      </c>
      <c r="M390" s="204">
        <v>46208.584722222222</v>
      </c>
      <c r="N390" s="176" t="s">
        <v>1187</v>
      </c>
      <c r="O390" s="155" t="s">
        <v>207</v>
      </c>
      <c r="P390" s="90"/>
      <c r="Q390" s="144" t="s">
        <v>207</v>
      </c>
      <c r="R390" s="90"/>
      <c r="S390" s="144" t="s">
        <v>62</v>
      </c>
      <c r="T390" s="90"/>
      <c r="U390" s="144" t="s">
        <v>207</v>
      </c>
      <c r="V390" s="90"/>
      <c r="W390" s="144" t="s">
        <v>62</v>
      </c>
      <c r="X390" s="90"/>
      <c r="Y390" s="144" t="s">
        <v>62</v>
      </c>
      <c r="Z390" s="90"/>
      <c r="AA390" s="144" t="s">
        <v>62</v>
      </c>
      <c r="AB390" s="90"/>
      <c r="AC390" s="144" t="s">
        <v>207</v>
      </c>
      <c r="AD390" s="90"/>
      <c r="AE390" s="144" t="s">
        <v>207</v>
      </c>
      <c r="AF390" s="142" t="str">
        <f>IF(AND(O390="",Q390="",S390="",U390="",W390="",Y390="",AA390="",AC390=""),"",IF(OR(AND(O390&lt;&gt;"NA",O390&lt;&gt;"C",O390&lt;&gt;"NC",O390&lt;&gt;"SF",O390&lt;&gt;""),AND(Q390&lt;&gt;"NA",Q390&lt;&gt;"C",Q390&lt;&gt;"NC",Q390&lt;&gt;"SF",Q390&lt;&gt;""),AND(S390&lt;&gt;"NA",S390&lt;&gt;"C",S390&lt;&gt;"NC",S390&lt;&gt;"SF",S390&lt;&gt;""),AND(U390&lt;&gt;"NA",U390&lt;&gt;"C",U390&lt;&gt;"NC",U390&lt;&gt;"SF",U390&lt;&gt;""),AND(W390&lt;&gt;"NA",W390&lt;&gt;"C",W390&lt;&gt;"NC",W390&lt;&gt;"SF",W390&lt;&gt;""),AND(Y390&lt;&gt;"NA",Y390&lt;&gt;"C",Y390&lt;&gt;"NC",Y390&lt;&gt;"SF",Y390&lt;&gt;""),AND(AA390&lt;&gt;"NA",AA390&lt;&gt;"C",AA390&lt;&gt;"NC",AA390&lt;&gt;"SF",AA390&lt;&gt;""),AND(AC390&lt;&gt;"NA",AC390&lt;&gt;"C",AC390&lt;&gt;"NC",AC390&lt;&gt;"SF",AC390&lt;&gt;"")),"FALSO",IF(AND(O390="NA",Q390="NA",S390="NA",U390="NA",W390="NA",Y390="NA",AA390="NA",AC390="NA"),"NA",IF(OR(O390="NC",Q390="NC",S390="NC",U390="NC",W390="NC",Y390="NC",AA390="NC",AC390="NC",O390="SF",Q390="SF",S390="SF",U390="SF",W390="SF",Y390="SF",AA390="SF",AC390="SF"),"NC",IF(OR(O390="C",Q390="C",S390="C",U390="C",W390="C",Y390="C",AA390="C",AC390="C"),"C","")))))</f>
        <v>C</v>
      </c>
      <c r="AG390" s="185" t="str">
        <f>IF(AND(AE390="C",AF390="C"),"UTILIZOU O PDA CORRETAMENTE",IF(AND(AE390="C",AF390="NC"),"UTILIZOU O PDA CORRETAMENTE. NÃO HÁ FOTOS DE TODAS AS ETAPAS",IF(AND(AE390="NC",AF390="NC"),"NÃO UTILIZOU O PDA",IF(AND(AE390="NA",AF390="NA"),"NÃO AVALIADO POR FALHA DE SINCRONISMO"))))</f>
        <v>UTILIZOU O PDA CORRETAMENTE</v>
      </c>
      <c r="AH390" s="144" t="s">
        <v>207</v>
      </c>
      <c r="AI390" s="150" t="s">
        <v>6</v>
      </c>
      <c r="AJ390" s="149" t="str">
        <f>E390</f>
        <v>SÃO PAULO</v>
      </c>
      <c r="AK390" s="151" t="s">
        <v>60</v>
      </c>
    </row>
    <row r="391" spans="1:37" ht="30" hidden="1" customHeight="1">
      <c r="A391" s="162" t="s">
        <v>201</v>
      </c>
      <c r="B391" s="176">
        <v>2619170166</v>
      </c>
      <c r="C391" s="176" t="s">
        <v>1516</v>
      </c>
      <c r="D391" s="176" t="s">
        <v>112</v>
      </c>
      <c r="E391" s="176" t="s">
        <v>5</v>
      </c>
      <c r="F391" s="176" t="s">
        <v>1517</v>
      </c>
      <c r="G391" s="176">
        <v>33</v>
      </c>
      <c r="H391" s="176"/>
      <c r="I391" s="176" t="s">
        <v>245</v>
      </c>
      <c r="J391" s="176" t="s">
        <v>1518</v>
      </c>
      <c r="K391" s="176" t="s">
        <v>1519</v>
      </c>
      <c r="L391" s="204">
        <v>46208.590277777781</v>
      </c>
      <c r="M391" s="204">
        <v>46208.604166666664</v>
      </c>
      <c r="N391" s="176" t="s">
        <v>1175</v>
      </c>
      <c r="O391" s="155" t="s">
        <v>207</v>
      </c>
      <c r="P391" s="90"/>
      <c r="Q391" s="144" t="s">
        <v>207</v>
      </c>
      <c r="R391" s="90"/>
      <c r="S391" s="144" t="s">
        <v>62</v>
      </c>
      <c r="T391" s="90"/>
      <c r="U391" s="144" t="s">
        <v>62</v>
      </c>
      <c r="V391" s="90"/>
      <c r="W391" s="144" t="s">
        <v>62</v>
      </c>
      <c r="X391" s="90"/>
      <c r="Y391" s="144" t="s">
        <v>62</v>
      </c>
      <c r="Z391" s="90"/>
      <c r="AA391" s="144" t="s">
        <v>62</v>
      </c>
      <c r="AB391" s="90"/>
      <c r="AC391" s="144" t="s">
        <v>207</v>
      </c>
      <c r="AD391" s="90"/>
      <c r="AE391" s="144" t="s">
        <v>207</v>
      </c>
      <c r="AF391" s="142" t="str">
        <f>IF(AND(O391="",Q391="",S391="",U391="",W391="",Y391="",AA391="",AC391=""),"",IF(OR(AND(O391&lt;&gt;"NA",O391&lt;&gt;"C",O391&lt;&gt;"NC",O391&lt;&gt;"SF",O391&lt;&gt;""),AND(Q391&lt;&gt;"NA",Q391&lt;&gt;"C",Q391&lt;&gt;"NC",Q391&lt;&gt;"SF",Q391&lt;&gt;""),AND(S391&lt;&gt;"NA",S391&lt;&gt;"C",S391&lt;&gt;"NC",S391&lt;&gt;"SF",S391&lt;&gt;""),AND(U391&lt;&gt;"NA",U391&lt;&gt;"C",U391&lt;&gt;"NC",U391&lt;&gt;"SF",U391&lt;&gt;""),AND(W391&lt;&gt;"NA",W391&lt;&gt;"C",W391&lt;&gt;"NC",W391&lt;&gt;"SF",W391&lt;&gt;""),AND(Y391&lt;&gt;"NA",Y391&lt;&gt;"C",Y391&lt;&gt;"NC",Y391&lt;&gt;"SF",Y391&lt;&gt;""),AND(AA391&lt;&gt;"NA",AA391&lt;&gt;"C",AA391&lt;&gt;"NC",AA391&lt;&gt;"SF",AA391&lt;&gt;""),AND(AC391&lt;&gt;"NA",AC391&lt;&gt;"C",AC391&lt;&gt;"NC",AC391&lt;&gt;"SF",AC391&lt;&gt;"")),"FALSO",IF(AND(O391="NA",Q391="NA",S391="NA",U391="NA",W391="NA",Y391="NA",AA391="NA",AC391="NA"),"NA",IF(OR(O391="NC",Q391="NC",S391="NC",U391="NC",W391="NC",Y391="NC",AA391="NC",AC391="NC",O391="SF",Q391="SF",S391="SF",U391="SF",W391="SF",Y391="SF",AA391="SF",AC391="SF"),"NC",IF(OR(O391="C",Q391="C",S391="C",U391="C",W391="C",Y391="C",AA391="C",AC391="C"),"C","")))))</f>
        <v>C</v>
      </c>
      <c r="AG391" s="185" t="str">
        <f>IF(AND(AE391="C",AF391="C"),"UTILIZOU O PDA CORRETAMENTE",IF(AND(AE391="C",AF391="NC"),"UTILIZOU O PDA CORRETAMENTE. NÃO HÁ FOTOS DE TODAS AS ETAPAS",IF(AND(AE391="NC",AF391="NC"),"NÃO UTILIZOU O PDA",IF(AND(AE391="NA",AF391="NA"),"NÃO AVALIADO POR FALHA DE SINCRONISMO"))))</f>
        <v>UTILIZOU O PDA CORRETAMENTE</v>
      </c>
      <c r="AH391" s="144" t="s">
        <v>207</v>
      </c>
      <c r="AI391" s="150" t="s">
        <v>6</v>
      </c>
      <c r="AJ391" s="149" t="str">
        <f>E391</f>
        <v>SÃO PAULO</v>
      </c>
      <c r="AK391" s="151" t="s">
        <v>60</v>
      </c>
    </row>
    <row r="392" spans="1:37" ht="30" hidden="1" customHeight="1">
      <c r="A392" s="162" t="s">
        <v>201</v>
      </c>
      <c r="B392" s="176">
        <v>2619170267</v>
      </c>
      <c r="C392" s="176" t="s">
        <v>1516</v>
      </c>
      <c r="D392" s="176" t="s">
        <v>112</v>
      </c>
      <c r="E392" s="176" t="s">
        <v>5</v>
      </c>
      <c r="F392" s="176" t="s">
        <v>1517</v>
      </c>
      <c r="G392" s="176">
        <v>17</v>
      </c>
      <c r="H392" s="176" t="s">
        <v>217</v>
      </c>
      <c r="I392" s="176" t="s">
        <v>245</v>
      </c>
      <c r="J392" s="176" t="s">
        <v>1518</v>
      </c>
      <c r="K392" s="176" t="s">
        <v>1520</v>
      </c>
      <c r="L392" s="204">
        <v>46208.590277777781</v>
      </c>
      <c r="M392" s="204">
        <v>46208.597222222219</v>
      </c>
      <c r="N392" s="176" t="s">
        <v>1175</v>
      </c>
      <c r="O392" s="155" t="s">
        <v>207</v>
      </c>
      <c r="P392" s="90"/>
      <c r="Q392" s="144" t="s">
        <v>207</v>
      </c>
      <c r="R392" s="90"/>
      <c r="S392" s="144" t="s">
        <v>62</v>
      </c>
      <c r="T392" s="90"/>
      <c r="U392" s="144" t="s">
        <v>62</v>
      </c>
      <c r="V392" s="90"/>
      <c r="W392" s="144" t="s">
        <v>62</v>
      </c>
      <c r="X392" s="90"/>
      <c r="Y392" s="144" t="s">
        <v>62</v>
      </c>
      <c r="Z392" s="90"/>
      <c r="AA392" s="144" t="s">
        <v>62</v>
      </c>
      <c r="AB392" s="90"/>
      <c r="AC392" s="144" t="s">
        <v>207</v>
      </c>
      <c r="AD392" s="90"/>
      <c r="AE392" s="144" t="s">
        <v>207</v>
      </c>
      <c r="AF392" s="142" t="str">
        <f>IF(AND(O392="",Q392="",S392="",U392="",W392="",Y392="",AA392="",AC392=""),"",IF(OR(AND(O392&lt;&gt;"NA",O392&lt;&gt;"C",O392&lt;&gt;"NC",O392&lt;&gt;"SF",O392&lt;&gt;""),AND(Q392&lt;&gt;"NA",Q392&lt;&gt;"C",Q392&lt;&gt;"NC",Q392&lt;&gt;"SF",Q392&lt;&gt;""),AND(S392&lt;&gt;"NA",S392&lt;&gt;"C",S392&lt;&gt;"NC",S392&lt;&gt;"SF",S392&lt;&gt;""),AND(U392&lt;&gt;"NA",U392&lt;&gt;"C",U392&lt;&gt;"NC",U392&lt;&gt;"SF",U392&lt;&gt;""),AND(W392&lt;&gt;"NA",W392&lt;&gt;"C",W392&lt;&gt;"NC",W392&lt;&gt;"SF",W392&lt;&gt;""),AND(Y392&lt;&gt;"NA",Y392&lt;&gt;"C",Y392&lt;&gt;"NC",Y392&lt;&gt;"SF",Y392&lt;&gt;""),AND(AA392&lt;&gt;"NA",AA392&lt;&gt;"C",AA392&lt;&gt;"NC",AA392&lt;&gt;"SF",AA392&lt;&gt;""),AND(AC392&lt;&gt;"NA",AC392&lt;&gt;"C",AC392&lt;&gt;"NC",AC392&lt;&gt;"SF",AC392&lt;&gt;"")),"FALSO",IF(AND(O392="NA",Q392="NA",S392="NA",U392="NA",W392="NA",Y392="NA",AA392="NA",AC392="NA"),"NA",IF(OR(O392="NC",Q392="NC",S392="NC",U392="NC",W392="NC",Y392="NC",AA392="NC",AC392="NC",O392="SF",Q392="SF",S392="SF",U392="SF",W392="SF",Y392="SF",AA392="SF",AC392="SF"),"NC",IF(OR(O392="C",Q392="C",S392="C",U392="C",W392="C",Y392="C",AA392="C",AC392="C"),"C","")))))</f>
        <v>C</v>
      </c>
      <c r="AG392" s="185" t="str">
        <f>IF(AND(AE392="C",AF392="C"),"UTILIZOU O PDA CORRETAMENTE",IF(AND(AE392="C",AF392="NC"),"UTILIZOU O PDA CORRETAMENTE. NÃO HÁ FOTOS DE TODAS AS ETAPAS",IF(AND(AE392="NC",AF392="NC"),"NÃO UTILIZOU O PDA",IF(AND(AE392="NA",AF392="NA"),"NÃO AVALIADO POR FALHA DE SINCRONISMO"))))</f>
        <v>UTILIZOU O PDA CORRETAMENTE</v>
      </c>
      <c r="AH392" s="144" t="s">
        <v>207</v>
      </c>
      <c r="AI392" s="150" t="s">
        <v>6</v>
      </c>
      <c r="AJ392" s="149" t="str">
        <f>E392</f>
        <v>SÃO PAULO</v>
      </c>
      <c r="AK392" s="151" t="s">
        <v>60</v>
      </c>
    </row>
    <row r="393" spans="1:37" ht="30" hidden="1" customHeight="1">
      <c r="A393" s="162" t="s">
        <v>201</v>
      </c>
      <c r="B393" s="176">
        <v>2619181398</v>
      </c>
      <c r="C393" s="176" t="s">
        <v>1516</v>
      </c>
      <c r="D393" s="176" t="s">
        <v>112</v>
      </c>
      <c r="E393" s="176" t="s">
        <v>5</v>
      </c>
      <c r="F393" s="176" t="s">
        <v>394</v>
      </c>
      <c r="G393" s="176">
        <v>2589</v>
      </c>
      <c r="H393" s="176" t="s">
        <v>203</v>
      </c>
      <c r="I393" s="176" t="s">
        <v>254</v>
      </c>
      <c r="J393" s="176" t="s">
        <v>1518</v>
      </c>
      <c r="K393" s="176" t="s">
        <v>1521</v>
      </c>
      <c r="L393" s="204">
        <v>46208.590277777781</v>
      </c>
      <c r="M393" s="204">
        <v>46208.604166666664</v>
      </c>
      <c r="N393" s="176" t="s">
        <v>1282</v>
      </c>
      <c r="O393" s="155" t="s">
        <v>207</v>
      </c>
      <c r="P393" s="90"/>
      <c r="Q393" s="144" t="s">
        <v>207</v>
      </c>
      <c r="R393" s="90"/>
      <c r="S393" s="144" t="s">
        <v>230</v>
      </c>
      <c r="T393" s="90"/>
      <c r="U393" s="144" t="s">
        <v>207</v>
      </c>
      <c r="V393" s="90"/>
      <c r="W393" s="144" t="s">
        <v>207</v>
      </c>
      <c r="X393" s="90"/>
      <c r="Y393" s="144" t="s">
        <v>62</v>
      </c>
      <c r="Z393" s="90"/>
      <c r="AA393" s="144" t="s">
        <v>207</v>
      </c>
      <c r="AB393" s="90"/>
      <c r="AC393" s="144" t="s">
        <v>207</v>
      </c>
      <c r="AD393" s="90"/>
      <c r="AE393" s="144" t="s">
        <v>207</v>
      </c>
      <c r="AF393" s="142" t="str">
        <f>IF(AND(O393="",Q393="",S393="",U393="",W393="",Y393="",AA393="",AC393=""),"",IF(OR(AND(O393&lt;&gt;"NA",O393&lt;&gt;"C",O393&lt;&gt;"NC",O393&lt;&gt;"SF",O393&lt;&gt;""),AND(Q393&lt;&gt;"NA",Q393&lt;&gt;"C",Q393&lt;&gt;"NC",Q393&lt;&gt;"SF",Q393&lt;&gt;""),AND(S393&lt;&gt;"NA",S393&lt;&gt;"C",S393&lt;&gt;"NC",S393&lt;&gt;"SF",S393&lt;&gt;""),AND(U393&lt;&gt;"NA",U393&lt;&gt;"C",U393&lt;&gt;"NC",U393&lt;&gt;"SF",U393&lt;&gt;""),AND(W393&lt;&gt;"NA",W393&lt;&gt;"C",W393&lt;&gt;"NC",W393&lt;&gt;"SF",W393&lt;&gt;""),AND(Y393&lt;&gt;"NA",Y393&lt;&gt;"C",Y393&lt;&gt;"NC",Y393&lt;&gt;"SF",Y393&lt;&gt;""),AND(AA393&lt;&gt;"NA",AA393&lt;&gt;"C",AA393&lt;&gt;"NC",AA393&lt;&gt;"SF",AA393&lt;&gt;""),AND(AC393&lt;&gt;"NA",AC393&lt;&gt;"C",AC393&lt;&gt;"NC",AC393&lt;&gt;"SF",AC393&lt;&gt;"")),"FALSO",IF(AND(O393="NA",Q393="NA",S393="NA",U393="NA",W393="NA",Y393="NA",AA393="NA",AC393="NA"),"NA",IF(OR(O393="NC",Q393="NC",S393="NC",U393="NC",W393="NC",Y393="NC",AA393="NC",AC393="NC",O393="SF",Q393="SF",S393="SF",U393="SF",W393="SF",Y393="SF",AA393="SF",AC393="SF"),"NC",IF(OR(O393="C",Q393="C",S393="C",U393="C",W393="C",Y393="C",AA393="C",AC393="C"),"C","")))))</f>
        <v>NC</v>
      </c>
      <c r="AG393" s="185" t="str">
        <f>IF(AND(AE393="C",AF393="C"),"UTILIZOU O PDA CORRETAMENTE",IF(AND(AE393="C",AF393="NC"),"UTILIZOU O PDA CORRETAMENTE. NÃO HÁ FOTOS DE TODAS AS ETAPAS",IF(AND(AE393="NC",AF393="NC"),"NÃO UTILIZOU O PDA",IF(AND(AE393="NA",AF393="NA"),"NÃO AVALIADO POR FALHA DE SINCRONISMO"))))</f>
        <v>UTILIZOU O PDA CORRETAMENTE. NÃO HÁ FOTOS DE TODAS AS ETAPAS</v>
      </c>
      <c r="AH393" s="144" t="s">
        <v>207</v>
      </c>
      <c r="AI393" s="150" t="s">
        <v>6</v>
      </c>
      <c r="AJ393" s="149" t="str">
        <f>E393</f>
        <v>SÃO PAULO</v>
      </c>
      <c r="AK393" s="151" t="s">
        <v>60</v>
      </c>
    </row>
    <row r="394" spans="1:37" ht="30" hidden="1" customHeight="1">
      <c r="A394" s="162" t="s">
        <v>201</v>
      </c>
      <c r="B394" s="176">
        <v>2619181285</v>
      </c>
      <c r="C394" s="176" t="s">
        <v>1516</v>
      </c>
      <c r="D394" s="176" t="s">
        <v>112</v>
      </c>
      <c r="E394" s="176" t="s">
        <v>5</v>
      </c>
      <c r="F394" s="176" t="s">
        <v>394</v>
      </c>
      <c r="G394" s="176">
        <v>2547</v>
      </c>
      <c r="H394" s="176"/>
      <c r="I394" s="176" t="s">
        <v>254</v>
      </c>
      <c r="J394" s="176" t="s">
        <v>1518</v>
      </c>
      <c r="K394" s="176" t="s">
        <v>1521</v>
      </c>
      <c r="L394" s="204">
        <v>46208.590277777781</v>
      </c>
      <c r="M394" s="204">
        <v>46208.604166666664</v>
      </c>
      <c r="N394" s="176" t="s">
        <v>1282</v>
      </c>
      <c r="O394" s="155" t="s">
        <v>207</v>
      </c>
      <c r="P394" s="90"/>
      <c r="Q394" s="144" t="s">
        <v>207</v>
      </c>
      <c r="R394" s="90"/>
      <c r="S394" s="144" t="s">
        <v>230</v>
      </c>
      <c r="T394" s="90"/>
      <c r="U394" s="144" t="s">
        <v>207</v>
      </c>
      <c r="V394" s="90"/>
      <c r="W394" s="144" t="s">
        <v>207</v>
      </c>
      <c r="X394" s="90"/>
      <c r="Y394" s="144" t="s">
        <v>62</v>
      </c>
      <c r="Z394" s="90"/>
      <c r="AA394" s="144" t="s">
        <v>207</v>
      </c>
      <c r="AB394" s="90"/>
      <c r="AC394" s="144" t="s">
        <v>207</v>
      </c>
      <c r="AD394" s="90"/>
      <c r="AE394" s="144" t="s">
        <v>207</v>
      </c>
      <c r="AF394" s="142" t="str">
        <f>IF(AND(O394="",Q394="",S394="",U394="",W394="",Y394="",AA394="",AC394=""),"",IF(OR(AND(O394&lt;&gt;"NA",O394&lt;&gt;"C",O394&lt;&gt;"NC",O394&lt;&gt;"SF",O394&lt;&gt;""),AND(Q394&lt;&gt;"NA",Q394&lt;&gt;"C",Q394&lt;&gt;"NC",Q394&lt;&gt;"SF",Q394&lt;&gt;""),AND(S394&lt;&gt;"NA",S394&lt;&gt;"C",S394&lt;&gt;"NC",S394&lt;&gt;"SF",S394&lt;&gt;""),AND(U394&lt;&gt;"NA",U394&lt;&gt;"C",U394&lt;&gt;"NC",U394&lt;&gt;"SF",U394&lt;&gt;""),AND(W394&lt;&gt;"NA",W394&lt;&gt;"C",W394&lt;&gt;"NC",W394&lt;&gt;"SF",W394&lt;&gt;""),AND(Y394&lt;&gt;"NA",Y394&lt;&gt;"C",Y394&lt;&gt;"NC",Y394&lt;&gt;"SF",Y394&lt;&gt;""),AND(AA394&lt;&gt;"NA",AA394&lt;&gt;"C",AA394&lt;&gt;"NC",AA394&lt;&gt;"SF",AA394&lt;&gt;""),AND(AC394&lt;&gt;"NA",AC394&lt;&gt;"C",AC394&lt;&gt;"NC",AC394&lt;&gt;"SF",AC394&lt;&gt;"")),"FALSO",IF(AND(O394="NA",Q394="NA",S394="NA",U394="NA",W394="NA",Y394="NA",AA394="NA",AC394="NA"),"NA",IF(OR(O394="NC",Q394="NC",S394="NC",U394="NC",W394="NC",Y394="NC",AA394="NC",AC394="NC",O394="SF",Q394="SF",S394="SF",U394="SF",W394="SF",Y394="SF",AA394="SF",AC394="SF"),"NC",IF(OR(O394="C",Q394="C",S394="C",U394="C",W394="C",Y394="C",AA394="C",AC394="C"),"C","")))))</f>
        <v>NC</v>
      </c>
      <c r="AG394" s="185" t="str">
        <f>IF(AND(AE394="C",AF394="C"),"UTILIZOU O PDA CORRETAMENTE",IF(AND(AE394="C",AF394="NC"),"UTILIZOU O PDA CORRETAMENTE. NÃO HÁ FOTOS DE TODAS AS ETAPAS",IF(AND(AE394="NC",AF394="NC"),"NÃO UTILIZOU O PDA",IF(AND(AE394="NA",AF394="NA"),"NÃO AVALIADO POR FALHA DE SINCRONISMO"))))</f>
        <v>UTILIZOU O PDA CORRETAMENTE. NÃO HÁ FOTOS DE TODAS AS ETAPAS</v>
      </c>
      <c r="AH394" s="144"/>
      <c r="AI394" s="150" t="s">
        <v>6</v>
      </c>
      <c r="AJ394" s="149" t="str">
        <f>E394</f>
        <v>SÃO PAULO</v>
      </c>
      <c r="AK394" s="151" t="s">
        <v>60</v>
      </c>
    </row>
    <row r="395" spans="1:37" ht="30" hidden="1" customHeight="1">
      <c r="A395" s="162" t="s">
        <v>201</v>
      </c>
      <c r="B395" s="176">
        <v>2619169906</v>
      </c>
      <c r="C395" s="176" t="s">
        <v>1516</v>
      </c>
      <c r="D395" s="176" t="s">
        <v>112</v>
      </c>
      <c r="E395" s="176" t="s">
        <v>5</v>
      </c>
      <c r="F395" s="176" t="s">
        <v>964</v>
      </c>
      <c r="G395" s="176">
        <v>870</v>
      </c>
      <c r="H395" s="176" t="s">
        <v>1522</v>
      </c>
      <c r="I395" s="176" t="s">
        <v>245</v>
      </c>
      <c r="J395" s="176" t="s">
        <v>1518</v>
      </c>
      <c r="K395" s="176" t="s">
        <v>1523</v>
      </c>
      <c r="L395" s="204">
        <v>46208.590277777781</v>
      </c>
      <c r="M395" s="204">
        <v>46208.604166666664</v>
      </c>
      <c r="N395" s="176" t="s">
        <v>1175</v>
      </c>
      <c r="O395" s="155" t="s">
        <v>207</v>
      </c>
      <c r="P395" s="90"/>
      <c r="Q395" s="144" t="s">
        <v>207</v>
      </c>
      <c r="R395" s="90"/>
      <c r="S395" s="144" t="s">
        <v>207</v>
      </c>
      <c r="T395" s="90"/>
      <c r="U395" s="144" t="s">
        <v>207</v>
      </c>
      <c r="V395" s="90"/>
      <c r="W395" s="144" t="s">
        <v>207</v>
      </c>
      <c r="X395" s="90"/>
      <c r="Y395" s="144" t="s">
        <v>62</v>
      </c>
      <c r="Z395" s="90"/>
      <c r="AA395" s="144" t="s">
        <v>207</v>
      </c>
      <c r="AB395" s="90"/>
      <c r="AC395" s="144" t="s">
        <v>231</v>
      </c>
      <c r="AD395" s="90" t="s">
        <v>388</v>
      </c>
      <c r="AE395" s="144" t="s">
        <v>207</v>
      </c>
      <c r="AF395" s="142" t="str">
        <f>IF(AND(O395="",Q395="",S395="",U395="",W395="",Y395="",AA395="",AC395=""),"",IF(OR(AND(O395&lt;&gt;"NA",O395&lt;&gt;"C",O395&lt;&gt;"NC",O395&lt;&gt;"SF",O395&lt;&gt;""),AND(Q395&lt;&gt;"NA",Q395&lt;&gt;"C",Q395&lt;&gt;"NC",Q395&lt;&gt;"SF",Q395&lt;&gt;""),AND(S395&lt;&gt;"NA",S395&lt;&gt;"C",S395&lt;&gt;"NC",S395&lt;&gt;"SF",S395&lt;&gt;""),AND(U395&lt;&gt;"NA",U395&lt;&gt;"C",U395&lt;&gt;"NC",U395&lt;&gt;"SF",U395&lt;&gt;""),AND(W395&lt;&gt;"NA",W395&lt;&gt;"C",W395&lt;&gt;"NC",W395&lt;&gt;"SF",W395&lt;&gt;""),AND(Y395&lt;&gt;"NA",Y395&lt;&gt;"C",Y395&lt;&gt;"NC",Y395&lt;&gt;"SF",Y395&lt;&gt;""),AND(AA395&lt;&gt;"NA",AA395&lt;&gt;"C",AA395&lt;&gt;"NC",AA395&lt;&gt;"SF",AA395&lt;&gt;""),AND(AC395&lt;&gt;"NA",AC395&lt;&gt;"C",AC395&lt;&gt;"NC",AC395&lt;&gt;"SF",AC395&lt;&gt;"")),"FALSO",IF(AND(O395="NA",Q395="NA",S395="NA",U395="NA",W395="NA",Y395="NA",AA395="NA",AC395="NA"),"NA",IF(OR(O395="NC",Q395="NC",S395="NC",U395="NC",W395="NC",Y395="NC",AA395="NC",AC395="NC",O395="SF",Q395="SF",S395="SF",U395="SF",W395="SF",Y395="SF",AA395="SF",AC395="SF"),"NC",IF(OR(O395="C",Q395="C",S395="C",U395="C",W395="C",Y395="C",AA395="C",AC395="C"),"C","")))))</f>
        <v>NC</v>
      </c>
      <c r="AG395" s="185" t="str">
        <f>IF(AND(AE395="C",AF395="C"),"UTILIZOU O PDA CORRETAMENTE",IF(AND(AE395="C",AF395="NC"),"UTILIZOU O PDA CORRETAMENTE. NÃO HÁ FOTOS DE TODAS AS ETAPAS",IF(AND(AE395="NC",AF395="NC"),"NÃO UTILIZOU O PDA",IF(AND(AE395="NA",AF395="NA"),"NÃO AVALIADO POR FALHA DE SINCRONISMO"))))</f>
        <v>UTILIZOU O PDA CORRETAMENTE. NÃO HÁ FOTOS DE TODAS AS ETAPAS</v>
      </c>
      <c r="AH395" s="144" t="s">
        <v>207</v>
      </c>
      <c r="AI395" s="150" t="s">
        <v>6</v>
      </c>
      <c r="AJ395" s="149" t="str">
        <f>E395</f>
        <v>SÃO PAULO</v>
      </c>
      <c r="AK395" s="151" t="s">
        <v>60</v>
      </c>
    </row>
    <row r="396" spans="1:37" ht="30" hidden="1" customHeight="1">
      <c r="A396" s="162" t="s">
        <v>201</v>
      </c>
      <c r="B396" s="176">
        <v>2619169998</v>
      </c>
      <c r="C396" s="176" t="s">
        <v>1516</v>
      </c>
      <c r="D396" s="176" t="s">
        <v>112</v>
      </c>
      <c r="E396" s="176" t="s">
        <v>5</v>
      </c>
      <c r="F396" s="176" t="s">
        <v>964</v>
      </c>
      <c r="G396" s="176">
        <v>844</v>
      </c>
      <c r="H396" s="176" t="s">
        <v>260</v>
      </c>
      <c r="I396" s="176" t="s">
        <v>245</v>
      </c>
      <c r="J396" s="176" t="s">
        <v>1518</v>
      </c>
      <c r="K396" s="176" t="s">
        <v>1524</v>
      </c>
      <c r="L396" s="204">
        <v>46208.590277777781</v>
      </c>
      <c r="M396" s="204">
        <v>46208.604166666664</v>
      </c>
      <c r="N396" s="176" t="s">
        <v>1175</v>
      </c>
      <c r="O396" s="155" t="s">
        <v>207</v>
      </c>
      <c r="P396" s="90"/>
      <c r="Q396" s="144" t="s">
        <v>207</v>
      </c>
      <c r="R396" s="90"/>
      <c r="S396" s="144" t="s">
        <v>207</v>
      </c>
      <c r="T396" s="90"/>
      <c r="U396" s="144" t="s">
        <v>207</v>
      </c>
      <c r="V396" s="90"/>
      <c r="W396" s="144" t="s">
        <v>207</v>
      </c>
      <c r="X396" s="90"/>
      <c r="Y396" s="144" t="s">
        <v>62</v>
      </c>
      <c r="Z396" s="90"/>
      <c r="AA396" s="144" t="s">
        <v>207</v>
      </c>
      <c r="AB396" s="90"/>
      <c r="AC396" s="144" t="s">
        <v>231</v>
      </c>
      <c r="AD396" s="90" t="s">
        <v>388</v>
      </c>
      <c r="AE396" s="144" t="s">
        <v>207</v>
      </c>
      <c r="AF396" s="142" t="str">
        <f>IF(AND(O396="",Q396="",S396="",U396="",W396="",Y396="",AA396="",AC396=""),"",IF(OR(AND(O396&lt;&gt;"NA",O396&lt;&gt;"C",O396&lt;&gt;"NC",O396&lt;&gt;"SF",O396&lt;&gt;""),AND(Q396&lt;&gt;"NA",Q396&lt;&gt;"C",Q396&lt;&gt;"NC",Q396&lt;&gt;"SF",Q396&lt;&gt;""),AND(S396&lt;&gt;"NA",S396&lt;&gt;"C",S396&lt;&gt;"NC",S396&lt;&gt;"SF",S396&lt;&gt;""),AND(U396&lt;&gt;"NA",U396&lt;&gt;"C",U396&lt;&gt;"NC",U396&lt;&gt;"SF",U396&lt;&gt;""),AND(W396&lt;&gt;"NA",W396&lt;&gt;"C",W396&lt;&gt;"NC",W396&lt;&gt;"SF",W396&lt;&gt;""),AND(Y396&lt;&gt;"NA",Y396&lt;&gt;"C",Y396&lt;&gt;"NC",Y396&lt;&gt;"SF",Y396&lt;&gt;""),AND(AA396&lt;&gt;"NA",AA396&lt;&gt;"C",AA396&lt;&gt;"NC",AA396&lt;&gt;"SF",AA396&lt;&gt;""),AND(AC396&lt;&gt;"NA",AC396&lt;&gt;"C",AC396&lt;&gt;"NC",AC396&lt;&gt;"SF",AC396&lt;&gt;"")),"FALSO",IF(AND(O396="NA",Q396="NA",S396="NA",U396="NA",W396="NA",Y396="NA",AA396="NA",AC396="NA"),"NA",IF(OR(O396="NC",Q396="NC",S396="NC",U396="NC",W396="NC",Y396="NC",AA396="NC",AC396="NC",O396="SF",Q396="SF",S396="SF",U396="SF",W396="SF",Y396="SF",AA396="SF",AC396="SF"),"NC",IF(OR(O396="C",Q396="C",S396="C",U396="C",W396="C",Y396="C",AA396="C",AC396="C"),"C","")))))</f>
        <v>NC</v>
      </c>
      <c r="AG396" s="185" t="str">
        <f>IF(AND(AE396="C",AF396="C"),"UTILIZOU O PDA CORRETAMENTE",IF(AND(AE396="C",AF396="NC"),"UTILIZOU O PDA CORRETAMENTE. NÃO HÁ FOTOS DE TODAS AS ETAPAS",IF(AND(AE396="NC",AF396="NC"),"NÃO UTILIZOU O PDA",IF(AND(AE396="NA",AF396="NA"),"NÃO AVALIADO POR FALHA DE SINCRONISMO"))))</f>
        <v>UTILIZOU O PDA CORRETAMENTE. NÃO HÁ FOTOS DE TODAS AS ETAPAS</v>
      </c>
      <c r="AH396" s="144"/>
      <c r="AI396" s="150" t="s">
        <v>6</v>
      </c>
      <c r="AJ396" s="149" t="str">
        <f>E396</f>
        <v>SÃO PAULO</v>
      </c>
      <c r="AK396" s="151" t="s">
        <v>60</v>
      </c>
    </row>
    <row r="397" spans="1:37" ht="30" hidden="1" customHeight="1">
      <c r="A397" s="162" t="s">
        <v>201</v>
      </c>
      <c r="B397" s="176">
        <v>2619181575</v>
      </c>
      <c r="C397" s="176" t="s">
        <v>122</v>
      </c>
      <c r="D397" s="176" t="s">
        <v>111</v>
      </c>
      <c r="E397" s="176" t="s">
        <v>5</v>
      </c>
      <c r="F397" s="176" t="s">
        <v>857</v>
      </c>
      <c r="G397" s="176">
        <v>67</v>
      </c>
      <c r="H397" s="176" t="s">
        <v>217</v>
      </c>
      <c r="I397" s="176" t="s">
        <v>245</v>
      </c>
      <c r="J397" s="176" t="s">
        <v>1177</v>
      </c>
      <c r="K397" s="176" t="s">
        <v>217</v>
      </c>
      <c r="L397" s="204">
        <v>46208.595833333333</v>
      </c>
      <c r="M397" s="204">
        <v>46208.660416666666</v>
      </c>
      <c r="N397" s="176" t="s">
        <v>1179</v>
      </c>
      <c r="O397" s="155" t="s">
        <v>207</v>
      </c>
      <c r="P397" s="90"/>
      <c r="Q397" s="144" t="s">
        <v>207</v>
      </c>
      <c r="R397" s="90"/>
      <c r="S397" s="144" t="s">
        <v>207</v>
      </c>
      <c r="T397" s="90"/>
      <c r="U397" s="144" t="s">
        <v>207</v>
      </c>
      <c r="V397" s="90"/>
      <c r="W397" s="144" t="s">
        <v>207</v>
      </c>
      <c r="X397" s="90"/>
      <c r="Y397" s="144" t="s">
        <v>62</v>
      </c>
      <c r="Z397" s="90"/>
      <c r="AA397" s="144" t="s">
        <v>207</v>
      </c>
      <c r="AB397" s="90"/>
      <c r="AC397" s="144" t="s">
        <v>207</v>
      </c>
      <c r="AD397" s="90"/>
      <c r="AE397" s="144" t="s">
        <v>207</v>
      </c>
      <c r="AF397" s="142" t="str">
        <f>IF(AND(O397="",Q397="",S397="",U397="",W397="",Y397="",AA397="",AC397=""),"",IF(OR(AND(O397&lt;&gt;"NA",O397&lt;&gt;"C",O397&lt;&gt;"NC",O397&lt;&gt;"SF",O397&lt;&gt;""),AND(Q397&lt;&gt;"NA",Q397&lt;&gt;"C",Q397&lt;&gt;"NC",Q397&lt;&gt;"SF",Q397&lt;&gt;""),AND(S397&lt;&gt;"NA",S397&lt;&gt;"C",S397&lt;&gt;"NC",S397&lt;&gt;"SF",S397&lt;&gt;""),AND(U397&lt;&gt;"NA",U397&lt;&gt;"C",U397&lt;&gt;"NC",U397&lt;&gt;"SF",U397&lt;&gt;""),AND(W397&lt;&gt;"NA",W397&lt;&gt;"C",W397&lt;&gt;"NC",W397&lt;&gt;"SF",W397&lt;&gt;""),AND(Y397&lt;&gt;"NA",Y397&lt;&gt;"C",Y397&lt;&gt;"NC",Y397&lt;&gt;"SF",Y397&lt;&gt;""),AND(AA397&lt;&gt;"NA",AA397&lt;&gt;"C",AA397&lt;&gt;"NC",AA397&lt;&gt;"SF",AA397&lt;&gt;""),AND(AC397&lt;&gt;"NA",AC397&lt;&gt;"C",AC397&lt;&gt;"NC",AC397&lt;&gt;"SF",AC397&lt;&gt;"")),"FALSO",IF(AND(O397="NA",Q397="NA",S397="NA",U397="NA",W397="NA",Y397="NA",AA397="NA",AC397="NA"),"NA",IF(OR(O397="NC",Q397="NC",S397="NC",U397="NC",W397="NC",Y397="NC",AA397="NC",AC397="NC",O397="SF",Q397="SF",S397="SF",U397="SF",W397="SF",Y397="SF",AA397="SF",AC397="SF"),"NC",IF(OR(O397="C",Q397="C",S397="C",U397="C",W397="C",Y397="C",AA397="C",AC397="C"),"C","")))))</f>
        <v>C</v>
      </c>
      <c r="AG397" s="185" t="str">
        <f>IF(AND(AE397="C",AF397="C"),"UTILIZOU O PDA CORRETAMENTE",IF(AND(AE397="C",AF397="NC"),"UTILIZOU O PDA CORRETAMENTE. NÃO HÁ FOTOS DE TODAS AS ETAPAS",IF(AND(AE397="NC",AF397="NC"),"NÃO UTILIZOU O PDA",IF(AND(AE397="NA",AF397="NA"),"NÃO AVALIADO POR FALHA DE SINCRONISMO"))))</f>
        <v>UTILIZOU O PDA CORRETAMENTE</v>
      </c>
      <c r="AH397" s="144" t="s">
        <v>207</v>
      </c>
      <c r="AI397" s="150" t="s">
        <v>6</v>
      </c>
      <c r="AJ397" s="149" t="str">
        <f>E397</f>
        <v>SÃO PAULO</v>
      </c>
      <c r="AK397" s="151" t="s">
        <v>60</v>
      </c>
    </row>
    <row r="398" spans="1:37" ht="30" hidden="1" customHeight="1">
      <c r="A398" s="162" t="s">
        <v>201</v>
      </c>
      <c r="B398" s="176">
        <v>2619186091</v>
      </c>
      <c r="C398" s="176" t="s">
        <v>121</v>
      </c>
      <c r="D398" s="176" t="s">
        <v>112</v>
      </c>
      <c r="E398" s="176" t="s">
        <v>5</v>
      </c>
      <c r="F398" s="176" t="s">
        <v>1510</v>
      </c>
      <c r="G398" s="176">
        <v>124</v>
      </c>
      <c r="H398" s="176" t="s">
        <v>217</v>
      </c>
      <c r="I398" s="176" t="s">
        <v>353</v>
      </c>
      <c r="J398" s="176" t="s">
        <v>1170</v>
      </c>
      <c r="K398" s="176" t="s">
        <v>217</v>
      </c>
      <c r="L398" s="204">
        <v>46208.64166666667</v>
      </c>
      <c r="M398" s="204">
        <v>46208.642361111109</v>
      </c>
      <c r="N398" s="176" t="s">
        <v>1171</v>
      </c>
      <c r="O398" s="155" t="s">
        <v>230</v>
      </c>
      <c r="P398" s="90"/>
      <c r="Q398" s="144" t="s">
        <v>230</v>
      </c>
      <c r="R398" s="90"/>
      <c r="S398" s="144" t="s">
        <v>62</v>
      </c>
      <c r="T398" s="90"/>
      <c r="U398" s="144" t="s">
        <v>62</v>
      </c>
      <c r="V398" s="90"/>
      <c r="W398" s="144" t="s">
        <v>62</v>
      </c>
      <c r="X398" s="90"/>
      <c r="Y398" s="144" t="s">
        <v>62</v>
      </c>
      <c r="Z398" s="90"/>
      <c r="AA398" s="144" t="s">
        <v>62</v>
      </c>
      <c r="AB398" s="90"/>
      <c r="AC398" s="144" t="s">
        <v>230</v>
      </c>
      <c r="AD398" s="90"/>
      <c r="AE398" s="144" t="s">
        <v>231</v>
      </c>
      <c r="AF398" s="142" t="str">
        <f>IF(AND(O398="",Q398="",S398="",U398="",W398="",Y398="",AA398="",AC398=""),"",IF(OR(AND(O398&lt;&gt;"NA",O398&lt;&gt;"C",O398&lt;&gt;"NC",O398&lt;&gt;"SF",O398&lt;&gt;""),AND(Q398&lt;&gt;"NA",Q398&lt;&gt;"C",Q398&lt;&gt;"NC",Q398&lt;&gt;"SF",Q398&lt;&gt;""),AND(S398&lt;&gt;"NA",S398&lt;&gt;"C",S398&lt;&gt;"NC",S398&lt;&gt;"SF",S398&lt;&gt;""),AND(U398&lt;&gt;"NA",U398&lt;&gt;"C",U398&lt;&gt;"NC",U398&lt;&gt;"SF",U398&lt;&gt;""),AND(W398&lt;&gt;"NA",W398&lt;&gt;"C",W398&lt;&gt;"NC",W398&lt;&gt;"SF",W398&lt;&gt;""),AND(Y398&lt;&gt;"NA",Y398&lt;&gt;"C",Y398&lt;&gt;"NC",Y398&lt;&gt;"SF",Y398&lt;&gt;""),AND(AA398&lt;&gt;"NA",AA398&lt;&gt;"C",AA398&lt;&gt;"NC",AA398&lt;&gt;"SF",AA398&lt;&gt;""),AND(AC398&lt;&gt;"NA",AC398&lt;&gt;"C",AC398&lt;&gt;"NC",AC398&lt;&gt;"SF",AC398&lt;&gt;"")),"FALSO",IF(AND(O398="NA",Q398="NA",S398="NA",U398="NA",W398="NA",Y398="NA",AA398="NA",AC398="NA"),"NA",IF(OR(O398="NC",Q398="NC",S398="NC",U398="NC",W398="NC",Y398="NC",AA398="NC",AC398="NC",O398="SF",Q398="SF",S398="SF",U398="SF",W398="SF",Y398="SF",AA398="SF",AC398="SF"),"NC",IF(OR(O398="C",Q398="C",S398="C",U398="C",W398="C",Y398="C",AA398="C",AC398="C"),"C","")))))</f>
        <v>NC</v>
      </c>
      <c r="AG398" s="185" t="str">
        <f>IF(AND(AE398="C",AF398="C"),"UTILIZOU O PDA CORRETAMENTE",IF(AND(AE398="C",AF398="NC"),"UTILIZOU O PDA CORRETAMENTE. NÃO HÁ FOTOS DE TODAS AS ETAPAS",IF(AND(AE398="NC",AF398="NC"),"NÃO UTILIZOU O PDA",IF(AND(AE398="NA",AF398="NA"),"NÃO AVALIADO POR FALHA DE SINCRONISMO"))))</f>
        <v>NÃO UTILIZOU O PDA</v>
      </c>
      <c r="AH398" s="144" t="s">
        <v>207</v>
      </c>
      <c r="AI398" s="150" t="s">
        <v>6</v>
      </c>
      <c r="AJ398" s="149" t="str">
        <f>E398</f>
        <v>SÃO PAULO</v>
      </c>
      <c r="AK398" s="151" t="s">
        <v>60</v>
      </c>
    </row>
    <row r="399" spans="1:37" ht="30" hidden="1" customHeight="1">
      <c r="A399" s="162" t="s">
        <v>201</v>
      </c>
      <c r="B399" s="176">
        <v>2619186227</v>
      </c>
      <c r="C399" s="176" t="s">
        <v>121</v>
      </c>
      <c r="D399" s="176" t="s">
        <v>112</v>
      </c>
      <c r="E399" s="176" t="s">
        <v>5</v>
      </c>
      <c r="F399" s="176" t="s">
        <v>1510</v>
      </c>
      <c r="G399" s="176">
        <v>255</v>
      </c>
      <c r="H399" s="176" t="s">
        <v>203</v>
      </c>
      <c r="I399" s="176" t="s">
        <v>353</v>
      </c>
      <c r="J399" s="176" t="s">
        <v>1170</v>
      </c>
      <c r="K399" s="176" t="s">
        <v>1525</v>
      </c>
      <c r="L399" s="204">
        <v>46208.646527777775</v>
      </c>
      <c r="M399" s="204">
        <v>46208.648611111108</v>
      </c>
      <c r="N399" s="176" t="s">
        <v>1171</v>
      </c>
      <c r="O399" s="155" t="s">
        <v>207</v>
      </c>
      <c r="P399" s="90"/>
      <c r="Q399" s="144" t="s">
        <v>230</v>
      </c>
      <c r="R399" s="90"/>
      <c r="S399" s="144" t="s">
        <v>62</v>
      </c>
      <c r="T399" s="90"/>
      <c r="U399" s="144" t="s">
        <v>62</v>
      </c>
      <c r="V399" s="90"/>
      <c r="W399" s="144" t="s">
        <v>62</v>
      </c>
      <c r="X399" s="90"/>
      <c r="Y399" s="144" t="s">
        <v>62</v>
      </c>
      <c r="Z399" s="90"/>
      <c r="AA399" s="144" t="s">
        <v>62</v>
      </c>
      <c r="AB399" s="90"/>
      <c r="AC399" s="144" t="s">
        <v>230</v>
      </c>
      <c r="AD399" s="90"/>
      <c r="AE399" s="144" t="s">
        <v>207</v>
      </c>
      <c r="AF399" s="142" t="str">
        <f>IF(AND(O399="",Q399="",S399="",U399="",W399="",Y399="",AA399="",AC399=""),"",IF(OR(AND(O399&lt;&gt;"NA",O399&lt;&gt;"C",O399&lt;&gt;"NC",O399&lt;&gt;"SF",O399&lt;&gt;""),AND(Q399&lt;&gt;"NA",Q399&lt;&gt;"C",Q399&lt;&gt;"NC",Q399&lt;&gt;"SF",Q399&lt;&gt;""),AND(S399&lt;&gt;"NA",S399&lt;&gt;"C",S399&lt;&gt;"NC",S399&lt;&gt;"SF",S399&lt;&gt;""),AND(U399&lt;&gt;"NA",U399&lt;&gt;"C",U399&lt;&gt;"NC",U399&lt;&gt;"SF",U399&lt;&gt;""),AND(W399&lt;&gt;"NA",W399&lt;&gt;"C",W399&lt;&gt;"NC",W399&lt;&gt;"SF",W399&lt;&gt;""),AND(Y399&lt;&gt;"NA",Y399&lt;&gt;"C",Y399&lt;&gt;"NC",Y399&lt;&gt;"SF",Y399&lt;&gt;""),AND(AA399&lt;&gt;"NA",AA399&lt;&gt;"C",AA399&lt;&gt;"NC",AA399&lt;&gt;"SF",AA399&lt;&gt;""),AND(AC399&lt;&gt;"NA",AC399&lt;&gt;"C",AC399&lt;&gt;"NC",AC399&lt;&gt;"SF",AC399&lt;&gt;"")),"FALSO",IF(AND(O399="NA",Q399="NA",S399="NA",U399="NA",W399="NA",Y399="NA",AA399="NA",AC399="NA"),"NA",IF(OR(O399="NC",Q399="NC",S399="NC",U399="NC",W399="NC",Y399="NC",AA399="NC",AC399="NC",O399="SF",Q399="SF",S399="SF",U399="SF",W399="SF",Y399="SF",AA399="SF",AC399="SF"),"NC",IF(OR(O399="C",Q399="C",S399="C",U399="C",W399="C",Y399="C",AA399="C",AC399="C"),"C","")))))</f>
        <v>NC</v>
      </c>
      <c r="AG399" s="185" t="str">
        <f>IF(AND(AE399="C",AF399="C"),"UTILIZOU O PDA CORRETAMENTE",IF(AND(AE399="C",AF399="NC"),"UTILIZOU O PDA CORRETAMENTE. NÃO HÁ FOTOS DE TODAS AS ETAPAS",IF(AND(AE399="NC",AF399="NC"),"NÃO UTILIZOU O PDA",IF(AND(AE399="NA",AF399="NA"),"NÃO AVALIADO POR FALHA DE SINCRONISMO"))))</f>
        <v>UTILIZOU O PDA CORRETAMENTE. NÃO HÁ FOTOS DE TODAS AS ETAPAS</v>
      </c>
      <c r="AH399" s="144" t="s">
        <v>207</v>
      </c>
      <c r="AI399" s="150" t="s">
        <v>6</v>
      </c>
      <c r="AJ399" s="149" t="str">
        <f>E399</f>
        <v>SÃO PAULO</v>
      </c>
      <c r="AK399" s="151" t="s">
        <v>60</v>
      </c>
    </row>
    <row r="400" spans="1:37" ht="30" hidden="1" customHeight="1">
      <c r="A400" s="162" t="s">
        <v>201</v>
      </c>
      <c r="B400" s="176">
        <v>2619194554</v>
      </c>
      <c r="C400" s="176" t="s">
        <v>1172</v>
      </c>
      <c r="D400" s="176" t="s">
        <v>112</v>
      </c>
      <c r="E400" s="176" t="s">
        <v>5</v>
      </c>
      <c r="F400" s="176" t="s">
        <v>1453</v>
      </c>
      <c r="G400" s="176">
        <v>363</v>
      </c>
      <c r="H400" s="176" t="s">
        <v>203</v>
      </c>
      <c r="I400" s="176" t="s">
        <v>254</v>
      </c>
      <c r="J400" s="176" t="s">
        <v>1191</v>
      </c>
      <c r="K400" s="176" t="s">
        <v>1376</v>
      </c>
      <c r="L400" s="204">
        <v>46208.65</v>
      </c>
      <c r="M400" s="204">
        <v>46208.674305555556</v>
      </c>
      <c r="N400" s="176" t="s">
        <v>1187</v>
      </c>
      <c r="O400" s="155" t="s">
        <v>207</v>
      </c>
      <c r="P400" s="90"/>
      <c r="Q400" s="144" t="s">
        <v>230</v>
      </c>
      <c r="R400" s="90"/>
      <c r="S400" s="144" t="s">
        <v>62</v>
      </c>
      <c r="T400" s="90"/>
      <c r="U400" s="144" t="s">
        <v>230</v>
      </c>
      <c r="V400" s="90"/>
      <c r="W400" s="144" t="s">
        <v>62</v>
      </c>
      <c r="X400" s="90"/>
      <c r="Y400" s="144" t="s">
        <v>62</v>
      </c>
      <c r="Z400" s="90"/>
      <c r="AA400" s="144" t="s">
        <v>62</v>
      </c>
      <c r="AB400" s="90"/>
      <c r="AC400" s="144" t="s">
        <v>230</v>
      </c>
      <c r="AD400" s="90"/>
      <c r="AE400" s="144" t="s">
        <v>207</v>
      </c>
      <c r="AF400" s="142" t="str">
        <f>IF(AND(O400="",Q400="",S400="",U400="",W400="",Y400="",AA400="",AC400=""),"",IF(OR(AND(O400&lt;&gt;"NA",O400&lt;&gt;"C",O400&lt;&gt;"NC",O400&lt;&gt;"SF",O400&lt;&gt;""),AND(Q400&lt;&gt;"NA",Q400&lt;&gt;"C",Q400&lt;&gt;"NC",Q400&lt;&gt;"SF",Q400&lt;&gt;""),AND(S400&lt;&gt;"NA",S400&lt;&gt;"C",S400&lt;&gt;"NC",S400&lt;&gt;"SF",S400&lt;&gt;""),AND(U400&lt;&gt;"NA",U400&lt;&gt;"C",U400&lt;&gt;"NC",U400&lt;&gt;"SF",U400&lt;&gt;""),AND(W400&lt;&gt;"NA",W400&lt;&gt;"C",W400&lt;&gt;"NC",W400&lt;&gt;"SF",W400&lt;&gt;""),AND(Y400&lt;&gt;"NA",Y400&lt;&gt;"C",Y400&lt;&gt;"NC",Y400&lt;&gt;"SF",Y400&lt;&gt;""),AND(AA400&lt;&gt;"NA",AA400&lt;&gt;"C",AA400&lt;&gt;"NC",AA400&lt;&gt;"SF",AA400&lt;&gt;""),AND(AC400&lt;&gt;"NA",AC400&lt;&gt;"C",AC400&lt;&gt;"NC",AC400&lt;&gt;"SF",AC400&lt;&gt;"")),"FALSO",IF(AND(O400="NA",Q400="NA",S400="NA",U400="NA",W400="NA",Y400="NA",AA400="NA",AC400="NA"),"NA",IF(OR(O400="NC",Q400="NC",S400="NC",U400="NC",W400="NC",Y400="NC",AA400="NC",AC400="NC",O400="SF",Q400="SF",S400="SF",U400="SF",W400="SF",Y400="SF",AA400="SF",AC400="SF"),"NC",IF(OR(O400="C",Q400="C",S400="C",U400="C",W400="C",Y400="C",AA400="C",AC400="C"),"C","")))))</f>
        <v>NC</v>
      </c>
      <c r="AG400" s="185" t="str">
        <f>IF(AND(AE400="C",AF400="C"),"UTILIZOU O PDA CORRETAMENTE",IF(AND(AE400="C",AF400="NC"),"UTILIZOU O PDA CORRETAMENTE. NÃO HÁ FOTOS DE TODAS AS ETAPAS",IF(AND(AE400="NC",AF400="NC"),"NÃO UTILIZOU O PDA",IF(AND(AE400="NA",AF400="NA"),"NÃO AVALIADO POR FALHA DE SINCRONISMO"))))</f>
        <v>UTILIZOU O PDA CORRETAMENTE. NÃO HÁ FOTOS DE TODAS AS ETAPAS</v>
      </c>
      <c r="AH400" s="144" t="s">
        <v>207</v>
      </c>
      <c r="AI400" s="150" t="s">
        <v>6</v>
      </c>
      <c r="AJ400" s="149" t="str">
        <f>E400</f>
        <v>SÃO PAULO</v>
      </c>
      <c r="AK400" s="151" t="s">
        <v>60</v>
      </c>
    </row>
    <row r="401" spans="1:37" ht="30" hidden="1" customHeight="1">
      <c r="A401" s="162" t="s">
        <v>201</v>
      </c>
      <c r="B401" s="176">
        <v>2618872834</v>
      </c>
      <c r="C401" s="176" t="s">
        <v>122</v>
      </c>
      <c r="D401" s="176" t="s">
        <v>111</v>
      </c>
      <c r="E401" s="176" t="s">
        <v>5</v>
      </c>
      <c r="F401" s="176" t="s">
        <v>1266</v>
      </c>
      <c r="G401" s="176">
        <v>253</v>
      </c>
      <c r="H401" s="176" t="s">
        <v>217</v>
      </c>
      <c r="I401" s="176" t="s">
        <v>821</v>
      </c>
      <c r="J401" s="176" t="s">
        <v>1177</v>
      </c>
      <c r="K401" s="176" t="s">
        <v>1526</v>
      </c>
      <c r="L401" s="204">
        <v>46208.652777777781</v>
      </c>
      <c r="M401" s="204">
        <v>46208.65625</v>
      </c>
      <c r="N401" s="176" t="s">
        <v>1183</v>
      </c>
      <c r="O401" s="155" t="s">
        <v>230</v>
      </c>
      <c r="P401" s="90"/>
      <c r="Q401" s="144" t="s">
        <v>230</v>
      </c>
      <c r="R401" s="90"/>
      <c r="S401" s="144" t="s">
        <v>230</v>
      </c>
      <c r="T401" s="90"/>
      <c r="U401" s="144" t="s">
        <v>230</v>
      </c>
      <c r="V401" s="90"/>
      <c r="W401" s="144" t="s">
        <v>230</v>
      </c>
      <c r="X401" s="90"/>
      <c r="Y401" s="144" t="s">
        <v>62</v>
      </c>
      <c r="Z401" s="90"/>
      <c r="AA401" s="144" t="s">
        <v>230</v>
      </c>
      <c r="AB401" s="90"/>
      <c r="AC401" s="144" t="s">
        <v>230</v>
      </c>
      <c r="AD401" s="90"/>
      <c r="AE401" s="144" t="s">
        <v>231</v>
      </c>
      <c r="AF401" s="142" t="str">
        <f>IF(AND(O401="",Q401="",S401="",U401="",W401="",Y401="",AA401="",AC401=""),"",IF(OR(AND(O401&lt;&gt;"NA",O401&lt;&gt;"C",O401&lt;&gt;"NC",O401&lt;&gt;"SF",O401&lt;&gt;""),AND(Q401&lt;&gt;"NA",Q401&lt;&gt;"C",Q401&lt;&gt;"NC",Q401&lt;&gt;"SF",Q401&lt;&gt;""),AND(S401&lt;&gt;"NA",S401&lt;&gt;"C",S401&lt;&gt;"NC",S401&lt;&gt;"SF",S401&lt;&gt;""),AND(U401&lt;&gt;"NA",U401&lt;&gt;"C",U401&lt;&gt;"NC",U401&lt;&gt;"SF",U401&lt;&gt;""),AND(W401&lt;&gt;"NA",W401&lt;&gt;"C",W401&lt;&gt;"NC",W401&lt;&gt;"SF",W401&lt;&gt;""),AND(Y401&lt;&gt;"NA",Y401&lt;&gt;"C",Y401&lt;&gt;"NC",Y401&lt;&gt;"SF",Y401&lt;&gt;""),AND(AA401&lt;&gt;"NA",AA401&lt;&gt;"C",AA401&lt;&gt;"NC",AA401&lt;&gt;"SF",AA401&lt;&gt;""),AND(AC401&lt;&gt;"NA",AC401&lt;&gt;"C",AC401&lt;&gt;"NC",AC401&lt;&gt;"SF",AC401&lt;&gt;"")),"FALSO",IF(AND(O401="NA",Q401="NA",S401="NA",U401="NA",W401="NA",Y401="NA",AA401="NA",AC401="NA"),"NA",IF(OR(O401="NC",Q401="NC",S401="NC",U401="NC",W401="NC",Y401="NC",AA401="NC",AC401="NC",O401="SF",Q401="SF",S401="SF",U401="SF",W401="SF",Y401="SF",AA401="SF",AC401="SF"),"NC",IF(OR(O401="C",Q401="C",S401="C",U401="C",W401="C",Y401="C",AA401="C",AC401="C"),"C","")))))</f>
        <v>NC</v>
      </c>
      <c r="AG401" s="185" t="str">
        <f>IF(AND(AE401="C",AF401="C"),"UTILIZOU O PDA CORRETAMENTE",IF(AND(AE401="C",AF401="NC"),"UTILIZOU O PDA CORRETAMENTE. NÃO HÁ FOTOS DE TODAS AS ETAPAS",IF(AND(AE401="NC",AF401="NC"),"NÃO UTILIZOU O PDA",IF(AND(AE401="NA",AF401="NA"),"NÃO AVALIADO POR FALHA DE SINCRONISMO"))))</f>
        <v>NÃO UTILIZOU O PDA</v>
      </c>
      <c r="AH401" s="144" t="s">
        <v>207</v>
      </c>
      <c r="AI401" s="150" t="s">
        <v>6</v>
      </c>
      <c r="AJ401" s="149" t="str">
        <f>E401</f>
        <v>SÃO PAULO</v>
      </c>
      <c r="AK401" s="151" t="s">
        <v>60</v>
      </c>
    </row>
    <row r="402" spans="1:37" ht="30" hidden="1" customHeight="1">
      <c r="A402" s="162" t="s">
        <v>201</v>
      </c>
      <c r="B402" s="176">
        <v>2618437993</v>
      </c>
      <c r="C402" s="176" t="s">
        <v>122</v>
      </c>
      <c r="D402" s="176" t="s">
        <v>111</v>
      </c>
      <c r="E402" s="176" t="s">
        <v>5</v>
      </c>
      <c r="F402" s="176" t="s">
        <v>1527</v>
      </c>
      <c r="G402" s="176">
        <v>1</v>
      </c>
      <c r="H402" s="176" t="s">
        <v>203</v>
      </c>
      <c r="I402" s="176" t="s">
        <v>479</v>
      </c>
      <c r="J402" s="176" t="s">
        <v>1177</v>
      </c>
      <c r="K402" s="176" t="s">
        <v>1528</v>
      </c>
      <c r="L402" s="204">
        <v>46208.65625</v>
      </c>
      <c r="M402" s="204">
        <v>46208.725694444445</v>
      </c>
      <c r="N402" s="176" t="s">
        <v>1183</v>
      </c>
      <c r="O402" s="155" t="s">
        <v>207</v>
      </c>
      <c r="P402" s="90"/>
      <c r="Q402" s="144" t="s">
        <v>207</v>
      </c>
      <c r="R402" s="90"/>
      <c r="S402" s="144" t="s">
        <v>207</v>
      </c>
      <c r="T402" s="90"/>
      <c r="U402" s="144" t="s">
        <v>207</v>
      </c>
      <c r="V402" s="90"/>
      <c r="W402" s="144" t="s">
        <v>230</v>
      </c>
      <c r="X402" s="90"/>
      <c r="Y402" s="144" t="s">
        <v>62</v>
      </c>
      <c r="Z402" s="90"/>
      <c r="AA402" s="144" t="s">
        <v>230</v>
      </c>
      <c r="AB402" s="90"/>
      <c r="AC402" s="144" t="s">
        <v>207</v>
      </c>
      <c r="AD402" s="90"/>
      <c r="AE402" s="144" t="s">
        <v>207</v>
      </c>
      <c r="AF402" s="142" t="str">
        <f>IF(AND(O402="",Q402="",S402="",U402="",W402="",Y402="",AA402="",AC402=""),"",IF(OR(AND(O402&lt;&gt;"NA",O402&lt;&gt;"C",O402&lt;&gt;"NC",O402&lt;&gt;"SF",O402&lt;&gt;""),AND(Q402&lt;&gt;"NA",Q402&lt;&gt;"C",Q402&lt;&gt;"NC",Q402&lt;&gt;"SF",Q402&lt;&gt;""),AND(S402&lt;&gt;"NA",S402&lt;&gt;"C",S402&lt;&gt;"NC",S402&lt;&gt;"SF",S402&lt;&gt;""),AND(U402&lt;&gt;"NA",U402&lt;&gt;"C",U402&lt;&gt;"NC",U402&lt;&gt;"SF",U402&lt;&gt;""),AND(W402&lt;&gt;"NA",W402&lt;&gt;"C",W402&lt;&gt;"NC",W402&lt;&gt;"SF",W402&lt;&gt;""),AND(Y402&lt;&gt;"NA",Y402&lt;&gt;"C",Y402&lt;&gt;"NC",Y402&lt;&gt;"SF",Y402&lt;&gt;""),AND(AA402&lt;&gt;"NA",AA402&lt;&gt;"C",AA402&lt;&gt;"NC",AA402&lt;&gt;"SF",AA402&lt;&gt;""),AND(AC402&lt;&gt;"NA",AC402&lt;&gt;"C",AC402&lt;&gt;"NC",AC402&lt;&gt;"SF",AC402&lt;&gt;"")),"FALSO",IF(AND(O402="NA",Q402="NA",S402="NA",U402="NA",W402="NA",Y402="NA",AA402="NA",AC402="NA"),"NA",IF(OR(O402="NC",Q402="NC",S402="NC",U402="NC",W402="NC",Y402="NC",AA402="NC",AC402="NC",O402="SF",Q402="SF",S402="SF",U402="SF",W402="SF",Y402="SF",AA402="SF",AC402="SF"),"NC",IF(OR(O402="C",Q402="C",S402="C",U402="C",W402="C",Y402="C",AA402="C",AC402="C"),"C","")))))</f>
        <v>NC</v>
      </c>
      <c r="AG402" s="185" t="str">
        <f>IF(AND(AE402="C",AF402="C"),"UTILIZOU O PDA CORRETAMENTE",IF(AND(AE402="C",AF402="NC"),"UTILIZOU O PDA CORRETAMENTE. NÃO HÁ FOTOS DE TODAS AS ETAPAS",IF(AND(AE402="NC",AF402="NC"),"NÃO UTILIZOU O PDA",IF(AND(AE402="NA",AF402="NA"),"NÃO AVALIADO POR FALHA DE SINCRONISMO"))))</f>
        <v>UTILIZOU O PDA CORRETAMENTE. NÃO HÁ FOTOS DE TODAS AS ETAPAS</v>
      </c>
      <c r="AH402" s="144" t="s">
        <v>207</v>
      </c>
      <c r="AI402" s="150" t="s">
        <v>6</v>
      </c>
      <c r="AJ402" s="149" t="str">
        <f>E402</f>
        <v>SÃO PAULO</v>
      </c>
      <c r="AK402" s="151" t="s">
        <v>60</v>
      </c>
    </row>
    <row r="403" spans="1:37" ht="30" hidden="1" customHeight="1">
      <c r="A403" s="162" t="s">
        <v>201</v>
      </c>
      <c r="B403" s="176">
        <v>2619217378</v>
      </c>
      <c r="C403" s="176" t="s">
        <v>121</v>
      </c>
      <c r="D403" s="176" t="s">
        <v>112</v>
      </c>
      <c r="E403" s="176" t="s">
        <v>5</v>
      </c>
      <c r="F403" s="176" t="s">
        <v>256</v>
      </c>
      <c r="G403" s="176">
        <v>4370</v>
      </c>
      <c r="H403" s="176" t="s">
        <v>217</v>
      </c>
      <c r="I403" s="176" t="s">
        <v>6</v>
      </c>
      <c r="J403" s="176" t="s">
        <v>1170</v>
      </c>
      <c r="K403" s="176" t="s">
        <v>1529</v>
      </c>
      <c r="L403" s="204">
        <v>46208.947222222225</v>
      </c>
      <c r="M403" s="204">
        <v>46208.999305555553</v>
      </c>
      <c r="N403" s="176" t="s">
        <v>266</v>
      </c>
      <c r="O403" s="155" t="s">
        <v>207</v>
      </c>
      <c r="P403" s="90"/>
      <c r="Q403" s="144" t="s">
        <v>207</v>
      </c>
      <c r="R403" s="90"/>
      <c r="S403" s="144" t="s">
        <v>62</v>
      </c>
      <c r="T403" s="90"/>
      <c r="U403" s="144" t="s">
        <v>207</v>
      </c>
      <c r="V403" s="90"/>
      <c r="W403" s="144" t="s">
        <v>62</v>
      </c>
      <c r="X403" s="90"/>
      <c r="Y403" s="144" t="s">
        <v>62</v>
      </c>
      <c r="Z403" s="90"/>
      <c r="AA403" s="144" t="s">
        <v>207</v>
      </c>
      <c r="AB403" s="90"/>
      <c r="AC403" s="144" t="s">
        <v>207</v>
      </c>
      <c r="AD403" s="90"/>
      <c r="AE403" s="144" t="s">
        <v>207</v>
      </c>
      <c r="AF403" s="142" t="str">
        <f>IF(AND(O403="",Q403="",S403="",U403="",W403="",Y403="",AA403="",AC403=""),"",IF(OR(AND(O403&lt;&gt;"NA",O403&lt;&gt;"C",O403&lt;&gt;"NC",O403&lt;&gt;"SF",O403&lt;&gt;""),AND(Q403&lt;&gt;"NA",Q403&lt;&gt;"C",Q403&lt;&gt;"NC",Q403&lt;&gt;"SF",Q403&lt;&gt;""),AND(S403&lt;&gt;"NA",S403&lt;&gt;"C",S403&lt;&gt;"NC",S403&lt;&gt;"SF",S403&lt;&gt;""),AND(U403&lt;&gt;"NA",U403&lt;&gt;"C",U403&lt;&gt;"NC",U403&lt;&gt;"SF",U403&lt;&gt;""),AND(W403&lt;&gt;"NA",W403&lt;&gt;"C",W403&lt;&gt;"NC",W403&lt;&gt;"SF",W403&lt;&gt;""),AND(Y403&lt;&gt;"NA",Y403&lt;&gt;"C",Y403&lt;&gt;"NC",Y403&lt;&gt;"SF",Y403&lt;&gt;""),AND(AA403&lt;&gt;"NA",AA403&lt;&gt;"C",AA403&lt;&gt;"NC",AA403&lt;&gt;"SF",AA403&lt;&gt;""),AND(AC403&lt;&gt;"NA",AC403&lt;&gt;"C",AC403&lt;&gt;"NC",AC403&lt;&gt;"SF",AC403&lt;&gt;"")),"FALSO",IF(AND(O403="NA",Q403="NA",S403="NA",U403="NA",W403="NA",Y403="NA",AA403="NA",AC403="NA"),"NA",IF(OR(O403="NC",Q403="NC",S403="NC",U403="NC",W403="NC",Y403="NC",AA403="NC",AC403="NC",O403="SF",Q403="SF",S403="SF",U403="SF",W403="SF",Y403="SF",AA403="SF",AC403="SF"),"NC",IF(OR(O403="C",Q403="C",S403="C",U403="C",W403="C",Y403="C",AA403="C",AC403="C"),"C","")))))</f>
        <v>C</v>
      </c>
      <c r="AG403" s="185" t="str">
        <f>IF(AND(AE403="C",AF403="C"),"UTILIZOU O PDA CORRETAMENTE",IF(AND(AE403="C",AF403="NC"),"UTILIZOU O PDA CORRETAMENTE. NÃO HÁ FOTOS DE TODAS AS ETAPAS",IF(AND(AE403="NC",AF403="NC"),"NÃO UTILIZOU O PDA",IF(AND(AE403="NA",AF403="NA"),"NÃO AVALIADO POR FALHA DE SINCRONISMO"))))</f>
        <v>UTILIZOU O PDA CORRETAMENTE</v>
      </c>
      <c r="AH403" s="144" t="s">
        <v>207</v>
      </c>
      <c r="AI403" s="150" t="s">
        <v>6</v>
      </c>
      <c r="AJ403" s="149" t="str">
        <f>E403</f>
        <v>SÃO PAULO</v>
      </c>
      <c r="AK403" s="151" t="s">
        <v>60</v>
      </c>
    </row>
    <row r="404" spans="1:37" ht="30" hidden="1" customHeight="1">
      <c r="A404" s="162" t="s">
        <v>201</v>
      </c>
      <c r="B404" s="176">
        <v>2619136043</v>
      </c>
      <c r="C404" s="176" t="s">
        <v>121</v>
      </c>
      <c r="D404" s="176" t="s">
        <v>112</v>
      </c>
      <c r="E404" s="176" t="s">
        <v>5</v>
      </c>
      <c r="F404" s="176" t="s">
        <v>365</v>
      </c>
      <c r="G404" s="176">
        <v>872</v>
      </c>
      <c r="H404" s="176" t="s">
        <v>217</v>
      </c>
      <c r="I404" s="176" t="s">
        <v>316</v>
      </c>
      <c r="J404" s="176" t="s">
        <v>1166</v>
      </c>
      <c r="K404" s="176" t="s">
        <v>217</v>
      </c>
      <c r="L404" s="204">
        <v>46239.351388888892</v>
      </c>
      <c r="M404" s="204">
        <v>46239.380555555559</v>
      </c>
      <c r="N404" s="176" t="s">
        <v>366</v>
      </c>
      <c r="O404" s="155" t="s">
        <v>207</v>
      </c>
      <c r="P404" s="90"/>
      <c r="Q404" s="144" t="s">
        <v>207</v>
      </c>
      <c r="R404" s="90"/>
      <c r="S404" s="144" t="s">
        <v>62</v>
      </c>
      <c r="T404" s="90"/>
      <c r="U404" s="144" t="s">
        <v>207</v>
      </c>
      <c r="V404" s="90"/>
      <c r="W404" s="144" t="s">
        <v>62</v>
      </c>
      <c r="X404" s="90"/>
      <c r="Y404" s="144" t="s">
        <v>62</v>
      </c>
      <c r="Z404" s="90"/>
      <c r="AA404" s="144" t="s">
        <v>62</v>
      </c>
      <c r="AB404" s="90"/>
      <c r="AC404" s="144" t="s">
        <v>207</v>
      </c>
      <c r="AD404" s="90"/>
      <c r="AE404" s="144" t="s">
        <v>207</v>
      </c>
      <c r="AF404" s="142" t="str">
        <f>IF(AND(O404="",Q404="",S404="",U404="",W404="",Y404="",AA404="",AC404=""),"",IF(OR(AND(O404&lt;&gt;"NA",O404&lt;&gt;"C",O404&lt;&gt;"NC",O404&lt;&gt;"SF",O404&lt;&gt;""),AND(Q404&lt;&gt;"NA",Q404&lt;&gt;"C",Q404&lt;&gt;"NC",Q404&lt;&gt;"SF",Q404&lt;&gt;""),AND(S404&lt;&gt;"NA",S404&lt;&gt;"C",S404&lt;&gt;"NC",S404&lt;&gt;"SF",S404&lt;&gt;""),AND(U404&lt;&gt;"NA",U404&lt;&gt;"C",U404&lt;&gt;"NC",U404&lt;&gt;"SF",U404&lt;&gt;""),AND(W404&lt;&gt;"NA",W404&lt;&gt;"C",W404&lt;&gt;"NC",W404&lt;&gt;"SF",W404&lt;&gt;""),AND(Y404&lt;&gt;"NA",Y404&lt;&gt;"C",Y404&lt;&gt;"NC",Y404&lt;&gt;"SF",Y404&lt;&gt;""),AND(AA404&lt;&gt;"NA",AA404&lt;&gt;"C",AA404&lt;&gt;"NC",AA404&lt;&gt;"SF",AA404&lt;&gt;""),AND(AC404&lt;&gt;"NA",AC404&lt;&gt;"C",AC404&lt;&gt;"NC",AC404&lt;&gt;"SF",AC404&lt;&gt;"")),"FALSO",IF(AND(O404="NA",Q404="NA",S404="NA",U404="NA",W404="NA",Y404="NA",AA404="NA",AC404="NA"),"NA",IF(OR(O404="NC",Q404="NC",S404="NC",U404="NC",W404="NC",Y404="NC",AA404="NC",AC404="NC",O404="SF",Q404="SF",S404="SF",U404="SF",W404="SF",Y404="SF",AA404="SF",AC404="SF"),"NC",IF(OR(O404="C",Q404="C",S404="C",U404="C",W404="C",Y404="C",AA404="C",AC404="C"),"C","")))))</f>
        <v>C</v>
      </c>
      <c r="AG404" s="185" t="str">
        <f>IF(AND(AE404="C",AF404="C"),"UTILIZOU O PDA CORRETAMENTE",IF(AND(AE404="C",AF404="NC"),"UTILIZOU O PDA CORRETAMENTE. NÃO HÁ FOTOS DE TODAS AS ETAPAS",IF(AND(AE404="NC",AF404="NC"),"NÃO UTILIZOU O PDA",IF(AND(AE404="NA",AF404="NA"),"NÃO AVALIADO POR FALHA DE SINCRONISMO"))))</f>
        <v>UTILIZOU O PDA CORRETAMENTE</v>
      </c>
      <c r="AH404" s="144" t="s">
        <v>207</v>
      </c>
      <c r="AI404" s="150" t="s">
        <v>6</v>
      </c>
      <c r="AJ404" s="149" t="str">
        <f>E404</f>
        <v>SÃO PAULO</v>
      </c>
      <c r="AK404" s="151" t="s">
        <v>60</v>
      </c>
    </row>
    <row r="405" spans="1:37" ht="30" hidden="1" customHeight="1">
      <c r="A405" s="162" t="s">
        <v>201</v>
      </c>
      <c r="B405" s="176">
        <v>2617976389</v>
      </c>
      <c r="C405" s="176" t="s">
        <v>1313</v>
      </c>
      <c r="D405" s="176" t="s">
        <v>112</v>
      </c>
      <c r="E405" s="176" t="s">
        <v>5</v>
      </c>
      <c r="F405" s="176" t="s">
        <v>1530</v>
      </c>
      <c r="G405" s="176">
        <v>200</v>
      </c>
      <c r="H405" s="176" t="s">
        <v>203</v>
      </c>
      <c r="I405" s="176" t="s">
        <v>591</v>
      </c>
      <c r="J405" s="176" t="s">
        <v>1314</v>
      </c>
      <c r="K405" s="176" t="s">
        <v>1531</v>
      </c>
      <c r="L405" s="204">
        <v>46239.361111111109</v>
      </c>
      <c r="M405" s="204">
        <v>46239.555555555555</v>
      </c>
      <c r="N405" s="176" t="s">
        <v>1226</v>
      </c>
      <c r="O405" s="155" t="s">
        <v>207</v>
      </c>
      <c r="P405" s="90"/>
      <c r="Q405" s="144" t="s">
        <v>207</v>
      </c>
      <c r="R405" s="90"/>
      <c r="S405" s="144" t="s">
        <v>207</v>
      </c>
      <c r="T405" s="90"/>
      <c r="U405" s="144" t="s">
        <v>207</v>
      </c>
      <c r="V405" s="90"/>
      <c r="W405" s="144" t="s">
        <v>207</v>
      </c>
      <c r="X405" s="90"/>
      <c r="Y405" s="144" t="s">
        <v>207</v>
      </c>
      <c r="Z405" s="90"/>
      <c r="AA405" s="144" t="s">
        <v>207</v>
      </c>
      <c r="AB405" s="90"/>
      <c r="AC405" s="144" t="s">
        <v>207</v>
      </c>
      <c r="AD405" s="90"/>
      <c r="AE405" s="144" t="s">
        <v>207</v>
      </c>
      <c r="AF405" s="142" t="str">
        <f>IF(AND(O405="",Q405="",S405="",U405="",W405="",Y405="",AA405="",AC405=""),"",IF(OR(AND(O405&lt;&gt;"NA",O405&lt;&gt;"C",O405&lt;&gt;"NC",O405&lt;&gt;"SF",O405&lt;&gt;""),AND(Q405&lt;&gt;"NA",Q405&lt;&gt;"C",Q405&lt;&gt;"NC",Q405&lt;&gt;"SF",Q405&lt;&gt;""),AND(S405&lt;&gt;"NA",S405&lt;&gt;"C",S405&lt;&gt;"NC",S405&lt;&gt;"SF",S405&lt;&gt;""),AND(U405&lt;&gt;"NA",U405&lt;&gt;"C",U405&lt;&gt;"NC",U405&lt;&gt;"SF",U405&lt;&gt;""),AND(W405&lt;&gt;"NA",W405&lt;&gt;"C",W405&lt;&gt;"NC",W405&lt;&gt;"SF",W405&lt;&gt;""),AND(Y405&lt;&gt;"NA",Y405&lt;&gt;"C",Y405&lt;&gt;"NC",Y405&lt;&gt;"SF",Y405&lt;&gt;""),AND(AA405&lt;&gt;"NA",AA405&lt;&gt;"C",AA405&lt;&gt;"NC",AA405&lt;&gt;"SF",AA405&lt;&gt;""),AND(AC405&lt;&gt;"NA",AC405&lt;&gt;"C",AC405&lt;&gt;"NC",AC405&lt;&gt;"SF",AC405&lt;&gt;"")),"FALSO",IF(AND(O405="NA",Q405="NA",S405="NA",U405="NA",W405="NA",Y405="NA",AA405="NA",AC405="NA"),"NA",IF(OR(O405="NC",Q405="NC",S405="NC",U405="NC",W405="NC",Y405="NC",AA405="NC",AC405="NC",O405="SF",Q405="SF",S405="SF",U405="SF",W405="SF",Y405="SF",AA405="SF",AC405="SF"),"NC",IF(OR(O405="C",Q405="C",S405="C",U405="C",W405="C",Y405="C",AA405="C",AC405="C"),"C","")))))</f>
        <v>C</v>
      </c>
      <c r="AG405" s="185" t="str">
        <f>IF(AND(AE405="C",AF405="C"),"UTILIZOU O PDA CORRETAMENTE",IF(AND(AE405="C",AF405="NC"),"UTILIZOU O PDA CORRETAMENTE. NÃO HÁ FOTOS DE TODAS AS ETAPAS",IF(AND(AE405="NC",AF405="NC"),"NÃO UTILIZOU O PDA",IF(AND(AE405="NA",AF405="NA"),"NÃO AVALIADO POR FALHA DE SINCRONISMO"))))</f>
        <v>UTILIZOU O PDA CORRETAMENTE</v>
      </c>
      <c r="AH405" s="144" t="s">
        <v>207</v>
      </c>
      <c r="AI405" s="150" t="s">
        <v>6</v>
      </c>
      <c r="AJ405" s="149" t="str">
        <f>E405</f>
        <v>SÃO PAULO</v>
      </c>
      <c r="AK405" s="151" t="s">
        <v>60</v>
      </c>
    </row>
    <row r="406" spans="1:37" ht="30" hidden="1" customHeight="1">
      <c r="A406" s="162" t="s">
        <v>201</v>
      </c>
      <c r="B406" s="176">
        <v>2619308490</v>
      </c>
      <c r="C406" s="176" t="s">
        <v>1180</v>
      </c>
      <c r="D406" s="176" t="s">
        <v>109</v>
      </c>
      <c r="E406" s="176" t="s">
        <v>5</v>
      </c>
      <c r="F406" s="176" t="s">
        <v>1532</v>
      </c>
      <c r="G406" s="176">
        <v>124</v>
      </c>
      <c r="H406" s="176"/>
      <c r="I406" s="176" t="s">
        <v>283</v>
      </c>
      <c r="J406" s="176" t="s">
        <v>1182</v>
      </c>
      <c r="K406" s="176" t="s">
        <v>1533</v>
      </c>
      <c r="L406" s="204">
        <v>46239.395833333336</v>
      </c>
      <c r="M406" s="204">
        <v>46239.399305555555</v>
      </c>
      <c r="N406" s="176" t="s">
        <v>1282</v>
      </c>
      <c r="O406" s="155" t="s">
        <v>207</v>
      </c>
      <c r="P406" s="90"/>
      <c r="Q406" s="144" t="s">
        <v>207</v>
      </c>
      <c r="R406" s="90"/>
      <c r="S406" s="144" t="s">
        <v>207</v>
      </c>
      <c r="T406" s="90"/>
      <c r="U406" s="144" t="s">
        <v>207</v>
      </c>
      <c r="V406" s="90"/>
      <c r="W406" s="144" t="s">
        <v>207</v>
      </c>
      <c r="X406" s="90"/>
      <c r="Y406" s="144" t="s">
        <v>62</v>
      </c>
      <c r="Z406" s="90"/>
      <c r="AA406" s="144" t="s">
        <v>207</v>
      </c>
      <c r="AB406" s="90"/>
      <c r="AC406" s="144" t="s">
        <v>207</v>
      </c>
      <c r="AD406" s="90"/>
      <c r="AE406" s="144" t="s">
        <v>207</v>
      </c>
      <c r="AF406" s="142" t="str">
        <f>IF(AND(O406="",Q406="",S406="",U406="",W406="",Y406="",AA406="",AC406=""),"",IF(OR(AND(O406&lt;&gt;"NA",O406&lt;&gt;"C",O406&lt;&gt;"NC",O406&lt;&gt;"SF",O406&lt;&gt;""),AND(Q406&lt;&gt;"NA",Q406&lt;&gt;"C",Q406&lt;&gt;"NC",Q406&lt;&gt;"SF",Q406&lt;&gt;""),AND(S406&lt;&gt;"NA",S406&lt;&gt;"C",S406&lt;&gt;"NC",S406&lt;&gt;"SF",S406&lt;&gt;""),AND(U406&lt;&gt;"NA",U406&lt;&gt;"C",U406&lt;&gt;"NC",U406&lt;&gt;"SF",U406&lt;&gt;""),AND(W406&lt;&gt;"NA",W406&lt;&gt;"C",W406&lt;&gt;"NC",W406&lt;&gt;"SF",W406&lt;&gt;""),AND(Y406&lt;&gt;"NA",Y406&lt;&gt;"C",Y406&lt;&gt;"NC",Y406&lt;&gt;"SF",Y406&lt;&gt;""),AND(AA406&lt;&gt;"NA",AA406&lt;&gt;"C",AA406&lt;&gt;"NC",AA406&lt;&gt;"SF",AA406&lt;&gt;""),AND(AC406&lt;&gt;"NA",AC406&lt;&gt;"C",AC406&lt;&gt;"NC",AC406&lt;&gt;"SF",AC406&lt;&gt;"")),"FALSO",IF(AND(O406="NA",Q406="NA",S406="NA",U406="NA",W406="NA",Y406="NA",AA406="NA",AC406="NA"),"NA",IF(OR(O406="NC",Q406="NC",S406="NC",U406="NC",W406="NC",Y406="NC",AA406="NC",AC406="NC",O406="SF",Q406="SF",S406="SF",U406="SF",W406="SF",Y406="SF",AA406="SF",AC406="SF"),"NC",IF(OR(O406="C",Q406="C",S406="C",U406="C",W406="C",Y406="C",AA406="C",AC406="C"),"C","")))))</f>
        <v>C</v>
      </c>
      <c r="AG406" s="185" t="str">
        <f>IF(AND(AE406="C",AF406="C"),"UTILIZOU O PDA CORRETAMENTE",IF(AND(AE406="C",AF406="NC"),"UTILIZOU O PDA CORRETAMENTE. NÃO HÁ FOTOS DE TODAS AS ETAPAS",IF(AND(AE406="NC",AF406="NC"),"NÃO UTILIZOU O PDA",IF(AND(AE406="NA",AF406="NA"),"NÃO AVALIADO POR FALHA DE SINCRONISMO"))))</f>
        <v>UTILIZOU O PDA CORRETAMENTE</v>
      </c>
      <c r="AH406" s="144" t="s">
        <v>207</v>
      </c>
      <c r="AI406" s="150" t="s">
        <v>6</v>
      </c>
      <c r="AJ406" s="149" t="str">
        <f>E406</f>
        <v>SÃO PAULO</v>
      </c>
      <c r="AK406" s="151" t="s">
        <v>60</v>
      </c>
    </row>
    <row r="407" spans="1:37" ht="30" hidden="1" customHeight="1">
      <c r="A407" s="162" t="s">
        <v>201</v>
      </c>
      <c r="B407" s="176">
        <v>2619136476</v>
      </c>
      <c r="C407" s="176" t="s">
        <v>121</v>
      </c>
      <c r="D407" s="176" t="s">
        <v>112</v>
      </c>
      <c r="E407" s="176" t="s">
        <v>5</v>
      </c>
      <c r="F407" s="176" t="s">
        <v>660</v>
      </c>
      <c r="G407" s="176">
        <v>1100</v>
      </c>
      <c r="H407" s="176"/>
      <c r="I407" s="176" t="s">
        <v>245</v>
      </c>
      <c r="J407" s="176" t="s">
        <v>1166</v>
      </c>
      <c r="K407" s="176"/>
      <c r="L407" s="204">
        <v>46239.395833333336</v>
      </c>
      <c r="M407" s="204">
        <v>46239.432638888888</v>
      </c>
      <c r="N407" s="176" t="s">
        <v>366</v>
      </c>
      <c r="O407" s="155" t="s">
        <v>207</v>
      </c>
      <c r="P407" s="90"/>
      <c r="Q407" s="144" t="s">
        <v>207</v>
      </c>
      <c r="R407" s="90"/>
      <c r="S407" s="144" t="s">
        <v>62</v>
      </c>
      <c r="T407" s="90"/>
      <c r="U407" s="144" t="s">
        <v>207</v>
      </c>
      <c r="V407" s="90"/>
      <c r="W407" s="144" t="s">
        <v>62</v>
      </c>
      <c r="X407" s="90"/>
      <c r="Y407" s="144" t="s">
        <v>62</v>
      </c>
      <c r="Z407" s="90"/>
      <c r="AA407" s="144" t="s">
        <v>62</v>
      </c>
      <c r="AB407" s="90"/>
      <c r="AC407" s="144" t="s">
        <v>207</v>
      </c>
      <c r="AD407" s="90"/>
      <c r="AE407" s="144" t="s">
        <v>207</v>
      </c>
      <c r="AF407" s="142" t="str">
        <f>IF(AND(O407="",Q407="",S407="",U407="",W407="",Y407="",AA407="",AC407=""),"",IF(OR(AND(O407&lt;&gt;"NA",O407&lt;&gt;"C",O407&lt;&gt;"NC",O407&lt;&gt;"SF",O407&lt;&gt;""),AND(Q407&lt;&gt;"NA",Q407&lt;&gt;"C",Q407&lt;&gt;"NC",Q407&lt;&gt;"SF",Q407&lt;&gt;""),AND(S407&lt;&gt;"NA",S407&lt;&gt;"C",S407&lt;&gt;"NC",S407&lt;&gt;"SF",S407&lt;&gt;""),AND(U407&lt;&gt;"NA",U407&lt;&gt;"C",U407&lt;&gt;"NC",U407&lt;&gt;"SF",U407&lt;&gt;""),AND(W407&lt;&gt;"NA",W407&lt;&gt;"C",W407&lt;&gt;"NC",W407&lt;&gt;"SF",W407&lt;&gt;""),AND(Y407&lt;&gt;"NA",Y407&lt;&gt;"C",Y407&lt;&gt;"NC",Y407&lt;&gt;"SF",Y407&lt;&gt;""),AND(AA407&lt;&gt;"NA",AA407&lt;&gt;"C",AA407&lt;&gt;"NC",AA407&lt;&gt;"SF",AA407&lt;&gt;""),AND(AC407&lt;&gt;"NA",AC407&lt;&gt;"C",AC407&lt;&gt;"NC",AC407&lt;&gt;"SF",AC407&lt;&gt;"")),"FALSO",IF(AND(O407="NA",Q407="NA",S407="NA",U407="NA",W407="NA",Y407="NA",AA407="NA",AC407="NA"),"NA",IF(OR(O407="NC",Q407="NC",S407="NC",U407="NC",W407="NC",Y407="NC",AA407="NC",AC407="NC",O407="SF",Q407="SF",S407="SF",U407="SF",W407="SF",Y407="SF",AA407="SF",AC407="SF"),"NC",IF(OR(O407="C",Q407="C",S407="C",U407="C",W407="C",Y407="C",AA407="C",AC407="C"),"C","")))))</f>
        <v>C</v>
      </c>
      <c r="AG407" s="185" t="str">
        <f>IF(AND(AE407="C",AF407="C"),"UTILIZOU O PDA CORRETAMENTE",IF(AND(AE407="C",AF407="NC"),"UTILIZOU O PDA CORRETAMENTE. NÃO HÁ FOTOS DE TODAS AS ETAPAS",IF(AND(AE407="NC",AF407="NC"),"NÃO UTILIZOU O PDA",IF(AND(AE407="NA",AF407="NA"),"NÃO AVALIADO POR FALHA DE SINCRONISMO"))))</f>
        <v>UTILIZOU O PDA CORRETAMENTE</v>
      </c>
      <c r="AH407" s="144" t="s">
        <v>207</v>
      </c>
      <c r="AI407" s="150" t="s">
        <v>6</v>
      </c>
      <c r="AJ407" s="149" t="str">
        <f>E407</f>
        <v>SÃO PAULO</v>
      </c>
      <c r="AK407" s="151" t="s">
        <v>60</v>
      </c>
    </row>
    <row r="408" spans="1:37" ht="30" hidden="1" customHeight="1">
      <c r="A408" s="162" t="s">
        <v>201</v>
      </c>
      <c r="B408" s="176">
        <v>2619140271</v>
      </c>
      <c r="C408" s="176" t="s">
        <v>120</v>
      </c>
      <c r="D408" s="176" t="s">
        <v>110</v>
      </c>
      <c r="E408" s="176" t="s">
        <v>5</v>
      </c>
      <c r="F408" s="176" t="s">
        <v>668</v>
      </c>
      <c r="G408" s="176">
        <v>26</v>
      </c>
      <c r="H408" s="176"/>
      <c r="I408" s="176" t="s">
        <v>204</v>
      </c>
      <c r="J408" s="176" t="s">
        <v>120</v>
      </c>
      <c r="K408" s="176" t="s">
        <v>1346</v>
      </c>
      <c r="L408" s="204">
        <v>46239.397916666669</v>
      </c>
      <c r="M408" s="204">
        <v>46239.477083333331</v>
      </c>
      <c r="N408" s="176" t="s">
        <v>1179</v>
      </c>
      <c r="O408" s="155" t="s">
        <v>207</v>
      </c>
      <c r="P408" s="90"/>
      <c r="Q408" s="144" t="s">
        <v>207</v>
      </c>
      <c r="R408" s="90"/>
      <c r="S408" s="144" t="s">
        <v>230</v>
      </c>
      <c r="T408" s="90"/>
      <c r="U408" s="144" t="s">
        <v>207</v>
      </c>
      <c r="V408" s="90"/>
      <c r="W408" s="144" t="s">
        <v>207</v>
      </c>
      <c r="X408" s="90"/>
      <c r="Y408" s="144" t="s">
        <v>62</v>
      </c>
      <c r="Z408" s="90"/>
      <c r="AA408" s="144" t="s">
        <v>207</v>
      </c>
      <c r="AB408" s="90"/>
      <c r="AC408" s="144" t="s">
        <v>207</v>
      </c>
      <c r="AD408" s="90"/>
      <c r="AE408" s="144" t="s">
        <v>207</v>
      </c>
      <c r="AF408" s="142" t="str">
        <f>IF(AND(O408="",Q408="",S408="",U408="",W408="",Y408="",AA408="",AC408=""),"",IF(OR(AND(O408&lt;&gt;"NA",O408&lt;&gt;"C",O408&lt;&gt;"NC",O408&lt;&gt;"SF",O408&lt;&gt;""),AND(Q408&lt;&gt;"NA",Q408&lt;&gt;"C",Q408&lt;&gt;"NC",Q408&lt;&gt;"SF",Q408&lt;&gt;""),AND(S408&lt;&gt;"NA",S408&lt;&gt;"C",S408&lt;&gt;"NC",S408&lt;&gt;"SF",S408&lt;&gt;""),AND(U408&lt;&gt;"NA",U408&lt;&gt;"C",U408&lt;&gt;"NC",U408&lt;&gt;"SF",U408&lt;&gt;""),AND(W408&lt;&gt;"NA",W408&lt;&gt;"C",W408&lt;&gt;"NC",W408&lt;&gt;"SF",W408&lt;&gt;""),AND(Y408&lt;&gt;"NA",Y408&lt;&gt;"C",Y408&lt;&gt;"NC",Y408&lt;&gt;"SF",Y408&lt;&gt;""),AND(AA408&lt;&gt;"NA",AA408&lt;&gt;"C",AA408&lt;&gt;"NC",AA408&lt;&gt;"SF",AA408&lt;&gt;""),AND(AC408&lt;&gt;"NA",AC408&lt;&gt;"C",AC408&lt;&gt;"NC",AC408&lt;&gt;"SF",AC408&lt;&gt;"")),"FALSO",IF(AND(O408="NA",Q408="NA",S408="NA",U408="NA",W408="NA",Y408="NA",AA408="NA",AC408="NA"),"NA",IF(OR(O408="NC",Q408="NC",S408="NC",U408="NC",W408="NC",Y408="NC",AA408="NC",AC408="NC",O408="SF",Q408="SF",S408="SF",U408="SF",W408="SF",Y408="SF",AA408="SF",AC408="SF"),"NC",IF(OR(O408="C",Q408="C",S408="C",U408="C",W408="C",Y408="C",AA408="C",AC408="C"),"C","")))))</f>
        <v>NC</v>
      </c>
      <c r="AG408" s="185" t="str">
        <f>IF(AND(AE408="C",AF408="C"),"UTILIZOU O PDA CORRETAMENTE",IF(AND(AE408="C",AF408="NC"),"UTILIZOU O PDA CORRETAMENTE. NÃO HÁ FOTOS DE TODAS AS ETAPAS",IF(AND(AE408="NC",AF408="NC"),"NÃO UTILIZOU O PDA",IF(AND(AE408="NA",AF408="NA"),"NÃO AVALIADO POR FALHA DE SINCRONISMO"))))</f>
        <v>UTILIZOU O PDA CORRETAMENTE. NÃO HÁ FOTOS DE TODAS AS ETAPAS</v>
      </c>
      <c r="AH408" s="144" t="s">
        <v>207</v>
      </c>
      <c r="AI408" s="150" t="s">
        <v>6</v>
      </c>
      <c r="AJ408" s="149" t="str">
        <f>E408</f>
        <v>SÃO PAULO</v>
      </c>
      <c r="AK408" s="151" t="s">
        <v>60</v>
      </c>
    </row>
    <row r="409" spans="1:37" ht="30" hidden="1" customHeight="1">
      <c r="A409" s="162" t="s">
        <v>201</v>
      </c>
      <c r="B409" s="176">
        <v>2619183383</v>
      </c>
      <c r="C409" s="176" t="s">
        <v>123</v>
      </c>
      <c r="D409" s="176" t="s">
        <v>109</v>
      </c>
      <c r="E409" s="176" t="s">
        <v>5</v>
      </c>
      <c r="F409" s="176" t="s">
        <v>1534</v>
      </c>
      <c r="G409" s="176">
        <v>92</v>
      </c>
      <c r="H409" s="176" t="s">
        <v>217</v>
      </c>
      <c r="I409" s="176" t="s">
        <v>301</v>
      </c>
      <c r="J409" s="176" t="s">
        <v>1203</v>
      </c>
      <c r="K409" s="176" t="s">
        <v>1496</v>
      </c>
      <c r="L409" s="204">
        <v>46239.43472222222</v>
      </c>
      <c r="M409" s="204">
        <v>46239.503472222219</v>
      </c>
      <c r="N409" s="176" t="s">
        <v>1169</v>
      </c>
      <c r="O409" s="155" t="s">
        <v>207</v>
      </c>
      <c r="P409" s="90"/>
      <c r="Q409" s="144" t="s">
        <v>207</v>
      </c>
      <c r="R409" s="90"/>
      <c r="S409" s="144" t="s">
        <v>207</v>
      </c>
      <c r="T409" s="90"/>
      <c r="U409" s="144" t="s">
        <v>207</v>
      </c>
      <c r="V409" s="90"/>
      <c r="W409" s="144" t="s">
        <v>207</v>
      </c>
      <c r="X409" s="90"/>
      <c r="Y409" s="144" t="s">
        <v>62</v>
      </c>
      <c r="Z409" s="90"/>
      <c r="AA409" s="144" t="s">
        <v>207</v>
      </c>
      <c r="AB409" s="90"/>
      <c r="AC409" s="144" t="s">
        <v>231</v>
      </c>
      <c r="AD409" s="90" t="s">
        <v>388</v>
      </c>
      <c r="AE409" s="144" t="s">
        <v>207</v>
      </c>
      <c r="AF409" s="142" t="str">
        <f>IF(AND(O409="",Q409="",S409="",U409="",W409="",Y409="",AA409="",AC409=""),"",IF(OR(AND(O409&lt;&gt;"NA",O409&lt;&gt;"C",O409&lt;&gt;"NC",O409&lt;&gt;"SF",O409&lt;&gt;""),AND(Q409&lt;&gt;"NA",Q409&lt;&gt;"C",Q409&lt;&gt;"NC",Q409&lt;&gt;"SF",Q409&lt;&gt;""),AND(S409&lt;&gt;"NA",S409&lt;&gt;"C",S409&lt;&gt;"NC",S409&lt;&gt;"SF",S409&lt;&gt;""),AND(U409&lt;&gt;"NA",U409&lt;&gt;"C",U409&lt;&gt;"NC",U409&lt;&gt;"SF",U409&lt;&gt;""),AND(W409&lt;&gt;"NA",W409&lt;&gt;"C",W409&lt;&gt;"NC",W409&lt;&gt;"SF",W409&lt;&gt;""),AND(Y409&lt;&gt;"NA",Y409&lt;&gt;"C",Y409&lt;&gt;"NC",Y409&lt;&gt;"SF",Y409&lt;&gt;""),AND(AA409&lt;&gt;"NA",AA409&lt;&gt;"C",AA409&lt;&gt;"NC",AA409&lt;&gt;"SF",AA409&lt;&gt;""),AND(AC409&lt;&gt;"NA",AC409&lt;&gt;"C",AC409&lt;&gt;"NC",AC409&lt;&gt;"SF",AC409&lt;&gt;"")),"FALSO",IF(AND(O409="NA",Q409="NA",S409="NA",U409="NA",W409="NA",Y409="NA",AA409="NA",AC409="NA"),"NA",IF(OR(O409="NC",Q409="NC",S409="NC",U409="NC",W409="NC",Y409="NC",AA409="NC",AC409="NC",O409="SF",Q409="SF",S409="SF",U409="SF",W409="SF",Y409="SF",AA409="SF",AC409="SF"),"NC",IF(OR(O409="C",Q409="C",S409="C",U409="C",W409="C",Y409="C",AA409="C",AC409="C"),"C","")))))</f>
        <v>NC</v>
      </c>
      <c r="AG409" s="185" t="str">
        <f>IF(AND(AE409="C",AF409="C"),"UTILIZOU O PDA CORRETAMENTE",IF(AND(AE409="C",AF409="NC"),"UTILIZOU O PDA CORRETAMENTE. NÃO HÁ FOTOS DE TODAS AS ETAPAS",IF(AND(AE409="NC",AF409="NC"),"NÃO UTILIZOU O PDA",IF(AND(AE409="NA",AF409="NA"),"NÃO AVALIADO POR FALHA DE SINCRONISMO"))))</f>
        <v>UTILIZOU O PDA CORRETAMENTE. NÃO HÁ FOTOS DE TODAS AS ETAPAS</v>
      </c>
      <c r="AH409" s="144" t="s">
        <v>207</v>
      </c>
      <c r="AI409" s="150" t="s">
        <v>6</v>
      </c>
      <c r="AJ409" s="149" t="str">
        <f>E409</f>
        <v>SÃO PAULO</v>
      </c>
      <c r="AK409" s="151" t="s">
        <v>60</v>
      </c>
    </row>
    <row r="410" spans="1:37" ht="30" hidden="1" customHeight="1">
      <c r="A410" s="162" t="s">
        <v>201</v>
      </c>
      <c r="B410" s="176">
        <v>2619301156</v>
      </c>
      <c r="C410" s="176" t="s">
        <v>121</v>
      </c>
      <c r="D410" s="176" t="s">
        <v>112</v>
      </c>
      <c r="E410" s="176" t="s">
        <v>5</v>
      </c>
      <c r="F410" s="176" t="s">
        <v>1370</v>
      </c>
      <c r="G410" s="176">
        <v>467</v>
      </c>
      <c r="H410" s="176"/>
      <c r="I410" s="176" t="s">
        <v>241</v>
      </c>
      <c r="J410" s="176" t="s">
        <v>1166</v>
      </c>
      <c r="K410" s="176" t="s">
        <v>1292</v>
      </c>
      <c r="L410" s="204">
        <v>46239.439583333333</v>
      </c>
      <c r="M410" s="204">
        <v>46239.462500000001</v>
      </c>
      <c r="N410" s="176" t="s">
        <v>1187</v>
      </c>
      <c r="O410" s="155" t="s">
        <v>207</v>
      </c>
      <c r="P410" s="90"/>
      <c r="Q410" s="144" t="s">
        <v>207</v>
      </c>
      <c r="R410" s="90"/>
      <c r="S410" s="144" t="s">
        <v>62</v>
      </c>
      <c r="T410" s="90"/>
      <c r="U410" s="144" t="s">
        <v>207</v>
      </c>
      <c r="V410" s="90"/>
      <c r="W410" s="144" t="s">
        <v>62</v>
      </c>
      <c r="X410" s="90"/>
      <c r="Y410" s="144" t="s">
        <v>62</v>
      </c>
      <c r="Z410" s="90"/>
      <c r="AA410" s="144" t="s">
        <v>62</v>
      </c>
      <c r="AB410" s="90"/>
      <c r="AC410" s="144" t="s">
        <v>207</v>
      </c>
      <c r="AD410" s="90"/>
      <c r="AE410" s="144" t="s">
        <v>207</v>
      </c>
      <c r="AF410" s="142" t="str">
        <f>IF(AND(O410="",Q410="",S410="",U410="",W410="",Y410="",AA410="",AC410=""),"",IF(OR(AND(O410&lt;&gt;"NA",O410&lt;&gt;"C",O410&lt;&gt;"NC",O410&lt;&gt;"SF",O410&lt;&gt;""),AND(Q410&lt;&gt;"NA",Q410&lt;&gt;"C",Q410&lt;&gt;"NC",Q410&lt;&gt;"SF",Q410&lt;&gt;""),AND(S410&lt;&gt;"NA",S410&lt;&gt;"C",S410&lt;&gt;"NC",S410&lt;&gt;"SF",S410&lt;&gt;""),AND(U410&lt;&gt;"NA",U410&lt;&gt;"C",U410&lt;&gt;"NC",U410&lt;&gt;"SF",U410&lt;&gt;""),AND(W410&lt;&gt;"NA",W410&lt;&gt;"C",W410&lt;&gt;"NC",W410&lt;&gt;"SF",W410&lt;&gt;""),AND(Y410&lt;&gt;"NA",Y410&lt;&gt;"C",Y410&lt;&gt;"NC",Y410&lt;&gt;"SF",Y410&lt;&gt;""),AND(AA410&lt;&gt;"NA",AA410&lt;&gt;"C",AA410&lt;&gt;"NC",AA410&lt;&gt;"SF",AA410&lt;&gt;""),AND(AC410&lt;&gt;"NA",AC410&lt;&gt;"C",AC410&lt;&gt;"NC",AC410&lt;&gt;"SF",AC410&lt;&gt;"")),"FALSO",IF(AND(O410="NA",Q410="NA",S410="NA",U410="NA",W410="NA",Y410="NA",AA410="NA",AC410="NA"),"NA",IF(OR(O410="NC",Q410="NC",S410="NC",U410="NC",W410="NC",Y410="NC",AA410="NC",AC410="NC",O410="SF",Q410="SF",S410="SF",U410="SF",W410="SF",Y410="SF",AA410="SF",AC410="SF"),"NC",IF(OR(O410="C",Q410="C",S410="C",U410="C",W410="C",Y410="C",AA410="C",AC410="C"),"C","")))))</f>
        <v>C</v>
      </c>
      <c r="AG410" s="185" t="str">
        <f>IF(AND(AE410="C",AF410="C"),"UTILIZOU O PDA CORRETAMENTE",IF(AND(AE410="C",AF410="NC"),"UTILIZOU O PDA CORRETAMENTE. NÃO HÁ FOTOS DE TODAS AS ETAPAS",IF(AND(AE410="NC",AF410="NC"),"NÃO UTILIZOU O PDA",IF(AND(AE410="NA",AF410="NA"),"NÃO AVALIADO POR FALHA DE SINCRONISMO"))))</f>
        <v>UTILIZOU O PDA CORRETAMENTE</v>
      </c>
      <c r="AH410" s="144" t="s">
        <v>207</v>
      </c>
      <c r="AI410" s="150" t="s">
        <v>6</v>
      </c>
      <c r="AJ410" s="149" t="str">
        <f>E410</f>
        <v>SÃO PAULO</v>
      </c>
      <c r="AK410" s="151" t="s">
        <v>60</v>
      </c>
    </row>
    <row r="411" spans="1:37" ht="30" hidden="1" customHeight="1">
      <c r="A411" s="162" t="s">
        <v>201</v>
      </c>
      <c r="B411" s="176">
        <v>2619199030</v>
      </c>
      <c r="C411" s="176" t="s">
        <v>121</v>
      </c>
      <c r="D411" s="176" t="s">
        <v>112</v>
      </c>
      <c r="E411" s="176" t="s">
        <v>5</v>
      </c>
      <c r="F411" s="176" t="s">
        <v>1535</v>
      </c>
      <c r="G411" s="176">
        <v>186</v>
      </c>
      <c r="H411" s="176" t="s">
        <v>214</v>
      </c>
      <c r="I411" s="176" t="s">
        <v>325</v>
      </c>
      <c r="J411" s="176" t="s">
        <v>1166</v>
      </c>
      <c r="K411" s="176" t="s">
        <v>217</v>
      </c>
      <c r="L411" s="204">
        <v>46239.460416666669</v>
      </c>
      <c r="M411" s="204">
        <v>46239.500694444447</v>
      </c>
      <c r="N411" s="176" t="s">
        <v>366</v>
      </c>
      <c r="O411" s="155" t="s">
        <v>207</v>
      </c>
      <c r="P411" s="90"/>
      <c r="Q411" s="144" t="s">
        <v>207</v>
      </c>
      <c r="R411" s="90"/>
      <c r="S411" s="144" t="s">
        <v>62</v>
      </c>
      <c r="T411" s="90"/>
      <c r="U411" s="144" t="s">
        <v>207</v>
      </c>
      <c r="V411" s="90"/>
      <c r="W411" s="144" t="s">
        <v>62</v>
      </c>
      <c r="X411" s="90"/>
      <c r="Y411" s="144" t="s">
        <v>62</v>
      </c>
      <c r="Z411" s="90"/>
      <c r="AA411" s="144" t="s">
        <v>62</v>
      </c>
      <c r="AB411" s="90"/>
      <c r="AC411" s="144" t="s">
        <v>207</v>
      </c>
      <c r="AD411" s="90"/>
      <c r="AE411" s="144" t="s">
        <v>207</v>
      </c>
      <c r="AF411" s="142" t="str">
        <f>IF(AND(O411="",Q411="",S411="",U411="",W411="",Y411="",AA411="",AC411=""),"",IF(OR(AND(O411&lt;&gt;"NA",O411&lt;&gt;"C",O411&lt;&gt;"NC",O411&lt;&gt;"SF",O411&lt;&gt;""),AND(Q411&lt;&gt;"NA",Q411&lt;&gt;"C",Q411&lt;&gt;"NC",Q411&lt;&gt;"SF",Q411&lt;&gt;""),AND(S411&lt;&gt;"NA",S411&lt;&gt;"C",S411&lt;&gt;"NC",S411&lt;&gt;"SF",S411&lt;&gt;""),AND(U411&lt;&gt;"NA",U411&lt;&gt;"C",U411&lt;&gt;"NC",U411&lt;&gt;"SF",U411&lt;&gt;""),AND(W411&lt;&gt;"NA",W411&lt;&gt;"C",W411&lt;&gt;"NC",W411&lt;&gt;"SF",W411&lt;&gt;""),AND(Y411&lt;&gt;"NA",Y411&lt;&gt;"C",Y411&lt;&gt;"NC",Y411&lt;&gt;"SF",Y411&lt;&gt;""),AND(AA411&lt;&gt;"NA",AA411&lt;&gt;"C",AA411&lt;&gt;"NC",AA411&lt;&gt;"SF",AA411&lt;&gt;""),AND(AC411&lt;&gt;"NA",AC411&lt;&gt;"C",AC411&lt;&gt;"NC",AC411&lt;&gt;"SF",AC411&lt;&gt;"")),"FALSO",IF(AND(O411="NA",Q411="NA",S411="NA",U411="NA",W411="NA",Y411="NA",AA411="NA",AC411="NA"),"NA",IF(OR(O411="NC",Q411="NC",S411="NC",U411="NC",W411="NC",Y411="NC",AA411="NC",AC411="NC",O411="SF",Q411="SF",S411="SF",U411="SF",W411="SF",Y411="SF",AA411="SF",AC411="SF"),"NC",IF(OR(O411="C",Q411="C",S411="C",U411="C",W411="C",Y411="C",AA411="C",AC411="C"),"C","")))))</f>
        <v>C</v>
      </c>
      <c r="AG411" s="185" t="str">
        <f>IF(AND(AE411="C",AF411="C"),"UTILIZOU O PDA CORRETAMENTE",IF(AND(AE411="C",AF411="NC"),"UTILIZOU O PDA CORRETAMENTE. NÃO HÁ FOTOS DE TODAS AS ETAPAS",IF(AND(AE411="NC",AF411="NC"),"NÃO UTILIZOU O PDA",IF(AND(AE411="NA",AF411="NA"),"NÃO AVALIADO POR FALHA DE SINCRONISMO"))))</f>
        <v>UTILIZOU O PDA CORRETAMENTE</v>
      </c>
      <c r="AH411" s="144" t="s">
        <v>207</v>
      </c>
      <c r="AI411" s="150" t="s">
        <v>6</v>
      </c>
      <c r="AJ411" s="149" t="str">
        <f>E411</f>
        <v>SÃO PAULO</v>
      </c>
      <c r="AK411" s="151" t="s">
        <v>60</v>
      </c>
    </row>
    <row r="412" spans="1:37" ht="30" hidden="1" customHeight="1">
      <c r="A412" s="162" t="s">
        <v>201</v>
      </c>
      <c r="B412" s="176">
        <v>2619301188</v>
      </c>
      <c r="C412" s="176" t="s">
        <v>121</v>
      </c>
      <c r="D412" s="176" t="s">
        <v>112</v>
      </c>
      <c r="E412" s="176" t="s">
        <v>5</v>
      </c>
      <c r="F412" s="176" t="s">
        <v>1370</v>
      </c>
      <c r="G412" s="176">
        <v>485</v>
      </c>
      <c r="H412" s="176"/>
      <c r="I412" s="176" t="s">
        <v>241</v>
      </c>
      <c r="J412" s="176" t="s">
        <v>1166</v>
      </c>
      <c r="K412" s="176" t="s">
        <v>1292</v>
      </c>
      <c r="L412" s="204">
        <v>46239.46875</v>
      </c>
      <c r="M412" s="204">
        <v>46239.469444444447</v>
      </c>
      <c r="N412" s="176" t="s">
        <v>1187</v>
      </c>
      <c r="O412" s="155" t="s">
        <v>207</v>
      </c>
      <c r="P412" s="90"/>
      <c r="Q412" s="144" t="s">
        <v>207</v>
      </c>
      <c r="R412" s="90"/>
      <c r="S412" s="144" t="s">
        <v>62</v>
      </c>
      <c r="T412" s="90"/>
      <c r="U412" s="144" t="s">
        <v>207</v>
      </c>
      <c r="V412" s="90"/>
      <c r="W412" s="144" t="s">
        <v>62</v>
      </c>
      <c r="X412" s="90"/>
      <c r="Y412" s="144" t="s">
        <v>62</v>
      </c>
      <c r="Z412" s="90"/>
      <c r="AA412" s="144" t="s">
        <v>62</v>
      </c>
      <c r="AB412" s="90"/>
      <c r="AC412" s="144" t="s">
        <v>207</v>
      </c>
      <c r="AD412" s="90"/>
      <c r="AE412" s="144" t="s">
        <v>207</v>
      </c>
      <c r="AF412" s="142" t="str">
        <f>IF(AND(O412="",Q412="",S412="",U412="",W412="",Y412="",AA412="",AC412=""),"",IF(OR(AND(O412&lt;&gt;"NA",O412&lt;&gt;"C",O412&lt;&gt;"NC",O412&lt;&gt;"SF",O412&lt;&gt;""),AND(Q412&lt;&gt;"NA",Q412&lt;&gt;"C",Q412&lt;&gt;"NC",Q412&lt;&gt;"SF",Q412&lt;&gt;""),AND(S412&lt;&gt;"NA",S412&lt;&gt;"C",S412&lt;&gt;"NC",S412&lt;&gt;"SF",S412&lt;&gt;""),AND(U412&lt;&gt;"NA",U412&lt;&gt;"C",U412&lt;&gt;"NC",U412&lt;&gt;"SF",U412&lt;&gt;""),AND(W412&lt;&gt;"NA",W412&lt;&gt;"C",W412&lt;&gt;"NC",W412&lt;&gt;"SF",W412&lt;&gt;""),AND(Y412&lt;&gt;"NA",Y412&lt;&gt;"C",Y412&lt;&gt;"NC",Y412&lt;&gt;"SF",Y412&lt;&gt;""),AND(AA412&lt;&gt;"NA",AA412&lt;&gt;"C",AA412&lt;&gt;"NC",AA412&lt;&gt;"SF",AA412&lt;&gt;""),AND(AC412&lt;&gt;"NA",AC412&lt;&gt;"C",AC412&lt;&gt;"NC",AC412&lt;&gt;"SF",AC412&lt;&gt;"")),"FALSO",IF(AND(O412="NA",Q412="NA",S412="NA",U412="NA",W412="NA",Y412="NA",AA412="NA",AC412="NA"),"NA",IF(OR(O412="NC",Q412="NC",S412="NC",U412="NC",W412="NC",Y412="NC",AA412="NC",AC412="NC",O412="SF",Q412="SF",S412="SF",U412="SF",W412="SF",Y412="SF",AA412="SF",AC412="SF"),"NC",IF(OR(O412="C",Q412="C",S412="C",U412="C",W412="C",Y412="C",AA412="C",AC412="C"),"C","")))))</f>
        <v>C</v>
      </c>
      <c r="AG412" s="185" t="str">
        <f>IF(AND(AE412="C",AF412="C"),"UTILIZOU O PDA CORRETAMENTE",IF(AND(AE412="C",AF412="NC"),"UTILIZOU O PDA CORRETAMENTE. NÃO HÁ FOTOS DE TODAS AS ETAPAS",IF(AND(AE412="NC",AF412="NC"),"NÃO UTILIZOU O PDA",IF(AND(AE412="NA",AF412="NA"),"NÃO AVALIADO POR FALHA DE SINCRONISMO"))))</f>
        <v>UTILIZOU O PDA CORRETAMENTE</v>
      </c>
      <c r="AH412" s="144" t="s">
        <v>207</v>
      </c>
      <c r="AI412" s="150" t="s">
        <v>6</v>
      </c>
      <c r="AJ412" s="149" t="str">
        <f>E412</f>
        <v>SÃO PAULO</v>
      </c>
      <c r="AK412" s="151" t="s">
        <v>60</v>
      </c>
    </row>
    <row r="413" spans="1:37" ht="30" hidden="1" customHeight="1">
      <c r="A413" s="162" t="s">
        <v>201</v>
      </c>
      <c r="B413" s="176">
        <v>2619301213</v>
      </c>
      <c r="C413" s="176" t="s">
        <v>121</v>
      </c>
      <c r="D413" s="176" t="s">
        <v>112</v>
      </c>
      <c r="E413" s="176" t="s">
        <v>5</v>
      </c>
      <c r="F413" s="176" t="s">
        <v>1536</v>
      </c>
      <c r="G413" s="176">
        <v>83</v>
      </c>
      <c r="H413" s="176"/>
      <c r="I413" s="176" t="s">
        <v>432</v>
      </c>
      <c r="J413" s="176" t="s">
        <v>1166</v>
      </c>
      <c r="K413" s="176" t="s">
        <v>1292</v>
      </c>
      <c r="L413" s="204">
        <v>46239.47152777778</v>
      </c>
      <c r="M413" s="204">
        <v>46239.472222222219</v>
      </c>
      <c r="N413" s="176" t="s">
        <v>1187</v>
      </c>
      <c r="O413" s="155" t="s">
        <v>207</v>
      </c>
      <c r="P413" s="90"/>
      <c r="Q413" s="144" t="s">
        <v>207</v>
      </c>
      <c r="R413" s="90"/>
      <c r="S413" s="144" t="s">
        <v>62</v>
      </c>
      <c r="T413" s="90"/>
      <c r="U413" s="144" t="s">
        <v>207</v>
      </c>
      <c r="V413" s="90"/>
      <c r="W413" s="144" t="s">
        <v>62</v>
      </c>
      <c r="X413" s="90"/>
      <c r="Y413" s="144" t="s">
        <v>62</v>
      </c>
      <c r="Z413" s="90"/>
      <c r="AA413" s="144" t="s">
        <v>62</v>
      </c>
      <c r="AB413" s="90"/>
      <c r="AC413" s="144" t="s">
        <v>207</v>
      </c>
      <c r="AD413" s="90"/>
      <c r="AE413" s="144" t="s">
        <v>207</v>
      </c>
      <c r="AF413" s="142" t="str">
        <f>IF(AND(O413="",Q413="",S413="",U413="",W413="",Y413="",AA413="",AC413=""),"",IF(OR(AND(O413&lt;&gt;"NA",O413&lt;&gt;"C",O413&lt;&gt;"NC",O413&lt;&gt;"SF",O413&lt;&gt;""),AND(Q413&lt;&gt;"NA",Q413&lt;&gt;"C",Q413&lt;&gt;"NC",Q413&lt;&gt;"SF",Q413&lt;&gt;""),AND(S413&lt;&gt;"NA",S413&lt;&gt;"C",S413&lt;&gt;"NC",S413&lt;&gt;"SF",S413&lt;&gt;""),AND(U413&lt;&gt;"NA",U413&lt;&gt;"C",U413&lt;&gt;"NC",U413&lt;&gt;"SF",U413&lt;&gt;""),AND(W413&lt;&gt;"NA",W413&lt;&gt;"C",W413&lt;&gt;"NC",W413&lt;&gt;"SF",W413&lt;&gt;""),AND(Y413&lt;&gt;"NA",Y413&lt;&gt;"C",Y413&lt;&gt;"NC",Y413&lt;&gt;"SF",Y413&lt;&gt;""),AND(AA413&lt;&gt;"NA",AA413&lt;&gt;"C",AA413&lt;&gt;"NC",AA413&lt;&gt;"SF",AA413&lt;&gt;""),AND(AC413&lt;&gt;"NA",AC413&lt;&gt;"C",AC413&lt;&gt;"NC",AC413&lt;&gt;"SF",AC413&lt;&gt;"")),"FALSO",IF(AND(O413="NA",Q413="NA",S413="NA",U413="NA",W413="NA",Y413="NA",AA413="NA",AC413="NA"),"NA",IF(OR(O413="NC",Q413="NC",S413="NC",U413="NC",W413="NC",Y413="NC",AA413="NC",AC413="NC",O413="SF",Q413="SF",S413="SF",U413="SF",W413="SF",Y413="SF",AA413="SF",AC413="SF"),"NC",IF(OR(O413="C",Q413="C",S413="C",U413="C",W413="C",Y413="C",AA413="C",AC413="C"),"C","")))))</f>
        <v>C</v>
      </c>
      <c r="AG413" s="185" t="str">
        <f>IF(AND(AE413="C",AF413="C"),"UTILIZOU O PDA CORRETAMENTE",IF(AND(AE413="C",AF413="NC"),"UTILIZOU O PDA CORRETAMENTE. NÃO HÁ FOTOS DE TODAS AS ETAPAS",IF(AND(AE413="NC",AF413="NC"),"NÃO UTILIZOU O PDA",IF(AND(AE413="NA",AF413="NA"),"NÃO AVALIADO POR FALHA DE SINCRONISMO"))))</f>
        <v>UTILIZOU O PDA CORRETAMENTE</v>
      </c>
      <c r="AH413" s="144" t="s">
        <v>207</v>
      </c>
      <c r="AI413" s="150" t="s">
        <v>6</v>
      </c>
      <c r="AJ413" s="149" t="str">
        <f>E413</f>
        <v>SÃO PAULO</v>
      </c>
      <c r="AK413" s="151" t="s">
        <v>60</v>
      </c>
    </row>
    <row r="414" spans="1:37" ht="30" hidden="1" customHeight="1">
      <c r="A414" s="162" t="s">
        <v>201</v>
      </c>
      <c r="B414" s="176">
        <v>2619301245</v>
      </c>
      <c r="C414" s="176" t="s">
        <v>1172</v>
      </c>
      <c r="D414" s="176" t="s">
        <v>112</v>
      </c>
      <c r="E414" s="176" t="s">
        <v>5</v>
      </c>
      <c r="F414" s="176" t="s">
        <v>1536</v>
      </c>
      <c r="G414" s="176">
        <v>48</v>
      </c>
      <c r="H414" s="176" t="s">
        <v>217</v>
      </c>
      <c r="I414" s="176" t="s">
        <v>432</v>
      </c>
      <c r="J414" s="176" t="s">
        <v>1191</v>
      </c>
      <c r="K414" s="176" t="s">
        <v>1292</v>
      </c>
      <c r="L414" s="204">
        <v>46239.506249999999</v>
      </c>
      <c r="M414" s="204">
        <v>46239.540277777778</v>
      </c>
      <c r="N414" s="176" t="s">
        <v>1187</v>
      </c>
      <c r="O414" s="155" t="s">
        <v>207</v>
      </c>
      <c r="P414" s="90"/>
      <c r="Q414" s="144" t="s">
        <v>207</v>
      </c>
      <c r="R414" s="90"/>
      <c r="S414" s="144" t="s">
        <v>62</v>
      </c>
      <c r="T414" s="90"/>
      <c r="U414" s="144" t="s">
        <v>207</v>
      </c>
      <c r="V414" s="90"/>
      <c r="W414" s="144" t="s">
        <v>62</v>
      </c>
      <c r="X414" s="90"/>
      <c r="Y414" s="144" t="s">
        <v>62</v>
      </c>
      <c r="Z414" s="90"/>
      <c r="AA414" s="144" t="s">
        <v>62</v>
      </c>
      <c r="AB414" s="90"/>
      <c r="AC414" s="144" t="s">
        <v>207</v>
      </c>
      <c r="AD414" s="90"/>
      <c r="AE414" s="144" t="s">
        <v>207</v>
      </c>
      <c r="AF414" s="142" t="str">
        <f>IF(AND(O414="",Q414="",S414="",U414="",W414="",Y414="",AA414="",AC414=""),"",IF(OR(AND(O414&lt;&gt;"NA",O414&lt;&gt;"C",O414&lt;&gt;"NC",O414&lt;&gt;"SF",O414&lt;&gt;""),AND(Q414&lt;&gt;"NA",Q414&lt;&gt;"C",Q414&lt;&gt;"NC",Q414&lt;&gt;"SF",Q414&lt;&gt;""),AND(S414&lt;&gt;"NA",S414&lt;&gt;"C",S414&lt;&gt;"NC",S414&lt;&gt;"SF",S414&lt;&gt;""),AND(U414&lt;&gt;"NA",U414&lt;&gt;"C",U414&lt;&gt;"NC",U414&lt;&gt;"SF",U414&lt;&gt;""),AND(W414&lt;&gt;"NA",W414&lt;&gt;"C",W414&lt;&gt;"NC",W414&lt;&gt;"SF",W414&lt;&gt;""),AND(Y414&lt;&gt;"NA",Y414&lt;&gt;"C",Y414&lt;&gt;"NC",Y414&lt;&gt;"SF",Y414&lt;&gt;""),AND(AA414&lt;&gt;"NA",AA414&lt;&gt;"C",AA414&lt;&gt;"NC",AA414&lt;&gt;"SF",AA414&lt;&gt;""),AND(AC414&lt;&gt;"NA",AC414&lt;&gt;"C",AC414&lt;&gt;"NC",AC414&lt;&gt;"SF",AC414&lt;&gt;"")),"FALSO",IF(AND(O414="NA",Q414="NA",S414="NA",U414="NA",W414="NA",Y414="NA",AA414="NA",AC414="NA"),"NA",IF(OR(O414="NC",Q414="NC",S414="NC",U414="NC",W414="NC",Y414="NC",AA414="NC",AC414="NC",O414="SF",Q414="SF",S414="SF",U414="SF",W414="SF",Y414="SF",AA414="SF",AC414="SF"),"NC",IF(OR(O414="C",Q414="C",S414="C",U414="C",W414="C",Y414="C",AA414="C",AC414="C"),"C","")))))</f>
        <v>C</v>
      </c>
      <c r="AG414" s="185" t="str">
        <f>IF(AND(AE414="C",AF414="C"),"UTILIZOU O PDA CORRETAMENTE",IF(AND(AE414="C",AF414="NC"),"UTILIZOU O PDA CORRETAMENTE. NÃO HÁ FOTOS DE TODAS AS ETAPAS",IF(AND(AE414="NC",AF414="NC"),"NÃO UTILIZOU O PDA",IF(AND(AE414="NA",AF414="NA"),"NÃO AVALIADO POR FALHA DE SINCRONISMO"))))</f>
        <v>UTILIZOU O PDA CORRETAMENTE</v>
      </c>
      <c r="AH414" s="144" t="s">
        <v>207</v>
      </c>
      <c r="AI414" s="150" t="s">
        <v>6</v>
      </c>
      <c r="AJ414" s="149" t="str">
        <f>E414</f>
        <v>SÃO PAULO</v>
      </c>
      <c r="AK414" s="151" t="s">
        <v>60</v>
      </c>
    </row>
    <row r="415" spans="1:37" ht="30" hidden="1" customHeight="1">
      <c r="A415" s="162" t="s">
        <v>201</v>
      </c>
      <c r="B415" s="176">
        <v>2618916295</v>
      </c>
      <c r="C415" s="176" t="s">
        <v>123</v>
      </c>
      <c r="D415" s="176" t="s">
        <v>109</v>
      </c>
      <c r="E415" s="176" t="s">
        <v>5</v>
      </c>
      <c r="F415" s="176" t="s">
        <v>587</v>
      </c>
      <c r="G415" s="176">
        <v>1396</v>
      </c>
      <c r="H415" s="176" t="s">
        <v>203</v>
      </c>
      <c r="I415" s="176" t="s">
        <v>254</v>
      </c>
      <c r="J415" s="176" t="s">
        <v>1203</v>
      </c>
      <c r="K415" s="176" t="s">
        <v>1264</v>
      </c>
      <c r="L415" s="204">
        <v>46239.537499999999</v>
      </c>
      <c r="M415" s="204">
        <v>46239.538888888892</v>
      </c>
      <c r="N415" s="176" t="s">
        <v>1179</v>
      </c>
      <c r="O415" s="155" t="s">
        <v>207</v>
      </c>
      <c r="P415" s="90"/>
      <c r="Q415" s="144" t="s">
        <v>207</v>
      </c>
      <c r="R415" s="90"/>
      <c r="S415" s="144" t="s">
        <v>207</v>
      </c>
      <c r="T415" s="90"/>
      <c r="U415" s="144" t="s">
        <v>207</v>
      </c>
      <c r="V415" s="90"/>
      <c r="W415" s="144" t="s">
        <v>207</v>
      </c>
      <c r="X415" s="90"/>
      <c r="Y415" s="144" t="s">
        <v>62</v>
      </c>
      <c r="Z415" s="90"/>
      <c r="AA415" s="144" t="s">
        <v>207</v>
      </c>
      <c r="AB415" s="90"/>
      <c r="AC415" s="144" t="s">
        <v>207</v>
      </c>
      <c r="AD415" s="90"/>
      <c r="AE415" s="144" t="s">
        <v>207</v>
      </c>
      <c r="AF415" s="142" t="s">
        <v>207</v>
      </c>
      <c r="AG415" s="185" t="str">
        <f>IF(AND(AE415="C",AF415="C"),"UTILIZOU O PDA CORRETAMENTE",IF(AND(AE415="C",AF415="NC"),"UTILIZOU O PDA CORRETAMENTE. NÃO HÁ FOTOS DE TODAS AS ETAPAS",IF(AND(AE415="NC",AF415="NC"),"NÃO UTILIZOU O PDA",IF(AND(AE415="NA",AF415="NA"),"NÃO AVALIADO POR FALHA DE SINCRONISMO"))))</f>
        <v>UTILIZOU O PDA CORRETAMENTE</v>
      </c>
      <c r="AH415" s="144" t="s">
        <v>207</v>
      </c>
      <c r="AI415" s="150" t="s">
        <v>6</v>
      </c>
      <c r="AJ415" s="149" t="str">
        <f>E415</f>
        <v>SÃO PAULO</v>
      </c>
      <c r="AK415" s="151" t="s">
        <v>60</v>
      </c>
    </row>
    <row r="416" spans="1:37" ht="30" hidden="1" customHeight="1">
      <c r="A416" s="162" t="s">
        <v>201</v>
      </c>
      <c r="B416" s="176">
        <v>2619301266</v>
      </c>
      <c r="C416" s="176" t="s">
        <v>1172</v>
      </c>
      <c r="D416" s="176" t="s">
        <v>112</v>
      </c>
      <c r="E416" s="176" t="s">
        <v>5</v>
      </c>
      <c r="F416" s="176" t="s">
        <v>1536</v>
      </c>
      <c r="G416" s="176">
        <v>65</v>
      </c>
      <c r="H416" s="176" t="s">
        <v>217</v>
      </c>
      <c r="I416" s="176" t="s">
        <v>432</v>
      </c>
      <c r="J416" s="176" t="s">
        <v>1191</v>
      </c>
      <c r="K416" s="176" t="s">
        <v>1537</v>
      </c>
      <c r="L416" s="204">
        <v>46239.541666666664</v>
      </c>
      <c r="M416" s="204">
        <v>46239.543055555558</v>
      </c>
      <c r="N416" s="176" t="s">
        <v>1187</v>
      </c>
      <c r="O416" s="155" t="s">
        <v>207</v>
      </c>
      <c r="P416" s="90"/>
      <c r="Q416" s="144" t="s">
        <v>231</v>
      </c>
      <c r="R416" s="90" t="s">
        <v>891</v>
      </c>
      <c r="S416" s="144" t="s">
        <v>62</v>
      </c>
      <c r="T416" s="90"/>
      <c r="U416" s="144" t="s">
        <v>207</v>
      </c>
      <c r="V416" s="90"/>
      <c r="W416" s="144" t="s">
        <v>62</v>
      </c>
      <c r="X416" s="90"/>
      <c r="Y416" s="144" t="s">
        <v>62</v>
      </c>
      <c r="Z416" s="90"/>
      <c r="AA416" s="144" t="s">
        <v>62</v>
      </c>
      <c r="AB416" s="90"/>
      <c r="AC416" s="144" t="s">
        <v>207</v>
      </c>
      <c r="AD416" s="90"/>
      <c r="AE416" s="144" t="s">
        <v>207</v>
      </c>
      <c r="AF416" s="142" t="str">
        <f>IF(AND(O416="",Q416="",S416="",U416="",W416="",Y416="",AA416="",AC416=""),"",IF(OR(AND(O416&lt;&gt;"NA",O416&lt;&gt;"C",O416&lt;&gt;"NC",O416&lt;&gt;"SF",O416&lt;&gt;""),AND(Q416&lt;&gt;"NA",Q416&lt;&gt;"C",Q416&lt;&gt;"NC",Q416&lt;&gt;"SF",Q416&lt;&gt;""),AND(S416&lt;&gt;"NA",S416&lt;&gt;"C",S416&lt;&gt;"NC",S416&lt;&gt;"SF",S416&lt;&gt;""),AND(U416&lt;&gt;"NA",U416&lt;&gt;"C",U416&lt;&gt;"NC",U416&lt;&gt;"SF",U416&lt;&gt;""),AND(W416&lt;&gt;"NA",W416&lt;&gt;"C",W416&lt;&gt;"NC",W416&lt;&gt;"SF",W416&lt;&gt;""),AND(Y416&lt;&gt;"NA",Y416&lt;&gt;"C",Y416&lt;&gt;"NC",Y416&lt;&gt;"SF",Y416&lt;&gt;""),AND(AA416&lt;&gt;"NA",AA416&lt;&gt;"C",AA416&lt;&gt;"NC",AA416&lt;&gt;"SF",AA416&lt;&gt;""),AND(AC416&lt;&gt;"NA",AC416&lt;&gt;"C",AC416&lt;&gt;"NC",AC416&lt;&gt;"SF",AC416&lt;&gt;"")),"FALSO",IF(AND(O416="NA",Q416="NA",S416="NA",U416="NA",W416="NA",Y416="NA",AA416="NA",AC416="NA"),"NA",IF(OR(O416="NC",Q416="NC",S416="NC",U416="NC",W416="NC",Y416="NC",AA416="NC",AC416="NC",O416="SF",Q416="SF",S416="SF",U416="SF",W416="SF",Y416="SF",AA416="SF",AC416="SF"),"NC",IF(OR(O416="C",Q416="C",S416="C",U416="C",W416="C",Y416="C",AA416="C",AC416="C"),"C","")))))</f>
        <v>NC</v>
      </c>
      <c r="AG416" s="185" t="str">
        <f>IF(AND(AE416="C",AF416="C"),"UTILIZOU O PDA CORRETAMENTE",IF(AND(AE416="C",AF416="NC"),"UTILIZOU O PDA CORRETAMENTE. NÃO HÁ FOTOS DE TODAS AS ETAPAS",IF(AND(AE416="NC",AF416="NC"),"NÃO UTILIZOU O PDA",IF(AND(AE416="NA",AF416="NA"),"NÃO AVALIADO POR FALHA DE SINCRONISMO"))))</f>
        <v>UTILIZOU O PDA CORRETAMENTE. NÃO HÁ FOTOS DE TODAS AS ETAPAS</v>
      </c>
      <c r="AH416" s="144" t="s">
        <v>207</v>
      </c>
      <c r="AI416" s="150" t="s">
        <v>6</v>
      </c>
      <c r="AJ416" s="149" t="str">
        <f>E416</f>
        <v>SÃO PAULO</v>
      </c>
      <c r="AK416" s="151" t="s">
        <v>60</v>
      </c>
    </row>
    <row r="417" spans="1:37" ht="30" hidden="1" customHeight="1">
      <c r="A417" s="162" t="s">
        <v>201</v>
      </c>
      <c r="B417" s="176">
        <v>2619182693</v>
      </c>
      <c r="C417" s="176" t="s">
        <v>123</v>
      </c>
      <c r="D417" s="176" t="s">
        <v>109</v>
      </c>
      <c r="E417" s="176" t="s">
        <v>5</v>
      </c>
      <c r="F417" s="176" t="s">
        <v>1534</v>
      </c>
      <c r="G417" s="176">
        <v>22</v>
      </c>
      <c r="H417" s="176" t="s">
        <v>203</v>
      </c>
      <c r="I417" s="176" t="s">
        <v>301</v>
      </c>
      <c r="J417" s="176" t="s">
        <v>1203</v>
      </c>
      <c r="K417" s="176"/>
      <c r="L417" s="204">
        <v>46239.552777777775</v>
      </c>
      <c r="M417" s="204">
        <v>46239.648611111108</v>
      </c>
      <c r="N417" s="176" t="s">
        <v>1169</v>
      </c>
      <c r="O417" s="155" t="s">
        <v>207</v>
      </c>
      <c r="P417" s="90"/>
      <c r="Q417" s="144" t="s">
        <v>207</v>
      </c>
      <c r="R417" s="90"/>
      <c r="S417" s="144" t="s">
        <v>207</v>
      </c>
      <c r="T417" s="90"/>
      <c r="U417" s="144" t="s">
        <v>207</v>
      </c>
      <c r="V417" s="90"/>
      <c r="W417" s="144" t="s">
        <v>207</v>
      </c>
      <c r="X417" s="90"/>
      <c r="Y417" s="144" t="s">
        <v>62</v>
      </c>
      <c r="Z417" s="90"/>
      <c r="AA417" s="144" t="s">
        <v>207</v>
      </c>
      <c r="AB417" s="90"/>
      <c r="AC417" s="144" t="s">
        <v>207</v>
      </c>
      <c r="AD417" s="90"/>
      <c r="AE417" s="144" t="s">
        <v>207</v>
      </c>
      <c r="AF417" s="142" t="str">
        <f>IF(AND(O417="",Q417="",S417="",U417="",W417="",Y417="",AA417="",AC417=""),"",IF(OR(AND(O417&lt;&gt;"NA",O417&lt;&gt;"C",O417&lt;&gt;"NC",O417&lt;&gt;"SF",O417&lt;&gt;""),AND(Q417&lt;&gt;"NA",Q417&lt;&gt;"C",Q417&lt;&gt;"NC",Q417&lt;&gt;"SF",Q417&lt;&gt;""),AND(S417&lt;&gt;"NA",S417&lt;&gt;"C",S417&lt;&gt;"NC",S417&lt;&gt;"SF",S417&lt;&gt;""),AND(U417&lt;&gt;"NA",U417&lt;&gt;"C",U417&lt;&gt;"NC",U417&lt;&gt;"SF",U417&lt;&gt;""),AND(W417&lt;&gt;"NA",W417&lt;&gt;"C",W417&lt;&gt;"NC",W417&lt;&gt;"SF",W417&lt;&gt;""),AND(Y417&lt;&gt;"NA",Y417&lt;&gt;"C",Y417&lt;&gt;"NC",Y417&lt;&gt;"SF",Y417&lt;&gt;""),AND(AA417&lt;&gt;"NA",AA417&lt;&gt;"C",AA417&lt;&gt;"NC",AA417&lt;&gt;"SF",AA417&lt;&gt;""),AND(AC417&lt;&gt;"NA",AC417&lt;&gt;"C",AC417&lt;&gt;"NC",AC417&lt;&gt;"SF",AC417&lt;&gt;"")),"FALSO",IF(AND(O417="NA",Q417="NA",S417="NA",U417="NA",W417="NA",Y417="NA",AA417="NA",AC417="NA"),"NA",IF(OR(O417="NC",Q417="NC",S417="NC",U417="NC",W417="NC",Y417="NC",AA417="NC",AC417="NC",O417="SF",Q417="SF",S417="SF",U417="SF",W417="SF",Y417="SF",AA417="SF",AC417="SF"),"NC",IF(OR(O417="C",Q417="C",S417="C",U417="C",W417="C",Y417="C",AA417="C",AC417="C"),"C","")))))</f>
        <v>C</v>
      </c>
      <c r="AG417" s="185" t="str">
        <f>IF(AND(AE417="C",AF417="C"),"UTILIZOU O PDA CORRETAMENTE",IF(AND(AE417="C",AF417="NC"),"UTILIZOU O PDA CORRETAMENTE. NÃO HÁ FOTOS DE TODAS AS ETAPAS",IF(AND(AE417="NC",AF417="NC"),"NÃO UTILIZOU O PDA",IF(AND(AE417="NA",AF417="NA"),"NÃO AVALIADO POR FALHA DE SINCRONISMO"))))</f>
        <v>UTILIZOU O PDA CORRETAMENTE</v>
      </c>
      <c r="AH417" s="144" t="s">
        <v>207</v>
      </c>
      <c r="AI417" s="150" t="s">
        <v>6</v>
      </c>
      <c r="AJ417" s="149" t="str">
        <f>E417</f>
        <v>SÃO PAULO</v>
      </c>
      <c r="AK417" s="151" t="s">
        <v>60</v>
      </c>
    </row>
    <row r="418" spans="1:37" ht="30" hidden="1" customHeight="1">
      <c r="A418" s="162" t="s">
        <v>201</v>
      </c>
      <c r="B418" s="176">
        <v>2618925597</v>
      </c>
      <c r="C418" s="176" t="s">
        <v>1218</v>
      </c>
      <c r="D418" s="176" t="s">
        <v>110</v>
      </c>
      <c r="E418" s="176" t="s">
        <v>5</v>
      </c>
      <c r="F418" s="176" t="s">
        <v>202</v>
      </c>
      <c r="G418" s="176">
        <v>10</v>
      </c>
      <c r="H418" s="176" t="s">
        <v>203</v>
      </c>
      <c r="I418" s="176" t="s">
        <v>204</v>
      </c>
      <c r="J418" s="176" t="s">
        <v>1220</v>
      </c>
      <c r="K418" s="176" t="s">
        <v>1194</v>
      </c>
      <c r="L418" s="204">
        <v>46239.574305555558</v>
      </c>
      <c r="M418" s="204">
        <v>46239.707638888889</v>
      </c>
      <c r="N418" s="176" t="s">
        <v>1179</v>
      </c>
      <c r="O418" s="155" t="s">
        <v>207</v>
      </c>
      <c r="P418" s="90"/>
      <c r="Q418" s="144" t="s">
        <v>207</v>
      </c>
      <c r="R418" s="90"/>
      <c r="S418" s="144" t="s">
        <v>207</v>
      </c>
      <c r="T418" s="90"/>
      <c r="U418" s="144" t="s">
        <v>207</v>
      </c>
      <c r="V418" s="90"/>
      <c r="W418" s="144" t="s">
        <v>207</v>
      </c>
      <c r="X418" s="90"/>
      <c r="Y418" s="144" t="s">
        <v>62</v>
      </c>
      <c r="Z418" s="90"/>
      <c r="AA418" s="144" t="s">
        <v>207</v>
      </c>
      <c r="AB418" s="90"/>
      <c r="AC418" s="144" t="s">
        <v>207</v>
      </c>
      <c r="AD418" s="90"/>
      <c r="AE418" s="144" t="s">
        <v>207</v>
      </c>
      <c r="AF418" s="142" t="str">
        <f>IF(AND(O418="",Q418="",S418="",U418="",W418="",Y418="",AA418="",AC418=""),"",IF(OR(AND(O418&lt;&gt;"NA",O418&lt;&gt;"C",O418&lt;&gt;"NC",O418&lt;&gt;"SF",O418&lt;&gt;""),AND(Q418&lt;&gt;"NA",Q418&lt;&gt;"C",Q418&lt;&gt;"NC",Q418&lt;&gt;"SF",Q418&lt;&gt;""),AND(S418&lt;&gt;"NA",S418&lt;&gt;"C",S418&lt;&gt;"NC",S418&lt;&gt;"SF",S418&lt;&gt;""),AND(U418&lt;&gt;"NA",U418&lt;&gt;"C",U418&lt;&gt;"NC",U418&lt;&gt;"SF",U418&lt;&gt;""),AND(W418&lt;&gt;"NA",W418&lt;&gt;"C",W418&lt;&gt;"NC",W418&lt;&gt;"SF",W418&lt;&gt;""),AND(Y418&lt;&gt;"NA",Y418&lt;&gt;"C",Y418&lt;&gt;"NC",Y418&lt;&gt;"SF",Y418&lt;&gt;""),AND(AA418&lt;&gt;"NA",AA418&lt;&gt;"C",AA418&lt;&gt;"NC",AA418&lt;&gt;"SF",AA418&lt;&gt;""),AND(AC418&lt;&gt;"NA",AC418&lt;&gt;"C",AC418&lt;&gt;"NC",AC418&lt;&gt;"SF",AC418&lt;&gt;"")),"FALSO",IF(AND(O418="NA",Q418="NA",S418="NA",U418="NA",W418="NA",Y418="NA",AA418="NA",AC418="NA"),"NA",IF(OR(O418="NC",Q418="NC",S418="NC",U418="NC",W418="NC",Y418="NC",AA418="NC",AC418="NC",O418="SF",Q418="SF",S418="SF",U418="SF",W418="SF",Y418="SF",AA418="SF",AC418="SF"),"NC",IF(OR(O418="C",Q418="C",S418="C",U418="C",W418="C",Y418="C",AA418="C",AC418="C"),"C","")))))</f>
        <v>C</v>
      </c>
      <c r="AG418" s="185" t="str">
        <f>IF(AND(AE418="C",AF418="C"),"UTILIZOU O PDA CORRETAMENTE",IF(AND(AE418="C",AF418="NC"),"UTILIZOU O PDA CORRETAMENTE. NÃO HÁ FOTOS DE TODAS AS ETAPAS",IF(AND(AE418="NC",AF418="NC"),"NÃO UTILIZOU O PDA",IF(AND(AE418="NA",AF418="NA"),"NÃO AVALIADO POR FALHA DE SINCRONISMO"))))</f>
        <v>UTILIZOU O PDA CORRETAMENTE</v>
      </c>
      <c r="AH418" s="144" t="s">
        <v>207</v>
      </c>
      <c r="AI418" s="150" t="s">
        <v>6</v>
      </c>
      <c r="AJ418" s="149" t="str">
        <f>E418</f>
        <v>SÃO PAULO</v>
      </c>
      <c r="AK418" s="151" t="s">
        <v>60</v>
      </c>
    </row>
    <row r="419" spans="1:37" ht="30" hidden="1" customHeight="1">
      <c r="A419" s="162" t="s">
        <v>201</v>
      </c>
      <c r="B419" s="176">
        <v>2619348934</v>
      </c>
      <c r="C419" s="176" t="s">
        <v>116</v>
      </c>
      <c r="D419" s="176" t="s">
        <v>109</v>
      </c>
      <c r="E419" s="176" t="s">
        <v>5</v>
      </c>
      <c r="F419" s="176" t="s">
        <v>1530</v>
      </c>
      <c r="G419" s="176">
        <v>200</v>
      </c>
      <c r="H419" s="176" t="s">
        <v>203</v>
      </c>
      <c r="I419" s="176" t="s">
        <v>591</v>
      </c>
      <c r="J419" s="176" t="s">
        <v>1212</v>
      </c>
      <c r="K419" s="176" t="s">
        <v>1538</v>
      </c>
      <c r="L419" s="204">
        <v>46239.59375</v>
      </c>
      <c r="M419" s="204">
        <v>46239.595138888886</v>
      </c>
      <c r="N419" s="176" t="s">
        <v>1226</v>
      </c>
      <c r="O419" s="155" t="s">
        <v>207</v>
      </c>
      <c r="P419" s="90"/>
      <c r="Q419" s="144" t="s">
        <v>207</v>
      </c>
      <c r="R419" s="90"/>
      <c r="S419" s="144" t="s">
        <v>207</v>
      </c>
      <c r="T419" s="90"/>
      <c r="U419" s="144" t="s">
        <v>207</v>
      </c>
      <c r="V419" s="90"/>
      <c r="W419" s="144" t="s">
        <v>207</v>
      </c>
      <c r="X419" s="90"/>
      <c r="Y419" s="144" t="s">
        <v>207</v>
      </c>
      <c r="Z419" s="90"/>
      <c r="AA419" s="144" t="s">
        <v>207</v>
      </c>
      <c r="AB419" s="90"/>
      <c r="AC419" s="144" t="s">
        <v>207</v>
      </c>
      <c r="AD419" s="90"/>
      <c r="AE419" s="144" t="s">
        <v>207</v>
      </c>
      <c r="AF419" s="142" t="str">
        <f>IF(AND(O419="",Q419="",S419="",U419="",W419="",Y419="",AA419="",AC419=""),"",IF(OR(AND(O419&lt;&gt;"NA",O419&lt;&gt;"C",O419&lt;&gt;"NC",O419&lt;&gt;"SF",O419&lt;&gt;""),AND(Q419&lt;&gt;"NA",Q419&lt;&gt;"C",Q419&lt;&gt;"NC",Q419&lt;&gt;"SF",Q419&lt;&gt;""),AND(S419&lt;&gt;"NA",S419&lt;&gt;"C",S419&lt;&gt;"NC",S419&lt;&gt;"SF",S419&lt;&gt;""),AND(U419&lt;&gt;"NA",U419&lt;&gt;"C",U419&lt;&gt;"NC",U419&lt;&gt;"SF",U419&lt;&gt;""),AND(W419&lt;&gt;"NA",W419&lt;&gt;"C",W419&lt;&gt;"NC",W419&lt;&gt;"SF",W419&lt;&gt;""),AND(Y419&lt;&gt;"NA",Y419&lt;&gt;"C",Y419&lt;&gt;"NC",Y419&lt;&gt;"SF",Y419&lt;&gt;""),AND(AA419&lt;&gt;"NA",AA419&lt;&gt;"C",AA419&lt;&gt;"NC",AA419&lt;&gt;"SF",AA419&lt;&gt;""),AND(AC419&lt;&gt;"NA",AC419&lt;&gt;"C",AC419&lt;&gt;"NC",AC419&lt;&gt;"SF",AC419&lt;&gt;"")),"FALSO",IF(AND(O419="NA",Q419="NA",S419="NA",U419="NA",W419="NA",Y419="NA",AA419="NA",AC419="NA"),"NA",IF(OR(O419="NC",Q419="NC",S419="NC",U419="NC",W419="NC",Y419="NC",AA419="NC",AC419="NC",O419="SF",Q419="SF",S419="SF",U419="SF",W419="SF",Y419="SF",AA419="SF",AC419="SF"),"NC",IF(OR(O419="C",Q419="C",S419="C",U419="C",W419="C",Y419="C",AA419="C",AC419="C"),"C","")))))</f>
        <v>C</v>
      </c>
      <c r="AG419" s="185" t="str">
        <f>IF(AND(AE419="C",AF419="C"),"UTILIZOU O PDA CORRETAMENTE",IF(AND(AE419="C",AF419="NC"),"UTILIZOU O PDA CORRETAMENTE. NÃO HÁ FOTOS DE TODAS AS ETAPAS",IF(AND(AE419="NC",AF419="NC"),"NÃO UTILIZOU O PDA",IF(AND(AE419="NA",AF419="NA"),"NÃO AVALIADO POR FALHA DE SINCRONISMO"))))</f>
        <v>UTILIZOU O PDA CORRETAMENTE</v>
      </c>
      <c r="AH419" s="144" t="s">
        <v>207</v>
      </c>
      <c r="AI419" s="150" t="s">
        <v>6</v>
      </c>
      <c r="AJ419" s="149" t="str">
        <f>E419</f>
        <v>SÃO PAULO</v>
      </c>
      <c r="AK419" s="151" t="s">
        <v>60</v>
      </c>
    </row>
    <row r="420" spans="1:37" ht="30" hidden="1" customHeight="1">
      <c r="A420" s="162" t="s">
        <v>201</v>
      </c>
      <c r="B420" s="176">
        <v>2619182467</v>
      </c>
      <c r="C420" s="176" t="s">
        <v>123</v>
      </c>
      <c r="D420" s="176" t="s">
        <v>109</v>
      </c>
      <c r="E420" s="176" t="s">
        <v>5</v>
      </c>
      <c r="F420" s="176" t="s">
        <v>1539</v>
      </c>
      <c r="G420" s="176">
        <v>144</v>
      </c>
      <c r="H420" s="176"/>
      <c r="I420" s="176" t="s">
        <v>427</v>
      </c>
      <c r="J420" s="176" t="s">
        <v>1203</v>
      </c>
      <c r="K420" s="176" t="s">
        <v>1540</v>
      </c>
      <c r="L420" s="204">
        <v>46270.305555555555</v>
      </c>
      <c r="M420" s="204">
        <v>46270.375</v>
      </c>
      <c r="N420" s="176" t="s">
        <v>1282</v>
      </c>
      <c r="O420" s="155" t="s">
        <v>207</v>
      </c>
      <c r="P420" s="90"/>
      <c r="Q420" s="144" t="s">
        <v>207</v>
      </c>
      <c r="R420" s="90"/>
      <c r="S420" s="144" t="s">
        <v>207</v>
      </c>
      <c r="T420" s="90"/>
      <c r="U420" s="144" t="s">
        <v>207</v>
      </c>
      <c r="V420" s="90"/>
      <c r="W420" s="144" t="s">
        <v>207</v>
      </c>
      <c r="X420" s="90"/>
      <c r="Y420" s="144" t="s">
        <v>62</v>
      </c>
      <c r="Z420" s="90"/>
      <c r="AA420" s="144" t="s">
        <v>207</v>
      </c>
      <c r="AB420" s="90"/>
      <c r="AC420" s="144" t="s">
        <v>207</v>
      </c>
      <c r="AD420" s="90"/>
      <c r="AE420" s="144" t="s">
        <v>207</v>
      </c>
      <c r="AF420" s="142" t="str">
        <f>IF(AND(O420="",Q420="",S420="",U420="",W420="",Y420="",AA420="",AC420=""),"",IF(OR(AND(O420&lt;&gt;"NA",O420&lt;&gt;"C",O420&lt;&gt;"NC",O420&lt;&gt;"SF",O420&lt;&gt;""),AND(Q420&lt;&gt;"NA",Q420&lt;&gt;"C",Q420&lt;&gt;"NC",Q420&lt;&gt;"SF",Q420&lt;&gt;""),AND(S420&lt;&gt;"NA",S420&lt;&gt;"C",S420&lt;&gt;"NC",S420&lt;&gt;"SF",S420&lt;&gt;""),AND(U420&lt;&gt;"NA",U420&lt;&gt;"C",U420&lt;&gt;"NC",U420&lt;&gt;"SF",U420&lt;&gt;""),AND(W420&lt;&gt;"NA",W420&lt;&gt;"C",W420&lt;&gt;"NC",W420&lt;&gt;"SF",W420&lt;&gt;""),AND(Y420&lt;&gt;"NA",Y420&lt;&gt;"C",Y420&lt;&gt;"NC",Y420&lt;&gt;"SF",Y420&lt;&gt;""),AND(AA420&lt;&gt;"NA",AA420&lt;&gt;"C",AA420&lt;&gt;"NC",AA420&lt;&gt;"SF",AA420&lt;&gt;""),AND(AC420&lt;&gt;"NA",AC420&lt;&gt;"C",AC420&lt;&gt;"NC",AC420&lt;&gt;"SF",AC420&lt;&gt;"")),"FALSO",IF(AND(O420="NA",Q420="NA",S420="NA",U420="NA",W420="NA",Y420="NA",AA420="NA",AC420="NA"),"NA",IF(OR(O420="NC",Q420="NC",S420="NC",U420="NC",W420="NC",Y420="NC",AA420="NC",AC420="NC",O420="SF",Q420="SF",S420="SF",U420="SF",W420="SF",Y420="SF",AA420="SF",AC420="SF"),"NC",IF(OR(O420="C",Q420="C",S420="C",U420="C",W420="C",Y420="C",AA420="C",AC420="C"),"C","")))))</f>
        <v>C</v>
      </c>
      <c r="AG420" s="185" t="str">
        <f>IF(AND(AE420="C",AF420="C"),"UTILIZOU O PDA CORRETAMENTE",IF(AND(AE420="C",AF420="NC"),"UTILIZOU O PDA CORRETAMENTE. NÃO HÁ FOTOS DE TODAS AS ETAPAS",IF(AND(AE420="NC",AF420="NC"),"NÃO UTILIZOU O PDA",IF(AND(AE420="NA",AF420="NA"),"NÃO AVALIADO POR FALHA DE SINCRONISMO"))))</f>
        <v>UTILIZOU O PDA CORRETAMENTE</v>
      </c>
      <c r="AH420" s="144" t="s">
        <v>207</v>
      </c>
      <c r="AI420" s="150" t="s">
        <v>6</v>
      </c>
      <c r="AJ420" s="149" t="str">
        <f>E420</f>
        <v>SÃO PAULO</v>
      </c>
      <c r="AK420" s="151" t="s">
        <v>60</v>
      </c>
    </row>
    <row r="421" spans="1:37" ht="30" hidden="1" customHeight="1">
      <c r="A421" s="162" t="s">
        <v>201</v>
      </c>
      <c r="B421" s="176">
        <v>2619186377</v>
      </c>
      <c r="C421" s="176" t="s">
        <v>1180</v>
      </c>
      <c r="D421" s="176" t="s">
        <v>109</v>
      </c>
      <c r="E421" s="176" t="s">
        <v>5</v>
      </c>
      <c r="F421" s="176" t="s">
        <v>1541</v>
      </c>
      <c r="G421" s="176">
        <v>145</v>
      </c>
      <c r="H421" s="176"/>
      <c r="I421" s="176" t="s">
        <v>254</v>
      </c>
      <c r="J421" s="176" t="s">
        <v>1182</v>
      </c>
      <c r="K421" s="176"/>
      <c r="L421" s="204">
        <v>46270.34375</v>
      </c>
      <c r="M421" s="204">
        <v>46270.413194444445</v>
      </c>
      <c r="N421" s="176" t="s">
        <v>1282</v>
      </c>
      <c r="O421" s="155" t="s">
        <v>207</v>
      </c>
      <c r="P421" s="90"/>
      <c r="Q421" s="144" t="s">
        <v>207</v>
      </c>
      <c r="R421" s="90"/>
      <c r="S421" s="144" t="s">
        <v>207</v>
      </c>
      <c r="T421" s="90"/>
      <c r="U421" s="144" t="s">
        <v>207</v>
      </c>
      <c r="V421" s="90"/>
      <c r="W421" s="144" t="s">
        <v>207</v>
      </c>
      <c r="X421" s="90"/>
      <c r="Y421" s="144" t="s">
        <v>62</v>
      </c>
      <c r="Z421" s="90"/>
      <c r="AA421" s="144" t="s">
        <v>207</v>
      </c>
      <c r="AB421" s="90"/>
      <c r="AC421" s="144" t="s">
        <v>207</v>
      </c>
      <c r="AD421" s="90"/>
      <c r="AE421" s="144" t="s">
        <v>207</v>
      </c>
      <c r="AF421" s="142" t="str">
        <f>IF(AND(O421="",Q421="",S421="",U421="",W421="",Y421="",AA421="",AC421=""),"",IF(OR(AND(O421&lt;&gt;"NA",O421&lt;&gt;"C",O421&lt;&gt;"NC",O421&lt;&gt;"SF",O421&lt;&gt;""),AND(Q421&lt;&gt;"NA",Q421&lt;&gt;"C",Q421&lt;&gt;"NC",Q421&lt;&gt;"SF",Q421&lt;&gt;""),AND(S421&lt;&gt;"NA",S421&lt;&gt;"C",S421&lt;&gt;"NC",S421&lt;&gt;"SF",S421&lt;&gt;""),AND(U421&lt;&gt;"NA",U421&lt;&gt;"C",U421&lt;&gt;"NC",U421&lt;&gt;"SF",U421&lt;&gt;""),AND(W421&lt;&gt;"NA",W421&lt;&gt;"C",W421&lt;&gt;"NC",W421&lt;&gt;"SF",W421&lt;&gt;""),AND(Y421&lt;&gt;"NA",Y421&lt;&gt;"C",Y421&lt;&gt;"NC",Y421&lt;&gt;"SF",Y421&lt;&gt;""),AND(AA421&lt;&gt;"NA",AA421&lt;&gt;"C",AA421&lt;&gt;"NC",AA421&lt;&gt;"SF",AA421&lt;&gt;""),AND(AC421&lt;&gt;"NA",AC421&lt;&gt;"C",AC421&lt;&gt;"NC",AC421&lt;&gt;"SF",AC421&lt;&gt;"")),"FALSO",IF(AND(O421="NA",Q421="NA",S421="NA",U421="NA",W421="NA",Y421="NA",AA421="NA",AC421="NA"),"NA",IF(OR(O421="NC",Q421="NC",S421="NC",U421="NC",W421="NC",Y421="NC",AA421="NC",AC421="NC",O421="SF",Q421="SF",S421="SF",U421="SF",W421="SF",Y421="SF",AA421="SF",AC421="SF"),"NC",IF(OR(O421="C",Q421="C",S421="C",U421="C",W421="C",Y421="C",AA421="C",AC421="C"),"C","")))))</f>
        <v>C</v>
      </c>
      <c r="AG421" s="185" t="str">
        <f>IF(AND(AE421="C",AF421="C"),"UTILIZOU O PDA CORRETAMENTE",IF(AND(AE421="C",AF421="NC"),"UTILIZOU O PDA CORRETAMENTE. NÃO HÁ FOTOS DE TODAS AS ETAPAS",IF(AND(AE421="NC",AF421="NC"),"NÃO UTILIZOU O PDA",IF(AND(AE421="NA",AF421="NA"),"NÃO AVALIADO POR FALHA DE SINCRONISMO"))))</f>
        <v>UTILIZOU O PDA CORRETAMENTE</v>
      </c>
      <c r="AH421" s="144" t="s">
        <v>207</v>
      </c>
      <c r="AI421" s="150" t="s">
        <v>6</v>
      </c>
      <c r="AJ421" s="149" t="str">
        <f>E421</f>
        <v>SÃO PAULO</v>
      </c>
      <c r="AK421" s="151" t="s">
        <v>60</v>
      </c>
    </row>
    <row r="422" spans="1:37" ht="30" hidden="1" customHeight="1">
      <c r="A422" s="162" t="s">
        <v>201</v>
      </c>
      <c r="B422" s="176">
        <v>2619182785</v>
      </c>
      <c r="C422" s="176" t="s">
        <v>123</v>
      </c>
      <c r="D422" s="176" t="s">
        <v>109</v>
      </c>
      <c r="E422" s="176" t="s">
        <v>5</v>
      </c>
      <c r="F422" s="176" t="s">
        <v>1534</v>
      </c>
      <c r="G422" s="176">
        <v>72</v>
      </c>
      <c r="H422" s="176" t="s">
        <v>217</v>
      </c>
      <c r="I422" s="176" t="s">
        <v>301</v>
      </c>
      <c r="J422" s="176" t="s">
        <v>1203</v>
      </c>
      <c r="K422" s="176" t="s">
        <v>1542</v>
      </c>
      <c r="L422" s="204">
        <v>46270.35833333333</v>
      </c>
      <c r="M422" s="204">
        <v>46270.37222222222</v>
      </c>
      <c r="N422" s="176" t="s">
        <v>1169</v>
      </c>
      <c r="O422" s="155" t="s">
        <v>207</v>
      </c>
      <c r="P422" s="90"/>
      <c r="Q422" s="144" t="s">
        <v>207</v>
      </c>
      <c r="R422" s="90"/>
      <c r="S422" s="144" t="s">
        <v>207</v>
      </c>
      <c r="T422" s="90"/>
      <c r="U422" s="144" t="s">
        <v>207</v>
      </c>
      <c r="V422" s="90"/>
      <c r="W422" s="144" t="s">
        <v>207</v>
      </c>
      <c r="X422" s="90"/>
      <c r="Y422" s="144" t="s">
        <v>62</v>
      </c>
      <c r="Z422" s="90"/>
      <c r="AA422" s="144" t="s">
        <v>207</v>
      </c>
      <c r="AB422" s="90"/>
      <c r="AC422" s="144" t="s">
        <v>207</v>
      </c>
      <c r="AD422" s="90"/>
      <c r="AE422" s="144" t="s">
        <v>207</v>
      </c>
      <c r="AF422" s="142" t="str">
        <f>IF(AND(O422="",Q422="",S422="",U422="",W422="",Y422="",AA422="",AC422=""),"",IF(OR(AND(O422&lt;&gt;"NA",O422&lt;&gt;"C",O422&lt;&gt;"NC",O422&lt;&gt;"SF",O422&lt;&gt;""),AND(Q422&lt;&gt;"NA",Q422&lt;&gt;"C",Q422&lt;&gt;"NC",Q422&lt;&gt;"SF",Q422&lt;&gt;""),AND(S422&lt;&gt;"NA",S422&lt;&gt;"C",S422&lt;&gt;"NC",S422&lt;&gt;"SF",S422&lt;&gt;""),AND(U422&lt;&gt;"NA",U422&lt;&gt;"C",U422&lt;&gt;"NC",U422&lt;&gt;"SF",U422&lt;&gt;""),AND(W422&lt;&gt;"NA",W422&lt;&gt;"C",W422&lt;&gt;"NC",W422&lt;&gt;"SF",W422&lt;&gt;""),AND(Y422&lt;&gt;"NA",Y422&lt;&gt;"C",Y422&lt;&gt;"NC",Y422&lt;&gt;"SF",Y422&lt;&gt;""),AND(AA422&lt;&gt;"NA",AA422&lt;&gt;"C",AA422&lt;&gt;"NC",AA422&lt;&gt;"SF",AA422&lt;&gt;""),AND(AC422&lt;&gt;"NA",AC422&lt;&gt;"C",AC422&lt;&gt;"NC",AC422&lt;&gt;"SF",AC422&lt;&gt;"")),"FALSO",IF(AND(O422="NA",Q422="NA",S422="NA",U422="NA",W422="NA",Y422="NA",AA422="NA",AC422="NA"),"NA",IF(OR(O422="NC",Q422="NC",S422="NC",U422="NC",W422="NC",Y422="NC",AA422="NC",AC422="NC",O422="SF",Q422="SF",S422="SF",U422="SF",W422="SF",Y422="SF",AA422="SF",AC422="SF"),"NC",IF(OR(O422="C",Q422="C",S422="C",U422="C",W422="C",Y422="C",AA422="C",AC422="C"),"C","")))))</f>
        <v>C</v>
      </c>
      <c r="AG422" s="185" t="str">
        <f>IF(AND(AE422="C",AF422="C"),"UTILIZOU O PDA CORRETAMENTE",IF(AND(AE422="C",AF422="NC"),"UTILIZOU O PDA CORRETAMENTE. NÃO HÁ FOTOS DE TODAS AS ETAPAS",IF(AND(AE422="NC",AF422="NC"),"NÃO UTILIZOU O PDA",IF(AND(AE422="NA",AF422="NA"),"NÃO AVALIADO POR FALHA DE SINCRONISMO"))))</f>
        <v>UTILIZOU O PDA CORRETAMENTE</v>
      </c>
      <c r="AH422" s="144" t="s">
        <v>207</v>
      </c>
      <c r="AI422" s="150" t="s">
        <v>6</v>
      </c>
      <c r="AJ422" s="149" t="str">
        <f>E422</f>
        <v>SÃO PAULO</v>
      </c>
      <c r="AK422" s="151" t="s">
        <v>60</v>
      </c>
    </row>
    <row r="423" spans="1:37" ht="30" hidden="1" customHeight="1">
      <c r="A423" s="162" t="s">
        <v>201</v>
      </c>
      <c r="B423" s="176">
        <v>2619334981</v>
      </c>
      <c r="C423" s="176" t="s">
        <v>1180</v>
      </c>
      <c r="D423" s="176" t="s">
        <v>109</v>
      </c>
      <c r="E423" s="176" t="s">
        <v>5</v>
      </c>
      <c r="F423" s="176" t="s">
        <v>932</v>
      </c>
      <c r="G423" s="176">
        <v>726</v>
      </c>
      <c r="H423" s="176" t="s">
        <v>217</v>
      </c>
      <c r="I423" s="176" t="s">
        <v>465</v>
      </c>
      <c r="J423" s="176" t="s">
        <v>1182</v>
      </c>
      <c r="K423" s="176" t="s">
        <v>217</v>
      </c>
      <c r="L423" s="204">
        <v>46270.388194444444</v>
      </c>
      <c r="M423" s="204">
        <v>46270.38958333333</v>
      </c>
      <c r="N423" s="176" t="s">
        <v>1169</v>
      </c>
      <c r="O423" s="155" t="s">
        <v>207</v>
      </c>
      <c r="P423" s="90"/>
      <c r="Q423" s="144" t="s">
        <v>207</v>
      </c>
      <c r="R423" s="90"/>
      <c r="S423" s="144" t="s">
        <v>207</v>
      </c>
      <c r="T423" s="90"/>
      <c r="U423" s="144" t="s">
        <v>207</v>
      </c>
      <c r="V423" s="90"/>
      <c r="W423" s="144" t="s">
        <v>207</v>
      </c>
      <c r="X423" s="90"/>
      <c r="Y423" s="144" t="s">
        <v>62</v>
      </c>
      <c r="Z423" s="90"/>
      <c r="AA423" s="144" t="s">
        <v>207</v>
      </c>
      <c r="AB423" s="90"/>
      <c r="AC423" s="144" t="s">
        <v>207</v>
      </c>
      <c r="AD423" s="90"/>
      <c r="AE423" s="144" t="s">
        <v>207</v>
      </c>
      <c r="AF423" s="142" t="str">
        <f>IF(AND(O423="",Q423="",S423="",U423="",W423="",Y423="",AA423="",AC423=""),"",IF(OR(AND(O423&lt;&gt;"NA",O423&lt;&gt;"C",O423&lt;&gt;"NC",O423&lt;&gt;"SF",O423&lt;&gt;""),AND(Q423&lt;&gt;"NA",Q423&lt;&gt;"C",Q423&lt;&gt;"NC",Q423&lt;&gt;"SF",Q423&lt;&gt;""),AND(S423&lt;&gt;"NA",S423&lt;&gt;"C",S423&lt;&gt;"NC",S423&lt;&gt;"SF",S423&lt;&gt;""),AND(U423&lt;&gt;"NA",U423&lt;&gt;"C",U423&lt;&gt;"NC",U423&lt;&gt;"SF",U423&lt;&gt;""),AND(W423&lt;&gt;"NA",W423&lt;&gt;"C",W423&lt;&gt;"NC",W423&lt;&gt;"SF",W423&lt;&gt;""),AND(Y423&lt;&gt;"NA",Y423&lt;&gt;"C",Y423&lt;&gt;"NC",Y423&lt;&gt;"SF",Y423&lt;&gt;""),AND(AA423&lt;&gt;"NA",AA423&lt;&gt;"C",AA423&lt;&gt;"NC",AA423&lt;&gt;"SF",AA423&lt;&gt;""),AND(AC423&lt;&gt;"NA",AC423&lt;&gt;"C",AC423&lt;&gt;"NC",AC423&lt;&gt;"SF",AC423&lt;&gt;"")),"FALSO",IF(AND(O423="NA",Q423="NA",S423="NA",U423="NA",W423="NA",Y423="NA",AA423="NA",AC423="NA"),"NA",IF(OR(O423="NC",Q423="NC",S423="NC",U423="NC",W423="NC",Y423="NC",AA423="NC",AC423="NC",O423="SF",Q423="SF",S423="SF",U423="SF",W423="SF",Y423="SF",AA423="SF",AC423="SF"),"NC",IF(OR(O423="C",Q423="C",S423="C",U423="C",W423="C",Y423="C",AA423="C",AC423="C"),"C","")))))</f>
        <v>C</v>
      </c>
      <c r="AG423" s="185" t="str">
        <f>IF(AND(AE423="C",AF423="C"),"UTILIZOU O PDA CORRETAMENTE",IF(AND(AE423="C",AF423="NC"),"UTILIZOU O PDA CORRETAMENTE. NÃO HÁ FOTOS DE TODAS AS ETAPAS",IF(AND(AE423="NC",AF423="NC"),"NÃO UTILIZOU O PDA",IF(AND(AE423="NA",AF423="NA"),"NÃO AVALIADO POR FALHA DE SINCRONISMO"))))</f>
        <v>UTILIZOU O PDA CORRETAMENTE</v>
      </c>
      <c r="AH423" s="144" t="s">
        <v>207</v>
      </c>
      <c r="AI423" s="150" t="s">
        <v>6</v>
      </c>
      <c r="AJ423" s="149" t="str">
        <f>E423</f>
        <v>SÃO PAULO</v>
      </c>
      <c r="AK423" s="151" t="s">
        <v>60</v>
      </c>
    </row>
    <row r="424" spans="1:37" ht="30" hidden="1" customHeight="1">
      <c r="A424" s="162" t="s">
        <v>201</v>
      </c>
      <c r="B424" s="176">
        <v>2619198441</v>
      </c>
      <c r="C424" s="176" t="s">
        <v>1180</v>
      </c>
      <c r="D424" s="176" t="s">
        <v>109</v>
      </c>
      <c r="E424" s="176" t="s">
        <v>5</v>
      </c>
      <c r="F424" s="176" t="s">
        <v>1543</v>
      </c>
      <c r="G424" s="176">
        <v>94</v>
      </c>
      <c r="H424" s="176" t="s">
        <v>208</v>
      </c>
      <c r="I424" s="176" t="s">
        <v>261</v>
      </c>
      <c r="J424" s="176" t="s">
        <v>1182</v>
      </c>
      <c r="K424" s="176"/>
      <c r="L424" s="204">
        <v>46270.436111111114</v>
      </c>
      <c r="M424" s="204">
        <v>46270.479166666664</v>
      </c>
      <c r="N424" s="176" t="s">
        <v>1169</v>
      </c>
      <c r="O424" s="155" t="s">
        <v>207</v>
      </c>
      <c r="P424" s="90"/>
      <c r="Q424" s="144" t="s">
        <v>207</v>
      </c>
      <c r="R424" s="90"/>
      <c r="S424" s="144" t="s">
        <v>207</v>
      </c>
      <c r="T424" s="90"/>
      <c r="U424" s="144" t="s">
        <v>207</v>
      </c>
      <c r="V424" s="90"/>
      <c r="W424" s="144" t="s">
        <v>207</v>
      </c>
      <c r="X424" s="90"/>
      <c r="Y424" s="144" t="s">
        <v>62</v>
      </c>
      <c r="Z424" s="90"/>
      <c r="AA424" s="144" t="s">
        <v>207</v>
      </c>
      <c r="AB424" s="90"/>
      <c r="AC424" s="144" t="s">
        <v>207</v>
      </c>
      <c r="AD424" s="90"/>
      <c r="AE424" s="144" t="s">
        <v>207</v>
      </c>
      <c r="AF424" s="142" t="str">
        <f>IF(AND(O424="",Q424="",S424="",U424="",W424="",Y424="",AA424="",AC424=""),"",IF(OR(AND(O424&lt;&gt;"NA",O424&lt;&gt;"C",O424&lt;&gt;"NC",O424&lt;&gt;"SF",O424&lt;&gt;""),AND(Q424&lt;&gt;"NA",Q424&lt;&gt;"C",Q424&lt;&gt;"NC",Q424&lt;&gt;"SF",Q424&lt;&gt;""),AND(S424&lt;&gt;"NA",S424&lt;&gt;"C",S424&lt;&gt;"NC",S424&lt;&gt;"SF",S424&lt;&gt;""),AND(U424&lt;&gt;"NA",U424&lt;&gt;"C",U424&lt;&gt;"NC",U424&lt;&gt;"SF",U424&lt;&gt;""),AND(W424&lt;&gt;"NA",W424&lt;&gt;"C",W424&lt;&gt;"NC",W424&lt;&gt;"SF",W424&lt;&gt;""),AND(Y424&lt;&gt;"NA",Y424&lt;&gt;"C",Y424&lt;&gt;"NC",Y424&lt;&gt;"SF",Y424&lt;&gt;""),AND(AA424&lt;&gt;"NA",AA424&lt;&gt;"C",AA424&lt;&gt;"NC",AA424&lt;&gt;"SF",AA424&lt;&gt;""),AND(AC424&lt;&gt;"NA",AC424&lt;&gt;"C",AC424&lt;&gt;"NC",AC424&lt;&gt;"SF",AC424&lt;&gt;"")),"FALSO",IF(AND(O424="NA",Q424="NA",S424="NA",U424="NA",W424="NA",Y424="NA",AA424="NA",AC424="NA"),"NA",IF(OR(O424="NC",Q424="NC",S424="NC",U424="NC",W424="NC",Y424="NC",AA424="NC",AC424="NC",O424="SF",Q424="SF",S424="SF",U424="SF",W424="SF",Y424="SF",AA424="SF",AC424="SF"),"NC",IF(OR(O424="C",Q424="C",S424="C",U424="C",W424="C",Y424="C",AA424="C",AC424="C"),"C","")))))</f>
        <v>C</v>
      </c>
      <c r="AG424" s="185" t="str">
        <f>IF(AND(AE424="C",AF424="C"),"UTILIZOU O PDA CORRETAMENTE",IF(AND(AE424="C",AF424="NC"),"UTILIZOU O PDA CORRETAMENTE. NÃO HÁ FOTOS DE TODAS AS ETAPAS",IF(AND(AE424="NC",AF424="NC"),"NÃO UTILIZOU O PDA",IF(AND(AE424="NA",AF424="NA"),"NÃO AVALIADO POR FALHA DE SINCRONISMO"))))</f>
        <v>UTILIZOU O PDA CORRETAMENTE</v>
      </c>
      <c r="AH424" s="144" t="s">
        <v>207</v>
      </c>
      <c r="AI424" s="150" t="s">
        <v>6</v>
      </c>
      <c r="AJ424" s="149" t="str">
        <f>E424</f>
        <v>SÃO PAULO</v>
      </c>
      <c r="AK424" s="151" t="s">
        <v>60</v>
      </c>
    </row>
    <row r="425" spans="1:37" ht="30" hidden="1" customHeight="1">
      <c r="A425" s="162" t="s">
        <v>201</v>
      </c>
      <c r="B425" s="176">
        <v>2618916180</v>
      </c>
      <c r="C425" s="176" t="s">
        <v>1180</v>
      </c>
      <c r="D425" s="176" t="s">
        <v>109</v>
      </c>
      <c r="E425" s="176" t="s">
        <v>5</v>
      </c>
      <c r="F425" s="176" t="s">
        <v>1544</v>
      </c>
      <c r="G425" s="176">
        <v>71</v>
      </c>
      <c r="H425" s="176" t="s">
        <v>217</v>
      </c>
      <c r="I425" s="176" t="s">
        <v>517</v>
      </c>
      <c r="J425" s="176" t="s">
        <v>1182</v>
      </c>
      <c r="K425" s="176" t="s">
        <v>217</v>
      </c>
      <c r="L425" s="204">
        <v>46270.489583333336</v>
      </c>
      <c r="M425" s="204">
        <v>46270.53125</v>
      </c>
      <c r="N425" s="176" t="s">
        <v>1282</v>
      </c>
      <c r="O425" s="155" t="s">
        <v>207</v>
      </c>
      <c r="P425" s="90"/>
      <c r="Q425" s="144" t="s">
        <v>207</v>
      </c>
      <c r="R425" s="90"/>
      <c r="S425" s="144" t="s">
        <v>207</v>
      </c>
      <c r="T425" s="90"/>
      <c r="U425" s="144" t="s">
        <v>207</v>
      </c>
      <c r="V425" s="90"/>
      <c r="W425" s="144" t="s">
        <v>207</v>
      </c>
      <c r="X425" s="90"/>
      <c r="Y425" s="144" t="s">
        <v>62</v>
      </c>
      <c r="Z425" s="90"/>
      <c r="AA425" s="144" t="s">
        <v>207</v>
      </c>
      <c r="AB425" s="90"/>
      <c r="AC425" s="144" t="s">
        <v>207</v>
      </c>
      <c r="AD425" s="90"/>
      <c r="AE425" s="144" t="s">
        <v>207</v>
      </c>
      <c r="AF425" s="142" t="str">
        <f>IF(AND(O425="",Q425="",S425="",U425="",W425="",Y425="",AA425="",AC425=""),"",IF(OR(AND(O425&lt;&gt;"NA",O425&lt;&gt;"C",O425&lt;&gt;"NC",O425&lt;&gt;"SF",O425&lt;&gt;""),AND(Q425&lt;&gt;"NA",Q425&lt;&gt;"C",Q425&lt;&gt;"NC",Q425&lt;&gt;"SF",Q425&lt;&gt;""),AND(S425&lt;&gt;"NA",S425&lt;&gt;"C",S425&lt;&gt;"NC",S425&lt;&gt;"SF",S425&lt;&gt;""),AND(U425&lt;&gt;"NA",U425&lt;&gt;"C",U425&lt;&gt;"NC",U425&lt;&gt;"SF",U425&lt;&gt;""),AND(W425&lt;&gt;"NA",W425&lt;&gt;"C",W425&lt;&gt;"NC",W425&lt;&gt;"SF",W425&lt;&gt;""),AND(Y425&lt;&gt;"NA",Y425&lt;&gt;"C",Y425&lt;&gt;"NC",Y425&lt;&gt;"SF",Y425&lt;&gt;""),AND(AA425&lt;&gt;"NA",AA425&lt;&gt;"C",AA425&lt;&gt;"NC",AA425&lt;&gt;"SF",AA425&lt;&gt;""),AND(AC425&lt;&gt;"NA",AC425&lt;&gt;"C",AC425&lt;&gt;"NC",AC425&lt;&gt;"SF",AC425&lt;&gt;"")),"FALSO",IF(AND(O425="NA",Q425="NA",S425="NA",U425="NA",W425="NA",Y425="NA",AA425="NA",AC425="NA"),"NA",IF(OR(O425="NC",Q425="NC",S425="NC",U425="NC",W425="NC",Y425="NC",AA425="NC",AC425="NC",O425="SF",Q425="SF",S425="SF",U425="SF",W425="SF",Y425="SF",AA425="SF",AC425="SF"),"NC",IF(OR(O425="C",Q425="C",S425="C",U425="C",W425="C",Y425="C",AA425="C",AC425="C"),"C","")))))</f>
        <v>C</v>
      </c>
      <c r="AG425" s="185" t="str">
        <f>IF(AND(AE425="C",AF425="C"),"UTILIZOU O PDA CORRETAMENTE",IF(AND(AE425="C",AF425="NC"),"UTILIZOU O PDA CORRETAMENTE. NÃO HÁ FOTOS DE TODAS AS ETAPAS",IF(AND(AE425="NC",AF425="NC"),"NÃO UTILIZOU O PDA",IF(AND(AE425="NA",AF425="NA"),"NÃO AVALIADO POR FALHA DE SINCRONISMO"))))</f>
        <v>UTILIZOU O PDA CORRETAMENTE</v>
      </c>
      <c r="AH425" s="144" t="s">
        <v>207</v>
      </c>
      <c r="AI425" s="150" t="s">
        <v>6</v>
      </c>
      <c r="AJ425" s="149" t="str">
        <f>E425</f>
        <v>SÃO PAULO</v>
      </c>
      <c r="AK425" s="151" t="s">
        <v>60</v>
      </c>
    </row>
    <row r="426" spans="1:37" ht="30" hidden="1" customHeight="1">
      <c r="A426" s="162" t="s">
        <v>201</v>
      </c>
      <c r="B426" s="176">
        <v>2619335214</v>
      </c>
      <c r="C426" s="176" t="s">
        <v>1180</v>
      </c>
      <c r="D426" s="176" t="s">
        <v>109</v>
      </c>
      <c r="E426" s="176" t="s">
        <v>5</v>
      </c>
      <c r="F426" s="176" t="s">
        <v>974</v>
      </c>
      <c r="G426" s="176">
        <v>999</v>
      </c>
      <c r="H426" s="176"/>
      <c r="I426" s="176" t="s">
        <v>223</v>
      </c>
      <c r="J426" s="176" t="s">
        <v>1182</v>
      </c>
      <c r="K426" s="176" t="s">
        <v>1545</v>
      </c>
      <c r="L426" s="204">
        <v>46300.25</v>
      </c>
      <c r="M426" s="204">
        <v>46300.270833333336</v>
      </c>
      <c r="N426" s="176" t="s">
        <v>1282</v>
      </c>
      <c r="O426" s="155" t="s">
        <v>207</v>
      </c>
      <c r="P426" s="90"/>
      <c r="Q426" s="144" t="s">
        <v>231</v>
      </c>
      <c r="R426" s="90" t="s">
        <v>1546</v>
      </c>
      <c r="S426" s="144" t="s">
        <v>207</v>
      </c>
      <c r="T426" s="90"/>
      <c r="U426" s="144" t="s">
        <v>207</v>
      </c>
      <c r="V426" s="90"/>
      <c r="W426" s="144" t="s">
        <v>207</v>
      </c>
      <c r="X426" s="90"/>
      <c r="Y426" s="144" t="s">
        <v>62</v>
      </c>
      <c r="Z426" s="90"/>
      <c r="AA426" s="144" t="s">
        <v>207</v>
      </c>
      <c r="AB426" s="90"/>
      <c r="AC426" s="144" t="s">
        <v>207</v>
      </c>
      <c r="AD426" s="90"/>
      <c r="AE426" s="144" t="s">
        <v>207</v>
      </c>
      <c r="AF426" s="142" t="str">
        <f>IF(AND(O426="",Q426="",S426="",U426="",W426="",Y426="",AA426="",AC426=""),"",IF(OR(AND(O426&lt;&gt;"NA",O426&lt;&gt;"C",O426&lt;&gt;"NC",O426&lt;&gt;"SF",O426&lt;&gt;""),AND(Q426&lt;&gt;"NA",Q426&lt;&gt;"C",Q426&lt;&gt;"NC",Q426&lt;&gt;"SF",Q426&lt;&gt;""),AND(S426&lt;&gt;"NA",S426&lt;&gt;"C",S426&lt;&gt;"NC",S426&lt;&gt;"SF",S426&lt;&gt;""),AND(U426&lt;&gt;"NA",U426&lt;&gt;"C",U426&lt;&gt;"NC",U426&lt;&gt;"SF",U426&lt;&gt;""),AND(W426&lt;&gt;"NA",W426&lt;&gt;"C",W426&lt;&gt;"NC",W426&lt;&gt;"SF",W426&lt;&gt;""),AND(Y426&lt;&gt;"NA",Y426&lt;&gt;"C",Y426&lt;&gt;"NC",Y426&lt;&gt;"SF",Y426&lt;&gt;""),AND(AA426&lt;&gt;"NA",AA426&lt;&gt;"C",AA426&lt;&gt;"NC",AA426&lt;&gt;"SF",AA426&lt;&gt;""),AND(AC426&lt;&gt;"NA",AC426&lt;&gt;"C",AC426&lt;&gt;"NC",AC426&lt;&gt;"SF",AC426&lt;&gt;"")),"FALSO",IF(AND(O426="NA",Q426="NA",S426="NA",U426="NA",W426="NA",Y426="NA",AA426="NA",AC426="NA"),"NA",IF(OR(O426="NC",Q426="NC",S426="NC",U426="NC",W426="NC",Y426="NC",AA426="NC",AC426="NC",O426="SF",Q426="SF",S426="SF",U426="SF",W426="SF",Y426="SF",AA426="SF",AC426="SF"),"NC",IF(OR(O426="C",Q426="C",S426="C",U426="C",W426="C",Y426="C",AA426="C",AC426="C"),"C","")))))</f>
        <v>NC</v>
      </c>
      <c r="AG426" s="185" t="str">
        <f>IF(AND(AE426="C",AF426="C"),"UTILIZOU O PDA CORRETAMENTE",IF(AND(AE426="C",AF426="NC"),"UTILIZOU O PDA CORRETAMENTE. NÃO HÁ FOTOS DE TODAS AS ETAPAS",IF(AND(AE426="NC",AF426="NC"),"NÃO UTILIZOU O PDA",IF(AND(AE426="NA",AF426="NA"),"NÃO AVALIADO POR FALHA DE SINCRONISMO"))))</f>
        <v>UTILIZOU O PDA CORRETAMENTE. NÃO HÁ FOTOS DE TODAS AS ETAPAS</v>
      </c>
      <c r="AH426" s="144" t="s">
        <v>207</v>
      </c>
      <c r="AI426" s="150" t="s">
        <v>6</v>
      </c>
      <c r="AJ426" s="149" t="str">
        <f>E426</f>
        <v>SÃO PAULO</v>
      </c>
      <c r="AK426" s="151" t="s">
        <v>60</v>
      </c>
    </row>
    <row r="427" spans="1:37" ht="30" hidden="1" customHeight="1">
      <c r="A427" s="162" t="s">
        <v>201</v>
      </c>
      <c r="B427" s="176">
        <v>2619359279</v>
      </c>
      <c r="C427" s="176" t="s">
        <v>1218</v>
      </c>
      <c r="D427" s="176" t="s">
        <v>110</v>
      </c>
      <c r="E427" s="176" t="s">
        <v>5</v>
      </c>
      <c r="F427" s="176" t="s">
        <v>1547</v>
      </c>
      <c r="G427" s="176">
        <v>945</v>
      </c>
      <c r="H427" s="176" t="s">
        <v>203</v>
      </c>
      <c r="I427" s="176" t="s">
        <v>316</v>
      </c>
      <c r="J427" s="176" t="s">
        <v>1220</v>
      </c>
      <c r="K427" s="176" t="s">
        <v>1548</v>
      </c>
      <c r="L427" s="204">
        <v>46300.333333333336</v>
      </c>
      <c r="M427" s="204">
        <v>46300.375</v>
      </c>
      <c r="N427" s="176" t="s">
        <v>1282</v>
      </c>
      <c r="O427" s="155" t="s">
        <v>207</v>
      </c>
      <c r="P427" s="90"/>
      <c r="Q427" s="144" t="s">
        <v>207</v>
      </c>
      <c r="R427" s="90"/>
      <c r="S427" s="144" t="s">
        <v>207</v>
      </c>
      <c r="T427" s="90"/>
      <c r="U427" s="144" t="s">
        <v>207</v>
      </c>
      <c r="V427" s="90"/>
      <c r="W427" s="144" t="s">
        <v>207</v>
      </c>
      <c r="X427" s="90"/>
      <c r="Y427" s="144" t="s">
        <v>62</v>
      </c>
      <c r="Z427" s="90"/>
      <c r="AA427" s="144" t="s">
        <v>207</v>
      </c>
      <c r="AB427" s="90"/>
      <c r="AC427" s="144" t="s">
        <v>207</v>
      </c>
      <c r="AD427" s="90"/>
      <c r="AE427" s="144" t="s">
        <v>207</v>
      </c>
      <c r="AF427" s="142" t="str">
        <f>IF(AND(O427="",Q427="",S427="",U427="",W427="",Y427="",AA427="",AC427=""),"",IF(OR(AND(O427&lt;&gt;"NA",O427&lt;&gt;"C",O427&lt;&gt;"NC",O427&lt;&gt;"SF",O427&lt;&gt;""),AND(Q427&lt;&gt;"NA",Q427&lt;&gt;"C",Q427&lt;&gt;"NC",Q427&lt;&gt;"SF",Q427&lt;&gt;""),AND(S427&lt;&gt;"NA",S427&lt;&gt;"C",S427&lt;&gt;"NC",S427&lt;&gt;"SF",S427&lt;&gt;""),AND(U427&lt;&gt;"NA",U427&lt;&gt;"C",U427&lt;&gt;"NC",U427&lt;&gt;"SF",U427&lt;&gt;""),AND(W427&lt;&gt;"NA",W427&lt;&gt;"C",W427&lt;&gt;"NC",W427&lt;&gt;"SF",W427&lt;&gt;""),AND(Y427&lt;&gt;"NA",Y427&lt;&gt;"C",Y427&lt;&gt;"NC",Y427&lt;&gt;"SF",Y427&lt;&gt;""),AND(AA427&lt;&gt;"NA",AA427&lt;&gt;"C",AA427&lt;&gt;"NC",AA427&lt;&gt;"SF",AA427&lt;&gt;""),AND(AC427&lt;&gt;"NA",AC427&lt;&gt;"C",AC427&lt;&gt;"NC",AC427&lt;&gt;"SF",AC427&lt;&gt;"")),"FALSO",IF(AND(O427="NA",Q427="NA",S427="NA",U427="NA",W427="NA",Y427="NA",AA427="NA",AC427="NA"),"NA",IF(OR(O427="NC",Q427="NC",S427="NC",U427="NC",W427="NC",Y427="NC",AA427="NC",AC427="NC",O427="SF",Q427="SF",S427="SF",U427="SF",W427="SF",Y427="SF",AA427="SF",AC427="SF"),"NC",IF(OR(O427="C",Q427="C",S427="C",U427="C",W427="C",Y427="C",AA427="C",AC427="C"),"C","")))))</f>
        <v>C</v>
      </c>
      <c r="AG427" s="185" t="str">
        <f>IF(AND(AE427="C",AF427="C"),"UTILIZOU O PDA CORRETAMENTE",IF(AND(AE427="C",AF427="NC"),"UTILIZOU O PDA CORRETAMENTE. NÃO HÁ FOTOS DE TODAS AS ETAPAS",IF(AND(AE427="NC",AF427="NC"),"NÃO UTILIZOU O PDA",IF(AND(AE427="NA",AF427="NA"),"NÃO AVALIADO POR FALHA DE SINCRONISMO"))))</f>
        <v>UTILIZOU O PDA CORRETAMENTE</v>
      </c>
      <c r="AH427" s="144" t="s">
        <v>207</v>
      </c>
      <c r="AI427" s="150" t="s">
        <v>6</v>
      </c>
      <c r="AJ427" s="149" t="str">
        <f>E427</f>
        <v>SÃO PAULO</v>
      </c>
      <c r="AK427" s="151" t="s">
        <v>60</v>
      </c>
    </row>
    <row r="428" spans="1:37" ht="30" hidden="1" customHeight="1">
      <c r="A428" s="162" t="s">
        <v>201</v>
      </c>
      <c r="B428" s="176">
        <v>2619364096</v>
      </c>
      <c r="C428" s="176" t="s">
        <v>123</v>
      </c>
      <c r="D428" s="176" t="s">
        <v>109</v>
      </c>
      <c r="E428" s="176" t="s">
        <v>5</v>
      </c>
      <c r="F428" s="176" t="s">
        <v>1250</v>
      </c>
      <c r="G428" s="176">
        <v>300</v>
      </c>
      <c r="H428" s="176"/>
      <c r="I428" s="176" t="s">
        <v>6</v>
      </c>
      <c r="J428" s="176" t="s">
        <v>1203</v>
      </c>
      <c r="K428" s="176"/>
      <c r="L428" s="204">
        <v>46300.396527777775</v>
      </c>
      <c r="M428" s="204">
        <v>46300.560416666667</v>
      </c>
      <c r="N428" s="176" t="s">
        <v>1169</v>
      </c>
      <c r="O428" s="155" t="s">
        <v>207</v>
      </c>
      <c r="P428" s="90"/>
      <c r="Q428" s="144" t="s">
        <v>207</v>
      </c>
      <c r="R428" s="90"/>
      <c r="S428" s="144" t="s">
        <v>207</v>
      </c>
      <c r="T428" s="90"/>
      <c r="U428" s="144" t="s">
        <v>207</v>
      </c>
      <c r="V428" s="90"/>
      <c r="W428" s="144" t="s">
        <v>207</v>
      </c>
      <c r="X428" s="90"/>
      <c r="Y428" s="144" t="s">
        <v>62</v>
      </c>
      <c r="Z428" s="90"/>
      <c r="AA428" s="144" t="s">
        <v>207</v>
      </c>
      <c r="AB428" s="90"/>
      <c r="AC428" s="144" t="s">
        <v>207</v>
      </c>
      <c r="AD428" s="90"/>
      <c r="AE428" s="144" t="s">
        <v>207</v>
      </c>
      <c r="AF428" s="142" t="str">
        <f>IF(AND(O428="",Q428="",S428="",U428="",W428="",Y428="",AA428="",AC428=""),"",IF(OR(AND(O428&lt;&gt;"NA",O428&lt;&gt;"C",O428&lt;&gt;"NC",O428&lt;&gt;"SF",O428&lt;&gt;""),AND(Q428&lt;&gt;"NA",Q428&lt;&gt;"C",Q428&lt;&gt;"NC",Q428&lt;&gt;"SF",Q428&lt;&gt;""),AND(S428&lt;&gt;"NA",S428&lt;&gt;"C",S428&lt;&gt;"NC",S428&lt;&gt;"SF",S428&lt;&gt;""),AND(U428&lt;&gt;"NA",U428&lt;&gt;"C",U428&lt;&gt;"NC",U428&lt;&gt;"SF",U428&lt;&gt;""),AND(W428&lt;&gt;"NA",W428&lt;&gt;"C",W428&lt;&gt;"NC",W428&lt;&gt;"SF",W428&lt;&gt;""),AND(Y428&lt;&gt;"NA",Y428&lt;&gt;"C",Y428&lt;&gt;"NC",Y428&lt;&gt;"SF",Y428&lt;&gt;""),AND(AA428&lt;&gt;"NA",AA428&lt;&gt;"C",AA428&lt;&gt;"NC",AA428&lt;&gt;"SF",AA428&lt;&gt;""),AND(AC428&lt;&gt;"NA",AC428&lt;&gt;"C",AC428&lt;&gt;"NC",AC428&lt;&gt;"SF",AC428&lt;&gt;"")),"FALSO",IF(AND(O428="NA",Q428="NA",S428="NA",U428="NA",W428="NA",Y428="NA",AA428="NA",AC428="NA"),"NA",IF(OR(O428="NC",Q428="NC",S428="NC",U428="NC",W428="NC",Y428="NC",AA428="NC",AC428="NC",O428="SF",Q428="SF",S428="SF",U428="SF",W428="SF",Y428="SF",AA428="SF",AC428="SF"),"NC",IF(OR(O428="C",Q428="C",S428="C",U428="C",W428="C",Y428="C",AA428="C",AC428="C"),"C","")))))</f>
        <v>C</v>
      </c>
      <c r="AG428" s="185" t="str">
        <f>IF(AND(AE428="C",AF428="C"),"UTILIZOU O PDA CORRETAMENTE",IF(AND(AE428="C",AF428="NC"),"UTILIZOU O PDA CORRETAMENTE. NÃO HÁ FOTOS DE TODAS AS ETAPAS",IF(AND(AE428="NC",AF428="NC"),"NÃO UTILIZOU O PDA",IF(AND(AE428="NA",AF428="NA"),"NÃO AVALIADO POR FALHA DE SINCRONISMO"))))</f>
        <v>UTILIZOU O PDA CORRETAMENTE</v>
      </c>
      <c r="AH428" s="144" t="s">
        <v>207</v>
      </c>
      <c r="AI428" s="150" t="s">
        <v>6</v>
      </c>
      <c r="AJ428" s="149" t="str">
        <f>E428</f>
        <v>SÃO PAULO</v>
      </c>
      <c r="AK428" s="151" t="s">
        <v>60</v>
      </c>
    </row>
    <row r="429" spans="1:37" ht="30" hidden="1" customHeight="1">
      <c r="A429" s="162" t="s">
        <v>201</v>
      </c>
      <c r="B429" s="176">
        <v>2619788822</v>
      </c>
      <c r="C429" s="176" t="s">
        <v>123</v>
      </c>
      <c r="D429" s="176" t="s">
        <v>109</v>
      </c>
      <c r="E429" s="176" t="s">
        <v>5</v>
      </c>
      <c r="F429" s="176" t="s">
        <v>1549</v>
      </c>
      <c r="G429" s="176">
        <v>100</v>
      </c>
      <c r="H429" s="176" t="s">
        <v>217</v>
      </c>
      <c r="I429" s="176" t="s">
        <v>223</v>
      </c>
      <c r="J429" s="176" t="s">
        <v>1203</v>
      </c>
      <c r="K429" s="176" t="s">
        <v>217</v>
      </c>
      <c r="L429" s="204">
        <v>46331.352083333331</v>
      </c>
      <c r="M429" s="204">
        <v>46331.38958333333</v>
      </c>
      <c r="N429" s="176" t="s">
        <v>1179</v>
      </c>
      <c r="O429" s="155" t="s">
        <v>207</v>
      </c>
      <c r="P429" s="90"/>
      <c r="Q429" s="144" t="s">
        <v>207</v>
      </c>
      <c r="R429" s="90"/>
      <c r="S429" s="144" t="s">
        <v>207</v>
      </c>
      <c r="T429" s="90"/>
      <c r="U429" s="144" t="s">
        <v>207</v>
      </c>
      <c r="V429" s="90"/>
      <c r="W429" s="144" t="s">
        <v>207</v>
      </c>
      <c r="X429" s="90"/>
      <c r="Y429" s="144" t="s">
        <v>62</v>
      </c>
      <c r="Z429" s="90"/>
      <c r="AA429" s="144" t="s">
        <v>207</v>
      </c>
      <c r="AB429" s="90"/>
      <c r="AC429" s="144" t="s">
        <v>231</v>
      </c>
      <c r="AD429" s="90" t="s">
        <v>388</v>
      </c>
      <c r="AE429" s="144" t="s">
        <v>207</v>
      </c>
      <c r="AF429" s="142" t="str">
        <f>IF(AND(O429="",Q429="",S429="",U429="",W429="",Y429="",AA429="",AC429=""),"",IF(OR(AND(O429&lt;&gt;"NA",O429&lt;&gt;"C",O429&lt;&gt;"NC",O429&lt;&gt;"SF",O429&lt;&gt;""),AND(Q429&lt;&gt;"NA",Q429&lt;&gt;"C",Q429&lt;&gt;"NC",Q429&lt;&gt;"SF",Q429&lt;&gt;""),AND(S429&lt;&gt;"NA",S429&lt;&gt;"C",S429&lt;&gt;"NC",S429&lt;&gt;"SF",S429&lt;&gt;""),AND(U429&lt;&gt;"NA",U429&lt;&gt;"C",U429&lt;&gt;"NC",U429&lt;&gt;"SF",U429&lt;&gt;""),AND(W429&lt;&gt;"NA",W429&lt;&gt;"C",W429&lt;&gt;"NC",W429&lt;&gt;"SF",W429&lt;&gt;""),AND(Y429&lt;&gt;"NA",Y429&lt;&gt;"C",Y429&lt;&gt;"NC",Y429&lt;&gt;"SF",Y429&lt;&gt;""),AND(AA429&lt;&gt;"NA",AA429&lt;&gt;"C",AA429&lt;&gt;"NC",AA429&lt;&gt;"SF",AA429&lt;&gt;""),AND(AC429&lt;&gt;"NA",AC429&lt;&gt;"C",AC429&lt;&gt;"NC",AC429&lt;&gt;"SF",AC429&lt;&gt;"")),"FALSO",IF(AND(O429="NA",Q429="NA",S429="NA",U429="NA",W429="NA",Y429="NA",AA429="NA",AC429="NA"),"NA",IF(OR(O429="NC",Q429="NC",S429="NC",U429="NC",W429="NC",Y429="NC",AA429="NC",AC429="NC",O429="SF",Q429="SF",S429="SF",U429="SF",W429="SF",Y429="SF",AA429="SF",AC429="SF"),"NC",IF(OR(O429="C",Q429="C",S429="C",U429="C",W429="C",Y429="C",AA429="C",AC429="C"),"C","")))))</f>
        <v>NC</v>
      </c>
      <c r="AG429" s="185" t="str">
        <f>IF(AND(AE429="C",AF429="C"),"UTILIZOU O PDA CORRETAMENTE",IF(AND(AE429="C",AF429="NC"),"UTILIZOU O PDA CORRETAMENTE. NÃO HÁ FOTOS DE TODAS AS ETAPAS",IF(AND(AE429="NC",AF429="NC"),"NÃO UTILIZOU O PDA",IF(AND(AE429="NA",AF429="NA"),"NÃO AVALIADO POR FALHA DE SINCRONISMO"))))</f>
        <v>UTILIZOU O PDA CORRETAMENTE. NÃO HÁ FOTOS DE TODAS AS ETAPAS</v>
      </c>
      <c r="AH429" s="144" t="s">
        <v>207</v>
      </c>
      <c r="AI429" s="150" t="s">
        <v>6</v>
      </c>
      <c r="AJ429" s="149" t="str">
        <f>E429</f>
        <v>SÃO PAULO</v>
      </c>
      <c r="AK429" s="151" t="s">
        <v>60</v>
      </c>
    </row>
    <row r="430" spans="1:37" ht="30" hidden="1" customHeight="1">
      <c r="A430" s="162" t="s">
        <v>201</v>
      </c>
      <c r="B430" s="176">
        <v>2619463200</v>
      </c>
      <c r="C430" s="176" t="s">
        <v>121</v>
      </c>
      <c r="D430" s="176" t="s">
        <v>112</v>
      </c>
      <c r="E430" s="176" t="s">
        <v>5</v>
      </c>
      <c r="F430" s="176" t="s">
        <v>1374</v>
      </c>
      <c r="G430" s="176">
        <v>336</v>
      </c>
      <c r="H430" s="176" t="s">
        <v>217</v>
      </c>
      <c r="I430" s="176" t="s">
        <v>390</v>
      </c>
      <c r="J430" s="176" t="s">
        <v>1170</v>
      </c>
      <c r="K430" s="176" t="s">
        <v>217</v>
      </c>
      <c r="L430" s="204">
        <v>46331.363194444442</v>
      </c>
      <c r="M430" s="204">
        <v>46331.381944444445</v>
      </c>
      <c r="N430" s="176" t="s">
        <v>366</v>
      </c>
      <c r="O430" s="155" t="s">
        <v>207</v>
      </c>
      <c r="P430" s="90"/>
      <c r="Q430" s="144" t="s">
        <v>207</v>
      </c>
      <c r="R430" s="90"/>
      <c r="S430" s="144" t="s">
        <v>62</v>
      </c>
      <c r="T430" s="90"/>
      <c r="U430" s="144" t="s">
        <v>207</v>
      </c>
      <c r="V430" s="90"/>
      <c r="W430" s="144" t="s">
        <v>62</v>
      </c>
      <c r="X430" s="90"/>
      <c r="Y430" s="144" t="s">
        <v>62</v>
      </c>
      <c r="Z430" s="90"/>
      <c r="AA430" s="144" t="s">
        <v>62</v>
      </c>
      <c r="AB430" s="90"/>
      <c r="AC430" s="144" t="s">
        <v>207</v>
      </c>
      <c r="AD430" s="90"/>
      <c r="AE430" s="144" t="s">
        <v>207</v>
      </c>
      <c r="AF430" s="142" t="str">
        <f>IF(AND(O430="",Q430="",S430="",U430="",W430="",Y430="",AA430="",AC430=""),"",IF(OR(AND(O430&lt;&gt;"NA",O430&lt;&gt;"C",O430&lt;&gt;"NC",O430&lt;&gt;"SF",O430&lt;&gt;""),AND(Q430&lt;&gt;"NA",Q430&lt;&gt;"C",Q430&lt;&gt;"NC",Q430&lt;&gt;"SF",Q430&lt;&gt;""),AND(S430&lt;&gt;"NA",S430&lt;&gt;"C",S430&lt;&gt;"NC",S430&lt;&gt;"SF",S430&lt;&gt;""),AND(U430&lt;&gt;"NA",U430&lt;&gt;"C",U430&lt;&gt;"NC",U430&lt;&gt;"SF",U430&lt;&gt;""),AND(W430&lt;&gt;"NA",W430&lt;&gt;"C",W430&lt;&gt;"NC",W430&lt;&gt;"SF",W430&lt;&gt;""),AND(Y430&lt;&gt;"NA",Y430&lt;&gt;"C",Y430&lt;&gt;"NC",Y430&lt;&gt;"SF",Y430&lt;&gt;""),AND(AA430&lt;&gt;"NA",AA430&lt;&gt;"C",AA430&lt;&gt;"NC",AA430&lt;&gt;"SF",AA430&lt;&gt;""),AND(AC430&lt;&gt;"NA",AC430&lt;&gt;"C",AC430&lt;&gt;"NC",AC430&lt;&gt;"SF",AC430&lt;&gt;"")),"FALSO",IF(AND(O430="NA",Q430="NA",S430="NA",U430="NA",W430="NA",Y430="NA",AA430="NA",AC430="NA"),"NA",IF(OR(O430="NC",Q430="NC",S430="NC",U430="NC",W430="NC",Y430="NC",AA430="NC",AC430="NC",O430="SF",Q430="SF",S430="SF",U430="SF",W430="SF",Y430="SF",AA430="SF",AC430="SF"),"NC",IF(OR(O430="C",Q430="C",S430="C",U430="C",W430="C",Y430="C",AA430="C",AC430="C"),"C","")))))</f>
        <v>C</v>
      </c>
      <c r="AG430" s="185" t="str">
        <f>IF(AND(AE430="C",AF430="C"),"UTILIZOU O PDA CORRETAMENTE",IF(AND(AE430="C",AF430="NC"),"UTILIZOU O PDA CORRETAMENTE. NÃO HÁ FOTOS DE TODAS AS ETAPAS",IF(AND(AE430="NC",AF430="NC"),"NÃO UTILIZOU O PDA",IF(AND(AE430="NA",AF430="NA"),"NÃO AVALIADO POR FALHA DE SINCRONISMO"))))</f>
        <v>UTILIZOU O PDA CORRETAMENTE</v>
      </c>
      <c r="AH430" s="144" t="s">
        <v>207</v>
      </c>
      <c r="AI430" s="150" t="s">
        <v>6</v>
      </c>
      <c r="AJ430" s="149" t="str">
        <f>E430</f>
        <v>SÃO PAULO</v>
      </c>
      <c r="AK430" s="151" t="s">
        <v>60</v>
      </c>
    </row>
    <row r="431" spans="1:37" ht="30" hidden="1" customHeight="1">
      <c r="A431" s="162" t="s">
        <v>201</v>
      </c>
      <c r="B431" s="176">
        <v>2618740774</v>
      </c>
      <c r="C431" s="176" t="s">
        <v>121</v>
      </c>
      <c r="D431" s="176" t="s">
        <v>112</v>
      </c>
      <c r="E431" s="176" t="s">
        <v>5</v>
      </c>
      <c r="F431" s="176" t="s">
        <v>1550</v>
      </c>
      <c r="G431" s="176">
        <v>2694</v>
      </c>
      <c r="H431" s="176" t="s">
        <v>217</v>
      </c>
      <c r="I431" s="176" t="s">
        <v>1551</v>
      </c>
      <c r="J431" s="176" t="s">
        <v>1170</v>
      </c>
      <c r="K431" s="176" t="s">
        <v>217</v>
      </c>
      <c r="L431" s="204">
        <v>46331.383333333331</v>
      </c>
      <c r="M431" s="204">
        <v>46331.384027777778</v>
      </c>
      <c r="N431" s="176" t="s">
        <v>1171</v>
      </c>
      <c r="O431" s="155" t="s">
        <v>207</v>
      </c>
      <c r="P431" s="90"/>
      <c r="Q431" s="144" t="s">
        <v>207</v>
      </c>
      <c r="R431" s="90"/>
      <c r="S431" s="144" t="s">
        <v>62</v>
      </c>
      <c r="T431" s="90"/>
      <c r="U431" s="144" t="s">
        <v>207</v>
      </c>
      <c r="V431" s="90"/>
      <c r="W431" s="144" t="s">
        <v>62</v>
      </c>
      <c r="X431" s="90"/>
      <c r="Y431" s="144" t="s">
        <v>62</v>
      </c>
      <c r="Z431" s="90"/>
      <c r="AA431" s="144" t="s">
        <v>62</v>
      </c>
      <c r="AB431" s="90"/>
      <c r="AC431" s="144" t="s">
        <v>207</v>
      </c>
      <c r="AD431" s="90"/>
      <c r="AE431" s="144" t="s">
        <v>207</v>
      </c>
      <c r="AF431" s="142" t="str">
        <f>IF(AND(O431="",Q431="",S431="",U431="",W431="",Y431="",AA431="",AC431=""),"",IF(OR(AND(O431&lt;&gt;"NA",O431&lt;&gt;"C",O431&lt;&gt;"NC",O431&lt;&gt;"SF",O431&lt;&gt;""),AND(Q431&lt;&gt;"NA",Q431&lt;&gt;"C",Q431&lt;&gt;"NC",Q431&lt;&gt;"SF",Q431&lt;&gt;""),AND(S431&lt;&gt;"NA",S431&lt;&gt;"C",S431&lt;&gt;"NC",S431&lt;&gt;"SF",S431&lt;&gt;""),AND(U431&lt;&gt;"NA",U431&lt;&gt;"C",U431&lt;&gt;"NC",U431&lt;&gt;"SF",U431&lt;&gt;""),AND(W431&lt;&gt;"NA",W431&lt;&gt;"C",W431&lt;&gt;"NC",W431&lt;&gt;"SF",W431&lt;&gt;""),AND(Y431&lt;&gt;"NA",Y431&lt;&gt;"C",Y431&lt;&gt;"NC",Y431&lt;&gt;"SF",Y431&lt;&gt;""),AND(AA431&lt;&gt;"NA",AA431&lt;&gt;"C",AA431&lt;&gt;"NC",AA431&lt;&gt;"SF",AA431&lt;&gt;""),AND(AC431&lt;&gt;"NA",AC431&lt;&gt;"C",AC431&lt;&gt;"NC",AC431&lt;&gt;"SF",AC431&lt;&gt;"")),"FALSO",IF(AND(O431="NA",Q431="NA",S431="NA",U431="NA",W431="NA",Y431="NA",AA431="NA",AC431="NA"),"NA",IF(OR(O431="NC",Q431="NC",S431="NC",U431="NC",W431="NC",Y431="NC",AA431="NC",AC431="NC",O431="SF",Q431="SF",S431="SF",U431="SF",W431="SF",Y431="SF",AA431="SF",AC431="SF"),"NC",IF(OR(O431="C",Q431="C",S431="C",U431="C",W431="C",Y431="C",AA431="C",AC431="C"),"C","")))))</f>
        <v>C</v>
      </c>
      <c r="AG431" s="185" t="str">
        <f>IF(AND(AE431="C",AF431="C"),"UTILIZOU O PDA CORRETAMENTE",IF(AND(AE431="C",AF431="NC"),"UTILIZOU O PDA CORRETAMENTE. NÃO HÁ FOTOS DE TODAS AS ETAPAS",IF(AND(AE431="NC",AF431="NC"),"NÃO UTILIZOU O PDA",IF(AND(AE431="NA",AF431="NA"),"NÃO AVALIADO POR FALHA DE SINCRONISMO"))))</f>
        <v>UTILIZOU O PDA CORRETAMENTE</v>
      </c>
      <c r="AH431" s="144" t="s">
        <v>207</v>
      </c>
      <c r="AI431" s="150" t="s">
        <v>6</v>
      </c>
      <c r="AJ431" s="149" t="str">
        <f>E431</f>
        <v>SÃO PAULO</v>
      </c>
      <c r="AK431" s="151" t="s">
        <v>60</v>
      </c>
    </row>
    <row r="432" spans="1:37" ht="30" hidden="1" customHeight="1">
      <c r="A432" s="162" t="s">
        <v>201</v>
      </c>
      <c r="B432" s="176">
        <v>2619182212</v>
      </c>
      <c r="C432" s="176" t="s">
        <v>122</v>
      </c>
      <c r="D432" s="176" t="s">
        <v>111</v>
      </c>
      <c r="E432" s="176" t="s">
        <v>5</v>
      </c>
      <c r="F432" s="176" t="s">
        <v>1552</v>
      </c>
      <c r="G432" s="176">
        <v>41</v>
      </c>
      <c r="H432" s="176"/>
      <c r="I432" s="176" t="s">
        <v>383</v>
      </c>
      <c r="J432" s="176" t="s">
        <v>1177</v>
      </c>
      <c r="K432" s="176" t="s">
        <v>1553</v>
      </c>
      <c r="L432" s="204">
        <v>46331.393055555556</v>
      </c>
      <c r="M432" s="204">
        <v>46331.467361111114</v>
      </c>
      <c r="N432" s="176" t="s">
        <v>1183</v>
      </c>
      <c r="O432" s="155" t="s">
        <v>62</v>
      </c>
      <c r="P432" s="90"/>
      <c r="Q432" s="144" t="s">
        <v>62</v>
      </c>
      <c r="R432" s="90"/>
      <c r="S432" s="144" t="s">
        <v>62</v>
      </c>
      <c r="T432" s="90"/>
      <c r="U432" s="144" t="s">
        <v>62</v>
      </c>
      <c r="V432" s="90"/>
      <c r="W432" s="144" t="s">
        <v>62</v>
      </c>
      <c r="X432" s="90"/>
      <c r="Y432" s="144" t="s">
        <v>62</v>
      </c>
      <c r="Z432" s="90"/>
      <c r="AA432" s="144" t="s">
        <v>62</v>
      </c>
      <c r="AB432" s="90"/>
      <c r="AC432" s="144" t="s">
        <v>62</v>
      </c>
      <c r="AD432" s="90"/>
      <c r="AE432" s="144" t="s">
        <v>62</v>
      </c>
      <c r="AF432" s="142" t="str">
        <f>IF(AND(O432="",Q432="",S432="",U432="",W432="",Y432="",AA432="",AC432=""),"",IF(OR(AND(O432&lt;&gt;"NA",O432&lt;&gt;"C",O432&lt;&gt;"NC",O432&lt;&gt;"SF",O432&lt;&gt;""),AND(Q432&lt;&gt;"NA",Q432&lt;&gt;"C",Q432&lt;&gt;"NC",Q432&lt;&gt;"SF",Q432&lt;&gt;""),AND(S432&lt;&gt;"NA",S432&lt;&gt;"C",S432&lt;&gt;"NC",S432&lt;&gt;"SF",S432&lt;&gt;""),AND(U432&lt;&gt;"NA",U432&lt;&gt;"C",U432&lt;&gt;"NC",U432&lt;&gt;"SF",U432&lt;&gt;""),AND(W432&lt;&gt;"NA",W432&lt;&gt;"C",W432&lt;&gt;"NC",W432&lt;&gt;"SF",W432&lt;&gt;""),AND(Y432&lt;&gt;"NA",Y432&lt;&gt;"C",Y432&lt;&gt;"NC",Y432&lt;&gt;"SF",Y432&lt;&gt;""),AND(AA432&lt;&gt;"NA",AA432&lt;&gt;"C",AA432&lt;&gt;"NC",AA432&lt;&gt;"SF",AA432&lt;&gt;""),AND(AC432&lt;&gt;"NA",AC432&lt;&gt;"C",AC432&lt;&gt;"NC",AC432&lt;&gt;"SF",AC432&lt;&gt;"")),"FALSO",IF(AND(O432="NA",Q432="NA",S432="NA",U432="NA",W432="NA",Y432="NA",AA432="NA",AC432="NA"),"NA",IF(OR(O432="NC",Q432="NC",S432="NC",U432="NC",W432="NC",Y432="NC",AA432="NC",AC432="NC",O432="SF",Q432="SF",S432="SF",U432="SF",W432="SF",Y432="SF",AA432="SF",AC432="SF"),"NC",IF(OR(O432="C",Q432="C",S432="C",U432="C",W432="C",Y432="C",AA432="C",AC432="C"),"C","")))))</f>
        <v>NA</v>
      </c>
      <c r="AG432" s="185" t="str">
        <f>IF(AND(AE432="C",AF432="C"),"UTILIZOU O PDA CORRETAMENTE",IF(AND(AE432="C",AF432="NC"),"UTILIZOU O PDA CORRETAMENTE. NÃO HÁ FOTOS DE TODAS AS ETAPAS",IF(AND(AE432="NC",AF432="NC"),"NÃO UTILIZOU O PDA",IF(AND(AE432="NA",AF432="NA"),"NÃO AVALIADO POR FALHA DE SINCRONISMO"))))</f>
        <v>NÃO AVALIADO POR FALHA DE SINCRONISMO</v>
      </c>
      <c r="AH432" s="144" t="s">
        <v>207</v>
      </c>
      <c r="AI432" s="150" t="s">
        <v>6</v>
      </c>
      <c r="AJ432" s="149" t="str">
        <f>E432</f>
        <v>SÃO PAULO</v>
      </c>
      <c r="AK432" s="151" t="s">
        <v>60</v>
      </c>
    </row>
    <row r="433" spans="1:37" ht="30" hidden="1" customHeight="1">
      <c r="A433" s="162" t="s">
        <v>201</v>
      </c>
      <c r="B433" s="176">
        <v>2619788806</v>
      </c>
      <c r="C433" s="176" t="s">
        <v>123</v>
      </c>
      <c r="D433" s="176" t="s">
        <v>109</v>
      </c>
      <c r="E433" s="176" t="s">
        <v>5</v>
      </c>
      <c r="F433" s="176" t="s">
        <v>1549</v>
      </c>
      <c r="G433" s="176">
        <v>99</v>
      </c>
      <c r="H433" s="176" t="s">
        <v>260</v>
      </c>
      <c r="I433" s="176" t="s">
        <v>223</v>
      </c>
      <c r="J433" s="176" t="s">
        <v>1203</v>
      </c>
      <c r="K433" s="176"/>
      <c r="L433" s="204">
        <v>46331.396527777775</v>
      </c>
      <c r="M433" s="204">
        <v>46331.427083333336</v>
      </c>
      <c r="N433" s="176" t="s">
        <v>1179</v>
      </c>
      <c r="O433" s="155" t="s">
        <v>207</v>
      </c>
      <c r="P433" s="90"/>
      <c r="Q433" s="144" t="s">
        <v>207</v>
      </c>
      <c r="R433" s="90"/>
      <c r="S433" s="144" t="s">
        <v>207</v>
      </c>
      <c r="T433" s="90"/>
      <c r="U433" s="144" t="s">
        <v>207</v>
      </c>
      <c r="V433" s="90"/>
      <c r="W433" s="144" t="s">
        <v>207</v>
      </c>
      <c r="X433" s="90"/>
      <c r="Y433" s="144" t="s">
        <v>62</v>
      </c>
      <c r="Z433" s="90"/>
      <c r="AA433" s="144" t="s">
        <v>207</v>
      </c>
      <c r="AB433" s="90"/>
      <c r="AC433" s="144" t="s">
        <v>207</v>
      </c>
      <c r="AD433" s="90"/>
      <c r="AE433" s="144" t="s">
        <v>207</v>
      </c>
      <c r="AF433" s="142" t="str">
        <f>IF(AND(O433="",Q433="",S433="",U433="",W433="",Y433="",AA433="",AC433=""),"",IF(OR(AND(O433&lt;&gt;"NA",O433&lt;&gt;"C",O433&lt;&gt;"NC",O433&lt;&gt;"SF",O433&lt;&gt;""),AND(Q433&lt;&gt;"NA",Q433&lt;&gt;"C",Q433&lt;&gt;"NC",Q433&lt;&gt;"SF",Q433&lt;&gt;""),AND(S433&lt;&gt;"NA",S433&lt;&gt;"C",S433&lt;&gt;"NC",S433&lt;&gt;"SF",S433&lt;&gt;""),AND(U433&lt;&gt;"NA",U433&lt;&gt;"C",U433&lt;&gt;"NC",U433&lt;&gt;"SF",U433&lt;&gt;""),AND(W433&lt;&gt;"NA",W433&lt;&gt;"C",W433&lt;&gt;"NC",W433&lt;&gt;"SF",W433&lt;&gt;""),AND(Y433&lt;&gt;"NA",Y433&lt;&gt;"C",Y433&lt;&gt;"NC",Y433&lt;&gt;"SF",Y433&lt;&gt;""),AND(AA433&lt;&gt;"NA",AA433&lt;&gt;"C",AA433&lt;&gt;"NC",AA433&lt;&gt;"SF",AA433&lt;&gt;""),AND(AC433&lt;&gt;"NA",AC433&lt;&gt;"C",AC433&lt;&gt;"NC",AC433&lt;&gt;"SF",AC433&lt;&gt;"")),"FALSO",IF(AND(O433="NA",Q433="NA",S433="NA",U433="NA",W433="NA",Y433="NA",AA433="NA",AC433="NA"),"NA",IF(OR(O433="NC",Q433="NC",S433="NC",U433="NC",W433="NC",Y433="NC",AA433="NC",AC433="NC",O433="SF",Q433="SF",S433="SF",U433="SF",W433="SF",Y433="SF",AA433="SF",AC433="SF"),"NC",IF(OR(O433="C",Q433="C",S433="C",U433="C",W433="C",Y433="C",AA433="C",AC433="C"),"C","")))))</f>
        <v>C</v>
      </c>
      <c r="AG433" s="185" t="str">
        <f>IF(AND(AE433="C",AF433="C"),"UTILIZOU O PDA CORRETAMENTE",IF(AND(AE433="C",AF433="NC"),"UTILIZOU O PDA CORRETAMENTE. NÃO HÁ FOTOS DE TODAS AS ETAPAS",IF(AND(AE433="NC",AF433="NC"),"NÃO UTILIZOU O PDA",IF(AND(AE433="NA",AF433="NA"),"NÃO AVALIADO POR FALHA DE SINCRONISMO"))))</f>
        <v>UTILIZOU O PDA CORRETAMENTE</v>
      </c>
      <c r="AH433" s="144" t="s">
        <v>207</v>
      </c>
      <c r="AI433" s="150" t="s">
        <v>6</v>
      </c>
      <c r="AJ433" s="149" t="str">
        <f>E433</f>
        <v>SÃO PAULO</v>
      </c>
      <c r="AK433" s="151" t="s">
        <v>60</v>
      </c>
    </row>
    <row r="434" spans="1:37" ht="30" hidden="1" customHeight="1">
      <c r="A434" s="162" t="s">
        <v>201</v>
      </c>
      <c r="B434" s="176">
        <v>2619793081</v>
      </c>
      <c r="C434" s="176" t="s">
        <v>1172</v>
      </c>
      <c r="D434" s="176" t="s">
        <v>112</v>
      </c>
      <c r="E434" s="176" t="s">
        <v>5</v>
      </c>
      <c r="F434" s="176" t="s">
        <v>1377</v>
      </c>
      <c r="G434" s="176">
        <v>675</v>
      </c>
      <c r="H434" s="176"/>
      <c r="I434" s="176" t="s">
        <v>316</v>
      </c>
      <c r="J434" s="176" t="s">
        <v>1191</v>
      </c>
      <c r="K434" s="176" t="s">
        <v>1554</v>
      </c>
      <c r="L434" s="204">
        <v>46331.409722222219</v>
      </c>
      <c r="M434" s="204">
        <v>46331.499305555553</v>
      </c>
      <c r="N434" s="176" t="s">
        <v>1187</v>
      </c>
      <c r="O434" s="155" t="s">
        <v>207</v>
      </c>
      <c r="P434" s="90"/>
      <c r="Q434" s="144" t="s">
        <v>207</v>
      </c>
      <c r="R434" s="90"/>
      <c r="S434" s="144" t="s">
        <v>62</v>
      </c>
      <c r="T434" s="90"/>
      <c r="U434" s="144" t="s">
        <v>207</v>
      </c>
      <c r="V434" s="90"/>
      <c r="W434" s="144" t="s">
        <v>62</v>
      </c>
      <c r="X434" s="90"/>
      <c r="Y434" s="144" t="s">
        <v>62</v>
      </c>
      <c r="Z434" s="90"/>
      <c r="AA434" s="144" t="s">
        <v>62</v>
      </c>
      <c r="AB434" s="90"/>
      <c r="AC434" s="144" t="s">
        <v>207</v>
      </c>
      <c r="AD434" s="90"/>
      <c r="AE434" s="144" t="s">
        <v>207</v>
      </c>
      <c r="AF434" s="142" t="str">
        <f>IF(AND(O434="",Q434="",S434="",U434="",W434="",Y434="",AA434="",AC434=""),"",IF(OR(AND(O434&lt;&gt;"NA",O434&lt;&gt;"C",O434&lt;&gt;"NC",O434&lt;&gt;"SF",O434&lt;&gt;""),AND(Q434&lt;&gt;"NA",Q434&lt;&gt;"C",Q434&lt;&gt;"NC",Q434&lt;&gt;"SF",Q434&lt;&gt;""),AND(S434&lt;&gt;"NA",S434&lt;&gt;"C",S434&lt;&gt;"NC",S434&lt;&gt;"SF",S434&lt;&gt;""),AND(U434&lt;&gt;"NA",U434&lt;&gt;"C",U434&lt;&gt;"NC",U434&lt;&gt;"SF",U434&lt;&gt;""),AND(W434&lt;&gt;"NA",W434&lt;&gt;"C",W434&lt;&gt;"NC",W434&lt;&gt;"SF",W434&lt;&gt;""),AND(Y434&lt;&gt;"NA",Y434&lt;&gt;"C",Y434&lt;&gt;"NC",Y434&lt;&gt;"SF",Y434&lt;&gt;""),AND(AA434&lt;&gt;"NA",AA434&lt;&gt;"C",AA434&lt;&gt;"NC",AA434&lt;&gt;"SF",AA434&lt;&gt;""),AND(AC434&lt;&gt;"NA",AC434&lt;&gt;"C",AC434&lt;&gt;"NC",AC434&lt;&gt;"SF",AC434&lt;&gt;"")),"FALSO",IF(AND(O434="NA",Q434="NA",S434="NA",U434="NA",W434="NA",Y434="NA",AA434="NA",AC434="NA"),"NA",IF(OR(O434="NC",Q434="NC",S434="NC",U434="NC",W434="NC",Y434="NC",AA434="NC",AC434="NC",O434="SF",Q434="SF",S434="SF",U434="SF",W434="SF",Y434="SF",AA434="SF",AC434="SF"),"NC",IF(OR(O434="C",Q434="C",S434="C",U434="C",W434="C",Y434="C",AA434="C",AC434="C"),"C","")))))</f>
        <v>C</v>
      </c>
      <c r="AG434" s="185" t="str">
        <f>IF(AND(AE434="C",AF434="C"),"UTILIZOU O PDA CORRETAMENTE",IF(AND(AE434="C",AF434="NC"),"UTILIZOU O PDA CORRETAMENTE. NÃO HÁ FOTOS DE TODAS AS ETAPAS",IF(AND(AE434="NC",AF434="NC"),"NÃO UTILIZOU O PDA",IF(AND(AE434="NA",AF434="NA"),"NÃO AVALIADO POR FALHA DE SINCRONISMO"))))</f>
        <v>UTILIZOU O PDA CORRETAMENTE</v>
      </c>
      <c r="AH434" s="144" t="s">
        <v>207</v>
      </c>
      <c r="AI434" s="150" t="s">
        <v>6</v>
      </c>
      <c r="AJ434" s="149" t="str">
        <f>E434</f>
        <v>SÃO PAULO</v>
      </c>
      <c r="AK434" s="151" t="s">
        <v>60</v>
      </c>
    </row>
    <row r="435" spans="1:37" ht="30" hidden="1" customHeight="1">
      <c r="A435" s="162" t="s">
        <v>201</v>
      </c>
      <c r="B435" s="176">
        <v>2619345535</v>
      </c>
      <c r="C435" s="176" t="s">
        <v>121</v>
      </c>
      <c r="D435" s="176" t="s">
        <v>112</v>
      </c>
      <c r="E435" s="176" t="s">
        <v>5</v>
      </c>
      <c r="F435" s="176" t="s">
        <v>1555</v>
      </c>
      <c r="G435" s="176">
        <v>254</v>
      </c>
      <c r="H435" s="176"/>
      <c r="I435" s="176" t="s">
        <v>601</v>
      </c>
      <c r="J435" s="176" t="s">
        <v>1170</v>
      </c>
      <c r="K435" s="176"/>
      <c r="L435" s="204">
        <v>46331.444444444445</v>
      </c>
      <c r="M435" s="204">
        <v>46331.494444444441</v>
      </c>
      <c r="N435" s="176" t="s">
        <v>366</v>
      </c>
      <c r="O435" s="155" t="s">
        <v>207</v>
      </c>
      <c r="P435" s="90"/>
      <c r="Q435" s="144" t="s">
        <v>207</v>
      </c>
      <c r="R435" s="90"/>
      <c r="S435" s="144" t="s">
        <v>62</v>
      </c>
      <c r="T435" s="90"/>
      <c r="U435" s="144" t="s">
        <v>207</v>
      </c>
      <c r="V435" s="90"/>
      <c r="W435" s="144" t="s">
        <v>62</v>
      </c>
      <c r="X435" s="90"/>
      <c r="Y435" s="144" t="s">
        <v>62</v>
      </c>
      <c r="Z435" s="90"/>
      <c r="AA435" s="144" t="s">
        <v>62</v>
      </c>
      <c r="AB435" s="90"/>
      <c r="AC435" s="144" t="s">
        <v>207</v>
      </c>
      <c r="AD435" s="90"/>
      <c r="AE435" s="144" t="s">
        <v>207</v>
      </c>
      <c r="AF435" s="142" t="str">
        <f>IF(AND(O435="",Q435="",S435="",U435="",W435="",Y435="",AA435="",AC435=""),"",IF(OR(AND(O435&lt;&gt;"NA",O435&lt;&gt;"C",O435&lt;&gt;"NC",O435&lt;&gt;"SF",O435&lt;&gt;""),AND(Q435&lt;&gt;"NA",Q435&lt;&gt;"C",Q435&lt;&gt;"NC",Q435&lt;&gt;"SF",Q435&lt;&gt;""),AND(S435&lt;&gt;"NA",S435&lt;&gt;"C",S435&lt;&gt;"NC",S435&lt;&gt;"SF",S435&lt;&gt;""),AND(U435&lt;&gt;"NA",U435&lt;&gt;"C",U435&lt;&gt;"NC",U435&lt;&gt;"SF",U435&lt;&gt;""),AND(W435&lt;&gt;"NA",W435&lt;&gt;"C",W435&lt;&gt;"NC",W435&lt;&gt;"SF",W435&lt;&gt;""),AND(Y435&lt;&gt;"NA",Y435&lt;&gt;"C",Y435&lt;&gt;"NC",Y435&lt;&gt;"SF",Y435&lt;&gt;""),AND(AA435&lt;&gt;"NA",AA435&lt;&gt;"C",AA435&lt;&gt;"NC",AA435&lt;&gt;"SF",AA435&lt;&gt;""),AND(AC435&lt;&gt;"NA",AC435&lt;&gt;"C",AC435&lt;&gt;"NC",AC435&lt;&gt;"SF",AC435&lt;&gt;"")),"FALSO",IF(AND(O435="NA",Q435="NA",S435="NA",U435="NA",W435="NA",Y435="NA",AA435="NA",AC435="NA"),"NA",IF(OR(O435="NC",Q435="NC",S435="NC",U435="NC",W435="NC",Y435="NC",AA435="NC",AC435="NC",O435="SF",Q435="SF",S435="SF",U435="SF",W435="SF",Y435="SF",AA435="SF",AC435="SF"),"NC",IF(OR(O435="C",Q435="C",S435="C",U435="C",W435="C",Y435="C",AA435="C",AC435="C"),"C","")))))</f>
        <v>C</v>
      </c>
      <c r="AG435" s="185" t="str">
        <f>IF(AND(AE435="C",AF435="C"),"UTILIZOU O PDA CORRETAMENTE",IF(AND(AE435="C",AF435="NC"),"UTILIZOU O PDA CORRETAMENTE. NÃO HÁ FOTOS DE TODAS AS ETAPAS",IF(AND(AE435="NC",AF435="NC"),"NÃO UTILIZOU O PDA",IF(AND(AE435="NA",AF435="NA"),"NÃO AVALIADO POR FALHA DE SINCRONISMO"))))</f>
        <v>UTILIZOU O PDA CORRETAMENTE</v>
      </c>
      <c r="AH435" s="144" t="s">
        <v>207</v>
      </c>
      <c r="AI435" s="150" t="s">
        <v>6</v>
      </c>
      <c r="AJ435" s="149" t="str">
        <f>E435</f>
        <v>SÃO PAULO</v>
      </c>
      <c r="AK435" s="151" t="s">
        <v>60</v>
      </c>
    </row>
    <row r="436" spans="1:37" ht="30" hidden="1" customHeight="1">
      <c r="A436" s="162" t="s">
        <v>201</v>
      </c>
      <c r="B436" s="176">
        <v>2618863608</v>
      </c>
      <c r="C436" s="176" t="s">
        <v>121</v>
      </c>
      <c r="D436" s="176" t="s">
        <v>112</v>
      </c>
      <c r="E436" s="176" t="s">
        <v>5</v>
      </c>
      <c r="F436" s="176" t="s">
        <v>1556</v>
      </c>
      <c r="G436" s="176">
        <v>442</v>
      </c>
      <c r="H436" s="176"/>
      <c r="I436" s="176" t="s">
        <v>1557</v>
      </c>
      <c r="J436" s="176" t="s">
        <v>1170</v>
      </c>
      <c r="K436" s="176"/>
      <c r="L436" s="204">
        <v>46331.470833333333</v>
      </c>
      <c r="M436" s="204">
        <v>46331.472222222219</v>
      </c>
      <c r="N436" s="176" t="s">
        <v>1171</v>
      </c>
      <c r="O436" s="155" t="s">
        <v>207</v>
      </c>
      <c r="P436" s="90"/>
      <c r="Q436" s="144" t="s">
        <v>207</v>
      </c>
      <c r="R436" s="90"/>
      <c r="S436" s="144" t="s">
        <v>62</v>
      </c>
      <c r="T436" s="90"/>
      <c r="U436" s="144" t="s">
        <v>207</v>
      </c>
      <c r="V436" s="90"/>
      <c r="W436" s="144" t="s">
        <v>62</v>
      </c>
      <c r="X436" s="90"/>
      <c r="Y436" s="144" t="s">
        <v>62</v>
      </c>
      <c r="Z436" s="90"/>
      <c r="AA436" s="144" t="s">
        <v>62</v>
      </c>
      <c r="AB436" s="90"/>
      <c r="AC436" s="144" t="s">
        <v>207</v>
      </c>
      <c r="AD436" s="90"/>
      <c r="AE436" s="144" t="s">
        <v>207</v>
      </c>
      <c r="AF436" s="142" t="str">
        <f>IF(AND(O436="",Q436="",S436="",U436="",W436="",Y436="",AA436="",AC436=""),"",IF(OR(AND(O436&lt;&gt;"NA",O436&lt;&gt;"C",O436&lt;&gt;"NC",O436&lt;&gt;"SF",O436&lt;&gt;""),AND(Q436&lt;&gt;"NA",Q436&lt;&gt;"C",Q436&lt;&gt;"NC",Q436&lt;&gt;"SF",Q436&lt;&gt;""),AND(S436&lt;&gt;"NA",S436&lt;&gt;"C",S436&lt;&gt;"NC",S436&lt;&gt;"SF",S436&lt;&gt;""),AND(U436&lt;&gt;"NA",U436&lt;&gt;"C",U436&lt;&gt;"NC",U436&lt;&gt;"SF",U436&lt;&gt;""),AND(W436&lt;&gt;"NA",W436&lt;&gt;"C",W436&lt;&gt;"NC",W436&lt;&gt;"SF",W436&lt;&gt;""),AND(Y436&lt;&gt;"NA",Y436&lt;&gt;"C",Y436&lt;&gt;"NC",Y436&lt;&gt;"SF",Y436&lt;&gt;""),AND(AA436&lt;&gt;"NA",AA436&lt;&gt;"C",AA436&lt;&gt;"NC",AA436&lt;&gt;"SF",AA436&lt;&gt;""),AND(AC436&lt;&gt;"NA",AC436&lt;&gt;"C",AC436&lt;&gt;"NC",AC436&lt;&gt;"SF",AC436&lt;&gt;"")),"FALSO",IF(AND(O436="NA",Q436="NA",S436="NA",U436="NA",W436="NA",Y436="NA",AA436="NA",AC436="NA"),"NA",IF(OR(O436="NC",Q436="NC",S436="NC",U436="NC",W436="NC",Y436="NC",AA436="NC",AC436="NC",O436="SF",Q436="SF",S436="SF",U436="SF",W436="SF",Y436="SF",AA436="SF",AC436="SF"),"NC",IF(OR(O436="C",Q436="C",S436="C",U436="C",W436="C",Y436="C",AA436="C",AC436="C"),"C","")))))</f>
        <v>C</v>
      </c>
      <c r="AG436" s="185" t="str">
        <f>IF(AND(AE436="C",AF436="C"),"UTILIZOU O PDA CORRETAMENTE",IF(AND(AE436="C",AF436="NC"),"UTILIZOU O PDA CORRETAMENTE. NÃO HÁ FOTOS DE TODAS AS ETAPAS",IF(AND(AE436="NC",AF436="NC"),"NÃO UTILIZOU O PDA",IF(AND(AE436="NA",AF436="NA"),"NÃO AVALIADO POR FALHA DE SINCRONISMO"))))</f>
        <v>UTILIZOU O PDA CORRETAMENTE</v>
      </c>
      <c r="AH436" s="144" t="s">
        <v>207</v>
      </c>
      <c r="AI436" s="150" t="s">
        <v>6</v>
      </c>
      <c r="AJ436" s="149" t="str">
        <f>E436</f>
        <v>SÃO PAULO</v>
      </c>
      <c r="AK436" s="151" t="s">
        <v>60</v>
      </c>
    </row>
    <row r="437" spans="1:37" ht="30" hidden="1" customHeight="1">
      <c r="A437" s="162" t="s">
        <v>201</v>
      </c>
      <c r="B437" s="176">
        <v>2619794475</v>
      </c>
      <c r="C437" s="176" t="s">
        <v>1206</v>
      </c>
      <c r="D437" s="176" t="s">
        <v>111</v>
      </c>
      <c r="E437" s="176" t="s">
        <v>5</v>
      </c>
      <c r="F437" s="176" t="s">
        <v>782</v>
      </c>
      <c r="G437" s="176">
        <v>131</v>
      </c>
      <c r="H437" s="176"/>
      <c r="I437" s="176" t="s">
        <v>316</v>
      </c>
      <c r="J437" s="176" t="s">
        <v>1207</v>
      </c>
      <c r="K437" s="176" t="s">
        <v>1558</v>
      </c>
      <c r="L437" s="204">
        <v>46331.477083333331</v>
      </c>
      <c r="M437" s="204">
        <v>46331.563888888886</v>
      </c>
      <c r="N437" s="176" t="s">
        <v>1179</v>
      </c>
      <c r="O437" s="155" t="s">
        <v>207</v>
      </c>
      <c r="P437" s="90"/>
      <c r="Q437" s="144" t="s">
        <v>207</v>
      </c>
      <c r="R437" s="90"/>
      <c r="S437" s="144" t="s">
        <v>230</v>
      </c>
      <c r="T437" s="90"/>
      <c r="U437" s="144" t="s">
        <v>207</v>
      </c>
      <c r="V437" s="90"/>
      <c r="W437" s="144" t="s">
        <v>207</v>
      </c>
      <c r="X437" s="90"/>
      <c r="Y437" s="144" t="s">
        <v>62</v>
      </c>
      <c r="Z437" s="90"/>
      <c r="AA437" s="144" t="s">
        <v>230</v>
      </c>
      <c r="AB437" s="90"/>
      <c r="AC437" s="144" t="s">
        <v>230</v>
      </c>
      <c r="AD437" s="90"/>
      <c r="AE437" s="144" t="s">
        <v>207</v>
      </c>
      <c r="AF437" s="142" t="str">
        <f>IF(AND(O437="",Q437="",S437="",U437="",W437="",Y437="",AA437="",AC437=""),"",IF(OR(AND(O437&lt;&gt;"NA",O437&lt;&gt;"C",O437&lt;&gt;"NC",O437&lt;&gt;"SF",O437&lt;&gt;""),AND(Q437&lt;&gt;"NA",Q437&lt;&gt;"C",Q437&lt;&gt;"NC",Q437&lt;&gt;"SF",Q437&lt;&gt;""),AND(S437&lt;&gt;"NA",S437&lt;&gt;"C",S437&lt;&gt;"NC",S437&lt;&gt;"SF",S437&lt;&gt;""),AND(U437&lt;&gt;"NA",U437&lt;&gt;"C",U437&lt;&gt;"NC",U437&lt;&gt;"SF",U437&lt;&gt;""),AND(W437&lt;&gt;"NA",W437&lt;&gt;"C",W437&lt;&gt;"NC",W437&lt;&gt;"SF",W437&lt;&gt;""),AND(Y437&lt;&gt;"NA",Y437&lt;&gt;"C",Y437&lt;&gt;"NC",Y437&lt;&gt;"SF",Y437&lt;&gt;""),AND(AA437&lt;&gt;"NA",AA437&lt;&gt;"C",AA437&lt;&gt;"NC",AA437&lt;&gt;"SF",AA437&lt;&gt;""),AND(AC437&lt;&gt;"NA",AC437&lt;&gt;"C",AC437&lt;&gt;"NC",AC437&lt;&gt;"SF",AC437&lt;&gt;"")),"FALSO",IF(AND(O437="NA",Q437="NA",S437="NA",U437="NA",W437="NA",Y437="NA",AA437="NA",AC437="NA"),"NA",IF(OR(O437="NC",Q437="NC",S437="NC",U437="NC",W437="NC",Y437="NC",AA437="NC",AC437="NC",O437="SF",Q437="SF",S437="SF",U437="SF",W437="SF",Y437="SF",AA437="SF",AC437="SF"),"NC",IF(OR(O437="C",Q437="C",S437="C",U437="C",W437="C",Y437="C",AA437="C",AC437="C"),"C","")))))</f>
        <v>NC</v>
      </c>
      <c r="AG437" s="185" t="str">
        <f>IF(AND(AE437="C",AF437="C"),"UTILIZOU O PDA CORRETAMENTE",IF(AND(AE437="C",AF437="NC"),"UTILIZOU O PDA CORRETAMENTE. NÃO HÁ FOTOS DE TODAS AS ETAPAS",IF(AND(AE437="NC",AF437="NC"),"NÃO UTILIZOU O PDA",IF(AND(AE437="NA",AF437="NA"),"NÃO AVALIADO POR FALHA DE SINCRONISMO"))))</f>
        <v>UTILIZOU O PDA CORRETAMENTE. NÃO HÁ FOTOS DE TODAS AS ETAPAS</v>
      </c>
      <c r="AH437" s="144" t="s">
        <v>207</v>
      </c>
      <c r="AI437" s="150" t="s">
        <v>6</v>
      </c>
      <c r="AJ437" s="149" t="str">
        <f>E437</f>
        <v>SÃO PAULO</v>
      </c>
      <c r="AK437" s="151" t="s">
        <v>60</v>
      </c>
    </row>
    <row r="438" spans="1:37" ht="30" hidden="1" customHeight="1">
      <c r="A438" s="162" t="s">
        <v>201</v>
      </c>
      <c r="B438" s="176">
        <v>2618863620</v>
      </c>
      <c r="C438" s="176" t="s">
        <v>121</v>
      </c>
      <c r="D438" s="176" t="s">
        <v>112</v>
      </c>
      <c r="E438" s="176" t="s">
        <v>5</v>
      </c>
      <c r="F438" s="176" t="s">
        <v>1556</v>
      </c>
      <c r="G438" s="176">
        <v>456</v>
      </c>
      <c r="H438" s="176" t="s">
        <v>203</v>
      </c>
      <c r="I438" s="176" t="s">
        <v>1557</v>
      </c>
      <c r="J438" s="176" t="s">
        <v>1170</v>
      </c>
      <c r="K438" s="176" t="s">
        <v>217</v>
      </c>
      <c r="L438" s="204">
        <v>46331.5</v>
      </c>
      <c r="M438" s="204">
        <v>46331.5</v>
      </c>
      <c r="N438" s="176" t="s">
        <v>1171</v>
      </c>
      <c r="O438" s="155" t="s">
        <v>207</v>
      </c>
      <c r="P438" s="90"/>
      <c r="Q438" s="144" t="s">
        <v>207</v>
      </c>
      <c r="R438" s="90"/>
      <c r="S438" s="144" t="s">
        <v>62</v>
      </c>
      <c r="T438" s="90"/>
      <c r="U438" s="144" t="s">
        <v>207</v>
      </c>
      <c r="V438" s="90"/>
      <c r="W438" s="144" t="s">
        <v>62</v>
      </c>
      <c r="X438" s="90"/>
      <c r="Y438" s="144" t="s">
        <v>62</v>
      </c>
      <c r="Z438" s="90"/>
      <c r="AA438" s="144" t="s">
        <v>62</v>
      </c>
      <c r="AB438" s="90"/>
      <c r="AC438" s="144" t="s">
        <v>231</v>
      </c>
      <c r="AD438" s="90" t="s">
        <v>1238</v>
      </c>
      <c r="AE438" s="144" t="s">
        <v>207</v>
      </c>
      <c r="AF438" s="142" t="str">
        <f>IF(AND(O438="",Q438="",S438="",U438="",W438="",Y438="",AA438="",AC438=""),"",IF(OR(AND(O438&lt;&gt;"NA",O438&lt;&gt;"C",O438&lt;&gt;"NC",O438&lt;&gt;"SF",O438&lt;&gt;""),AND(Q438&lt;&gt;"NA",Q438&lt;&gt;"C",Q438&lt;&gt;"NC",Q438&lt;&gt;"SF",Q438&lt;&gt;""),AND(S438&lt;&gt;"NA",S438&lt;&gt;"C",S438&lt;&gt;"NC",S438&lt;&gt;"SF",S438&lt;&gt;""),AND(U438&lt;&gt;"NA",U438&lt;&gt;"C",U438&lt;&gt;"NC",U438&lt;&gt;"SF",U438&lt;&gt;""),AND(W438&lt;&gt;"NA",W438&lt;&gt;"C",W438&lt;&gt;"NC",W438&lt;&gt;"SF",W438&lt;&gt;""),AND(Y438&lt;&gt;"NA",Y438&lt;&gt;"C",Y438&lt;&gt;"NC",Y438&lt;&gt;"SF",Y438&lt;&gt;""),AND(AA438&lt;&gt;"NA",AA438&lt;&gt;"C",AA438&lt;&gt;"NC",AA438&lt;&gt;"SF",AA438&lt;&gt;""),AND(AC438&lt;&gt;"NA",AC438&lt;&gt;"C",AC438&lt;&gt;"NC",AC438&lt;&gt;"SF",AC438&lt;&gt;"")),"FALSO",IF(AND(O438="NA",Q438="NA",S438="NA",U438="NA",W438="NA",Y438="NA",AA438="NA",AC438="NA"),"NA",IF(OR(O438="NC",Q438="NC",S438="NC",U438="NC",W438="NC",Y438="NC",AA438="NC",AC438="NC",O438="SF",Q438="SF",S438="SF",U438="SF",W438="SF",Y438="SF",AA438="SF",AC438="SF"),"NC",IF(OR(O438="C",Q438="C",S438="C",U438="C",W438="C",Y438="C",AA438="C",AC438="C"),"C","")))))</f>
        <v>NC</v>
      </c>
      <c r="AG438" s="185" t="str">
        <f>IF(AND(AE438="C",AF438="C"),"UTILIZOU O PDA CORRETAMENTE",IF(AND(AE438="C",AF438="NC"),"UTILIZOU O PDA CORRETAMENTE. NÃO HÁ FOTOS DE TODAS AS ETAPAS",IF(AND(AE438="NC",AF438="NC"),"NÃO UTILIZOU O PDA",IF(AND(AE438="NA",AF438="NA"),"NÃO AVALIADO POR FALHA DE SINCRONISMO"))))</f>
        <v>UTILIZOU O PDA CORRETAMENTE. NÃO HÁ FOTOS DE TODAS AS ETAPAS</v>
      </c>
      <c r="AH438" s="144" t="s">
        <v>207</v>
      </c>
      <c r="AI438" s="150" t="s">
        <v>6</v>
      </c>
      <c r="AJ438" s="149" t="str">
        <f>E438</f>
        <v>SÃO PAULO</v>
      </c>
      <c r="AK438" s="151" t="s">
        <v>60</v>
      </c>
    </row>
    <row r="439" spans="1:37" ht="30" hidden="1" customHeight="1">
      <c r="A439" s="162" t="s">
        <v>201</v>
      </c>
      <c r="B439" s="176">
        <v>2619780035</v>
      </c>
      <c r="C439" s="176" t="s">
        <v>1180</v>
      </c>
      <c r="D439" s="176" t="s">
        <v>109</v>
      </c>
      <c r="E439" s="176" t="s">
        <v>5</v>
      </c>
      <c r="F439" s="176" t="s">
        <v>456</v>
      </c>
      <c r="G439" s="176">
        <v>1312</v>
      </c>
      <c r="H439" s="176" t="s">
        <v>212</v>
      </c>
      <c r="I439" s="176" t="s">
        <v>414</v>
      </c>
      <c r="J439" s="176" t="s">
        <v>1182</v>
      </c>
      <c r="K439" s="176" t="s">
        <v>217</v>
      </c>
      <c r="L439" s="204">
        <v>46331.537499999999</v>
      </c>
      <c r="M439" s="204">
        <v>46331.579861111109</v>
      </c>
      <c r="N439" s="176" t="s">
        <v>1169</v>
      </c>
      <c r="O439" s="155" t="s">
        <v>207</v>
      </c>
      <c r="P439" s="90"/>
      <c r="Q439" s="144" t="s">
        <v>207</v>
      </c>
      <c r="R439" s="90"/>
      <c r="S439" s="144" t="s">
        <v>207</v>
      </c>
      <c r="T439" s="90"/>
      <c r="U439" s="144" t="s">
        <v>207</v>
      </c>
      <c r="V439" s="90"/>
      <c r="W439" s="144" t="s">
        <v>207</v>
      </c>
      <c r="X439" s="90"/>
      <c r="Y439" s="144" t="s">
        <v>62</v>
      </c>
      <c r="Z439" s="90"/>
      <c r="AA439" s="144" t="s">
        <v>207</v>
      </c>
      <c r="AB439" s="90"/>
      <c r="AC439" s="144" t="s">
        <v>207</v>
      </c>
      <c r="AD439" s="90"/>
      <c r="AE439" s="144" t="s">
        <v>207</v>
      </c>
      <c r="AF439" s="142" t="str">
        <f>IF(AND(O439="",Q439="",S439="",U439="",W439="",Y439="",AA439="",AC439=""),"",IF(OR(AND(O439&lt;&gt;"NA",O439&lt;&gt;"C",O439&lt;&gt;"NC",O439&lt;&gt;"SF",O439&lt;&gt;""),AND(Q439&lt;&gt;"NA",Q439&lt;&gt;"C",Q439&lt;&gt;"NC",Q439&lt;&gt;"SF",Q439&lt;&gt;""),AND(S439&lt;&gt;"NA",S439&lt;&gt;"C",S439&lt;&gt;"NC",S439&lt;&gt;"SF",S439&lt;&gt;""),AND(U439&lt;&gt;"NA",U439&lt;&gt;"C",U439&lt;&gt;"NC",U439&lt;&gt;"SF",U439&lt;&gt;""),AND(W439&lt;&gt;"NA",W439&lt;&gt;"C",W439&lt;&gt;"NC",W439&lt;&gt;"SF",W439&lt;&gt;""),AND(Y439&lt;&gt;"NA",Y439&lt;&gt;"C",Y439&lt;&gt;"NC",Y439&lt;&gt;"SF",Y439&lt;&gt;""),AND(AA439&lt;&gt;"NA",AA439&lt;&gt;"C",AA439&lt;&gt;"NC",AA439&lt;&gt;"SF",AA439&lt;&gt;""),AND(AC439&lt;&gt;"NA",AC439&lt;&gt;"C",AC439&lt;&gt;"NC",AC439&lt;&gt;"SF",AC439&lt;&gt;"")),"FALSO",IF(AND(O439="NA",Q439="NA",S439="NA",U439="NA",W439="NA",Y439="NA",AA439="NA",AC439="NA"),"NA",IF(OR(O439="NC",Q439="NC",S439="NC",U439="NC",W439="NC",Y439="NC",AA439="NC",AC439="NC",O439="SF",Q439="SF",S439="SF",U439="SF",W439="SF",Y439="SF",AA439="SF",AC439="SF"),"NC",IF(OR(O439="C",Q439="C",S439="C",U439="C",W439="C",Y439="C",AA439="C",AC439="C"),"C","")))))</f>
        <v>C</v>
      </c>
      <c r="AG439" s="185" t="str">
        <f>IF(AND(AE439="C",AF439="C"),"UTILIZOU O PDA CORRETAMENTE",IF(AND(AE439="C",AF439="NC"),"UTILIZOU O PDA CORRETAMENTE. NÃO HÁ FOTOS DE TODAS AS ETAPAS",IF(AND(AE439="NC",AF439="NC"),"NÃO UTILIZOU O PDA",IF(AND(AE439="NA",AF439="NA"),"NÃO AVALIADO POR FALHA DE SINCRONISMO"))))</f>
        <v>UTILIZOU O PDA CORRETAMENTE</v>
      </c>
      <c r="AH439" s="144" t="s">
        <v>207</v>
      </c>
      <c r="AI439" s="150" t="s">
        <v>6</v>
      </c>
      <c r="AJ439" s="149" t="str">
        <f>E439</f>
        <v>SÃO PAULO</v>
      </c>
      <c r="AK439" s="151" t="s">
        <v>60</v>
      </c>
    </row>
    <row r="440" spans="1:37" ht="30" hidden="1" customHeight="1">
      <c r="A440" s="162" t="s">
        <v>201</v>
      </c>
      <c r="B440" s="176">
        <v>2617775292</v>
      </c>
      <c r="C440" s="176" t="s">
        <v>1218</v>
      </c>
      <c r="D440" s="176" t="s">
        <v>110</v>
      </c>
      <c r="E440" s="176" t="s">
        <v>5</v>
      </c>
      <c r="F440" s="176" t="s">
        <v>748</v>
      </c>
      <c r="G440" s="176">
        <v>88</v>
      </c>
      <c r="H440" s="176" t="s">
        <v>217</v>
      </c>
      <c r="I440" s="176" t="s">
        <v>272</v>
      </c>
      <c r="J440" s="176" t="s">
        <v>1220</v>
      </c>
      <c r="K440" s="176" t="s">
        <v>1559</v>
      </c>
      <c r="L440" s="204">
        <v>46331.551388888889</v>
      </c>
      <c r="M440" s="204">
        <v>46331.680555555555</v>
      </c>
      <c r="N440" s="176" t="s">
        <v>1183</v>
      </c>
      <c r="O440" s="155" t="s">
        <v>207</v>
      </c>
      <c r="P440" s="90"/>
      <c r="Q440" s="144" t="s">
        <v>207</v>
      </c>
      <c r="R440" s="90"/>
      <c r="S440" s="144" t="s">
        <v>207</v>
      </c>
      <c r="T440" s="90"/>
      <c r="U440" s="144" t="s">
        <v>207</v>
      </c>
      <c r="V440" s="90"/>
      <c r="W440" s="144" t="s">
        <v>207</v>
      </c>
      <c r="X440" s="90"/>
      <c r="Y440" s="144" t="s">
        <v>62</v>
      </c>
      <c r="Z440" s="90"/>
      <c r="AA440" s="144" t="s">
        <v>207</v>
      </c>
      <c r="AB440" s="90"/>
      <c r="AC440" s="144" t="s">
        <v>207</v>
      </c>
      <c r="AD440" s="90"/>
      <c r="AE440" s="144" t="s">
        <v>207</v>
      </c>
      <c r="AF440" s="142" t="str">
        <f>IF(AND(O440="",Q440="",S440="",U440="",W440="",Y440="",AA440="",AC440=""),"",IF(OR(AND(O440&lt;&gt;"NA",O440&lt;&gt;"C",O440&lt;&gt;"NC",O440&lt;&gt;"SF",O440&lt;&gt;""),AND(Q440&lt;&gt;"NA",Q440&lt;&gt;"C",Q440&lt;&gt;"NC",Q440&lt;&gt;"SF",Q440&lt;&gt;""),AND(S440&lt;&gt;"NA",S440&lt;&gt;"C",S440&lt;&gt;"NC",S440&lt;&gt;"SF",S440&lt;&gt;""),AND(U440&lt;&gt;"NA",U440&lt;&gt;"C",U440&lt;&gt;"NC",U440&lt;&gt;"SF",U440&lt;&gt;""),AND(W440&lt;&gt;"NA",W440&lt;&gt;"C",W440&lt;&gt;"NC",W440&lt;&gt;"SF",W440&lt;&gt;""),AND(Y440&lt;&gt;"NA",Y440&lt;&gt;"C",Y440&lt;&gt;"NC",Y440&lt;&gt;"SF",Y440&lt;&gt;""),AND(AA440&lt;&gt;"NA",AA440&lt;&gt;"C",AA440&lt;&gt;"NC",AA440&lt;&gt;"SF",AA440&lt;&gt;""),AND(AC440&lt;&gt;"NA",AC440&lt;&gt;"C",AC440&lt;&gt;"NC",AC440&lt;&gt;"SF",AC440&lt;&gt;"")),"FALSO",IF(AND(O440="NA",Q440="NA",S440="NA",U440="NA",W440="NA",Y440="NA",AA440="NA",AC440="NA"),"NA",IF(OR(O440="NC",Q440="NC",S440="NC",U440="NC",W440="NC",Y440="NC",AA440="NC",AC440="NC",O440="SF",Q440="SF",S440="SF",U440="SF",W440="SF",Y440="SF",AA440="SF",AC440="SF"),"NC",IF(OR(O440="C",Q440="C",S440="C",U440="C",W440="C",Y440="C",AA440="C",AC440="C"),"C","")))))</f>
        <v>C</v>
      </c>
      <c r="AG440" s="185" t="str">
        <f>IF(AND(AE440="C",AF440="C"),"UTILIZOU O PDA CORRETAMENTE",IF(AND(AE440="C",AF440="NC"),"UTILIZOU O PDA CORRETAMENTE. NÃO HÁ FOTOS DE TODAS AS ETAPAS",IF(AND(AE440="NC",AF440="NC"),"NÃO UTILIZOU O PDA",IF(AND(AE440="NA",AF440="NA"),"NÃO AVALIADO POR FALHA DE SINCRONISMO"))))</f>
        <v>UTILIZOU O PDA CORRETAMENTE</v>
      </c>
      <c r="AH440" s="144" t="s">
        <v>207</v>
      </c>
      <c r="AI440" s="150" t="s">
        <v>6</v>
      </c>
      <c r="AJ440" s="149" t="str">
        <f>E440</f>
        <v>SÃO PAULO</v>
      </c>
      <c r="AK440" s="151" t="s">
        <v>60</v>
      </c>
    </row>
    <row r="441" spans="1:37" ht="30" hidden="1" customHeight="1">
      <c r="A441" s="162" t="s">
        <v>201</v>
      </c>
      <c r="B441" s="176">
        <v>2619793292</v>
      </c>
      <c r="C441" s="176" t="s">
        <v>1172</v>
      </c>
      <c r="D441" s="176" t="s">
        <v>112</v>
      </c>
      <c r="E441" s="176" t="s">
        <v>5</v>
      </c>
      <c r="F441" s="176" t="s">
        <v>1076</v>
      </c>
      <c r="G441" s="176">
        <v>1021</v>
      </c>
      <c r="H441" s="176" t="s">
        <v>217</v>
      </c>
      <c r="I441" s="176" t="s">
        <v>316</v>
      </c>
      <c r="J441" s="176" t="s">
        <v>1191</v>
      </c>
      <c r="K441" s="176" t="s">
        <v>1292</v>
      </c>
      <c r="L441" s="204">
        <v>46331.572222222225</v>
      </c>
      <c r="M441" s="204">
        <v>46331.619444444441</v>
      </c>
      <c r="N441" s="176" t="s">
        <v>1187</v>
      </c>
      <c r="O441" s="155" t="s">
        <v>207</v>
      </c>
      <c r="P441" s="90"/>
      <c r="Q441" s="144" t="s">
        <v>207</v>
      </c>
      <c r="R441" s="90"/>
      <c r="S441" s="144" t="s">
        <v>62</v>
      </c>
      <c r="T441" s="90"/>
      <c r="U441" s="144" t="s">
        <v>207</v>
      </c>
      <c r="V441" s="90"/>
      <c r="W441" s="144" t="s">
        <v>62</v>
      </c>
      <c r="X441" s="90"/>
      <c r="Y441" s="144" t="s">
        <v>62</v>
      </c>
      <c r="Z441" s="90"/>
      <c r="AA441" s="144" t="s">
        <v>230</v>
      </c>
      <c r="AB441" s="90"/>
      <c r="AC441" s="144" t="s">
        <v>207</v>
      </c>
      <c r="AD441" s="90"/>
      <c r="AE441" s="144" t="s">
        <v>207</v>
      </c>
      <c r="AF441" s="142" t="str">
        <f>IF(AND(O441="",Q441="",S441="",U441="",W441="",Y441="",AA441="",AC441=""),"",IF(OR(AND(O441&lt;&gt;"NA",O441&lt;&gt;"C",O441&lt;&gt;"NC",O441&lt;&gt;"SF",O441&lt;&gt;""),AND(Q441&lt;&gt;"NA",Q441&lt;&gt;"C",Q441&lt;&gt;"NC",Q441&lt;&gt;"SF",Q441&lt;&gt;""),AND(S441&lt;&gt;"NA",S441&lt;&gt;"C",S441&lt;&gt;"NC",S441&lt;&gt;"SF",S441&lt;&gt;""),AND(U441&lt;&gt;"NA",U441&lt;&gt;"C",U441&lt;&gt;"NC",U441&lt;&gt;"SF",U441&lt;&gt;""),AND(W441&lt;&gt;"NA",W441&lt;&gt;"C",W441&lt;&gt;"NC",W441&lt;&gt;"SF",W441&lt;&gt;""),AND(Y441&lt;&gt;"NA",Y441&lt;&gt;"C",Y441&lt;&gt;"NC",Y441&lt;&gt;"SF",Y441&lt;&gt;""),AND(AA441&lt;&gt;"NA",AA441&lt;&gt;"C",AA441&lt;&gt;"NC",AA441&lt;&gt;"SF",AA441&lt;&gt;""),AND(AC441&lt;&gt;"NA",AC441&lt;&gt;"C",AC441&lt;&gt;"NC",AC441&lt;&gt;"SF",AC441&lt;&gt;"")),"FALSO",IF(AND(O441="NA",Q441="NA",S441="NA",U441="NA",W441="NA",Y441="NA",AA441="NA",AC441="NA"),"NA",IF(OR(O441="NC",Q441="NC",S441="NC",U441="NC",W441="NC",Y441="NC",AA441="NC",AC441="NC",O441="SF",Q441="SF",S441="SF",U441="SF",W441="SF",Y441="SF",AA441="SF",AC441="SF"),"NC",IF(OR(O441="C",Q441="C",S441="C",U441="C",W441="C",Y441="C",AA441="C",AC441="C"),"C","")))))</f>
        <v>NC</v>
      </c>
      <c r="AG441" s="185" t="str">
        <f>IF(AND(AE441="C",AF441="C"),"UTILIZOU O PDA CORRETAMENTE",IF(AND(AE441="C",AF441="NC"),"UTILIZOU O PDA CORRETAMENTE. NÃO HÁ FOTOS DE TODAS AS ETAPAS",IF(AND(AE441="NC",AF441="NC"),"NÃO UTILIZOU O PDA",IF(AND(AE441="NA",AF441="NA"),"NÃO AVALIADO POR FALHA DE SINCRONISMO"))))</f>
        <v>UTILIZOU O PDA CORRETAMENTE. NÃO HÁ FOTOS DE TODAS AS ETAPAS</v>
      </c>
      <c r="AH441" s="144"/>
      <c r="AI441" s="150" t="s">
        <v>6</v>
      </c>
      <c r="AJ441" s="149" t="str">
        <f>E441</f>
        <v>SÃO PAULO</v>
      </c>
      <c r="AK441" s="151" t="s">
        <v>60</v>
      </c>
    </row>
    <row r="442" spans="1:37" ht="30" hidden="1" customHeight="1">
      <c r="A442" s="162" t="s">
        <v>201</v>
      </c>
      <c r="B442" s="176">
        <v>2619301121</v>
      </c>
      <c r="C442" s="176" t="s">
        <v>121</v>
      </c>
      <c r="D442" s="176" t="s">
        <v>112</v>
      </c>
      <c r="E442" s="176" t="s">
        <v>5</v>
      </c>
      <c r="F442" s="176" t="s">
        <v>1268</v>
      </c>
      <c r="G442" s="176">
        <v>80</v>
      </c>
      <c r="H442" s="176"/>
      <c r="I442" s="176" t="s">
        <v>546</v>
      </c>
      <c r="J442" s="176" t="s">
        <v>1560</v>
      </c>
      <c r="K442" s="176"/>
      <c r="L442" s="204">
        <v>46331.579861111109</v>
      </c>
      <c r="M442" s="204">
        <v>46331.601388888892</v>
      </c>
      <c r="N442" s="176" t="s">
        <v>366</v>
      </c>
      <c r="O442" s="155" t="s">
        <v>207</v>
      </c>
      <c r="P442" s="90"/>
      <c r="Q442" s="144" t="s">
        <v>207</v>
      </c>
      <c r="R442" s="90"/>
      <c r="S442" s="144" t="s">
        <v>62</v>
      </c>
      <c r="T442" s="90"/>
      <c r="U442" s="144" t="s">
        <v>207</v>
      </c>
      <c r="V442" s="90"/>
      <c r="W442" s="144" t="s">
        <v>62</v>
      </c>
      <c r="X442" s="90"/>
      <c r="Y442" s="144" t="s">
        <v>62</v>
      </c>
      <c r="Z442" s="90"/>
      <c r="AA442" s="144" t="s">
        <v>62</v>
      </c>
      <c r="AB442" s="90"/>
      <c r="AC442" s="144" t="s">
        <v>207</v>
      </c>
      <c r="AD442" s="90"/>
      <c r="AE442" s="144" t="s">
        <v>207</v>
      </c>
      <c r="AF442" s="142" t="str">
        <f>IF(AND(O442="",Q442="",S442="",U442="",W442="",Y442="",AA442="",AC442=""),"",IF(OR(AND(O442&lt;&gt;"NA",O442&lt;&gt;"C",O442&lt;&gt;"NC",O442&lt;&gt;"SF",O442&lt;&gt;""),AND(Q442&lt;&gt;"NA",Q442&lt;&gt;"C",Q442&lt;&gt;"NC",Q442&lt;&gt;"SF",Q442&lt;&gt;""),AND(S442&lt;&gt;"NA",S442&lt;&gt;"C",S442&lt;&gt;"NC",S442&lt;&gt;"SF",S442&lt;&gt;""),AND(U442&lt;&gt;"NA",U442&lt;&gt;"C",U442&lt;&gt;"NC",U442&lt;&gt;"SF",U442&lt;&gt;""),AND(W442&lt;&gt;"NA",W442&lt;&gt;"C",W442&lt;&gt;"NC",W442&lt;&gt;"SF",W442&lt;&gt;""),AND(Y442&lt;&gt;"NA",Y442&lt;&gt;"C",Y442&lt;&gt;"NC",Y442&lt;&gt;"SF",Y442&lt;&gt;""),AND(AA442&lt;&gt;"NA",AA442&lt;&gt;"C",AA442&lt;&gt;"NC",AA442&lt;&gt;"SF",AA442&lt;&gt;""),AND(AC442&lt;&gt;"NA",AC442&lt;&gt;"C",AC442&lt;&gt;"NC",AC442&lt;&gt;"SF",AC442&lt;&gt;"")),"FALSO",IF(AND(O442="NA",Q442="NA",S442="NA",U442="NA",W442="NA",Y442="NA",AA442="NA",AC442="NA"),"NA",IF(OR(O442="NC",Q442="NC",S442="NC",U442="NC",W442="NC",Y442="NC",AA442="NC",AC442="NC",O442="SF",Q442="SF",S442="SF",U442="SF",W442="SF",Y442="SF",AA442="SF",AC442="SF"),"NC",IF(OR(O442="C",Q442="C",S442="C",U442="C",W442="C",Y442="C",AA442="C",AC442="C"),"C","")))))</f>
        <v>C</v>
      </c>
      <c r="AG442" s="185" t="str">
        <f>IF(AND(AE442="C",AF442="C"),"UTILIZOU O PDA CORRETAMENTE",IF(AND(AE442="C",AF442="NC"),"UTILIZOU O PDA CORRETAMENTE. NÃO HÁ FOTOS DE TODAS AS ETAPAS",IF(AND(AE442="NC",AF442="NC"),"NÃO UTILIZOU O PDA",IF(AND(AE442="NA",AF442="NA"),"NÃO AVALIADO POR FALHA DE SINCRONISMO"))))</f>
        <v>UTILIZOU O PDA CORRETAMENTE</v>
      </c>
      <c r="AH442" s="144" t="s">
        <v>207</v>
      </c>
      <c r="AI442" s="150" t="s">
        <v>6</v>
      </c>
      <c r="AJ442" s="149" t="str">
        <f>E442</f>
        <v>SÃO PAULO</v>
      </c>
      <c r="AK442" s="151" t="s">
        <v>60</v>
      </c>
    </row>
    <row r="443" spans="1:37" ht="30" hidden="1" customHeight="1">
      <c r="A443" s="162" t="s">
        <v>201</v>
      </c>
      <c r="B443" s="176">
        <v>2619780158</v>
      </c>
      <c r="C443" s="176" t="s">
        <v>1180</v>
      </c>
      <c r="D443" s="176" t="s">
        <v>109</v>
      </c>
      <c r="E443" s="176" t="s">
        <v>5</v>
      </c>
      <c r="F443" s="176" t="s">
        <v>1561</v>
      </c>
      <c r="G443" s="176">
        <v>16</v>
      </c>
      <c r="H443" s="176"/>
      <c r="I443" s="176" t="s">
        <v>261</v>
      </c>
      <c r="J443" s="176" t="s">
        <v>1182</v>
      </c>
      <c r="K443" s="176"/>
      <c r="L443" s="204">
        <v>46331.609722222223</v>
      </c>
      <c r="M443" s="204">
        <v>46331.659722222219</v>
      </c>
      <c r="N443" s="176" t="s">
        <v>1169</v>
      </c>
      <c r="O443" s="155" t="s">
        <v>207</v>
      </c>
      <c r="P443" s="90"/>
      <c r="Q443" s="144" t="s">
        <v>207</v>
      </c>
      <c r="R443" s="90"/>
      <c r="S443" s="144" t="s">
        <v>230</v>
      </c>
      <c r="T443" s="90"/>
      <c r="U443" s="144" t="s">
        <v>207</v>
      </c>
      <c r="V443" s="90"/>
      <c r="W443" s="144" t="s">
        <v>207</v>
      </c>
      <c r="X443" s="90"/>
      <c r="Y443" s="144" t="s">
        <v>62</v>
      </c>
      <c r="Z443" s="90"/>
      <c r="AA443" s="144" t="s">
        <v>207</v>
      </c>
      <c r="AB443" s="90"/>
      <c r="AC443" s="144" t="s">
        <v>207</v>
      </c>
      <c r="AD443" s="90"/>
      <c r="AE443" s="144" t="s">
        <v>207</v>
      </c>
      <c r="AF443" s="142" t="str">
        <f>IF(AND(O443="",Q443="",S443="",U443="",W443="",Y443="",AA443="",AC443=""),"",IF(OR(AND(O443&lt;&gt;"NA",O443&lt;&gt;"C",O443&lt;&gt;"NC",O443&lt;&gt;"SF",O443&lt;&gt;""),AND(Q443&lt;&gt;"NA",Q443&lt;&gt;"C",Q443&lt;&gt;"NC",Q443&lt;&gt;"SF",Q443&lt;&gt;""),AND(S443&lt;&gt;"NA",S443&lt;&gt;"C",S443&lt;&gt;"NC",S443&lt;&gt;"SF",S443&lt;&gt;""),AND(U443&lt;&gt;"NA",U443&lt;&gt;"C",U443&lt;&gt;"NC",U443&lt;&gt;"SF",U443&lt;&gt;""),AND(W443&lt;&gt;"NA",W443&lt;&gt;"C",W443&lt;&gt;"NC",W443&lt;&gt;"SF",W443&lt;&gt;""),AND(Y443&lt;&gt;"NA",Y443&lt;&gt;"C",Y443&lt;&gt;"NC",Y443&lt;&gt;"SF",Y443&lt;&gt;""),AND(AA443&lt;&gt;"NA",AA443&lt;&gt;"C",AA443&lt;&gt;"NC",AA443&lt;&gt;"SF",AA443&lt;&gt;""),AND(AC443&lt;&gt;"NA",AC443&lt;&gt;"C",AC443&lt;&gt;"NC",AC443&lt;&gt;"SF",AC443&lt;&gt;"")),"FALSO",IF(AND(O443="NA",Q443="NA",S443="NA",U443="NA",W443="NA",Y443="NA",AA443="NA",AC443="NA"),"NA",IF(OR(O443="NC",Q443="NC",S443="NC",U443="NC",W443="NC",Y443="NC",AA443="NC",AC443="NC",O443="SF",Q443="SF",S443="SF",U443="SF",W443="SF",Y443="SF",AA443="SF",AC443="SF"),"NC",IF(OR(O443="C",Q443="C",S443="C",U443="C",W443="C",Y443="C",AA443="C",AC443="C"),"C","")))))</f>
        <v>NC</v>
      </c>
      <c r="AG443" s="185" t="str">
        <f>IF(AND(AE443="C",AF443="C"),"UTILIZOU O PDA CORRETAMENTE",IF(AND(AE443="C",AF443="NC"),"UTILIZOU O PDA CORRETAMENTE. NÃO HÁ FOTOS DE TODAS AS ETAPAS",IF(AND(AE443="NC",AF443="NC"),"NÃO UTILIZOU O PDA",IF(AND(AE443="NA",AF443="NA"),"NÃO AVALIADO POR FALHA DE SINCRONISMO"))))</f>
        <v>UTILIZOU O PDA CORRETAMENTE. NÃO HÁ FOTOS DE TODAS AS ETAPAS</v>
      </c>
      <c r="AH443" s="144" t="s">
        <v>207</v>
      </c>
      <c r="AI443" s="150" t="s">
        <v>6</v>
      </c>
      <c r="AJ443" s="149" t="str">
        <f>E443</f>
        <v>SÃO PAULO</v>
      </c>
      <c r="AK443" s="151" t="s">
        <v>60</v>
      </c>
    </row>
    <row r="444" spans="1:37" ht="30" hidden="1" customHeight="1">
      <c r="A444" s="162" t="s">
        <v>201</v>
      </c>
      <c r="B444" s="176">
        <v>2619301133</v>
      </c>
      <c r="C444" s="176" t="s">
        <v>121</v>
      </c>
      <c r="D444" s="176" t="s">
        <v>112</v>
      </c>
      <c r="E444" s="176" t="s">
        <v>5</v>
      </c>
      <c r="F444" s="176" t="s">
        <v>1268</v>
      </c>
      <c r="G444" s="176">
        <v>124</v>
      </c>
      <c r="H444" s="176" t="s">
        <v>203</v>
      </c>
      <c r="I444" s="176" t="s">
        <v>546</v>
      </c>
      <c r="J444" s="176" t="s">
        <v>1369</v>
      </c>
      <c r="K444" s="176" t="s">
        <v>217</v>
      </c>
      <c r="L444" s="204">
        <v>46331.62777777778</v>
      </c>
      <c r="M444" s="204">
        <v>46331.645833333336</v>
      </c>
      <c r="N444" s="176" t="s">
        <v>366</v>
      </c>
      <c r="O444" s="155" t="s">
        <v>207</v>
      </c>
      <c r="P444" s="90"/>
      <c r="Q444" s="144" t="s">
        <v>207</v>
      </c>
      <c r="R444" s="90"/>
      <c r="S444" s="144" t="s">
        <v>62</v>
      </c>
      <c r="T444" s="90"/>
      <c r="U444" s="144" t="s">
        <v>207</v>
      </c>
      <c r="V444" s="90"/>
      <c r="W444" s="144" t="s">
        <v>62</v>
      </c>
      <c r="X444" s="90"/>
      <c r="Y444" s="144" t="s">
        <v>62</v>
      </c>
      <c r="Z444" s="90"/>
      <c r="AA444" s="144" t="s">
        <v>62</v>
      </c>
      <c r="AB444" s="90"/>
      <c r="AC444" s="144" t="s">
        <v>207</v>
      </c>
      <c r="AD444" s="90"/>
      <c r="AE444" s="144" t="s">
        <v>207</v>
      </c>
      <c r="AF444" s="142" t="str">
        <f>IF(AND(O444="",Q444="",S444="",U444="",W444="",Y444="",AA444="",AC444=""),"",IF(OR(AND(O444&lt;&gt;"NA",O444&lt;&gt;"C",O444&lt;&gt;"NC",O444&lt;&gt;"SF",O444&lt;&gt;""),AND(Q444&lt;&gt;"NA",Q444&lt;&gt;"C",Q444&lt;&gt;"NC",Q444&lt;&gt;"SF",Q444&lt;&gt;""),AND(S444&lt;&gt;"NA",S444&lt;&gt;"C",S444&lt;&gt;"NC",S444&lt;&gt;"SF",S444&lt;&gt;""),AND(U444&lt;&gt;"NA",U444&lt;&gt;"C",U444&lt;&gt;"NC",U444&lt;&gt;"SF",U444&lt;&gt;""),AND(W444&lt;&gt;"NA",W444&lt;&gt;"C",W444&lt;&gt;"NC",W444&lt;&gt;"SF",W444&lt;&gt;""),AND(Y444&lt;&gt;"NA",Y444&lt;&gt;"C",Y444&lt;&gt;"NC",Y444&lt;&gt;"SF",Y444&lt;&gt;""),AND(AA444&lt;&gt;"NA",AA444&lt;&gt;"C",AA444&lt;&gt;"NC",AA444&lt;&gt;"SF",AA444&lt;&gt;""),AND(AC444&lt;&gt;"NA",AC444&lt;&gt;"C",AC444&lt;&gt;"NC",AC444&lt;&gt;"SF",AC444&lt;&gt;"")),"FALSO",IF(AND(O444="NA",Q444="NA",S444="NA",U444="NA",W444="NA",Y444="NA",AA444="NA",AC444="NA"),"NA",IF(OR(O444="NC",Q444="NC",S444="NC",U444="NC",W444="NC",Y444="NC",AA444="NC",AC444="NC",O444="SF",Q444="SF",S444="SF",U444="SF",W444="SF",Y444="SF",AA444="SF",AC444="SF"),"NC",IF(OR(O444="C",Q444="C",S444="C",U444="C",W444="C",Y444="C",AA444="C",AC444="C"),"C","")))))</f>
        <v>C</v>
      </c>
      <c r="AG444" s="185" t="str">
        <f>IF(AND(AE444="C",AF444="C"),"UTILIZOU O PDA CORRETAMENTE",IF(AND(AE444="C",AF444="NC"),"UTILIZOU O PDA CORRETAMENTE. NÃO HÁ FOTOS DE TODAS AS ETAPAS",IF(AND(AE444="NC",AF444="NC"),"NÃO UTILIZOU O PDA",IF(AND(AE444="NA",AF444="NA"),"NÃO AVALIADO POR FALHA DE SINCRONISMO"))))</f>
        <v>UTILIZOU O PDA CORRETAMENTE</v>
      </c>
      <c r="AH444" s="144" t="s">
        <v>207</v>
      </c>
      <c r="AI444" s="150" t="s">
        <v>6</v>
      </c>
      <c r="AJ444" s="149" t="str">
        <f>E444</f>
        <v>SÃO PAULO</v>
      </c>
      <c r="AK444" s="151" t="s">
        <v>60</v>
      </c>
    </row>
    <row r="445" spans="1:37" ht="30" hidden="1" customHeight="1">
      <c r="A445" s="162" t="s">
        <v>201</v>
      </c>
      <c r="B445" s="176">
        <v>2619134246</v>
      </c>
      <c r="C445" s="176" t="s">
        <v>120</v>
      </c>
      <c r="D445" s="176" t="s">
        <v>110</v>
      </c>
      <c r="E445" s="176" t="s">
        <v>5</v>
      </c>
      <c r="F445" s="176" t="s">
        <v>748</v>
      </c>
      <c r="G445" s="176">
        <v>86</v>
      </c>
      <c r="H445" s="176" t="s">
        <v>217</v>
      </c>
      <c r="I445" s="176" t="s">
        <v>1562</v>
      </c>
      <c r="J445" s="176" t="s">
        <v>120</v>
      </c>
      <c r="K445" s="176" t="s">
        <v>1563</v>
      </c>
      <c r="L445" s="204">
        <v>46331.681250000001</v>
      </c>
      <c r="M445" s="204">
        <v>46331.684027777781</v>
      </c>
      <c r="N445" s="176" t="s">
        <v>1183</v>
      </c>
      <c r="O445" s="155" t="s">
        <v>207</v>
      </c>
      <c r="P445" s="90"/>
      <c r="Q445" s="144" t="s">
        <v>207</v>
      </c>
      <c r="R445" s="90"/>
      <c r="S445" s="144" t="s">
        <v>207</v>
      </c>
      <c r="T445" s="90"/>
      <c r="U445" s="144" t="s">
        <v>62</v>
      </c>
      <c r="V445" s="90"/>
      <c r="W445" s="144" t="s">
        <v>207</v>
      </c>
      <c r="X445" s="90"/>
      <c r="Y445" s="144" t="s">
        <v>62</v>
      </c>
      <c r="Z445" s="90"/>
      <c r="AA445" s="144" t="s">
        <v>207</v>
      </c>
      <c r="AB445" s="90"/>
      <c r="AC445" s="144" t="s">
        <v>207</v>
      </c>
      <c r="AD445" s="90"/>
      <c r="AE445" s="144" t="s">
        <v>207</v>
      </c>
      <c r="AF445" s="142" t="str">
        <f>IF(AND(O445="",Q445="",S445="",U445="",W445="",Y445="",AA445="",AC445=""),"",IF(OR(AND(O445&lt;&gt;"NA",O445&lt;&gt;"C",O445&lt;&gt;"NC",O445&lt;&gt;"SF",O445&lt;&gt;""),AND(Q445&lt;&gt;"NA",Q445&lt;&gt;"C",Q445&lt;&gt;"NC",Q445&lt;&gt;"SF",Q445&lt;&gt;""),AND(S445&lt;&gt;"NA",S445&lt;&gt;"C",S445&lt;&gt;"NC",S445&lt;&gt;"SF",S445&lt;&gt;""),AND(U445&lt;&gt;"NA",U445&lt;&gt;"C",U445&lt;&gt;"NC",U445&lt;&gt;"SF",U445&lt;&gt;""),AND(W445&lt;&gt;"NA",W445&lt;&gt;"C",W445&lt;&gt;"NC",W445&lt;&gt;"SF",W445&lt;&gt;""),AND(Y445&lt;&gt;"NA",Y445&lt;&gt;"C",Y445&lt;&gt;"NC",Y445&lt;&gt;"SF",Y445&lt;&gt;""),AND(AA445&lt;&gt;"NA",AA445&lt;&gt;"C",AA445&lt;&gt;"NC",AA445&lt;&gt;"SF",AA445&lt;&gt;""),AND(AC445&lt;&gt;"NA",AC445&lt;&gt;"C",AC445&lt;&gt;"NC",AC445&lt;&gt;"SF",AC445&lt;&gt;"")),"FALSO",IF(AND(O445="NA",Q445="NA",S445="NA",U445="NA",W445="NA",Y445="NA",AA445="NA",AC445="NA"),"NA",IF(OR(O445="NC",Q445="NC",S445="NC",U445="NC",W445="NC",Y445="NC",AA445="NC",AC445="NC",O445="SF",Q445="SF",S445="SF",U445="SF",W445="SF",Y445="SF",AA445="SF",AC445="SF"),"NC",IF(OR(O445="C",Q445="C",S445="C",U445="C",W445="C",Y445="C",AA445="C",AC445="C"),"C","")))))</f>
        <v>C</v>
      </c>
      <c r="AG445" s="185" t="str">
        <f>IF(AND(AE445="C",AF445="C"),"UTILIZOU O PDA CORRETAMENTE",IF(AND(AE445="C",AF445="NC"),"UTILIZOU O PDA CORRETAMENTE. NÃO HÁ FOTOS DE TODAS AS ETAPAS",IF(AND(AE445="NC",AF445="NC"),"NÃO UTILIZOU O PDA",IF(AND(AE445="NA",AF445="NA"),"NÃO AVALIADO POR FALHA DE SINCRONISMO"))))</f>
        <v>UTILIZOU O PDA CORRETAMENTE</v>
      </c>
      <c r="AH445" s="144" t="s">
        <v>207</v>
      </c>
      <c r="AI445" s="150" t="s">
        <v>6</v>
      </c>
      <c r="AJ445" s="149" t="str">
        <f>E445</f>
        <v>SÃO PAULO</v>
      </c>
      <c r="AK445" s="151" t="s">
        <v>60</v>
      </c>
    </row>
    <row r="446" spans="1:37" ht="30" hidden="1" customHeight="1">
      <c r="A446" s="162" t="s">
        <v>201</v>
      </c>
      <c r="B446" s="176">
        <v>2619135141</v>
      </c>
      <c r="C446" s="176" t="s">
        <v>120</v>
      </c>
      <c r="D446" s="176" t="s">
        <v>110</v>
      </c>
      <c r="E446" s="176" t="s">
        <v>5</v>
      </c>
      <c r="F446" s="176" t="s">
        <v>748</v>
      </c>
      <c r="G446" s="176">
        <v>90</v>
      </c>
      <c r="H446" s="176"/>
      <c r="I446" s="176" t="s">
        <v>272</v>
      </c>
      <c r="J446" s="176" t="s">
        <v>120</v>
      </c>
      <c r="K446" s="176" t="s">
        <v>1564</v>
      </c>
      <c r="L446" s="204">
        <v>46331.685416666667</v>
      </c>
      <c r="M446" s="204">
        <v>46331.688888888886</v>
      </c>
      <c r="N446" s="176" t="s">
        <v>1183</v>
      </c>
      <c r="O446" s="155" t="s">
        <v>207</v>
      </c>
      <c r="P446" s="90"/>
      <c r="Q446" s="144" t="s">
        <v>207</v>
      </c>
      <c r="R446" s="90"/>
      <c r="S446" s="144" t="s">
        <v>207</v>
      </c>
      <c r="T446" s="90"/>
      <c r="U446" s="144" t="s">
        <v>62</v>
      </c>
      <c r="V446" s="90"/>
      <c r="W446" s="144" t="s">
        <v>207</v>
      </c>
      <c r="X446" s="90"/>
      <c r="Y446" s="144" t="s">
        <v>62</v>
      </c>
      <c r="Z446" s="90"/>
      <c r="AA446" s="144" t="s">
        <v>207</v>
      </c>
      <c r="AB446" s="90"/>
      <c r="AC446" s="144" t="s">
        <v>207</v>
      </c>
      <c r="AD446" s="90"/>
      <c r="AE446" s="144" t="s">
        <v>207</v>
      </c>
      <c r="AF446" s="142" t="str">
        <f>IF(AND(O446="",Q446="",S446="",U446="",W446="",Y446="",AA446="",AC446=""),"",IF(OR(AND(O446&lt;&gt;"NA",O446&lt;&gt;"C",O446&lt;&gt;"NC",O446&lt;&gt;"SF",O446&lt;&gt;""),AND(Q446&lt;&gt;"NA",Q446&lt;&gt;"C",Q446&lt;&gt;"NC",Q446&lt;&gt;"SF",Q446&lt;&gt;""),AND(S446&lt;&gt;"NA",S446&lt;&gt;"C",S446&lt;&gt;"NC",S446&lt;&gt;"SF",S446&lt;&gt;""),AND(U446&lt;&gt;"NA",U446&lt;&gt;"C",U446&lt;&gt;"NC",U446&lt;&gt;"SF",U446&lt;&gt;""),AND(W446&lt;&gt;"NA",W446&lt;&gt;"C",W446&lt;&gt;"NC",W446&lt;&gt;"SF",W446&lt;&gt;""),AND(Y446&lt;&gt;"NA",Y446&lt;&gt;"C",Y446&lt;&gt;"NC",Y446&lt;&gt;"SF",Y446&lt;&gt;""),AND(AA446&lt;&gt;"NA",AA446&lt;&gt;"C",AA446&lt;&gt;"NC",AA446&lt;&gt;"SF",AA446&lt;&gt;""),AND(AC446&lt;&gt;"NA",AC446&lt;&gt;"C",AC446&lt;&gt;"NC",AC446&lt;&gt;"SF",AC446&lt;&gt;"")),"FALSO",IF(AND(O446="NA",Q446="NA",S446="NA",U446="NA",W446="NA",Y446="NA",AA446="NA",AC446="NA"),"NA",IF(OR(O446="NC",Q446="NC",S446="NC",U446="NC",W446="NC",Y446="NC",AA446="NC",AC446="NC",O446="SF",Q446="SF",S446="SF",U446="SF",W446="SF",Y446="SF",AA446="SF",AC446="SF"),"NC",IF(OR(O446="C",Q446="C",S446="C",U446="C",W446="C",Y446="C",AA446="C",AC446="C"),"C","")))))</f>
        <v>C</v>
      </c>
      <c r="AG446" s="185" t="str">
        <f>IF(AND(AE446="C",AF446="C"),"UTILIZOU O PDA CORRETAMENTE",IF(AND(AE446="C",AF446="NC"),"UTILIZOU O PDA CORRETAMENTE. NÃO HÁ FOTOS DE TODAS AS ETAPAS",IF(AND(AE446="NC",AF446="NC"),"NÃO UTILIZOU O PDA",IF(AND(AE446="NA",AF446="NA"),"NÃO AVALIADO POR FALHA DE SINCRONISMO"))))</f>
        <v>UTILIZOU O PDA CORRETAMENTE</v>
      </c>
      <c r="AH446" s="144" t="s">
        <v>207</v>
      </c>
      <c r="AI446" s="150" t="s">
        <v>6</v>
      </c>
      <c r="AJ446" s="149" t="str">
        <f>E446</f>
        <v>SÃO PAULO</v>
      </c>
      <c r="AK446" s="151" t="s">
        <v>60</v>
      </c>
    </row>
    <row r="447" spans="1:37" ht="30" hidden="1" customHeight="1">
      <c r="A447" s="162" t="s">
        <v>201</v>
      </c>
      <c r="B447" s="176">
        <v>2619839825</v>
      </c>
      <c r="C447" s="176" t="s">
        <v>123</v>
      </c>
      <c r="D447" s="176" t="s">
        <v>109</v>
      </c>
      <c r="E447" s="176" t="s">
        <v>5</v>
      </c>
      <c r="F447" s="176" t="s">
        <v>1565</v>
      </c>
      <c r="G447" s="176">
        <v>100</v>
      </c>
      <c r="H447" s="176" t="s">
        <v>203</v>
      </c>
      <c r="I447" s="176" t="s">
        <v>325</v>
      </c>
      <c r="J447" s="176" t="s">
        <v>1203</v>
      </c>
      <c r="K447" s="176" t="s">
        <v>1372</v>
      </c>
      <c r="L447" s="204">
        <v>46331.70416666667</v>
      </c>
      <c r="M447" s="204">
        <v>46331.705555555556</v>
      </c>
      <c r="N447" s="176" t="s">
        <v>1179</v>
      </c>
      <c r="O447" s="155" t="s">
        <v>207</v>
      </c>
      <c r="P447" s="90"/>
      <c r="Q447" s="144" t="s">
        <v>207</v>
      </c>
      <c r="R447" s="90"/>
      <c r="S447" s="144" t="s">
        <v>207</v>
      </c>
      <c r="T447" s="90"/>
      <c r="U447" s="144" t="s">
        <v>207</v>
      </c>
      <c r="V447" s="90"/>
      <c r="W447" s="144" t="s">
        <v>207</v>
      </c>
      <c r="X447" s="90"/>
      <c r="Y447" s="144" t="s">
        <v>62</v>
      </c>
      <c r="Z447" s="90"/>
      <c r="AA447" s="144" t="s">
        <v>207</v>
      </c>
      <c r="AB447" s="90"/>
      <c r="AC447" s="144" t="s">
        <v>207</v>
      </c>
      <c r="AD447" s="90"/>
      <c r="AE447" s="144" t="s">
        <v>207</v>
      </c>
      <c r="AF447" s="142" t="str">
        <f>IF(AND(O447="",Q447="",S447="",U447="",W447="",Y447="",AA447="",AC447=""),"",IF(OR(AND(O447&lt;&gt;"NA",O447&lt;&gt;"C",O447&lt;&gt;"NC",O447&lt;&gt;"SF",O447&lt;&gt;""),AND(Q447&lt;&gt;"NA",Q447&lt;&gt;"C",Q447&lt;&gt;"NC",Q447&lt;&gt;"SF",Q447&lt;&gt;""),AND(S447&lt;&gt;"NA",S447&lt;&gt;"C",S447&lt;&gt;"NC",S447&lt;&gt;"SF",S447&lt;&gt;""),AND(U447&lt;&gt;"NA",U447&lt;&gt;"C",U447&lt;&gt;"NC",U447&lt;&gt;"SF",U447&lt;&gt;""),AND(W447&lt;&gt;"NA",W447&lt;&gt;"C",W447&lt;&gt;"NC",W447&lt;&gt;"SF",W447&lt;&gt;""),AND(Y447&lt;&gt;"NA",Y447&lt;&gt;"C",Y447&lt;&gt;"NC",Y447&lt;&gt;"SF",Y447&lt;&gt;""),AND(AA447&lt;&gt;"NA",AA447&lt;&gt;"C",AA447&lt;&gt;"NC",AA447&lt;&gt;"SF",AA447&lt;&gt;""),AND(AC447&lt;&gt;"NA",AC447&lt;&gt;"C",AC447&lt;&gt;"NC",AC447&lt;&gt;"SF",AC447&lt;&gt;"")),"FALSO",IF(AND(O447="NA",Q447="NA",S447="NA",U447="NA",W447="NA",Y447="NA",AA447="NA",AC447="NA"),"NA",IF(OR(O447="NC",Q447="NC",S447="NC",U447="NC",W447="NC",Y447="NC",AA447="NC",AC447="NC",O447="SF",Q447="SF",S447="SF",U447="SF",W447="SF",Y447="SF",AA447="SF",AC447="SF"),"NC",IF(OR(O447="C",Q447="C",S447="C",U447="C",W447="C",Y447="C",AA447="C",AC447="C"),"C","")))))</f>
        <v>C</v>
      </c>
      <c r="AG447" s="185" t="str">
        <f>IF(AND(AE447="C",AF447="C"),"UTILIZOU O PDA CORRETAMENTE",IF(AND(AE447="C",AF447="NC"),"UTILIZOU O PDA CORRETAMENTE. NÃO HÁ FOTOS DE TODAS AS ETAPAS",IF(AND(AE447="NC",AF447="NC"),"NÃO UTILIZOU O PDA",IF(AND(AE447="NA",AF447="NA"),"NÃO AVALIADO POR FALHA DE SINCRONISMO"))))</f>
        <v>UTILIZOU O PDA CORRETAMENTE</v>
      </c>
      <c r="AH447" s="144" t="s">
        <v>207</v>
      </c>
      <c r="AI447" s="150" t="s">
        <v>6</v>
      </c>
      <c r="AJ447" s="149" t="str">
        <f>E447</f>
        <v>SÃO PAULO</v>
      </c>
      <c r="AK447" s="151" t="s">
        <v>60</v>
      </c>
    </row>
    <row r="448" spans="1:37" ht="30" hidden="1" customHeight="1">
      <c r="A448" s="162" t="s">
        <v>201</v>
      </c>
      <c r="B448" s="176">
        <v>2619793410</v>
      </c>
      <c r="C448" s="176" t="s">
        <v>1172</v>
      </c>
      <c r="D448" s="176" t="s">
        <v>112</v>
      </c>
      <c r="E448" s="176" t="s">
        <v>5</v>
      </c>
      <c r="F448" s="176" t="s">
        <v>753</v>
      </c>
      <c r="G448" s="176">
        <v>75</v>
      </c>
      <c r="H448" s="176" t="s">
        <v>217</v>
      </c>
      <c r="I448" s="176" t="s">
        <v>432</v>
      </c>
      <c r="J448" s="176" t="s">
        <v>1173</v>
      </c>
      <c r="K448" s="176" t="s">
        <v>217</v>
      </c>
      <c r="L448" s="204">
        <v>46331.913194444445</v>
      </c>
      <c r="M448" s="204">
        <v>46331.959722222222</v>
      </c>
      <c r="N448" s="176" t="s">
        <v>266</v>
      </c>
      <c r="O448" s="155" t="s">
        <v>207</v>
      </c>
      <c r="P448" s="90"/>
      <c r="Q448" s="144" t="s">
        <v>207</v>
      </c>
      <c r="R448" s="90"/>
      <c r="S448" s="144" t="s">
        <v>62</v>
      </c>
      <c r="T448" s="90"/>
      <c r="U448" s="144" t="s">
        <v>207</v>
      </c>
      <c r="V448" s="90"/>
      <c r="W448" s="144" t="s">
        <v>62</v>
      </c>
      <c r="X448" s="90"/>
      <c r="Y448" s="144" t="s">
        <v>62</v>
      </c>
      <c r="Z448" s="90"/>
      <c r="AA448" s="144" t="s">
        <v>62</v>
      </c>
      <c r="AB448" s="90"/>
      <c r="AC448" s="144" t="s">
        <v>207</v>
      </c>
      <c r="AD448" s="90"/>
      <c r="AE448" s="144" t="s">
        <v>207</v>
      </c>
      <c r="AF448" s="142" t="str">
        <f>IF(AND(O448="",Q448="",S448="",U448="",W448="",Y448="",AA448="",AC448=""),"",IF(OR(AND(O448&lt;&gt;"NA",O448&lt;&gt;"C",O448&lt;&gt;"NC",O448&lt;&gt;"SF",O448&lt;&gt;""),AND(Q448&lt;&gt;"NA",Q448&lt;&gt;"C",Q448&lt;&gt;"NC",Q448&lt;&gt;"SF",Q448&lt;&gt;""),AND(S448&lt;&gt;"NA",S448&lt;&gt;"C",S448&lt;&gt;"NC",S448&lt;&gt;"SF",S448&lt;&gt;""),AND(U448&lt;&gt;"NA",U448&lt;&gt;"C",U448&lt;&gt;"NC",U448&lt;&gt;"SF",U448&lt;&gt;""),AND(W448&lt;&gt;"NA",W448&lt;&gt;"C",W448&lt;&gt;"NC",W448&lt;&gt;"SF",W448&lt;&gt;""),AND(Y448&lt;&gt;"NA",Y448&lt;&gt;"C",Y448&lt;&gt;"NC",Y448&lt;&gt;"SF",Y448&lt;&gt;""),AND(AA448&lt;&gt;"NA",AA448&lt;&gt;"C",AA448&lt;&gt;"NC",AA448&lt;&gt;"SF",AA448&lt;&gt;""),AND(AC448&lt;&gt;"NA",AC448&lt;&gt;"C",AC448&lt;&gt;"NC",AC448&lt;&gt;"SF",AC448&lt;&gt;"")),"FALSO",IF(AND(O448="NA",Q448="NA",S448="NA",U448="NA",W448="NA",Y448="NA",AA448="NA",AC448="NA"),"NA",IF(OR(O448="NC",Q448="NC",S448="NC",U448="NC",W448="NC",Y448="NC",AA448="NC",AC448="NC",O448="SF",Q448="SF",S448="SF",U448="SF",W448="SF",Y448="SF",AA448="SF",AC448="SF"),"NC",IF(OR(O448="C",Q448="C",S448="C",U448="C",W448="C",Y448="C",AA448="C",AC448="C"),"C","")))))</f>
        <v>C</v>
      </c>
      <c r="AG448" s="185" t="str">
        <f>IF(AND(AE448="C",AF448="C"),"UTILIZOU O PDA CORRETAMENTE",IF(AND(AE448="C",AF448="NC"),"UTILIZOU O PDA CORRETAMENTE. NÃO HÁ FOTOS DE TODAS AS ETAPAS",IF(AND(AE448="NC",AF448="NC"),"NÃO UTILIZOU O PDA",IF(AND(AE448="NA",AF448="NA"),"NÃO AVALIADO POR FALHA DE SINCRONISMO"))))</f>
        <v>UTILIZOU O PDA CORRETAMENTE</v>
      </c>
      <c r="AH448" s="144" t="s">
        <v>207</v>
      </c>
      <c r="AI448" s="150" t="s">
        <v>6</v>
      </c>
      <c r="AJ448" s="149" t="str">
        <f>E448</f>
        <v>SÃO PAULO</v>
      </c>
      <c r="AK448" s="151" t="s">
        <v>60</v>
      </c>
    </row>
    <row r="449" spans="1:37" ht="30" hidden="1" customHeight="1">
      <c r="A449" s="162" t="s">
        <v>201</v>
      </c>
      <c r="B449" s="176">
        <v>2619793666</v>
      </c>
      <c r="C449" s="176" t="s">
        <v>1172</v>
      </c>
      <c r="D449" s="176" t="s">
        <v>112</v>
      </c>
      <c r="E449" s="176" t="s">
        <v>5</v>
      </c>
      <c r="F449" s="176" t="s">
        <v>753</v>
      </c>
      <c r="G449" s="176">
        <v>68</v>
      </c>
      <c r="H449" s="176"/>
      <c r="I449" s="176" t="s">
        <v>432</v>
      </c>
      <c r="J449" s="176" t="s">
        <v>1173</v>
      </c>
      <c r="K449" s="176"/>
      <c r="L449" s="204">
        <v>46331.968055555553</v>
      </c>
      <c r="M449" s="204">
        <v>46361.031944444447</v>
      </c>
      <c r="N449" s="176" t="s">
        <v>266</v>
      </c>
      <c r="O449" s="155" t="s">
        <v>207</v>
      </c>
      <c r="P449" s="90"/>
      <c r="Q449" s="144" t="s">
        <v>207</v>
      </c>
      <c r="R449" s="90"/>
      <c r="S449" s="144" t="s">
        <v>62</v>
      </c>
      <c r="T449" s="90"/>
      <c r="U449" s="144" t="s">
        <v>207</v>
      </c>
      <c r="V449" s="90"/>
      <c r="W449" s="144" t="s">
        <v>62</v>
      </c>
      <c r="X449" s="90"/>
      <c r="Y449" s="144" t="s">
        <v>62</v>
      </c>
      <c r="Z449" s="90"/>
      <c r="AA449" s="144" t="s">
        <v>62</v>
      </c>
      <c r="AB449" s="90"/>
      <c r="AC449" s="144" t="s">
        <v>207</v>
      </c>
      <c r="AD449" s="90"/>
      <c r="AE449" s="144" t="s">
        <v>207</v>
      </c>
      <c r="AF449" s="142" t="str">
        <f>IF(AND(O449="",Q449="",S449="",U449="",W449="",Y449="",AA449="",AC449=""),"",IF(OR(AND(O449&lt;&gt;"NA",O449&lt;&gt;"C",O449&lt;&gt;"NC",O449&lt;&gt;"SF",O449&lt;&gt;""),AND(Q449&lt;&gt;"NA",Q449&lt;&gt;"C",Q449&lt;&gt;"NC",Q449&lt;&gt;"SF",Q449&lt;&gt;""),AND(S449&lt;&gt;"NA",S449&lt;&gt;"C",S449&lt;&gt;"NC",S449&lt;&gt;"SF",S449&lt;&gt;""),AND(U449&lt;&gt;"NA",U449&lt;&gt;"C",U449&lt;&gt;"NC",U449&lt;&gt;"SF",U449&lt;&gt;""),AND(W449&lt;&gt;"NA",W449&lt;&gt;"C",W449&lt;&gt;"NC",W449&lt;&gt;"SF",W449&lt;&gt;""),AND(Y449&lt;&gt;"NA",Y449&lt;&gt;"C",Y449&lt;&gt;"NC",Y449&lt;&gt;"SF",Y449&lt;&gt;""),AND(AA449&lt;&gt;"NA",AA449&lt;&gt;"C",AA449&lt;&gt;"NC",AA449&lt;&gt;"SF",AA449&lt;&gt;""),AND(AC449&lt;&gt;"NA",AC449&lt;&gt;"C",AC449&lt;&gt;"NC",AC449&lt;&gt;"SF",AC449&lt;&gt;"")),"FALSO",IF(AND(O449="NA",Q449="NA",S449="NA",U449="NA",W449="NA",Y449="NA",AA449="NA",AC449="NA"),"NA",IF(OR(O449="NC",Q449="NC",S449="NC",U449="NC",W449="NC",Y449="NC",AA449="NC",AC449="NC",O449="SF",Q449="SF",S449="SF",U449="SF",W449="SF",Y449="SF",AA449="SF",AC449="SF"),"NC",IF(OR(O449="C",Q449="C",S449="C",U449="C",W449="C",Y449="C",AA449="C",AC449="C"),"C","")))))</f>
        <v>C</v>
      </c>
      <c r="AG449" s="185" t="str">
        <f>IF(AND(AE449="C",AF449="C"),"UTILIZOU O PDA CORRETAMENTE",IF(AND(AE449="C",AF449="NC"),"UTILIZOU O PDA CORRETAMENTE. NÃO HÁ FOTOS DE TODAS AS ETAPAS",IF(AND(AE449="NC",AF449="NC"),"NÃO UTILIZOU O PDA",IF(AND(AE449="NA",AF449="NA"),"NÃO AVALIADO POR FALHA DE SINCRONISMO"))))</f>
        <v>UTILIZOU O PDA CORRETAMENTE</v>
      </c>
      <c r="AH449" s="144" t="s">
        <v>207</v>
      </c>
      <c r="AI449" s="150" t="s">
        <v>6</v>
      </c>
      <c r="AJ449" s="149" t="str">
        <f>E449</f>
        <v>SÃO PAULO</v>
      </c>
      <c r="AK449" s="151" t="s">
        <v>60</v>
      </c>
    </row>
    <row r="450" spans="1:37" ht="30" customHeight="1">
      <c r="A450" s="162" t="s">
        <v>201</v>
      </c>
      <c r="B450" s="176">
        <v>2622112616</v>
      </c>
      <c r="C450" s="176" t="s">
        <v>121</v>
      </c>
      <c r="D450" s="176" t="s">
        <v>112</v>
      </c>
      <c r="E450" s="176" t="s">
        <v>5</v>
      </c>
      <c r="F450" s="176" t="s">
        <v>1566</v>
      </c>
      <c r="G450" s="176">
        <v>87</v>
      </c>
      <c r="H450" s="176" t="s">
        <v>217</v>
      </c>
      <c r="I450" s="176" t="s">
        <v>383</v>
      </c>
      <c r="J450" s="176" t="s">
        <v>1170</v>
      </c>
      <c r="K450" s="176" t="s">
        <v>1375</v>
      </c>
      <c r="L450" s="204">
        <v>46169.409722222219</v>
      </c>
      <c r="M450" s="204">
        <v>46169.409722222219</v>
      </c>
      <c r="N450" s="176" t="s">
        <v>1171</v>
      </c>
      <c r="O450" s="155" t="s">
        <v>207</v>
      </c>
      <c r="P450" s="90"/>
      <c r="Q450" s="144" t="s">
        <v>207</v>
      </c>
      <c r="R450" s="90"/>
      <c r="S450" s="144" t="s">
        <v>62</v>
      </c>
      <c r="T450" s="90"/>
      <c r="U450" s="144" t="s">
        <v>207</v>
      </c>
      <c r="V450" s="90"/>
      <c r="W450" s="144" t="s">
        <v>62</v>
      </c>
      <c r="X450" s="90"/>
      <c r="Y450" s="144" t="s">
        <v>62</v>
      </c>
      <c r="Z450" s="90"/>
      <c r="AA450" s="144" t="s">
        <v>62</v>
      </c>
      <c r="AB450" s="90"/>
      <c r="AC450" s="144" t="s">
        <v>207</v>
      </c>
      <c r="AD450" s="90"/>
      <c r="AE450" s="144" t="s">
        <v>207</v>
      </c>
      <c r="AF450" s="142" t="str">
        <f>IF(AND(O450="",Q450="",S450="",U450="",W450="",Y450="",AA450="",AC450=""),"",IF(OR(AND(O450&lt;&gt;"NA",O450&lt;&gt;"C",O450&lt;&gt;"NC",O450&lt;&gt;"SF",O450&lt;&gt;""),AND(Q450&lt;&gt;"NA",Q450&lt;&gt;"C",Q450&lt;&gt;"NC",Q450&lt;&gt;"SF",Q450&lt;&gt;""),AND(S450&lt;&gt;"NA",S450&lt;&gt;"C",S450&lt;&gt;"NC",S450&lt;&gt;"SF",S450&lt;&gt;""),AND(U450&lt;&gt;"NA",U450&lt;&gt;"C",U450&lt;&gt;"NC",U450&lt;&gt;"SF",U450&lt;&gt;""),AND(W450&lt;&gt;"NA",W450&lt;&gt;"C",W450&lt;&gt;"NC",W450&lt;&gt;"SF",W450&lt;&gt;""),AND(Y450&lt;&gt;"NA",Y450&lt;&gt;"C",Y450&lt;&gt;"NC",Y450&lt;&gt;"SF",Y450&lt;&gt;""),AND(AA450&lt;&gt;"NA",AA450&lt;&gt;"C",AA450&lt;&gt;"NC",AA450&lt;&gt;"SF",AA450&lt;&gt;""),AND(AC450&lt;&gt;"NA",AC450&lt;&gt;"C",AC450&lt;&gt;"NC",AC450&lt;&gt;"SF",AC450&lt;&gt;"")),"FALSO",IF(AND(O450="NA",Q450="NA",S450="NA",U450="NA",W450="NA",Y450="NA",AA450="NA",AC450="NA"),"NA",IF(OR(O450="NC",Q450="NC",S450="NC",U450="NC",W450="NC",Y450="NC",AA450="NC",AC450="NC",O450="SF",Q450="SF",S450="SF",U450="SF",W450="SF",Y450="SF",AA450="SF",AC450="SF"),"NC",IF(OR(O450="C",Q450="C",S450="C",U450="C",W450="C",Y450="C",AA450="C",AC450="C"),"C","")))))</f>
        <v>C</v>
      </c>
      <c r="AG450" s="185" t="str">
        <f>IF(AND(AE450="C",AF450="C"),"UTILIZOU O PDA CORRETAMENTE",IF(AND(AE450="C",AF450="NC"),"UTILIZOU O PDA CORRETAMENTE. NÃO HÁ FOTOS DE TODAS AS ETAPAS",IF(AND(AE450="NC",AF450="NC"),"NÃO UTILIZOU O PDA",IF(AND(AE450="NA",AF450="NA"),"NÃO AVALIADO POR FALHA DE SINCRONISMO"))))</f>
        <v>UTILIZOU O PDA CORRETAMENTE</v>
      </c>
      <c r="AH450" s="144" t="s">
        <v>207</v>
      </c>
      <c r="AI450" s="150" t="s">
        <v>6</v>
      </c>
      <c r="AJ450" s="149" t="str">
        <f>E450</f>
        <v>SÃO PAULO</v>
      </c>
      <c r="AK450" s="151" t="s">
        <v>60</v>
      </c>
    </row>
    <row r="451" spans="1:37" ht="30" customHeight="1">
      <c r="A451" s="162" t="s">
        <v>201</v>
      </c>
      <c r="B451" s="176">
        <v>2621871533</v>
      </c>
      <c r="C451" s="176" t="s">
        <v>123</v>
      </c>
      <c r="D451" s="176" t="s">
        <v>109</v>
      </c>
      <c r="E451" s="176" t="s">
        <v>5</v>
      </c>
      <c r="F451" s="176" t="s">
        <v>1567</v>
      </c>
      <c r="G451" s="176">
        <v>4</v>
      </c>
      <c r="H451" s="176" t="s">
        <v>203</v>
      </c>
      <c r="I451" s="176" t="s">
        <v>261</v>
      </c>
      <c r="J451" s="176" t="s">
        <v>1203</v>
      </c>
      <c r="K451" s="176" t="s">
        <v>1568</v>
      </c>
      <c r="L451" s="204">
        <v>46169.383333333331</v>
      </c>
      <c r="M451" s="204">
        <v>46169.476388888892</v>
      </c>
      <c r="N451" s="176" t="s">
        <v>1183</v>
      </c>
      <c r="O451" s="155" t="s">
        <v>62</v>
      </c>
      <c r="P451" s="90"/>
      <c r="Q451" s="144" t="s">
        <v>62</v>
      </c>
      <c r="R451" s="90"/>
      <c r="S451" s="144" t="s">
        <v>62</v>
      </c>
      <c r="T451" s="90"/>
      <c r="U451" s="144" t="s">
        <v>62</v>
      </c>
      <c r="V451" s="90"/>
      <c r="W451" s="144" t="s">
        <v>62</v>
      </c>
      <c r="X451" s="90"/>
      <c r="Y451" s="144" t="s">
        <v>62</v>
      </c>
      <c r="Z451" s="90"/>
      <c r="AA451" s="144" t="s">
        <v>62</v>
      </c>
      <c r="AB451" s="90"/>
      <c r="AC451" s="144" t="s">
        <v>62</v>
      </c>
      <c r="AD451" s="90"/>
      <c r="AE451" s="144" t="s">
        <v>62</v>
      </c>
      <c r="AF451" s="142" t="str">
        <f>IF(AND(O451="",Q451="",S451="",U451="",W451="",Y451="",AA451="",AC451=""),"",IF(OR(AND(O451&lt;&gt;"NA",O451&lt;&gt;"C",O451&lt;&gt;"NC",O451&lt;&gt;"SF",O451&lt;&gt;""),AND(Q451&lt;&gt;"NA",Q451&lt;&gt;"C",Q451&lt;&gt;"NC",Q451&lt;&gt;"SF",Q451&lt;&gt;""),AND(S451&lt;&gt;"NA",S451&lt;&gt;"C",S451&lt;&gt;"NC",S451&lt;&gt;"SF",S451&lt;&gt;""),AND(U451&lt;&gt;"NA",U451&lt;&gt;"C",U451&lt;&gt;"NC",U451&lt;&gt;"SF",U451&lt;&gt;""),AND(W451&lt;&gt;"NA",W451&lt;&gt;"C",W451&lt;&gt;"NC",W451&lt;&gt;"SF",W451&lt;&gt;""),AND(Y451&lt;&gt;"NA",Y451&lt;&gt;"C",Y451&lt;&gt;"NC",Y451&lt;&gt;"SF",Y451&lt;&gt;""),AND(AA451&lt;&gt;"NA",AA451&lt;&gt;"C",AA451&lt;&gt;"NC",AA451&lt;&gt;"SF",AA451&lt;&gt;""),AND(AC451&lt;&gt;"NA",AC451&lt;&gt;"C",AC451&lt;&gt;"NC",AC451&lt;&gt;"SF",AC451&lt;&gt;"")),"FALSO",IF(AND(O451="NA",Q451="NA",S451="NA",U451="NA",W451="NA",Y451="NA",AA451="NA",AC451="NA"),"NA",IF(OR(O451="NC",Q451="NC",S451="NC",U451="NC",W451="NC",Y451="NC",AA451="NC",AC451="NC",O451="SF",Q451="SF",S451="SF",U451="SF",W451="SF",Y451="SF",AA451="SF",AC451="SF"),"NC",IF(OR(O451="C",Q451="C",S451="C",U451="C",W451="C",Y451="C",AA451="C",AC451="C"),"C","")))))</f>
        <v>NA</v>
      </c>
      <c r="AG451" s="185" t="str">
        <f>IF(AND(AE451="C",AF451="C"),"UTILIZOU O PDA CORRETAMENTE",IF(AND(AE451="C",AF451="NC"),"UTILIZOU O PDA CORRETAMENTE. NÃO HÁ FOTOS DE TODAS AS ETAPAS",IF(AND(AE451="NC",AF451="NC"),"NÃO UTILIZOU O PDA",IF(AND(AE451="NA",AF451="NA"),"NÃO AVALIADO POR FALHA DE SINCRONISMO"))))</f>
        <v>NÃO AVALIADO POR FALHA DE SINCRONISMO</v>
      </c>
      <c r="AH451" s="144" t="s">
        <v>207</v>
      </c>
      <c r="AI451" s="150" t="s">
        <v>6</v>
      </c>
      <c r="AJ451" s="149" t="str">
        <f>E451</f>
        <v>SÃO PAULO</v>
      </c>
      <c r="AK451" s="151" t="s">
        <v>60</v>
      </c>
    </row>
    <row r="452" spans="1:37" ht="30" customHeight="1">
      <c r="A452" s="162" t="s">
        <v>201</v>
      </c>
      <c r="B452" s="176">
        <v>2621859883</v>
      </c>
      <c r="C452" s="176" t="s">
        <v>1180</v>
      </c>
      <c r="D452" s="176" t="s">
        <v>109</v>
      </c>
      <c r="E452" s="176" t="s">
        <v>5</v>
      </c>
      <c r="F452" s="176" t="s">
        <v>1569</v>
      </c>
      <c r="G452" s="176">
        <v>1</v>
      </c>
      <c r="H452" s="176" t="s">
        <v>1570</v>
      </c>
      <c r="I452" s="176" t="s">
        <v>502</v>
      </c>
      <c r="J452" s="176" t="s">
        <v>1182</v>
      </c>
      <c r="K452" s="176" t="s">
        <v>1571</v>
      </c>
      <c r="L452" s="204">
        <v>46169.334027777775</v>
      </c>
      <c r="M452" s="204">
        <v>46169.416666666664</v>
      </c>
      <c r="N452" s="176" t="s">
        <v>1169</v>
      </c>
      <c r="O452" s="155" t="s">
        <v>207</v>
      </c>
      <c r="P452" s="90"/>
      <c r="Q452" s="144" t="s">
        <v>207</v>
      </c>
      <c r="R452" s="90"/>
      <c r="S452" s="144" t="s">
        <v>207</v>
      </c>
      <c r="T452" s="90"/>
      <c r="U452" s="144" t="s">
        <v>207</v>
      </c>
      <c r="V452" s="90"/>
      <c r="W452" s="144" t="s">
        <v>207</v>
      </c>
      <c r="X452" s="90"/>
      <c r="Y452" s="144" t="s">
        <v>62</v>
      </c>
      <c r="Z452" s="90"/>
      <c r="AA452" s="144" t="s">
        <v>207</v>
      </c>
      <c r="AB452" s="90"/>
      <c r="AC452" s="144" t="s">
        <v>207</v>
      </c>
      <c r="AD452" s="90"/>
      <c r="AE452" s="144" t="s">
        <v>207</v>
      </c>
      <c r="AF452" s="142" t="str">
        <f>IF(AND(O452="",Q452="",S452="",U452="",W452="",Y452="",AA452="",AC452=""),"",IF(OR(AND(O452&lt;&gt;"NA",O452&lt;&gt;"C",O452&lt;&gt;"NC",O452&lt;&gt;"SF",O452&lt;&gt;""),AND(Q452&lt;&gt;"NA",Q452&lt;&gt;"C",Q452&lt;&gt;"NC",Q452&lt;&gt;"SF",Q452&lt;&gt;""),AND(S452&lt;&gt;"NA",S452&lt;&gt;"C",S452&lt;&gt;"NC",S452&lt;&gt;"SF",S452&lt;&gt;""),AND(U452&lt;&gt;"NA",U452&lt;&gt;"C",U452&lt;&gt;"NC",U452&lt;&gt;"SF",U452&lt;&gt;""),AND(W452&lt;&gt;"NA",W452&lt;&gt;"C",W452&lt;&gt;"NC",W452&lt;&gt;"SF",W452&lt;&gt;""),AND(Y452&lt;&gt;"NA",Y452&lt;&gt;"C",Y452&lt;&gt;"NC",Y452&lt;&gt;"SF",Y452&lt;&gt;""),AND(AA452&lt;&gt;"NA",AA452&lt;&gt;"C",AA452&lt;&gt;"NC",AA452&lt;&gt;"SF",AA452&lt;&gt;""),AND(AC452&lt;&gt;"NA",AC452&lt;&gt;"C",AC452&lt;&gt;"NC",AC452&lt;&gt;"SF",AC452&lt;&gt;"")),"FALSO",IF(AND(O452="NA",Q452="NA",S452="NA",U452="NA",W452="NA",Y452="NA",AA452="NA",AC452="NA"),"NA",IF(OR(O452="NC",Q452="NC",S452="NC",U452="NC",W452="NC",Y452="NC",AA452="NC",AC452="NC",O452="SF",Q452="SF",S452="SF",U452="SF",W452="SF",Y452="SF",AA452="SF",AC452="SF"),"NC",IF(OR(O452="C",Q452="C",S452="C",U452="C",W452="C",Y452="C",AA452="C",AC452="C"),"C","")))))</f>
        <v>C</v>
      </c>
      <c r="AG452" s="185" t="str">
        <f>IF(AND(AE452="C",AF452="C"),"UTILIZOU O PDA CORRETAMENTE",IF(AND(AE452="C",AF452="NC"),"UTILIZOU O PDA CORRETAMENTE. NÃO HÁ FOTOS DE TODAS AS ETAPAS",IF(AND(AE452="NC",AF452="NC"),"NÃO UTILIZOU O PDA",IF(AND(AE452="NA",AF452="NA"),"NÃO AVALIADO POR FALHA DE SINCRONISMO"))))</f>
        <v>UTILIZOU O PDA CORRETAMENTE</v>
      </c>
      <c r="AH452" s="144" t="s">
        <v>207</v>
      </c>
      <c r="AI452" s="150" t="s">
        <v>6</v>
      </c>
      <c r="AJ452" s="149" t="str">
        <f>E452</f>
        <v>SÃO PAULO</v>
      </c>
      <c r="AK452" s="151" t="s">
        <v>60</v>
      </c>
    </row>
    <row r="453" spans="1:37" ht="30" customHeight="1">
      <c r="A453" s="162" t="s">
        <v>201</v>
      </c>
      <c r="B453" s="176">
        <v>2620236487</v>
      </c>
      <c r="C453" s="176" t="s">
        <v>1302</v>
      </c>
      <c r="D453" s="176" t="s">
        <v>113</v>
      </c>
      <c r="E453" s="176" t="s">
        <v>5</v>
      </c>
      <c r="F453" s="176" t="s">
        <v>1424</v>
      </c>
      <c r="G453" s="176">
        <v>9</v>
      </c>
      <c r="H453" s="176"/>
      <c r="I453" s="176" t="s">
        <v>283</v>
      </c>
      <c r="J453" s="176" t="s">
        <v>1303</v>
      </c>
      <c r="K453" s="176" t="s">
        <v>1572</v>
      </c>
      <c r="L453" s="204">
        <v>46169.333333333336</v>
      </c>
      <c r="M453" s="204">
        <v>46169.416666666664</v>
      </c>
      <c r="N453" s="176" t="s">
        <v>1282</v>
      </c>
      <c r="O453" s="155" t="s">
        <v>207</v>
      </c>
      <c r="P453" s="90"/>
      <c r="Q453" s="144" t="s">
        <v>207</v>
      </c>
      <c r="R453" s="90"/>
      <c r="S453" s="144" t="s">
        <v>207</v>
      </c>
      <c r="T453" s="90"/>
      <c r="U453" s="144" t="s">
        <v>207</v>
      </c>
      <c r="V453" s="90"/>
      <c r="W453" s="144" t="s">
        <v>207</v>
      </c>
      <c r="X453" s="90"/>
      <c r="Y453" s="144" t="s">
        <v>207</v>
      </c>
      <c r="Z453" s="90"/>
      <c r="AA453" s="144" t="s">
        <v>230</v>
      </c>
      <c r="AB453" s="90"/>
      <c r="AC453" s="144" t="s">
        <v>230</v>
      </c>
      <c r="AD453" s="90"/>
      <c r="AE453" s="144" t="s">
        <v>207</v>
      </c>
      <c r="AF453" s="142" t="str">
        <f>IF(AND(O453="",Q453="",S453="",U453="",W453="",Y453="",AA453="",AC453=""),"",IF(OR(AND(O453&lt;&gt;"NA",O453&lt;&gt;"C",O453&lt;&gt;"NC",O453&lt;&gt;"SF",O453&lt;&gt;""),AND(Q453&lt;&gt;"NA",Q453&lt;&gt;"C",Q453&lt;&gt;"NC",Q453&lt;&gt;"SF",Q453&lt;&gt;""),AND(S453&lt;&gt;"NA",S453&lt;&gt;"C",S453&lt;&gt;"NC",S453&lt;&gt;"SF",S453&lt;&gt;""),AND(U453&lt;&gt;"NA",U453&lt;&gt;"C",U453&lt;&gt;"NC",U453&lt;&gt;"SF",U453&lt;&gt;""),AND(W453&lt;&gt;"NA",W453&lt;&gt;"C",W453&lt;&gt;"NC",W453&lt;&gt;"SF",W453&lt;&gt;""),AND(Y453&lt;&gt;"NA",Y453&lt;&gt;"C",Y453&lt;&gt;"NC",Y453&lt;&gt;"SF",Y453&lt;&gt;""),AND(AA453&lt;&gt;"NA",AA453&lt;&gt;"C",AA453&lt;&gt;"NC",AA453&lt;&gt;"SF",AA453&lt;&gt;""),AND(AC453&lt;&gt;"NA",AC453&lt;&gt;"C",AC453&lt;&gt;"NC",AC453&lt;&gt;"SF",AC453&lt;&gt;"")),"FALSO",IF(AND(O453="NA",Q453="NA",S453="NA",U453="NA",W453="NA",Y453="NA",AA453="NA",AC453="NA"),"NA",IF(OR(O453="NC",Q453="NC",S453="NC",U453="NC",W453="NC",Y453="NC",AA453="NC",AC453="NC",O453="SF",Q453="SF",S453="SF",U453="SF",W453="SF",Y453="SF",AA453="SF",AC453="SF"),"NC",IF(OR(O453="C",Q453="C",S453="C",U453="C",W453="C",Y453="C",AA453="C",AC453="C"),"C","")))))</f>
        <v>NC</v>
      </c>
      <c r="AG453" s="185" t="str">
        <f>IF(AND(AE453="C",AF453="C"),"UTILIZOU O PDA CORRETAMENTE",IF(AND(AE453="C",AF453="NC"),"UTILIZOU O PDA CORRETAMENTE. NÃO HÁ FOTOS DE TODAS AS ETAPAS",IF(AND(AE453="NC",AF453="NC"),"NÃO UTILIZOU O PDA",IF(AND(AE453="NA",AF453="NA"),"NÃO AVALIADO POR FALHA DE SINCRONISMO"))))</f>
        <v>UTILIZOU O PDA CORRETAMENTE. NÃO HÁ FOTOS DE TODAS AS ETAPAS</v>
      </c>
      <c r="AH453" s="144" t="s">
        <v>207</v>
      </c>
      <c r="AI453" s="150" t="s">
        <v>6</v>
      </c>
      <c r="AJ453" s="149" t="str">
        <f>E453</f>
        <v>SÃO PAULO</v>
      </c>
      <c r="AK453" s="151" t="s">
        <v>60</v>
      </c>
    </row>
    <row r="454" spans="1:37" ht="30" customHeight="1">
      <c r="A454" s="162" t="s">
        <v>201</v>
      </c>
      <c r="B454" s="176">
        <v>2617997885</v>
      </c>
      <c r="C454" s="176" t="s">
        <v>1218</v>
      </c>
      <c r="D454" s="176" t="s">
        <v>110</v>
      </c>
      <c r="E454" s="176" t="s">
        <v>5</v>
      </c>
      <c r="F454" s="176" t="s">
        <v>1573</v>
      </c>
      <c r="G454" s="176">
        <v>133</v>
      </c>
      <c r="H454" s="176"/>
      <c r="I454" s="176" t="s">
        <v>316</v>
      </c>
      <c r="J454" s="176" t="s">
        <v>1220</v>
      </c>
      <c r="K454" s="176" t="s">
        <v>1574</v>
      </c>
      <c r="L454" s="204">
        <v>46169.355555555558</v>
      </c>
      <c r="M454" s="204">
        <v>46169.43472222222</v>
      </c>
      <c r="N454" s="176" t="s">
        <v>1179</v>
      </c>
      <c r="O454" s="155" t="s">
        <v>230</v>
      </c>
      <c r="P454" s="90"/>
      <c r="Q454" s="144" t="s">
        <v>230</v>
      </c>
      <c r="R454" s="90"/>
      <c r="S454" s="144" t="s">
        <v>230</v>
      </c>
      <c r="T454" s="90"/>
      <c r="U454" s="144" t="s">
        <v>230</v>
      </c>
      <c r="V454" s="90"/>
      <c r="W454" s="144" t="s">
        <v>230</v>
      </c>
      <c r="X454" s="90"/>
      <c r="Y454" s="144" t="s">
        <v>230</v>
      </c>
      <c r="Z454" s="90"/>
      <c r="AA454" s="144" t="s">
        <v>230</v>
      </c>
      <c r="AB454" s="90"/>
      <c r="AC454" s="144" t="s">
        <v>230</v>
      </c>
      <c r="AD454" s="90"/>
      <c r="AE454" s="144" t="s">
        <v>231</v>
      </c>
      <c r="AF454" s="142" t="str">
        <f>IF(AND(O454="",Q454="",S454="",U454="",W454="",Y454="",AA454="",AC454=""),"",IF(OR(AND(O454&lt;&gt;"NA",O454&lt;&gt;"C",O454&lt;&gt;"NC",O454&lt;&gt;"SF",O454&lt;&gt;""),AND(Q454&lt;&gt;"NA",Q454&lt;&gt;"C",Q454&lt;&gt;"NC",Q454&lt;&gt;"SF",Q454&lt;&gt;""),AND(S454&lt;&gt;"NA",S454&lt;&gt;"C",S454&lt;&gt;"NC",S454&lt;&gt;"SF",S454&lt;&gt;""),AND(U454&lt;&gt;"NA",U454&lt;&gt;"C",U454&lt;&gt;"NC",U454&lt;&gt;"SF",U454&lt;&gt;""),AND(W454&lt;&gt;"NA",W454&lt;&gt;"C",W454&lt;&gt;"NC",W454&lt;&gt;"SF",W454&lt;&gt;""),AND(Y454&lt;&gt;"NA",Y454&lt;&gt;"C",Y454&lt;&gt;"NC",Y454&lt;&gt;"SF",Y454&lt;&gt;""),AND(AA454&lt;&gt;"NA",AA454&lt;&gt;"C",AA454&lt;&gt;"NC",AA454&lt;&gt;"SF",AA454&lt;&gt;""),AND(AC454&lt;&gt;"NA",AC454&lt;&gt;"C",AC454&lt;&gt;"NC",AC454&lt;&gt;"SF",AC454&lt;&gt;"")),"FALSO",IF(AND(O454="NA",Q454="NA",S454="NA",U454="NA",W454="NA",Y454="NA",AA454="NA",AC454="NA"),"NA",IF(OR(O454="NC",Q454="NC",S454="NC",U454="NC",W454="NC",Y454="NC",AA454="NC",AC454="NC",O454="SF",Q454="SF",S454="SF",U454="SF",W454="SF",Y454="SF",AA454="SF",AC454="SF"),"NC",IF(OR(O454="C",Q454="C",S454="C",U454="C",W454="C",Y454="C",AA454="C",AC454="C"),"C","")))))</f>
        <v>NC</v>
      </c>
      <c r="AG454" s="185" t="str">
        <f>IF(AND(AE454="C",AF454="C"),"UTILIZOU O PDA CORRETAMENTE",IF(AND(AE454="C",AF454="NC"),"UTILIZOU O PDA CORRETAMENTE. NÃO HÁ FOTOS DE TODAS AS ETAPAS",IF(AND(AE454="NC",AF454="NC"),"NÃO UTILIZOU O PDA",IF(AND(AE454="NA",AF454="NA"),"NÃO AVALIADO POR FALHA DE SINCRONISMO"))))</f>
        <v>NÃO UTILIZOU O PDA</v>
      </c>
      <c r="AH454" s="144" t="s">
        <v>207</v>
      </c>
      <c r="AI454" s="150" t="s">
        <v>6</v>
      </c>
      <c r="AJ454" s="149" t="str">
        <f>E454</f>
        <v>SÃO PAULO</v>
      </c>
      <c r="AK454" s="151" t="s">
        <v>60</v>
      </c>
    </row>
    <row r="455" spans="1:37" ht="30" customHeight="1">
      <c r="A455" s="162" t="s">
        <v>201</v>
      </c>
      <c r="B455" s="176">
        <v>2622306474</v>
      </c>
      <c r="C455" s="176" t="s">
        <v>121</v>
      </c>
      <c r="D455" s="176" t="s">
        <v>112</v>
      </c>
      <c r="E455" s="176" t="s">
        <v>5</v>
      </c>
      <c r="F455" s="176" t="s">
        <v>765</v>
      </c>
      <c r="G455" s="176">
        <v>20</v>
      </c>
      <c r="H455" s="176" t="s">
        <v>217</v>
      </c>
      <c r="I455" s="176" t="s">
        <v>261</v>
      </c>
      <c r="J455" s="176" t="s">
        <v>1170</v>
      </c>
      <c r="K455" s="176" t="s">
        <v>1575</v>
      </c>
      <c r="L455" s="204">
        <v>46169.438888888886</v>
      </c>
      <c r="M455" s="204">
        <v>46169.474999999999</v>
      </c>
      <c r="N455" s="176" t="s">
        <v>366</v>
      </c>
      <c r="O455" s="155" t="s">
        <v>207</v>
      </c>
      <c r="P455" s="90"/>
      <c r="Q455" s="144" t="s">
        <v>207</v>
      </c>
      <c r="R455" s="90"/>
      <c r="S455" s="144" t="s">
        <v>62</v>
      </c>
      <c r="T455" s="90"/>
      <c r="U455" s="144" t="s">
        <v>62</v>
      </c>
      <c r="V455" s="90"/>
      <c r="W455" s="144" t="s">
        <v>62</v>
      </c>
      <c r="X455" s="90"/>
      <c r="Y455" s="144" t="s">
        <v>62</v>
      </c>
      <c r="Z455" s="90"/>
      <c r="AA455" s="144" t="s">
        <v>62</v>
      </c>
      <c r="AB455" s="90"/>
      <c r="AC455" s="144" t="s">
        <v>207</v>
      </c>
      <c r="AD455" s="90"/>
      <c r="AE455" s="144" t="s">
        <v>207</v>
      </c>
      <c r="AF455" s="142" t="str">
        <f>IF(AND(O455="",Q455="",S455="",U455="",W455="",Y455="",AA455="",AC455=""),"",IF(OR(AND(O455&lt;&gt;"NA",O455&lt;&gt;"C",O455&lt;&gt;"NC",O455&lt;&gt;"SF",O455&lt;&gt;""),AND(Q455&lt;&gt;"NA",Q455&lt;&gt;"C",Q455&lt;&gt;"NC",Q455&lt;&gt;"SF",Q455&lt;&gt;""),AND(S455&lt;&gt;"NA",S455&lt;&gt;"C",S455&lt;&gt;"NC",S455&lt;&gt;"SF",S455&lt;&gt;""),AND(U455&lt;&gt;"NA",U455&lt;&gt;"C",U455&lt;&gt;"NC",U455&lt;&gt;"SF",U455&lt;&gt;""),AND(W455&lt;&gt;"NA",W455&lt;&gt;"C",W455&lt;&gt;"NC",W455&lt;&gt;"SF",W455&lt;&gt;""),AND(Y455&lt;&gt;"NA",Y455&lt;&gt;"C",Y455&lt;&gt;"NC",Y455&lt;&gt;"SF",Y455&lt;&gt;""),AND(AA455&lt;&gt;"NA",AA455&lt;&gt;"C",AA455&lt;&gt;"NC",AA455&lt;&gt;"SF",AA455&lt;&gt;""),AND(AC455&lt;&gt;"NA",AC455&lt;&gt;"C",AC455&lt;&gt;"NC",AC455&lt;&gt;"SF",AC455&lt;&gt;"")),"FALSO",IF(AND(O455="NA",Q455="NA",S455="NA",U455="NA",W455="NA",Y455="NA",AA455="NA",AC455="NA"),"NA",IF(OR(O455="NC",Q455="NC",S455="NC",U455="NC",W455="NC",Y455="NC",AA455="NC",AC455="NC",O455="SF",Q455="SF",S455="SF",U455="SF",W455="SF",Y455="SF",AA455="SF",AC455="SF"),"NC",IF(OR(O455="C",Q455="C",S455="C",U455="C",W455="C",Y455="C",AA455="C",AC455="C"),"C","")))))</f>
        <v>C</v>
      </c>
      <c r="AG455" s="185" t="str">
        <f>IF(AND(AE455="C",AF455="C"),"UTILIZOU O PDA CORRETAMENTE",IF(AND(AE455="C",AF455="NC"),"UTILIZOU O PDA CORRETAMENTE. NÃO HÁ FOTOS DE TODAS AS ETAPAS",IF(AND(AE455="NC",AF455="NC"),"NÃO UTILIZOU O PDA",IF(AND(AE455="NA",AF455="NA"),"NÃO AVALIADO POR FALHA DE SINCRONISMO"))))</f>
        <v>UTILIZOU O PDA CORRETAMENTE</v>
      </c>
      <c r="AH455" s="144" t="s">
        <v>207</v>
      </c>
      <c r="AI455" s="150" t="s">
        <v>6</v>
      </c>
      <c r="AJ455" s="149" t="str">
        <f>E455</f>
        <v>SÃO PAULO</v>
      </c>
      <c r="AK455" s="151" t="s">
        <v>60</v>
      </c>
    </row>
    <row r="456" spans="1:37" ht="30" customHeight="1">
      <c r="A456" s="162" t="s">
        <v>201</v>
      </c>
      <c r="B456" s="176">
        <v>2621450387</v>
      </c>
      <c r="C456" s="176" t="s">
        <v>1218</v>
      </c>
      <c r="D456" s="176" t="s">
        <v>110</v>
      </c>
      <c r="E456" s="176" t="s">
        <v>5</v>
      </c>
      <c r="F456" s="176" t="s">
        <v>829</v>
      </c>
      <c r="G456" s="176">
        <v>140</v>
      </c>
      <c r="H456" s="176" t="s">
        <v>504</v>
      </c>
      <c r="I456" s="176" t="s">
        <v>830</v>
      </c>
      <c r="J456" s="176" t="s">
        <v>1220</v>
      </c>
      <c r="K456" s="176" t="s">
        <v>1576</v>
      </c>
      <c r="L456" s="204">
        <v>46169.438194444447</v>
      </c>
      <c r="M456" s="204">
        <v>46169.542361111111</v>
      </c>
      <c r="N456" s="176" t="s">
        <v>1179</v>
      </c>
      <c r="O456" s="155" t="s">
        <v>207</v>
      </c>
      <c r="P456" s="90"/>
      <c r="Q456" s="144" t="s">
        <v>207</v>
      </c>
      <c r="R456" s="90"/>
      <c r="S456" s="144" t="s">
        <v>207</v>
      </c>
      <c r="T456" s="90"/>
      <c r="U456" s="144" t="s">
        <v>207</v>
      </c>
      <c r="V456" s="90"/>
      <c r="W456" s="144" t="s">
        <v>207</v>
      </c>
      <c r="X456" s="90"/>
      <c r="Y456" s="144" t="s">
        <v>62</v>
      </c>
      <c r="Z456" s="90"/>
      <c r="AA456" s="144" t="s">
        <v>207</v>
      </c>
      <c r="AB456" s="90"/>
      <c r="AC456" s="144" t="s">
        <v>207</v>
      </c>
      <c r="AD456" s="90"/>
      <c r="AE456" s="144" t="s">
        <v>207</v>
      </c>
      <c r="AF456" s="142" t="str">
        <f>IF(AND(O456="",Q456="",S456="",U456="",W456="",Y456="",AA456="",AC456=""),"",IF(OR(AND(O456&lt;&gt;"NA",O456&lt;&gt;"C",O456&lt;&gt;"NC",O456&lt;&gt;"SF",O456&lt;&gt;""),AND(Q456&lt;&gt;"NA",Q456&lt;&gt;"C",Q456&lt;&gt;"NC",Q456&lt;&gt;"SF",Q456&lt;&gt;""),AND(S456&lt;&gt;"NA",S456&lt;&gt;"C",S456&lt;&gt;"NC",S456&lt;&gt;"SF",S456&lt;&gt;""),AND(U456&lt;&gt;"NA",U456&lt;&gt;"C",U456&lt;&gt;"NC",U456&lt;&gt;"SF",U456&lt;&gt;""),AND(W456&lt;&gt;"NA",W456&lt;&gt;"C",W456&lt;&gt;"NC",W456&lt;&gt;"SF",W456&lt;&gt;""),AND(Y456&lt;&gt;"NA",Y456&lt;&gt;"C",Y456&lt;&gt;"NC",Y456&lt;&gt;"SF",Y456&lt;&gt;""),AND(AA456&lt;&gt;"NA",AA456&lt;&gt;"C",AA456&lt;&gt;"NC",AA456&lt;&gt;"SF",AA456&lt;&gt;""),AND(AC456&lt;&gt;"NA",AC456&lt;&gt;"C",AC456&lt;&gt;"NC",AC456&lt;&gt;"SF",AC456&lt;&gt;"")),"FALSO",IF(AND(O456="NA",Q456="NA",S456="NA",U456="NA",W456="NA",Y456="NA",AA456="NA",AC456="NA"),"NA",IF(OR(O456="NC",Q456="NC",S456="NC",U456="NC",W456="NC",Y456="NC",AA456="NC",AC456="NC",O456="SF",Q456="SF",S456="SF",U456="SF",W456="SF",Y456="SF",AA456="SF",AC456="SF"),"NC",IF(OR(O456="C",Q456="C",S456="C",U456="C",W456="C",Y456="C",AA456="C",AC456="C"),"C","")))))</f>
        <v>C</v>
      </c>
      <c r="AG456" s="185" t="str">
        <f>IF(AND(AE456="C",AF456="C"),"UTILIZOU O PDA CORRETAMENTE",IF(AND(AE456="C",AF456="NC"),"UTILIZOU O PDA CORRETAMENTE. NÃO HÁ FOTOS DE TODAS AS ETAPAS",IF(AND(AE456="NC",AF456="NC"),"NÃO UTILIZOU O PDA",IF(AND(AE456="NA",AF456="NA"),"NÃO AVALIADO POR FALHA DE SINCRONISMO"))))</f>
        <v>UTILIZOU O PDA CORRETAMENTE</v>
      </c>
      <c r="AH456" s="144" t="s">
        <v>207</v>
      </c>
      <c r="AI456" s="150" t="s">
        <v>6</v>
      </c>
      <c r="AJ456" s="149" t="str">
        <f>E456</f>
        <v>SÃO PAULO</v>
      </c>
      <c r="AK456" s="151" t="s">
        <v>60</v>
      </c>
    </row>
    <row r="457" spans="1:37" ht="30" customHeight="1">
      <c r="A457" s="162" t="s">
        <v>201</v>
      </c>
      <c r="B457" s="176">
        <v>2621699132</v>
      </c>
      <c r="C457" s="176" t="s">
        <v>120</v>
      </c>
      <c r="D457" s="176" t="s">
        <v>110</v>
      </c>
      <c r="E457" s="176" t="s">
        <v>5</v>
      </c>
      <c r="F457" s="176" t="s">
        <v>1378</v>
      </c>
      <c r="G457" s="176">
        <v>1022</v>
      </c>
      <c r="H457" s="176" t="s">
        <v>217</v>
      </c>
      <c r="I457" s="176" t="s">
        <v>241</v>
      </c>
      <c r="J457" s="176" t="s">
        <v>120</v>
      </c>
      <c r="K457" s="176" t="s">
        <v>1221</v>
      </c>
      <c r="L457" s="204">
        <v>46169.400694444441</v>
      </c>
      <c r="M457" s="204">
        <v>46169.495138888888</v>
      </c>
      <c r="N457" s="176" t="s">
        <v>1169</v>
      </c>
      <c r="O457" s="155" t="s">
        <v>207</v>
      </c>
      <c r="P457" s="90"/>
      <c r="Q457" s="144" t="s">
        <v>207</v>
      </c>
      <c r="R457" s="90"/>
      <c r="S457" s="144" t="s">
        <v>207</v>
      </c>
      <c r="T457" s="90"/>
      <c r="U457" s="144" t="s">
        <v>207</v>
      </c>
      <c r="V457" s="90"/>
      <c r="W457" s="144" t="s">
        <v>207</v>
      </c>
      <c r="X457" s="90"/>
      <c r="Y457" s="144" t="s">
        <v>62</v>
      </c>
      <c r="Z457" s="90"/>
      <c r="AA457" s="144" t="s">
        <v>207</v>
      </c>
      <c r="AB457" s="90"/>
      <c r="AC457" s="144" t="s">
        <v>207</v>
      </c>
      <c r="AD457" s="90"/>
      <c r="AE457" s="144" t="s">
        <v>207</v>
      </c>
      <c r="AF457" s="142" t="str">
        <f>IF(AND(O457="",Q457="",S457="",U457="",W457="",Y457="",AA457="",AC457=""),"",IF(OR(AND(O457&lt;&gt;"NA",O457&lt;&gt;"C",O457&lt;&gt;"NC",O457&lt;&gt;"SF",O457&lt;&gt;""),AND(Q457&lt;&gt;"NA",Q457&lt;&gt;"C",Q457&lt;&gt;"NC",Q457&lt;&gt;"SF",Q457&lt;&gt;""),AND(S457&lt;&gt;"NA",S457&lt;&gt;"C",S457&lt;&gt;"NC",S457&lt;&gt;"SF",S457&lt;&gt;""),AND(U457&lt;&gt;"NA",U457&lt;&gt;"C",U457&lt;&gt;"NC",U457&lt;&gt;"SF",U457&lt;&gt;""),AND(W457&lt;&gt;"NA",W457&lt;&gt;"C",W457&lt;&gt;"NC",W457&lt;&gt;"SF",W457&lt;&gt;""),AND(Y457&lt;&gt;"NA",Y457&lt;&gt;"C",Y457&lt;&gt;"NC",Y457&lt;&gt;"SF",Y457&lt;&gt;""),AND(AA457&lt;&gt;"NA",AA457&lt;&gt;"C",AA457&lt;&gt;"NC",AA457&lt;&gt;"SF",AA457&lt;&gt;""),AND(AC457&lt;&gt;"NA",AC457&lt;&gt;"C",AC457&lt;&gt;"NC",AC457&lt;&gt;"SF",AC457&lt;&gt;"")),"FALSO",IF(AND(O457="NA",Q457="NA",S457="NA",U457="NA",W457="NA",Y457="NA",AA457="NA",AC457="NA"),"NA",IF(OR(O457="NC",Q457="NC",S457="NC",U457="NC",W457="NC",Y457="NC",AA457="NC",AC457="NC",O457="SF",Q457="SF",S457="SF",U457="SF",W457="SF",Y457="SF",AA457="SF",AC457="SF"),"NC",IF(OR(O457="C",Q457="C",S457="C",U457="C",W457="C",Y457="C",AA457="C",AC457="C"),"C","")))))</f>
        <v>C</v>
      </c>
      <c r="AG457" s="185" t="str">
        <f>IF(AND(AE457="C",AF457="C"),"UTILIZOU O PDA CORRETAMENTE",IF(AND(AE457="C",AF457="NC"),"UTILIZOU O PDA CORRETAMENTE. NÃO HÁ FOTOS DE TODAS AS ETAPAS",IF(AND(AE457="NC",AF457="NC"),"NÃO UTILIZOU O PDA",IF(AND(AE457="NA",AF457="NA"),"NÃO AVALIADO POR FALHA DE SINCRONISMO"))))</f>
        <v>UTILIZOU O PDA CORRETAMENTE</v>
      </c>
      <c r="AH457" s="144" t="s">
        <v>207</v>
      </c>
      <c r="AI457" s="150" t="s">
        <v>6</v>
      </c>
      <c r="AJ457" s="149" t="str">
        <f>E457</f>
        <v>SÃO PAULO</v>
      </c>
      <c r="AK457" s="151" t="s">
        <v>60</v>
      </c>
    </row>
    <row r="458" spans="1:37" ht="30" customHeight="1">
      <c r="A458" s="162" t="s">
        <v>201</v>
      </c>
      <c r="B458" s="176">
        <v>2622333754</v>
      </c>
      <c r="C458" s="176" t="s">
        <v>1172</v>
      </c>
      <c r="D458" s="176" t="s">
        <v>112</v>
      </c>
      <c r="E458" s="176" t="s">
        <v>5</v>
      </c>
      <c r="F458" s="176" t="s">
        <v>700</v>
      </c>
      <c r="G458" s="176">
        <v>246</v>
      </c>
      <c r="H458" s="176" t="s">
        <v>217</v>
      </c>
      <c r="I458" s="176" t="s">
        <v>439</v>
      </c>
      <c r="J458" s="176" t="s">
        <v>1273</v>
      </c>
      <c r="K458" s="176" t="s">
        <v>217</v>
      </c>
      <c r="L458" s="204">
        <v>46169.586805555555</v>
      </c>
      <c r="M458" s="204">
        <v>46169.618750000001</v>
      </c>
      <c r="N458" s="176" t="s">
        <v>366</v>
      </c>
      <c r="O458" s="155" t="s">
        <v>207</v>
      </c>
      <c r="P458" s="90"/>
      <c r="Q458" s="144" t="s">
        <v>207</v>
      </c>
      <c r="R458" s="90"/>
      <c r="S458" s="144" t="s">
        <v>62</v>
      </c>
      <c r="T458" s="90"/>
      <c r="U458" s="144" t="s">
        <v>62</v>
      </c>
      <c r="V458" s="90"/>
      <c r="W458" s="144" t="s">
        <v>62</v>
      </c>
      <c r="X458" s="90"/>
      <c r="Y458" s="144" t="s">
        <v>62</v>
      </c>
      <c r="Z458" s="90"/>
      <c r="AA458" s="144" t="s">
        <v>62</v>
      </c>
      <c r="AB458" s="90"/>
      <c r="AC458" s="144" t="s">
        <v>207</v>
      </c>
      <c r="AD458" s="90"/>
      <c r="AE458" s="144" t="s">
        <v>207</v>
      </c>
      <c r="AF458" s="142" t="str">
        <f>IF(AND(O458="",Q458="",S458="",U458="",W458="",Y458="",AA458="",AC458=""),"",IF(OR(AND(O458&lt;&gt;"NA",O458&lt;&gt;"C",O458&lt;&gt;"NC",O458&lt;&gt;"SF",O458&lt;&gt;""),AND(Q458&lt;&gt;"NA",Q458&lt;&gt;"C",Q458&lt;&gt;"NC",Q458&lt;&gt;"SF",Q458&lt;&gt;""),AND(S458&lt;&gt;"NA",S458&lt;&gt;"C",S458&lt;&gt;"NC",S458&lt;&gt;"SF",S458&lt;&gt;""),AND(U458&lt;&gt;"NA",U458&lt;&gt;"C",U458&lt;&gt;"NC",U458&lt;&gt;"SF",U458&lt;&gt;""),AND(W458&lt;&gt;"NA",W458&lt;&gt;"C",W458&lt;&gt;"NC",W458&lt;&gt;"SF",W458&lt;&gt;""),AND(Y458&lt;&gt;"NA",Y458&lt;&gt;"C",Y458&lt;&gt;"NC",Y458&lt;&gt;"SF",Y458&lt;&gt;""),AND(AA458&lt;&gt;"NA",AA458&lt;&gt;"C",AA458&lt;&gt;"NC",AA458&lt;&gt;"SF",AA458&lt;&gt;""),AND(AC458&lt;&gt;"NA",AC458&lt;&gt;"C",AC458&lt;&gt;"NC",AC458&lt;&gt;"SF",AC458&lt;&gt;"")),"FALSO",IF(AND(O458="NA",Q458="NA",S458="NA",U458="NA",W458="NA",Y458="NA",AA458="NA",AC458="NA"),"NA",IF(OR(O458="NC",Q458="NC",S458="NC",U458="NC",W458="NC",Y458="NC",AA458="NC",AC458="NC",O458="SF",Q458="SF",S458="SF",U458="SF",W458="SF",Y458="SF",AA458="SF",AC458="SF"),"NC",IF(OR(O458="C",Q458="C",S458="C",U458="C",W458="C",Y458="C",AA458="C",AC458="C"),"C","")))))</f>
        <v>C</v>
      </c>
      <c r="AG458" s="185" t="str">
        <f>IF(AND(AE458="C",AF458="C"),"UTILIZOU O PDA CORRETAMENTE",IF(AND(AE458="C",AF458="NC"),"UTILIZOU O PDA CORRETAMENTE. NÃO HÁ FOTOS DE TODAS AS ETAPAS",IF(AND(AE458="NC",AF458="NC"),"NÃO UTILIZOU O PDA",IF(AND(AE458="NA",AF458="NA"),"NÃO AVALIADO POR FALHA DE SINCRONISMO"))))</f>
        <v>UTILIZOU O PDA CORRETAMENTE</v>
      </c>
      <c r="AH458" s="144" t="s">
        <v>207</v>
      </c>
      <c r="AI458" s="150" t="s">
        <v>6</v>
      </c>
      <c r="AJ458" s="149" t="str">
        <f>E458</f>
        <v>SÃO PAULO</v>
      </c>
      <c r="AK458" s="151" t="s">
        <v>60</v>
      </c>
    </row>
    <row r="459" spans="1:37" ht="30" customHeight="1">
      <c r="A459" s="162" t="s">
        <v>201</v>
      </c>
      <c r="B459" s="176">
        <v>2621855780</v>
      </c>
      <c r="C459" s="176" t="s">
        <v>123</v>
      </c>
      <c r="D459" s="176" t="s">
        <v>109</v>
      </c>
      <c r="E459" s="176" t="s">
        <v>5</v>
      </c>
      <c r="F459" s="176" t="s">
        <v>1577</v>
      </c>
      <c r="G459" s="176">
        <v>828</v>
      </c>
      <c r="H459" s="176" t="s">
        <v>208</v>
      </c>
      <c r="I459" s="176" t="s">
        <v>283</v>
      </c>
      <c r="J459" s="176" t="s">
        <v>1203</v>
      </c>
      <c r="K459" s="176" t="s">
        <v>1578</v>
      </c>
      <c r="L459" s="204">
        <v>46169.280555555553</v>
      </c>
      <c r="M459" s="204">
        <v>46169.281944444447</v>
      </c>
      <c r="N459" s="176" t="s">
        <v>1179</v>
      </c>
      <c r="O459" s="155" t="s">
        <v>230</v>
      </c>
      <c r="P459" s="90"/>
      <c r="Q459" s="144" t="s">
        <v>230</v>
      </c>
      <c r="R459" s="90"/>
      <c r="S459" s="144" t="s">
        <v>230</v>
      </c>
      <c r="T459" s="90"/>
      <c r="U459" s="144" t="s">
        <v>230</v>
      </c>
      <c r="V459" s="90"/>
      <c r="W459" s="144" t="s">
        <v>230</v>
      </c>
      <c r="X459" s="90"/>
      <c r="Y459" s="144" t="s">
        <v>230</v>
      </c>
      <c r="Z459" s="90"/>
      <c r="AA459" s="144" t="s">
        <v>230</v>
      </c>
      <c r="AB459" s="90"/>
      <c r="AC459" s="144" t="s">
        <v>230</v>
      </c>
      <c r="AD459" s="90"/>
      <c r="AE459" s="144" t="s">
        <v>231</v>
      </c>
      <c r="AF459" s="142" t="str">
        <f>IF(AND(O459="",Q459="",S459="",U459="",W459="",Y459="",AA459="",AC459=""),"",IF(OR(AND(O459&lt;&gt;"NA",O459&lt;&gt;"C",O459&lt;&gt;"NC",O459&lt;&gt;"SF",O459&lt;&gt;""),AND(Q459&lt;&gt;"NA",Q459&lt;&gt;"C",Q459&lt;&gt;"NC",Q459&lt;&gt;"SF",Q459&lt;&gt;""),AND(S459&lt;&gt;"NA",S459&lt;&gt;"C",S459&lt;&gt;"NC",S459&lt;&gt;"SF",S459&lt;&gt;""),AND(U459&lt;&gt;"NA",U459&lt;&gt;"C",U459&lt;&gt;"NC",U459&lt;&gt;"SF",U459&lt;&gt;""),AND(W459&lt;&gt;"NA",W459&lt;&gt;"C",W459&lt;&gt;"NC",W459&lt;&gt;"SF",W459&lt;&gt;""),AND(Y459&lt;&gt;"NA",Y459&lt;&gt;"C",Y459&lt;&gt;"NC",Y459&lt;&gt;"SF",Y459&lt;&gt;""),AND(AA459&lt;&gt;"NA",AA459&lt;&gt;"C",AA459&lt;&gt;"NC",AA459&lt;&gt;"SF",AA459&lt;&gt;""),AND(AC459&lt;&gt;"NA",AC459&lt;&gt;"C",AC459&lt;&gt;"NC",AC459&lt;&gt;"SF",AC459&lt;&gt;"")),"FALSO",IF(AND(O459="NA",Q459="NA",S459="NA",U459="NA",W459="NA",Y459="NA",AA459="NA",AC459="NA"),"NA",IF(OR(O459="NC",Q459="NC",S459="NC",U459="NC",W459="NC",Y459="NC",AA459="NC",AC459="NC",O459="SF",Q459="SF",S459="SF",U459="SF",W459="SF",Y459="SF",AA459="SF",AC459="SF"),"NC",IF(OR(O459="C",Q459="C",S459="C",U459="C",W459="C",Y459="C",AA459="C",AC459="C"),"C","")))))</f>
        <v>NC</v>
      </c>
      <c r="AG459" s="185" t="str">
        <f>IF(AND(AE459="C",AF459="C"),"UTILIZOU O PDA CORRETAMENTE",IF(AND(AE459="C",AF459="NC"),"UTILIZOU O PDA CORRETAMENTE. NÃO HÁ FOTOS DE TODAS AS ETAPAS",IF(AND(AE459="NC",AF459="NC"),"NÃO UTILIZOU O PDA",IF(AND(AE459="NA",AF459="NA"),"NÃO AVALIADO POR FALHA DE SINCRONISMO"))))</f>
        <v>NÃO UTILIZOU O PDA</v>
      </c>
      <c r="AH459" s="144" t="s">
        <v>207</v>
      </c>
      <c r="AI459" s="150" t="s">
        <v>6</v>
      </c>
      <c r="AJ459" s="149" t="str">
        <f>E459</f>
        <v>SÃO PAULO</v>
      </c>
      <c r="AK459" s="151" t="s">
        <v>60</v>
      </c>
    </row>
    <row r="460" spans="1:37" ht="30" customHeight="1">
      <c r="A460" s="162" t="s">
        <v>201</v>
      </c>
      <c r="B460" s="176">
        <v>2622115080</v>
      </c>
      <c r="C460" s="176" t="s">
        <v>121</v>
      </c>
      <c r="D460" s="176" t="s">
        <v>112</v>
      </c>
      <c r="E460" s="176" t="s">
        <v>5</v>
      </c>
      <c r="F460" s="176" t="s">
        <v>222</v>
      </c>
      <c r="G460" s="176">
        <v>173</v>
      </c>
      <c r="H460" s="176" t="s">
        <v>217</v>
      </c>
      <c r="I460" s="176" t="s">
        <v>223</v>
      </c>
      <c r="J460" s="176" t="s">
        <v>1170</v>
      </c>
      <c r="K460" s="176" t="s">
        <v>217</v>
      </c>
      <c r="L460" s="204">
        <v>46169.339583333334</v>
      </c>
      <c r="M460" s="204">
        <v>46169.352777777778</v>
      </c>
      <c r="N460" s="176" t="s">
        <v>366</v>
      </c>
      <c r="O460" s="155" t="s">
        <v>207</v>
      </c>
      <c r="P460" s="90"/>
      <c r="Q460" s="144" t="s">
        <v>207</v>
      </c>
      <c r="R460" s="90"/>
      <c r="S460" s="144" t="s">
        <v>62</v>
      </c>
      <c r="T460" s="90"/>
      <c r="U460" s="144" t="s">
        <v>62</v>
      </c>
      <c r="V460" s="90"/>
      <c r="W460" s="144" t="s">
        <v>62</v>
      </c>
      <c r="X460" s="90"/>
      <c r="Y460" s="144" t="s">
        <v>62</v>
      </c>
      <c r="Z460" s="90"/>
      <c r="AA460" s="144" t="s">
        <v>62</v>
      </c>
      <c r="AB460" s="90"/>
      <c r="AC460" s="144" t="s">
        <v>207</v>
      </c>
      <c r="AD460" s="90"/>
      <c r="AE460" s="144" t="s">
        <v>207</v>
      </c>
      <c r="AF460" s="142" t="str">
        <f>IF(AND(O460="",Q460="",S460="",U460="",W460="",Y460="",AA460="",AC460=""),"",IF(OR(AND(O460&lt;&gt;"NA",O460&lt;&gt;"C",O460&lt;&gt;"NC",O460&lt;&gt;"SF",O460&lt;&gt;""),AND(Q460&lt;&gt;"NA",Q460&lt;&gt;"C",Q460&lt;&gt;"NC",Q460&lt;&gt;"SF",Q460&lt;&gt;""),AND(S460&lt;&gt;"NA",S460&lt;&gt;"C",S460&lt;&gt;"NC",S460&lt;&gt;"SF",S460&lt;&gt;""),AND(U460&lt;&gt;"NA",U460&lt;&gt;"C",U460&lt;&gt;"NC",U460&lt;&gt;"SF",U460&lt;&gt;""),AND(W460&lt;&gt;"NA",W460&lt;&gt;"C",W460&lt;&gt;"NC",W460&lt;&gt;"SF",W460&lt;&gt;""),AND(Y460&lt;&gt;"NA",Y460&lt;&gt;"C",Y460&lt;&gt;"NC",Y460&lt;&gt;"SF",Y460&lt;&gt;""),AND(AA460&lt;&gt;"NA",AA460&lt;&gt;"C",AA460&lt;&gt;"NC",AA460&lt;&gt;"SF",AA460&lt;&gt;""),AND(AC460&lt;&gt;"NA",AC460&lt;&gt;"C",AC460&lt;&gt;"NC",AC460&lt;&gt;"SF",AC460&lt;&gt;"")),"FALSO",IF(AND(O460="NA",Q460="NA",S460="NA",U460="NA",W460="NA",Y460="NA",AA460="NA",AC460="NA"),"NA",IF(OR(O460="NC",Q460="NC",S460="NC",U460="NC",W460="NC",Y460="NC",AA460="NC",AC460="NC",O460="SF",Q460="SF",S460="SF",U460="SF",W460="SF",Y460="SF",AA460="SF",AC460="SF"),"NC",IF(OR(O460="C",Q460="C",S460="C",U460="C",W460="C",Y460="C",AA460="C",AC460="C"),"C","")))))</f>
        <v>C</v>
      </c>
      <c r="AG460" s="185" t="str">
        <f>IF(AND(AE460="C",AF460="C"),"UTILIZOU O PDA CORRETAMENTE",IF(AND(AE460="C",AF460="NC"),"UTILIZOU O PDA CORRETAMENTE. NÃO HÁ FOTOS DE TODAS AS ETAPAS",IF(AND(AE460="NC",AF460="NC"),"NÃO UTILIZOU O PDA",IF(AND(AE460="NA",AF460="NA"),"NÃO AVALIADO POR FALHA DE SINCRONISMO"))))</f>
        <v>UTILIZOU O PDA CORRETAMENTE</v>
      </c>
      <c r="AH460" s="144" t="s">
        <v>207</v>
      </c>
      <c r="AI460" s="150" t="s">
        <v>6</v>
      </c>
      <c r="AJ460" s="149" t="str">
        <f>E460</f>
        <v>SÃO PAULO</v>
      </c>
      <c r="AK460" s="151" t="s">
        <v>60</v>
      </c>
    </row>
    <row r="461" spans="1:37" ht="30" customHeight="1">
      <c r="A461" s="162" t="s">
        <v>201</v>
      </c>
      <c r="B461" s="176">
        <v>2621273386</v>
      </c>
      <c r="C461" s="176" t="s">
        <v>121</v>
      </c>
      <c r="D461" s="176" t="s">
        <v>112</v>
      </c>
      <c r="E461" s="176" t="s">
        <v>5</v>
      </c>
      <c r="F461" s="176" t="s">
        <v>636</v>
      </c>
      <c r="G461" s="176">
        <v>20</v>
      </c>
      <c r="H461" s="176"/>
      <c r="I461" s="176" t="s">
        <v>254</v>
      </c>
      <c r="J461" s="176" t="s">
        <v>1170</v>
      </c>
      <c r="K461" s="176"/>
      <c r="L461" s="204">
        <v>46169.054861111108</v>
      </c>
      <c r="M461" s="204">
        <v>46169.064583333333</v>
      </c>
      <c r="N461" s="176" t="s">
        <v>266</v>
      </c>
      <c r="O461" s="155" t="s">
        <v>231</v>
      </c>
      <c r="P461" s="90" t="s">
        <v>891</v>
      </c>
      <c r="Q461" s="155" t="s">
        <v>231</v>
      </c>
      <c r="R461" s="90" t="s">
        <v>891</v>
      </c>
      <c r="S461" s="155" t="s">
        <v>231</v>
      </c>
      <c r="T461" s="90" t="s">
        <v>891</v>
      </c>
      <c r="U461" s="155" t="s">
        <v>231</v>
      </c>
      <c r="V461" s="90" t="s">
        <v>891</v>
      </c>
      <c r="W461" s="155" t="s">
        <v>231</v>
      </c>
      <c r="X461" s="90" t="s">
        <v>891</v>
      </c>
      <c r="Y461" s="155" t="s">
        <v>231</v>
      </c>
      <c r="Z461" s="90" t="s">
        <v>891</v>
      </c>
      <c r="AA461" s="155" t="s">
        <v>231</v>
      </c>
      <c r="AB461" s="90" t="s">
        <v>891</v>
      </c>
      <c r="AC461" s="155" t="s">
        <v>231</v>
      </c>
      <c r="AD461" s="90" t="s">
        <v>891</v>
      </c>
      <c r="AE461" s="144" t="s">
        <v>231</v>
      </c>
      <c r="AF461" s="142" t="str">
        <f>IF(AND(O461="",Q461="",S461="",U461="",W461="",Y461="",AA461="",AC461=""),"",IF(OR(AND(O461&lt;&gt;"NA",O461&lt;&gt;"C",O461&lt;&gt;"NC",O461&lt;&gt;"SF",O461&lt;&gt;""),AND(Q461&lt;&gt;"NA",Q461&lt;&gt;"C",Q461&lt;&gt;"NC",Q461&lt;&gt;"SF",Q461&lt;&gt;""),AND(S461&lt;&gt;"NA",S461&lt;&gt;"C",S461&lt;&gt;"NC",S461&lt;&gt;"SF",S461&lt;&gt;""),AND(U461&lt;&gt;"NA",U461&lt;&gt;"C",U461&lt;&gt;"NC",U461&lt;&gt;"SF",U461&lt;&gt;""),AND(W461&lt;&gt;"NA",W461&lt;&gt;"C",W461&lt;&gt;"NC",W461&lt;&gt;"SF",W461&lt;&gt;""),AND(Y461&lt;&gt;"NA",Y461&lt;&gt;"C",Y461&lt;&gt;"NC",Y461&lt;&gt;"SF",Y461&lt;&gt;""),AND(AA461&lt;&gt;"NA",AA461&lt;&gt;"C",AA461&lt;&gt;"NC",AA461&lt;&gt;"SF",AA461&lt;&gt;""),AND(AC461&lt;&gt;"NA",AC461&lt;&gt;"C",AC461&lt;&gt;"NC",AC461&lt;&gt;"SF",AC461&lt;&gt;"")),"FALSO",IF(AND(O461="NA",Q461="NA",S461="NA",U461="NA",W461="NA",Y461="NA",AA461="NA",AC461="NA"),"NA",IF(OR(O461="NC",Q461="NC",S461="NC",U461="NC",W461="NC",Y461="NC",AA461="NC",AC461="NC",O461="SF",Q461="SF",S461="SF",U461="SF",W461="SF",Y461="SF",AA461="SF",AC461="SF"),"NC",IF(OR(O461="C",Q461="C",S461="C",U461="C",W461="C",Y461="C",AA461="C",AC461="C"),"C","")))))</f>
        <v>NC</v>
      </c>
      <c r="AG461" s="185" t="str">
        <f>IF(AND(AE461="C",AF461="C"),"UTILIZOU O PDA CORRETAMENTE",IF(AND(AE461="C",AF461="NC"),"UTILIZOU O PDA CORRETAMENTE. NÃO HÁ FOTOS DE TODAS AS ETAPAS",IF(AND(AE461="NC",AF461="NC"),"NÃO UTILIZOU O PDA",IF(AND(AE461="NA",AF461="NA"),"NÃO AVALIADO POR FALHA DE SINCRONISMO"))))</f>
        <v>NÃO UTILIZOU O PDA</v>
      </c>
      <c r="AH461" s="144" t="s">
        <v>207</v>
      </c>
      <c r="AI461" s="150" t="s">
        <v>6</v>
      </c>
      <c r="AJ461" s="149" t="str">
        <f>E461</f>
        <v>SÃO PAULO</v>
      </c>
      <c r="AK461" s="151" t="s">
        <v>60</v>
      </c>
    </row>
    <row r="462" spans="1:37" ht="30" customHeight="1">
      <c r="A462" s="162" t="s">
        <v>201</v>
      </c>
      <c r="B462" s="176">
        <v>2622175325</v>
      </c>
      <c r="C462" s="176" t="s">
        <v>121</v>
      </c>
      <c r="D462" s="176" t="s">
        <v>112</v>
      </c>
      <c r="E462" s="176" t="s">
        <v>5</v>
      </c>
      <c r="F462" s="176" t="s">
        <v>1579</v>
      </c>
      <c r="G462" s="176">
        <v>102</v>
      </c>
      <c r="H462" s="176"/>
      <c r="I462" s="176" t="s">
        <v>559</v>
      </c>
      <c r="J462" s="176" t="s">
        <v>1170</v>
      </c>
      <c r="K462" s="176" t="s">
        <v>1285</v>
      </c>
      <c r="L462" s="204">
        <v>46169.487500000003</v>
      </c>
      <c r="M462" s="204">
        <v>46169.488194444442</v>
      </c>
      <c r="N462" s="176" t="s">
        <v>1171</v>
      </c>
      <c r="O462" s="155" t="s">
        <v>207</v>
      </c>
      <c r="P462" s="90"/>
      <c r="Q462" s="144" t="s">
        <v>207</v>
      </c>
      <c r="R462" s="90"/>
      <c r="S462" s="144" t="s">
        <v>62</v>
      </c>
      <c r="T462" s="90"/>
      <c r="U462" s="144" t="s">
        <v>62</v>
      </c>
      <c r="V462" s="90"/>
      <c r="W462" s="144" t="s">
        <v>62</v>
      </c>
      <c r="X462" s="90"/>
      <c r="Y462" s="144" t="s">
        <v>62</v>
      </c>
      <c r="Z462" s="90"/>
      <c r="AA462" s="144" t="s">
        <v>62</v>
      </c>
      <c r="AB462" s="90"/>
      <c r="AC462" s="144" t="s">
        <v>207</v>
      </c>
      <c r="AD462" s="90"/>
      <c r="AE462" s="144" t="s">
        <v>207</v>
      </c>
      <c r="AF462" s="142" t="str">
        <f>IF(AND(O462="",Q462="",S462="",U462="",W462="",Y462="",AA462="",AC462=""),"",IF(OR(AND(O462&lt;&gt;"NA",O462&lt;&gt;"C",O462&lt;&gt;"NC",O462&lt;&gt;"SF",O462&lt;&gt;""),AND(Q462&lt;&gt;"NA",Q462&lt;&gt;"C",Q462&lt;&gt;"NC",Q462&lt;&gt;"SF",Q462&lt;&gt;""),AND(S462&lt;&gt;"NA",S462&lt;&gt;"C",S462&lt;&gt;"NC",S462&lt;&gt;"SF",S462&lt;&gt;""),AND(U462&lt;&gt;"NA",U462&lt;&gt;"C",U462&lt;&gt;"NC",U462&lt;&gt;"SF",U462&lt;&gt;""),AND(W462&lt;&gt;"NA",W462&lt;&gt;"C",W462&lt;&gt;"NC",W462&lt;&gt;"SF",W462&lt;&gt;""),AND(Y462&lt;&gt;"NA",Y462&lt;&gt;"C",Y462&lt;&gt;"NC",Y462&lt;&gt;"SF",Y462&lt;&gt;""),AND(AA462&lt;&gt;"NA",AA462&lt;&gt;"C",AA462&lt;&gt;"NC",AA462&lt;&gt;"SF",AA462&lt;&gt;""),AND(AC462&lt;&gt;"NA",AC462&lt;&gt;"C",AC462&lt;&gt;"NC",AC462&lt;&gt;"SF",AC462&lt;&gt;"")),"FALSO",IF(AND(O462="NA",Q462="NA",S462="NA",U462="NA",W462="NA",Y462="NA",AA462="NA",AC462="NA"),"NA",IF(OR(O462="NC",Q462="NC",S462="NC",U462="NC",W462="NC",Y462="NC",AA462="NC",AC462="NC",O462="SF",Q462="SF",S462="SF",U462="SF",W462="SF",Y462="SF",AA462="SF",AC462="SF"),"NC",IF(OR(O462="C",Q462="C",S462="C",U462="C",W462="C",Y462="C",AA462="C",AC462="C"),"C","")))))</f>
        <v>C</v>
      </c>
      <c r="AG462" s="185" t="str">
        <f>IF(AND(AE462="C",AF462="C"),"UTILIZOU O PDA CORRETAMENTE",IF(AND(AE462="C",AF462="NC"),"UTILIZOU O PDA CORRETAMENTE. NÃO HÁ FOTOS DE TODAS AS ETAPAS",IF(AND(AE462="NC",AF462="NC"),"NÃO UTILIZOU O PDA",IF(AND(AE462="NA",AF462="NA"),"NÃO AVALIADO POR FALHA DE SINCRONISMO"))))</f>
        <v>UTILIZOU O PDA CORRETAMENTE</v>
      </c>
      <c r="AH462" s="144" t="s">
        <v>207</v>
      </c>
      <c r="AI462" s="150" t="s">
        <v>6</v>
      </c>
      <c r="AJ462" s="149" t="str">
        <f>E462</f>
        <v>SÃO PAULO</v>
      </c>
      <c r="AK462" s="151" t="s">
        <v>60</v>
      </c>
    </row>
    <row r="463" spans="1:37" ht="30" customHeight="1">
      <c r="A463" s="162" t="s">
        <v>201</v>
      </c>
      <c r="B463" s="176">
        <v>2622263675</v>
      </c>
      <c r="C463" s="176" t="s">
        <v>1172</v>
      </c>
      <c r="D463" s="176" t="s">
        <v>112</v>
      </c>
      <c r="E463" s="176" t="s">
        <v>5</v>
      </c>
      <c r="F463" s="176" t="s">
        <v>1580</v>
      </c>
      <c r="G463" s="176">
        <v>238</v>
      </c>
      <c r="H463" s="176" t="s">
        <v>203</v>
      </c>
      <c r="I463" s="176" t="s">
        <v>223</v>
      </c>
      <c r="J463" s="176" t="s">
        <v>1191</v>
      </c>
      <c r="K463" s="176" t="s">
        <v>1186</v>
      </c>
      <c r="L463" s="204">
        <v>46169.474999999999</v>
      </c>
      <c r="M463" s="204">
        <v>46169.475694444445</v>
      </c>
      <c r="N463" s="176" t="s">
        <v>1187</v>
      </c>
      <c r="O463" s="155" t="s">
        <v>207</v>
      </c>
      <c r="P463" s="90"/>
      <c r="Q463" s="144" t="s">
        <v>207</v>
      </c>
      <c r="R463" s="90"/>
      <c r="S463" s="144" t="s">
        <v>62</v>
      </c>
      <c r="T463" s="90"/>
      <c r="U463" s="144" t="s">
        <v>62</v>
      </c>
      <c r="V463" s="90"/>
      <c r="W463" s="144" t="s">
        <v>62</v>
      </c>
      <c r="X463" s="90"/>
      <c r="Y463" s="144" t="s">
        <v>62</v>
      </c>
      <c r="Z463" s="90"/>
      <c r="AA463" s="144" t="s">
        <v>62</v>
      </c>
      <c r="AB463" s="90"/>
      <c r="AC463" s="144" t="s">
        <v>207</v>
      </c>
      <c r="AD463" s="90"/>
      <c r="AE463" s="144" t="s">
        <v>207</v>
      </c>
      <c r="AF463" s="142" t="str">
        <f>IF(AND(O463="",Q463="",S463="",U463="",W463="",Y463="",AA463="",AC463=""),"",IF(OR(AND(O463&lt;&gt;"NA",O463&lt;&gt;"C",O463&lt;&gt;"NC",O463&lt;&gt;"SF",O463&lt;&gt;""),AND(Q463&lt;&gt;"NA",Q463&lt;&gt;"C",Q463&lt;&gt;"NC",Q463&lt;&gt;"SF",Q463&lt;&gt;""),AND(S463&lt;&gt;"NA",S463&lt;&gt;"C",S463&lt;&gt;"NC",S463&lt;&gt;"SF",S463&lt;&gt;""),AND(U463&lt;&gt;"NA",U463&lt;&gt;"C",U463&lt;&gt;"NC",U463&lt;&gt;"SF",U463&lt;&gt;""),AND(W463&lt;&gt;"NA",W463&lt;&gt;"C",W463&lt;&gt;"NC",W463&lt;&gt;"SF",W463&lt;&gt;""),AND(Y463&lt;&gt;"NA",Y463&lt;&gt;"C",Y463&lt;&gt;"NC",Y463&lt;&gt;"SF",Y463&lt;&gt;""),AND(AA463&lt;&gt;"NA",AA463&lt;&gt;"C",AA463&lt;&gt;"NC",AA463&lt;&gt;"SF",AA463&lt;&gt;""),AND(AC463&lt;&gt;"NA",AC463&lt;&gt;"C",AC463&lt;&gt;"NC",AC463&lt;&gt;"SF",AC463&lt;&gt;"")),"FALSO",IF(AND(O463="NA",Q463="NA",S463="NA",U463="NA",W463="NA",Y463="NA",AA463="NA",AC463="NA"),"NA",IF(OR(O463="NC",Q463="NC",S463="NC",U463="NC",W463="NC",Y463="NC",AA463="NC",AC463="NC",O463="SF",Q463="SF",S463="SF",U463="SF",W463="SF",Y463="SF",AA463="SF",AC463="SF"),"NC",IF(OR(O463="C",Q463="C",S463="C",U463="C",W463="C",Y463="C",AA463="C",AC463="C"),"C","")))))</f>
        <v>C</v>
      </c>
      <c r="AG463" s="185" t="str">
        <f>IF(AND(AE463="C",AF463="C"),"UTILIZOU O PDA CORRETAMENTE",IF(AND(AE463="C",AF463="NC"),"UTILIZOU O PDA CORRETAMENTE. NÃO HÁ FOTOS DE TODAS AS ETAPAS",IF(AND(AE463="NC",AF463="NC"),"NÃO UTILIZOU O PDA",IF(AND(AE463="NA",AF463="NA"),"NÃO AVALIADO POR FALHA DE SINCRONISMO"))))</f>
        <v>UTILIZOU O PDA CORRETAMENTE</v>
      </c>
      <c r="AH463" s="144" t="s">
        <v>207</v>
      </c>
      <c r="AI463" s="150" t="s">
        <v>6</v>
      </c>
      <c r="AJ463" s="149" t="str">
        <f>E463</f>
        <v>SÃO PAULO</v>
      </c>
      <c r="AK463" s="151" t="s">
        <v>60</v>
      </c>
    </row>
    <row r="464" spans="1:37" ht="30" customHeight="1">
      <c r="A464" s="162" t="s">
        <v>201</v>
      </c>
      <c r="B464" s="176">
        <v>2622262784</v>
      </c>
      <c r="C464" s="176" t="s">
        <v>1172</v>
      </c>
      <c r="D464" s="176" t="s">
        <v>112</v>
      </c>
      <c r="E464" s="176" t="s">
        <v>5</v>
      </c>
      <c r="F464" s="176" t="s">
        <v>1581</v>
      </c>
      <c r="G464" s="176">
        <v>452</v>
      </c>
      <c r="H464" s="176"/>
      <c r="I464" s="176" t="s">
        <v>223</v>
      </c>
      <c r="J464" s="176" t="s">
        <v>1191</v>
      </c>
      <c r="K464" s="176" t="s">
        <v>1186</v>
      </c>
      <c r="L464" s="204">
        <v>46169.492361111108</v>
      </c>
      <c r="M464" s="204">
        <v>46169.542361111111</v>
      </c>
      <c r="N464" s="176" t="s">
        <v>1187</v>
      </c>
      <c r="O464" s="155" t="s">
        <v>207</v>
      </c>
      <c r="P464" s="90"/>
      <c r="Q464" s="144" t="s">
        <v>207</v>
      </c>
      <c r="R464" s="90"/>
      <c r="S464" s="144" t="s">
        <v>62</v>
      </c>
      <c r="T464" s="90"/>
      <c r="U464" s="144" t="s">
        <v>62</v>
      </c>
      <c r="V464" s="90"/>
      <c r="W464" s="144" t="s">
        <v>62</v>
      </c>
      <c r="X464" s="90"/>
      <c r="Y464" s="144" t="s">
        <v>62</v>
      </c>
      <c r="Z464" s="90"/>
      <c r="AA464" s="144" t="s">
        <v>62</v>
      </c>
      <c r="AB464" s="90"/>
      <c r="AC464" s="144" t="s">
        <v>207</v>
      </c>
      <c r="AD464" s="90"/>
      <c r="AE464" s="144" t="s">
        <v>207</v>
      </c>
      <c r="AF464" s="142" t="str">
        <f>IF(AND(O464="",Q464="",S464="",U464="",W464="",Y464="",AA464="",AC464=""),"",IF(OR(AND(O464&lt;&gt;"NA",O464&lt;&gt;"C",O464&lt;&gt;"NC",O464&lt;&gt;"SF",O464&lt;&gt;""),AND(Q464&lt;&gt;"NA",Q464&lt;&gt;"C",Q464&lt;&gt;"NC",Q464&lt;&gt;"SF",Q464&lt;&gt;""),AND(S464&lt;&gt;"NA",S464&lt;&gt;"C",S464&lt;&gt;"NC",S464&lt;&gt;"SF",S464&lt;&gt;""),AND(U464&lt;&gt;"NA",U464&lt;&gt;"C",U464&lt;&gt;"NC",U464&lt;&gt;"SF",U464&lt;&gt;""),AND(W464&lt;&gt;"NA",W464&lt;&gt;"C",W464&lt;&gt;"NC",W464&lt;&gt;"SF",W464&lt;&gt;""),AND(Y464&lt;&gt;"NA",Y464&lt;&gt;"C",Y464&lt;&gt;"NC",Y464&lt;&gt;"SF",Y464&lt;&gt;""),AND(AA464&lt;&gt;"NA",AA464&lt;&gt;"C",AA464&lt;&gt;"NC",AA464&lt;&gt;"SF",AA464&lt;&gt;""),AND(AC464&lt;&gt;"NA",AC464&lt;&gt;"C",AC464&lt;&gt;"NC",AC464&lt;&gt;"SF",AC464&lt;&gt;"")),"FALSO",IF(AND(O464="NA",Q464="NA",S464="NA",U464="NA",W464="NA",Y464="NA",AA464="NA",AC464="NA"),"NA",IF(OR(O464="NC",Q464="NC",S464="NC",U464="NC",W464="NC",Y464="NC",AA464="NC",AC464="NC",O464="SF",Q464="SF",S464="SF",U464="SF",W464="SF",Y464="SF",AA464="SF",AC464="SF"),"NC",IF(OR(O464="C",Q464="C",S464="C",U464="C",W464="C",Y464="C",AA464="C",AC464="C"),"C","")))))</f>
        <v>C</v>
      </c>
      <c r="AG464" s="185" t="str">
        <f>IF(AND(AE464="C",AF464="C"),"UTILIZOU O PDA CORRETAMENTE",IF(AND(AE464="C",AF464="NC"),"UTILIZOU O PDA CORRETAMENTE. NÃO HÁ FOTOS DE TODAS AS ETAPAS",IF(AND(AE464="NC",AF464="NC"),"NÃO UTILIZOU O PDA",IF(AND(AE464="NA",AF464="NA"),"NÃO AVALIADO POR FALHA DE SINCRONISMO"))))</f>
        <v>UTILIZOU O PDA CORRETAMENTE</v>
      </c>
      <c r="AH464" s="144" t="s">
        <v>207</v>
      </c>
      <c r="AI464" s="150" t="s">
        <v>6</v>
      </c>
      <c r="AJ464" s="149" t="str">
        <f>E464</f>
        <v>SÃO PAULO</v>
      </c>
      <c r="AK464" s="151" t="s">
        <v>60</v>
      </c>
    </row>
    <row r="465" spans="1:37" ht="30" customHeight="1">
      <c r="A465" s="162" t="s">
        <v>201</v>
      </c>
      <c r="B465" s="176">
        <v>2622262722</v>
      </c>
      <c r="C465" s="176" t="s">
        <v>1172</v>
      </c>
      <c r="D465" s="176" t="s">
        <v>112</v>
      </c>
      <c r="E465" s="176" t="s">
        <v>5</v>
      </c>
      <c r="F465" s="176" t="s">
        <v>1581</v>
      </c>
      <c r="G465" s="176">
        <v>442</v>
      </c>
      <c r="H465" s="176" t="s">
        <v>217</v>
      </c>
      <c r="I465" s="176" t="s">
        <v>223</v>
      </c>
      <c r="J465" s="176" t="s">
        <v>1191</v>
      </c>
      <c r="K465" s="176" t="s">
        <v>1186</v>
      </c>
      <c r="L465" s="204">
        <v>46169.59375</v>
      </c>
      <c r="M465" s="204">
        <v>46169.683333333334</v>
      </c>
      <c r="N465" s="176" t="s">
        <v>1187</v>
      </c>
      <c r="O465" s="155" t="s">
        <v>207</v>
      </c>
      <c r="P465" s="90"/>
      <c r="Q465" s="144" t="s">
        <v>207</v>
      </c>
      <c r="R465" s="90"/>
      <c r="S465" s="144" t="s">
        <v>62</v>
      </c>
      <c r="T465" s="90"/>
      <c r="U465" s="144" t="s">
        <v>62</v>
      </c>
      <c r="V465" s="90"/>
      <c r="W465" s="144" t="s">
        <v>62</v>
      </c>
      <c r="X465" s="90"/>
      <c r="Y465" s="144" t="s">
        <v>62</v>
      </c>
      <c r="Z465" s="90"/>
      <c r="AA465" s="144" t="s">
        <v>62</v>
      </c>
      <c r="AB465" s="90"/>
      <c r="AC465" s="144" t="s">
        <v>207</v>
      </c>
      <c r="AD465" s="90"/>
      <c r="AE465" s="144" t="s">
        <v>207</v>
      </c>
      <c r="AF465" s="142" t="str">
        <f>IF(AND(O465="",Q465="",S465="",U465="",W465="",Y465="",AA465="",AC465=""),"",IF(OR(AND(O465&lt;&gt;"NA",O465&lt;&gt;"C",O465&lt;&gt;"NC",O465&lt;&gt;"SF",O465&lt;&gt;""),AND(Q465&lt;&gt;"NA",Q465&lt;&gt;"C",Q465&lt;&gt;"NC",Q465&lt;&gt;"SF",Q465&lt;&gt;""),AND(S465&lt;&gt;"NA",S465&lt;&gt;"C",S465&lt;&gt;"NC",S465&lt;&gt;"SF",S465&lt;&gt;""),AND(U465&lt;&gt;"NA",U465&lt;&gt;"C",U465&lt;&gt;"NC",U465&lt;&gt;"SF",U465&lt;&gt;""),AND(W465&lt;&gt;"NA",W465&lt;&gt;"C",W465&lt;&gt;"NC",W465&lt;&gt;"SF",W465&lt;&gt;""),AND(Y465&lt;&gt;"NA",Y465&lt;&gt;"C",Y465&lt;&gt;"NC",Y465&lt;&gt;"SF",Y465&lt;&gt;""),AND(AA465&lt;&gt;"NA",AA465&lt;&gt;"C",AA465&lt;&gt;"NC",AA465&lt;&gt;"SF",AA465&lt;&gt;""),AND(AC465&lt;&gt;"NA",AC465&lt;&gt;"C",AC465&lt;&gt;"NC",AC465&lt;&gt;"SF",AC465&lt;&gt;"")),"FALSO",IF(AND(O465="NA",Q465="NA",S465="NA",U465="NA",W465="NA",Y465="NA",AA465="NA",AC465="NA"),"NA",IF(OR(O465="NC",Q465="NC",S465="NC",U465="NC",W465="NC",Y465="NC",AA465="NC",AC465="NC",O465="SF",Q465="SF",S465="SF",U465="SF",W465="SF",Y465="SF",AA465="SF",AC465="SF"),"NC",IF(OR(O465="C",Q465="C",S465="C",U465="C",W465="C",Y465="C",AA465="C",AC465="C"),"C","")))))</f>
        <v>C</v>
      </c>
      <c r="AG465" s="185" t="str">
        <f>IF(AND(AE465="C",AF465="C"),"UTILIZOU O PDA CORRETAMENTE",IF(AND(AE465="C",AF465="NC"),"UTILIZOU O PDA CORRETAMENTE. NÃO HÁ FOTOS DE TODAS AS ETAPAS",IF(AND(AE465="NC",AF465="NC"),"NÃO UTILIZOU O PDA",IF(AND(AE465="NA",AF465="NA"),"NÃO AVALIADO POR FALHA DE SINCRONISMO"))))</f>
        <v>UTILIZOU O PDA CORRETAMENTE</v>
      </c>
      <c r="AH465" s="144" t="s">
        <v>207</v>
      </c>
      <c r="AI465" s="150" t="s">
        <v>6</v>
      </c>
      <c r="AJ465" s="149" t="str">
        <f>E465</f>
        <v>SÃO PAULO</v>
      </c>
      <c r="AK465" s="151" t="s">
        <v>60</v>
      </c>
    </row>
    <row r="466" spans="1:37" ht="30" customHeight="1">
      <c r="A466" s="162" t="s">
        <v>201</v>
      </c>
      <c r="B466" s="176">
        <v>2622262595</v>
      </c>
      <c r="C466" s="176" t="s">
        <v>1172</v>
      </c>
      <c r="D466" s="176" t="s">
        <v>112</v>
      </c>
      <c r="E466" s="176" t="s">
        <v>5</v>
      </c>
      <c r="F466" s="176" t="s">
        <v>1581</v>
      </c>
      <c r="G466" s="176">
        <v>85</v>
      </c>
      <c r="H466" s="176"/>
      <c r="I466" s="176" t="s">
        <v>223</v>
      </c>
      <c r="J466" s="176" t="s">
        <v>1191</v>
      </c>
      <c r="K466" s="176" t="s">
        <v>1455</v>
      </c>
      <c r="L466" s="204">
        <v>46169.422222222223</v>
      </c>
      <c r="M466" s="204">
        <v>46169.470138888886</v>
      </c>
      <c r="N466" s="176" t="s">
        <v>1187</v>
      </c>
      <c r="O466" s="155" t="s">
        <v>207</v>
      </c>
      <c r="P466" s="90"/>
      <c r="Q466" s="144" t="s">
        <v>207</v>
      </c>
      <c r="R466" s="90"/>
      <c r="S466" s="144" t="s">
        <v>62</v>
      </c>
      <c r="T466" s="90"/>
      <c r="U466" s="144" t="s">
        <v>62</v>
      </c>
      <c r="V466" s="90"/>
      <c r="W466" s="144" t="s">
        <v>62</v>
      </c>
      <c r="X466" s="90"/>
      <c r="Y466" s="144" t="s">
        <v>62</v>
      </c>
      <c r="Z466" s="90"/>
      <c r="AA466" s="144" t="s">
        <v>62</v>
      </c>
      <c r="AB466" s="90"/>
      <c r="AC466" s="144" t="s">
        <v>207</v>
      </c>
      <c r="AD466" s="90"/>
      <c r="AE466" s="144" t="s">
        <v>207</v>
      </c>
      <c r="AF466" s="142" t="str">
        <f>IF(AND(O466="",Q466="",S466="",U466="",W466="",Y466="",AA466="",AC466=""),"",IF(OR(AND(O466&lt;&gt;"NA",O466&lt;&gt;"C",O466&lt;&gt;"NC",O466&lt;&gt;"SF",O466&lt;&gt;""),AND(Q466&lt;&gt;"NA",Q466&lt;&gt;"C",Q466&lt;&gt;"NC",Q466&lt;&gt;"SF",Q466&lt;&gt;""),AND(S466&lt;&gt;"NA",S466&lt;&gt;"C",S466&lt;&gt;"NC",S466&lt;&gt;"SF",S466&lt;&gt;""),AND(U466&lt;&gt;"NA",U466&lt;&gt;"C",U466&lt;&gt;"NC",U466&lt;&gt;"SF",U466&lt;&gt;""),AND(W466&lt;&gt;"NA",W466&lt;&gt;"C",W466&lt;&gt;"NC",W466&lt;&gt;"SF",W466&lt;&gt;""),AND(Y466&lt;&gt;"NA",Y466&lt;&gt;"C",Y466&lt;&gt;"NC",Y466&lt;&gt;"SF",Y466&lt;&gt;""),AND(AA466&lt;&gt;"NA",AA466&lt;&gt;"C",AA466&lt;&gt;"NC",AA466&lt;&gt;"SF",AA466&lt;&gt;""),AND(AC466&lt;&gt;"NA",AC466&lt;&gt;"C",AC466&lt;&gt;"NC",AC466&lt;&gt;"SF",AC466&lt;&gt;"")),"FALSO",IF(AND(O466="NA",Q466="NA",S466="NA",U466="NA",W466="NA",Y466="NA",AA466="NA",AC466="NA"),"NA",IF(OR(O466="NC",Q466="NC",S466="NC",U466="NC",W466="NC",Y466="NC",AA466="NC",AC466="NC",O466="SF",Q466="SF",S466="SF",U466="SF",W466="SF",Y466="SF",AA466="SF",AC466="SF"),"NC",IF(OR(O466="C",Q466="C",S466="C",U466="C",W466="C",Y466="C",AA466="C",AC466="C"),"C","")))))</f>
        <v>C</v>
      </c>
      <c r="AG466" s="185" t="str">
        <f>IF(AND(AE466="C",AF466="C"),"UTILIZOU O PDA CORRETAMENTE",IF(AND(AE466="C",AF466="NC"),"UTILIZOU O PDA CORRETAMENTE. NÃO HÁ FOTOS DE TODAS AS ETAPAS",IF(AND(AE466="NC",AF466="NC"),"NÃO UTILIZOU O PDA",IF(AND(AE466="NA",AF466="NA"),"NÃO AVALIADO POR FALHA DE SINCRONISMO"))))</f>
        <v>UTILIZOU O PDA CORRETAMENTE</v>
      </c>
      <c r="AH466" s="144" t="s">
        <v>207</v>
      </c>
      <c r="AI466" s="150" t="s">
        <v>6</v>
      </c>
      <c r="AJ466" s="149" t="str">
        <f>E466</f>
        <v>SÃO PAULO</v>
      </c>
      <c r="AK466" s="151" t="s">
        <v>60</v>
      </c>
    </row>
    <row r="467" spans="1:37" ht="30" customHeight="1">
      <c r="A467" s="162" t="s">
        <v>201</v>
      </c>
      <c r="B467" s="176">
        <v>2622262663</v>
      </c>
      <c r="C467" s="176" t="s">
        <v>1172</v>
      </c>
      <c r="D467" s="176" t="s">
        <v>112</v>
      </c>
      <c r="E467" s="176" t="s">
        <v>5</v>
      </c>
      <c r="F467" s="176" t="s">
        <v>1581</v>
      </c>
      <c r="G467" s="176">
        <v>238</v>
      </c>
      <c r="H467" s="176" t="s">
        <v>217</v>
      </c>
      <c r="I467" s="176" t="s">
        <v>223</v>
      </c>
      <c r="J467" s="176" t="s">
        <v>1191</v>
      </c>
      <c r="K467" s="176" t="s">
        <v>1582</v>
      </c>
      <c r="L467" s="204">
        <v>46169.472222222219</v>
      </c>
      <c r="M467" s="204">
        <v>46169.473611111112</v>
      </c>
      <c r="N467" s="176" t="s">
        <v>1187</v>
      </c>
      <c r="O467" s="155" t="s">
        <v>207</v>
      </c>
      <c r="P467" s="90"/>
      <c r="Q467" s="144" t="s">
        <v>207</v>
      </c>
      <c r="R467" s="90"/>
      <c r="S467" s="144" t="s">
        <v>62</v>
      </c>
      <c r="T467" s="90"/>
      <c r="U467" s="144" t="s">
        <v>62</v>
      </c>
      <c r="V467" s="90"/>
      <c r="W467" s="144" t="s">
        <v>62</v>
      </c>
      <c r="X467" s="90"/>
      <c r="Y467" s="144" t="s">
        <v>62</v>
      </c>
      <c r="Z467" s="90"/>
      <c r="AA467" s="144" t="s">
        <v>62</v>
      </c>
      <c r="AB467" s="90"/>
      <c r="AC467" s="144" t="s">
        <v>207</v>
      </c>
      <c r="AD467" s="90"/>
      <c r="AE467" s="144" t="s">
        <v>207</v>
      </c>
      <c r="AF467" s="142" t="str">
        <f>IF(AND(O467="",Q467="",S467="",U467="",W467="",Y467="",AA467="",AC467=""),"",IF(OR(AND(O467&lt;&gt;"NA",O467&lt;&gt;"C",O467&lt;&gt;"NC",O467&lt;&gt;"SF",O467&lt;&gt;""),AND(Q467&lt;&gt;"NA",Q467&lt;&gt;"C",Q467&lt;&gt;"NC",Q467&lt;&gt;"SF",Q467&lt;&gt;""),AND(S467&lt;&gt;"NA",S467&lt;&gt;"C",S467&lt;&gt;"NC",S467&lt;&gt;"SF",S467&lt;&gt;""),AND(U467&lt;&gt;"NA",U467&lt;&gt;"C",U467&lt;&gt;"NC",U467&lt;&gt;"SF",U467&lt;&gt;""),AND(W467&lt;&gt;"NA",W467&lt;&gt;"C",W467&lt;&gt;"NC",W467&lt;&gt;"SF",W467&lt;&gt;""),AND(Y467&lt;&gt;"NA",Y467&lt;&gt;"C",Y467&lt;&gt;"NC",Y467&lt;&gt;"SF",Y467&lt;&gt;""),AND(AA467&lt;&gt;"NA",AA467&lt;&gt;"C",AA467&lt;&gt;"NC",AA467&lt;&gt;"SF",AA467&lt;&gt;""),AND(AC467&lt;&gt;"NA",AC467&lt;&gt;"C",AC467&lt;&gt;"NC",AC467&lt;&gt;"SF",AC467&lt;&gt;"")),"FALSO",IF(AND(O467="NA",Q467="NA",S467="NA",U467="NA",W467="NA",Y467="NA",AA467="NA",AC467="NA"),"NA",IF(OR(O467="NC",Q467="NC",S467="NC",U467="NC",W467="NC",Y467="NC",AA467="NC",AC467="NC",O467="SF",Q467="SF",S467="SF",U467="SF",W467="SF",Y467="SF",AA467="SF",AC467="SF"),"NC",IF(OR(O467="C",Q467="C",S467="C",U467="C",W467="C",Y467="C",AA467="C",AC467="C"),"C","")))))</f>
        <v>C</v>
      </c>
      <c r="AG467" s="185" t="str">
        <f>IF(AND(AE467="C",AF467="C"),"UTILIZOU O PDA CORRETAMENTE",IF(AND(AE467="C",AF467="NC"),"UTILIZOU O PDA CORRETAMENTE. NÃO HÁ FOTOS DE TODAS AS ETAPAS",IF(AND(AE467="NC",AF467="NC"),"NÃO UTILIZOU O PDA",IF(AND(AE467="NA",AF467="NA"),"NÃO AVALIADO POR FALHA DE SINCRONISMO"))))</f>
        <v>UTILIZOU O PDA CORRETAMENTE</v>
      </c>
      <c r="AH467" s="144" t="s">
        <v>207</v>
      </c>
      <c r="AI467" s="150" t="s">
        <v>6</v>
      </c>
      <c r="AJ467" s="149" t="str">
        <f>E467</f>
        <v>SÃO PAULO</v>
      </c>
      <c r="AK467" s="151" t="s">
        <v>60</v>
      </c>
    </row>
    <row r="468" spans="1:37" ht="30" customHeight="1">
      <c r="A468" s="162" t="s">
        <v>201</v>
      </c>
      <c r="B468" s="176">
        <v>2622180471</v>
      </c>
      <c r="C468" s="176" t="s">
        <v>121</v>
      </c>
      <c r="D468" s="176" t="s">
        <v>112</v>
      </c>
      <c r="E468" s="176" t="s">
        <v>5</v>
      </c>
      <c r="F468" s="176" t="s">
        <v>868</v>
      </c>
      <c r="G468" s="176">
        <v>1269</v>
      </c>
      <c r="H468" s="176"/>
      <c r="I468" s="176" t="s">
        <v>502</v>
      </c>
      <c r="J468" s="176" t="s">
        <v>1170</v>
      </c>
      <c r="K468" s="176"/>
      <c r="L468" s="204">
        <v>46169.617361111108</v>
      </c>
      <c r="M468" s="204">
        <v>46169.618055555555</v>
      </c>
      <c r="N468" s="176" t="s">
        <v>1171</v>
      </c>
      <c r="O468" s="155" t="s">
        <v>207</v>
      </c>
      <c r="P468" s="90"/>
      <c r="Q468" s="144" t="s">
        <v>207</v>
      </c>
      <c r="R468" s="90"/>
      <c r="S468" s="144" t="s">
        <v>62</v>
      </c>
      <c r="T468" s="90"/>
      <c r="U468" s="144" t="s">
        <v>62</v>
      </c>
      <c r="V468" s="90"/>
      <c r="W468" s="144" t="s">
        <v>62</v>
      </c>
      <c r="X468" s="90"/>
      <c r="Y468" s="144" t="s">
        <v>62</v>
      </c>
      <c r="Z468" s="90"/>
      <c r="AA468" s="144" t="s">
        <v>62</v>
      </c>
      <c r="AB468" s="90"/>
      <c r="AC468" s="144" t="s">
        <v>207</v>
      </c>
      <c r="AD468" s="90"/>
      <c r="AE468" s="144" t="s">
        <v>207</v>
      </c>
      <c r="AF468" s="142" t="str">
        <f>IF(AND(O468="",Q468="",S468="",U468="",W468="",Y468="",AA468="",AC468=""),"",IF(OR(AND(O468&lt;&gt;"NA",O468&lt;&gt;"C",O468&lt;&gt;"NC",O468&lt;&gt;"SF",O468&lt;&gt;""),AND(Q468&lt;&gt;"NA",Q468&lt;&gt;"C",Q468&lt;&gt;"NC",Q468&lt;&gt;"SF",Q468&lt;&gt;""),AND(S468&lt;&gt;"NA",S468&lt;&gt;"C",S468&lt;&gt;"NC",S468&lt;&gt;"SF",S468&lt;&gt;""),AND(U468&lt;&gt;"NA",U468&lt;&gt;"C",U468&lt;&gt;"NC",U468&lt;&gt;"SF",U468&lt;&gt;""),AND(W468&lt;&gt;"NA",W468&lt;&gt;"C",W468&lt;&gt;"NC",W468&lt;&gt;"SF",W468&lt;&gt;""),AND(Y468&lt;&gt;"NA",Y468&lt;&gt;"C",Y468&lt;&gt;"NC",Y468&lt;&gt;"SF",Y468&lt;&gt;""),AND(AA468&lt;&gt;"NA",AA468&lt;&gt;"C",AA468&lt;&gt;"NC",AA468&lt;&gt;"SF",AA468&lt;&gt;""),AND(AC468&lt;&gt;"NA",AC468&lt;&gt;"C",AC468&lt;&gt;"NC",AC468&lt;&gt;"SF",AC468&lt;&gt;"")),"FALSO",IF(AND(O468="NA",Q468="NA",S468="NA",U468="NA",W468="NA",Y468="NA",AA468="NA",AC468="NA"),"NA",IF(OR(O468="NC",Q468="NC",S468="NC",U468="NC",W468="NC",Y468="NC",AA468="NC",AC468="NC",O468="SF",Q468="SF",S468="SF",U468="SF",W468="SF",Y468="SF",AA468="SF",AC468="SF"),"NC",IF(OR(O468="C",Q468="C",S468="C",U468="C",W468="C",Y468="C",AA468="C",AC468="C"),"C","")))))</f>
        <v>C</v>
      </c>
      <c r="AG468" s="185" t="str">
        <f>IF(AND(AE468="C",AF468="C"),"UTILIZOU O PDA CORRETAMENTE",IF(AND(AE468="C",AF468="NC"),"UTILIZOU O PDA CORRETAMENTE. NÃO HÁ FOTOS DE TODAS AS ETAPAS",IF(AND(AE468="NC",AF468="NC"),"NÃO UTILIZOU O PDA",IF(AND(AE468="NA",AF468="NA"),"NÃO AVALIADO POR FALHA DE SINCRONISMO"))))</f>
        <v>UTILIZOU O PDA CORRETAMENTE</v>
      </c>
      <c r="AH468" s="144" t="s">
        <v>207</v>
      </c>
      <c r="AI468" s="150" t="s">
        <v>6</v>
      </c>
      <c r="AJ468" s="149" t="str">
        <f>E468</f>
        <v>SÃO PAULO</v>
      </c>
      <c r="AK468" s="151" t="s">
        <v>60</v>
      </c>
    </row>
    <row r="469" spans="1:37" ht="30" customHeight="1">
      <c r="A469" s="162" t="s">
        <v>201</v>
      </c>
      <c r="B469" s="176">
        <v>2621886270</v>
      </c>
      <c r="C469" s="176" t="s">
        <v>123</v>
      </c>
      <c r="D469" s="176" t="s">
        <v>109</v>
      </c>
      <c r="E469" s="176" t="s">
        <v>5</v>
      </c>
      <c r="F469" s="176" t="s">
        <v>565</v>
      </c>
      <c r="G469" s="176">
        <v>294</v>
      </c>
      <c r="H469" s="176" t="s">
        <v>374</v>
      </c>
      <c r="I469" s="176" t="s">
        <v>335</v>
      </c>
      <c r="J469" s="176" t="s">
        <v>1203</v>
      </c>
      <c r="K469" s="176" t="s">
        <v>1583</v>
      </c>
      <c r="L469" s="204">
        <v>46169.377083333333</v>
      </c>
      <c r="M469" s="204">
        <v>46169.579861111109</v>
      </c>
      <c r="N469" s="176" t="s">
        <v>1183</v>
      </c>
      <c r="O469" s="155" t="s">
        <v>62</v>
      </c>
      <c r="P469" s="90"/>
      <c r="Q469" s="144" t="s">
        <v>62</v>
      </c>
      <c r="R469" s="90"/>
      <c r="S469" s="144" t="s">
        <v>62</v>
      </c>
      <c r="T469" s="90"/>
      <c r="U469" s="144" t="s">
        <v>62</v>
      </c>
      <c r="V469" s="90"/>
      <c r="W469" s="144" t="s">
        <v>62</v>
      </c>
      <c r="X469" s="90"/>
      <c r="Y469" s="144" t="s">
        <v>62</v>
      </c>
      <c r="Z469" s="90"/>
      <c r="AA469" s="144" t="s">
        <v>62</v>
      </c>
      <c r="AB469" s="90"/>
      <c r="AC469" s="144" t="s">
        <v>62</v>
      </c>
      <c r="AD469" s="90"/>
      <c r="AE469" s="144" t="s">
        <v>62</v>
      </c>
      <c r="AF469" s="142" t="str">
        <f>IF(AND(O469="",Q469="",S469="",U469="",W469="",Y469="",AA469="",AC469=""),"",IF(OR(AND(O469&lt;&gt;"NA",O469&lt;&gt;"C",O469&lt;&gt;"NC",O469&lt;&gt;"SF",O469&lt;&gt;""),AND(Q469&lt;&gt;"NA",Q469&lt;&gt;"C",Q469&lt;&gt;"NC",Q469&lt;&gt;"SF",Q469&lt;&gt;""),AND(S469&lt;&gt;"NA",S469&lt;&gt;"C",S469&lt;&gt;"NC",S469&lt;&gt;"SF",S469&lt;&gt;""),AND(U469&lt;&gt;"NA",U469&lt;&gt;"C",U469&lt;&gt;"NC",U469&lt;&gt;"SF",U469&lt;&gt;""),AND(W469&lt;&gt;"NA",W469&lt;&gt;"C",W469&lt;&gt;"NC",W469&lt;&gt;"SF",W469&lt;&gt;""),AND(Y469&lt;&gt;"NA",Y469&lt;&gt;"C",Y469&lt;&gt;"NC",Y469&lt;&gt;"SF",Y469&lt;&gt;""),AND(AA469&lt;&gt;"NA",AA469&lt;&gt;"C",AA469&lt;&gt;"NC",AA469&lt;&gt;"SF",AA469&lt;&gt;""),AND(AC469&lt;&gt;"NA",AC469&lt;&gt;"C",AC469&lt;&gt;"NC",AC469&lt;&gt;"SF",AC469&lt;&gt;"")),"FALSO",IF(AND(O469="NA",Q469="NA",S469="NA",U469="NA",W469="NA",Y469="NA",AA469="NA",AC469="NA"),"NA",IF(OR(O469="NC",Q469="NC",S469="NC",U469="NC",W469="NC",Y469="NC",AA469="NC",AC469="NC",O469="SF",Q469="SF",S469="SF",U469="SF",W469="SF",Y469="SF",AA469="SF",AC469="SF"),"NC",IF(OR(O469="C",Q469="C",S469="C",U469="C",W469="C",Y469="C",AA469="C",AC469="C"),"C","")))))</f>
        <v>NA</v>
      </c>
      <c r="AG469" s="185" t="str">
        <f>IF(AND(AE469="C",AF469="C"),"UTILIZOU O PDA CORRETAMENTE",IF(AND(AE469="C",AF469="NC"),"UTILIZOU O PDA CORRETAMENTE. NÃO HÁ FOTOS DE TODAS AS ETAPAS",IF(AND(AE469="NC",AF469="NC"),"NÃO UTILIZOU O PDA",IF(AND(AE469="NA",AF469="NA"),"NÃO AVALIADO POR FALHA DE SINCRONISMO"))))</f>
        <v>NÃO AVALIADO POR FALHA DE SINCRONISMO</v>
      </c>
      <c r="AH469" s="144" t="s">
        <v>207</v>
      </c>
      <c r="AI469" s="150" t="s">
        <v>6</v>
      </c>
      <c r="AJ469" s="149" t="str">
        <f>E469</f>
        <v>SÃO PAULO</v>
      </c>
      <c r="AK469" s="151" t="s">
        <v>60</v>
      </c>
    </row>
    <row r="470" spans="1:37" ht="30" customHeight="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193"/>
      <c r="O470" s="155"/>
      <c r="P470" s="90"/>
      <c r="Q470" s="144"/>
      <c r="R470" s="90"/>
      <c r="S470" s="144"/>
      <c r="T470" s="90"/>
      <c r="U470" s="144"/>
      <c r="V470" s="90"/>
      <c r="W470" s="144"/>
      <c r="X470" s="90"/>
      <c r="Y470" s="144"/>
      <c r="Z470" s="90"/>
      <c r="AA470" s="144"/>
      <c r="AB470" s="90"/>
      <c r="AC470" s="144"/>
      <c r="AD470" s="90"/>
      <c r="AE470" s="144"/>
      <c r="AF470" s="142" t="str">
        <f>IF(AND(O470="",Q470="",S470="",U470="",W470="",Y470="",AA470="",AC470=""),"",IF(OR(AND(O470&lt;&gt;"NA",O470&lt;&gt;"C",O470&lt;&gt;"NC",O470&lt;&gt;"SF",O470&lt;&gt;""),AND(Q470&lt;&gt;"NA",Q470&lt;&gt;"C",Q470&lt;&gt;"NC",Q470&lt;&gt;"SF",Q470&lt;&gt;""),AND(S470&lt;&gt;"NA",S470&lt;&gt;"C",S470&lt;&gt;"NC",S470&lt;&gt;"SF",S470&lt;&gt;""),AND(U470&lt;&gt;"NA",U470&lt;&gt;"C",U470&lt;&gt;"NC",U470&lt;&gt;"SF",U470&lt;&gt;""),AND(W470&lt;&gt;"NA",W470&lt;&gt;"C",W470&lt;&gt;"NC",W470&lt;&gt;"SF",W470&lt;&gt;""),AND(Y470&lt;&gt;"NA",Y470&lt;&gt;"C",Y470&lt;&gt;"NC",Y470&lt;&gt;"SF",Y470&lt;&gt;""),AND(AA470&lt;&gt;"NA",AA470&lt;&gt;"C",AA470&lt;&gt;"NC",AA470&lt;&gt;"SF",AA470&lt;&gt;""),AND(AC470&lt;&gt;"NA",AC470&lt;&gt;"C",AC470&lt;&gt;"NC",AC470&lt;&gt;"SF",AC470&lt;&gt;"")),"FALSO",IF(AND(O470="NA",Q470="NA",S470="NA",U470="NA",W470="NA",Y470="NA",AA470="NA",AC470="NA"),"NA",IF(OR(O470="NC",Q470="NC",S470="NC",U470="NC",W470="NC",Y470="NC",AA470="NC",AC470="NC",O470="SF",Q470="SF",S470="SF",U470="SF",W470="SF",Y470="SF",AA470="SF",AC470="SF"),"NC",IF(OR(O470="C",Q470="C",S470="C",U470="C",W470="C",Y470="C",AA470="C",AC470="C"),"C","")))))</f>
        <v/>
      </c>
      <c r="AG470" s="185" t="b">
        <f>IF(AND(AE470="C",AF470="C"),"UTILIZOU O PDA CORRETAMENTE",IF(AND(AE470="C",AF470="NC"),"UTILIZOU O PDA CORRETAMENTE. NÃO HÁ FOTOS DE TODAS AS ETAPAS",IF(AND(AE470="NC",AF470="NC"),"NÃO UTILIZOU O PDA",IF(AND(AE470="NA",AF470="NA"),"NÃO AVALIADO POR FALHA DE SINCRONISMO"))))</f>
        <v>0</v>
      </c>
      <c r="AH470" s="144"/>
      <c r="AI470" s="150" t="s">
        <v>6</v>
      </c>
      <c r="AJ470" s="149">
        <f>E470</f>
        <v>0</v>
      </c>
      <c r="AK470" s="151" t="s">
        <v>60</v>
      </c>
    </row>
    <row r="471" spans="1:37" ht="30" customHeight="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193"/>
      <c r="O471" s="155"/>
      <c r="P471" s="90"/>
      <c r="Q471" s="144"/>
      <c r="R471" s="90"/>
      <c r="S471" s="144"/>
      <c r="T471" s="90"/>
      <c r="U471" s="144"/>
      <c r="V471" s="90"/>
      <c r="W471" s="144"/>
      <c r="X471" s="90"/>
      <c r="Y471" s="144"/>
      <c r="Z471" s="90"/>
      <c r="AA471" s="144"/>
      <c r="AB471" s="90"/>
      <c r="AC471" s="144"/>
      <c r="AD471" s="90"/>
      <c r="AE471" s="144"/>
      <c r="AF471" s="142" t="str">
        <f>IF(AND(O471="",Q471="",S471="",U471="",W471="",Y471="",AA471="",AC471=""),"",IF(OR(AND(O471&lt;&gt;"NA",O471&lt;&gt;"C",O471&lt;&gt;"NC",O471&lt;&gt;"SF",O471&lt;&gt;""),AND(Q471&lt;&gt;"NA",Q471&lt;&gt;"C",Q471&lt;&gt;"NC",Q471&lt;&gt;"SF",Q471&lt;&gt;""),AND(S471&lt;&gt;"NA",S471&lt;&gt;"C",S471&lt;&gt;"NC",S471&lt;&gt;"SF",S471&lt;&gt;""),AND(U471&lt;&gt;"NA",U471&lt;&gt;"C",U471&lt;&gt;"NC",U471&lt;&gt;"SF",U471&lt;&gt;""),AND(W471&lt;&gt;"NA",W471&lt;&gt;"C",W471&lt;&gt;"NC",W471&lt;&gt;"SF",W471&lt;&gt;""),AND(Y471&lt;&gt;"NA",Y471&lt;&gt;"C",Y471&lt;&gt;"NC",Y471&lt;&gt;"SF",Y471&lt;&gt;""),AND(AA471&lt;&gt;"NA",AA471&lt;&gt;"C",AA471&lt;&gt;"NC",AA471&lt;&gt;"SF",AA471&lt;&gt;""),AND(AC471&lt;&gt;"NA",AC471&lt;&gt;"C",AC471&lt;&gt;"NC",AC471&lt;&gt;"SF",AC471&lt;&gt;"")),"FALSO",IF(AND(O471="NA",Q471="NA",S471="NA",U471="NA",W471="NA",Y471="NA",AA471="NA",AC471="NA"),"NA",IF(OR(O471="NC",Q471="NC",S471="NC",U471="NC",W471="NC",Y471="NC",AA471="NC",AC471="NC",O471="SF",Q471="SF",S471="SF",U471="SF",W471="SF",Y471="SF",AA471="SF",AC471="SF"),"NC",IF(OR(O471="C",Q471="C",S471="C",U471="C",W471="C",Y471="C",AA471="C",AC471="C"),"C","")))))</f>
        <v/>
      </c>
      <c r="AG471" s="185" t="b">
        <f>IF(AND(AE471="C",AF471="C"),"UTILIZOU O PDA CORRETAMENTE",IF(AND(AE471="C",AF471="NC"),"UTILIZOU O PDA CORRETAMENTE. NÃO HÁ FOTOS DE TODAS AS ETAPAS",IF(AND(AE471="NC",AF471="NC"),"NÃO UTILIZOU O PDA",IF(AND(AE471="NA",AF471="NA"),"NÃO AVALIADO POR FALHA DE SINCRONISMO"))))</f>
        <v>0</v>
      </c>
      <c r="AH471" s="144"/>
      <c r="AI471" s="150" t="s">
        <v>6</v>
      </c>
      <c r="AJ471" s="149">
        <f>E471</f>
        <v>0</v>
      </c>
      <c r="AK471" s="151" t="s">
        <v>60</v>
      </c>
    </row>
    <row r="472" spans="1:37" ht="30" customHeight="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193"/>
      <c r="O472" s="155"/>
      <c r="P472" s="90"/>
      <c r="Q472" s="144"/>
      <c r="R472" s="90"/>
      <c r="S472" s="144"/>
      <c r="T472" s="90"/>
      <c r="U472" s="144"/>
      <c r="V472" s="90"/>
      <c r="W472" s="144"/>
      <c r="X472" s="90"/>
      <c r="Y472" s="144"/>
      <c r="Z472" s="90"/>
      <c r="AA472" s="144"/>
      <c r="AB472" s="90"/>
      <c r="AC472" s="144"/>
      <c r="AD472" s="90"/>
      <c r="AE472" s="144"/>
      <c r="AF472" s="142" t="str">
        <f>IF(AND(O472="",Q472="",S472="",U472="",W472="",Y472="",AA472="",AC472=""),"",IF(OR(AND(O472&lt;&gt;"NA",O472&lt;&gt;"C",O472&lt;&gt;"NC",O472&lt;&gt;"SF",O472&lt;&gt;""),AND(Q472&lt;&gt;"NA",Q472&lt;&gt;"C",Q472&lt;&gt;"NC",Q472&lt;&gt;"SF",Q472&lt;&gt;""),AND(S472&lt;&gt;"NA",S472&lt;&gt;"C",S472&lt;&gt;"NC",S472&lt;&gt;"SF",S472&lt;&gt;""),AND(U472&lt;&gt;"NA",U472&lt;&gt;"C",U472&lt;&gt;"NC",U472&lt;&gt;"SF",U472&lt;&gt;""),AND(W472&lt;&gt;"NA",W472&lt;&gt;"C",W472&lt;&gt;"NC",W472&lt;&gt;"SF",W472&lt;&gt;""),AND(Y472&lt;&gt;"NA",Y472&lt;&gt;"C",Y472&lt;&gt;"NC",Y472&lt;&gt;"SF",Y472&lt;&gt;""),AND(AA472&lt;&gt;"NA",AA472&lt;&gt;"C",AA472&lt;&gt;"NC",AA472&lt;&gt;"SF",AA472&lt;&gt;""),AND(AC472&lt;&gt;"NA",AC472&lt;&gt;"C",AC472&lt;&gt;"NC",AC472&lt;&gt;"SF",AC472&lt;&gt;"")),"FALSO",IF(AND(O472="NA",Q472="NA",S472="NA",U472="NA",W472="NA",Y472="NA",AA472="NA",AC472="NA"),"NA",IF(OR(O472="NC",Q472="NC",S472="NC",U472="NC",W472="NC",Y472="NC",AA472="NC",AC472="NC",O472="SF",Q472="SF",S472="SF",U472="SF",W472="SF",Y472="SF",AA472="SF",AC472="SF"),"NC",IF(OR(O472="C",Q472="C",S472="C",U472="C",W472="C",Y472="C",AA472="C",AC472="C"),"C","")))))</f>
        <v/>
      </c>
      <c r="AG472" s="185" t="b">
        <f>IF(AND(AE472="C",AF472="C"),"UTILIZOU O PDA CORRETAMENTE",IF(AND(AE472="C",AF472="NC"),"UTILIZOU O PDA CORRETAMENTE. NÃO HÁ FOTOS DE TODAS AS ETAPAS",IF(AND(AE472="NC",AF472="NC"),"NÃO UTILIZOU O PDA",IF(AND(AE472="NA",AF472="NA"),"NÃO AVALIADO POR FALHA DE SINCRONISMO"))))</f>
        <v>0</v>
      </c>
      <c r="AH472" s="144"/>
      <c r="AI472" s="150" t="s">
        <v>6</v>
      </c>
      <c r="AJ472" s="149">
        <f>E472</f>
        <v>0</v>
      </c>
      <c r="AK472" s="151" t="s">
        <v>60</v>
      </c>
    </row>
    <row r="473" spans="1:37" ht="30" customHeight="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193"/>
      <c r="O473" s="155"/>
      <c r="P473" s="90"/>
      <c r="Q473" s="144"/>
      <c r="R473" s="90"/>
      <c r="S473" s="144"/>
      <c r="T473" s="90"/>
      <c r="U473" s="144"/>
      <c r="V473" s="90"/>
      <c r="W473" s="144"/>
      <c r="X473" s="90"/>
      <c r="Y473" s="144"/>
      <c r="Z473" s="90"/>
      <c r="AA473" s="144"/>
      <c r="AB473" s="90"/>
      <c r="AC473" s="144"/>
      <c r="AD473" s="90"/>
      <c r="AE473" s="144"/>
      <c r="AF473" s="142" t="str">
        <f>IF(AND(O473="",Q473="",S473="",U473="",W473="",Y473="",AA473="",AC473=""),"",IF(OR(AND(O473&lt;&gt;"NA",O473&lt;&gt;"C",O473&lt;&gt;"NC",O473&lt;&gt;"SF",O473&lt;&gt;""),AND(Q473&lt;&gt;"NA",Q473&lt;&gt;"C",Q473&lt;&gt;"NC",Q473&lt;&gt;"SF",Q473&lt;&gt;""),AND(S473&lt;&gt;"NA",S473&lt;&gt;"C",S473&lt;&gt;"NC",S473&lt;&gt;"SF",S473&lt;&gt;""),AND(U473&lt;&gt;"NA",U473&lt;&gt;"C",U473&lt;&gt;"NC",U473&lt;&gt;"SF",U473&lt;&gt;""),AND(W473&lt;&gt;"NA",W473&lt;&gt;"C",W473&lt;&gt;"NC",W473&lt;&gt;"SF",W473&lt;&gt;""),AND(Y473&lt;&gt;"NA",Y473&lt;&gt;"C",Y473&lt;&gt;"NC",Y473&lt;&gt;"SF",Y473&lt;&gt;""),AND(AA473&lt;&gt;"NA",AA473&lt;&gt;"C",AA473&lt;&gt;"NC",AA473&lt;&gt;"SF",AA473&lt;&gt;""),AND(AC473&lt;&gt;"NA",AC473&lt;&gt;"C",AC473&lt;&gt;"NC",AC473&lt;&gt;"SF",AC473&lt;&gt;"")),"FALSO",IF(AND(O473="NA",Q473="NA",S473="NA",U473="NA",W473="NA",Y473="NA",AA473="NA",AC473="NA"),"NA",IF(OR(O473="NC",Q473="NC",S473="NC",U473="NC",W473="NC",Y473="NC",AA473="NC",AC473="NC",O473="SF",Q473="SF",S473="SF",U473="SF",W473="SF",Y473="SF",AA473="SF",AC473="SF"),"NC",IF(OR(O473="C",Q473="C",S473="C",U473="C",W473="C",Y473="C",AA473="C",AC473="C"),"C","")))))</f>
        <v/>
      </c>
      <c r="AG473" s="185" t="b">
        <f>IF(AND(AE473="C",AF473="C"),"UTILIZOU O PDA CORRETAMENTE",IF(AND(AE473="C",AF473="NC"),"UTILIZOU O PDA CORRETAMENTE. NÃO HÁ FOTOS DE TODAS AS ETAPAS",IF(AND(AE473="NC",AF473="NC"),"NÃO UTILIZOU O PDA",IF(AND(AE473="NA",AF473="NA"),"NÃO AVALIADO POR FALHA DE SINCRONISMO"))))</f>
        <v>0</v>
      </c>
      <c r="AH473" s="144"/>
      <c r="AI473" s="150" t="s">
        <v>6</v>
      </c>
      <c r="AJ473" s="149">
        <f>E473</f>
        <v>0</v>
      </c>
      <c r="AK473" s="151" t="s">
        <v>60</v>
      </c>
    </row>
    <row r="474" spans="1:37" ht="30" customHeight="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193"/>
      <c r="O474" s="155"/>
      <c r="P474" s="90"/>
      <c r="Q474" s="144"/>
      <c r="R474" s="90"/>
      <c r="S474" s="144"/>
      <c r="T474" s="90"/>
      <c r="U474" s="144"/>
      <c r="V474" s="90"/>
      <c r="W474" s="144"/>
      <c r="X474" s="90"/>
      <c r="Y474" s="144"/>
      <c r="Z474" s="90"/>
      <c r="AA474" s="144"/>
      <c r="AB474" s="90"/>
      <c r="AC474" s="144"/>
      <c r="AD474" s="90"/>
      <c r="AE474" s="144"/>
      <c r="AF474" s="142" t="str">
        <f>IF(AND(O474="",Q474="",S474="",U474="",W474="",Y474="",AA474="",AC474=""),"",IF(OR(AND(O474&lt;&gt;"NA",O474&lt;&gt;"C",O474&lt;&gt;"NC",O474&lt;&gt;"SF",O474&lt;&gt;""),AND(Q474&lt;&gt;"NA",Q474&lt;&gt;"C",Q474&lt;&gt;"NC",Q474&lt;&gt;"SF",Q474&lt;&gt;""),AND(S474&lt;&gt;"NA",S474&lt;&gt;"C",S474&lt;&gt;"NC",S474&lt;&gt;"SF",S474&lt;&gt;""),AND(U474&lt;&gt;"NA",U474&lt;&gt;"C",U474&lt;&gt;"NC",U474&lt;&gt;"SF",U474&lt;&gt;""),AND(W474&lt;&gt;"NA",W474&lt;&gt;"C",W474&lt;&gt;"NC",W474&lt;&gt;"SF",W474&lt;&gt;""),AND(Y474&lt;&gt;"NA",Y474&lt;&gt;"C",Y474&lt;&gt;"NC",Y474&lt;&gt;"SF",Y474&lt;&gt;""),AND(AA474&lt;&gt;"NA",AA474&lt;&gt;"C",AA474&lt;&gt;"NC",AA474&lt;&gt;"SF",AA474&lt;&gt;""),AND(AC474&lt;&gt;"NA",AC474&lt;&gt;"C",AC474&lt;&gt;"NC",AC474&lt;&gt;"SF",AC474&lt;&gt;"")),"FALSO",IF(AND(O474="NA",Q474="NA",S474="NA",U474="NA",W474="NA",Y474="NA",AA474="NA",AC474="NA"),"NA",IF(OR(O474="NC",Q474="NC",S474="NC",U474="NC",W474="NC",Y474="NC",AA474="NC",AC474="NC",O474="SF",Q474="SF",S474="SF",U474="SF",W474="SF",Y474="SF",AA474="SF",AC474="SF"),"NC",IF(OR(O474="C",Q474="C",S474="C",U474="C",W474="C",Y474="C",AA474="C",AC474="C"),"C","")))))</f>
        <v/>
      </c>
      <c r="AG474" s="185" t="b">
        <f>IF(AND(AE474="C",AF474="C"),"UTILIZOU O PDA CORRETAMENTE",IF(AND(AE474="C",AF474="NC"),"UTILIZOU O PDA CORRETAMENTE. NÃO HÁ FOTOS DE TODAS AS ETAPAS",IF(AND(AE474="NC",AF474="NC"),"NÃO UTILIZOU O PDA",IF(AND(AE474="NA",AF474="NA"),"NÃO AVALIADO POR FALHA DE SINCRONISMO"))))</f>
        <v>0</v>
      </c>
      <c r="AH474" s="144"/>
      <c r="AI474" s="150" t="s">
        <v>6</v>
      </c>
      <c r="AJ474" s="149">
        <f>E474</f>
        <v>0</v>
      </c>
      <c r="AK474" s="151" t="s">
        <v>60</v>
      </c>
    </row>
    <row r="475" spans="1:37" ht="30" customHeight="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193"/>
      <c r="O475" s="155"/>
      <c r="P475" s="90"/>
      <c r="Q475" s="144"/>
      <c r="R475" s="90"/>
      <c r="S475" s="144"/>
      <c r="T475" s="90"/>
      <c r="U475" s="144"/>
      <c r="V475" s="90"/>
      <c r="W475" s="144"/>
      <c r="X475" s="90"/>
      <c r="Y475" s="144"/>
      <c r="Z475" s="90"/>
      <c r="AA475" s="144"/>
      <c r="AB475" s="90"/>
      <c r="AC475" s="144"/>
      <c r="AD475" s="90"/>
      <c r="AE475" s="144"/>
      <c r="AF475" s="142" t="str">
        <f>IF(AND(O475="",Q475="",S475="",U475="",W475="",Y475="",AA475="",AC475=""),"",IF(OR(AND(O475&lt;&gt;"NA",O475&lt;&gt;"C",O475&lt;&gt;"NC",O475&lt;&gt;"SF",O475&lt;&gt;""),AND(Q475&lt;&gt;"NA",Q475&lt;&gt;"C",Q475&lt;&gt;"NC",Q475&lt;&gt;"SF",Q475&lt;&gt;""),AND(S475&lt;&gt;"NA",S475&lt;&gt;"C",S475&lt;&gt;"NC",S475&lt;&gt;"SF",S475&lt;&gt;""),AND(U475&lt;&gt;"NA",U475&lt;&gt;"C",U475&lt;&gt;"NC",U475&lt;&gt;"SF",U475&lt;&gt;""),AND(W475&lt;&gt;"NA",W475&lt;&gt;"C",W475&lt;&gt;"NC",W475&lt;&gt;"SF",W475&lt;&gt;""),AND(Y475&lt;&gt;"NA",Y475&lt;&gt;"C",Y475&lt;&gt;"NC",Y475&lt;&gt;"SF",Y475&lt;&gt;""),AND(AA475&lt;&gt;"NA",AA475&lt;&gt;"C",AA475&lt;&gt;"NC",AA475&lt;&gt;"SF",AA475&lt;&gt;""),AND(AC475&lt;&gt;"NA",AC475&lt;&gt;"C",AC475&lt;&gt;"NC",AC475&lt;&gt;"SF",AC475&lt;&gt;"")),"FALSO",IF(AND(O475="NA",Q475="NA",S475="NA",U475="NA",W475="NA",Y475="NA",AA475="NA",AC475="NA"),"NA",IF(OR(O475="NC",Q475="NC",S475="NC",U475="NC",W475="NC",Y475="NC",AA475="NC",AC475="NC",O475="SF",Q475="SF",S475="SF",U475="SF",W475="SF",Y475="SF",AA475="SF",AC475="SF"),"NC",IF(OR(O475="C",Q475="C",S475="C",U475="C",W475="C",Y475="C",AA475="C",AC475="C"),"C","")))))</f>
        <v/>
      </c>
      <c r="AG475" s="185" t="b">
        <f>IF(AND(AE475="C",AF475="C"),"UTILIZOU O PDA CORRETAMENTE",IF(AND(AE475="C",AF475="NC"),"UTILIZOU O PDA CORRETAMENTE. NÃO HÁ FOTOS DE TODAS AS ETAPAS",IF(AND(AE475="NC",AF475="NC"),"NÃO UTILIZOU O PDA",IF(AND(AE475="NA",AF475="NA"),"NÃO AVALIADO POR FALHA DE SINCRONISMO"))))</f>
        <v>0</v>
      </c>
      <c r="AH475" s="144"/>
      <c r="AI475" s="150" t="s">
        <v>6</v>
      </c>
      <c r="AJ475" s="149">
        <f>E475</f>
        <v>0</v>
      </c>
      <c r="AK475" s="151" t="s">
        <v>60</v>
      </c>
    </row>
    <row r="476" spans="1:37" ht="30" customHeight="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193"/>
      <c r="O476" s="155"/>
      <c r="P476" s="90"/>
      <c r="Q476" s="144"/>
      <c r="R476" s="90"/>
      <c r="S476" s="144"/>
      <c r="T476" s="90"/>
      <c r="U476" s="144"/>
      <c r="V476" s="90"/>
      <c r="W476" s="144"/>
      <c r="X476" s="90"/>
      <c r="Y476" s="144"/>
      <c r="Z476" s="90"/>
      <c r="AA476" s="144"/>
      <c r="AB476" s="90"/>
      <c r="AC476" s="144"/>
      <c r="AD476" s="90"/>
      <c r="AE476" s="144"/>
      <c r="AF476" s="142" t="str">
        <f>IF(AND(O476="",Q476="",S476="",U476="",W476="",Y476="",AA476="",AC476=""),"",IF(OR(AND(O476&lt;&gt;"NA",O476&lt;&gt;"C",O476&lt;&gt;"NC",O476&lt;&gt;"SF",O476&lt;&gt;""),AND(Q476&lt;&gt;"NA",Q476&lt;&gt;"C",Q476&lt;&gt;"NC",Q476&lt;&gt;"SF",Q476&lt;&gt;""),AND(S476&lt;&gt;"NA",S476&lt;&gt;"C",S476&lt;&gt;"NC",S476&lt;&gt;"SF",S476&lt;&gt;""),AND(U476&lt;&gt;"NA",U476&lt;&gt;"C",U476&lt;&gt;"NC",U476&lt;&gt;"SF",U476&lt;&gt;""),AND(W476&lt;&gt;"NA",W476&lt;&gt;"C",W476&lt;&gt;"NC",W476&lt;&gt;"SF",W476&lt;&gt;""),AND(Y476&lt;&gt;"NA",Y476&lt;&gt;"C",Y476&lt;&gt;"NC",Y476&lt;&gt;"SF",Y476&lt;&gt;""),AND(AA476&lt;&gt;"NA",AA476&lt;&gt;"C",AA476&lt;&gt;"NC",AA476&lt;&gt;"SF",AA476&lt;&gt;""),AND(AC476&lt;&gt;"NA",AC476&lt;&gt;"C",AC476&lt;&gt;"NC",AC476&lt;&gt;"SF",AC476&lt;&gt;"")),"FALSO",IF(AND(O476="NA",Q476="NA",S476="NA",U476="NA",W476="NA",Y476="NA",AA476="NA",AC476="NA"),"NA",IF(OR(O476="NC",Q476="NC",S476="NC",U476="NC",W476="NC",Y476="NC",AA476="NC",AC476="NC",O476="SF",Q476="SF",S476="SF",U476="SF",W476="SF",Y476="SF",AA476="SF",AC476="SF"),"NC",IF(OR(O476="C",Q476="C",S476="C",U476="C",W476="C",Y476="C",AA476="C",AC476="C"),"C","")))))</f>
        <v/>
      </c>
      <c r="AG476" s="185" t="b">
        <f>IF(AND(AE476="C",AF476="C"),"UTILIZOU O PDA CORRETAMENTE",IF(AND(AE476="C",AF476="NC"),"UTILIZOU O PDA CORRETAMENTE. NÃO HÁ FOTOS DE TODAS AS ETAPAS",IF(AND(AE476="NC",AF476="NC"),"NÃO UTILIZOU O PDA",IF(AND(AE476="NA",AF476="NA"),"NÃO AVALIADO POR FALHA DE SINCRONISMO"))))</f>
        <v>0</v>
      </c>
      <c r="AH476" s="144"/>
      <c r="AI476" s="150" t="s">
        <v>6</v>
      </c>
      <c r="AJ476" s="149">
        <f>E476</f>
        <v>0</v>
      </c>
      <c r="AK476" s="151" t="s">
        <v>60</v>
      </c>
    </row>
    <row r="477" spans="1:37" ht="30" customHeight="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193"/>
      <c r="O477" s="155"/>
      <c r="P477" s="90"/>
      <c r="Q477" s="144"/>
      <c r="R477" s="90"/>
      <c r="S477" s="144"/>
      <c r="T477" s="90"/>
      <c r="U477" s="144"/>
      <c r="V477" s="90"/>
      <c r="W477" s="144"/>
      <c r="X477" s="90"/>
      <c r="Y477" s="144"/>
      <c r="Z477" s="90"/>
      <c r="AA477" s="144"/>
      <c r="AB477" s="90"/>
      <c r="AC477" s="144"/>
      <c r="AD477" s="90"/>
      <c r="AE477" s="144"/>
      <c r="AF477" s="142" t="str">
        <f>IF(AND(O477="",Q477="",S477="",U477="",W477="",Y477="",AA477="",AC477=""),"",IF(OR(AND(O477&lt;&gt;"NA",O477&lt;&gt;"C",O477&lt;&gt;"NC",O477&lt;&gt;"SF",O477&lt;&gt;""),AND(Q477&lt;&gt;"NA",Q477&lt;&gt;"C",Q477&lt;&gt;"NC",Q477&lt;&gt;"SF",Q477&lt;&gt;""),AND(S477&lt;&gt;"NA",S477&lt;&gt;"C",S477&lt;&gt;"NC",S477&lt;&gt;"SF",S477&lt;&gt;""),AND(U477&lt;&gt;"NA",U477&lt;&gt;"C",U477&lt;&gt;"NC",U477&lt;&gt;"SF",U477&lt;&gt;""),AND(W477&lt;&gt;"NA",W477&lt;&gt;"C",W477&lt;&gt;"NC",W477&lt;&gt;"SF",W477&lt;&gt;""),AND(Y477&lt;&gt;"NA",Y477&lt;&gt;"C",Y477&lt;&gt;"NC",Y477&lt;&gt;"SF",Y477&lt;&gt;""),AND(AA477&lt;&gt;"NA",AA477&lt;&gt;"C",AA477&lt;&gt;"NC",AA477&lt;&gt;"SF",AA477&lt;&gt;""),AND(AC477&lt;&gt;"NA",AC477&lt;&gt;"C",AC477&lt;&gt;"NC",AC477&lt;&gt;"SF",AC477&lt;&gt;"")),"FALSO",IF(AND(O477="NA",Q477="NA",S477="NA",U477="NA",W477="NA",Y477="NA",AA477="NA",AC477="NA"),"NA",IF(OR(O477="NC",Q477="NC",S477="NC",U477="NC",W477="NC",Y477="NC",AA477="NC",AC477="NC",O477="SF",Q477="SF",S477="SF",U477="SF",W477="SF",Y477="SF",AA477="SF",AC477="SF"),"NC",IF(OR(O477="C",Q477="C",S477="C",U477="C",W477="C",Y477="C",AA477="C",AC477="C"),"C","")))))</f>
        <v/>
      </c>
      <c r="AG477" s="185" t="b">
        <f>IF(AND(AE477="C",AF477="C"),"UTILIZOU O PDA CORRETAMENTE",IF(AND(AE477="C",AF477="NC"),"UTILIZOU O PDA CORRETAMENTE. NÃO HÁ FOTOS DE TODAS AS ETAPAS",IF(AND(AE477="NC",AF477="NC"),"NÃO UTILIZOU O PDA",IF(AND(AE477="NA",AF477="NA"),"NÃO AVALIADO POR FALHA DE SINCRONISMO"))))</f>
        <v>0</v>
      </c>
      <c r="AH477" s="144"/>
      <c r="AI477" s="150" t="s">
        <v>6</v>
      </c>
      <c r="AJ477" s="149">
        <f>E477</f>
        <v>0</v>
      </c>
      <c r="AK477" s="151" t="s">
        <v>60</v>
      </c>
    </row>
    <row r="478" spans="1:37" ht="30" customHeight="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193"/>
      <c r="O478" s="155"/>
      <c r="P478" s="90"/>
      <c r="Q478" s="144"/>
      <c r="R478" s="90"/>
      <c r="S478" s="144"/>
      <c r="T478" s="90"/>
      <c r="U478" s="144"/>
      <c r="V478" s="90"/>
      <c r="W478" s="144"/>
      <c r="X478" s="90"/>
      <c r="Y478" s="144"/>
      <c r="Z478" s="90"/>
      <c r="AA478" s="144"/>
      <c r="AB478" s="90"/>
      <c r="AC478" s="144"/>
      <c r="AD478" s="90"/>
      <c r="AE478" s="144"/>
      <c r="AF478" s="142" t="str">
        <f>IF(AND(O478="",Q478="",S478="",U478="",W478="",Y478="",AA478="",AC478=""),"",IF(OR(AND(O478&lt;&gt;"NA",O478&lt;&gt;"C",O478&lt;&gt;"NC",O478&lt;&gt;"SF",O478&lt;&gt;""),AND(Q478&lt;&gt;"NA",Q478&lt;&gt;"C",Q478&lt;&gt;"NC",Q478&lt;&gt;"SF",Q478&lt;&gt;""),AND(S478&lt;&gt;"NA",S478&lt;&gt;"C",S478&lt;&gt;"NC",S478&lt;&gt;"SF",S478&lt;&gt;""),AND(U478&lt;&gt;"NA",U478&lt;&gt;"C",U478&lt;&gt;"NC",U478&lt;&gt;"SF",U478&lt;&gt;""),AND(W478&lt;&gt;"NA",W478&lt;&gt;"C",W478&lt;&gt;"NC",W478&lt;&gt;"SF",W478&lt;&gt;""),AND(Y478&lt;&gt;"NA",Y478&lt;&gt;"C",Y478&lt;&gt;"NC",Y478&lt;&gt;"SF",Y478&lt;&gt;""),AND(AA478&lt;&gt;"NA",AA478&lt;&gt;"C",AA478&lt;&gt;"NC",AA478&lt;&gt;"SF",AA478&lt;&gt;""),AND(AC478&lt;&gt;"NA",AC478&lt;&gt;"C",AC478&lt;&gt;"NC",AC478&lt;&gt;"SF",AC478&lt;&gt;"")),"FALSO",IF(AND(O478="NA",Q478="NA",S478="NA",U478="NA",W478="NA",Y478="NA",AA478="NA",AC478="NA"),"NA",IF(OR(O478="NC",Q478="NC",S478="NC",U478="NC",W478="NC",Y478="NC",AA478="NC",AC478="NC",O478="SF",Q478="SF",S478="SF",U478="SF",W478="SF",Y478="SF",AA478="SF",AC478="SF"),"NC",IF(OR(O478="C",Q478="C",S478="C",U478="C",W478="C",Y478="C",AA478="C",AC478="C"),"C","")))))</f>
        <v/>
      </c>
      <c r="AG478" s="185" t="b">
        <f>IF(AND(AE478="C",AF478="C"),"UTILIZOU O PDA CORRETAMENTE",IF(AND(AE478="C",AF478="NC"),"UTILIZOU O PDA CORRETAMENTE. NÃO HÁ FOTOS DE TODAS AS ETAPAS",IF(AND(AE478="NC",AF478="NC"),"NÃO UTILIZOU O PDA",IF(AND(AE478="NA",AF478="NA"),"NÃO AVALIADO POR FALHA DE SINCRONISMO"))))</f>
        <v>0</v>
      </c>
      <c r="AH478" s="144"/>
      <c r="AI478" s="150" t="s">
        <v>6</v>
      </c>
      <c r="AJ478" s="149">
        <f>E478</f>
        <v>0</v>
      </c>
      <c r="AK478" s="151" t="s">
        <v>60</v>
      </c>
    </row>
    <row r="479" spans="1:37" ht="30" customHeight="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193"/>
      <c r="O479" s="155"/>
      <c r="P479" s="90"/>
      <c r="Q479" s="144"/>
      <c r="R479" s="90"/>
      <c r="S479" s="144"/>
      <c r="T479" s="90"/>
      <c r="U479" s="144"/>
      <c r="V479" s="90"/>
      <c r="W479" s="144"/>
      <c r="X479" s="90"/>
      <c r="Y479" s="144"/>
      <c r="Z479" s="90"/>
      <c r="AA479" s="144"/>
      <c r="AB479" s="90"/>
      <c r="AC479" s="144"/>
      <c r="AD479" s="90"/>
      <c r="AE479" s="144"/>
      <c r="AF479" s="142" t="str">
        <f>IF(AND(O479="",Q479="",S479="",U479="",W479="",Y479="",AA479="",AC479=""),"",IF(OR(AND(O479&lt;&gt;"NA",O479&lt;&gt;"C",O479&lt;&gt;"NC",O479&lt;&gt;"SF",O479&lt;&gt;""),AND(Q479&lt;&gt;"NA",Q479&lt;&gt;"C",Q479&lt;&gt;"NC",Q479&lt;&gt;"SF",Q479&lt;&gt;""),AND(S479&lt;&gt;"NA",S479&lt;&gt;"C",S479&lt;&gt;"NC",S479&lt;&gt;"SF",S479&lt;&gt;""),AND(U479&lt;&gt;"NA",U479&lt;&gt;"C",U479&lt;&gt;"NC",U479&lt;&gt;"SF",U479&lt;&gt;""),AND(W479&lt;&gt;"NA",W479&lt;&gt;"C",W479&lt;&gt;"NC",W479&lt;&gt;"SF",W479&lt;&gt;""),AND(Y479&lt;&gt;"NA",Y479&lt;&gt;"C",Y479&lt;&gt;"NC",Y479&lt;&gt;"SF",Y479&lt;&gt;""),AND(AA479&lt;&gt;"NA",AA479&lt;&gt;"C",AA479&lt;&gt;"NC",AA479&lt;&gt;"SF",AA479&lt;&gt;""),AND(AC479&lt;&gt;"NA",AC479&lt;&gt;"C",AC479&lt;&gt;"NC",AC479&lt;&gt;"SF",AC479&lt;&gt;"")),"FALSO",IF(AND(O479="NA",Q479="NA",S479="NA",U479="NA",W479="NA",Y479="NA",AA479="NA",AC479="NA"),"NA",IF(OR(O479="NC",Q479="NC",S479="NC",U479="NC",W479="NC",Y479="NC",AA479="NC",AC479="NC",O479="SF",Q479="SF",S479="SF",U479="SF",W479="SF",Y479="SF",AA479="SF",AC479="SF"),"NC",IF(OR(O479="C",Q479="C",S479="C",U479="C",W479="C",Y479="C",AA479="C",AC479="C"),"C","")))))</f>
        <v/>
      </c>
      <c r="AG479" s="185" t="b">
        <f>IF(AND(AE479="C",AF479="C"),"UTILIZOU O PDA CORRETAMENTE",IF(AND(AE479="C",AF479="NC"),"UTILIZOU O PDA CORRETAMENTE. NÃO HÁ FOTOS DE TODAS AS ETAPAS",IF(AND(AE479="NC",AF479="NC"),"NÃO UTILIZOU O PDA",IF(AND(AE479="NA",AF479="NA"),"NÃO AVALIADO POR FALHA DE SINCRONISMO"))))</f>
        <v>0</v>
      </c>
      <c r="AH479" s="144"/>
      <c r="AI479" s="150" t="s">
        <v>6</v>
      </c>
      <c r="AJ479" s="149">
        <f>E479</f>
        <v>0</v>
      </c>
      <c r="AK479" s="151" t="s">
        <v>60</v>
      </c>
    </row>
    <row r="480" spans="1:37" ht="30" customHeight="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193"/>
      <c r="O480" s="155"/>
      <c r="P480" s="90"/>
      <c r="Q480" s="144"/>
      <c r="R480" s="90"/>
      <c r="S480" s="144"/>
      <c r="T480" s="90"/>
      <c r="U480" s="144"/>
      <c r="V480" s="90"/>
      <c r="W480" s="144"/>
      <c r="X480" s="90"/>
      <c r="Y480" s="144"/>
      <c r="Z480" s="90"/>
      <c r="AA480" s="144"/>
      <c r="AB480" s="90"/>
      <c r="AC480" s="144"/>
      <c r="AD480" s="90"/>
      <c r="AE480" s="144"/>
      <c r="AF480" s="142" t="str">
        <f>IF(AND(O480="",Q480="",S480="",U480="",W480="",Y480="",AA480="",AC480=""),"",IF(OR(AND(O480&lt;&gt;"NA",O480&lt;&gt;"C",O480&lt;&gt;"NC",O480&lt;&gt;"SF",O480&lt;&gt;""),AND(Q480&lt;&gt;"NA",Q480&lt;&gt;"C",Q480&lt;&gt;"NC",Q480&lt;&gt;"SF",Q480&lt;&gt;""),AND(S480&lt;&gt;"NA",S480&lt;&gt;"C",S480&lt;&gt;"NC",S480&lt;&gt;"SF",S480&lt;&gt;""),AND(U480&lt;&gt;"NA",U480&lt;&gt;"C",U480&lt;&gt;"NC",U480&lt;&gt;"SF",U480&lt;&gt;""),AND(W480&lt;&gt;"NA",W480&lt;&gt;"C",W480&lt;&gt;"NC",W480&lt;&gt;"SF",W480&lt;&gt;""),AND(Y480&lt;&gt;"NA",Y480&lt;&gt;"C",Y480&lt;&gt;"NC",Y480&lt;&gt;"SF",Y480&lt;&gt;""),AND(AA480&lt;&gt;"NA",AA480&lt;&gt;"C",AA480&lt;&gt;"NC",AA480&lt;&gt;"SF",AA480&lt;&gt;""),AND(AC480&lt;&gt;"NA",AC480&lt;&gt;"C",AC480&lt;&gt;"NC",AC480&lt;&gt;"SF",AC480&lt;&gt;"")),"FALSO",IF(AND(O480="NA",Q480="NA",S480="NA",U480="NA",W480="NA",Y480="NA",AA480="NA",AC480="NA"),"NA",IF(OR(O480="NC",Q480="NC",S480="NC",U480="NC",W480="NC",Y480="NC",AA480="NC",AC480="NC",O480="SF",Q480="SF",S480="SF",U480="SF",W480="SF",Y480="SF",AA480="SF",AC480="SF"),"NC",IF(OR(O480="C",Q480="C",S480="C",U480="C",W480="C",Y480="C",AA480="C",AC480="C"),"C","")))))</f>
        <v/>
      </c>
      <c r="AG480" s="185" t="b">
        <f>IF(AND(AE480="C",AF480="C"),"UTILIZOU O PDA CORRETAMENTE",IF(AND(AE480="C",AF480="NC"),"UTILIZOU O PDA CORRETAMENTE. NÃO HÁ FOTOS DE TODAS AS ETAPAS",IF(AND(AE480="NC",AF480="NC"),"NÃO UTILIZOU O PDA",IF(AND(AE480="NA",AF480="NA"),"NÃO AVALIADO POR FALHA DE SINCRONISMO"))))</f>
        <v>0</v>
      </c>
      <c r="AH480" s="144"/>
      <c r="AI480" s="150" t="s">
        <v>6</v>
      </c>
      <c r="AJ480" s="149">
        <f>E480</f>
        <v>0</v>
      </c>
      <c r="AK480" s="151" t="s">
        <v>60</v>
      </c>
    </row>
    <row r="481" spans="1:37" ht="30" customHeight="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193"/>
      <c r="O481" s="155"/>
      <c r="P481" s="90"/>
      <c r="Q481" s="144"/>
      <c r="R481" s="90"/>
      <c r="S481" s="144"/>
      <c r="T481" s="90"/>
      <c r="U481" s="144"/>
      <c r="V481" s="90"/>
      <c r="W481" s="144"/>
      <c r="X481" s="90"/>
      <c r="Y481" s="144"/>
      <c r="Z481" s="90"/>
      <c r="AA481" s="144"/>
      <c r="AB481" s="90"/>
      <c r="AC481" s="144"/>
      <c r="AD481" s="90"/>
      <c r="AE481" s="144"/>
      <c r="AF481" s="142" t="str">
        <f>IF(AND(O481="",Q481="",S481="",U481="",W481="",Y481="",AA481="",AC481=""),"",IF(OR(AND(O481&lt;&gt;"NA",O481&lt;&gt;"C",O481&lt;&gt;"NC",O481&lt;&gt;"SF",O481&lt;&gt;""),AND(Q481&lt;&gt;"NA",Q481&lt;&gt;"C",Q481&lt;&gt;"NC",Q481&lt;&gt;"SF",Q481&lt;&gt;""),AND(S481&lt;&gt;"NA",S481&lt;&gt;"C",S481&lt;&gt;"NC",S481&lt;&gt;"SF",S481&lt;&gt;""),AND(U481&lt;&gt;"NA",U481&lt;&gt;"C",U481&lt;&gt;"NC",U481&lt;&gt;"SF",U481&lt;&gt;""),AND(W481&lt;&gt;"NA",W481&lt;&gt;"C",W481&lt;&gt;"NC",W481&lt;&gt;"SF",W481&lt;&gt;""),AND(Y481&lt;&gt;"NA",Y481&lt;&gt;"C",Y481&lt;&gt;"NC",Y481&lt;&gt;"SF",Y481&lt;&gt;""),AND(AA481&lt;&gt;"NA",AA481&lt;&gt;"C",AA481&lt;&gt;"NC",AA481&lt;&gt;"SF",AA481&lt;&gt;""),AND(AC481&lt;&gt;"NA",AC481&lt;&gt;"C",AC481&lt;&gt;"NC",AC481&lt;&gt;"SF",AC481&lt;&gt;"")),"FALSO",IF(AND(O481="NA",Q481="NA",S481="NA",U481="NA",W481="NA",Y481="NA",AA481="NA",AC481="NA"),"NA",IF(OR(O481="NC",Q481="NC",S481="NC",U481="NC",W481="NC",Y481="NC",AA481="NC",AC481="NC",O481="SF",Q481="SF",S481="SF",U481="SF",W481="SF",Y481="SF",AA481="SF",AC481="SF"),"NC",IF(OR(O481="C",Q481="C",S481="C",U481="C",W481="C",Y481="C",AA481="C",AC481="C"),"C","")))))</f>
        <v/>
      </c>
      <c r="AG481" s="185" t="b">
        <f>IF(AND(AE481="C",AF481="C"),"UTILIZOU O PDA CORRETAMENTE",IF(AND(AE481="C",AF481="NC"),"UTILIZOU O PDA CORRETAMENTE. NÃO HÁ FOTOS DE TODAS AS ETAPAS",IF(AND(AE481="NC",AF481="NC"),"NÃO UTILIZOU O PDA",IF(AND(AE481="NA",AF481="NA"),"NÃO AVALIADO POR FALHA DE SINCRONISMO"))))</f>
        <v>0</v>
      </c>
      <c r="AH481" s="144"/>
      <c r="AI481" s="150" t="s">
        <v>6</v>
      </c>
      <c r="AJ481" s="149">
        <f>E481</f>
        <v>0</v>
      </c>
      <c r="AK481" s="151" t="s">
        <v>60</v>
      </c>
    </row>
    <row r="482" spans="1:37" ht="30" customHeight="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193"/>
      <c r="O482" s="155"/>
      <c r="P482" s="90"/>
      <c r="Q482" s="144"/>
      <c r="R482" s="90"/>
      <c r="S482" s="144"/>
      <c r="T482" s="90"/>
      <c r="U482" s="144"/>
      <c r="V482" s="90"/>
      <c r="W482" s="144"/>
      <c r="X482" s="90"/>
      <c r="Y482" s="144"/>
      <c r="Z482" s="90"/>
      <c r="AA482" s="144"/>
      <c r="AB482" s="90"/>
      <c r="AC482" s="144"/>
      <c r="AD482" s="90"/>
      <c r="AE482" s="144"/>
      <c r="AF482" s="142" t="str">
        <f>IF(AND(O482="",Q482="",S482="",U482="",W482="",Y482="",AA482="",AC482=""),"",IF(OR(AND(O482&lt;&gt;"NA",O482&lt;&gt;"C",O482&lt;&gt;"NC",O482&lt;&gt;"SF",O482&lt;&gt;""),AND(Q482&lt;&gt;"NA",Q482&lt;&gt;"C",Q482&lt;&gt;"NC",Q482&lt;&gt;"SF",Q482&lt;&gt;""),AND(S482&lt;&gt;"NA",S482&lt;&gt;"C",S482&lt;&gt;"NC",S482&lt;&gt;"SF",S482&lt;&gt;""),AND(U482&lt;&gt;"NA",U482&lt;&gt;"C",U482&lt;&gt;"NC",U482&lt;&gt;"SF",U482&lt;&gt;""),AND(W482&lt;&gt;"NA",W482&lt;&gt;"C",W482&lt;&gt;"NC",W482&lt;&gt;"SF",W482&lt;&gt;""),AND(Y482&lt;&gt;"NA",Y482&lt;&gt;"C",Y482&lt;&gt;"NC",Y482&lt;&gt;"SF",Y482&lt;&gt;""),AND(AA482&lt;&gt;"NA",AA482&lt;&gt;"C",AA482&lt;&gt;"NC",AA482&lt;&gt;"SF",AA482&lt;&gt;""),AND(AC482&lt;&gt;"NA",AC482&lt;&gt;"C",AC482&lt;&gt;"NC",AC482&lt;&gt;"SF",AC482&lt;&gt;"")),"FALSO",IF(AND(O482="NA",Q482="NA",S482="NA",U482="NA",W482="NA",Y482="NA",AA482="NA",AC482="NA"),"NA",IF(OR(O482="NC",Q482="NC",S482="NC",U482="NC",W482="NC",Y482="NC",AA482="NC",AC482="NC",O482="SF",Q482="SF",S482="SF",U482="SF",W482="SF",Y482="SF",AA482="SF",AC482="SF"),"NC",IF(OR(O482="C",Q482="C",S482="C",U482="C",W482="C",Y482="C",AA482="C",AC482="C"),"C","")))))</f>
        <v/>
      </c>
      <c r="AG482" s="185" t="b">
        <f>IF(AND(AE482="C",AF482="C"),"UTILIZOU O PDA CORRETAMENTE",IF(AND(AE482="C",AF482="NC"),"UTILIZOU O PDA CORRETAMENTE. NÃO HÁ FOTOS DE TODAS AS ETAPAS",IF(AND(AE482="NC",AF482="NC"),"NÃO UTILIZOU O PDA",IF(AND(AE482="NA",AF482="NA"),"NÃO AVALIADO POR FALHA DE SINCRONISMO"))))</f>
        <v>0</v>
      </c>
      <c r="AH482" s="144"/>
      <c r="AI482" s="150" t="s">
        <v>6</v>
      </c>
      <c r="AJ482" s="149">
        <f>E482</f>
        <v>0</v>
      </c>
      <c r="AK482" s="151" t="s">
        <v>60</v>
      </c>
    </row>
    <row r="483" spans="1:37" ht="30" customHeight="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193"/>
      <c r="O483" s="155"/>
      <c r="P483" s="90"/>
      <c r="Q483" s="144"/>
      <c r="R483" s="90"/>
      <c r="S483" s="144"/>
      <c r="T483" s="90"/>
      <c r="U483" s="144"/>
      <c r="V483" s="90"/>
      <c r="W483" s="144"/>
      <c r="X483" s="90"/>
      <c r="Y483" s="144"/>
      <c r="Z483" s="90"/>
      <c r="AA483" s="144"/>
      <c r="AB483" s="90"/>
      <c r="AC483" s="144"/>
      <c r="AD483" s="90"/>
      <c r="AE483" s="144"/>
      <c r="AF483" s="142" t="str">
        <f>IF(AND(O483="",Q483="",S483="",U483="",W483="",Y483="",AA483="",AC483=""),"",IF(OR(AND(O483&lt;&gt;"NA",O483&lt;&gt;"C",O483&lt;&gt;"NC",O483&lt;&gt;"SF",O483&lt;&gt;""),AND(Q483&lt;&gt;"NA",Q483&lt;&gt;"C",Q483&lt;&gt;"NC",Q483&lt;&gt;"SF",Q483&lt;&gt;""),AND(S483&lt;&gt;"NA",S483&lt;&gt;"C",S483&lt;&gt;"NC",S483&lt;&gt;"SF",S483&lt;&gt;""),AND(U483&lt;&gt;"NA",U483&lt;&gt;"C",U483&lt;&gt;"NC",U483&lt;&gt;"SF",U483&lt;&gt;""),AND(W483&lt;&gt;"NA",W483&lt;&gt;"C",W483&lt;&gt;"NC",W483&lt;&gt;"SF",W483&lt;&gt;""),AND(Y483&lt;&gt;"NA",Y483&lt;&gt;"C",Y483&lt;&gt;"NC",Y483&lt;&gt;"SF",Y483&lt;&gt;""),AND(AA483&lt;&gt;"NA",AA483&lt;&gt;"C",AA483&lt;&gt;"NC",AA483&lt;&gt;"SF",AA483&lt;&gt;""),AND(AC483&lt;&gt;"NA",AC483&lt;&gt;"C",AC483&lt;&gt;"NC",AC483&lt;&gt;"SF",AC483&lt;&gt;"")),"FALSO",IF(AND(O483="NA",Q483="NA",S483="NA",U483="NA",W483="NA",Y483="NA",AA483="NA",AC483="NA"),"NA",IF(OR(O483="NC",Q483="NC",S483="NC",U483="NC",W483="NC",Y483="NC",AA483="NC",AC483="NC",O483="SF",Q483="SF",S483="SF",U483="SF",W483="SF",Y483="SF",AA483="SF",AC483="SF"),"NC",IF(OR(O483="C",Q483="C",S483="C",U483="C",W483="C",Y483="C",AA483="C",AC483="C"),"C","")))))</f>
        <v/>
      </c>
      <c r="AG483" s="185" t="b">
        <f>IF(AND(AE483="C",AF483="C"),"UTILIZOU O PDA CORRETAMENTE",IF(AND(AE483="C",AF483="NC"),"UTILIZOU O PDA CORRETAMENTE. NÃO HÁ FOTOS DE TODAS AS ETAPAS",IF(AND(AE483="NC",AF483="NC"),"NÃO UTILIZOU O PDA",IF(AND(AE483="NA",AF483="NA"),"NÃO AVALIADO POR FALHA DE SINCRONISMO"))))</f>
        <v>0</v>
      </c>
      <c r="AH483" s="144"/>
      <c r="AI483" s="150" t="s">
        <v>6</v>
      </c>
      <c r="AJ483" s="149">
        <f>E483</f>
        <v>0</v>
      </c>
      <c r="AK483" s="151" t="s">
        <v>60</v>
      </c>
    </row>
    <row r="484" spans="1:37" ht="30" customHeight="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193"/>
      <c r="O484" s="155"/>
      <c r="P484" s="90"/>
      <c r="Q484" s="144"/>
      <c r="R484" s="90"/>
      <c r="S484" s="144"/>
      <c r="T484" s="90"/>
      <c r="U484" s="144"/>
      <c r="V484" s="90"/>
      <c r="W484" s="144"/>
      <c r="X484" s="90"/>
      <c r="Y484" s="144"/>
      <c r="Z484" s="90"/>
      <c r="AA484" s="144"/>
      <c r="AB484" s="90"/>
      <c r="AC484" s="144"/>
      <c r="AD484" s="90"/>
      <c r="AE484" s="144"/>
      <c r="AF484" s="142" t="str">
        <f>IF(AND(O484="",Q484="",S484="",U484="",W484="",Y484="",AA484="",AC484=""),"",IF(OR(AND(O484&lt;&gt;"NA",O484&lt;&gt;"C",O484&lt;&gt;"NC",O484&lt;&gt;"SF",O484&lt;&gt;""),AND(Q484&lt;&gt;"NA",Q484&lt;&gt;"C",Q484&lt;&gt;"NC",Q484&lt;&gt;"SF",Q484&lt;&gt;""),AND(S484&lt;&gt;"NA",S484&lt;&gt;"C",S484&lt;&gt;"NC",S484&lt;&gt;"SF",S484&lt;&gt;""),AND(U484&lt;&gt;"NA",U484&lt;&gt;"C",U484&lt;&gt;"NC",U484&lt;&gt;"SF",U484&lt;&gt;""),AND(W484&lt;&gt;"NA",W484&lt;&gt;"C",W484&lt;&gt;"NC",W484&lt;&gt;"SF",W484&lt;&gt;""),AND(Y484&lt;&gt;"NA",Y484&lt;&gt;"C",Y484&lt;&gt;"NC",Y484&lt;&gt;"SF",Y484&lt;&gt;""),AND(AA484&lt;&gt;"NA",AA484&lt;&gt;"C",AA484&lt;&gt;"NC",AA484&lt;&gt;"SF",AA484&lt;&gt;""),AND(AC484&lt;&gt;"NA",AC484&lt;&gt;"C",AC484&lt;&gt;"NC",AC484&lt;&gt;"SF",AC484&lt;&gt;"")),"FALSO",IF(AND(O484="NA",Q484="NA",S484="NA",U484="NA",W484="NA",Y484="NA",AA484="NA",AC484="NA"),"NA",IF(OR(O484="NC",Q484="NC",S484="NC",U484="NC",W484="NC",Y484="NC",AA484="NC",AC484="NC",O484="SF",Q484="SF",S484="SF",U484="SF",W484="SF",Y484="SF",AA484="SF",AC484="SF"),"NC",IF(OR(O484="C",Q484="C",S484="C",U484="C",W484="C",Y484="C",AA484="C",AC484="C"),"C","")))))</f>
        <v/>
      </c>
      <c r="AG484" s="185" t="b">
        <f>IF(AND(AE484="C",AF484="C"),"UTILIZOU O PDA CORRETAMENTE",IF(AND(AE484="C",AF484="NC"),"UTILIZOU O PDA CORRETAMENTE. NÃO HÁ FOTOS DE TODAS AS ETAPAS",IF(AND(AE484="NC",AF484="NC"),"NÃO UTILIZOU O PDA",IF(AND(AE484="NA",AF484="NA"),"NÃO AVALIADO POR FALHA DE SINCRONISMO"))))</f>
        <v>0</v>
      </c>
      <c r="AH484" s="144"/>
      <c r="AI484" s="150" t="s">
        <v>6</v>
      </c>
      <c r="AJ484" s="149">
        <f>E484</f>
        <v>0</v>
      </c>
      <c r="AK484" s="151" t="s">
        <v>60</v>
      </c>
    </row>
    <row r="485" spans="1:37" ht="30" customHeight="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193"/>
      <c r="O485" s="155"/>
      <c r="P485" s="90"/>
      <c r="Q485" s="144"/>
      <c r="R485" s="90"/>
      <c r="S485" s="144"/>
      <c r="T485" s="90"/>
      <c r="U485" s="144"/>
      <c r="V485" s="90"/>
      <c r="W485" s="144"/>
      <c r="X485" s="90"/>
      <c r="Y485" s="144"/>
      <c r="Z485" s="90"/>
      <c r="AA485" s="144"/>
      <c r="AB485" s="90"/>
      <c r="AC485" s="144"/>
      <c r="AD485" s="90"/>
      <c r="AE485" s="144"/>
      <c r="AF485" s="142" t="str">
        <f>IF(AND(O485="",Q485="",S485="",U485="",W485="",Y485="",AA485="",AC485=""),"",IF(OR(AND(O485&lt;&gt;"NA",O485&lt;&gt;"C",O485&lt;&gt;"NC",O485&lt;&gt;"SF",O485&lt;&gt;""),AND(Q485&lt;&gt;"NA",Q485&lt;&gt;"C",Q485&lt;&gt;"NC",Q485&lt;&gt;"SF",Q485&lt;&gt;""),AND(S485&lt;&gt;"NA",S485&lt;&gt;"C",S485&lt;&gt;"NC",S485&lt;&gt;"SF",S485&lt;&gt;""),AND(U485&lt;&gt;"NA",U485&lt;&gt;"C",U485&lt;&gt;"NC",U485&lt;&gt;"SF",U485&lt;&gt;""),AND(W485&lt;&gt;"NA",W485&lt;&gt;"C",W485&lt;&gt;"NC",W485&lt;&gt;"SF",W485&lt;&gt;""),AND(Y485&lt;&gt;"NA",Y485&lt;&gt;"C",Y485&lt;&gt;"NC",Y485&lt;&gt;"SF",Y485&lt;&gt;""),AND(AA485&lt;&gt;"NA",AA485&lt;&gt;"C",AA485&lt;&gt;"NC",AA485&lt;&gt;"SF",AA485&lt;&gt;""),AND(AC485&lt;&gt;"NA",AC485&lt;&gt;"C",AC485&lt;&gt;"NC",AC485&lt;&gt;"SF",AC485&lt;&gt;"")),"FALSO",IF(AND(O485="NA",Q485="NA",S485="NA",U485="NA",W485="NA",Y485="NA",AA485="NA",AC485="NA"),"NA",IF(OR(O485="NC",Q485="NC",S485="NC",U485="NC",W485="NC",Y485="NC",AA485="NC",AC485="NC",O485="SF",Q485="SF",S485="SF",U485="SF",W485="SF",Y485="SF",AA485="SF",AC485="SF"),"NC",IF(OR(O485="C",Q485="C",S485="C",U485="C",W485="C",Y485="C",AA485="C",AC485="C"),"C","")))))</f>
        <v/>
      </c>
      <c r="AG485" s="185" t="b">
        <f>IF(AND(AE485="C",AF485="C"),"UTILIZOU O PDA CORRETAMENTE",IF(AND(AE485="C",AF485="NC"),"UTILIZOU O PDA CORRETAMENTE. NÃO HÁ FOTOS DE TODAS AS ETAPAS",IF(AND(AE485="NC",AF485="NC"),"NÃO UTILIZOU O PDA",IF(AND(AE485="NA",AF485="NA"),"NÃO AVALIADO POR FALHA DE SINCRONISMO"))))</f>
        <v>0</v>
      </c>
      <c r="AH485" s="144"/>
      <c r="AI485" s="150" t="s">
        <v>6</v>
      </c>
      <c r="AJ485" s="149">
        <f>E485</f>
        <v>0</v>
      </c>
      <c r="AK485" s="151" t="s">
        <v>60</v>
      </c>
    </row>
    <row r="486" spans="1:37" ht="30" customHeight="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193"/>
      <c r="O486" s="155"/>
      <c r="P486" s="90"/>
      <c r="Q486" s="144"/>
      <c r="R486" s="90"/>
      <c r="S486" s="144"/>
      <c r="T486" s="90"/>
      <c r="U486" s="144"/>
      <c r="V486" s="90"/>
      <c r="W486" s="144"/>
      <c r="X486" s="90"/>
      <c r="Y486" s="144"/>
      <c r="Z486" s="90"/>
      <c r="AA486" s="144"/>
      <c r="AB486" s="90"/>
      <c r="AC486" s="144"/>
      <c r="AD486" s="90"/>
      <c r="AE486" s="144"/>
      <c r="AF486" s="142" t="str">
        <f>IF(AND(O486="",Q486="",S486="",U486="",W486="",Y486="",AA486="",AC486=""),"",IF(OR(AND(O486&lt;&gt;"NA",O486&lt;&gt;"C",O486&lt;&gt;"NC",O486&lt;&gt;"SF",O486&lt;&gt;""),AND(Q486&lt;&gt;"NA",Q486&lt;&gt;"C",Q486&lt;&gt;"NC",Q486&lt;&gt;"SF",Q486&lt;&gt;""),AND(S486&lt;&gt;"NA",S486&lt;&gt;"C",S486&lt;&gt;"NC",S486&lt;&gt;"SF",S486&lt;&gt;""),AND(U486&lt;&gt;"NA",U486&lt;&gt;"C",U486&lt;&gt;"NC",U486&lt;&gt;"SF",U486&lt;&gt;""),AND(W486&lt;&gt;"NA",W486&lt;&gt;"C",W486&lt;&gt;"NC",W486&lt;&gt;"SF",W486&lt;&gt;""),AND(Y486&lt;&gt;"NA",Y486&lt;&gt;"C",Y486&lt;&gt;"NC",Y486&lt;&gt;"SF",Y486&lt;&gt;""),AND(AA486&lt;&gt;"NA",AA486&lt;&gt;"C",AA486&lt;&gt;"NC",AA486&lt;&gt;"SF",AA486&lt;&gt;""),AND(AC486&lt;&gt;"NA",AC486&lt;&gt;"C",AC486&lt;&gt;"NC",AC486&lt;&gt;"SF",AC486&lt;&gt;"")),"FALSO",IF(AND(O486="NA",Q486="NA",S486="NA",U486="NA",W486="NA",Y486="NA",AA486="NA",AC486="NA"),"NA",IF(OR(O486="NC",Q486="NC",S486="NC",U486="NC",W486="NC",Y486="NC",AA486="NC",AC486="NC",O486="SF",Q486="SF",S486="SF",U486="SF",W486="SF",Y486="SF",AA486="SF",AC486="SF"),"NC",IF(OR(O486="C",Q486="C",S486="C",U486="C",W486="C",Y486="C",AA486="C",AC486="C"),"C","")))))</f>
        <v/>
      </c>
      <c r="AG486" s="185" t="b">
        <f>IF(AND(AE486="C",AF486="C"),"UTILIZOU O PDA CORRETAMENTE",IF(AND(AE486="C",AF486="NC"),"UTILIZOU O PDA CORRETAMENTE. NÃO HÁ FOTOS DE TODAS AS ETAPAS",IF(AND(AE486="NC",AF486="NC"),"NÃO UTILIZOU O PDA",IF(AND(AE486="NA",AF486="NA"),"NÃO AVALIADO POR FALHA DE SINCRONISMO"))))</f>
        <v>0</v>
      </c>
      <c r="AH486" s="144"/>
      <c r="AI486" s="150" t="s">
        <v>6</v>
      </c>
      <c r="AJ486" s="149">
        <f>E486</f>
        <v>0</v>
      </c>
      <c r="AK486" s="151" t="s">
        <v>60</v>
      </c>
    </row>
    <row r="487" spans="1:37" ht="30" customHeight="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193"/>
      <c r="O487" s="155"/>
      <c r="P487" s="90"/>
      <c r="Q487" s="144"/>
      <c r="R487" s="90"/>
      <c r="S487" s="144"/>
      <c r="T487" s="90"/>
      <c r="U487" s="144"/>
      <c r="V487" s="90"/>
      <c r="W487" s="144"/>
      <c r="X487" s="90"/>
      <c r="Y487" s="144"/>
      <c r="Z487" s="90"/>
      <c r="AA487" s="144"/>
      <c r="AB487" s="90"/>
      <c r="AC487" s="144"/>
      <c r="AD487" s="90"/>
      <c r="AE487" s="144"/>
      <c r="AF487" s="142" t="str">
        <f>IF(AND(O487="",Q487="",S487="",U487="",W487="",Y487="",AA487="",AC487=""),"",IF(OR(AND(O487&lt;&gt;"NA",O487&lt;&gt;"C",O487&lt;&gt;"NC",O487&lt;&gt;"SF",O487&lt;&gt;""),AND(Q487&lt;&gt;"NA",Q487&lt;&gt;"C",Q487&lt;&gt;"NC",Q487&lt;&gt;"SF",Q487&lt;&gt;""),AND(S487&lt;&gt;"NA",S487&lt;&gt;"C",S487&lt;&gt;"NC",S487&lt;&gt;"SF",S487&lt;&gt;""),AND(U487&lt;&gt;"NA",U487&lt;&gt;"C",U487&lt;&gt;"NC",U487&lt;&gt;"SF",U487&lt;&gt;""),AND(W487&lt;&gt;"NA",W487&lt;&gt;"C",W487&lt;&gt;"NC",W487&lt;&gt;"SF",W487&lt;&gt;""),AND(Y487&lt;&gt;"NA",Y487&lt;&gt;"C",Y487&lt;&gt;"NC",Y487&lt;&gt;"SF",Y487&lt;&gt;""),AND(AA487&lt;&gt;"NA",AA487&lt;&gt;"C",AA487&lt;&gt;"NC",AA487&lt;&gt;"SF",AA487&lt;&gt;""),AND(AC487&lt;&gt;"NA",AC487&lt;&gt;"C",AC487&lt;&gt;"NC",AC487&lt;&gt;"SF",AC487&lt;&gt;"")),"FALSO",IF(AND(O487="NA",Q487="NA",S487="NA",U487="NA",W487="NA",Y487="NA",AA487="NA",AC487="NA"),"NA",IF(OR(O487="NC",Q487="NC",S487="NC",U487="NC",W487="NC",Y487="NC",AA487="NC",AC487="NC",O487="SF",Q487="SF",S487="SF",U487="SF",W487="SF",Y487="SF",AA487="SF",AC487="SF"),"NC",IF(OR(O487="C",Q487="C",S487="C",U487="C",W487="C",Y487="C",AA487="C",AC487="C"),"C","")))))</f>
        <v/>
      </c>
      <c r="AG487" s="185" t="b">
        <f>IF(AND(AE487="C",AF487="C"),"UTILIZOU O PDA CORRETAMENTE",IF(AND(AE487="C",AF487="NC"),"UTILIZOU O PDA CORRETAMENTE. NÃO HÁ FOTOS DE TODAS AS ETAPAS",IF(AND(AE487="NC",AF487="NC"),"NÃO UTILIZOU O PDA",IF(AND(AE487="NA",AF487="NA"),"NÃO AVALIADO POR FALHA DE SINCRONISMO"))))</f>
        <v>0</v>
      </c>
      <c r="AH487" s="144"/>
      <c r="AI487" s="150" t="s">
        <v>6</v>
      </c>
      <c r="AJ487" s="149">
        <f>E487</f>
        <v>0</v>
      </c>
      <c r="AK487" s="151" t="s">
        <v>60</v>
      </c>
    </row>
    <row r="488" spans="1:37" ht="30" customHeight="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193"/>
      <c r="O488" s="155"/>
      <c r="P488" s="90"/>
      <c r="Q488" s="144"/>
      <c r="R488" s="90"/>
      <c r="S488" s="144"/>
      <c r="T488" s="90"/>
      <c r="U488" s="144"/>
      <c r="V488" s="90"/>
      <c r="W488" s="144"/>
      <c r="X488" s="90"/>
      <c r="Y488" s="144"/>
      <c r="Z488" s="90"/>
      <c r="AA488" s="144"/>
      <c r="AB488" s="90"/>
      <c r="AC488" s="144"/>
      <c r="AD488" s="90"/>
      <c r="AE488" s="144"/>
      <c r="AF488" s="142" t="str">
        <f>IF(AND(O488="",Q488="",S488="",U488="",W488="",Y488="",AA488="",AC488=""),"",IF(OR(AND(O488&lt;&gt;"NA",O488&lt;&gt;"C",O488&lt;&gt;"NC",O488&lt;&gt;"SF",O488&lt;&gt;""),AND(Q488&lt;&gt;"NA",Q488&lt;&gt;"C",Q488&lt;&gt;"NC",Q488&lt;&gt;"SF",Q488&lt;&gt;""),AND(S488&lt;&gt;"NA",S488&lt;&gt;"C",S488&lt;&gt;"NC",S488&lt;&gt;"SF",S488&lt;&gt;""),AND(U488&lt;&gt;"NA",U488&lt;&gt;"C",U488&lt;&gt;"NC",U488&lt;&gt;"SF",U488&lt;&gt;""),AND(W488&lt;&gt;"NA",W488&lt;&gt;"C",W488&lt;&gt;"NC",W488&lt;&gt;"SF",W488&lt;&gt;""),AND(Y488&lt;&gt;"NA",Y488&lt;&gt;"C",Y488&lt;&gt;"NC",Y488&lt;&gt;"SF",Y488&lt;&gt;""),AND(AA488&lt;&gt;"NA",AA488&lt;&gt;"C",AA488&lt;&gt;"NC",AA488&lt;&gt;"SF",AA488&lt;&gt;""),AND(AC488&lt;&gt;"NA",AC488&lt;&gt;"C",AC488&lt;&gt;"NC",AC488&lt;&gt;"SF",AC488&lt;&gt;"")),"FALSO",IF(AND(O488="NA",Q488="NA",S488="NA",U488="NA",W488="NA",Y488="NA",AA488="NA",AC488="NA"),"NA",IF(OR(O488="NC",Q488="NC",S488="NC",U488="NC",W488="NC",Y488="NC",AA488="NC",AC488="NC",O488="SF",Q488="SF",S488="SF",U488="SF",W488="SF",Y488="SF",AA488="SF",AC488="SF"),"NC",IF(OR(O488="C",Q488="C",S488="C",U488="C",W488="C",Y488="C",AA488="C",AC488="C"),"C","")))))</f>
        <v/>
      </c>
      <c r="AG488" s="185" t="b">
        <f>IF(AND(AE488="C",AF488="C"),"UTILIZOU O PDA CORRETAMENTE",IF(AND(AE488="C",AF488="NC"),"UTILIZOU O PDA CORRETAMENTE. NÃO HÁ FOTOS DE TODAS AS ETAPAS",IF(AND(AE488="NC",AF488="NC"),"NÃO UTILIZOU O PDA",IF(AND(AE488="NA",AF488="NA"),"NÃO AVALIADO POR FALHA DE SINCRONISMO"))))</f>
        <v>0</v>
      </c>
      <c r="AH488" s="144"/>
      <c r="AI488" s="150" t="s">
        <v>6</v>
      </c>
      <c r="AJ488" s="149">
        <f>E488</f>
        <v>0</v>
      </c>
      <c r="AK488" s="151" t="s">
        <v>60</v>
      </c>
    </row>
    <row r="489" spans="1:37" ht="30" customHeight="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193"/>
      <c r="O489" s="155"/>
      <c r="P489" s="90"/>
      <c r="Q489" s="144"/>
      <c r="R489" s="90"/>
      <c r="S489" s="144"/>
      <c r="T489" s="90"/>
      <c r="U489" s="144"/>
      <c r="V489" s="90"/>
      <c r="W489" s="144"/>
      <c r="X489" s="90"/>
      <c r="Y489" s="144"/>
      <c r="Z489" s="90"/>
      <c r="AA489" s="144"/>
      <c r="AB489" s="90"/>
      <c r="AC489" s="144"/>
      <c r="AD489" s="90"/>
      <c r="AE489" s="144"/>
      <c r="AF489" s="142" t="str">
        <f>IF(AND(O489="",Q489="",S489="",U489="",W489="",Y489="",AA489="",AC489=""),"",IF(OR(AND(O489&lt;&gt;"NA",O489&lt;&gt;"C",O489&lt;&gt;"NC",O489&lt;&gt;"SF",O489&lt;&gt;""),AND(Q489&lt;&gt;"NA",Q489&lt;&gt;"C",Q489&lt;&gt;"NC",Q489&lt;&gt;"SF",Q489&lt;&gt;""),AND(S489&lt;&gt;"NA",S489&lt;&gt;"C",S489&lt;&gt;"NC",S489&lt;&gt;"SF",S489&lt;&gt;""),AND(U489&lt;&gt;"NA",U489&lt;&gt;"C",U489&lt;&gt;"NC",U489&lt;&gt;"SF",U489&lt;&gt;""),AND(W489&lt;&gt;"NA",W489&lt;&gt;"C",W489&lt;&gt;"NC",W489&lt;&gt;"SF",W489&lt;&gt;""),AND(Y489&lt;&gt;"NA",Y489&lt;&gt;"C",Y489&lt;&gt;"NC",Y489&lt;&gt;"SF",Y489&lt;&gt;""),AND(AA489&lt;&gt;"NA",AA489&lt;&gt;"C",AA489&lt;&gt;"NC",AA489&lt;&gt;"SF",AA489&lt;&gt;""),AND(AC489&lt;&gt;"NA",AC489&lt;&gt;"C",AC489&lt;&gt;"NC",AC489&lt;&gt;"SF",AC489&lt;&gt;"")),"FALSO",IF(AND(O489="NA",Q489="NA",S489="NA",U489="NA",W489="NA",Y489="NA",AA489="NA",AC489="NA"),"NA",IF(OR(O489="NC",Q489="NC",S489="NC",U489="NC",W489="NC",Y489="NC",AA489="NC",AC489="NC",O489="SF",Q489="SF",S489="SF",U489="SF",W489="SF",Y489="SF",AA489="SF",AC489="SF"),"NC",IF(OR(O489="C",Q489="C",S489="C",U489="C",W489="C",Y489="C",AA489="C",AC489="C"),"C","")))))</f>
        <v/>
      </c>
      <c r="AG489" s="185" t="b">
        <f>IF(AND(AE489="C",AF489="C"),"UTILIZOU O PDA CORRETAMENTE",IF(AND(AE489="C",AF489="NC"),"UTILIZOU O PDA CORRETAMENTE. NÃO HÁ FOTOS DE TODAS AS ETAPAS",IF(AND(AE489="NC",AF489="NC"),"NÃO UTILIZOU O PDA",IF(AND(AE489="NA",AF489="NA"),"NÃO AVALIADO POR FALHA DE SINCRONISMO"))))</f>
        <v>0</v>
      </c>
      <c r="AH489" s="144"/>
      <c r="AI489" s="150" t="s">
        <v>6</v>
      </c>
      <c r="AJ489" s="149">
        <f>E489</f>
        <v>0</v>
      </c>
      <c r="AK489" s="151" t="s">
        <v>60</v>
      </c>
    </row>
    <row r="490" spans="1:37" ht="30" customHeight="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193"/>
      <c r="O490" s="155"/>
      <c r="P490" s="90"/>
      <c r="Q490" s="144"/>
      <c r="R490" s="90"/>
      <c r="S490" s="144"/>
      <c r="T490" s="90"/>
      <c r="U490" s="144"/>
      <c r="V490" s="90"/>
      <c r="W490" s="144"/>
      <c r="X490" s="90"/>
      <c r="Y490" s="144"/>
      <c r="Z490" s="90"/>
      <c r="AA490" s="144"/>
      <c r="AB490" s="90"/>
      <c r="AC490" s="144"/>
      <c r="AD490" s="90"/>
      <c r="AE490" s="144"/>
      <c r="AF490" s="142" t="str">
        <f>IF(AND(O490="",Q490="",S490="",U490="",W490="",Y490="",AA490="",AC490=""),"",IF(OR(AND(O490&lt;&gt;"NA",O490&lt;&gt;"C",O490&lt;&gt;"NC",O490&lt;&gt;"SF",O490&lt;&gt;""),AND(Q490&lt;&gt;"NA",Q490&lt;&gt;"C",Q490&lt;&gt;"NC",Q490&lt;&gt;"SF",Q490&lt;&gt;""),AND(S490&lt;&gt;"NA",S490&lt;&gt;"C",S490&lt;&gt;"NC",S490&lt;&gt;"SF",S490&lt;&gt;""),AND(U490&lt;&gt;"NA",U490&lt;&gt;"C",U490&lt;&gt;"NC",U490&lt;&gt;"SF",U490&lt;&gt;""),AND(W490&lt;&gt;"NA",W490&lt;&gt;"C",W490&lt;&gt;"NC",W490&lt;&gt;"SF",W490&lt;&gt;""),AND(Y490&lt;&gt;"NA",Y490&lt;&gt;"C",Y490&lt;&gt;"NC",Y490&lt;&gt;"SF",Y490&lt;&gt;""),AND(AA490&lt;&gt;"NA",AA490&lt;&gt;"C",AA490&lt;&gt;"NC",AA490&lt;&gt;"SF",AA490&lt;&gt;""),AND(AC490&lt;&gt;"NA",AC490&lt;&gt;"C",AC490&lt;&gt;"NC",AC490&lt;&gt;"SF",AC490&lt;&gt;"")),"FALSO",IF(AND(O490="NA",Q490="NA",S490="NA",U490="NA",W490="NA",Y490="NA",AA490="NA",AC490="NA"),"NA",IF(OR(O490="NC",Q490="NC",S490="NC",U490="NC",W490="NC",Y490="NC",AA490="NC",AC490="NC",O490="SF",Q490="SF",S490="SF",U490="SF",W490="SF",Y490="SF",AA490="SF",AC490="SF"),"NC",IF(OR(O490="C",Q490="C",S490="C",U490="C",W490="C",Y490="C",AA490="C",AC490="C"),"C","")))))</f>
        <v/>
      </c>
      <c r="AG490" s="185" t="b">
        <f>IF(AND(AE490="C",AF490="C"),"UTILIZOU O PDA CORRETAMENTE",IF(AND(AE490="C",AF490="NC"),"UTILIZOU O PDA CORRETAMENTE. NÃO HÁ FOTOS DE TODAS AS ETAPAS",IF(AND(AE490="NC",AF490="NC"),"NÃO UTILIZOU O PDA",IF(AND(AE490="NA",AF490="NA"),"NÃO AVALIADO POR FALHA DE SINCRONISMO"))))</f>
        <v>0</v>
      </c>
      <c r="AH490" s="144"/>
      <c r="AI490" s="150" t="s">
        <v>6</v>
      </c>
      <c r="AJ490" s="149">
        <f>E490</f>
        <v>0</v>
      </c>
      <c r="AK490" s="151" t="s">
        <v>60</v>
      </c>
    </row>
    <row r="491" spans="1:37" ht="30" customHeight="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193"/>
      <c r="O491" s="155"/>
      <c r="P491" s="90"/>
      <c r="Q491" s="144"/>
      <c r="R491" s="90"/>
      <c r="S491" s="144"/>
      <c r="T491" s="90"/>
      <c r="U491" s="144"/>
      <c r="V491" s="90"/>
      <c r="W491" s="144"/>
      <c r="X491" s="90"/>
      <c r="Y491" s="144"/>
      <c r="Z491" s="90"/>
      <c r="AA491" s="144"/>
      <c r="AB491" s="90"/>
      <c r="AC491" s="144"/>
      <c r="AD491" s="90"/>
      <c r="AE491" s="144"/>
      <c r="AF491" s="142" t="str">
        <f>IF(AND(O491="",Q491="",S491="",U491="",W491="",Y491="",AA491="",AC491=""),"",IF(OR(AND(O491&lt;&gt;"NA",O491&lt;&gt;"C",O491&lt;&gt;"NC",O491&lt;&gt;"SF",O491&lt;&gt;""),AND(Q491&lt;&gt;"NA",Q491&lt;&gt;"C",Q491&lt;&gt;"NC",Q491&lt;&gt;"SF",Q491&lt;&gt;""),AND(S491&lt;&gt;"NA",S491&lt;&gt;"C",S491&lt;&gt;"NC",S491&lt;&gt;"SF",S491&lt;&gt;""),AND(U491&lt;&gt;"NA",U491&lt;&gt;"C",U491&lt;&gt;"NC",U491&lt;&gt;"SF",U491&lt;&gt;""),AND(W491&lt;&gt;"NA",W491&lt;&gt;"C",W491&lt;&gt;"NC",W491&lt;&gt;"SF",W491&lt;&gt;""),AND(Y491&lt;&gt;"NA",Y491&lt;&gt;"C",Y491&lt;&gt;"NC",Y491&lt;&gt;"SF",Y491&lt;&gt;""),AND(AA491&lt;&gt;"NA",AA491&lt;&gt;"C",AA491&lt;&gt;"NC",AA491&lt;&gt;"SF",AA491&lt;&gt;""),AND(AC491&lt;&gt;"NA",AC491&lt;&gt;"C",AC491&lt;&gt;"NC",AC491&lt;&gt;"SF",AC491&lt;&gt;"")),"FALSO",IF(AND(O491="NA",Q491="NA",S491="NA",U491="NA",W491="NA",Y491="NA",AA491="NA",AC491="NA"),"NA",IF(OR(O491="NC",Q491="NC",S491="NC",U491="NC",W491="NC",Y491="NC",AA491="NC",AC491="NC",O491="SF",Q491="SF",S491="SF",U491="SF",W491="SF",Y491="SF",AA491="SF",AC491="SF"),"NC",IF(OR(O491="C",Q491="C",S491="C",U491="C",W491="C",Y491="C",AA491="C",AC491="C"),"C","")))))</f>
        <v/>
      </c>
      <c r="AG491" s="185" t="b">
        <f>IF(AND(AE491="C",AF491="C"),"UTILIZOU O PDA CORRETAMENTE",IF(AND(AE491="C",AF491="NC"),"UTILIZOU O PDA CORRETAMENTE. NÃO HÁ FOTOS DE TODAS AS ETAPAS",IF(AND(AE491="NC",AF491="NC"),"NÃO UTILIZOU O PDA",IF(AND(AE491="NA",AF491="NA"),"NÃO AVALIADO POR FALHA DE SINCRONISMO"))))</f>
        <v>0</v>
      </c>
      <c r="AH491" s="144"/>
      <c r="AI491" s="150" t="s">
        <v>6</v>
      </c>
      <c r="AJ491" s="149">
        <f>E491</f>
        <v>0</v>
      </c>
      <c r="AK491" s="151" t="s">
        <v>60</v>
      </c>
    </row>
    <row r="492" spans="1:37" ht="30" customHeight="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193"/>
      <c r="O492" s="155"/>
      <c r="P492" s="90"/>
      <c r="Q492" s="144"/>
      <c r="R492" s="90"/>
      <c r="S492" s="144"/>
      <c r="T492" s="90"/>
      <c r="U492" s="144"/>
      <c r="V492" s="90"/>
      <c r="W492" s="144"/>
      <c r="X492" s="90"/>
      <c r="Y492" s="144"/>
      <c r="Z492" s="90"/>
      <c r="AA492" s="144"/>
      <c r="AB492" s="90"/>
      <c r="AC492" s="144"/>
      <c r="AD492" s="90"/>
      <c r="AE492" s="144"/>
      <c r="AF492" s="142" t="str">
        <f>IF(AND(O492="",Q492="",S492="",U492="",W492="",Y492="",AA492="",AC492=""),"",IF(OR(AND(O492&lt;&gt;"NA",O492&lt;&gt;"C",O492&lt;&gt;"NC",O492&lt;&gt;"SF",O492&lt;&gt;""),AND(Q492&lt;&gt;"NA",Q492&lt;&gt;"C",Q492&lt;&gt;"NC",Q492&lt;&gt;"SF",Q492&lt;&gt;""),AND(S492&lt;&gt;"NA",S492&lt;&gt;"C",S492&lt;&gt;"NC",S492&lt;&gt;"SF",S492&lt;&gt;""),AND(U492&lt;&gt;"NA",U492&lt;&gt;"C",U492&lt;&gt;"NC",U492&lt;&gt;"SF",U492&lt;&gt;""),AND(W492&lt;&gt;"NA",W492&lt;&gt;"C",W492&lt;&gt;"NC",W492&lt;&gt;"SF",W492&lt;&gt;""),AND(Y492&lt;&gt;"NA",Y492&lt;&gt;"C",Y492&lt;&gt;"NC",Y492&lt;&gt;"SF",Y492&lt;&gt;""),AND(AA492&lt;&gt;"NA",AA492&lt;&gt;"C",AA492&lt;&gt;"NC",AA492&lt;&gt;"SF",AA492&lt;&gt;""),AND(AC492&lt;&gt;"NA",AC492&lt;&gt;"C",AC492&lt;&gt;"NC",AC492&lt;&gt;"SF",AC492&lt;&gt;"")),"FALSO",IF(AND(O492="NA",Q492="NA",S492="NA",U492="NA",W492="NA",Y492="NA",AA492="NA",AC492="NA"),"NA",IF(OR(O492="NC",Q492="NC",S492="NC",U492="NC",W492="NC",Y492="NC",AA492="NC",AC492="NC",O492="SF",Q492="SF",S492="SF",U492="SF",W492="SF",Y492="SF",AA492="SF",AC492="SF"),"NC",IF(OR(O492="C",Q492="C",S492="C",U492="C",W492="C",Y492="C",AA492="C",AC492="C"),"C","")))))</f>
        <v/>
      </c>
      <c r="AG492" s="185" t="b">
        <f>IF(AND(AE492="C",AF492="C"),"UTILIZOU O PDA CORRETAMENTE",IF(AND(AE492="C",AF492="NC"),"UTILIZOU O PDA CORRETAMENTE. NÃO HÁ FOTOS DE TODAS AS ETAPAS",IF(AND(AE492="NC",AF492="NC"),"NÃO UTILIZOU O PDA",IF(AND(AE492="NA",AF492="NA"),"NÃO AVALIADO POR FALHA DE SINCRONISMO"))))</f>
        <v>0</v>
      </c>
      <c r="AH492" s="144"/>
      <c r="AI492" s="150" t="s">
        <v>6</v>
      </c>
      <c r="AJ492" s="149">
        <f>E492</f>
        <v>0</v>
      </c>
      <c r="AK492" s="151" t="s">
        <v>60</v>
      </c>
    </row>
    <row r="493" spans="1:37" ht="30" customHeight="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193"/>
      <c r="O493" s="155"/>
      <c r="P493" s="90"/>
      <c r="Q493" s="144"/>
      <c r="R493" s="90"/>
      <c r="S493" s="144"/>
      <c r="T493" s="90"/>
      <c r="U493" s="144"/>
      <c r="V493" s="90"/>
      <c r="W493" s="144"/>
      <c r="X493" s="90"/>
      <c r="Y493" s="144"/>
      <c r="Z493" s="90"/>
      <c r="AA493" s="144"/>
      <c r="AB493" s="90"/>
      <c r="AC493" s="144"/>
      <c r="AD493" s="90"/>
      <c r="AE493" s="144"/>
      <c r="AF493" s="142" t="str">
        <f>IF(AND(O493="",Q493="",S493="",U493="",W493="",Y493="",AA493="",AC493=""),"",IF(OR(AND(O493&lt;&gt;"NA",O493&lt;&gt;"C",O493&lt;&gt;"NC",O493&lt;&gt;"SF",O493&lt;&gt;""),AND(Q493&lt;&gt;"NA",Q493&lt;&gt;"C",Q493&lt;&gt;"NC",Q493&lt;&gt;"SF",Q493&lt;&gt;""),AND(S493&lt;&gt;"NA",S493&lt;&gt;"C",S493&lt;&gt;"NC",S493&lt;&gt;"SF",S493&lt;&gt;""),AND(U493&lt;&gt;"NA",U493&lt;&gt;"C",U493&lt;&gt;"NC",U493&lt;&gt;"SF",U493&lt;&gt;""),AND(W493&lt;&gt;"NA",W493&lt;&gt;"C",W493&lt;&gt;"NC",W493&lt;&gt;"SF",W493&lt;&gt;""),AND(Y493&lt;&gt;"NA",Y493&lt;&gt;"C",Y493&lt;&gt;"NC",Y493&lt;&gt;"SF",Y493&lt;&gt;""),AND(AA493&lt;&gt;"NA",AA493&lt;&gt;"C",AA493&lt;&gt;"NC",AA493&lt;&gt;"SF",AA493&lt;&gt;""),AND(AC493&lt;&gt;"NA",AC493&lt;&gt;"C",AC493&lt;&gt;"NC",AC493&lt;&gt;"SF",AC493&lt;&gt;"")),"FALSO",IF(AND(O493="NA",Q493="NA",S493="NA",U493="NA",W493="NA",Y493="NA",AA493="NA",AC493="NA"),"NA",IF(OR(O493="NC",Q493="NC",S493="NC",U493="NC",W493="NC",Y493="NC",AA493="NC",AC493="NC",O493="SF",Q493="SF",S493="SF",U493="SF",W493="SF",Y493="SF",AA493="SF",AC493="SF"),"NC",IF(OR(O493="C",Q493="C",S493="C",U493="C",W493="C",Y493="C",AA493="C",AC493="C"),"C","")))))</f>
        <v/>
      </c>
      <c r="AG493" s="185" t="b">
        <f>IF(AND(AE493="C",AF493="C"),"UTILIZOU O PDA CORRETAMENTE",IF(AND(AE493="C",AF493="NC"),"UTILIZOU O PDA CORRETAMENTE. NÃO HÁ FOTOS DE TODAS AS ETAPAS",IF(AND(AE493="NC",AF493="NC"),"NÃO UTILIZOU O PDA",IF(AND(AE493="NA",AF493="NA"),"NÃO AVALIADO POR FALHA DE SINCRONISMO"))))</f>
        <v>0</v>
      </c>
      <c r="AH493" s="144"/>
      <c r="AI493" s="150" t="s">
        <v>6</v>
      </c>
      <c r="AJ493" s="149">
        <f>E493</f>
        <v>0</v>
      </c>
      <c r="AK493" s="151" t="s">
        <v>60</v>
      </c>
    </row>
    <row r="494" spans="1:37" ht="30" customHeight="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193"/>
      <c r="O494" s="155"/>
      <c r="P494" s="90"/>
      <c r="Q494" s="144"/>
      <c r="R494" s="90"/>
      <c r="S494" s="144"/>
      <c r="T494" s="90"/>
      <c r="U494" s="144"/>
      <c r="V494" s="90"/>
      <c r="W494" s="144"/>
      <c r="X494" s="90"/>
      <c r="Y494" s="144"/>
      <c r="Z494" s="90"/>
      <c r="AA494" s="144"/>
      <c r="AB494" s="90"/>
      <c r="AC494" s="144"/>
      <c r="AD494" s="90"/>
      <c r="AE494" s="144"/>
      <c r="AF494" s="142" t="str">
        <f>IF(AND(O494="",Q494="",S494="",U494="",W494="",Y494="",AA494="",AC494=""),"",IF(OR(AND(O494&lt;&gt;"NA",O494&lt;&gt;"C",O494&lt;&gt;"NC",O494&lt;&gt;"SF",O494&lt;&gt;""),AND(Q494&lt;&gt;"NA",Q494&lt;&gt;"C",Q494&lt;&gt;"NC",Q494&lt;&gt;"SF",Q494&lt;&gt;""),AND(S494&lt;&gt;"NA",S494&lt;&gt;"C",S494&lt;&gt;"NC",S494&lt;&gt;"SF",S494&lt;&gt;""),AND(U494&lt;&gt;"NA",U494&lt;&gt;"C",U494&lt;&gt;"NC",U494&lt;&gt;"SF",U494&lt;&gt;""),AND(W494&lt;&gt;"NA",W494&lt;&gt;"C",W494&lt;&gt;"NC",W494&lt;&gt;"SF",W494&lt;&gt;""),AND(Y494&lt;&gt;"NA",Y494&lt;&gt;"C",Y494&lt;&gt;"NC",Y494&lt;&gt;"SF",Y494&lt;&gt;""),AND(AA494&lt;&gt;"NA",AA494&lt;&gt;"C",AA494&lt;&gt;"NC",AA494&lt;&gt;"SF",AA494&lt;&gt;""),AND(AC494&lt;&gt;"NA",AC494&lt;&gt;"C",AC494&lt;&gt;"NC",AC494&lt;&gt;"SF",AC494&lt;&gt;"")),"FALSO",IF(AND(O494="NA",Q494="NA",S494="NA",U494="NA",W494="NA",Y494="NA",AA494="NA",AC494="NA"),"NA",IF(OR(O494="NC",Q494="NC",S494="NC",U494="NC",W494="NC",Y494="NC",AA494="NC",AC494="NC",O494="SF",Q494="SF",S494="SF",U494="SF",W494="SF",Y494="SF",AA494="SF",AC494="SF"),"NC",IF(OR(O494="C",Q494="C",S494="C",U494="C",W494="C",Y494="C",AA494="C",AC494="C"),"C","")))))</f>
        <v/>
      </c>
      <c r="AG494" s="185" t="b">
        <f>IF(AND(AE494="C",AF494="C"),"UTILIZOU O PDA CORRETAMENTE",IF(AND(AE494="C",AF494="NC"),"UTILIZOU O PDA CORRETAMENTE. NÃO HÁ FOTOS DE TODAS AS ETAPAS",IF(AND(AE494="NC",AF494="NC"),"NÃO UTILIZOU O PDA",IF(AND(AE494="NA",AF494="NA"),"NÃO AVALIADO POR FALHA DE SINCRONISMO"))))</f>
        <v>0</v>
      </c>
      <c r="AH494" s="144"/>
      <c r="AI494" s="150" t="s">
        <v>6</v>
      </c>
      <c r="AJ494" s="149">
        <f>E494</f>
        <v>0</v>
      </c>
      <c r="AK494" s="151" t="s">
        <v>60</v>
      </c>
    </row>
    <row r="495" spans="1:37" ht="30" customHeight="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193"/>
      <c r="O495" s="155"/>
      <c r="P495" s="90"/>
      <c r="Q495" s="144"/>
      <c r="R495" s="90"/>
      <c r="S495" s="144"/>
      <c r="T495" s="90"/>
      <c r="U495" s="144"/>
      <c r="V495" s="90"/>
      <c r="W495" s="144"/>
      <c r="X495" s="90"/>
      <c r="Y495" s="144"/>
      <c r="Z495" s="90"/>
      <c r="AA495" s="144"/>
      <c r="AB495" s="90"/>
      <c r="AC495" s="144"/>
      <c r="AD495" s="90"/>
      <c r="AE495" s="144"/>
      <c r="AF495" s="142" t="str">
        <f>IF(AND(O495="",Q495="",S495="",U495="",W495="",Y495="",AA495="",AC495=""),"",IF(OR(AND(O495&lt;&gt;"NA",O495&lt;&gt;"C",O495&lt;&gt;"NC",O495&lt;&gt;"SF",O495&lt;&gt;""),AND(Q495&lt;&gt;"NA",Q495&lt;&gt;"C",Q495&lt;&gt;"NC",Q495&lt;&gt;"SF",Q495&lt;&gt;""),AND(S495&lt;&gt;"NA",S495&lt;&gt;"C",S495&lt;&gt;"NC",S495&lt;&gt;"SF",S495&lt;&gt;""),AND(U495&lt;&gt;"NA",U495&lt;&gt;"C",U495&lt;&gt;"NC",U495&lt;&gt;"SF",U495&lt;&gt;""),AND(W495&lt;&gt;"NA",W495&lt;&gt;"C",W495&lt;&gt;"NC",W495&lt;&gt;"SF",W495&lt;&gt;""),AND(Y495&lt;&gt;"NA",Y495&lt;&gt;"C",Y495&lt;&gt;"NC",Y495&lt;&gt;"SF",Y495&lt;&gt;""),AND(AA495&lt;&gt;"NA",AA495&lt;&gt;"C",AA495&lt;&gt;"NC",AA495&lt;&gt;"SF",AA495&lt;&gt;""),AND(AC495&lt;&gt;"NA",AC495&lt;&gt;"C",AC495&lt;&gt;"NC",AC495&lt;&gt;"SF",AC495&lt;&gt;"")),"FALSO",IF(AND(O495="NA",Q495="NA",S495="NA",U495="NA",W495="NA",Y495="NA",AA495="NA",AC495="NA"),"NA",IF(OR(O495="NC",Q495="NC",S495="NC",U495="NC",W495="NC",Y495="NC",AA495="NC",AC495="NC",O495="SF",Q495="SF",S495="SF",U495="SF",W495="SF",Y495="SF",AA495="SF",AC495="SF"),"NC",IF(OR(O495="C",Q495="C",S495="C",U495="C",W495="C",Y495="C",AA495="C",AC495="C"),"C","")))))</f>
        <v/>
      </c>
      <c r="AG495" s="185" t="b">
        <f>IF(AND(AE495="C",AF495="C"),"UTILIZOU O PDA CORRETAMENTE",IF(AND(AE495="C",AF495="NC"),"UTILIZOU O PDA CORRETAMENTE. NÃO HÁ FOTOS DE TODAS AS ETAPAS",IF(AND(AE495="NC",AF495="NC"),"NÃO UTILIZOU O PDA",IF(AND(AE495="NA",AF495="NA"),"NÃO AVALIADO POR FALHA DE SINCRONISMO"))))</f>
        <v>0</v>
      </c>
      <c r="AH495" s="144"/>
      <c r="AI495" s="150" t="s">
        <v>6</v>
      </c>
      <c r="AJ495" s="149">
        <f>E495</f>
        <v>0</v>
      </c>
      <c r="AK495" s="151" t="s">
        <v>60</v>
      </c>
    </row>
    <row r="496" spans="1:37" ht="30" customHeight="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193"/>
      <c r="O496" s="155"/>
      <c r="P496" s="90"/>
      <c r="Q496" s="144"/>
      <c r="R496" s="90"/>
      <c r="S496" s="144"/>
      <c r="T496" s="90"/>
      <c r="U496" s="144"/>
      <c r="V496" s="90"/>
      <c r="W496" s="144"/>
      <c r="X496" s="90"/>
      <c r="Y496" s="144"/>
      <c r="Z496" s="90"/>
      <c r="AA496" s="144"/>
      <c r="AB496" s="90"/>
      <c r="AC496" s="144"/>
      <c r="AD496" s="90"/>
      <c r="AE496" s="144"/>
      <c r="AF496" s="142" t="str">
        <f>IF(AND(O496="",Q496="",S496="",U496="",W496="",Y496="",AA496="",AC496=""),"",IF(OR(AND(O496&lt;&gt;"NA",O496&lt;&gt;"C",O496&lt;&gt;"NC",O496&lt;&gt;"SF",O496&lt;&gt;""),AND(Q496&lt;&gt;"NA",Q496&lt;&gt;"C",Q496&lt;&gt;"NC",Q496&lt;&gt;"SF",Q496&lt;&gt;""),AND(S496&lt;&gt;"NA",S496&lt;&gt;"C",S496&lt;&gt;"NC",S496&lt;&gt;"SF",S496&lt;&gt;""),AND(U496&lt;&gt;"NA",U496&lt;&gt;"C",U496&lt;&gt;"NC",U496&lt;&gt;"SF",U496&lt;&gt;""),AND(W496&lt;&gt;"NA",W496&lt;&gt;"C",W496&lt;&gt;"NC",W496&lt;&gt;"SF",W496&lt;&gt;""),AND(Y496&lt;&gt;"NA",Y496&lt;&gt;"C",Y496&lt;&gt;"NC",Y496&lt;&gt;"SF",Y496&lt;&gt;""),AND(AA496&lt;&gt;"NA",AA496&lt;&gt;"C",AA496&lt;&gt;"NC",AA496&lt;&gt;"SF",AA496&lt;&gt;""),AND(AC496&lt;&gt;"NA",AC496&lt;&gt;"C",AC496&lt;&gt;"NC",AC496&lt;&gt;"SF",AC496&lt;&gt;"")),"FALSO",IF(AND(O496="NA",Q496="NA",S496="NA",U496="NA",W496="NA",Y496="NA",AA496="NA",AC496="NA"),"NA",IF(OR(O496="NC",Q496="NC",S496="NC",U496="NC",W496="NC",Y496="NC",AA496="NC",AC496="NC",O496="SF",Q496="SF",S496="SF",U496="SF",W496="SF",Y496="SF",AA496="SF",AC496="SF"),"NC",IF(OR(O496="C",Q496="C",S496="C",U496="C",W496="C",Y496="C",AA496="C",AC496="C"),"C","")))))</f>
        <v/>
      </c>
      <c r="AG496" s="185" t="b">
        <f>IF(AND(AE496="C",AF496="C"),"UTILIZOU O PDA CORRETAMENTE",IF(AND(AE496="C",AF496="NC"),"UTILIZOU O PDA CORRETAMENTE. NÃO HÁ FOTOS DE TODAS AS ETAPAS",IF(AND(AE496="NC",AF496="NC"),"NÃO UTILIZOU O PDA",IF(AND(AE496="NA",AF496="NA"),"NÃO AVALIADO POR FALHA DE SINCRONISMO"))))</f>
        <v>0</v>
      </c>
      <c r="AH496" s="144"/>
      <c r="AI496" s="150" t="s">
        <v>6</v>
      </c>
      <c r="AJ496" s="149">
        <f>E496</f>
        <v>0</v>
      </c>
      <c r="AK496" s="151" t="s">
        <v>60</v>
      </c>
    </row>
    <row r="497" spans="1:37" ht="30" customHeight="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193"/>
      <c r="O497" s="155"/>
      <c r="P497" s="90"/>
      <c r="Q497" s="144"/>
      <c r="R497" s="90"/>
      <c r="S497" s="144"/>
      <c r="T497" s="90"/>
      <c r="U497" s="144"/>
      <c r="V497" s="90"/>
      <c r="W497" s="144"/>
      <c r="X497" s="90"/>
      <c r="Y497" s="144"/>
      <c r="Z497" s="90"/>
      <c r="AA497" s="144"/>
      <c r="AB497" s="90"/>
      <c r="AC497" s="144"/>
      <c r="AD497" s="90"/>
      <c r="AE497" s="144"/>
      <c r="AF497" s="142" t="str">
        <f>IF(AND(O497="",Q497="",S497="",U497="",W497="",Y497="",AA497="",AC497=""),"",IF(OR(AND(O497&lt;&gt;"NA",O497&lt;&gt;"C",O497&lt;&gt;"NC",O497&lt;&gt;"SF",O497&lt;&gt;""),AND(Q497&lt;&gt;"NA",Q497&lt;&gt;"C",Q497&lt;&gt;"NC",Q497&lt;&gt;"SF",Q497&lt;&gt;""),AND(S497&lt;&gt;"NA",S497&lt;&gt;"C",S497&lt;&gt;"NC",S497&lt;&gt;"SF",S497&lt;&gt;""),AND(U497&lt;&gt;"NA",U497&lt;&gt;"C",U497&lt;&gt;"NC",U497&lt;&gt;"SF",U497&lt;&gt;""),AND(W497&lt;&gt;"NA",W497&lt;&gt;"C",W497&lt;&gt;"NC",W497&lt;&gt;"SF",W497&lt;&gt;""),AND(Y497&lt;&gt;"NA",Y497&lt;&gt;"C",Y497&lt;&gt;"NC",Y497&lt;&gt;"SF",Y497&lt;&gt;""),AND(AA497&lt;&gt;"NA",AA497&lt;&gt;"C",AA497&lt;&gt;"NC",AA497&lt;&gt;"SF",AA497&lt;&gt;""),AND(AC497&lt;&gt;"NA",AC497&lt;&gt;"C",AC497&lt;&gt;"NC",AC497&lt;&gt;"SF",AC497&lt;&gt;"")),"FALSO",IF(AND(O497="NA",Q497="NA",S497="NA",U497="NA",W497="NA",Y497="NA",AA497="NA",AC497="NA"),"NA",IF(OR(O497="NC",Q497="NC",S497="NC",U497="NC",W497="NC",Y497="NC",AA497="NC",AC497="NC",O497="SF",Q497="SF",S497="SF",U497="SF",W497="SF",Y497="SF",AA497="SF",AC497="SF"),"NC",IF(OR(O497="C",Q497="C",S497="C",U497="C",W497="C",Y497="C",AA497="C",AC497="C"),"C","")))))</f>
        <v/>
      </c>
      <c r="AG497" s="185" t="b">
        <f>IF(AND(AE497="C",AF497="C"),"UTILIZOU O PDA CORRETAMENTE",IF(AND(AE497="C",AF497="NC"),"UTILIZOU O PDA CORRETAMENTE. NÃO HÁ FOTOS DE TODAS AS ETAPAS",IF(AND(AE497="NC",AF497="NC"),"NÃO UTILIZOU O PDA",IF(AND(AE497="NA",AF497="NA"),"NÃO AVALIADO POR FALHA DE SINCRONISMO"))))</f>
        <v>0</v>
      </c>
      <c r="AH497" s="144"/>
      <c r="AI497" s="150" t="s">
        <v>6</v>
      </c>
      <c r="AJ497" s="149">
        <f>E497</f>
        <v>0</v>
      </c>
      <c r="AK497" s="151" t="s">
        <v>60</v>
      </c>
    </row>
    <row r="498" spans="1:37" ht="30" customHeight="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193"/>
      <c r="O498" s="155"/>
      <c r="P498" s="90"/>
      <c r="Q498" s="144"/>
      <c r="R498" s="90"/>
      <c r="S498" s="144"/>
      <c r="T498" s="90"/>
      <c r="U498" s="144"/>
      <c r="V498" s="90"/>
      <c r="W498" s="144"/>
      <c r="X498" s="90"/>
      <c r="Y498" s="144"/>
      <c r="Z498" s="90"/>
      <c r="AA498" s="144"/>
      <c r="AB498" s="90"/>
      <c r="AC498" s="144"/>
      <c r="AD498" s="90"/>
      <c r="AE498" s="144"/>
      <c r="AF498" s="142" t="str">
        <f>IF(AND(O498="",Q498="",S498="",U498="",W498="",Y498="",AA498="",AC498=""),"",IF(OR(AND(O498&lt;&gt;"NA",O498&lt;&gt;"C",O498&lt;&gt;"NC",O498&lt;&gt;"SF",O498&lt;&gt;""),AND(Q498&lt;&gt;"NA",Q498&lt;&gt;"C",Q498&lt;&gt;"NC",Q498&lt;&gt;"SF",Q498&lt;&gt;""),AND(S498&lt;&gt;"NA",S498&lt;&gt;"C",S498&lt;&gt;"NC",S498&lt;&gt;"SF",S498&lt;&gt;""),AND(U498&lt;&gt;"NA",U498&lt;&gt;"C",U498&lt;&gt;"NC",U498&lt;&gt;"SF",U498&lt;&gt;""),AND(W498&lt;&gt;"NA",W498&lt;&gt;"C",W498&lt;&gt;"NC",W498&lt;&gt;"SF",W498&lt;&gt;""),AND(Y498&lt;&gt;"NA",Y498&lt;&gt;"C",Y498&lt;&gt;"NC",Y498&lt;&gt;"SF",Y498&lt;&gt;""),AND(AA498&lt;&gt;"NA",AA498&lt;&gt;"C",AA498&lt;&gt;"NC",AA498&lt;&gt;"SF",AA498&lt;&gt;""),AND(AC498&lt;&gt;"NA",AC498&lt;&gt;"C",AC498&lt;&gt;"NC",AC498&lt;&gt;"SF",AC498&lt;&gt;"")),"FALSO",IF(AND(O498="NA",Q498="NA",S498="NA",U498="NA",W498="NA",Y498="NA",AA498="NA",AC498="NA"),"NA",IF(OR(O498="NC",Q498="NC",S498="NC",U498="NC",W498="NC",Y498="NC",AA498="NC",AC498="NC",O498="SF",Q498="SF",S498="SF",U498="SF",W498="SF",Y498="SF",AA498="SF",AC498="SF"),"NC",IF(OR(O498="C",Q498="C",S498="C",U498="C",W498="C",Y498="C",AA498="C",AC498="C"),"C","")))))</f>
        <v/>
      </c>
      <c r="AG498" s="185" t="b">
        <f>IF(AND(AE498="C",AF498="C"),"UTILIZOU O PDA CORRETAMENTE",IF(AND(AE498="C",AF498="NC"),"UTILIZOU O PDA CORRETAMENTE. NÃO HÁ FOTOS DE TODAS AS ETAPAS",IF(AND(AE498="NC",AF498="NC"),"NÃO UTILIZOU O PDA",IF(AND(AE498="NA",AF498="NA"),"NÃO AVALIADO POR FALHA DE SINCRONISMO"))))</f>
        <v>0</v>
      </c>
      <c r="AH498" s="144"/>
      <c r="AI498" s="150" t="s">
        <v>6</v>
      </c>
      <c r="AJ498" s="149">
        <f>E498</f>
        <v>0</v>
      </c>
      <c r="AK498" s="151" t="s">
        <v>60</v>
      </c>
    </row>
    <row r="499" spans="1:37" ht="30" customHeight="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193"/>
      <c r="O499" s="155"/>
      <c r="P499" s="90"/>
      <c r="Q499" s="144"/>
      <c r="R499" s="90"/>
      <c r="S499" s="144"/>
      <c r="T499" s="90"/>
      <c r="U499" s="144"/>
      <c r="V499" s="90"/>
      <c r="W499" s="144"/>
      <c r="X499" s="90"/>
      <c r="Y499" s="144"/>
      <c r="Z499" s="90"/>
      <c r="AA499" s="144"/>
      <c r="AB499" s="90"/>
      <c r="AC499" s="144"/>
      <c r="AD499" s="90"/>
      <c r="AE499" s="144"/>
      <c r="AF499" s="142" t="str">
        <f>IF(AND(O499="",Q499="",S499="",U499="",W499="",Y499="",AA499="",AC499=""),"",IF(OR(AND(O499&lt;&gt;"NA",O499&lt;&gt;"C",O499&lt;&gt;"NC",O499&lt;&gt;"SF",O499&lt;&gt;""),AND(Q499&lt;&gt;"NA",Q499&lt;&gt;"C",Q499&lt;&gt;"NC",Q499&lt;&gt;"SF",Q499&lt;&gt;""),AND(S499&lt;&gt;"NA",S499&lt;&gt;"C",S499&lt;&gt;"NC",S499&lt;&gt;"SF",S499&lt;&gt;""),AND(U499&lt;&gt;"NA",U499&lt;&gt;"C",U499&lt;&gt;"NC",U499&lt;&gt;"SF",U499&lt;&gt;""),AND(W499&lt;&gt;"NA",W499&lt;&gt;"C",W499&lt;&gt;"NC",W499&lt;&gt;"SF",W499&lt;&gt;""),AND(Y499&lt;&gt;"NA",Y499&lt;&gt;"C",Y499&lt;&gt;"NC",Y499&lt;&gt;"SF",Y499&lt;&gt;""),AND(AA499&lt;&gt;"NA",AA499&lt;&gt;"C",AA499&lt;&gt;"NC",AA499&lt;&gt;"SF",AA499&lt;&gt;""),AND(AC499&lt;&gt;"NA",AC499&lt;&gt;"C",AC499&lt;&gt;"NC",AC499&lt;&gt;"SF",AC499&lt;&gt;"")),"FALSO",IF(AND(O499="NA",Q499="NA",S499="NA",U499="NA",W499="NA",Y499="NA",AA499="NA",AC499="NA"),"NA",IF(OR(O499="NC",Q499="NC",S499="NC",U499="NC",W499="NC",Y499="NC",AA499="NC",AC499="NC",O499="SF",Q499="SF",S499="SF",U499="SF",W499="SF",Y499="SF",AA499="SF",AC499="SF"),"NC",IF(OR(O499="C",Q499="C",S499="C",U499="C",W499="C",Y499="C",AA499="C",AC499="C"),"C","")))))</f>
        <v/>
      </c>
      <c r="AG499" s="185" t="b">
        <f>IF(AND(AE499="C",AF499="C"),"UTILIZOU O PDA CORRETAMENTE",IF(AND(AE499="C",AF499="NC"),"UTILIZOU O PDA CORRETAMENTE. NÃO HÁ FOTOS DE TODAS AS ETAPAS",IF(AND(AE499="NC",AF499="NC"),"NÃO UTILIZOU O PDA",IF(AND(AE499="NA",AF499="NA"),"NÃO AVALIADO POR FALHA DE SINCRONISMO"))))</f>
        <v>0</v>
      </c>
      <c r="AH499" s="144"/>
      <c r="AI499" s="150" t="s">
        <v>6</v>
      </c>
      <c r="AJ499" s="149">
        <f>E499</f>
        <v>0</v>
      </c>
      <c r="AK499" s="151" t="s">
        <v>60</v>
      </c>
    </row>
    <row r="500" spans="1:37" ht="30" customHeight="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193"/>
      <c r="O500" s="155"/>
      <c r="P500" s="90"/>
      <c r="Q500" s="144"/>
      <c r="R500" s="90"/>
      <c r="S500" s="144"/>
      <c r="T500" s="90"/>
      <c r="U500" s="144"/>
      <c r="V500" s="90"/>
      <c r="W500" s="144"/>
      <c r="X500" s="90"/>
      <c r="Y500" s="144"/>
      <c r="Z500" s="90"/>
      <c r="AA500" s="144"/>
      <c r="AB500" s="90"/>
      <c r="AC500" s="144"/>
      <c r="AD500" s="90"/>
      <c r="AE500" s="144"/>
      <c r="AF500" s="142" t="str">
        <f>IF(AND(O500="",Q500="",S500="",U500="",W500="",Y500="",AA500="",AC500=""),"",IF(OR(AND(O500&lt;&gt;"NA",O500&lt;&gt;"C",O500&lt;&gt;"NC",O500&lt;&gt;"SF",O500&lt;&gt;""),AND(Q500&lt;&gt;"NA",Q500&lt;&gt;"C",Q500&lt;&gt;"NC",Q500&lt;&gt;"SF",Q500&lt;&gt;""),AND(S500&lt;&gt;"NA",S500&lt;&gt;"C",S500&lt;&gt;"NC",S500&lt;&gt;"SF",S500&lt;&gt;""),AND(U500&lt;&gt;"NA",U500&lt;&gt;"C",U500&lt;&gt;"NC",U500&lt;&gt;"SF",U500&lt;&gt;""),AND(W500&lt;&gt;"NA",W500&lt;&gt;"C",W500&lt;&gt;"NC",W500&lt;&gt;"SF",W500&lt;&gt;""),AND(Y500&lt;&gt;"NA",Y500&lt;&gt;"C",Y500&lt;&gt;"NC",Y500&lt;&gt;"SF",Y500&lt;&gt;""),AND(AA500&lt;&gt;"NA",AA500&lt;&gt;"C",AA500&lt;&gt;"NC",AA500&lt;&gt;"SF",AA500&lt;&gt;""),AND(AC500&lt;&gt;"NA",AC500&lt;&gt;"C",AC500&lt;&gt;"NC",AC500&lt;&gt;"SF",AC500&lt;&gt;"")),"FALSO",IF(AND(O500="NA",Q500="NA",S500="NA",U500="NA",W500="NA",Y500="NA",AA500="NA",AC500="NA"),"NA",IF(OR(O500="NC",Q500="NC",S500="NC",U500="NC",W500="NC",Y500="NC",AA500="NC",AC500="NC",O500="SF",Q500="SF",S500="SF",U500="SF",W500="SF",Y500="SF",AA500="SF",AC500="SF"),"NC",IF(OR(O500="C",Q500="C",S500="C",U500="C",W500="C",Y500="C",AA500="C",AC500="C"),"C","")))))</f>
        <v/>
      </c>
      <c r="AG500" s="185" t="b">
        <f>IF(AND(AE500="C",AF500="C"),"UTILIZOU O PDA CORRETAMENTE",IF(AND(AE500="C",AF500="NC"),"UTILIZOU O PDA CORRETAMENTE. NÃO HÁ FOTOS DE TODAS AS ETAPAS",IF(AND(AE500="NC",AF500="NC"),"NÃO UTILIZOU O PDA",IF(AND(AE500="NA",AF500="NA"),"NÃO AVALIADO POR FALHA DE SINCRONISMO"))))</f>
        <v>0</v>
      </c>
      <c r="AH500" s="144"/>
      <c r="AI500" s="150" t="s">
        <v>6</v>
      </c>
      <c r="AJ500" s="149">
        <f>E500</f>
        <v>0</v>
      </c>
      <c r="AK500" s="151" t="s">
        <v>60</v>
      </c>
    </row>
    <row r="501" spans="1:37" ht="30" customHeight="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193"/>
      <c r="O501" s="155"/>
      <c r="P501" s="90"/>
      <c r="Q501" s="144"/>
      <c r="R501" s="90"/>
      <c r="S501" s="144"/>
      <c r="T501" s="90"/>
      <c r="U501" s="144"/>
      <c r="V501" s="90"/>
      <c r="W501" s="144"/>
      <c r="X501" s="90"/>
      <c r="Y501" s="144"/>
      <c r="Z501" s="90"/>
      <c r="AA501" s="144"/>
      <c r="AB501" s="90"/>
      <c r="AC501" s="144"/>
      <c r="AD501" s="90"/>
      <c r="AE501" s="144"/>
      <c r="AF501" s="142" t="str">
        <f>IF(AND(O501="",Q501="",S501="",U501="",W501="",Y501="",AA501="",AC501=""),"",IF(OR(AND(O501&lt;&gt;"NA",O501&lt;&gt;"C",O501&lt;&gt;"NC",O501&lt;&gt;"SF",O501&lt;&gt;""),AND(Q501&lt;&gt;"NA",Q501&lt;&gt;"C",Q501&lt;&gt;"NC",Q501&lt;&gt;"SF",Q501&lt;&gt;""),AND(S501&lt;&gt;"NA",S501&lt;&gt;"C",S501&lt;&gt;"NC",S501&lt;&gt;"SF",S501&lt;&gt;""),AND(U501&lt;&gt;"NA",U501&lt;&gt;"C",U501&lt;&gt;"NC",U501&lt;&gt;"SF",U501&lt;&gt;""),AND(W501&lt;&gt;"NA",W501&lt;&gt;"C",W501&lt;&gt;"NC",W501&lt;&gt;"SF",W501&lt;&gt;""),AND(Y501&lt;&gt;"NA",Y501&lt;&gt;"C",Y501&lt;&gt;"NC",Y501&lt;&gt;"SF",Y501&lt;&gt;""),AND(AA501&lt;&gt;"NA",AA501&lt;&gt;"C",AA501&lt;&gt;"NC",AA501&lt;&gt;"SF",AA501&lt;&gt;""),AND(AC501&lt;&gt;"NA",AC501&lt;&gt;"C",AC501&lt;&gt;"NC",AC501&lt;&gt;"SF",AC501&lt;&gt;"")),"FALSO",IF(AND(O501="NA",Q501="NA",S501="NA",U501="NA",W501="NA",Y501="NA",AA501="NA",AC501="NA"),"NA",IF(OR(O501="NC",Q501="NC",S501="NC",U501="NC",W501="NC",Y501="NC",AA501="NC",AC501="NC",O501="SF",Q501="SF",S501="SF",U501="SF",W501="SF",Y501="SF",AA501="SF",AC501="SF"),"NC",IF(OR(O501="C",Q501="C",S501="C",U501="C",W501="C",Y501="C",AA501="C",AC501="C"),"C","")))))</f>
        <v/>
      </c>
      <c r="AG501" s="185" t="b">
        <f>IF(AND(AE501="C",AF501="C"),"UTILIZOU O PDA CORRETAMENTE",IF(AND(AE501="C",AF501="NC"),"UTILIZOU O PDA CORRETAMENTE. NÃO HÁ FOTOS DE TODAS AS ETAPAS",IF(AND(AE501="NC",AF501="NC"),"NÃO UTILIZOU O PDA",IF(AND(AE501="NA",AF501="NA"),"NÃO AVALIADO POR FALHA DE SINCRONISMO"))))</f>
        <v>0</v>
      </c>
      <c r="AH501" s="144"/>
      <c r="AI501" s="150" t="s">
        <v>6</v>
      </c>
      <c r="AJ501" s="149">
        <f>E501</f>
        <v>0</v>
      </c>
      <c r="AK501" s="151" t="s">
        <v>60</v>
      </c>
    </row>
    <row r="502" spans="1:37" ht="30" customHeight="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193"/>
      <c r="O502" s="155"/>
      <c r="P502" s="90"/>
      <c r="Q502" s="144"/>
      <c r="R502" s="90"/>
      <c r="S502" s="144"/>
      <c r="T502" s="90"/>
      <c r="U502" s="144"/>
      <c r="V502" s="90"/>
      <c r="W502" s="144"/>
      <c r="X502" s="90"/>
      <c r="Y502" s="144"/>
      <c r="Z502" s="90"/>
      <c r="AA502" s="144"/>
      <c r="AB502" s="90"/>
      <c r="AC502" s="144"/>
      <c r="AD502" s="90"/>
      <c r="AE502" s="144"/>
      <c r="AF502" s="142" t="str">
        <f>IF(AND(O502="",Q502="",S502="",U502="",W502="",Y502="",AA502="",AC502=""),"",IF(OR(AND(O502&lt;&gt;"NA",O502&lt;&gt;"C",O502&lt;&gt;"NC",O502&lt;&gt;"SF",O502&lt;&gt;""),AND(Q502&lt;&gt;"NA",Q502&lt;&gt;"C",Q502&lt;&gt;"NC",Q502&lt;&gt;"SF",Q502&lt;&gt;""),AND(S502&lt;&gt;"NA",S502&lt;&gt;"C",S502&lt;&gt;"NC",S502&lt;&gt;"SF",S502&lt;&gt;""),AND(U502&lt;&gt;"NA",U502&lt;&gt;"C",U502&lt;&gt;"NC",U502&lt;&gt;"SF",U502&lt;&gt;""),AND(W502&lt;&gt;"NA",W502&lt;&gt;"C",W502&lt;&gt;"NC",W502&lt;&gt;"SF",W502&lt;&gt;""),AND(Y502&lt;&gt;"NA",Y502&lt;&gt;"C",Y502&lt;&gt;"NC",Y502&lt;&gt;"SF",Y502&lt;&gt;""),AND(AA502&lt;&gt;"NA",AA502&lt;&gt;"C",AA502&lt;&gt;"NC",AA502&lt;&gt;"SF",AA502&lt;&gt;""),AND(AC502&lt;&gt;"NA",AC502&lt;&gt;"C",AC502&lt;&gt;"NC",AC502&lt;&gt;"SF",AC502&lt;&gt;"")),"FALSO",IF(AND(O502="NA",Q502="NA",S502="NA",U502="NA",W502="NA",Y502="NA",AA502="NA",AC502="NA"),"NA",IF(OR(O502="NC",Q502="NC",S502="NC",U502="NC",W502="NC",Y502="NC",AA502="NC",AC502="NC",O502="SF",Q502="SF",S502="SF",U502="SF",W502="SF",Y502="SF",AA502="SF",AC502="SF"),"NC",IF(OR(O502="C",Q502="C",S502="C",U502="C",W502="C",Y502="C",AA502="C",AC502="C"),"C","")))))</f>
        <v/>
      </c>
      <c r="AG502" s="185" t="b">
        <f>IF(AND(AE502="C",AF502="C"),"UTILIZOU O PDA CORRETAMENTE",IF(AND(AE502="C",AF502="NC"),"UTILIZOU O PDA CORRETAMENTE. NÃO HÁ FOTOS DE TODAS AS ETAPAS",IF(AND(AE502="NC",AF502="NC"),"NÃO UTILIZOU O PDA",IF(AND(AE502="NA",AF502="NA"),"NÃO AVALIADO POR FALHA DE SINCRONISMO"))))</f>
        <v>0</v>
      </c>
      <c r="AH502" s="144"/>
      <c r="AI502" s="150" t="s">
        <v>6</v>
      </c>
      <c r="AJ502" s="149">
        <f>E502</f>
        <v>0</v>
      </c>
      <c r="AK502" s="151" t="s">
        <v>60</v>
      </c>
    </row>
    <row r="503" spans="1:37" ht="30" customHeight="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193"/>
      <c r="O503" s="155"/>
      <c r="P503" s="90"/>
      <c r="Q503" s="144"/>
      <c r="R503" s="90"/>
      <c r="S503" s="144"/>
      <c r="T503" s="90"/>
      <c r="U503" s="144"/>
      <c r="V503" s="90"/>
      <c r="W503" s="144"/>
      <c r="X503" s="90"/>
      <c r="Y503" s="144"/>
      <c r="Z503" s="90"/>
      <c r="AA503" s="144"/>
      <c r="AB503" s="90"/>
      <c r="AC503" s="144"/>
      <c r="AD503" s="90"/>
      <c r="AE503" s="144"/>
      <c r="AF503" s="142" t="str">
        <f>IF(AND(O503="",Q503="",S503="",U503="",W503="",Y503="",AA503="",AC503=""),"",IF(OR(AND(O503&lt;&gt;"NA",O503&lt;&gt;"C",O503&lt;&gt;"NC",O503&lt;&gt;"SF",O503&lt;&gt;""),AND(Q503&lt;&gt;"NA",Q503&lt;&gt;"C",Q503&lt;&gt;"NC",Q503&lt;&gt;"SF",Q503&lt;&gt;""),AND(S503&lt;&gt;"NA",S503&lt;&gt;"C",S503&lt;&gt;"NC",S503&lt;&gt;"SF",S503&lt;&gt;""),AND(U503&lt;&gt;"NA",U503&lt;&gt;"C",U503&lt;&gt;"NC",U503&lt;&gt;"SF",U503&lt;&gt;""),AND(W503&lt;&gt;"NA",W503&lt;&gt;"C",W503&lt;&gt;"NC",W503&lt;&gt;"SF",W503&lt;&gt;""),AND(Y503&lt;&gt;"NA",Y503&lt;&gt;"C",Y503&lt;&gt;"NC",Y503&lt;&gt;"SF",Y503&lt;&gt;""),AND(AA503&lt;&gt;"NA",AA503&lt;&gt;"C",AA503&lt;&gt;"NC",AA503&lt;&gt;"SF",AA503&lt;&gt;""),AND(AC503&lt;&gt;"NA",AC503&lt;&gt;"C",AC503&lt;&gt;"NC",AC503&lt;&gt;"SF",AC503&lt;&gt;"")),"FALSO",IF(AND(O503="NA",Q503="NA",S503="NA",U503="NA",W503="NA",Y503="NA",AA503="NA",AC503="NA"),"NA",IF(OR(O503="NC",Q503="NC",S503="NC",U503="NC",W503="NC",Y503="NC",AA503="NC",AC503="NC",O503="SF",Q503="SF",S503="SF",U503="SF",W503="SF",Y503="SF",AA503="SF",AC503="SF"),"NC",IF(OR(O503="C",Q503="C",S503="C",U503="C",W503="C",Y503="C",AA503="C",AC503="C"),"C","")))))</f>
        <v/>
      </c>
      <c r="AG503" s="185" t="b">
        <f>IF(AND(AE503="C",AF503="C"),"UTILIZOU O PDA CORRETAMENTE",IF(AND(AE503="C",AF503="NC"),"UTILIZOU O PDA CORRETAMENTE. NÃO HÁ FOTOS DE TODAS AS ETAPAS",IF(AND(AE503="NC",AF503="NC"),"NÃO UTILIZOU O PDA",IF(AND(AE503="NA",AF503="NA"),"NÃO AVALIADO POR FALHA DE SINCRONISMO"))))</f>
        <v>0</v>
      </c>
      <c r="AH503" s="144"/>
      <c r="AI503" s="150" t="s">
        <v>6</v>
      </c>
      <c r="AJ503" s="149">
        <f>E503</f>
        <v>0</v>
      </c>
      <c r="AK503" s="151" t="s">
        <v>60</v>
      </c>
    </row>
    <row r="504" spans="1:37" ht="30" customHeight="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193"/>
      <c r="O504" s="155"/>
      <c r="P504" s="90"/>
      <c r="Q504" s="144"/>
      <c r="R504" s="90"/>
      <c r="S504" s="144"/>
      <c r="T504" s="90"/>
      <c r="U504" s="144"/>
      <c r="V504" s="90"/>
      <c r="W504" s="144"/>
      <c r="X504" s="90"/>
      <c r="Y504" s="144"/>
      <c r="Z504" s="90"/>
      <c r="AA504" s="144"/>
      <c r="AB504" s="90"/>
      <c r="AC504" s="144"/>
      <c r="AD504" s="90"/>
      <c r="AE504" s="144"/>
      <c r="AF504" s="142" t="str">
        <f>IF(AND(O504="",Q504="",S504="",U504="",W504="",Y504="",AA504="",AC504=""),"",IF(OR(AND(O504&lt;&gt;"NA",O504&lt;&gt;"C",O504&lt;&gt;"NC",O504&lt;&gt;"SF",O504&lt;&gt;""),AND(Q504&lt;&gt;"NA",Q504&lt;&gt;"C",Q504&lt;&gt;"NC",Q504&lt;&gt;"SF",Q504&lt;&gt;""),AND(S504&lt;&gt;"NA",S504&lt;&gt;"C",S504&lt;&gt;"NC",S504&lt;&gt;"SF",S504&lt;&gt;""),AND(U504&lt;&gt;"NA",U504&lt;&gt;"C",U504&lt;&gt;"NC",U504&lt;&gt;"SF",U504&lt;&gt;""),AND(W504&lt;&gt;"NA",W504&lt;&gt;"C",W504&lt;&gt;"NC",W504&lt;&gt;"SF",W504&lt;&gt;""),AND(Y504&lt;&gt;"NA",Y504&lt;&gt;"C",Y504&lt;&gt;"NC",Y504&lt;&gt;"SF",Y504&lt;&gt;""),AND(AA504&lt;&gt;"NA",AA504&lt;&gt;"C",AA504&lt;&gt;"NC",AA504&lt;&gt;"SF",AA504&lt;&gt;""),AND(AC504&lt;&gt;"NA",AC504&lt;&gt;"C",AC504&lt;&gt;"NC",AC504&lt;&gt;"SF",AC504&lt;&gt;"")),"FALSO",IF(AND(O504="NA",Q504="NA",S504="NA",U504="NA",W504="NA",Y504="NA",AA504="NA",AC504="NA"),"NA",IF(OR(O504="NC",Q504="NC",S504="NC",U504="NC",W504="NC",Y504="NC",AA504="NC",AC504="NC",O504="SF",Q504="SF",S504="SF",U504="SF",W504="SF",Y504="SF",AA504="SF",AC504="SF"),"NC",IF(OR(O504="C",Q504="C",S504="C",U504="C",W504="C",Y504="C",AA504="C",AC504="C"),"C","")))))</f>
        <v/>
      </c>
      <c r="AG504" s="185" t="b">
        <f>IF(AND(AE504="C",AF504="C"),"UTILIZOU O PDA CORRETAMENTE",IF(AND(AE504="C",AF504="NC"),"UTILIZOU O PDA CORRETAMENTE. NÃO HÁ FOTOS DE TODAS AS ETAPAS",IF(AND(AE504="NC",AF504="NC"),"NÃO UTILIZOU O PDA",IF(AND(AE504="NA",AF504="NA"),"NÃO AVALIADO POR FALHA DE SINCRONISMO"))))</f>
        <v>0</v>
      </c>
      <c r="AH504" s="144"/>
      <c r="AI504" s="150" t="s">
        <v>6</v>
      </c>
      <c r="AJ504" s="149">
        <f>E504</f>
        <v>0</v>
      </c>
      <c r="AK504" s="151" t="s">
        <v>60</v>
      </c>
    </row>
    <row r="505" spans="1:37" ht="30" customHeight="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193"/>
      <c r="O505" s="155"/>
      <c r="P505" s="90"/>
      <c r="Q505" s="144"/>
      <c r="R505" s="90"/>
      <c r="S505" s="144"/>
      <c r="T505" s="90"/>
      <c r="U505" s="144"/>
      <c r="V505" s="90"/>
      <c r="W505" s="144"/>
      <c r="X505" s="90"/>
      <c r="Y505" s="144"/>
      <c r="Z505" s="90"/>
      <c r="AA505" s="144"/>
      <c r="AB505" s="90"/>
      <c r="AC505" s="144"/>
      <c r="AD505" s="90"/>
      <c r="AE505" s="144"/>
      <c r="AF505" s="142" t="str">
        <f>IF(AND(O505="",Q505="",S505="",U505="",W505="",Y505="",AA505="",AC505=""),"",IF(OR(AND(O505&lt;&gt;"NA",O505&lt;&gt;"C",O505&lt;&gt;"NC",O505&lt;&gt;"SF",O505&lt;&gt;""),AND(Q505&lt;&gt;"NA",Q505&lt;&gt;"C",Q505&lt;&gt;"NC",Q505&lt;&gt;"SF",Q505&lt;&gt;""),AND(S505&lt;&gt;"NA",S505&lt;&gt;"C",S505&lt;&gt;"NC",S505&lt;&gt;"SF",S505&lt;&gt;""),AND(U505&lt;&gt;"NA",U505&lt;&gt;"C",U505&lt;&gt;"NC",U505&lt;&gt;"SF",U505&lt;&gt;""),AND(W505&lt;&gt;"NA",W505&lt;&gt;"C",W505&lt;&gt;"NC",W505&lt;&gt;"SF",W505&lt;&gt;""),AND(Y505&lt;&gt;"NA",Y505&lt;&gt;"C",Y505&lt;&gt;"NC",Y505&lt;&gt;"SF",Y505&lt;&gt;""),AND(AA505&lt;&gt;"NA",AA505&lt;&gt;"C",AA505&lt;&gt;"NC",AA505&lt;&gt;"SF",AA505&lt;&gt;""),AND(AC505&lt;&gt;"NA",AC505&lt;&gt;"C",AC505&lt;&gt;"NC",AC505&lt;&gt;"SF",AC505&lt;&gt;"")),"FALSO",IF(AND(O505="NA",Q505="NA",S505="NA",U505="NA",W505="NA",Y505="NA",AA505="NA",AC505="NA"),"NA",IF(OR(O505="NC",Q505="NC",S505="NC",U505="NC",W505="NC",Y505="NC",AA505="NC",AC505="NC",O505="SF",Q505="SF",S505="SF",U505="SF",W505="SF",Y505="SF",AA505="SF",AC505="SF"),"NC",IF(OR(O505="C",Q505="C",S505="C",U505="C",W505="C",Y505="C",AA505="C",AC505="C"),"C","")))))</f>
        <v/>
      </c>
      <c r="AG505" s="185" t="b">
        <f>IF(AND(AE505="C",AF505="C"),"UTILIZOU O PDA CORRETAMENTE",IF(AND(AE505="C",AF505="NC"),"UTILIZOU O PDA CORRETAMENTE. NÃO HÁ FOTOS DE TODAS AS ETAPAS",IF(AND(AE505="NC",AF505="NC"),"NÃO UTILIZOU O PDA",IF(AND(AE505="NA",AF505="NA"),"NÃO AVALIADO POR FALHA DE SINCRONISMO"))))</f>
        <v>0</v>
      </c>
      <c r="AH505" s="144"/>
      <c r="AI505" s="150" t="s">
        <v>6</v>
      </c>
      <c r="AJ505" s="149">
        <f>E505</f>
        <v>0</v>
      </c>
      <c r="AK505" s="151" t="s">
        <v>60</v>
      </c>
    </row>
    <row r="506" spans="1:37" ht="30" customHeight="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193"/>
      <c r="O506" s="155"/>
      <c r="P506" s="90"/>
      <c r="Q506" s="144"/>
      <c r="R506" s="90"/>
      <c r="S506" s="144"/>
      <c r="T506" s="90"/>
      <c r="U506" s="144"/>
      <c r="V506" s="90"/>
      <c r="W506" s="144"/>
      <c r="X506" s="90"/>
      <c r="Y506" s="144"/>
      <c r="Z506" s="90"/>
      <c r="AA506" s="144"/>
      <c r="AB506" s="90"/>
      <c r="AC506" s="144"/>
      <c r="AD506" s="90"/>
      <c r="AE506" s="144"/>
      <c r="AF506" s="142" t="str">
        <f>IF(AND(O506="",Q506="",S506="",U506="",W506="",Y506="",AA506="",AC506=""),"",IF(OR(AND(O506&lt;&gt;"NA",O506&lt;&gt;"C",O506&lt;&gt;"NC",O506&lt;&gt;"SF",O506&lt;&gt;""),AND(Q506&lt;&gt;"NA",Q506&lt;&gt;"C",Q506&lt;&gt;"NC",Q506&lt;&gt;"SF",Q506&lt;&gt;""),AND(S506&lt;&gt;"NA",S506&lt;&gt;"C",S506&lt;&gt;"NC",S506&lt;&gt;"SF",S506&lt;&gt;""),AND(U506&lt;&gt;"NA",U506&lt;&gt;"C",U506&lt;&gt;"NC",U506&lt;&gt;"SF",U506&lt;&gt;""),AND(W506&lt;&gt;"NA",W506&lt;&gt;"C",W506&lt;&gt;"NC",W506&lt;&gt;"SF",W506&lt;&gt;""),AND(Y506&lt;&gt;"NA",Y506&lt;&gt;"C",Y506&lt;&gt;"NC",Y506&lt;&gt;"SF",Y506&lt;&gt;""),AND(AA506&lt;&gt;"NA",AA506&lt;&gt;"C",AA506&lt;&gt;"NC",AA506&lt;&gt;"SF",AA506&lt;&gt;""),AND(AC506&lt;&gt;"NA",AC506&lt;&gt;"C",AC506&lt;&gt;"NC",AC506&lt;&gt;"SF",AC506&lt;&gt;"")),"FALSO",IF(AND(O506="NA",Q506="NA",S506="NA",U506="NA",W506="NA",Y506="NA",AA506="NA",AC506="NA"),"NA",IF(OR(O506="NC",Q506="NC",S506="NC",U506="NC",W506="NC",Y506="NC",AA506="NC",AC506="NC",O506="SF",Q506="SF",S506="SF",U506="SF",W506="SF",Y506="SF",AA506="SF",AC506="SF"),"NC",IF(OR(O506="C",Q506="C",S506="C",U506="C",W506="C",Y506="C",AA506="C",AC506="C"),"C","")))))</f>
        <v/>
      </c>
      <c r="AG506" s="185" t="b">
        <f>IF(AND(AE506="C",AF506="C"),"UTILIZOU O PDA CORRETAMENTE",IF(AND(AE506="C",AF506="NC"),"UTILIZOU O PDA CORRETAMENTE. NÃO HÁ FOTOS DE TODAS AS ETAPAS",IF(AND(AE506="NC",AF506="NC"),"NÃO UTILIZOU O PDA",IF(AND(AE506="NA",AF506="NA"),"NÃO AVALIADO POR FALHA DE SINCRONISMO"))))</f>
        <v>0</v>
      </c>
      <c r="AH506" s="144"/>
      <c r="AI506" s="150" t="s">
        <v>6</v>
      </c>
      <c r="AJ506" s="149">
        <f>E506</f>
        <v>0</v>
      </c>
      <c r="AK506" s="151" t="s">
        <v>60</v>
      </c>
    </row>
    <row r="507" spans="1:37" ht="30" customHeight="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193"/>
      <c r="O507" s="155"/>
      <c r="P507" s="90"/>
      <c r="Q507" s="144"/>
      <c r="R507" s="90"/>
      <c r="S507" s="144"/>
      <c r="T507" s="90"/>
      <c r="U507" s="144"/>
      <c r="V507" s="90"/>
      <c r="W507" s="144"/>
      <c r="X507" s="90"/>
      <c r="Y507" s="144"/>
      <c r="Z507" s="90"/>
      <c r="AA507" s="144"/>
      <c r="AB507" s="90"/>
      <c r="AC507" s="144"/>
      <c r="AD507" s="90"/>
      <c r="AE507" s="144"/>
      <c r="AF507" s="142" t="str">
        <f>IF(AND(O507="",Q507="",S507="",U507="",W507="",Y507="",AA507="",AC507=""),"",IF(OR(AND(O507&lt;&gt;"NA",O507&lt;&gt;"C",O507&lt;&gt;"NC",O507&lt;&gt;"SF",O507&lt;&gt;""),AND(Q507&lt;&gt;"NA",Q507&lt;&gt;"C",Q507&lt;&gt;"NC",Q507&lt;&gt;"SF",Q507&lt;&gt;""),AND(S507&lt;&gt;"NA",S507&lt;&gt;"C",S507&lt;&gt;"NC",S507&lt;&gt;"SF",S507&lt;&gt;""),AND(U507&lt;&gt;"NA",U507&lt;&gt;"C",U507&lt;&gt;"NC",U507&lt;&gt;"SF",U507&lt;&gt;""),AND(W507&lt;&gt;"NA",W507&lt;&gt;"C",W507&lt;&gt;"NC",W507&lt;&gt;"SF",W507&lt;&gt;""),AND(Y507&lt;&gt;"NA",Y507&lt;&gt;"C",Y507&lt;&gt;"NC",Y507&lt;&gt;"SF",Y507&lt;&gt;""),AND(AA507&lt;&gt;"NA",AA507&lt;&gt;"C",AA507&lt;&gt;"NC",AA507&lt;&gt;"SF",AA507&lt;&gt;""),AND(AC507&lt;&gt;"NA",AC507&lt;&gt;"C",AC507&lt;&gt;"NC",AC507&lt;&gt;"SF",AC507&lt;&gt;"")),"FALSO",IF(AND(O507="NA",Q507="NA",S507="NA",U507="NA",W507="NA",Y507="NA",AA507="NA",AC507="NA"),"NA",IF(OR(O507="NC",Q507="NC",S507="NC",U507="NC",W507="NC",Y507="NC",AA507="NC",AC507="NC",O507="SF",Q507="SF",S507="SF",U507="SF",W507="SF",Y507="SF",AA507="SF",AC507="SF"),"NC",IF(OR(O507="C",Q507="C",S507="C",U507="C",W507="C",Y507="C",AA507="C",AC507="C"),"C","")))))</f>
        <v/>
      </c>
      <c r="AG507" s="185" t="b">
        <f>IF(AND(AE507="C",AF507="C"),"UTILIZOU O PDA CORRETAMENTE",IF(AND(AE507="C",AF507="NC"),"UTILIZOU O PDA CORRETAMENTE. NÃO HÁ FOTOS DE TODAS AS ETAPAS",IF(AND(AE507="NC",AF507="NC"),"NÃO UTILIZOU O PDA",IF(AND(AE507="NA",AF507="NA"),"NÃO AVALIADO POR FALHA DE SINCRONISMO"))))</f>
        <v>0</v>
      </c>
      <c r="AH507" s="144"/>
      <c r="AI507" s="150" t="s">
        <v>6</v>
      </c>
      <c r="AJ507" s="149">
        <f>E507</f>
        <v>0</v>
      </c>
      <c r="AK507" s="151" t="s">
        <v>60</v>
      </c>
    </row>
    <row r="508" spans="1:37" ht="30" customHeight="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193"/>
      <c r="O508" s="155"/>
      <c r="P508" s="90"/>
      <c r="Q508" s="144"/>
      <c r="R508" s="90"/>
      <c r="S508" s="144"/>
      <c r="T508" s="90"/>
      <c r="U508" s="144"/>
      <c r="V508" s="90"/>
      <c r="W508" s="144"/>
      <c r="X508" s="90"/>
      <c r="Y508" s="144"/>
      <c r="Z508" s="90"/>
      <c r="AA508" s="144"/>
      <c r="AB508" s="90"/>
      <c r="AC508" s="144"/>
      <c r="AD508" s="90"/>
      <c r="AE508" s="144"/>
      <c r="AF508" s="142" t="str">
        <f>IF(AND(O508="",Q508="",S508="",U508="",W508="",Y508="",AA508="",AC508=""),"",IF(OR(AND(O508&lt;&gt;"NA",O508&lt;&gt;"C",O508&lt;&gt;"NC",O508&lt;&gt;"SF",O508&lt;&gt;""),AND(Q508&lt;&gt;"NA",Q508&lt;&gt;"C",Q508&lt;&gt;"NC",Q508&lt;&gt;"SF",Q508&lt;&gt;""),AND(S508&lt;&gt;"NA",S508&lt;&gt;"C",S508&lt;&gt;"NC",S508&lt;&gt;"SF",S508&lt;&gt;""),AND(U508&lt;&gt;"NA",U508&lt;&gt;"C",U508&lt;&gt;"NC",U508&lt;&gt;"SF",U508&lt;&gt;""),AND(W508&lt;&gt;"NA",W508&lt;&gt;"C",W508&lt;&gt;"NC",W508&lt;&gt;"SF",W508&lt;&gt;""),AND(Y508&lt;&gt;"NA",Y508&lt;&gt;"C",Y508&lt;&gt;"NC",Y508&lt;&gt;"SF",Y508&lt;&gt;""),AND(AA508&lt;&gt;"NA",AA508&lt;&gt;"C",AA508&lt;&gt;"NC",AA508&lt;&gt;"SF",AA508&lt;&gt;""),AND(AC508&lt;&gt;"NA",AC508&lt;&gt;"C",AC508&lt;&gt;"NC",AC508&lt;&gt;"SF",AC508&lt;&gt;"")),"FALSO",IF(AND(O508="NA",Q508="NA",S508="NA",U508="NA",W508="NA",Y508="NA",AA508="NA",AC508="NA"),"NA",IF(OR(O508="NC",Q508="NC",S508="NC",U508="NC",W508="NC",Y508="NC",AA508="NC",AC508="NC",O508="SF",Q508="SF",S508="SF",U508="SF",W508="SF",Y508="SF",AA508="SF",AC508="SF"),"NC",IF(OR(O508="C",Q508="C",S508="C",U508="C",W508="C",Y508="C",AA508="C",AC508="C"),"C","")))))</f>
        <v/>
      </c>
      <c r="AG508" s="185" t="b">
        <f>IF(AND(AE508="C",AF508="C"),"UTILIZOU O PDA CORRETAMENTE",IF(AND(AE508="C",AF508="NC"),"UTILIZOU O PDA CORRETAMENTE. NÃO HÁ FOTOS DE TODAS AS ETAPAS",IF(AND(AE508="NC",AF508="NC"),"NÃO UTILIZOU O PDA",IF(AND(AE508="NA",AF508="NA"),"NÃO AVALIADO POR FALHA DE SINCRONISMO"))))</f>
        <v>0</v>
      </c>
      <c r="AH508" s="144"/>
      <c r="AI508" s="150" t="s">
        <v>6</v>
      </c>
      <c r="AJ508" s="149">
        <f>E508</f>
        <v>0</v>
      </c>
      <c r="AK508" s="151" t="s">
        <v>60</v>
      </c>
    </row>
    <row r="509" spans="1:37" ht="30" customHeight="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193"/>
      <c r="O509" s="155"/>
      <c r="P509" s="90"/>
      <c r="Q509" s="144"/>
      <c r="R509" s="90"/>
      <c r="S509" s="144"/>
      <c r="T509" s="90"/>
      <c r="U509" s="144"/>
      <c r="V509" s="90"/>
      <c r="W509" s="144"/>
      <c r="X509" s="90"/>
      <c r="Y509" s="144"/>
      <c r="Z509" s="90"/>
      <c r="AA509" s="144"/>
      <c r="AB509" s="90"/>
      <c r="AC509" s="144"/>
      <c r="AD509" s="90"/>
      <c r="AE509" s="144"/>
      <c r="AF509" s="142" t="str">
        <f>IF(AND(O509="",Q509="",S509="",U509="",W509="",Y509="",AA509="",AC509=""),"",IF(OR(AND(O509&lt;&gt;"NA",O509&lt;&gt;"C",O509&lt;&gt;"NC",O509&lt;&gt;"SF",O509&lt;&gt;""),AND(Q509&lt;&gt;"NA",Q509&lt;&gt;"C",Q509&lt;&gt;"NC",Q509&lt;&gt;"SF",Q509&lt;&gt;""),AND(S509&lt;&gt;"NA",S509&lt;&gt;"C",S509&lt;&gt;"NC",S509&lt;&gt;"SF",S509&lt;&gt;""),AND(U509&lt;&gt;"NA",U509&lt;&gt;"C",U509&lt;&gt;"NC",U509&lt;&gt;"SF",U509&lt;&gt;""),AND(W509&lt;&gt;"NA",W509&lt;&gt;"C",W509&lt;&gt;"NC",W509&lt;&gt;"SF",W509&lt;&gt;""),AND(Y509&lt;&gt;"NA",Y509&lt;&gt;"C",Y509&lt;&gt;"NC",Y509&lt;&gt;"SF",Y509&lt;&gt;""),AND(AA509&lt;&gt;"NA",AA509&lt;&gt;"C",AA509&lt;&gt;"NC",AA509&lt;&gt;"SF",AA509&lt;&gt;""),AND(AC509&lt;&gt;"NA",AC509&lt;&gt;"C",AC509&lt;&gt;"NC",AC509&lt;&gt;"SF",AC509&lt;&gt;"")),"FALSO",IF(AND(O509="NA",Q509="NA",S509="NA",U509="NA",W509="NA",Y509="NA",AA509="NA",AC509="NA"),"NA",IF(OR(O509="NC",Q509="NC",S509="NC",U509="NC",W509="NC",Y509="NC",AA509="NC",AC509="NC",O509="SF",Q509="SF",S509="SF",U509="SF",W509="SF",Y509="SF",AA509="SF",AC509="SF"),"NC",IF(OR(O509="C",Q509="C",S509="C",U509="C",W509="C",Y509="C",AA509="C",AC509="C"),"C","")))))</f>
        <v/>
      </c>
      <c r="AG509" s="185" t="b">
        <f>IF(AND(AE509="C",AF509="C"),"UTILIZOU O PDA CORRETAMENTE",IF(AND(AE509="C",AF509="NC"),"UTILIZOU O PDA CORRETAMENTE. NÃO HÁ FOTOS DE TODAS AS ETAPAS",IF(AND(AE509="NC",AF509="NC"),"NÃO UTILIZOU O PDA",IF(AND(AE509="NA",AF509="NA"),"NÃO AVALIADO POR FALHA DE SINCRONISMO"))))</f>
        <v>0</v>
      </c>
      <c r="AH509" s="144"/>
      <c r="AI509" s="150" t="s">
        <v>6</v>
      </c>
      <c r="AJ509" s="149">
        <f>E509</f>
        <v>0</v>
      </c>
      <c r="AK509" s="151" t="s">
        <v>60</v>
      </c>
    </row>
    <row r="510" spans="1:37" ht="30" customHeight="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193"/>
      <c r="O510" s="155"/>
      <c r="P510" s="90"/>
      <c r="Q510" s="144"/>
      <c r="R510" s="90"/>
      <c r="S510" s="144"/>
      <c r="T510" s="90"/>
      <c r="U510" s="144"/>
      <c r="V510" s="90"/>
      <c r="W510" s="144"/>
      <c r="X510" s="90"/>
      <c r="Y510" s="144"/>
      <c r="Z510" s="90"/>
      <c r="AA510" s="144"/>
      <c r="AB510" s="90"/>
      <c r="AC510" s="144"/>
      <c r="AD510" s="90"/>
      <c r="AE510" s="144"/>
      <c r="AF510" s="142" t="str">
        <f>IF(AND(O510="",Q510="",S510="",U510="",W510="",Y510="",AA510="",AC510=""),"",IF(OR(AND(O510&lt;&gt;"NA",O510&lt;&gt;"C",O510&lt;&gt;"NC",O510&lt;&gt;"SF",O510&lt;&gt;""),AND(Q510&lt;&gt;"NA",Q510&lt;&gt;"C",Q510&lt;&gt;"NC",Q510&lt;&gt;"SF",Q510&lt;&gt;""),AND(S510&lt;&gt;"NA",S510&lt;&gt;"C",S510&lt;&gt;"NC",S510&lt;&gt;"SF",S510&lt;&gt;""),AND(U510&lt;&gt;"NA",U510&lt;&gt;"C",U510&lt;&gt;"NC",U510&lt;&gt;"SF",U510&lt;&gt;""),AND(W510&lt;&gt;"NA",W510&lt;&gt;"C",W510&lt;&gt;"NC",W510&lt;&gt;"SF",W510&lt;&gt;""),AND(Y510&lt;&gt;"NA",Y510&lt;&gt;"C",Y510&lt;&gt;"NC",Y510&lt;&gt;"SF",Y510&lt;&gt;""),AND(AA510&lt;&gt;"NA",AA510&lt;&gt;"C",AA510&lt;&gt;"NC",AA510&lt;&gt;"SF",AA510&lt;&gt;""),AND(AC510&lt;&gt;"NA",AC510&lt;&gt;"C",AC510&lt;&gt;"NC",AC510&lt;&gt;"SF",AC510&lt;&gt;"")),"FALSO",IF(AND(O510="NA",Q510="NA",S510="NA",U510="NA",W510="NA",Y510="NA",AA510="NA",AC510="NA"),"NA",IF(OR(O510="NC",Q510="NC",S510="NC",U510="NC",W510="NC",Y510="NC",AA510="NC",AC510="NC",O510="SF",Q510="SF",S510="SF",U510="SF",W510="SF",Y510="SF",AA510="SF",AC510="SF"),"NC",IF(OR(O510="C",Q510="C",S510="C",U510="C",W510="C",Y510="C",AA510="C",AC510="C"),"C","")))))</f>
        <v/>
      </c>
      <c r="AG510" s="185" t="b">
        <f>IF(AND(AE510="C",AF510="C"),"UTILIZOU O PDA CORRETAMENTE",IF(AND(AE510="C",AF510="NC"),"UTILIZOU O PDA CORRETAMENTE. NÃO HÁ FOTOS DE TODAS AS ETAPAS",IF(AND(AE510="NC",AF510="NC"),"NÃO UTILIZOU O PDA",IF(AND(AE510="NA",AF510="NA"),"NÃO AVALIADO POR FALHA DE SINCRONISMO"))))</f>
        <v>0</v>
      </c>
      <c r="AH510" s="144"/>
      <c r="AI510" s="150" t="s">
        <v>6</v>
      </c>
      <c r="AJ510" s="149">
        <f>E510</f>
        <v>0</v>
      </c>
      <c r="AK510" s="151" t="s">
        <v>60</v>
      </c>
    </row>
    <row r="511" spans="1:37" ht="30" customHeight="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193"/>
      <c r="O511" s="155"/>
      <c r="P511" s="90"/>
      <c r="Q511" s="144"/>
      <c r="R511" s="90"/>
      <c r="S511" s="144"/>
      <c r="T511" s="90"/>
      <c r="U511" s="144"/>
      <c r="V511" s="90"/>
      <c r="W511" s="144"/>
      <c r="X511" s="90"/>
      <c r="Y511" s="144"/>
      <c r="Z511" s="90"/>
      <c r="AA511" s="144"/>
      <c r="AB511" s="90"/>
      <c r="AC511" s="144"/>
      <c r="AD511" s="90"/>
      <c r="AE511" s="144"/>
      <c r="AF511" s="142" t="str">
        <f>IF(AND(O511="",Q511="",S511="",U511="",W511="",Y511="",AA511="",AC511=""),"",IF(OR(AND(O511&lt;&gt;"NA",O511&lt;&gt;"C",O511&lt;&gt;"NC",O511&lt;&gt;"SF",O511&lt;&gt;""),AND(Q511&lt;&gt;"NA",Q511&lt;&gt;"C",Q511&lt;&gt;"NC",Q511&lt;&gt;"SF",Q511&lt;&gt;""),AND(S511&lt;&gt;"NA",S511&lt;&gt;"C",S511&lt;&gt;"NC",S511&lt;&gt;"SF",S511&lt;&gt;""),AND(U511&lt;&gt;"NA",U511&lt;&gt;"C",U511&lt;&gt;"NC",U511&lt;&gt;"SF",U511&lt;&gt;""),AND(W511&lt;&gt;"NA",W511&lt;&gt;"C",W511&lt;&gt;"NC",W511&lt;&gt;"SF",W511&lt;&gt;""),AND(Y511&lt;&gt;"NA",Y511&lt;&gt;"C",Y511&lt;&gt;"NC",Y511&lt;&gt;"SF",Y511&lt;&gt;""),AND(AA511&lt;&gt;"NA",AA511&lt;&gt;"C",AA511&lt;&gt;"NC",AA511&lt;&gt;"SF",AA511&lt;&gt;""),AND(AC511&lt;&gt;"NA",AC511&lt;&gt;"C",AC511&lt;&gt;"NC",AC511&lt;&gt;"SF",AC511&lt;&gt;"")),"FALSO",IF(AND(O511="NA",Q511="NA",S511="NA",U511="NA",W511="NA",Y511="NA",AA511="NA",AC511="NA"),"NA",IF(OR(O511="NC",Q511="NC",S511="NC",U511="NC",W511="NC",Y511="NC",AA511="NC",AC511="NC",O511="SF",Q511="SF",S511="SF",U511="SF",W511="SF",Y511="SF",AA511="SF",AC511="SF"),"NC",IF(OR(O511="C",Q511="C",S511="C",U511="C",W511="C",Y511="C",AA511="C",AC511="C"),"C","")))))</f>
        <v/>
      </c>
      <c r="AG511" s="185" t="b">
        <f>IF(AND(AE511="C",AF511="C"),"UTILIZOU O PDA CORRETAMENTE",IF(AND(AE511="C",AF511="NC"),"UTILIZOU O PDA CORRETAMENTE. NÃO HÁ FOTOS DE TODAS AS ETAPAS",IF(AND(AE511="NC",AF511="NC"),"NÃO UTILIZOU O PDA",IF(AND(AE511="NA",AF511="NA"),"NÃO AVALIADO POR FALHA DE SINCRONISMO"))))</f>
        <v>0</v>
      </c>
      <c r="AH511" s="144"/>
      <c r="AI511" s="150" t="s">
        <v>6</v>
      </c>
      <c r="AJ511" s="149">
        <f>E511</f>
        <v>0</v>
      </c>
      <c r="AK511" s="151" t="s">
        <v>60</v>
      </c>
    </row>
    <row r="512" spans="1:37" ht="30" customHeight="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193"/>
      <c r="O512" s="155"/>
      <c r="P512" s="90"/>
      <c r="Q512" s="144"/>
      <c r="R512" s="90"/>
      <c r="S512" s="144"/>
      <c r="T512" s="90"/>
      <c r="U512" s="144"/>
      <c r="V512" s="90"/>
      <c r="W512" s="144"/>
      <c r="X512" s="90"/>
      <c r="Y512" s="144"/>
      <c r="Z512" s="90"/>
      <c r="AA512" s="144"/>
      <c r="AB512" s="90"/>
      <c r="AC512" s="144"/>
      <c r="AD512" s="90"/>
      <c r="AE512" s="144"/>
      <c r="AF512" s="142" t="str">
        <f>IF(AND(O512="",Q512="",S512="",U512="",W512="",Y512="",AA512="",AC512=""),"",IF(OR(AND(O512&lt;&gt;"NA",O512&lt;&gt;"C",O512&lt;&gt;"NC",O512&lt;&gt;"SF",O512&lt;&gt;""),AND(Q512&lt;&gt;"NA",Q512&lt;&gt;"C",Q512&lt;&gt;"NC",Q512&lt;&gt;"SF",Q512&lt;&gt;""),AND(S512&lt;&gt;"NA",S512&lt;&gt;"C",S512&lt;&gt;"NC",S512&lt;&gt;"SF",S512&lt;&gt;""),AND(U512&lt;&gt;"NA",U512&lt;&gt;"C",U512&lt;&gt;"NC",U512&lt;&gt;"SF",U512&lt;&gt;""),AND(W512&lt;&gt;"NA",W512&lt;&gt;"C",W512&lt;&gt;"NC",W512&lt;&gt;"SF",W512&lt;&gt;""),AND(Y512&lt;&gt;"NA",Y512&lt;&gt;"C",Y512&lt;&gt;"NC",Y512&lt;&gt;"SF",Y512&lt;&gt;""),AND(AA512&lt;&gt;"NA",AA512&lt;&gt;"C",AA512&lt;&gt;"NC",AA512&lt;&gt;"SF",AA512&lt;&gt;""),AND(AC512&lt;&gt;"NA",AC512&lt;&gt;"C",AC512&lt;&gt;"NC",AC512&lt;&gt;"SF",AC512&lt;&gt;"")),"FALSO",IF(AND(O512="NA",Q512="NA",S512="NA",U512="NA",W512="NA",Y512="NA",AA512="NA",AC512="NA"),"NA",IF(OR(O512="NC",Q512="NC",S512="NC",U512="NC",W512="NC",Y512="NC",AA512="NC",AC512="NC",O512="SF",Q512="SF",S512="SF",U512="SF",W512="SF",Y512="SF",AA512="SF",AC512="SF"),"NC",IF(OR(O512="C",Q512="C",S512="C",U512="C",W512="C",Y512="C",AA512="C",AC512="C"),"C","")))))</f>
        <v/>
      </c>
      <c r="AG512" s="185" t="b">
        <f>IF(AND(AE512="C",AF512="C"),"UTILIZOU O PDA CORRETAMENTE",IF(AND(AE512="C",AF512="NC"),"UTILIZOU O PDA CORRETAMENTE. NÃO HÁ FOTOS DE TODAS AS ETAPAS",IF(AND(AE512="NC",AF512="NC"),"NÃO UTILIZOU O PDA",IF(AND(AE512="NA",AF512="NA"),"NÃO AVALIADO POR FALHA DE SINCRONISMO"))))</f>
        <v>0</v>
      </c>
      <c r="AH512" s="144"/>
      <c r="AI512" s="150" t="s">
        <v>6</v>
      </c>
      <c r="AJ512" s="149">
        <f>E512</f>
        <v>0</v>
      </c>
      <c r="AK512" s="151" t="s">
        <v>60</v>
      </c>
    </row>
    <row r="513" spans="1:37" ht="30" customHeight="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193"/>
      <c r="O513" s="155"/>
      <c r="P513" s="90"/>
      <c r="Q513" s="144"/>
      <c r="R513" s="90"/>
      <c r="S513" s="144"/>
      <c r="T513" s="90"/>
      <c r="U513" s="144"/>
      <c r="V513" s="90"/>
      <c r="W513" s="144"/>
      <c r="X513" s="90"/>
      <c r="Y513" s="144"/>
      <c r="Z513" s="90"/>
      <c r="AA513" s="144"/>
      <c r="AB513" s="90"/>
      <c r="AC513" s="144"/>
      <c r="AD513" s="90"/>
      <c r="AE513" s="144"/>
      <c r="AF513" s="142" t="str">
        <f>IF(AND(O513="",Q513="",S513="",U513="",W513="",Y513="",AA513="",AC513=""),"",IF(OR(AND(O513&lt;&gt;"NA",O513&lt;&gt;"C",O513&lt;&gt;"NC",O513&lt;&gt;"SF",O513&lt;&gt;""),AND(Q513&lt;&gt;"NA",Q513&lt;&gt;"C",Q513&lt;&gt;"NC",Q513&lt;&gt;"SF",Q513&lt;&gt;""),AND(S513&lt;&gt;"NA",S513&lt;&gt;"C",S513&lt;&gt;"NC",S513&lt;&gt;"SF",S513&lt;&gt;""),AND(U513&lt;&gt;"NA",U513&lt;&gt;"C",U513&lt;&gt;"NC",U513&lt;&gt;"SF",U513&lt;&gt;""),AND(W513&lt;&gt;"NA",W513&lt;&gt;"C",W513&lt;&gt;"NC",W513&lt;&gt;"SF",W513&lt;&gt;""),AND(Y513&lt;&gt;"NA",Y513&lt;&gt;"C",Y513&lt;&gt;"NC",Y513&lt;&gt;"SF",Y513&lt;&gt;""),AND(AA513&lt;&gt;"NA",AA513&lt;&gt;"C",AA513&lt;&gt;"NC",AA513&lt;&gt;"SF",AA513&lt;&gt;""),AND(AC513&lt;&gt;"NA",AC513&lt;&gt;"C",AC513&lt;&gt;"NC",AC513&lt;&gt;"SF",AC513&lt;&gt;"")),"FALSO",IF(AND(O513="NA",Q513="NA",S513="NA",U513="NA",W513="NA",Y513="NA",AA513="NA",AC513="NA"),"NA",IF(OR(O513="NC",Q513="NC",S513="NC",U513="NC",W513="NC",Y513="NC",AA513="NC",AC513="NC",O513="SF",Q513="SF",S513="SF",U513="SF",W513="SF",Y513="SF",AA513="SF",AC513="SF"),"NC",IF(OR(O513="C",Q513="C",S513="C",U513="C",W513="C",Y513="C",AA513="C",AC513="C"),"C","")))))</f>
        <v/>
      </c>
      <c r="AG513" s="185" t="b">
        <f>IF(AND(AE513="C",AF513="C"),"UTILIZOU O PDA CORRETAMENTE",IF(AND(AE513="C",AF513="NC"),"UTILIZOU O PDA CORRETAMENTE. NÃO HÁ FOTOS DE TODAS AS ETAPAS",IF(AND(AE513="NC",AF513="NC"),"NÃO UTILIZOU O PDA",IF(AND(AE513="NA",AF513="NA"),"NÃO AVALIADO POR FALHA DE SINCRONISMO"))))</f>
        <v>0</v>
      </c>
      <c r="AH513" s="144"/>
      <c r="AI513" s="150" t="s">
        <v>6</v>
      </c>
      <c r="AJ513" s="149">
        <f>E513</f>
        <v>0</v>
      </c>
      <c r="AK513" s="151" t="s">
        <v>60</v>
      </c>
    </row>
    <row r="514" spans="1:37" ht="30" customHeight="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193"/>
      <c r="O514" s="155"/>
      <c r="P514" s="90"/>
      <c r="Q514" s="144"/>
      <c r="R514" s="90"/>
      <c r="S514" s="144"/>
      <c r="T514" s="90"/>
      <c r="U514" s="144"/>
      <c r="V514" s="90"/>
      <c r="W514" s="144"/>
      <c r="X514" s="90"/>
      <c r="Y514" s="144"/>
      <c r="Z514" s="90"/>
      <c r="AA514" s="144"/>
      <c r="AB514" s="90"/>
      <c r="AC514" s="144"/>
      <c r="AD514" s="90"/>
      <c r="AE514" s="144"/>
      <c r="AF514" s="142" t="str">
        <f>IF(AND(O514="",Q514="",S514="",U514="",W514="",Y514="",AA514="",AC514=""),"",IF(OR(AND(O514&lt;&gt;"NA",O514&lt;&gt;"C",O514&lt;&gt;"NC",O514&lt;&gt;"SF",O514&lt;&gt;""),AND(Q514&lt;&gt;"NA",Q514&lt;&gt;"C",Q514&lt;&gt;"NC",Q514&lt;&gt;"SF",Q514&lt;&gt;""),AND(S514&lt;&gt;"NA",S514&lt;&gt;"C",S514&lt;&gt;"NC",S514&lt;&gt;"SF",S514&lt;&gt;""),AND(U514&lt;&gt;"NA",U514&lt;&gt;"C",U514&lt;&gt;"NC",U514&lt;&gt;"SF",U514&lt;&gt;""),AND(W514&lt;&gt;"NA",W514&lt;&gt;"C",W514&lt;&gt;"NC",W514&lt;&gt;"SF",W514&lt;&gt;""),AND(Y514&lt;&gt;"NA",Y514&lt;&gt;"C",Y514&lt;&gt;"NC",Y514&lt;&gt;"SF",Y514&lt;&gt;""),AND(AA514&lt;&gt;"NA",AA514&lt;&gt;"C",AA514&lt;&gt;"NC",AA514&lt;&gt;"SF",AA514&lt;&gt;""),AND(AC514&lt;&gt;"NA",AC514&lt;&gt;"C",AC514&lt;&gt;"NC",AC514&lt;&gt;"SF",AC514&lt;&gt;"")),"FALSO",IF(AND(O514="NA",Q514="NA",S514="NA",U514="NA",W514="NA",Y514="NA",AA514="NA",AC514="NA"),"NA",IF(OR(O514="NC",Q514="NC",S514="NC",U514="NC",W514="NC",Y514="NC",AA514="NC",AC514="NC",O514="SF",Q514="SF",S514="SF",U514="SF",W514="SF",Y514="SF",AA514="SF",AC514="SF"),"NC",IF(OR(O514="C",Q514="C",S514="C",U514="C",W514="C",Y514="C",AA514="C",AC514="C"),"C","")))))</f>
        <v/>
      </c>
      <c r="AG514" s="185" t="b">
        <f>IF(AND(AE514="C",AF514="C"),"UTILIZOU O PDA CORRETAMENTE",IF(AND(AE514="C",AF514="NC"),"UTILIZOU O PDA CORRETAMENTE. NÃO HÁ FOTOS DE TODAS AS ETAPAS",IF(AND(AE514="NC",AF514="NC"),"NÃO UTILIZOU O PDA",IF(AND(AE514="NA",AF514="NA"),"NÃO AVALIADO POR FALHA DE SINCRONISMO"))))</f>
        <v>0</v>
      </c>
      <c r="AH514" s="144"/>
      <c r="AI514" s="150" t="s">
        <v>6</v>
      </c>
      <c r="AJ514" s="149">
        <f>E514</f>
        <v>0</v>
      </c>
      <c r="AK514" s="151" t="s">
        <v>60</v>
      </c>
    </row>
    <row r="515" spans="1:37" ht="30" customHeight="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193"/>
      <c r="O515" s="155"/>
      <c r="P515" s="90"/>
      <c r="Q515" s="144"/>
      <c r="R515" s="90"/>
      <c r="S515" s="144"/>
      <c r="T515" s="90"/>
      <c r="U515" s="144"/>
      <c r="V515" s="90"/>
      <c r="W515" s="144"/>
      <c r="X515" s="90"/>
      <c r="Y515" s="144"/>
      <c r="Z515" s="90"/>
      <c r="AA515" s="144"/>
      <c r="AB515" s="90"/>
      <c r="AC515" s="144"/>
      <c r="AD515" s="90"/>
      <c r="AE515" s="144"/>
      <c r="AF515" s="142" t="str">
        <f>IF(AND(O515="",Q515="",S515="",U515="",W515="",Y515="",AA515="",AC515=""),"",IF(OR(AND(O515&lt;&gt;"NA",O515&lt;&gt;"C",O515&lt;&gt;"NC",O515&lt;&gt;"SF",O515&lt;&gt;""),AND(Q515&lt;&gt;"NA",Q515&lt;&gt;"C",Q515&lt;&gt;"NC",Q515&lt;&gt;"SF",Q515&lt;&gt;""),AND(S515&lt;&gt;"NA",S515&lt;&gt;"C",S515&lt;&gt;"NC",S515&lt;&gt;"SF",S515&lt;&gt;""),AND(U515&lt;&gt;"NA",U515&lt;&gt;"C",U515&lt;&gt;"NC",U515&lt;&gt;"SF",U515&lt;&gt;""),AND(W515&lt;&gt;"NA",W515&lt;&gt;"C",W515&lt;&gt;"NC",W515&lt;&gt;"SF",W515&lt;&gt;""),AND(Y515&lt;&gt;"NA",Y515&lt;&gt;"C",Y515&lt;&gt;"NC",Y515&lt;&gt;"SF",Y515&lt;&gt;""),AND(AA515&lt;&gt;"NA",AA515&lt;&gt;"C",AA515&lt;&gt;"NC",AA515&lt;&gt;"SF",AA515&lt;&gt;""),AND(AC515&lt;&gt;"NA",AC515&lt;&gt;"C",AC515&lt;&gt;"NC",AC515&lt;&gt;"SF",AC515&lt;&gt;"")),"FALSO",IF(AND(O515="NA",Q515="NA",S515="NA",U515="NA",W515="NA",Y515="NA",AA515="NA",AC515="NA"),"NA",IF(OR(O515="NC",Q515="NC",S515="NC",U515="NC",W515="NC",Y515="NC",AA515="NC",AC515="NC",O515="SF",Q515="SF",S515="SF",U515="SF",W515="SF",Y515="SF",AA515="SF",AC515="SF"),"NC",IF(OR(O515="C",Q515="C",S515="C",U515="C",W515="C",Y515="C",AA515="C",AC515="C"),"C","")))))</f>
        <v/>
      </c>
      <c r="AG515" s="185" t="b">
        <f>IF(AND(AE515="C",AF515="C"),"UTILIZOU O PDA CORRETAMENTE",IF(AND(AE515="C",AF515="NC"),"UTILIZOU O PDA CORRETAMENTE. NÃO HÁ FOTOS DE TODAS AS ETAPAS",IF(AND(AE515="NC",AF515="NC"),"NÃO UTILIZOU O PDA",IF(AND(AE515="NA",AF515="NA"),"NÃO AVALIADO POR FALHA DE SINCRONISMO"))))</f>
        <v>0</v>
      </c>
      <c r="AH515" s="144"/>
      <c r="AI515" s="150" t="s">
        <v>6</v>
      </c>
      <c r="AJ515" s="149">
        <f>E515</f>
        <v>0</v>
      </c>
      <c r="AK515" s="151" t="s">
        <v>60</v>
      </c>
    </row>
    <row r="516" spans="1:37" ht="30" customHeight="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193"/>
      <c r="O516" s="155"/>
      <c r="P516" s="90"/>
      <c r="Q516" s="144"/>
      <c r="R516" s="90"/>
      <c r="S516" s="144"/>
      <c r="T516" s="90"/>
      <c r="U516" s="144"/>
      <c r="V516" s="90"/>
      <c r="W516" s="144"/>
      <c r="X516" s="90"/>
      <c r="Y516" s="144"/>
      <c r="Z516" s="90"/>
      <c r="AA516" s="144"/>
      <c r="AB516" s="90"/>
      <c r="AC516" s="144"/>
      <c r="AD516" s="90"/>
      <c r="AE516" s="144"/>
      <c r="AF516" s="142" t="str">
        <f>IF(AND(O516="",Q516="",S516="",U516="",W516="",Y516="",AA516="",AC516=""),"",IF(OR(AND(O516&lt;&gt;"NA",O516&lt;&gt;"C",O516&lt;&gt;"NC",O516&lt;&gt;"SF",O516&lt;&gt;""),AND(Q516&lt;&gt;"NA",Q516&lt;&gt;"C",Q516&lt;&gt;"NC",Q516&lt;&gt;"SF",Q516&lt;&gt;""),AND(S516&lt;&gt;"NA",S516&lt;&gt;"C",S516&lt;&gt;"NC",S516&lt;&gt;"SF",S516&lt;&gt;""),AND(U516&lt;&gt;"NA",U516&lt;&gt;"C",U516&lt;&gt;"NC",U516&lt;&gt;"SF",U516&lt;&gt;""),AND(W516&lt;&gt;"NA",W516&lt;&gt;"C",W516&lt;&gt;"NC",W516&lt;&gt;"SF",W516&lt;&gt;""),AND(Y516&lt;&gt;"NA",Y516&lt;&gt;"C",Y516&lt;&gt;"NC",Y516&lt;&gt;"SF",Y516&lt;&gt;""),AND(AA516&lt;&gt;"NA",AA516&lt;&gt;"C",AA516&lt;&gt;"NC",AA516&lt;&gt;"SF",AA516&lt;&gt;""),AND(AC516&lt;&gt;"NA",AC516&lt;&gt;"C",AC516&lt;&gt;"NC",AC516&lt;&gt;"SF",AC516&lt;&gt;"")),"FALSO",IF(AND(O516="NA",Q516="NA",S516="NA",U516="NA",W516="NA",Y516="NA",AA516="NA",AC516="NA"),"NA",IF(OR(O516="NC",Q516="NC",S516="NC",U516="NC",W516="NC",Y516="NC",AA516="NC",AC516="NC",O516="SF",Q516="SF",S516="SF",U516="SF",W516="SF",Y516="SF",AA516="SF",AC516="SF"),"NC",IF(OR(O516="C",Q516="C",S516="C",U516="C",W516="C",Y516="C",AA516="C",AC516="C"),"C","")))))</f>
        <v/>
      </c>
      <c r="AG516" s="185" t="b">
        <f>IF(AND(AE516="C",AF516="C"),"UTILIZOU O PDA CORRETAMENTE",IF(AND(AE516="C",AF516="NC"),"UTILIZOU O PDA CORRETAMENTE. NÃO HÁ FOTOS DE TODAS AS ETAPAS",IF(AND(AE516="NC",AF516="NC"),"NÃO UTILIZOU O PDA",IF(AND(AE516="NA",AF516="NA"),"NÃO AVALIADO POR FALHA DE SINCRONISMO"))))</f>
        <v>0</v>
      </c>
      <c r="AH516" s="144"/>
      <c r="AI516" s="150" t="s">
        <v>6</v>
      </c>
      <c r="AJ516" s="149">
        <f>E516</f>
        <v>0</v>
      </c>
      <c r="AK516" s="151" t="s">
        <v>60</v>
      </c>
    </row>
    <row r="517" spans="1:37" ht="30" customHeight="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193"/>
      <c r="O517" s="155"/>
      <c r="P517" s="90"/>
      <c r="Q517" s="144"/>
      <c r="R517" s="90"/>
      <c r="S517" s="144"/>
      <c r="T517" s="90"/>
      <c r="U517" s="144"/>
      <c r="V517" s="90"/>
      <c r="W517" s="144"/>
      <c r="X517" s="90"/>
      <c r="Y517" s="144"/>
      <c r="Z517" s="90"/>
      <c r="AA517" s="144"/>
      <c r="AB517" s="90"/>
      <c r="AC517" s="144"/>
      <c r="AD517" s="90"/>
      <c r="AE517" s="144"/>
      <c r="AF517" s="142" t="str">
        <f>IF(AND(O517="",Q517="",S517="",U517="",W517="",Y517="",AA517="",AC517=""),"",IF(OR(AND(O517&lt;&gt;"NA",O517&lt;&gt;"C",O517&lt;&gt;"NC",O517&lt;&gt;"SF",O517&lt;&gt;""),AND(Q517&lt;&gt;"NA",Q517&lt;&gt;"C",Q517&lt;&gt;"NC",Q517&lt;&gt;"SF",Q517&lt;&gt;""),AND(S517&lt;&gt;"NA",S517&lt;&gt;"C",S517&lt;&gt;"NC",S517&lt;&gt;"SF",S517&lt;&gt;""),AND(U517&lt;&gt;"NA",U517&lt;&gt;"C",U517&lt;&gt;"NC",U517&lt;&gt;"SF",U517&lt;&gt;""),AND(W517&lt;&gt;"NA",W517&lt;&gt;"C",W517&lt;&gt;"NC",W517&lt;&gt;"SF",W517&lt;&gt;""),AND(Y517&lt;&gt;"NA",Y517&lt;&gt;"C",Y517&lt;&gt;"NC",Y517&lt;&gt;"SF",Y517&lt;&gt;""),AND(AA517&lt;&gt;"NA",AA517&lt;&gt;"C",AA517&lt;&gt;"NC",AA517&lt;&gt;"SF",AA517&lt;&gt;""),AND(AC517&lt;&gt;"NA",AC517&lt;&gt;"C",AC517&lt;&gt;"NC",AC517&lt;&gt;"SF",AC517&lt;&gt;"")),"FALSO",IF(AND(O517="NA",Q517="NA",S517="NA",U517="NA",W517="NA",Y517="NA",AA517="NA",AC517="NA"),"NA",IF(OR(O517="NC",Q517="NC",S517="NC",U517="NC",W517="NC",Y517="NC",AA517="NC",AC517="NC",O517="SF",Q517="SF",S517="SF",U517="SF",W517="SF",Y517="SF",AA517="SF",AC517="SF"),"NC",IF(OR(O517="C",Q517="C",S517="C",U517="C",W517="C",Y517="C",AA517="C",AC517="C"),"C","")))))</f>
        <v/>
      </c>
      <c r="AG517" s="185" t="b">
        <f>IF(AND(AE517="C",AF517="C"),"UTILIZOU O PDA CORRETAMENTE",IF(AND(AE517="C",AF517="NC"),"UTILIZOU O PDA CORRETAMENTE. NÃO HÁ FOTOS DE TODAS AS ETAPAS",IF(AND(AE517="NC",AF517="NC"),"NÃO UTILIZOU O PDA",IF(AND(AE517="NA",AF517="NA"),"NÃO AVALIADO POR FALHA DE SINCRONISMO"))))</f>
        <v>0</v>
      </c>
      <c r="AH517" s="144"/>
      <c r="AI517" s="150" t="s">
        <v>6</v>
      </c>
      <c r="AJ517" s="149">
        <f>E517</f>
        <v>0</v>
      </c>
      <c r="AK517" s="151" t="s">
        <v>60</v>
      </c>
    </row>
    <row r="518" spans="1:37" ht="30" customHeight="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193"/>
      <c r="O518" s="155"/>
      <c r="P518" s="90"/>
      <c r="Q518" s="144"/>
      <c r="R518" s="90"/>
      <c r="S518" s="144"/>
      <c r="T518" s="90"/>
      <c r="U518" s="144"/>
      <c r="V518" s="90"/>
      <c r="W518" s="144"/>
      <c r="X518" s="90"/>
      <c r="Y518" s="144"/>
      <c r="Z518" s="90"/>
      <c r="AA518" s="144"/>
      <c r="AB518" s="90"/>
      <c r="AC518" s="144"/>
      <c r="AD518" s="90"/>
      <c r="AE518" s="144"/>
      <c r="AF518" s="142" t="str">
        <f>IF(AND(O518="",Q518="",S518="",U518="",W518="",Y518="",AA518="",AC518=""),"",IF(OR(AND(O518&lt;&gt;"NA",O518&lt;&gt;"C",O518&lt;&gt;"NC",O518&lt;&gt;"SF",O518&lt;&gt;""),AND(Q518&lt;&gt;"NA",Q518&lt;&gt;"C",Q518&lt;&gt;"NC",Q518&lt;&gt;"SF",Q518&lt;&gt;""),AND(S518&lt;&gt;"NA",S518&lt;&gt;"C",S518&lt;&gt;"NC",S518&lt;&gt;"SF",S518&lt;&gt;""),AND(U518&lt;&gt;"NA",U518&lt;&gt;"C",U518&lt;&gt;"NC",U518&lt;&gt;"SF",U518&lt;&gt;""),AND(W518&lt;&gt;"NA",W518&lt;&gt;"C",W518&lt;&gt;"NC",W518&lt;&gt;"SF",W518&lt;&gt;""),AND(Y518&lt;&gt;"NA",Y518&lt;&gt;"C",Y518&lt;&gt;"NC",Y518&lt;&gt;"SF",Y518&lt;&gt;""),AND(AA518&lt;&gt;"NA",AA518&lt;&gt;"C",AA518&lt;&gt;"NC",AA518&lt;&gt;"SF",AA518&lt;&gt;""),AND(AC518&lt;&gt;"NA",AC518&lt;&gt;"C",AC518&lt;&gt;"NC",AC518&lt;&gt;"SF",AC518&lt;&gt;"")),"FALSO",IF(AND(O518="NA",Q518="NA",S518="NA",U518="NA",W518="NA",Y518="NA",AA518="NA",AC518="NA"),"NA",IF(OR(O518="NC",Q518="NC",S518="NC",U518="NC",W518="NC",Y518="NC",AA518="NC",AC518="NC",O518="SF",Q518="SF",S518="SF",U518="SF",W518="SF",Y518="SF",AA518="SF",AC518="SF"),"NC",IF(OR(O518="C",Q518="C",S518="C",U518="C",W518="C",Y518="C",AA518="C",AC518="C"),"C","")))))</f>
        <v/>
      </c>
      <c r="AG518" s="185" t="b">
        <f>IF(AND(AE518="C",AF518="C"),"UTILIZOU O PDA CORRETAMENTE",IF(AND(AE518="C",AF518="NC"),"UTILIZOU O PDA CORRETAMENTE. NÃO HÁ FOTOS DE TODAS AS ETAPAS",IF(AND(AE518="NC",AF518="NC"),"NÃO UTILIZOU O PDA",IF(AND(AE518="NA",AF518="NA"),"NÃO AVALIADO POR FALHA DE SINCRONISMO"))))</f>
        <v>0</v>
      </c>
      <c r="AH518" s="144"/>
      <c r="AI518" s="150" t="s">
        <v>6</v>
      </c>
      <c r="AJ518" s="149">
        <f>E518</f>
        <v>0</v>
      </c>
      <c r="AK518" s="151" t="s">
        <v>60</v>
      </c>
    </row>
    <row r="519" spans="1:37" ht="30" customHeight="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193"/>
      <c r="O519" s="155"/>
      <c r="P519" s="90"/>
      <c r="Q519" s="144"/>
      <c r="R519" s="90"/>
      <c r="S519" s="144"/>
      <c r="T519" s="90"/>
      <c r="U519" s="144"/>
      <c r="V519" s="90"/>
      <c r="W519" s="144"/>
      <c r="X519" s="90"/>
      <c r="Y519" s="144"/>
      <c r="Z519" s="90"/>
      <c r="AA519" s="144"/>
      <c r="AB519" s="90"/>
      <c r="AC519" s="144"/>
      <c r="AD519" s="90"/>
      <c r="AE519" s="144"/>
      <c r="AF519" s="142" t="str">
        <f>IF(AND(O519="",Q519="",S519="",U519="",W519="",Y519="",AA519="",AC519=""),"",IF(OR(AND(O519&lt;&gt;"NA",O519&lt;&gt;"C",O519&lt;&gt;"NC",O519&lt;&gt;"SF",O519&lt;&gt;""),AND(Q519&lt;&gt;"NA",Q519&lt;&gt;"C",Q519&lt;&gt;"NC",Q519&lt;&gt;"SF",Q519&lt;&gt;""),AND(S519&lt;&gt;"NA",S519&lt;&gt;"C",S519&lt;&gt;"NC",S519&lt;&gt;"SF",S519&lt;&gt;""),AND(U519&lt;&gt;"NA",U519&lt;&gt;"C",U519&lt;&gt;"NC",U519&lt;&gt;"SF",U519&lt;&gt;""),AND(W519&lt;&gt;"NA",W519&lt;&gt;"C",W519&lt;&gt;"NC",W519&lt;&gt;"SF",W519&lt;&gt;""),AND(Y519&lt;&gt;"NA",Y519&lt;&gt;"C",Y519&lt;&gt;"NC",Y519&lt;&gt;"SF",Y519&lt;&gt;""),AND(AA519&lt;&gt;"NA",AA519&lt;&gt;"C",AA519&lt;&gt;"NC",AA519&lt;&gt;"SF",AA519&lt;&gt;""),AND(AC519&lt;&gt;"NA",AC519&lt;&gt;"C",AC519&lt;&gt;"NC",AC519&lt;&gt;"SF",AC519&lt;&gt;"")),"FALSO",IF(AND(O519="NA",Q519="NA",S519="NA",U519="NA",W519="NA",Y519="NA",AA519="NA",AC519="NA"),"NA",IF(OR(O519="NC",Q519="NC",S519="NC",U519="NC",W519="NC",Y519="NC",AA519="NC",AC519="NC",O519="SF",Q519="SF",S519="SF",U519="SF",W519="SF",Y519="SF",AA519="SF",AC519="SF"),"NC",IF(OR(O519="C",Q519="C",S519="C",U519="C",W519="C",Y519="C",AA519="C",AC519="C"),"C","")))))</f>
        <v/>
      </c>
      <c r="AG519" s="185" t="b">
        <f>IF(AND(AE519="C",AF519="C"),"UTILIZOU O PDA CORRETAMENTE",IF(AND(AE519="C",AF519="NC"),"UTILIZOU O PDA CORRETAMENTE. NÃO HÁ FOTOS DE TODAS AS ETAPAS",IF(AND(AE519="NC",AF519="NC"),"NÃO UTILIZOU O PDA",IF(AND(AE519="NA",AF519="NA"),"NÃO AVALIADO POR FALHA DE SINCRONISMO"))))</f>
        <v>0</v>
      </c>
      <c r="AH519" s="144"/>
      <c r="AI519" s="150" t="s">
        <v>6</v>
      </c>
      <c r="AJ519" s="149">
        <f>E519</f>
        <v>0</v>
      </c>
      <c r="AK519" s="151" t="s">
        <v>60</v>
      </c>
    </row>
    <row r="520" spans="1:37" ht="30" customHeight="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193"/>
      <c r="O520" s="155"/>
      <c r="P520" s="90"/>
      <c r="Q520" s="144"/>
      <c r="R520" s="90"/>
      <c r="S520" s="144"/>
      <c r="T520" s="90"/>
      <c r="U520" s="144"/>
      <c r="V520" s="90"/>
      <c r="W520" s="144"/>
      <c r="X520" s="90"/>
      <c r="Y520" s="144"/>
      <c r="Z520" s="90"/>
      <c r="AA520" s="144"/>
      <c r="AB520" s="90"/>
      <c r="AC520" s="144"/>
      <c r="AD520" s="90"/>
      <c r="AE520" s="144"/>
      <c r="AF520" s="142" t="str">
        <f>IF(AND(O520="",Q520="",S520="",U520="",W520="",Y520="",AA520="",AC520=""),"",IF(OR(AND(O520&lt;&gt;"NA",O520&lt;&gt;"C",O520&lt;&gt;"NC",O520&lt;&gt;"SF",O520&lt;&gt;""),AND(Q520&lt;&gt;"NA",Q520&lt;&gt;"C",Q520&lt;&gt;"NC",Q520&lt;&gt;"SF",Q520&lt;&gt;""),AND(S520&lt;&gt;"NA",S520&lt;&gt;"C",S520&lt;&gt;"NC",S520&lt;&gt;"SF",S520&lt;&gt;""),AND(U520&lt;&gt;"NA",U520&lt;&gt;"C",U520&lt;&gt;"NC",U520&lt;&gt;"SF",U520&lt;&gt;""),AND(W520&lt;&gt;"NA",W520&lt;&gt;"C",W520&lt;&gt;"NC",W520&lt;&gt;"SF",W520&lt;&gt;""),AND(Y520&lt;&gt;"NA",Y520&lt;&gt;"C",Y520&lt;&gt;"NC",Y520&lt;&gt;"SF",Y520&lt;&gt;""),AND(AA520&lt;&gt;"NA",AA520&lt;&gt;"C",AA520&lt;&gt;"NC",AA520&lt;&gt;"SF",AA520&lt;&gt;""),AND(AC520&lt;&gt;"NA",AC520&lt;&gt;"C",AC520&lt;&gt;"NC",AC520&lt;&gt;"SF",AC520&lt;&gt;"")),"FALSO",IF(AND(O520="NA",Q520="NA",S520="NA",U520="NA",W520="NA",Y520="NA",AA520="NA",AC520="NA"),"NA",IF(OR(O520="NC",Q520="NC",S520="NC",U520="NC",W520="NC",Y520="NC",AA520="NC",AC520="NC",O520="SF",Q520="SF",S520="SF",U520="SF",W520="SF",Y520="SF",AA520="SF",AC520="SF"),"NC",IF(OR(O520="C",Q520="C",S520="C",U520="C",W520="C",Y520="C",AA520="C",AC520="C"),"C","")))))</f>
        <v/>
      </c>
      <c r="AG520" s="185" t="b">
        <f>IF(AND(AE520="C",AF520="C"),"UTILIZOU O PDA CORRETAMENTE",IF(AND(AE520="C",AF520="NC"),"UTILIZOU O PDA CORRETAMENTE. NÃO HÁ FOTOS DE TODAS AS ETAPAS",IF(AND(AE520="NC",AF520="NC"),"NÃO UTILIZOU O PDA",IF(AND(AE520="NA",AF520="NA"),"NÃO AVALIADO POR FALHA DE SINCRONISMO"))))</f>
        <v>0</v>
      </c>
      <c r="AH520" s="144"/>
      <c r="AI520" s="150" t="s">
        <v>6</v>
      </c>
      <c r="AJ520" s="149">
        <f>E520</f>
        <v>0</v>
      </c>
      <c r="AK520" s="151" t="s">
        <v>60</v>
      </c>
    </row>
    <row r="521" spans="1:37" ht="30" customHeight="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193"/>
      <c r="O521" s="155"/>
      <c r="P521" s="90"/>
      <c r="Q521" s="144"/>
      <c r="R521" s="90"/>
      <c r="S521" s="144"/>
      <c r="T521" s="90"/>
      <c r="U521" s="144"/>
      <c r="V521" s="90"/>
      <c r="W521" s="144"/>
      <c r="X521" s="90"/>
      <c r="Y521" s="144"/>
      <c r="Z521" s="90"/>
      <c r="AA521" s="144"/>
      <c r="AB521" s="90"/>
      <c r="AC521" s="144"/>
      <c r="AD521" s="90"/>
      <c r="AE521" s="144"/>
      <c r="AF521" s="142" t="str">
        <f>IF(AND(O521="",Q521="",S521="",U521="",W521="",Y521="",AA521="",AC521=""),"",IF(OR(AND(O521&lt;&gt;"NA",O521&lt;&gt;"C",O521&lt;&gt;"NC",O521&lt;&gt;"SF",O521&lt;&gt;""),AND(Q521&lt;&gt;"NA",Q521&lt;&gt;"C",Q521&lt;&gt;"NC",Q521&lt;&gt;"SF",Q521&lt;&gt;""),AND(S521&lt;&gt;"NA",S521&lt;&gt;"C",S521&lt;&gt;"NC",S521&lt;&gt;"SF",S521&lt;&gt;""),AND(U521&lt;&gt;"NA",U521&lt;&gt;"C",U521&lt;&gt;"NC",U521&lt;&gt;"SF",U521&lt;&gt;""),AND(W521&lt;&gt;"NA",W521&lt;&gt;"C",W521&lt;&gt;"NC",W521&lt;&gt;"SF",W521&lt;&gt;""),AND(Y521&lt;&gt;"NA",Y521&lt;&gt;"C",Y521&lt;&gt;"NC",Y521&lt;&gt;"SF",Y521&lt;&gt;""),AND(AA521&lt;&gt;"NA",AA521&lt;&gt;"C",AA521&lt;&gt;"NC",AA521&lt;&gt;"SF",AA521&lt;&gt;""),AND(AC521&lt;&gt;"NA",AC521&lt;&gt;"C",AC521&lt;&gt;"NC",AC521&lt;&gt;"SF",AC521&lt;&gt;"")),"FALSO",IF(AND(O521="NA",Q521="NA",S521="NA",U521="NA",W521="NA",Y521="NA",AA521="NA",AC521="NA"),"NA",IF(OR(O521="NC",Q521="NC",S521="NC",U521="NC",W521="NC",Y521="NC",AA521="NC",AC521="NC",O521="SF",Q521="SF",S521="SF",U521="SF",W521="SF",Y521="SF",AA521="SF",AC521="SF"),"NC",IF(OR(O521="C",Q521="C",S521="C",U521="C",W521="C",Y521="C",AA521="C",AC521="C"),"C","")))))</f>
        <v/>
      </c>
      <c r="AG521" s="185" t="b">
        <f>IF(AND(AE521="C",AF521="C"),"UTILIZOU O PDA CORRETAMENTE",IF(AND(AE521="C",AF521="NC"),"UTILIZOU O PDA CORRETAMENTE. NÃO HÁ FOTOS DE TODAS AS ETAPAS",IF(AND(AE521="NC",AF521="NC"),"NÃO UTILIZOU O PDA",IF(AND(AE521="NA",AF521="NA"),"NÃO AVALIADO POR FALHA DE SINCRONISMO"))))</f>
        <v>0</v>
      </c>
      <c r="AH521" s="144"/>
      <c r="AI521" s="150" t="s">
        <v>6</v>
      </c>
      <c r="AJ521" s="149">
        <f>E521</f>
        <v>0</v>
      </c>
      <c r="AK521" s="151" t="s">
        <v>60</v>
      </c>
    </row>
    <row r="522" spans="1:37" ht="30" customHeight="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193"/>
      <c r="O522" s="155"/>
      <c r="P522" s="90"/>
      <c r="Q522" s="144"/>
      <c r="R522" s="90"/>
      <c r="S522" s="144"/>
      <c r="T522" s="90"/>
      <c r="U522" s="144"/>
      <c r="V522" s="90"/>
      <c r="W522" s="144"/>
      <c r="X522" s="90"/>
      <c r="Y522" s="144"/>
      <c r="Z522" s="90"/>
      <c r="AA522" s="144"/>
      <c r="AB522" s="90"/>
      <c r="AC522" s="144"/>
      <c r="AD522" s="90"/>
      <c r="AE522" s="144"/>
      <c r="AF522" s="142" t="str">
        <f>IF(AND(O522="",Q522="",S522="",U522="",W522="",Y522="",AA522="",AC522=""),"",IF(OR(AND(O522&lt;&gt;"NA",O522&lt;&gt;"C",O522&lt;&gt;"NC",O522&lt;&gt;"SF",O522&lt;&gt;""),AND(Q522&lt;&gt;"NA",Q522&lt;&gt;"C",Q522&lt;&gt;"NC",Q522&lt;&gt;"SF",Q522&lt;&gt;""),AND(S522&lt;&gt;"NA",S522&lt;&gt;"C",S522&lt;&gt;"NC",S522&lt;&gt;"SF",S522&lt;&gt;""),AND(U522&lt;&gt;"NA",U522&lt;&gt;"C",U522&lt;&gt;"NC",U522&lt;&gt;"SF",U522&lt;&gt;""),AND(W522&lt;&gt;"NA",W522&lt;&gt;"C",W522&lt;&gt;"NC",W522&lt;&gt;"SF",W522&lt;&gt;""),AND(Y522&lt;&gt;"NA",Y522&lt;&gt;"C",Y522&lt;&gt;"NC",Y522&lt;&gt;"SF",Y522&lt;&gt;""),AND(AA522&lt;&gt;"NA",AA522&lt;&gt;"C",AA522&lt;&gt;"NC",AA522&lt;&gt;"SF",AA522&lt;&gt;""),AND(AC522&lt;&gt;"NA",AC522&lt;&gt;"C",AC522&lt;&gt;"NC",AC522&lt;&gt;"SF",AC522&lt;&gt;"")),"FALSO",IF(AND(O522="NA",Q522="NA",S522="NA",U522="NA",W522="NA",Y522="NA",AA522="NA",AC522="NA"),"NA",IF(OR(O522="NC",Q522="NC",S522="NC",U522="NC",W522="NC",Y522="NC",AA522="NC",AC522="NC",O522="SF",Q522="SF",S522="SF",U522="SF",W522="SF",Y522="SF",AA522="SF",AC522="SF"),"NC",IF(OR(O522="C",Q522="C",S522="C",U522="C",W522="C",Y522="C",AA522="C",AC522="C"),"C","")))))</f>
        <v/>
      </c>
      <c r="AG522" s="185" t="b">
        <f>IF(AND(AE522="C",AF522="C"),"UTILIZOU O PDA CORRETAMENTE",IF(AND(AE522="C",AF522="NC"),"UTILIZOU O PDA CORRETAMENTE. NÃO HÁ FOTOS DE TODAS AS ETAPAS",IF(AND(AE522="NC",AF522="NC"),"NÃO UTILIZOU O PDA",IF(AND(AE522="NA",AF522="NA"),"NÃO AVALIADO POR FALHA DE SINCRONISMO"))))</f>
        <v>0</v>
      </c>
      <c r="AH522" s="144"/>
      <c r="AI522" s="150" t="s">
        <v>6</v>
      </c>
      <c r="AJ522" s="149">
        <f>E522</f>
        <v>0</v>
      </c>
      <c r="AK522" s="151" t="s">
        <v>60</v>
      </c>
    </row>
    <row r="523" spans="1:37" ht="30" customHeight="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193"/>
      <c r="O523" s="155"/>
      <c r="P523" s="90"/>
      <c r="Q523" s="144"/>
      <c r="R523" s="90"/>
      <c r="S523" s="144"/>
      <c r="T523" s="90"/>
      <c r="U523" s="144"/>
      <c r="V523" s="90"/>
      <c r="W523" s="144"/>
      <c r="X523" s="90"/>
      <c r="Y523" s="144"/>
      <c r="Z523" s="90"/>
      <c r="AA523" s="144"/>
      <c r="AB523" s="90"/>
      <c r="AC523" s="144"/>
      <c r="AD523" s="90"/>
      <c r="AE523" s="144"/>
      <c r="AF523" s="142" t="str">
        <f>IF(AND(O523="",Q523="",S523="",U523="",W523="",Y523="",AA523="",AC523=""),"",IF(OR(AND(O523&lt;&gt;"NA",O523&lt;&gt;"C",O523&lt;&gt;"NC",O523&lt;&gt;"SF",O523&lt;&gt;""),AND(Q523&lt;&gt;"NA",Q523&lt;&gt;"C",Q523&lt;&gt;"NC",Q523&lt;&gt;"SF",Q523&lt;&gt;""),AND(S523&lt;&gt;"NA",S523&lt;&gt;"C",S523&lt;&gt;"NC",S523&lt;&gt;"SF",S523&lt;&gt;""),AND(U523&lt;&gt;"NA",U523&lt;&gt;"C",U523&lt;&gt;"NC",U523&lt;&gt;"SF",U523&lt;&gt;""),AND(W523&lt;&gt;"NA",W523&lt;&gt;"C",W523&lt;&gt;"NC",W523&lt;&gt;"SF",W523&lt;&gt;""),AND(Y523&lt;&gt;"NA",Y523&lt;&gt;"C",Y523&lt;&gt;"NC",Y523&lt;&gt;"SF",Y523&lt;&gt;""),AND(AA523&lt;&gt;"NA",AA523&lt;&gt;"C",AA523&lt;&gt;"NC",AA523&lt;&gt;"SF",AA523&lt;&gt;""),AND(AC523&lt;&gt;"NA",AC523&lt;&gt;"C",AC523&lt;&gt;"NC",AC523&lt;&gt;"SF",AC523&lt;&gt;"")),"FALSO",IF(AND(O523="NA",Q523="NA",S523="NA",U523="NA",W523="NA",Y523="NA",AA523="NA",AC523="NA"),"NA",IF(OR(O523="NC",Q523="NC",S523="NC",U523="NC",W523="NC",Y523="NC",AA523="NC",AC523="NC",O523="SF",Q523="SF",S523="SF",U523="SF",W523="SF",Y523="SF",AA523="SF",AC523="SF"),"NC",IF(OR(O523="C",Q523="C",S523="C",U523="C",W523="C",Y523="C",AA523="C",AC523="C"),"C","")))))</f>
        <v/>
      </c>
      <c r="AG523" s="185" t="b">
        <f>IF(AND(AE523="C",AF523="C"),"UTILIZOU O PDA CORRETAMENTE",IF(AND(AE523="C",AF523="NC"),"UTILIZOU O PDA CORRETAMENTE. NÃO HÁ FOTOS DE TODAS AS ETAPAS",IF(AND(AE523="NC",AF523="NC"),"NÃO UTILIZOU O PDA",IF(AND(AE523="NA",AF523="NA"),"NÃO AVALIADO POR FALHA DE SINCRONISMO"))))</f>
        <v>0</v>
      </c>
      <c r="AH523" s="144"/>
      <c r="AI523" s="150" t="s">
        <v>6</v>
      </c>
      <c r="AJ523" s="149">
        <f>E523</f>
        <v>0</v>
      </c>
      <c r="AK523" s="151" t="s">
        <v>60</v>
      </c>
    </row>
    <row r="524" spans="1:37" ht="30" customHeight="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193"/>
      <c r="O524" s="155"/>
      <c r="P524" s="90"/>
      <c r="Q524" s="144"/>
      <c r="R524" s="90"/>
      <c r="S524" s="144"/>
      <c r="T524" s="90"/>
      <c r="U524" s="144"/>
      <c r="V524" s="90"/>
      <c r="W524" s="144"/>
      <c r="X524" s="90"/>
      <c r="Y524" s="144"/>
      <c r="Z524" s="90"/>
      <c r="AA524" s="144"/>
      <c r="AB524" s="90"/>
      <c r="AC524" s="144"/>
      <c r="AD524" s="90"/>
      <c r="AE524" s="144"/>
      <c r="AF524" s="142" t="str">
        <f>IF(AND(O524="",Q524="",S524="",U524="",W524="",Y524="",AA524="",AC524=""),"",IF(OR(AND(O524&lt;&gt;"NA",O524&lt;&gt;"C",O524&lt;&gt;"NC",O524&lt;&gt;"SF",O524&lt;&gt;""),AND(Q524&lt;&gt;"NA",Q524&lt;&gt;"C",Q524&lt;&gt;"NC",Q524&lt;&gt;"SF",Q524&lt;&gt;""),AND(S524&lt;&gt;"NA",S524&lt;&gt;"C",S524&lt;&gt;"NC",S524&lt;&gt;"SF",S524&lt;&gt;""),AND(U524&lt;&gt;"NA",U524&lt;&gt;"C",U524&lt;&gt;"NC",U524&lt;&gt;"SF",U524&lt;&gt;""),AND(W524&lt;&gt;"NA",W524&lt;&gt;"C",W524&lt;&gt;"NC",W524&lt;&gt;"SF",W524&lt;&gt;""),AND(Y524&lt;&gt;"NA",Y524&lt;&gt;"C",Y524&lt;&gt;"NC",Y524&lt;&gt;"SF",Y524&lt;&gt;""),AND(AA524&lt;&gt;"NA",AA524&lt;&gt;"C",AA524&lt;&gt;"NC",AA524&lt;&gt;"SF",AA524&lt;&gt;""),AND(AC524&lt;&gt;"NA",AC524&lt;&gt;"C",AC524&lt;&gt;"NC",AC524&lt;&gt;"SF",AC524&lt;&gt;"")),"FALSO",IF(AND(O524="NA",Q524="NA",S524="NA",U524="NA",W524="NA",Y524="NA",AA524="NA",AC524="NA"),"NA",IF(OR(O524="NC",Q524="NC",S524="NC",U524="NC",W524="NC",Y524="NC",AA524="NC",AC524="NC",O524="SF",Q524="SF",S524="SF",U524="SF",W524="SF",Y524="SF",AA524="SF",AC524="SF"),"NC",IF(OR(O524="C",Q524="C",S524="C",U524="C",W524="C",Y524="C",AA524="C",AC524="C"),"C","")))))</f>
        <v/>
      </c>
      <c r="AG524" s="185" t="b">
        <f>IF(AND(AE524="C",AF524="C"),"UTILIZOU O PDA CORRETAMENTE",IF(AND(AE524="C",AF524="NC"),"UTILIZOU O PDA CORRETAMENTE. NÃO HÁ FOTOS DE TODAS AS ETAPAS",IF(AND(AE524="NC",AF524="NC"),"NÃO UTILIZOU O PDA",IF(AND(AE524="NA",AF524="NA"),"NÃO AVALIADO POR FALHA DE SINCRONISMO"))))</f>
        <v>0</v>
      </c>
      <c r="AH524" s="144"/>
      <c r="AI524" s="150" t="s">
        <v>6</v>
      </c>
      <c r="AJ524" s="149">
        <f>E524</f>
        <v>0</v>
      </c>
      <c r="AK524" s="151" t="s">
        <v>60</v>
      </c>
    </row>
    <row r="525" spans="1:37" ht="30" customHeight="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193"/>
      <c r="O525" s="155"/>
      <c r="P525" s="90"/>
      <c r="Q525" s="144"/>
      <c r="R525" s="90"/>
      <c r="S525" s="144"/>
      <c r="T525" s="90"/>
      <c r="U525" s="144"/>
      <c r="V525" s="90"/>
      <c r="W525" s="144"/>
      <c r="X525" s="90"/>
      <c r="Y525" s="144"/>
      <c r="Z525" s="90"/>
      <c r="AA525" s="144"/>
      <c r="AB525" s="90"/>
      <c r="AC525" s="144"/>
      <c r="AD525" s="90"/>
      <c r="AE525" s="144"/>
      <c r="AF525" s="142" t="str">
        <f>IF(AND(O525="",Q525="",S525="",U525="",W525="",Y525="",AA525="",AC525=""),"",IF(OR(AND(O525&lt;&gt;"NA",O525&lt;&gt;"C",O525&lt;&gt;"NC",O525&lt;&gt;"SF",O525&lt;&gt;""),AND(Q525&lt;&gt;"NA",Q525&lt;&gt;"C",Q525&lt;&gt;"NC",Q525&lt;&gt;"SF",Q525&lt;&gt;""),AND(S525&lt;&gt;"NA",S525&lt;&gt;"C",S525&lt;&gt;"NC",S525&lt;&gt;"SF",S525&lt;&gt;""),AND(U525&lt;&gt;"NA",U525&lt;&gt;"C",U525&lt;&gt;"NC",U525&lt;&gt;"SF",U525&lt;&gt;""),AND(W525&lt;&gt;"NA",W525&lt;&gt;"C",W525&lt;&gt;"NC",W525&lt;&gt;"SF",W525&lt;&gt;""),AND(Y525&lt;&gt;"NA",Y525&lt;&gt;"C",Y525&lt;&gt;"NC",Y525&lt;&gt;"SF",Y525&lt;&gt;""),AND(AA525&lt;&gt;"NA",AA525&lt;&gt;"C",AA525&lt;&gt;"NC",AA525&lt;&gt;"SF",AA525&lt;&gt;""),AND(AC525&lt;&gt;"NA",AC525&lt;&gt;"C",AC525&lt;&gt;"NC",AC525&lt;&gt;"SF",AC525&lt;&gt;"")),"FALSO",IF(AND(O525="NA",Q525="NA",S525="NA",U525="NA",W525="NA",Y525="NA",AA525="NA",AC525="NA"),"NA",IF(OR(O525="NC",Q525="NC",S525="NC",U525="NC",W525="NC",Y525="NC",AA525="NC",AC525="NC",O525="SF",Q525="SF",S525="SF",U525="SF",W525="SF",Y525="SF",AA525="SF",AC525="SF"),"NC",IF(OR(O525="C",Q525="C",S525="C",U525="C",W525="C",Y525="C",AA525="C",AC525="C"),"C","")))))</f>
        <v/>
      </c>
      <c r="AG525" s="185" t="b">
        <f>IF(AND(AE525="C",AF525="C"),"UTILIZOU O PDA CORRETAMENTE",IF(AND(AE525="C",AF525="NC"),"UTILIZOU O PDA CORRETAMENTE. NÃO HÁ FOTOS DE TODAS AS ETAPAS",IF(AND(AE525="NC",AF525="NC"),"NÃO UTILIZOU O PDA",IF(AND(AE525="NA",AF525="NA"),"NÃO AVALIADO POR FALHA DE SINCRONISMO"))))</f>
        <v>0</v>
      </c>
      <c r="AH525" s="144"/>
      <c r="AI525" s="150" t="s">
        <v>6</v>
      </c>
      <c r="AJ525" s="149">
        <f>E525</f>
        <v>0</v>
      </c>
      <c r="AK525" s="151" t="s">
        <v>60</v>
      </c>
    </row>
    <row r="526" spans="1:37" ht="30" customHeight="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193"/>
      <c r="O526" s="155"/>
      <c r="P526" s="90"/>
      <c r="Q526" s="144"/>
      <c r="R526" s="90"/>
      <c r="S526" s="144"/>
      <c r="T526" s="90"/>
      <c r="U526" s="144"/>
      <c r="V526" s="90"/>
      <c r="W526" s="144"/>
      <c r="X526" s="90"/>
      <c r="Y526" s="144"/>
      <c r="Z526" s="90"/>
      <c r="AA526" s="144"/>
      <c r="AB526" s="90"/>
      <c r="AC526" s="144"/>
      <c r="AD526" s="90"/>
      <c r="AE526" s="144"/>
      <c r="AF526" s="142" t="str">
        <f>IF(AND(O526="",Q526="",S526="",U526="",W526="",Y526="",AA526="",AC526=""),"",IF(OR(AND(O526&lt;&gt;"NA",O526&lt;&gt;"C",O526&lt;&gt;"NC",O526&lt;&gt;"SF",O526&lt;&gt;""),AND(Q526&lt;&gt;"NA",Q526&lt;&gt;"C",Q526&lt;&gt;"NC",Q526&lt;&gt;"SF",Q526&lt;&gt;""),AND(S526&lt;&gt;"NA",S526&lt;&gt;"C",S526&lt;&gt;"NC",S526&lt;&gt;"SF",S526&lt;&gt;""),AND(U526&lt;&gt;"NA",U526&lt;&gt;"C",U526&lt;&gt;"NC",U526&lt;&gt;"SF",U526&lt;&gt;""),AND(W526&lt;&gt;"NA",W526&lt;&gt;"C",W526&lt;&gt;"NC",W526&lt;&gt;"SF",W526&lt;&gt;""),AND(Y526&lt;&gt;"NA",Y526&lt;&gt;"C",Y526&lt;&gt;"NC",Y526&lt;&gt;"SF",Y526&lt;&gt;""),AND(AA526&lt;&gt;"NA",AA526&lt;&gt;"C",AA526&lt;&gt;"NC",AA526&lt;&gt;"SF",AA526&lt;&gt;""),AND(AC526&lt;&gt;"NA",AC526&lt;&gt;"C",AC526&lt;&gt;"NC",AC526&lt;&gt;"SF",AC526&lt;&gt;"")),"FALSO",IF(AND(O526="NA",Q526="NA",S526="NA",U526="NA",W526="NA",Y526="NA",AA526="NA",AC526="NA"),"NA",IF(OR(O526="NC",Q526="NC",S526="NC",U526="NC",W526="NC",Y526="NC",AA526="NC",AC526="NC",O526="SF",Q526="SF",S526="SF",U526="SF",W526="SF",Y526="SF",AA526="SF",AC526="SF"),"NC",IF(OR(O526="C",Q526="C",S526="C",U526="C",W526="C",Y526="C",AA526="C",AC526="C"),"C","")))))</f>
        <v/>
      </c>
      <c r="AG526" s="185" t="b">
        <f>IF(AND(AE526="C",AF526="C"),"UTILIZOU O PDA CORRETAMENTE",IF(AND(AE526="C",AF526="NC"),"UTILIZOU O PDA CORRETAMENTE. NÃO HÁ FOTOS DE TODAS AS ETAPAS",IF(AND(AE526="NC",AF526="NC"),"NÃO UTILIZOU O PDA",IF(AND(AE526="NA",AF526="NA"),"NÃO AVALIADO POR FALHA DE SINCRONISMO"))))</f>
        <v>0</v>
      </c>
      <c r="AH526" s="144"/>
      <c r="AI526" s="150" t="s">
        <v>6</v>
      </c>
      <c r="AJ526" s="149">
        <f>E526</f>
        <v>0</v>
      </c>
      <c r="AK526" s="151" t="s">
        <v>60</v>
      </c>
    </row>
    <row r="527" spans="1:37" ht="30" customHeight="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193"/>
      <c r="O527" s="155"/>
      <c r="P527" s="90"/>
      <c r="Q527" s="144"/>
      <c r="R527" s="90"/>
      <c r="S527" s="144"/>
      <c r="T527" s="90"/>
      <c r="U527" s="144"/>
      <c r="V527" s="90"/>
      <c r="W527" s="144"/>
      <c r="X527" s="90"/>
      <c r="Y527" s="144"/>
      <c r="Z527" s="90"/>
      <c r="AA527" s="144"/>
      <c r="AB527" s="90"/>
      <c r="AC527" s="144"/>
      <c r="AD527" s="90"/>
      <c r="AE527" s="144"/>
      <c r="AF527" s="142" t="str">
        <f>IF(AND(O527="",Q527="",S527="",U527="",W527="",Y527="",AA527="",AC527=""),"",IF(OR(AND(O527&lt;&gt;"NA",O527&lt;&gt;"C",O527&lt;&gt;"NC",O527&lt;&gt;"SF",O527&lt;&gt;""),AND(Q527&lt;&gt;"NA",Q527&lt;&gt;"C",Q527&lt;&gt;"NC",Q527&lt;&gt;"SF",Q527&lt;&gt;""),AND(S527&lt;&gt;"NA",S527&lt;&gt;"C",S527&lt;&gt;"NC",S527&lt;&gt;"SF",S527&lt;&gt;""),AND(U527&lt;&gt;"NA",U527&lt;&gt;"C",U527&lt;&gt;"NC",U527&lt;&gt;"SF",U527&lt;&gt;""),AND(W527&lt;&gt;"NA",W527&lt;&gt;"C",W527&lt;&gt;"NC",W527&lt;&gt;"SF",W527&lt;&gt;""),AND(Y527&lt;&gt;"NA",Y527&lt;&gt;"C",Y527&lt;&gt;"NC",Y527&lt;&gt;"SF",Y527&lt;&gt;""),AND(AA527&lt;&gt;"NA",AA527&lt;&gt;"C",AA527&lt;&gt;"NC",AA527&lt;&gt;"SF",AA527&lt;&gt;""),AND(AC527&lt;&gt;"NA",AC527&lt;&gt;"C",AC527&lt;&gt;"NC",AC527&lt;&gt;"SF",AC527&lt;&gt;"")),"FALSO",IF(AND(O527="NA",Q527="NA",S527="NA",U527="NA",W527="NA",Y527="NA",AA527="NA",AC527="NA"),"NA",IF(OR(O527="NC",Q527="NC",S527="NC",U527="NC",W527="NC",Y527="NC",AA527="NC",AC527="NC",O527="SF",Q527="SF",S527="SF",U527="SF",W527="SF",Y527="SF",AA527="SF",AC527="SF"),"NC",IF(OR(O527="C",Q527="C",S527="C",U527="C",W527="C",Y527="C",AA527="C",AC527="C"),"C","")))))</f>
        <v/>
      </c>
      <c r="AG527" s="185" t="b">
        <f>IF(AND(AE527="C",AF527="C"),"UTILIZOU O PDA CORRETAMENTE",IF(AND(AE527="C",AF527="NC"),"UTILIZOU O PDA CORRETAMENTE. NÃO HÁ FOTOS DE TODAS AS ETAPAS",IF(AND(AE527="NC",AF527="NC"),"NÃO UTILIZOU O PDA",IF(AND(AE527="NA",AF527="NA"),"NÃO AVALIADO POR FALHA DE SINCRONISMO"))))</f>
        <v>0</v>
      </c>
      <c r="AH527" s="144"/>
      <c r="AI527" s="150" t="s">
        <v>6</v>
      </c>
      <c r="AJ527" s="149">
        <f>E527</f>
        <v>0</v>
      </c>
      <c r="AK527" s="151" t="s">
        <v>60</v>
      </c>
    </row>
    <row r="528" spans="1:37" ht="30" customHeight="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193"/>
      <c r="O528" s="155"/>
      <c r="P528" s="90"/>
      <c r="Q528" s="144"/>
      <c r="R528" s="90"/>
      <c r="S528" s="144"/>
      <c r="T528" s="90"/>
      <c r="U528" s="144"/>
      <c r="V528" s="90"/>
      <c r="W528" s="144"/>
      <c r="X528" s="90"/>
      <c r="Y528" s="144"/>
      <c r="Z528" s="90"/>
      <c r="AA528" s="144"/>
      <c r="AB528" s="90"/>
      <c r="AC528" s="144"/>
      <c r="AD528" s="90"/>
      <c r="AE528" s="144"/>
      <c r="AF528" s="142" t="str">
        <f>IF(AND(O528="",Q528="",S528="",U528="",W528="",Y528="",AA528="",AC528=""),"",IF(OR(AND(O528&lt;&gt;"NA",O528&lt;&gt;"C",O528&lt;&gt;"NC",O528&lt;&gt;"SF",O528&lt;&gt;""),AND(Q528&lt;&gt;"NA",Q528&lt;&gt;"C",Q528&lt;&gt;"NC",Q528&lt;&gt;"SF",Q528&lt;&gt;""),AND(S528&lt;&gt;"NA",S528&lt;&gt;"C",S528&lt;&gt;"NC",S528&lt;&gt;"SF",S528&lt;&gt;""),AND(U528&lt;&gt;"NA",U528&lt;&gt;"C",U528&lt;&gt;"NC",U528&lt;&gt;"SF",U528&lt;&gt;""),AND(W528&lt;&gt;"NA",W528&lt;&gt;"C",W528&lt;&gt;"NC",W528&lt;&gt;"SF",W528&lt;&gt;""),AND(Y528&lt;&gt;"NA",Y528&lt;&gt;"C",Y528&lt;&gt;"NC",Y528&lt;&gt;"SF",Y528&lt;&gt;""),AND(AA528&lt;&gt;"NA",AA528&lt;&gt;"C",AA528&lt;&gt;"NC",AA528&lt;&gt;"SF",AA528&lt;&gt;""),AND(AC528&lt;&gt;"NA",AC528&lt;&gt;"C",AC528&lt;&gt;"NC",AC528&lt;&gt;"SF",AC528&lt;&gt;"")),"FALSO",IF(AND(O528="NA",Q528="NA",S528="NA",U528="NA",W528="NA",Y528="NA",AA528="NA",AC528="NA"),"NA",IF(OR(O528="NC",Q528="NC",S528="NC",U528="NC",W528="NC",Y528="NC",AA528="NC",AC528="NC",O528="SF",Q528="SF",S528="SF",U528="SF",W528="SF",Y528="SF",AA528="SF",AC528="SF"),"NC",IF(OR(O528="C",Q528="C",S528="C",U528="C",W528="C",Y528="C",AA528="C",AC528="C"),"C","")))))</f>
        <v/>
      </c>
      <c r="AG528" s="185" t="b">
        <f>IF(AND(AE528="C",AF528="C"),"UTILIZOU O PDA CORRETAMENTE",IF(AND(AE528="C",AF528="NC"),"UTILIZOU O PDA CORRETAMENTE. NÃO HÁ FOTOS DE TODAS AS ETAPAS",IF(AND(AE528="NC",AF528="NC"),"NÃO UTILIZOU O PDA",IF(AND(AE528="NA",AF528="NA"),"NÃO AVALIADO POR FALHA DE SINCRONISMO"))))</f>
        <v>0</v>
      </c>
      <c r="AH528" s="144"/>
      <c r="AI528" s="150" t="s">
        <v>6</v>
      </c>
      <c r="AJ528" s="149">
        <f>E528</f>
        <v>0</v>
      </c>
      <c r="AK528" s="151" t="s">
        <v>60</v>
      </c>
    </row>
    <row r="529" spans="1:37" ht="30" customHeight="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193"/>
      <c r="O529" s="155"/>
      <c r="P529" s="90"/>
      <c r="Q529" s="144"/>
      <c r="R529" s="90"/>
      <c r="S529" s="144"/>
      <c r="T529" s="90"/>
      <c r="U529" s="144"/>
      <c r="V529" s="90"/>
      <c r="W529" s="144"/>
      <c r="X529" s="90"/>
      <c r="Y529" s="144"/>
      <c r="Z529" s="90"/>
      <c r="AA529" s="144"/>
      <c r="AB529" s="90"/>
      <c r="AC529" s="144"/>
      <c r="AD529" s="90"/>
      <c r="AE529" s="144"/>
      <c r="AF529" s="142" t="str">
        <f>IF(AND(O529="",Q529="",S529="",U529="",W529="",Y529="",AA529="",AC529=""),"",IF(OR(AND(O529&lt;&gt;"NA",O529&lt;&gt;"C",O529&lt;&gt;"NC",O529&lt;&gt;"SF",O529&lt;&gt;""),AND(Q529&lt;&gt;"NA",Q529&lt;&gt;"C",Q529&lt;&gt;"NC",Q529&lt;&gt;"SF",Q529&lt;&gt;""),AND(S529&lt;&gt;"NA",S529&lt;&gt;"C",S529&lt;&gt;"NC",S529&lt;&gt;"SF",S529&lt;&gt;""),AND(U529&lt;&gt;"NA",U529&lt;&gt;"C",U529&lt;&gt;"NC",U529&lt;&gt;"SF",U529&lt;&gt;""),AND(W529&lt;&gt;"NA",W529&lt;&gt;"C",W529&lt;&gt;"NC",W529&lt;&gt;"SF",W529&lt;&gt;""),AND(Y529&lt;&gt;"NA",Y529&lt;&gt;"C",Y529&lt;&gt;"NC",Y529&lt;&gt;"SF",Y529&lt;&gt;""),AND(AA529&lt;&gt;"NA",AA529&lt;&gt;"C",AA529&lt;&gt;"NC",AA529&lt;&gt;"SF",AA529&lt;&gt;""),AND(AC529&lt;&gt;"NA",AC529&lt;&gt;"C",AC529&lt;&gt;"NC",AC529&lt;&gt;"SF",AC529&lt;&gt;"")),"FALSO",IF(AND(O529="NA",Q529="NA",S529="NA",U529="NA",W529="NA",Y529="NA",AA529="NA",AC529="NA"),"NA",IF(OR(O529="NC",Q529="NC",S529="NC",U529="NC",W529="NC",Y529="NC",AA529="NC",AC529="NC",O529="SF",Q529="SF",S529="SF",U529="SF",W529="SF",Y529="SF",AA529="SF",AC529="SF"),"NC",IF(OR(O529="C",Q529="C",S529="C",U529="C",W529="C",Y529="C",AA529="C",AC529="C"),"C","")))))</f>
        <v/>
      </c>
      <c r="AG529" s="185" t="b">
        <f>IF(AND(AE529="C",AF529="C"),"UTILIZOU O PDA CORRETAMENTE",IF(AND(AE529="C",AF529="NC"),"UTILIZOU O PDA CORRETAMENTE. NÃO HÁ FOTOS DE TODAS AS ETAPAS",IF(AND(AE529="NC",AF529="NC"),"NÃO UTILIZOU O PDA",IF(AND(AE529="NA",AF529="NA"),"NÃO AVALIADO POR FALHA DE SINCRONISMO"))))</f>
        <v>0</v>
      </c>
      <c r="AH529" s="144"/>
      <c r="AI529" s="150" t="s">
        <v>6</v>
      </c>
      <c r="AJ529" s="149">
        <f>E529</f>
        <v>0</v>
      </c>
      <c r="AK529" s="151" t="s">
        <v>60</v>
      </c>
    </row>
    <row r="530" spans="1:37" ht="30" customHeight="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193"/>
      <c r="O530" s="155"/>
      <c r="P530" s="90"/>
      <c r="Q530" s="144"/>
      <c r="R530" s="90"/>
      <c r="S530" s="144"/>
      <c r="T530" s="90"/>
      <c r="U530" s="144"/>
      <c r="V530" s="90"/>
      <c r="W530" s="144"/>
      <c r="X530" s="90"/>
      <c r="Y530" s="144"/>
      <c r="Z530" s="90"/>
      <c r="AA530" s="144"/>
      <c r="AB530" s="90"/>
      <c r="AC530" s="144"/>
      <c r="AD530" s="90"/>
      <c r="AE530" s="144"/>
      <c r="AF530" s="142" t="str">
        <f>IF(AND(O530="",Q530="",S530="",U530="",W530="",Y530="",AA530="",AC530=""),"",IF(OR(AND(O530&lt;&gt;"NA",O530&lt;&gt;"C",O530&lt;&gt;"NC",O530&lt;&gt;"SF",O530&lt;&gt;""),AND(Q530&lt;&gt;"NA",Q530&lt;&gt;"C",Q530&lt;&gt;"NC",Q530&lt;&gt;"SF",Q530&lt;&gt;""),AND(S530&lt;&gt;"NA",S530&lt;&gt;"C",S530&lt;&gt;"NC",S530&lt;&gt;"SF",S530&lt;&gt;""),AND(U530&lt;&gt;"NA",U530&lt;&gt;"C",U530&lt;&gt;"NC",U530&lt;&gt;"SF",U530&lt;&gt;""),AND(W530&lt;&gt;"NA",W530&lt;&gt;"C",W530&lt;&gt;"NC",W530&lt;&gt;"SF",W530&lt;&gt;""),AND(Y530&lt;&gt;"NA",Y530&lt;&gt;"C",Y530&lt;&gt;"NC",Y530&lt;&gt;"SF",Y530&lt;&gt;""),AND(AA530&lt;&gt;"NA",AA530&lt;&gt;"C",AA530&lt;&gt;"NC",AA530&lt;&gt;"SF",AA530&lt;&gt;""),AND(AC530&lt;&gt;"NA",AC530&lt;&gt;"C",AC530&lt;&gt;"NC",AC530&lt;&gt;"SF",AC530&lt;&gt;"")),"FALSO",IF(AND(O530="NA",Q530="NA",S530="NA",U530="NA",W530="NA",Y530="NA",AA530="NA",AC530="NA"),"NA",IF(OR(O530="NC",Q530="NC",S530="NC",U530="NC",W530="NC",Y530="NC",AA530="NC",AC530="NC",O530="SF",Q530="SF",S530="SF",U530="SF",W530="SF",Y530="SF",AA530="SF",AC530="SF"),"NC",IF(OR(O530="C",Q530="C",S530="C",U530="C",W530="C",Y530="C",AA530="C",AC530="C"),"C","")))))</f>
        <v/>
      </c>
      <c r="AG530" s="185" t="b">
        <f>IF(AND(AE530="C",AF530="C"),"UTILIZOU O PDA CORRETAMENTE",IF(AND(AE530="C",AF530="NC"),"UTILIZOU O PDA CORRETAMENTE. NÃO HÁ FOTOS DE TODAS AS ETAPAS",IF(AND(AE530="NC",AF530="NC"),"NÃO UTILIZOU O PDA",IF(AND(AE530="NA",AF530="NA"),"NÃO AVALIADO POR FALHA DE SINCRONISMO"))))</f>
        <v>0</v>
      </c>
      <c r="AH530" s="144"/>
      <c r="AI530" s="150" t="s">
        <v>6</v>
      </c>
      <c r="AJ530" s="149">
        <f>E530</f>
        <v>0</v>
      </c>
      <c r="AK530" s="151" t="s">
        <v>60</v>
      </c>
    </row>
    <row r="531" spans="1:37" ht="30" customHeight="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193"/>
      <c r="O531" s="155"/>
      <c r="P531" s="90"/>
      <c r="Q531" s="144"/>
      <c r="R531" s="90"/>
      <c r="S531" s="144"/>
      <c r="T531" s="90"/>
      <c r="U531" s="144"/>
      <c r="V531" s="90"/>
      <c r="W531" s="144"/>
      <c r="X531" s="90"/>
      <c r="Y531" s="144"/>
      <c r="Z531" s="90"/>
      <c r="AA531" s="144"/>
      <c r="AB531" s="90"/>
      <c r="AC531" s="144"/>
      <c r="AD531" s="90"/>
      <c r="AE531" s="144"/>
      <c r="AF531" s="142" t="str">
        <f>IF(AND(O531="",Q531="",S531="",U531="",W531="",Y531="",AA531="",AC531=""),"",IF(OR(AND(O531&lt;&gt;"NA",O531&lt;&gt;"C",O531&lt;&gt;"NC",O531&lt;&gt;"SF",O531&lt;&gt;""),AND(Q531&lt;&gt;"NA",Q531&lt;&gt;"C",Q531&lt;&gt;"NC",Q531&lt;&gt;"SF",Q531&lt;&gt;""),AND(S531&lt;&gt;"NA",S531&lt;&gt;"C",S531&lt;&gt;"NC",S531&lt;&gt;"SF",S531&lt;&gt;""),AND(U531&lt;&gt;"NA",U531&lt;&gt;"C",U531&lt;&gt;"NC",U531&lt;&gt;"SF",U531&lt;&gt;""),AND(W531&lt;&gt;"NA",W531&lt;&gt;"C",W531&lt;&gt;"NC",W531&lt;&gt;"SF",W531&lt;&gt;""),AND(Y531&lt;&gt;"NA",Y531&lt;&gt;"C",Y531&lt;&gt;"NC",Y531&lt;&gt;"SF",Y531&lt;&gt;""),AND(AA531&lt;&gt;"NA",AA531&lt;&gt;"C",AA531&lt;&gt;"NC",AA531&lt;&gt;"SF",AA531&lt;&gt;""),AND(AC531&lt;&gt;"NA",AC531&lt;&gt;"C",AC531&lt;&gt;"NC",AC531&lt;&gt;"SF",AC531&lt;&gt;"")),"FALSO",IF(AND(O531="NA",Q531="NA",S531="NA",U531="NA",W531="NA",Y531="NA",AA531="NA",AC531="NA"),"NA",IF(OR(O531="NC",Q531="NC",S531="NC",U531="NC",W531="NC",Y531="NC",AA531="NC",AC531="NC",O531="SF",Q531="SF",S531="SF",U531="SF",W531="SF",Y531="SF",AA531="SF",AC531="SF"),"NC",IF(OR(O531="C",Q531="C",S531="C",U531="C",W531="C",Y531="C",AA531="C",AC531="C"),"C","")))))</f>
        <v/>
      </c>
      <c r="AG531" s="185" t="b">
        <f>IF(AND(AE531="C",AF531="C"),"UTILIZOU O PDA CORRETAMENTE",IF(AND(AE531="C",AF531="NC"),"UTILIZOU O PDA CORRETAMENTE. NÃO HÁ FOTOS DE TODAS AS ETAPAS",IF(AND(AE531="NC",AF531="NC"),"NÃO UTILIZOU O PDA",IF(AND(AE531="NA",AF531="NA"),"NÃO AVALIADO POR FALHA DE SINCRONISMO"))))</f>
        <v>0</v>
      </c>
      <c r="AH531" s="144"/>
      <c r="AI531" s="150" t="s">
        <v>6</v>
      </c>
      <c r="AJ531" s="149">
        <f>E531</f>
        <v>0</v>
      </c>
      <c r="AK531" s="151" t="s">
        <v>60</v>
      </c>
    </row>
    <row r="532" spans="1:37" ht="30" customHeight="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193"/>
      <c r="O532" s="155"/>
      <c r="P532" s="90"/>
      <c r="Q532" s="144"/>
      <c r="R532" s="90"/>
      <c r="S532" s="144"/>
      <c r="T532" s="90"/>
      <c r="U532" s="144"/>
      <c r="V532" s="90"/>
      <c r="W532" s="144"/>
      <c r="X532" s="90"/>
      <c r="Y532" s="144"/>
      <c r="Z532" s="90"/>
      <c r="AA532" s="144"/>
      <c r="AB532" s="90"/>
      <c r="AC532" s="144"/>
      <c r="AD532" s="90"/>
      <c r="AE532" s="144"/>
      <c r="AF532" s="142" t="str">
        <f>IF(AND(O532="",Q532="",S532="",U532="",W532="",Y532="",AA532="",AC532=""),"",IF(OR(AND(O532&lt;&gt;"NA",O532&lt;&gt;"C",O532&lt;&gt;"NC",O532&lt;&gt;"SF",O532&lt;&gt;""),AND(Q532&lt;&gt;"NA",Q532&lt;&gt;"C",Q532&lt;&gt;"NC",Q532&lt;&gt;"SF",Q532&lt;&gt;""),AND(S532&lt;&gt;"NA",S532&lt;&gt;"C",S532&lt;&gt;"NC",S532&lt;&gt;"SF",S532&lt;&gt;""),AND(U532&lt;&gt;"NA",U532&lt;&gt;"C",U532&lt;&gt;"NC",U532&lt;&gt;"SF",U532&lt;&gt;""),AND(W532&lt;&gt;"NA",W532&lt;&gt;"C",W532&lt;&gt;"NC",W532&lt;&gt;"SF",W532&lt;&gt;""),AND(Y532&lt;&gt;"NA",Y532&lt;&gt;"C",Y532&lt;&gt;"NC",Y532&lt;&gt;"SF",Y532&lt;&gt;""),AND(AA532&lt;&gt;"NA",AA532&lt;&gt;"C",AA532&lt;&gt;"NC",AA532&lt;&gt;"SF",AA532&lt;&gt;""),AND(AC532&lt;&gt;"NA",AC532&lt;&gt;"C",AC532&lt;&gt;"NC",AC532&lt;&gt;"SF",AC532&lt;&gt;"")),"FALSO",IF(AND(O532="NA",Q532="NA",S532="NA",U532="NA",W532="NA",Y532="NA",AA532="NA",AC532="NA"),"NA",IF(OR(O532="NC",Q532="NC",S532="NC",U532="NC",W532="NC",Y532="NC",AA532="NC",AC532="NC",O532="SF",Q532="SF",S532="SF",U532="SF",W532="SF",Y532="SF",AA532="SF",AC532="SF"),"NC",IF(OR(O532="C",Q532="C",S532="C",U532="C",W532="C",Y532="C",AA532="C",AC532="C"),"C","")))))</f>
        <v/>
      </c>
      <c r="AG532" s="185" t="b">
        <f>IF(AND(AE532="C",AF532="C"),"UTILIZOU O PDA CORRETAMENTE",IF(AND(AE532="C",AF532="NC"),"UTILIZOU O PDA CORRETAMENTE. NÃO HÁ FOTOS DE TODAS AS ETAPAS",IF(AND(AE532="NC",AF532="NC"),"NÃO UTILIZOU O PDA",IF(AND(AE532="NA",AF532="NA"),"NÃO AVALIADO POR FALHA DE SINCRONISMO"))))</f>
        <v>0</v>
      </c>
      <c r="AH532" s="144"/>
      <c r="AI532" s="150" t="s">
        <v>6</v>
      </c>
      <c r="AJ532" s="149">
        <f>E532</f>
        <v>0</v>
      </c>
      <c r="AK532" s="151" t="s">
        <v>60</v>
      </c>
    </row>
    <row r="533" spans="1:37" ht="30" customHeight="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193"/>
      <c r="O533" s="155"/>
      <c r="P533" s="90"/>
      <c r="Q533" s="144"/>
      <c r="R533" s="90"/>
      <c r="S533" s="144"/>
      <c r="T533" s="90"/>
      <c r="U533" s="144"/>
      <c r="V533" s="90"/>
      <c r="W533" s="144"/>
      <c r="X533" s="90"/>
      <c r="Y533" s="144"/>
      <c r="Z533" s="90"/>
      <c r="AA533" s="144"/>
      <c r="AB533" s="90"/>
      <c r="AC533" s="144"/>
      <c r="AD533" s="90"/>
      <c r="AE533" s="144"/>
      <c r="AF533" s="142" t="str">
        <f>IF(AND(O533="",Q533="",S533="",U533="",W533="",Y533="",AA533="",AC533=""),"",IF(OR(AND(O533&lt;&gt;"NA",O533&lt;&gt;"C",O533&lt;&gt;"NC",O533&lt;&gt;"SF",O533&lt;&gt;""),AND(Q533&lt;&gt;"NA",Q533&lt;&gt;"C",Q533&lt;&gt;"NC",Q533&lt;&gt;"SF",Q533&lt;&gt;""),AND(S533&lt;&gt;"NA",S533&lt;&gt;"C",S533&lt;&gt;"NC",S533&lt;&gt;"SF",S533&lt;&gt;""),AND(U533&lt;&gt;"NA",U533&lt;&gt;"C",U533&lt;&gt;"NC",U533&lt;&gt;"SF",U533&lt;&gt;""),AND(W533&lt;&gt;"NA",W533&lt;&gt;"C",W533&lt;&gt;"NC",W533&lt;&gt;"SF",W533&lt;&gt;""),AND(Y533&lt;&gt;"NA",Y533&lt;&gt;"C",Y533&lt;&gt;"NC",Y533&lt;&gt;"SF",Y533&lt;&gt;""),AND(AA533&lt;&gt;"NA",AA533&lt;&gt;"C",AA533&lt;&gt;"NC",AA533&lt;&gt;"SF",AA533&lt;&gt;""),AND(AC533&lt;&gt;"NA",AC533&lt;&gt;"C",AC533&lt;&gt;"NC",AC533&lt;&gt;"SF",AC533&lt;&gt;"")),"FALSO",IF(AND(O533="NA",Q533="NA",S533="NA",U533="NA",W533="NA",Y533="NA",AA533="NA",AC533="NA"),"NA",IF(OR(O533="NC",Q533="NC",S533="NC",U533="NC",W533="NC",Y533="NC",AA533="NC",AC533="NC",O533="SF",Q533="SF",S533="SF",U533="SF",W533="SF",Y533="SF",AA533="SF",AC533="SF"),"NC",IF(OR(O533="C",Q533="C",S533="C",U533="C",W533="C",Y533="C",AA533="C",AC533="C"),"C","")))))</f>
        <v/>
      </c>
      <c r="AG533" s="185" t="b">
        <f>IF(AND(AE533="C",AF533="C"),"UTILIZOU O PDA CORRETAMENTE",IF(AND(AE533="C",AF533="NC"),"UTILIZOU O PDA CORRETAMENTE. NÃO HÁ FOTOS DE TODAS AS ETAPAS",IF(AND(AE533="NC",AF533="NC"),"NÃO UTILIZOU O PDA",IF(AND(AE533="NA",AF533="NA"),"NÃO AVALIADO POR FALHA DE SINCRONISMO"))))</f>
        <v>0</v>
      </c>
      <c r="AH533" s="144"/>
      <c r="AI533" s="150" t="s">
        <v>6</v>
      </c>
      <c r="AJ533" s="149">
        <f>E533</f>
        <v>0</v>
      </c>
      <c r="AK533" s="151" t="s">
        <v>60</v>
      </c>
    </row>
    <row r="534" spans="1:37" ht="30" customHeight="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193"/>
      <c r="O534" s="155"/>
      <c r="P534" s="90"/>
      <c r="Q534" s="144"/>
      <c r="R534" s="90"/>
      <c r="S534" s="144"/>
      <c r="T534" s="90"/>
      <c r="U534" s="144"/>
      <c r="V534" s="90"/>
      <c r="W534" s="144"/>
      <c r="X534" s="90"/>
      <c r="Y534" s="144"/>
      <c r="Z534" s="90"/>
      <c r="AA534" s="144"/>
      <c r="AB534" s="90"/>
      <c r="AC534" s="144"/>
      <c r="AD534" s="90"/>
      <c r="AE534" s="144"/>
      <c r="AF534" s="142" t="str">
        <f>IF(AND(O534="",Q534="",S534="",U534="",W534="",Y534="",AA534="",AC534=""),"",IF(OR(AND(O534&lt;&gt;"NA",O534&lt;&gt;"C",O534&lt;&gt;"NC",O534&lt;&gt;"SF",O534&lt;&gt;""),AND(Q534&lt;&gt;"NA",Q534&lt;&gt;"C",Q534&lt;&gt;"NC",Q534&lt;&gt;"SF",Q534&lt;&gt;""),AND(S534&lt;&gt;"NA",S534&lt;&gt;"C",S534&lt;&gt;"NC",S534&lt;&gt;"SF",S534&lt;&gt;""),AND(U534&lt;&gt;"NA",U534&lt;&gt;"C",U534&lt;&gt;"NC",U534&lt;&gt;"SF",U534&lt;&gt;""),AND(W534&lt;&gt;"NA",W534&lt;&gt;"C",W534&lt;&gt;"NC",W534&lt;&gt;"SF",W534&lt;&gt;""),AND(Y534&lt;&gt;"NA",Y534&lt;&gt;"C",Y534&lt;&gt;"NC",Y534&lt;&gt;"SF",Y534&lt;&gt;""),AND(AA534&lt;&gt;"NA",AA534&lt;&gt;"C",AA534&lt;&gt;"NC",AA534&lt;&gt;"SF",AA534&lt;&gt;""),AND(AC534&lt;&gt;"NA",AC534&lt;&gt;"C",AC534&lt;&gt;"NC",AC534&lt;&gt;"SF",AC534&lt;&gt;"")),"FALSO",IF(AND(O534="NA",Q534="NA",S534="NA",U534="NA",W534="NA",Y534="NA",AA534="NA",AC534="NA"),"NA",IF(OR(O534="NC",Q534="NC",S534="NC",U534="NC",W534="NC",Y534="NC",AA534="NC",AC534="NC",O534="SF",Q534="SF",S534="SF",U534="SF",W534="SF",Y534="SF",AA534="SF",AC534="SF"),"NC",IF(OR(O534="C",Q534="C",S534="C",U534="C",W534="C",Y534="C",AA534="C",AC534="C"),"C","")))))</f>
        <v/>
      </c>
      <c r="AG534" s="185" t="b">
        <f>IF(AND(AE534="C",AF534="C"),"UTILIZOU O PDA CORRETAMENTE",IF(AND(AE534="C",AF534="NC"),"UTILIZOU O PDA CORRETAMENTE. NÃO HÁ FOTOS DE TODAS AS ETAPAS",IF(AND(AE534="NC",AF534="NC"),"NÃO UTILIZOU O PDA",IF(AND(AE534="NA",AF534="NA"),"NÃO AVALIADO POR FALHA DE SINCRONISMO"))))</f>
        <v>0</v>
      </c>
      <c r="AH534" s="144"/>
      <c r="AI534" s="150" t="s">
        <v>6</v>
      </c>
      <c r="AJ534" s="149">
        <f>E534</f>
        <v>0</v>
      </c>
      <c r="AK534" s="151" t="s">
        <v>60</v>
      </c>
    </row>
    <row r="535" spans="1:37" ht="30" customHeight="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193"/>
      <c r="O535" s="155"/>
      <c r="P535" s="90"/>
      <c r="Q535" s="144"/>
      <c r="R535" s="90"/>
      <c r="S535" s="144"/>
      <c r="T535" s="90"/>
      <c r="U535" s="144"/>
      <c r="V535" s="90"/>
      <c r="W535" s="144"/>
      <c r="X535" s="90"/>
      <c r="Y535" s="144"/>
      <c r="Z535" s="90"/>
      <c r="AA535" s="144"/>
      <c r="AB535" s="90"/>
      <c r="AC535" s="144"/>
      <c r="AD535" s="90"/>
      <c r="AE535" s="144"/>
      <c r="AF535" s="142" t="str">
        <f>IF(AND(O535="",Q535="",S535="",U535="",W535="",Y535="",AA535="",AC535=""),"",IF(OR(AND(O535&lt;&gt;"NA",O535&lt;&gt;"C",O535&lt;&gt;"NC",O535&lt;&gt;"SF",O535&lt;&gt;""),AND(Q535&lt;&gt;"NA",Q535&lt;&gt;"C",Q535&lt;&gt;"NC",Q535&lt;&gt;"SF",Q535&lt;&gt;""),AND(S535&lt;&gt;"NA",S535&lt;&gt;"C",S535&lt;&gt;"NC",S535&lt;&gt;"SF",S535&lt;&gt;""),AND(U535&lt;&gt;"NA",U535&lt;&gt;"C",U535&lt;&gt;"NC",U535&lt;&gt;"SF",U535&lt;&gt;""),AND(W535&lt;&gt;"NA",W535&lt;&gt;"C",W535&lt;&gt;"NC",W535&lt;&gt;"SF",W535&lt;&gt;""),AND(Y535&lt;&gt;"NA",Y535&lt;&gt;"C",Y535&lt;&gt;"NC",Y535&lt;&gt;"SF",Y535&lt;&gt;""),AND(AA535&lt;&gt;"NA",AA535&lt;&gt;"C",AA535&lt;&gt;"NC",AA535&lt;&gt;"SF",AA535&lt;&gt;""),AND(AC535&lt;&gt;"NA",AC535&lt;&gt;"C",AC535&lt;&gt;"NC",AC535&lt;&gt;"SF",AC535&lt;&gt;"")),"FALSO",IF(AND(O535="NA",Q535="NA",S535="NA",U535="NA",W535="NA",Y535="NA",AA535="NA",AC535="NA"),"NA",IF(OR(O535="NC",Q535="NC",S535="NC",U535="NC",W535="NC",Y535="NC",AA535="NC",AC535="NC",O535="SF",Q535="SF",S535="SF",U535="SF",W535="SF",Y535="SF",AA535="SF",AC535="SF"),"NC",IF(OR(O535="C",Q535="C",S535="C",U535="C",W535="C",Y535="C",AA535="C",AC535="C"),"C","")))))</f>
        <v/>
      </c>
      <c r="AG535" s="185" t="b">
        <f>IF(AND(AE535="C",AF535="C"),"UTILIZOU O PDA CORRETAMENTE",IF(AND(AE535="C",AF535="NC"),"UTILIZOU O PDA CORRETAMENTE. NÃO HÁ FOTOS DE TODAS AS ETAPAS",IF(AND(AE535="NC",AF535="NC"),"NÃO UTILIZOU O PDA",IF(AND(AE535="NA",AF535="NA"),"NÃO AVALIADO POR FALHA DE SINCRONISMO"))))</f>
        <v>0</v>
      </c>
      <c r="AH535" s="144"/>
      <c r="AI535" s="150" t="s">
        <v>6</v>
      </c>
      <c r="AJ535" s="149">
        <f>E535</f>
        <v>0</v>
      </c>
      <c r="AK535" s="151" t="s">
        <v>60</v>
      </c>
    </row>
    <row r="536" spans="1:37" ht="30" customHeight="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193"/>
      <c r="O536" s="155"/>
      <c r="P536" s="90"/>
      <c r="Q536" s="144"/>
      <c r="R536" s="90"/>
      <c r="S536" s="144"/>
      <c r="T536" s="90"/>
      <c r="U536" s="144"/>
      <c r="V536" s="90"/>
      <c r="W536" s="144"/>
      <c r="X536" s="90"/>
      <c r="Y536" s="144"/>
      <c r="Z536" s="90"/>
      <c r="AA536" s="144"/>
      <c r="AB536" s="90"/>
      <c r="AC536" s="144"/>
      <c r="AD536" s="90"/>
      <c r="AE536" s="144"/>
      <c r="AF536" s="142" t="str">
        <f>IF(AND(O536="",Q536="",S536="",U536="",W536="",Y536="",AA536="",AC536=""),"",IF(OR(AND(O536&lt;&gt;"NA",O536&lt;&gt;"C",O536&lt;&gt;"NC",O536&lt;&gt;"SF",O536&lt;&gt;""),AND(Q536&lt;&gt;"NA",Q536&lt;&gt;"C",Q536&lt;&gt;"NC",Q536&lt;&gt;"SF",Q536&lt;&gt;""),AND(S536&lt;&gt;"NA",S536&lt;&gt;"C",S536&lt;&gt;"NC",S536&lt;&gt;"SF",S536&lt;&gt;""),AND(U536&lt;&gt;"NA",U536&lt;&gt;"C",U536&lt;&gt;"NC",U536&lt;&gt;"SF",U536&lt;&gt;""),AND(W536&lt;&gt;"NA",W536&lt;&gt;"C",W536&lt;&gt;"NC",W536&lt;&gt;"SF",W536&lt;&gt;""),AND(Y536&lt;&gt;"NA",Y536&lt;&gt;"C",Y536&lt;&gt;"NC",Y536&lt;&gt;"SF",Y536&lt;&gt;""),AND(AA536&lt;&gt;"NA",AA536&lt;&gt;"C",AA536&lt;&gt;"NC",AA536&lt;&gt;"SF",AA536&lt;&gt;""),AND(AC536&lt;&gt;"NA",AC536&lt;&gt;"C",AC536&lt;&gt;"NC",AC536&lt;&gt;"SF",AC536&lt;&gt;"")),"FALSO",IF(AND(O536="NA",Q536="NA",S536="NA",U536="NA",W536="NA",Y536="NA",AA536="NA",AC536="NA"),"NA",IF(OR(O536="NC",Q536="NC",S536="NC",U536="NC",W536="NC",Y536="NC",AA536="NC",AC536="NC",O536="SF",Q536="SF",S536="SF",U536="SF",W536="SF",Y536="SF",AA536="SF",AC536="SF"),"NC",IF(OR(O536="C",Q536="C",S536="C",U536="C",W536="C",Y536="C",AA536="C",AC536="C"),"C","")))))</f>
        <v/>
      </c>
      <c r="AG536" s="185" t="b">
        <f>IF(AND(AE536="C",AF536="C"),"UTILIZOU O PDA CORRETAMENTE",IF(AND(AE536="C",AF536="NC"),"UTILIZOU O PDA CORRETAMENTE. NÃO HÁ FOTOS DE TODAS AS ETAPAS",IF(AND(AE536="NC",AF536="NC"),"NÃO UTILIZOU O PDA",IF(AND(AE536="NA",AF536="NA"),"NÃO AVALIADO POR FALHA DE SINCRONISMO"))))</f>
        <v>0</v>
      </c>
      <c r="AH536" s="144"/>
      <c r="AI536" s="150" t="s">
        <v>6</v>
      </c>
      <c r="AJ536" s="149">
        <f>E536</f>
        <v>0</v>
      </c>
      <c r="AK536" s="151" t="s">
        <v>60</v>
      </c>
    </row>
    <row r="537" spans="1:37" ht="30" customHeight="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193"/>
      <c r="O537" s="155"/>
      <c r="P537" s="90"/>
      <c r="Q537" s="144"/>
      <c r="R537" s="90"/>
      <c r="S537" s="144"/>
      <c r="T537" s="90"/>
      <c r="U537" s="144"/>
      <c r="V537" s="90"/>
      <c r="W537" s="144"/>
      <c r="X537" s="90"/>
      <c r="Y537" s="144"/>
      <c r="Z537" s="90"/>
      <c r="AA537" s="144"/>
      <c r="AB537" s="90"/>
      <c r="AC537" s="144"/>
      <c r="AD537" s="90"/>
      <c r="AE537" s="144"/>
      <c r="AF537" s="142" t="str">
        <f>IF(AND(O537="",Q537="",S537="",U537="",W537="",Y537="",AA537="",AC537=""),"",IF(OR(AND(O537&lt;&gt;"NA",O537&lt;&gt;"C",O537&lt;&gt;"NC",O537&lt;&gt;"SF",O537&lt;&gt;""),AND(Q537&lt;&gt;"NA",Q537&lt;&gt;"C",Q537&lt;&gt;"NC",Q537&lt;&gt;"SF",Q537&lt;&gt;""),AND(S537&lt;&gt;"NA",S537&lt;&gt;"C",S537&lt;&gt;"NC",S537&lt;&gt;"SF",S537&lt;&gt;""),AND(U537&lt;&gt;"NA",U537&lt;&gt;"C",U537&lt;&gt;"NC",U537&lt;&gt;"SF",U537&lt;&gt;""),AND(W537&lt;&gt;"NA",W537&lt;&gt;"C",W537&lt;&gt;"NC",W537&lt;&gt;"SF",W537&lt;&gt;""),AND(Y537&lt;&gt;"NA",Y537&lt;&gt;"C",Y537&lt;&gt;"NC",Y537&lt;&gt;"SF",Y537&lt;&gt;""),AND(AA537&lt;&gt;"NA",AA537&lt;&gt;"C",AA537&lt;&gt;"NC",AA537&lt;&gt;"SF",AA537&lt;&gt;""),AND(AC537&lt;&gt;"NA",AC537&lt;&gt;"C",AC537&lt;&gt;"NC",AC537&lt;&gt;"SF",AC537&lt;&gt;"")),"FALSO",IF(AND(O537="NA",Q537="NA",S537="NA",U537="NA",W537="NA",Y537="NA",AA537="NA",AC537="NA"),"NA",IF(OR(O537="NC",Q537="NC",S537="NC",U537="NC",W537="NC",Y537="NC",AA537="NC",AC537="NC",O537="SF",Q537="SF",S537="SF",U537="SF",W537="SF",Y537="SF",AA537="SF",AC537="SF"),"NC",IF(OR(O537="C",Q537="C",S537="C",U537="C",W537="C",Y537="C",AA537="C",AC537="C"),"C","")))))</f>
        <v/>
      </c>
      <c r="AG537" s="185" t="b">
        <f>IF(AND(AE537="C",AF537="C"),"UTILIZOU O PDA CORRETAMENTE",IF(AND(AE537="C",AF537="NC"),"UTILIZOU O PDA CORRETAMENTE. NÃO HÁ FOTOS DE TODAS AS ETAPAS",IF(AND(AE537="NC",AF537="NC"),"NÃO UTILIZOU O PDA",IF(AND(AE537="NA",AF537="NA"),"NÃO AVALIADO POR FALHA DE SINCRONISMO"))))</f>
        <v>0</v>
      </c>
      <c r="AH537" s="144"/>
      <c r="AI537" s="150" t="s">
        <v>6</v>
      </c>
      <c r="AJ537" s="149">
        <f>E537</f>
        <v>0</v>
      </c>
      <c r="AK537" s="151" t="s">
        <v>60</v>
      </c>
    </row>
    <row r="538" spans="1:37" ht="30" customHeight="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193"/>
      <c r="O538" s="155"/>
      <c r="P538" s="90"/>
      <c r="Q538" s="144"/>
      <c r="R538" s="90"/>
      <c r="S538" s="144"/>
      <c r="T538" s="90"/>
      <c r="U538" s="144"/>
      <c r="V538" s="90"/>
      <c r="W538" s="144"/>
      <c r="X538" s="90"/>
      <c r="Y538" s="144"/>
      <c r="Z538" s="90"/>
      <c r="AA538" s="144"/>
      <c r="AB538" s="90"/>
      <c r="AC538" s="144"/>
      <c r="AD538" s="90"/>
      <c r="AE538" s="144"/>
      <c r="AF538" s="142" t="str">
        <f>IF(AND(O538="",Q538="",S538="",U538="",W538="",Y538="",AA538="",AC538=""),"",IF(OR(AND(O538&lt;&gt;"NA",O538&lt;&gt;"C",O538&lt;&gt;"NC",O538&lt;&gt;"SF",O538&lt;&gt;""),AND(Q538&lt;&gt;"NA",Q538&lt;&gt;"C",Q538&lt;&gt;"NC",Q538&lt;&gt;"SF",Q538&lt;&gt;""),AND(S538&lt;&gt;"NA",S538&lt;&gt;"C",S538&lt;&gt;"NC",S538&lt;&gt;"SF",S538&lt;&gt;""),AND(U538&lt;&gt;"NA",U538&lt;&gt;"C",U538&lt;&gt;"NC",U538&lt;&gt;"SF",U538&lt;&gt;""),AND(W538&lt;&gt;"NA",W538&lt;&gt;"C",W538&lt;&gt;"NC",W538&lt;&gt;"SF",W538&lt;&gt;""),AND(Y538&lt;&gt;"NA",Y538&lt;&gt;"C",Y538&lt;&gt;"NC",Y538&lt;&gt;"SF",Y538&lt;&gt;""),AND(AA538&lt;&gt;"NA",AA538&lt;&gt;"C",AA538&lt;&gt;"NC",AA538&lt;&gt;"SF",AA538&lt;&gt;""),AND(AC538&lt;&gt;"NA",AC538&lt;&gt;"C",AC538&lt;&gt;"NC",AC538&lt;&gt;"SF",AC538&lt;&gt;"")),"FALSO",IF(AND(O538="NA",Q538="NA",S538="NA",U538="NA",W538="NA",Y538="NA",AA538="NA",AC538="NA"),"NA",IF(OR(O538="NC",Q538="NC",S538="NC",U538="NC",W538="NC",Y538="NC",AA538="NC",AC538="NC",O538="SF",Q538="SF",S538="SF",U538="SF",W538="SF",Y538="SF",AA538="SF",AC538="SF"),"NC",IF(OR(O538="C",Q538="C",S538="C",U538="C",W538="C",Y538="C",AA538="C",AC538="C"),"C","")))))</f>
        <v/>
      </c>
      <c r="AG538" s="185" t="b">
        <f>IF(AND(AE538="C",AF538="C"),"UTILIZOU O PDA CORRETAMENTE",IF(AND(AE538="C",AF538="NC"),"UTILIZOU O PDA CORRETAMENTE. NÃO HÁ FOTOS DE TODAS AS ETAPAS",IF(AND(AE538="NC",AF538="NC"),"NÃO UTILIZOU O PDA",IF(AND(AE538="NA",AF538="NA"),"NÃO AVALIADO POR FALHA DE SINCRONISMO"))))</f>
        <v>0</v>
      </c>
      <c r="AH538" s="144"/>
      <c r="AI538" s="150" t="s">
        <v>6</v>
      </c>
      <c r="AJ538" s="149">
        <f>E538</f>
        <v>0</v>
      </c>
      <c r="AK538" s="151" t="s">
        <v>60</v>
      </c>
    </row>
    <row r="539" spans="1:37" ht="30" customHeight="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193"/>
      <c r="O539" s="155"/>
      <c r="P539" s="90"/>
      <c r="Q539" s="144"/>
      <c r="R539" s="90"/>
      <c r="S539" s="144"/>
      <c r="T539" s="90"/>
      <c r="U539" s="144"/>
      <c r="V539" s="90"/>
      <c r="W539" s="144"/>
      <c r="X539" s="90"/>
      <c r="Y539" s="144"/>
      <c r="Z539" s="90"/>
      <c r="AA539" s="144"/>
      <c r="AB539" s="90"/>
      <c r="AC539" s="144"/>
      <c r="AD539" s="90"/>
      <c r="AE539" s="144"/>
      <c r="AF539" s="142" t="str">
        <f>IF(AND(O539="",Q539="",S539="",U539="",W539="",Y539="",AA539="",AC539=""),"",IF(OR(AND(O539&lt;&gt;"NA",O539&lt;&gt;"C",O539&lt;&gt;"NC",O539&lt;&gt;"SF",O539&lt;&gt;""),AND(Q539&lt;&gt;"NA",Q539&lt;&gt;"C",Q539&lt;&gt;"NC",Q539&lt;&gt;"SF",Q539&lt;&gt;""),AND(S539&lt;&gt;"NA",S539&lt;&gt;"C",S539&lt;&gt;"NC",S539&lt;&gt;"SF",S539&lt;&gt;""),AND(U539&lt;&gt;"NA",U539&lt;&gt;"C",U539&lt;&gt;"NC",U539&lt;&gt;"SF",U539&lt;&gt;""),AND(W539&lt;&gt;"NA",W539&lt;&gt;"C",W539&lt;&gt;"NC",W539&lt;&gt;"SF",W539&lt;&gt;""),AND(Y539&lt;&gt;"NA",Y539&lt;&gt;"C",Y539&lt;&gt;"NC",Y539&lt;&gt;"SF",Y539&lt;&gt;""),AND(AA539&lt;&gt;"NA",AA539&lt;&gt;"C",AA539&lt;&gt;"NC",AA539&lt;&gt;"SF",AA539&lt;&gt;""),AND(AC539&lt;&gt;"NA",AC539&lt;&gt;"C",AC539&lt;&gt;"NC",AC539&lt;&gt;"SF",AC539&lt;&gt;"")),"FALSO",IF(AND(O539="NA",Q539="NA",S539="NA",U539="NA",W539="NA",Y539="NA",AA539="NA",AC539="NA"),"NA",IF(OR(O539="NC",Q539="NC",S539="NC",U539="NC",W539="NC",Y539="NC",AA539="NC",AC539="NC",O539="SF",Q539="SF",S539="SF",U539="SF",W539="SF",Y539="SF",AA539="SF",AC539="SF"),"NC",IF(OR(O539="C",Q539="C",S539="C",U539="C",W539="C",Y539="C",AA539="C",AC539="C"),"C","")))))</f>
        <v/>
      </c>
      <c r="AG539" s="185" t="b">
        <f>IF(AND(AE539="C",AF539="C"),"UTILIZOU O PDA CORRETAMENTE",IF(AND(AE539="C",AF539="NC"),"UTILIZOU O PDA CORRETAMENTE. NÃO HÁ FOTOS DE TODAS AS ETAPAS",IF(AND(AE539="NC",AF539="NC"),"NÃO UTILIZOU O PDA",IF(AND(AE539="NA",AF539="NA"),"NÃO AVALIADO POR FALHA DE SINCRONISMO"))))</f>
        <v>0</v>
      </c>
      <c r="AH539" s="144"/>
      <c r="AI539" s="150" t="s">
        <v>6</v>
      </c>
      <c r="AJ539" s="149">
        <f>E539</f>
        <v>0</v>
      </c>
      <c r="AK539" s="151" t="s">
        <v>60</v>
      </c>
    </row>
    <row r="540" spans="1:37" ht="30" customHeight="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193"/>
      <c r="O540" s="155"/>
      <c r="P540" s="90"/>
      <c r="Q540" s="144"/>
      <c r="R540" s="90"/>
      <c r="S540" s="144"/>
      <c r="T540" s="90"/>
      <c r="U540" s="144"/>
      <c r="V540" s="90"/>
      <c r="W540" s="144"/>
      <c r="X540" s="90"/>
      <c r="Y540" s="144"/>
      <c r="Z540" s="90"/>
      <c r="AA540" s="144"/>
      <c r="AB540" s="90"/>
      <c r="AC540" s="144"/>
      <c r="AD540" s="90"/>
      <c r="AE540" s="144"/>
      <c r="AF540" s="142" t="str">
        <f>IF(AND(O540="",Q540="",S540="",U540="",W540="",Y540="",AA540="",AC540=""),"",IF(OR(AND(O540&lt;&gt;"NA",O540&lt;&gt;"C",O540&lt;&gt;"NC",O540&lt;&gt;"SF",O540&lt;&gt;""),AND(Q540&lt;&gt;"NA",Q540&lt;&gt;"C",Q540&lt;&gt;"NC",Q540&lt;&gt;"SF",Q540&lt;&gt;""),AND(S540&lt;&gt;"NA",S540&lt;&gt;"C",S540&lt;&gt;"NC",S540&lt;&gt;"SF",S540&lt;&gt;""),AND(U540&lt;&gt;"NA",U540&lt;&gt;"C",U540&lt;&gt;"NC",U540&lt;&gt;"SF",U540&lt;&gt;""),AND(W540&lt;&gt;"NA",W540&lt;&gt;"C",W540&lt;&gt;"NC",W540&lt;&gt;"SF",W540&lt;&gt;""),AND(Y540&lt;&gt;"NA",Y540&lt;&gt;"C",Y540&lt;&gt;"NC",Y540&lt;&gt;"SF",Y540&lt;&gt;""),AND(AA540&lt;&gt;"NA",AA540&lt;&gt;"C",AA540&lt;&gt;"NC",AA540&lt;&gt;"SF",AA540&lt;&gt;""),AND(AC540&lt;&gt;"NA",AC540&lt;&gt;"C",AC540&lt;&gt;"NC",AC540&lt;&gt;"SF",AC540&lt;&gt;"")),"FALSO",IF(AND(O540="NA",Q540="NA",S540="NA",U540="NA",W540="NA",Y540="NA",AA540="NA",AC540="NA"),"NA",IF(OR(O540="NC",Q540="NC",S540="NC",U540="NC",W540="NC",Y540="NC",AA540="NC",AC540="NC",O540="SF",Q540="SF",S540="SF",U540="SF",W540="SF",Y540="SF",AA540="SF",AC540="SF"),"NC",IF(OR(O540="C",Q540="C",S540="C",U540="C",W540="C",Y540="C",AA540="C",AC540="C"),"C","")))))</f>
        <v/>
      </c>
      <c r="AG540" s="185" t="b">
        <f>IF(AND(AE540="C",AF540="C"),"UTILIZOU O PDA CORRETAMENTE",IF(AND(AE540="C",AF540="NC"),"UTILIZOU O PDA CORRETAMENTE. NÃO HÁ FOTOS DE TODAS AS ETAPAS",IF(AND(AE540="NC",AF540="NC"),"NÃO UTILIZOU O PDA",IF(AND(AE540="NA",AF540="NA"),"NÃO AVALIADO POR FALHA DE SINCRONISMO"))))</f>
        <v>0</v>
      </c>
      <c r="AH540" s="144"/>
      <c r="AI540" s="150" t="s">
        <v>6</v>
      </c>
      <c r="AJ540" s="149">
        <f>E540</f>
        <v>0</v>
      </c>
      <c r="AK540" s="151" t="s">
        <v>60</v>
      </c>
    </row>
    <row r="541" spans="1:37" ht="30" customHeight="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193"/>
      <c r="O541" s="155"/>
      <c r="P541" s="90"/>
      <c r="Q541" s="144"/>
      <c r="R541" s="90"/>
      <c r="S541" s="144"/>
      <c r="T541" s="90"/>
      <c r="U541" s="144"/>
      <c r="V541" s="90"/>
      <c r="W541" s="144"/>
      <c r="X541" s="90"/>
      <c r="Y541" s="144"/>
      <c r="Z541" s="90"/>
      <c r="AA541" s="144"/>
      <c r="AB541" s="90"/>
      <c r="AC541" s="144"/>
      <c r="AD541" s="90"/>
      <c r="AE541" s="144"/>
      <c r="AF541" s="142" t="str">
        <f>IF(AND(O541="",Q541="",S541="",U541="",W541="",Y541="",AA541="",AC541=""),"",IF(OR(AND(O541&lt;&gt;"NA",O541&lt;&gt;"C",O541&lt;&gt;"NC",O541&lt;&gt;"SF",O541&lt;&gt;""),AND(Q541&lt;&gt;"NA",Q541&lt;&gt;"C",Q541&lt;&gt;"NC",Q541&lt;&gt;"SF",Q541&lt;&gt;""),AND(S541&lt;&gt;"NA",S541&lt;&gt;"C",S541&lt;&gt;"NC",S541&lt;&gt;"SF",S541&lt;&gt;""),AND(U541&lt;&gt;"NA",U541&lt;&gt;"C",U541&lt;&gt;"NC",U541&lt;&gt;"SF",U541&lt;&gt;""),AND(W541&lt;&gt;"NA",W541&lt;&gt;"C",W541&lt;&gt;"NC",W541&lt;&gt;"SF",W541&lt;&gt;""),AND(Y541&lt;&gt;"NA",Y541&lt;&gt;"C",Y541&lt;&gt;"NC",Y541&lt;&gt;"SF",Y541&lt;&gt;""),AND(AA541&lt;&gt;"NA",AA541&lt;&gt;"C",AA541&lt;&gt;"NC",AA541&lt;&gt;"SF",AA541&lt;&gt;""),AND(AC541&lt;&gt;"NA",AC541&lt;&gt;"C",AC541&lt;&gt;"NC",AC541&lt;&gt;"SF",AC541&lt;&gt;"")),"FALSO",IF(AND(O541="NA",Q541="NA",S541="NA",U541="NA",W541="NA",Y541="NA",AA541="NA",AC541="NA"),"NA",IF(OR(O541="NC",Q541="NC",S541="NC",U541="NC",W541="NC",Y541="NC",AA541="NC",AC541="NC",O541="SF",Q541="SF",S541="SF",U541="SF",W541="SF",Y541="SF",AA541="SF",AC541="SF"),"NC",IF(OR(O541="C",Q541="C",S541="C",U541="C",W541="C",Y541="C",AA541="C",AC541="C"),"C","")))))</f>
        <v/>
      </c>
      <c r="AG541" s="185" t="b">
        <f>IF(AND(AE541="C",AF541="C"),"UTILIZOU O PDA CORRETAMENTE",IF(AND(AE541="C",AF541="NC"),"UTILIZOU O PDA CORRETAMENTE. NÃO HÁ FOTOS DE TODAS AS ETAPAS",IF(AND(AE541="NC",AF541="NC"),"NÃO UTILIZOU O PDA",IF(AND(AE541="NA",AF541="NA"),"NÃO AVALIADO POR FALHA DE SINCRONISMO"))))</f>
        <v>0</v>
      </c>
      <c r="AH541" s="144"/>
      <c r="AI541" s="150" t="s">
        <v>6</v>
      </c>
      <c r="AJ541" s="149">
        <f>E541</f>
        <v>0</v>
      </c>
      <c r="AK541" s="151" t="s">
        <v>60</v>
      </c>
    </row>
    <row r="542" spans="1:37" ht="30" customHeight="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193"/>
      <c r="O542" s="155"/>
      <c r="P542" s="90"/>
      <c r="Q542" s="144"/>
      <c r="R542" s="90"/>
      <c r="S542" s="144"/>
      <c r="T542" s="90"/>
      <c r="U542" s="144"/>
      <c r="V542" s="90"/>
      <c r="W542" s="144"/>
      <c r="X542" s="90"/>
      <c r="Y542" s="144"/>
      <c r="Z542" s="90"/>
      <c r="AA542" s="144"/>
      <c r="AB542" s="90"/>
      <c r="AC542" s="144"/>
      <c r="AD542" s="90"/>
      <c r="AE542" s="144"/>
      <c r="AF542" s="142" t="str">
        <f>IF(AND(O542="",Q542="",S542="",U542="",W542="",Y542="",AA542="",AC542=""),"",IF(OR(AND(O542&lt;&gt;"NA",O542&lt;&gt;"C",O542&lt;&gt;"NC",O542&lt;&gt;"SF",O542&lt;&gt;""),AND(Q542&lt;&gt;"NA",Q542&lt;&gt;"C",Q542&lt;&gt;"NC",Q542&lt;&gt;"SF",Q542&lt;&gt;""),AND(S542&lt;&gt;"NA",S542&lt;&gt;"C",S542&lt;&gt;"NC",S542&lt;&gt;"SF",S542&lt;&gt;""),AND(U542&lt;&gt;"NA",U542&lt;&gt;"C",U542&lt;&gt;"NC",U542&lt;&gt;"SF",U542&lt;&gt;""),AND(W542&lt;&gt;"NA",W542&lt;&gt;"C",W542&lt;&gt;"NC",W542&lt;&gt;"SF",W542&lt;&gt;""),AND(Y542&lt;&gt;"NA",Y542&lt;&gt;"C",Y542&lt;&gt;"NC",Y542&lt;&gt;"SF",Y542&lt;&gt;""),AND(AA542&lt;&gt;"NA",AA542&lt;&gt;"C",AA542&lt;&gt;"NC",AA542&lt;&gt;"SF",AA542&lt;&gt;""),AND(AC542&lt;&gt;"NA",AC542&lt;&gt;"C",AC542&lt;&gt;"NC",AC542&lt;&gt;"SF",AC542&lt;&gt;"")),"FALSO",IF(AND(O542="NA",Q542="NA",S542="NA",U542="NA",W542="NA",Y542="NA",AA542="NA",AC542="NA"),"NA",IF(OR(O542="NC",Q542="NC",S542="NC",U542="NC",W542="NC",Y542="NC",AA542="NC",AC542="NC",O542="SF",Q542="SF",S542="SF",U542="SF",W542="SF",Y542="SF",AA542="SF",AC542="SF"),"NC",IF(OR(O542="C",Q542="C",S542="C",U542="C",W542="C",Y542="C",AA542="C",AC542="C"),"C","")))))</f>
        <v/>
      </c>
      <c r="AG542" s="185" t="b">
        <f>IF(AND(AE542="C",AF542="C"),"UTILIZOU O PDA CORRETAMENTE",IF(AND(AE542="C",AF542="NC"),"UTILIZOU O PDA CORRETAMENTE. NÃO HÁ FOTOS DE TODAS AS ETAPAS",IF(AND(AE542="NC",AF542="NC"),"NÃO UTILIZOU O PDA",IF(AND(AE542="NA",AF542="NA"),"NÃO AVALIADO POR FALHA DE SINCRONISMO"))))</f>
        <v>0</v>
      </c>
      <c r="AH542" s="144"/>
      <c r="AI542" s="150" t="s">
        <v>6</v>
      </c>
      <c r="AJ542" s="149">
        <f>E542</f>
        <v>0</v>
      </c>
      <c r="AK542" s="151" t="s">
        <v>60</v>
      </c>
    </row>
    <row r="543" spans="1:37" ht="30" customHeight="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193"/>
      <c r="O543" s="155"/>
      <c r="P543" s="90"/>
      <c r="Q543" s="144"/>
      <c r="R543" s="90"/>
      <c r="S543" s="144"/>
      <c r="T543" s="90"/>
      <c r="U543" s="144"/>
      <c r="V543" s="90"/>
      <c r="W543" s="144"/>
      <c r="X543" s="90"/>
      <c r="Y543" s="144"/>
      <c r="Z543" s="90"/>
      <c r="AA543" s="144"/>
      <c r="AB543" s="90"/>
      <c r="AC543" s="144"/>
      <c r="AD543" s="90"/>
      <c r="AE543" s="144"/>
      <c r="AF543" s="142" t="str">
        <f>IF(AND(O543="",Q543="",S543="",U543="",W543="",Y543="",AA543="",AC543=""),"",IF(OR(AND(O543&lt;&gt;"NA",O543&lt;&gt;"C",O543&lt;&gt;"NC",O543&lt;&gt;"SF",O543&lt;&gt;""),AND(Q543&lt;&gt;"NA",Q543&lt;&gt;"C",Q543&lt;&gt;"NC",Q543&lt;&gt;"SF",Q543&lt;&gt;""),AND(S543&lt;&gt;"NA",S543&lt;&gt;"C",S543&lt;&gt;"NC",S543&lt;&gt;"SF",S543&lt;&gt;""),AND(U543&lt;&gt;"NA",U543&lt;&gt;"C",U543&lt;&gt;"NC",U543&lt;&gt;"SF",U543&lt;&gt;""),AND(W543&lt;&gt;"NA",W543&lt;&gt;"C",W543&lt;&gt;"NC",W543&lt;&gt;"SF",W543&lt;&gt;""),AND(Y543&lt;&gt;"NA",Y543&lt;&gt;"C",Y543&lt;&gt;"NC",Y543&lt;&gt;"SF",Y543&lt;&gt;""),AND(AA543&lt;&gt;"NA",AA543&lt;&gt;"C",AA543&lt;&gt;"NC",AA543&lt;&gt;"SF",AA543&lt;&gt;""),AND(AC543&lt;&gt;"NA",AC543&lt;&gt;"C",AC543&lt;&gt;"NC",AC543&lt;&gt;"SF",AC543&lt;&gt;"")),"FALSO",IF(AND(O543="NA",Q543="NA",S543="NA",U543="NA",W543="NA",Y543="NA",AA543="NA",AC543="NA"),"NA",IF(OR(O543="NC",Q543="NC",S543="NC",U543="NC",W543="NC",Y543="NC",AA543="NC",AC543="NC",O543="SF",Q543="SF",S543="SF",U543="SF",W543="SF",Y543="SF",AA543="SF",AC543="SF"),"NC",IF(OR(O543="C",Q543="C",S543="C",U543="C",W543="C",Y543="C",AA543="C",AC543="C"),"C","")))))</f>
        <v/>
      </c>
      <c r="AG543" s="185" t="b">
        <f>IF(AND(AE543="C",AF543="C"),"UTILIZOU O PDA CORRETAMENTE",IF(AND(AE543="C",AF543="NC"),"UTILIZOU O PDA CORRETAMENTE. NÃO HÁ FOTOS DE TODAS AS ETAPAS",IF(AND(AE543="NC",AF543="NC"),"NÃO UTILIZOU O PDA",IF(AND(AE543="NA",AF543="NA"),"NÃO AVALIADO POR FALHA DE SINCRONISMO"))))</f>
        <v>0</v>
      </c>
      <c r="AH543" s="144"/>
      <c r="AI543" s="150" t="s">
        <v>6</v>
      </c>
      <c r="AJ543" s="149">
        <f>E543</f>
        <v>0</v>
      </c>
      <c r="AK543" s="151" t="s">
        <v>60</v>
      </c>
    </row>
    <row r="544" spans="1:37" ht="30" customHeight="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193"/>
      <c r="O544" s="155"/>
      <c r="P544" s="90"/>
      <c r="Q544" s="144"/>
      <c r="R544" s="90"/>
      <c r="S544" s="144"/>
      <c r="T544" s="90"/>
      <c r="U544" s="144"/>
      <c r="V544" s="90"/>
      <c r="W544" s="144"/>
      <c r="X544" s="90"/>
      <c r="Y544" s="144"/>
      <c r="Z544" s="90"/>
      <c r="AA544" s="144"/>
      <c r="AB544" s="90"/>
      <c r="AC544" s="144"/>
      <c r="AD544" s="90"/>
      <c r="AE544" s="144"/>
      <c r="AF544" s="142" t="str">
        <f>IF(AND(O544="",Q544="",S544="",U544="",W544="",Y544="",AA544="",AC544=""),"",IF(OR(AND(O544&lt;&gt;"NA",O544&lt;&gt;"C",O544&lt;&gt;"NC",O544&lt;&gt;"SF",O544&lt;&gt;""),AND(Q544&lt;&gt;"NA",Q544&lt;&gt;"C",Q544&lt;&gt;"NC",Q544&lt;&gt;"SF",Q544&lt;&gt;""),AND(S544&lt;&gt;"NA",S544&lt;&gt;"C",S544&lt;&gt;"NC",S544&lt;&gt;"SF",S544&lt;&gt;""),AND(U544&lt;&gt;"NA",U544&lt;&gt;"C",U544&lt;&gt;"NC",U544&lt;&gt;"SF",U544&lt;&gt;""),AND(W544&lt;&gt;"NA",W544&lt;&gt;"C",W544&lt;&gt;"NC",W544&lt;&gt;"SF",W544&lt;&gt;""),AND(Y544&lt;&gt;"NA",Y544&lt;&gt;"C",Y544&lt;&gt;"NC",Y544&lt;&gt;"SF",Y544&lt;&gt;""),AND(AA544&lt;&gt;"NA",AA544&lt;&gt;"C",AA544&lt;&gt;"NC",AA544&lt;&gt;"SF",AA544&lt;&gt;""),AND(AC544&lt;&gt;"NA",AC544&lt;&gt;"C",AC544&lt;&gt;"NC",AC544&lt;&gt;"SF",AC544&lt;&gt;"")),"FALSO",IF(AND(O544="NA",Q544="NA",S544="NA",U544="NA",W544="NA",Y544="NA",AA544="NA",AC544="NA"),"NA",IF(OR(O544="NC",Q544="NC",S544="NC",U544="NC",W544="NC",Y544="NC",AA544="NC",AC544="NC",O544="SF",Q544="SF",S544="SF",U544="SF",W544="SF",Y544="SF",AA544="SF",AC544="SF"),"NC",IF(OR(O544="C",Q544="C",S544="C",U544="C",W544="C",Y544="C",AA544="C",AC544="C"),"C","")))))</f>
        <v/>
      </c>
      <c r="AG544" s="185" t="b">
        <f>IF(AND(AE544="C",AF544="C"),"UTILIZOU O PDA CORRETAMENTE",IF(AND(AE544="C",AF544="NC"),"UTILIZOU O PDA CORRETAMENTE. NÃO HÁ FOTOS DE TODAS AS ETAPAS",IF(AND(AE544="NC",AF544="NC"),"NÃO UTILIZOU O PDA",IF(AND(AE544="NA",AF544="NA"),"NÃO AVALIADO POR FALHA DE SINCRONISMO"))))</f>
        <v>0</v>
      </c>
      <c r="AH544" s="144"/>
      <c r="AI544" s="150" t="s">
        <v>6</v>
      </c>
      <c r="AJ544" s="149">
        <f>E544</f>
        <v>0</v>
      </c>
      <c r="AK544" s="151" t="s">
        <v>60</v>
      </c>
    </row>
    <row r="545" spans="1:37" ht="30" customHeight="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193"/>
      <c r="O545" s="155"/>
      <c r="P545" s="90"/>
      <c r="Q545" s="144"/>
      <c r="R545" s="90"/>
      <c r="S545" s="144"/>
      <c r="T545" s="90"/>
      <c r="U545" s="144"/>
      <c r="V545" s="90"/>
      <c r="W545" s="144"/>
      <c r="X545" s="90"/>
      <c r="Y545" s="144"/>
      <c r="Z545" s="90"/>
      <c r="AA545" s="144"/>
      <c r="AB545" s="90"/>
      <c r="AC545" s="144"/>
      <c r="AD545" s="90"/>
      <c r="AE545" s="144"/>
      <c r="AF545" s="142" t="str">
        <f>IF(AND(O545="",Q545="",S545="",U545="",W545="",Y545="",AA545="",AC545=""),"",IF(OR(AND(O545&lt;&gt;"NA",O545&lt;&gt;"C",O545&lt;&gt;"NC",O545&lt;&gt;"SF",O545&lt;&gt;""),AND(Q545&lt;&gt;"NA",Q545&lt;&gt;"C",Q545&lt;&gt;"NC",Q545&lt;&gt;"SF",Q545&lt;&gt;""),AND(S545&lt;&gt;"NA",S545&lt;&gt;"C",S545&lt;&gt;"NC",S545&lt;&gt;"SF",S545&lt;&gt;""),AND(U545&lt;&gt;"NA",U545&lt;&gt;"C",U545&lt;&gt;"NC",U545&lt;&gt;"SF",U545&lt;&gt;""),AND(W545&lt;&gt;"NA",W545&lt;&gt;"C",W545&lt;&gt;"NC",W545&lt;&gt;"SF",W545&lt;&gt;""),AND(Y545&lt;&gt;"NA",Y545&lt;&gt;"C",Y545&lt;&gt;"NC",Y545&lt;&gt;"SF",Y545&lt;&gt;""),AND(AA545&lt;&gt;"NA",AA545&lt;&gt;"C",AA545&lt;&gt;"NC",AA545&lt;&gt;"SF",AA545&lt;&gt;""),AND(AC545&lt;&gt;"NA",AC545&lt;&gt;"C",AC545&lt;&gt;"NC",AC545&lt;&gt;"SF",AC545&lt;&gt;"")),"FALSO",IF(AND(O545="NA",Q545="NA",S545="NA",U545="NA",W545="NA",Y545="NA",AA545="NA",AC545="NA"),"NA",IF(OR(O545="NC",Q545="NC",S545="NC",U545="NC",W545="NC",Y545="NC",AA545="NC",AC545="NC",O545="SF",Q545="SF",S545="SF",U545="SF",W545="SF",Y545="SF",AA545="SF",AC545="SF"),"NC",IF(OR(O545="C",Q545="C",S545="C",U545="C",W545="C",Y545="C",AA545="C",AC545="C"),"C","")))))</f>
        <v/>
      </c>
      <c r="AG545" s="185" t="b">
        <f>IF(AND(AE545="C",AF545="C"),"UTILIZOU O PDA CORRETAMENTE",IF(AND(AE545="C",AF545="NC"),"UTILIZOU O PDA CORRETAMENTE. NÃO HÁ FOTOS DE TODAS AS ETAPAS",IF(AND(AE545="NC",AF545="NC"),"NÃO UTILIZOU O PDA",IF(AND(AE545="NA",AF545="NA"),"NÃO AVALIADO POR FALHA DE SINCRONISMO"))))</f>
        <v>0</v>
      </c>
      <c r="AH545" s="144"/>
      <c r="AI545" s="150" t="s">
        <v>6</v>
      </c>
      <c r="AJ545" s="149">
        <f>E545</f>
        <v>0</v>
      </c>
      <c r="AK545" s="151" t="s">
        <v>60</v>
      </c>
    </row>
    <row r="546" spans="1:37" ht="30" customHeight="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193"/>
      <c r="O546" s="155"/>
      <c r="P546" s="90"/>
      <c r="Q546" s="144"/>
      <c r="R546" s="90"/>
      <c r="S546" s="144"/>
      <c r="T546" s="90"/>
      <c r="U546" s="144"/>
      <c r="V546" s="90"/>
      <c r="W546" s="144"/>
      <c r="X546" s="90"/>
      <c r="Y546" s="144"/>
      <c r="Z546" s="90"/>
      <c r="AA546" s="144"/>
      <c r="AB546" s="90"/>
      <c r="AC546" s="144"/>
      <c r="AD546" s="90"/>
      <c r="AE546" s="144"/>
      <c r="AF546" s="142" t="str">
        <f>IF(AND(O546="",Q546="",S546="",U546="",W546="",Y546="",AA546="",AC546=""),"",IF(OR(AND(O546&lt;&gt;"NA",O546&lt;&gt;"C",O546&lt;&gt;"NC",O546&lt;&gt;"SF",O546&lt;&gt;""),AND(Q546&lt;&gt;"NA",Q546&lt;&gt;"C",Q546&lt;&gt;"NC",Q546&lt;&gt;"SF",Q546&lt;&gt;""),AND(S546&lt;&gt;"NA",S546&lt;&gt;"C",S546&lt;&gt;"NC",S546&lt;&gt;"SF",S546&lt;&gt;""),AND(U546&lt;&gt;"NA",U546&lt;&gt;"C",U546&lt;&gt;"NC",U546&lt;&gt;"SF",U546&lt;&gt;""),AND(W546&lt;&gt;"NA",W546&lt;&gt;"C",W546&lt;&gt;"NC",W546&lt;&gt;"SF",W546&lt;&gt;""),AND(Y546&lt;&gt;"NA",Y546&lt;&gt;"C",Y546&lt;&gt;"NC",Y546&lt;&gt;"SF",Y546&lt;&gt;""),AND(AA546&lt;&gt;"NA",AA546&lt;&gt;"C",AA546&lt;&gt;"NC",AA546&lt;&gt;"SF",AA546&lt;&gt;""),AND(AC546&lt;&gt;"NA",AC546&lt;&gt;"C",AC546&lt;&gt;"NC",AC546&lt;&gt;"SF",AC546&lt;&gt;"")),"FALSO",IF(AND(O546="NA",Q546="NA",S546="NA",U546="NA",W546="NA",Y546="NA",AA546="NA",AC546="NA"),"NA",IF(OR(O546="NC",Q546="NC",S546="NC",U546="NC",W546="NC",Y546="NC",AA546="NC",AC546="NC",O546="SF",Q546="SF",S546="SF",U546="SF",W546="SF",Y546="SF",AA546="SF",AC546="SF"),"NC",IF(OR(O546="C",Q546="C",S546="C",U546="C",W546="C",Y546="C",AA546="C",AC546="C"),"C","")))))</f>
        <v/>
      </c>
      <c r="AG546" s="185" t="b">
        <f>IF(AND(AE546="C",AF546="C"),"UTILIZOU O PDA CORRETAMENTE",IF(AND(AE546="C",AF546="NC"),"UTILIZOU O PDA CORRETAMENTE. NÃO HÁ FOTOS DE TODAS AS ETAPAS",IF(AND(AE546="NC",AF546="NC"),"NÃO UTILIZOU O PDA",IF(AND(AE546="NA",AF546="NA"),"NÃO AVALIADO POR FALHA DE SINCRONISMO"))))</f>
        <v>0</v>
      </c>
      <c r="AH546" s="144"/>
      <c r="AI546" s="150" t="s">
        <v>6</v>
      </c>
      <c r="AJ546" s="149">
        <f>E546</f>
        <v>0</v>
      </c>
      <c r="AK546" s="151" t="s">
        <v>60</v>
      </c>
    </row>
    <row r="547" spans="1:37" ht="30" customHeight="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193"/>
      <c r="O547" s="155"/>
      <c r="P547" s="90"/>
      <c r="Q547" s="144"/>
      <c r="R547" s="90"/>
      <c r="S547" s="144"/>
      <c r="T547" s="90"/>
      <c r="U547" s="144"/>
      <c r="V547" s="90"/>
      <c r="W547" s="144"/>
      <c r="X547" s="90"/>
      <c r="Y547" s="144"/>
      <c r="Z547" s="90"/>
      <c r="AA547" s="144"/>
      <c r="AB547" s="90"/>
      <c r="AC547" s="144"/>
      <c r="AD547" s="90"/>
      <c r="AE547" s="144"/>
      <c r="AF547" s="142" t="str">
        <f>IF(AND(O547="",Q547="",S547="",U547="",W547="",Y547="",AA547="",AC547=""),"",IF(OR(AND(O547&lt;&gt;"NA",O547&lt;&gt;"C",O547&lt;&gt;"NC",O547&lt;&gt;"SF",O547&lt;&gt;""),AND(Q547&lt;&gt;"NA",Q547&lt;&gt;"C",Q547&lt;&gt;"NC",Q547&lt;&gt;"SF",Q547&lt;&gt;""),AND(S547&lt;&gt;"NA",S547&lt;&gt;"C",S547&lt;&gt;"NC",S547&lt;&gt;"SF",S547&lt;&gt;""),AND(U547&lt;&gt;"NA",U547&lt;&gt;"C",U547&lt;&gt;"NC",U547&lt;&gt;"SF",U547&lt;&gt;""),AND(W547&lt;&gt;"NA",W547&lt;&gt;"C",W547&lt;&gt;"NC",W547&lt;&gt;"SF",W547&lt;&gt;""),AND(Y547&lt;&gt;"NA",Y547&lt;&gt;"C",Y547&lt;&gt;"NC",Y547&lt;&gt;"SF",Y547&lt;&gt;""),AND(AA547&lt;&gt;"NA",AA547&lt;&gt;"C",AA547&lt;&gt;"NC",AA547&lt;&gt;"SF",AA547&lt;&gt;""),AND(AC547&lt;&gt;"NA",AC547&lt;&gt;"C",AC547&lt;&gt;"NC",AC547&lt;&gt;"SF",AC547&lt;&gt;"")),"FALSO",IF(AND(O547="NA",Q547="NA",S547="NA",U547="NA",W547="NA",Y547="NA",AA547="NA",AC547="NA"),"NA",IF(OR(O547="NC",Q547="NC",S547="NC",U547="NC",W547="NC",Y547="NC",AA547="NC",AC547="NC",O547="SF",Q547="SF",S547="SF",U547="SF",W547="SF",Y547="SF",AA547="SF",AC547="SF"),"NC",IF(OR(O547="C",Q547="C",S547="C",U547="C",W547="C",Y547="C",AA547="C",AC547="C"),"C","")))))</f>
        <v/>
      </c>
      <c r="AG547" s="185" t="b">
        <f>IF(AND(AE547="C",AF547="C"),"UTILIZOU O PDA CORRETAMENTE",IF(AND(AE547="C",AF547="NC"),"UTILIZOU O PDA CORRETAMENTE. NÃO HÁ FOTOS DE TODAS AS ETAPAS",IF(AND(AE547="NC",AF547="NC"),"NÃO UTILIZOU O PDA",IF(AND(AE547="NA",AF547="NA"),"NÃO AVALIADO POR FALHA DE SINCRONISMO"))))</f>
        <v>0</v>
      </c>
      <c r="AH547" s="144"/>
      <c r="AI547" s="150" t="s">
        <v>6</v>
      </c>
      <c r="AJ547" s="149">
        <f>E547</f>
        <v>0</v>
      </c>
      <c r="AK547" s="151" t="s">
        <v>60</v>
      </c>
    </row>
    <row r="548" spans="1:37" ht="30" customHeight="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193"/>
      <c r="O548" s="155"/>
      <c r="P548" s="90"/>
      <c r="Q548" s="144"/>
      <c r="R548" s="90"/>
      <c r="S548" s="144"/>
      <c r="T548" s="90"/>
      <c r="U548" s="144"/>
      <c r="V548" s="90"/>
      <c r="W548" s="144"/>
      <c r="X548" s="90"/>
      <c r="Y548" s="144"/>
      <c r="Z548" s="90"/>
      <c r="AA548" s="144"/>
      <c r="AB548" s="90"/>
      <c r="AC548" s="144"/>
      <c r="AD548" s="90"/>
      <c r="AE548" s="144"/>
      <c r="AF548" s="142" t="str">
        <f>IF(AND(O548="",Q548="",S548="",U548="",W548="",Y548="",AA548="",AC548=""),"",IF(OR(AND(O548&lt;&gt;"NA",O548&lt;&gt;"C",O548&lt;&gt;"NC",O548&lt;&gt;"SF",O548&lt;&gt;""),AND(Q548&lt;&gt;"NA",Q548&lt;&gt;"C",Q548&lt;&gt;"NC",Q548&lt;&gt;"SF",Q548&lt;&gt;""),AND(S548&lt;&gt;"NA",S548&lt;&gt;"C",S548&lt;&gt;"NC",S548&lt;&gt;"SF",S548&lt;&gt;""),AND(U548&lt;&gt;"NA",U548&lt;&gt;"C",U548&lt;&gt;"NC",U548&lt;&gt;"SF",U548&lt;&gt;""),AND(W548&lt;&gt;"NA",W548&lt;&gt;"C",W548&lt;&gt;"NC",W548&lt;&gt;"SF",W548&lt;&gt;""),AND(Y548&lt;&gt;"NA",Y548&lt;&gt;"C",Y548&lt;&gt;"NC",Y548&lt;&gt;"SF",Y548&lt;&gt;""),AND(AA548&lt;&gt;"NA",AA548&lt;&gt;"C",AA548&lt;&gt;"NC",AA548&lt;&gt;"SF",AA548&lt;&gt;""),AND(AC548&lt;&gt;"NA",AC548&lt;&gt;"C",AC548&lt;&gt;"NC",AC548&lt;&gt;"SF",AC548&lt;&gt;"")),"FALSO",IF(AND(O548="NA",Q548="NA",S548="NA",U548="NA",W548="NA",Y548="NA",AA548="NA",AC548="NA"),"NA",IF(OR(O548="NC",Q548="NC",S548="NC",U548="NC",W548="NC",Y548="NC",AA548="NC",AC548="NC",O548="SF",Q548="SF",S548="SF",U548="SF",W548="SF",Y548="SF",AA548="SF",AC548="SF"),"NC",IF(OR(O548="C",Q548="C",S548="C",U548="C",W548="C",Y548="C",AA548="C",AC548="C"),"C","")))))</f>
        <v/>
      </c>
      <c r="AG548" s="185" t="b">
        <f>IF(AND(AE548="C",AF548="C"),"UTILIZOU O PDA CORRETAMENTE",IF(AND(AE548="C",AF548="NC"),"UTILIZOU O PDA CORRETAMENTE. NÃO HÁ FOTOS DE TODAS AS ETAPAS",IF(AND(AE548="NC",AF548="NC"),"NÃO UTILIZOU O PDA",IF(AND(AE548="NA",AF548="NA"),"NÃO AVALIADO POR FALHA DE SINCRONISMO"))))</f>
        <v>0</v>
      </c>
      <c r="AH548" s="144"/>
      <c r="AI548" s="150" t="s">
        <v>6</v>
      </c>
      <c r="AJ548" s="149">
        <f>E548</f>
        <v>0</v>
      </c>
      <c r="AK548" s="151" t="s">
        <v>60</v>
      </c>
    </row>
    <row r="549" spans="1:37" ht="30" customHeight="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193"/>
      <c r="O549" s="155"/>
      <c r="P549" s="90"/>
      <c r="Q549" s="144"/>
      <c r="R549" s="90"/>
      <c r="S549" s="144"/>
      <c r="T549" s="90"/>
      <c r="U549" s="144"/>
      <c r="V549" s="90"/>
      <c r="W549" s="144"/>
      <c r="X549" s="90"/>
      <c r="Y549" s="144"/>
      <c r="Z549" s="90"/>
      <c r="AA549" s="144"/>
      <c r="AB549" s="90"/>
      <c r="AC549" s="144"/>
      <c r="AD549" s="90"/>
      <c r="AE549" s="144"/>
      <c r="AF549" s="142" t="str">
        <f>IF(AND(O549="",Q549="",S549="",U549="",W549="",Y549="",AA549="",AC549=""),"",IF(OR(AND(O549&lt;&gt;"NA",O549&lt;&gt;"C",O549&lt;&gt;"NC",O549&lt;&gt;"SF",O549&lt;&gt;""),AND(Q549&lt;&gt;"NA",Q549&lt;&gt;"C",Q549&lt;&gt;"NC",Q549&lt;&gt;"SF",Q549&lt;&gt;""),AND(S549&lt;&gt;"NA",S549&lt;&gt;"C",S549&lt;&gt;"NC",S549&lt;&gt;"SF",S549&lt;&gt;""),AND(U549&lt;&gt;"NA",U549&lt;&gt;"C",U549&lt;&gt;"NC",U549&lt;&gt;"SF",U549&lt;&gt;""),AND(W549&lt;&gt;"NA",W549&lt;&gt;"C",W549&lt;&gt;"NC",W549&lt;&gt;"SF",W549&lt;&gt;""),AND(Y549&lt;&gt;"NA",Y549&lt;&gt;"C",Y549&lt;&gt;"NC",Y549&lt;&gt;"SF",Y549&lt;&gt;""),AND(AA549&lt;&gt;"NA",AA549&lt;&gt;"C",AA549&lt;&gt;"NC",AA549&lt;&gt;"SF",AA549&lt;&gt;""),AND(AC549&lt;&gt;"NA",AC549&lt;&gt;"C",AC549&lt;&gt;"NC",AC549&lt;&gt;"SF",AC549&lt;&gt;"")),"FALSO",IF(AND(O549="NA",Q549="NA",S549="NA",U549="NA",W549="NA",Y549="NA",AA549="NA",AC549="NA"),"NA",IF(OR(O549="NC",Q549="NC",S549="NC",U549="NC",W549="NC",Y549="NC",AA549="NC",AC549="NC",O549="SF",Q549="SF",S549="SF",U549="SF",W549="SF",Y549="SF",AA549="SF",AC549="SF"),"NC",IF(OR(O549="C",Q549="C",S549="C",U549="C",W549="C",Y549="C",AA549="C",AC549="C"),"C","")))))</f>
        <v/>
      </c>
      <c r="AG549" s="185" t="b">
        <f>IF(AND(AE549="C",AF549="C"),"UTILIZOU O PDA CORRETAMENTE",IF(AND(AE549="C",AF549="NC"),"UTILIZOU O PDA CORRETAMENTE. NÃO HÁ FOTOS DE TODAS AS ETAPAS",IF(AND(AE549="NC",AF549="NC"),"NÃO UTILIZOU O PDA",IF(AND(AE549="NA",AF549="NA"),"NÃO AVALIADO POR FALHA DE SINCRONISMO"))))</f>
        <v>0</v>
      </c>
      <c r="AH549" s="144"/>
      <c r="AI549" s="150" t="s">
        <v>6</v>
      </c>
      <c r="AJ549" s="149">
        <f>E549</f>
        <v>0</v>
      </c>
      <c r="AK549" s="151" t="s">
        <v>60</v>
      </c>
    </row>
    <row r="550" spans="1:37" ht="30" customHeight="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193"/>
      <c r="O550" s="155"/>
      <c r="P550" s="90"/>
      <c r="Q550" s="144"/>
      <c r="R550" s="90"/>
      <c r="S550" s="144"/>
      <c r="T550" s="90"/>
      <c r="U550" s="144"/>
      <c r="V550" s="90"/>
      <c r="W550" s="144"/>
      <c r="X550" s="90"/>
      <c r="Y550" s="144"/>
      <c r="Z550" s="90"/>
      <c r="AA550" s="144"/>
      <c r="AB550" s="90"/>
      <c r="AC550" s="144"/>
      <c r="AD550" s="90"/>
      <c r="AE550" s="144"/>
      <c r="AF550" s="142" t="str">
        <f>IF(AND(O550="",Q550="",S550="",U550="",W550="",Y550="",AA550="",AC550=""),"",IF(OR(AND(O550&lt;&gt;"NA",O550&lt;&gt;"C",O550&lt;&gt;"NC",O550&lt;&gt;"SF",O550&lt;&gt;""),AND(Q550&lt;&gt;"NA",Q550&lt;&gt;"C",Q550&lt;&gt;"NC",Q550&lt;&gt;"SF",Q550&lt;&gt;""),AND(S550&lt;&gt;"NA",S550&lt;&gt;"C",S550&lt;&gt;"NC",S550&lt;&gt;"SF",S550&lt;&gt;""),AND(U550&lt;&gt;"NA",U550&lt;&gt;"C",U550&lt;&gt;"NC",U550&lt;&gt;"SF",U550&lt;&gt;""),AND(W550&lt;&gt;"NA",W550&lt;&gt;"C",W550&lt;&gt;"NC",W550&lt;&gt;"SF",W550&lt;&gt;""),AND(Y550&lt;&gt;"NA",Y550&lt;&gt;"C",Y550&lt;&gt;"NC",Y550&lt;&gt;"SF",Y550&lt;&gt;""),AND(AA550&lt;&gt;"NA",AA550&lt;&gt;"C",AA550&lt;&gt;"NC",AA550&lt;&gt;"SF",AA550&lt;&gt;""),AND(AC550&lt;&gt;"NA",AC550&lt;&gt;"C",AC550&lt;&gt;"NC",AC550&lt;&gt;"SF",AC550&lt;&gt;"")),"FALSO",IF(AND(O550="NA",Q550="NA",S550="NA",U550="NA",W550="NA",Y550="NA",AA550="NA",AC550="NA"),"NA",IF(OR(O550="NC",Q550="NC",S550="NC",U550="NC",W550="NC",Y550="NC",AA550="NC",AC550="NC",O550="SF",Q550="SF",S550="SF",U550="SF",W550="SF",Y550="SF",AA550="SF",AC550="SF"),"NC",IF(OR(O550="C",Q550="C",S550="C",U550="C",W550="C",Y550="C",AA550="C",AC550="C"),"C","")))))</f>
        <v/>
      </c>
      <c r="AG550" s="185" t="b">
        <f>IF(AND(AE550="C",AF550="C"),"UTILIZOU O PDA CORRETAMENTE",IF(AND(AE550="C",AF550="NC"),"UTILIZOU O PDA CORRETAMENTE. NÃO HÁ FOTOS DE TODAS AS ETAPAS",IF(AND(AE550="NC",AF550="NC"),"NÃO UTILIZOU O PDA",IF(AND(AE550="NA",AF550="NA"),"NÃO AVALIADO POR FALHA DE SINCRONISMO"))))</f>
        <v>0</v>
      </c>
      <c r="AH550" s="144"/>
      <c r="AI550" s="150" t="s">
        <v>6</v>
      </c>
      <c r="AJ550" s="149">
        <f>E550</f>
        <v>0</v>
      </c>
      <c r="AK550" s="151" t="s">
        <v>60</v>
      </c>
    </row>
    <row r="551" spans="1:37" ht="30" customHeight="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193"/>
      <c r="O551" s="155"/>
      <c r="P551" s="90"/>
      <c r="Q551" s="144"/>
      <c r="R551" s="90"/>
      <c r="S551" s="144"/>
      <c r="T551" s="90"/>
      <c r="U551" s="144"/>
      <c r="V551" s="90"/>
      <c r="W551" s="144"/>
      <c r="X551" s="90"/>
      <c r="Y551" s="144"/>
      <c r="Z551" s="90"/>
      <c r="AA551" s="144"/>
      <c r="AB551" s="90"/>
      <c r="AC551" s="144"/>
      <c r="AD551" s="90"/>
      <c r="AE551" s="144"/>
      <c r="AF551" s="142" t="str">
        <f>IF(AND(O551="",Q551="",S551="",U551="",W551="",Y551="",AA551="",AC551=""),"",IF(OR(AND(O551&lt;&gt;"NA",O551&lt;&gt;"C",O551&lt;&gt;"NC",O551&lt;&gt;"SF",O551&lt;&gt;""),AND(Q551&lt;&gt;"NA",Q551&lt;&gt;"C",Q551&lt;&gt;"NC",Q551&lt;&gt;"SF",Q551&lt;&gt;""),AND(S551&lt;&gt;"NA",S551&lt;&gt;"C",S551&lt;&gt;"NC",S551&lt;&gt;"SF",S551&lt;&gt;""),AND(U551&lt;&gt;"NA",U551&lt;&gt;"C",U551&lt;&gt;"NC",U551&lt;&gt;"SF",U551&lt;&gt;""),AND(W551&lt;&gt;"NA",W551&lt;&gt;"C",W551&lt;&gt;"NC",W551&lt;&gt;"SF",W551&lt;&gt;""),AND(Y551&lt;&gt;"NA",Y551&lt;&gt;"C",Y551&lt;&gt;"NC",Y551&lt;&gt;"SF",Y551&lt;&gt;""),AND(AA551&lt;&gt;"NA",AA551&lt;&gt;"C",AA551&lt;&gt;"NC",AA551&lt;&gt;"SF",AA551&lt;&gt;""),AND(AC551&lt;&gt;"NA",AC551&lt;&gt;"C",AC551&lt;&gt;"NC",AC551&lt;&gt;"SF",AC551&lt;&gt;"")),"FALSO",IF(AND(O551="NA",Q551="NA",S551="NA",U551="NA",W551="NA",Y551="NA",AA551="NA",AC551="NA"),"NA",IF(OR(O551="NC",Q551="NC",S551="NC",U551="NC",W551="NC",Y551="NC",AA551="NC",AC551="NC",O551="SF",Q551="SF",S551="SF",U551="SF",W551="SF",Y551="SF",AA551="SF",AC551="SF"),"NC",IF(OR(O551="C",Q551="C",S551="C",U551="C",W551="C",Y551="C",AA551="C",AC551="C"),"C","")))))</f>
        <v/>
      </c>
      <c r="AG551" s="185" t="b">
        <f>IF(AND(AE551="C",AF551="C"),"UTILIZOU O PDA CORRETAMENTE",IF(AND(AE551="C",AF551="NC"),"UTILIZOU O PDA CORRETAMENTE. NÃO HÁ FOTOS DE TODAS AS ETAPAS",IF(AND(AE551="NC",AF551="NC"),"NÃO UTILIZOU O PDA",IF(AND(AE551="NA",AF551="NA"),"NÃO AVALIADO POR FALHA DE SINCRONISMO"))))</f>
        <v>0</v>
      </c>
      <c r="AH551" s="144"/>
      <c r="AI551" s="150" t="s">
        <v>6</v>
      </c>
      <c r="AJ551" s="149">
        <f>E551</f>
        <v>0</v>
      </c>
      <c r="AK551" s="151" t="s">
        <v>60</v>
      </c>
    </row>
    <row r="552" spans="1:37" ht="30" customHeight="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193"/>
      <c r="O552" s="155"/>
      <c r="P552" s="90"/>
      <c r="Q552" s="144"/>
      <c r="R552" s="90"/>
      <c r="S552" s="144"/>
      <c r="T552" s="90"/>
      <c r="U552" s="144"/>
      <c r="V552" s="90"/>
      <c r="W552" s="144"/>
      <c r="X552" s="90"/>
      <c r="Y552" s="144"/>
      <c r="Z552" s="90"/>
      <c r="AA552" s="144"/>
      <c r="AB552" s="90"/>
      <c r="AC552" s="144"/>
      <c r="AD552" s="90"/>
      <c r="AE552" s="144"/>
      <c r="AF552" s="142" t="str">
        <f>IF(AND(O552="",Q552="",S552="",U552="",W552="",Y552="",AA552="",AC552=""),"",IF(OR(AND(O552&lt;&gt;"NA",O552&lt;&gt;"C",O552&lt;&gt;"NC",O552&lt;&gt;"SF",O552&lt;&gt;""),AND(Q552&lt;&gt;"NA",Q552&lt;&gt;"C",Q552&lt;&gt;"NC",Q552&lt;&gt;"SF",Q552&lt;&gt;""),AND(S552&lt;&gt;"NA",S552&lt;&gt;"C",S552&lt;&gt;"NC",S552&lt;&gt;"SF",S552&lt;&gt;""),AND(U552&lt;&gt;"NA",U552&lt;&gt;"C",U552&lt;&gt;"NC",U552&lt;&gt;"SF",U552&lt;&gt;""),AND(W552&lt;&gt;"NA",W552&lt;&gt;"C",W552&lt;&gt;"NC",W552&lt;&gt;"SF",W552&lt;&gt;""),AND(Y552&lt;&gt;"NA",Y552&lt;&gt;"C",Y552&lt;&gt;"NC",Y552&lt;&gt;"SF",Y552&lt;&gt;""),AND(AA552&lt;&gt;"NA",AA552&lt;&gt;"C",AA552&lt;&gt;"NC",AA552&lt;&gt;"SF",AA552&lt;&gt;""),AND(AC552&lt;&gt;"NA",AC552&lt;&gt;"C",AC552&lt;&gt;"NC",AC552&lt;&gt;"SF",AC552&lt;&gt;"")),"FALSO",IF(AND(O552="NA",Q552="NA",S552="NA",U552="NA",W552="NA",Y552="NA",AA552="NA",AC552="NA"),"NA",IF(OR(O552="NC",Q552="NC",S552="NC",U552="NC",W552="NC",Y552="NC",AA552="NC",AC552="NC",O552="SF",Q552="SF",S552="SF",U552="SF",W552="SF",Y552="SF",AA552="SF",AC552="SF"),"NC",IF(OR(O552="C",Q552="C",S552="C",U552="C",W552="C",Y552="C",AA552="C",AC552="C"),"C","")))))</f>
        <v/>
      </c>
      <c r="AG552" s="185" t="b">
        <f>IF(AND(AE552="C",AF552="C"),"UTILIZOU O PDA CORRETAMENTE",IF(AND(AE552="C",AF552="NC"),"UTILIZOU O PDA CORRETAMENTE. NÃO HÁ FOTOS DE TODAS AS ETAPAS",IF(AND(AE552="NC",AF552="NC"),"NÃO UTILIZOU O PDA",IF(AND(AE552="NA",AF552="NA"),"NÃO AVALIADO POR FALHA DE SINCRONISMO"))))</f>
        <v>0</v>
      </c>
      <c r="AH552" s="144"/>
      <c r="AI552" s="150" t="s">
        <v>6</v>
      </c>
      <c r="AJ552" s="149">
        <f>E552</f>
        <v>0</v>
      </c>
      <c r="AK552" s="151" t="s">
        <v>60</v>
      </c>
    </row>
    <row r="553" spans="1:37" ht="30" customHeight="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193"/>
      <c r="O553" s="155"/>
      <c r="P553" s="90"/>
      <c r="Q553" s="144"/>
      <c r="R553" s="90"/>
      <c r="S553" s="144"/>
      <c r="T553" s="90"/>
      <c r="U553" s="144"/>
      <c r="V553" s="90"/>
      <c r="W553" s="144"/>
      <c r="X553" s="90"/>
      <c r="Y553" s="144"/>
      <c r="Z553" s="90"/>
      <c r="AA553" s="144"/>
      <c r="AB553" s="90"/>
      <c r="AC553" s="144"/>
      <c r="AD553" s="90"/>
      <c r="AE553" s="144"/>
      <c r="AF553" s="142" t="str">
        <f>IF(AND(O553="",Q553="",S553="",U553="",W553="",Y553="",AA553="",AC553=""),"",IF(OR(AND(O553&lt;&gt;"NA",O553&lt;&gt;"C",O553&lt;&gt;"NC",O553&lt;&gt;"SF",O553&lt;&gt;""),AND(Q553&lt;&gt;"NA",Q553&lt;&gt;"C",Q553&lt;&gt;"NC",Q553&lt;&gt;"SF",Q553&lt;&gt;""),AND(S553&lt;&gt;"NA",S553&lt;&gt;"C",S553&lt;&gt;"NC",S553&lt;&gt;"SF",S553&lt;&gt;""),AND(U553&lt;&gt;"NA",U553&lt;&gt;"C",U553&lt;&gt;"NC",U553&lt;&gt;"SF",U553&lt;&gt;""),AND(W553&lt;&gt;"NA",W553&lt;&gt;"C",W553&lt;&gt;"NC",W553&lt;&gt;"SF",W553&lt;&gt;""),AND(Y553&lt;&gt;"NA",Y553&lt;&gt;"C",Y553&lt;&gt;"NC",Y553&lt;&gt;"SF",Y553&lt;&gt;""),AND(AA553&lt;&gt;"NA",AA553&lt;&gt;"C",AA553&lt;&gt;"NC",AA553&lt;&gt;"SF",AA553&lt;&gt;""),AND(AC553&lt;&gt;"NA",AC553&lt;&gt;"C",AC553&lt;&gt;"NC",AC553&lt;&gt;"SF",AC553&lt;&gt;"")),"FALSO",IF(AND(O553="NA",Q553="NA",S553="NA",U553="NA",W553="NA",Y553="NA",AA553="NA",AC553="NA"),"NA",IF(OR(O553="NC",Q553="NC",S553="NC",U553="NC",W553="NC",Y553="NC",AA553="NC",AC553="NC",O553="SF",Q553="SF",S553="SF",U553="SF",W553="SF",Y553="SF",AA553="SF",AC553="SF"),"NC",IF(OR(O553="C",Q553="C",S553="C",U553="C",W553="C",Y553="C",AA553="C",AC553="C"),"C","")))))</f>
        <v/>
      </c>
      <c r="AG553" s="185" t="b">
        <f>IF(AND(AE553="C",AF553="C"),"UTILIZOU O PDA CORRETAMENTE",IF(AND(AE553="C",AF553="NC"),"UTILIZOU O PDA CORRETAMENTE. NÃO HÁ FOTOS DE TODAS AS ETAPAS",IF(AND(AE553="NC",AF553="NC"),"NÃO UTILIZOU O PDA",IF(AND(AE553="NA",AF553="NA"),"NÃO AVALIADO POR FALHA DE SINCRONISMO"))))</f>
        <v>0</v>
      </c>
      <c r="AH553" s="144"/>
      <c r="AI553" s="150" t="s">
        <v>6</v>
      </c>
      <c r="AJ553" s="149">
        <f>E553</f>
        <v>0</v>
      </c>
      <c r="AK553" s="151" t="s">
        <v>60</v>
      </c>
    </row>
    <row r="554" spans="1:37" ht="30" customHeight="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193"/>
      <c r="O554" s="155"/>
      <c r="P554" s="90"/>
      <c r="Q554" s="144"/>
      <c r="R554" s="90"/>
      <c r="S554" s="144"/>
      <c r="T554" s="90"/>
      <c r="U554" s="144"/>
      <c r="V554" s="90"/>
      <c r="W554" s="144"/>
      <c r="X554" s="90"/>
      <c r="Y554" s="144"/>
      <c r="Z554" s="90"/>
      <c r="AA554" s="144"/>
      <c r="AB554" s="90"/>
      <c r="AC554" s="144"/>
      <c r="AD554" s="90"/>
      <c r="AE554" s="144"/>
      <c r="AF554" s="142" t="str">
        <f>IF(AND(O554="",Q554="",S554="",U554="",W554="",Y554="",AA554="",AC554=""),"",IF(OR(AND(O554&lt;&gt;"NA",O554&lt;&gt;"C",O554&lt;&gt;"NC",O554&lt;&gt;"SF",O554&lt;&gt;""),AND(Q554&lt;&gt;"NA",Q554&lt;&gt;"C",Q554&lt;&gt;"NC",Q554&lt;&gt;"SF",Q554&lt;&gt;""),AND(S554&lt;&gt;"NA",S554&lt;&gt;"C",S554&lt;&gt;"NC",S554&lt;&gt;"SF",S554&lt;&gt;""),AND(U554&lt;&gt;"NA",U554&lt;&gt;"C",U554&lt;&gt;"NC",U554&lt;&gt;"SF",U554&lt;&gt;""),AND(W554&lt;&gt;"NA",W554&lt;&gt;"C",W554&lt;&gt;"NC",W554&lt;&gt;"SF",W554&lt;&gt;""),AND(Y554&lt;&gt;"NA",Y554&lt;&gt;"C",Y554&lt;&gt;"NC",Y554&lt;&gt;"SF",Y554&lt;&gt;""),AND(AA554&lt;&gt;"NA",AA554&lt;&gt;"C",AA554&lt;&gt;"NC",AA554&lt;&gt;"SF",AA554&lt;&gt;""),AND(AC554&lt;&gt;"NA",AC554&lt;&gt;"C",AC554&lt;&gt;"NC",AC554&lt;&gt;"SF",AC554&lt;&gt;"")),"FALSO",IF(AND(O554="NA",Q554="NA",S554="NA",U554="NA",W554="NA",Y554="NA",AA554="NA",AC554="NA"),"NA",IF(OR(O554="NC",Q554="NC",S554="NC",U554="NC",W554="NC",Y554="NC",AA554="NC",AC554="NC",O554="SF",Q554="SF",S554="SF",U554="SF",W554="SF",Y554="SF",AA554="SF",AC554="SF"),"NC",IF(OR(O554="C",Q554="C",S554="C",U554="C",W554="C",Y554="C",AA554="C",AC554="C"),"C","")))))</f>
        <v/>
      </c>
      <c r="AG554" s="185" t="b">
        <f>IF(AND(AE554="C",AF554="C"),"UTILIZOU O PDA CORRETAMENTE",IF(AND(AE554="C",AF554="NC"),"UTILIZOU O PDA CORRETAMENTE. NÃO HÁ FOTOS DE TODAS AS ETAPAS",IF(AND(AE554="NC",AF554="NC"),"NÃO UTILIZOU O PDA",IF(AND(AE554="NA",AF554="NA"),"NÃO AVALIADO POR FALHA DE SINCRONISMO"))))</f>
        <v>0</v>
      </c>
      <c r="AH554" s="144"/>
      <c r="AI554" s="150" t="s">
        <v>6</v>
      </c>
      <c r="AJ554" s="149">
        <f>E554</f>
        <v>0</v>
      </c>
      <c r="AK554" s="151" t="s">
        <v>60</v>
      </c>
    </row>
    <row r="555" spans="1:37" ht="30" customHeight="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193"/>
      <c r="O555" s="155"/>
      <c r="P555" s="90"/>
      <c r="Q555" s="144"/>
      <c r="R555" s="90"/>
      <c r="S555" s="144"/>
      <c r="T555" s="90"/>
      <c r="U555" s="144"/>
      <c r="V555" s="90"/>
      <c r="W555" s="144"/>
      <c r="X555" s="90"/>
      <c r="Y555" s="144"/>
      <c r="Z555" s="90"/>
      <c r="AA555" s="144"/>
      <c r="AB555" s="90"/>
      <c r="AC555" s="144"/>
      <c r="AD555" s="90"/>
      <c r="AE555" s="144"/>
      <c r="AF555" s="142" t="str">
        <f>IF(AND(O555="",Q555="",S555="",U555="",W555="",Y555="",AA555="",AC555=""),"",IF(OR(AND(O555&lt;&gt;"NA",O555&lt;&gt;"C",O555&lt;&gt;"NC",O555&lt;&gt;"SF",O555&lt;&gt;""),AND(Q555&lt;&gt;"NA",Q555&lt;&gt;"C",Q555&lt;&gt;"NC",Q555&lt;&gt;"SF",Q555&lt;&gt;""),AND(S555&lt;&gt;"NA",S555&lt;&gt;"C",S555&lt;&gt;"NC",S555&lt;&gt;"SF",S555&lt;&gt;""),AND(U555&lt;&gt;"NA",U555&lt;&gt;"C",U555&lt;&gt;"NC",U555&lt;&gt;"SF",U555&lt;&gt;""),AND(W555&lt;&gt;"NA",W555&lt;&gt;"C",W555&lt;&gt;"NC",W555&lt;&gt;"SF",W555&lt;&gt;""),AND(Y555&lt;&gt;"NA",Y555&lt;&gt;"C",Y555&lt;&gt;"NC",Y555&lt;&gt;"SF",Y555&lt;&gt;""),AND(AA555&lt;&gt;"NA",AA555&lt;&gt;"C",AA555&lt;&gt;"NC",AA555&lt;&gt;"SF",AA555&lt;&gt;""),AND(AC555&lt;&gt;"NA",AC555&lt;&gt;"C",AC555&lt;&gt;"NC",AC555&lt;&gt;"SF",AC555&lt;&gt;"")),"FALSO",IF(AND(O555="NA",Q555="NA",S555="NA",U555="NA",W555="NA",Y555="NA",AA555="NA",AC555="NA"),"NA",IF(OR(O555="NC",Q555="NC",S555="NC",U555="NC",W555="NC",Y555="NC",AA555="NC",AC555="NC",O555="SF",Q555="SF",S555="SF",U555="SF",W555="SF",Y555="SF",AA555="SF",AC555="SF"),"NC",IF(OR(O555="C",Q555="C",S555="C",U555="C",W555="C",Y555="C",AA555="C",AC555="C"),"C","")))))</f>
        <v/>
      </c>
      <c r="AG555" s="185" t="b">
        <f>IF(AND(AE555="C",AF555="C"),"UTILIZOU O PDA CORRETAMENTE",IF(AND(AE555="C",AF555="NC"),"UTILIZOU O PDA CORRETAMENTE. NÃO HÁ FOTOS DE TODAS AS ETAPAS",IF(AND(AE555="NC",AF555="NC"),"NÃO UTILIZOU O PDA",IF(AND(AE555="NA",AF555="NA"),"NÃO AVALIADO POR FALHA DE SINCRONISMO"))))</f>
        <v>0</v>
      </c>
      <c r="AH555" s="144"/>
      <c r="AI555" s="150" t="s">
        <v>6</v>
      </c>
      <c r="AJ555" s="149">
        <f>E555</f>
        <v>0</v>
      </c>
      <c r="AK555" s="151" t="s">
        <v>60</v>
      </c>
    </row>
    <row r="556" spans="1:37" ht="30" customHeight="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193"/>
      <c r="O556" s="155"/>
      <c r="P556" s="90"/>
      <c r="Q556" s="144"/>
      <c r="R556" s="90"/>
      <c r="S556" s="144"/>
      <c r="T556" s="90"/>
      <c r="U556" s="144"/>
      <c r="V556" s="90"/>
      <c r="W556" s="144"/>
      <c r="X556" s="90"/>
      <c r="Y556" s="144"/>
      <c r="Z556" s="90"/>
      <c r="AA556" s="144"/>
      <c r="AB556" s="90"/>
      <c r="AC556" s="144"/>
      <c r="AD556" s="90"/>
      <c r="AE556" s="144"/>
      <c r="AF556" s="142" t="str">
        <f>IF(AND(O556="",Q556="",S556="",U556="",W556="",Y556="",AA556="",AC556=""),"",IF(OR(AND(O556&lt;&gt;"NA",O556&lt;&gt;"C",O556&lt;&gt;"NC",O556&lt;&gt;"SF",O556&lt;&gt;""),AND(Q556&lt;&gt;"NA",Q556&lt;&gt;"C",Q556&lt;&gt;"NC",Q556&lt;&gt;"SF",Q556&lt;&gt;""),AND(S556&lt;&gt;"NA",S556&lt;&gt;"C",S556&lt;&gt;"NC",S556&lt;&gt;"SF",S556&lt;&gt;""),AND(U556&lt;&gt;"NA",U556&lt;&gt;"C",U556&lt;&gt;"NC",U556&lt;&gt;"SF",U556&lt;&gt;""),AND(W556&lt;&gt;"NA",W556&lt;&gt;"C",W556&lt;&gt;"NC",W556&lt;&gt;"SF",W556&lt;&gt;""),AND(Y556&lt;&gt;"NA",Y556&lt;&gt;"C",Y556&lt;&gt;"NC",Y556&lt;&gt;"SF",Y556&lt;&gt;""),AND(AA556&lt;&gt;"NA",AA556&lt;&gt;"C",AA556&lt;&gt;"NC",AA556&lt;&gt;"SF",AA556&lt;&gt;""),AND(AC556&lt;&gt;"NA",AC556&lt;&gt;"C",AC556&lt;&gt;"NC",AC556&lt;&gt;"SF",AC556&lt;&gt;"")),"FALSO",IF(AND(O556="NA",Q556="NA",S556="NA",U556="NA",W556="NA",Y556="NA",AA556="NA",AC556="NA"),"NA",IF(OR(O556="NC",Q556="NC",S556="NC",U556="NC",W556="NC",Y556="NC",AA556="NC",AC556="NC",O556="SF",Q556="SF",S556="SF",U556="SF",W556="SF",Y556="SF",AA556="SF",AC556="SF"),"NC",IF(OR(O556="C",Q556="C",S556="C",U556="C",W556="C",Y556="C",AA556="C",AC556="C"),"C","")))))</f>
        <v/>
      </c>
      <c r="AG556" s="185" t="b">
        <f>IF(AND(AE556="C",AF556="C"),"UTILIZOU O PDA CORRETAMENTE",IF(AND(AE556="C",AF556="NC"),"UTILIZOU O PDA CORRETAMENTE. NÃO HÁ FOTOS DE TODAS AS ETAPAS",IF(AND(AE556="NC",AF556="NC"),"NÃO UTILIZOU O PDA",IF(AND(AE556="NA",AF556="NA"),"NÃO AVALIADO POR FALHA DE SINCRONISMO"))))</f>
        <v>0</v>
      </c>
      <c r="AH556" s="144"/>
      <c r="AI556" s="150" t="s">
        <v>6</v>
      </c>
      <c r="AJ556" s="149">
        <f>E556</f>
        <v>0</v>
      </c>
      <c r="AK556" s="151" t="s">
        <v>60</v>
      </c>
    </row>
    <row r="557" spans="1:37" ht="30" customHeight="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193"/>
      <c r="O557" s="155"/>
      <c r="P557" s="90"/>
      <c r="Q557" s="144"/>
      <c r="R557" s="90"/>
      <c r="S557" s="144"/>
      <c r="T557" s="90"/>
      <c r="U557" s="144"/>
      <c r="V557" s="90"/>
      <c r="W557" s="144"/>
      <c r="X557" s="90"/>
      <c r="Y557" s="144"/>
      <c r="Z557" s="90"/>
      <c r="AA557" s="144"/>
      <c r="AB557" s="90"/>
      <c r="AC557" s="144"/>
      <c r="AD557" s="90"/>
      <c r="AE557" s="144"/>
      <c r="AF557" s="142" t="str">
        <f>IF(AND(O557="",Q557="",S557="",U557="",W557="",Y557="",AA557="",AC557=""),"",IF(OR(AND(O557&lt;&gt;"NA",O557&lt;&gt;"C",O557&lt;&gt;"NC",O557&lt;&gt;"SF",O557&lt;&gt;""),AND(Q557&lt;&gt;"NA",Q557&lt;&gt;"C",Q557&lt;&gt;"NC",Q557&lt;&gt;"SF",Q557&lt;&gt;""),AND(S557&lt;&gt;"NA",S557&lt;&gt;"C",S557&lt;&gt;"NC",S557&lt;&gt;"SF",S557&lt;&gt;""),AND(U557&lt;&gt;"NA",U557&lt;&gt;"C",U557&lt;&gt;"NC",U557&lt;&gt;"SF",U557&lt;&gt;""),AND(W557&lt;&gt;"NA",W557&lt;&gt;"C",W557&lt;&gt;"NC",W557&lt;&gt;"SF",W557&lt;&gt;""),AND(Y557&lt;&gt;"NA",Y557&lt;&gt;"C",Y557&lt;&gt;"NC",Y557&lt;&gt;"SF",Y557&lt;&gt;""),AND(AA557&lt;&gt;"NA",AA557&lt;&gt;"C",AA557&lt;&gt;"NC",AA557&lt;&gt;"SF",AA557&lt;&gt;""),AND(AC557&lt;&gt;"NA",AC557&lt;&gt;"C",AC557&lt;&gt;"NC",AC557&lt;&gt;"SF",AC557&lt;&gt;"")),"FALSO",IF(AND(O557="NA",Q557="NA",S557="NA",U557="NA",W557="NA",Y557="NA",AA557="NA",AC557="NA"),"NA",IF(OR(O557="NC",Q557="NC",S557="NC",U557="NC",W557="NC",Y557="NC",AA557="NC",AC557="NC",O557="SF",Q557="SF",S557="SF",U557="SF",W557="SF",Y557="SF",AA557="SF",AC557="SF"),"NC",IF(OR(O557="C",Q557="C",S557="C",U557="C",W557="C",Y557="C",AA557="C",AC557="C"),"C","")))))</f>
        <v/>
      </c>
      <c r="AG557" s="185" t="b">
        <f>IF(AND(AE557="C",AF557="C"),"UTILIZOU O PDA CORRETAMENTE",IF(AND(AE557="C",AF557="NC"),"UTILIZOU O PDA CORRETAMENTE. NÃO HÁ FOTOS DE TODAS AS ETAPAS",IF(AND(AE557="NC",AF557="NC"),"NÃO UTILIZOU O PDA",IF(AND(AE557="NA",AF557="NA"),"NÃO AVALIADO POR FALHA DE SINCRONISMO"))))</f>
        <v>0</v>
      </c>
      <c r="AH557" s="144"/>
      <c r="AI557" s="150" t="s">
        <v>6</v>
      </c>
      <c r="AJ557" s="149">
        <f>E557</f>
        <v>0</v>
      </c>
      <c r="AK557" s="151" t="s">
        <v>60</v>
      </c>
    </row>
    <row r="558" spans="1:37" ht="30" customHeight="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193"/>
      <c r="O558" s="155"/>
      <c r="P558" s="90"/>
      <c r="Q558" s="144"/>
      <c r="R558" s="90"/>
      <c r="S558" s="144"/>
      <c r="T558" s="90"/>
      <c r="U558" s="144"/>
      <c r="V558" s="90"/>
      <c r="W558" s="144"/>
      <c r="X558" s="90"/>
      <c r="Y558" s="144"/>
      <c r="Z558" s="90"/>
      <c r="AA558" s="144"/>
      <c r="AB558" s="90"/>
      <c r="AC558" s="144"/>
      <c r="AD558" s="90"/>
      <c r="AE558" s="144"/>
      <c r="AF558" s="142" t="str">
        <f>IF(AND(O558="",Q558="",S558="",U558="",W558="",Y558="",AA558="",AC558=""),"",IF(OR(AND(O558&lt;&gt;"NA",O558&lt;&gt;"C",O558&lt;&gt;"NC",O558&lt;&gt;"SF",O558&lt;&gt;""),AND(Q558&lt;&gt;"NA",Q558&lt;&gt;"C",Q558&lt;&gt;"NC",Q558&lt;&gt;"SF",Q558&lt;&gt;""),AND(S558&lt;&gt;"NA",S558&lt;&gt;"C",S558&lt;&gt;"NC",S558&lt;&gt;"SF",S558&lt;&gt;""),AND(U558&lt;&gt;"NA",U558&lt;&gt;"C",U558&lt;&gt;"NC",U558&lt;&gt;"SF",U558&lt;&gt;""),AND(W558&lt;&gt;"NA",W558&lt;&gt;"C",W558&lt;&gt;"NC",W558&lt;&gt;"SF",W558&lt;&gt;""),AND(Y558&lt;&gt;"NA",Y558&lt;&gt;"C",Y558&lt;&gt;"NC",Y558&lt;&gt;"SF",Y558&lt;&gt;""),AND(AA558&lt;&gt;"NA",AA558&lt;&gt;"C",AA558&lt;&gt;"NC",AA558&lt;&gt;"SF",AA558&lt;&gt;""),AND(AC558&lt;&gt;"NA",AC558&lt;&gt;"C",AC558&lt;&gt;"NC",AC558&lt;&gt;"SF",AC558&lt;&gt;"")),"FALSO",IF(AND(O558="NA",Q558="NA",S558="NA",U558="NA",W558="NA",Y558="NA",AA558="NA",AC558="NA"),"NA",IF(OR(O558="NC",Q558="NC",S558="NC",U558="NC",W558="NC",Y558="NC",AA558="NC",AC558="NC",O558="SF",Q558="SF",S558="SF",U558="SF",W558="SF",Y558="SF",AA558="SF",AC558="SF"),"NC",IF(OR(O558="C",Q558="C",S558="C",U558="C",W558="C",Y558="C",AA558="C",AC558="C"),"C","")))))</f>
        <v/>
      </c>
      <c r="AG558" s="185" t="b">
        <f>IF(AND(AE558="C",AF558="C"),"UTILIZOU O PDA CORRETAMENTE",IF(AND(AE558="C",AF558="NC"),"UTILIZOU O PDA CORRETAMENTE. NÃO HÁ FOTOS DE TODAS AS ETAPAS",IF(AND(AE558="NC",AF558="NC"),"NÃO UTILIZOU O PDA",IF(AND(AE558="NA",AF558="NA"),"NÃO AVALIADO POR FALHA DE SINCRONISMO"))))</f>
        <v>0</v>
      </c>
      <c r="AH558" s="144"/>
      <c r="AI558" s="150" t="s">
        <v>6</v>
      </c>
      <c r="AJ558" s="149">
        <f>E558</f>
        <v>0</v>
      </c>
      <c r="AK558" s="151" t="s">
        <v>60</v>
      </c>
    </row>
    <row r="559" spans="1:37" ht="30" customHeight="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193"/>
      <c r="O559" s="155"/>
      <c r="P559" s="90"/>
      <c r="Q559" s="144"/>
      <c r="R559" s="90"/>
      <c r="S559" s="144"/>
      <c r="T559" s="90"/>
      <c r="U559" s="144"/>
      <c r="V559" s="90"/>
      <c r="W559" s="144"/>
      <c r="X559" s="90"/>
      <c r="Y559" s="144"/>
      <c r="Z559" s="90"/>
      <c r="AA559" s="144"/>
      <c r="AB559" s="90"/>
      <c r="AC559" s="144"/>
      <c r="AD559" s="90"/>
      <c r="AE559" s="144"/>
      <c r="AF559" s="142" t="str">
        <f>IF(AND(O559="",Q559="",S559="",U559="",W559="",Y559="",AA559="",AC559=""),"",IF(OR(AND(O559&lt;&gt;"NA",O559&lt;&gt;"C",O559&lt;&gt;"NC",O559&lt;&gt;"SF",O559&lt;&gt;""),AND(Q559&lt;&gt;"NA",Q559&lt;&gt;"C",Q559&lt;&gt;"NC",Q559&lt;&gt;"SF",Q559&lt;&gt;""),AND(S559&lt;&gt;"NA",S559&lt;&gt;"C",S559&lt;&gt;"NC",S559&lt;&gt;"SF",S559&lt;&gt;""),AND(U559&lt;&gt;"NA",U559&lt;&gt;"C",U559&lt;&gt;"NC",U559&lt;&gt;"SF",U559&lt;&gt;""),AND(W559&lt;&gt;"NA",W559&lt;&gt;"C",W559&lt;&gt;"NC",W559&lt;&gt;"SF",W559&lt;&gt;""),AND(Y559&lt;&gt;"NA",Y559&lt;&gt;"C",Y559&lt;&gt;"NC",Y559&lt;&gt;"SF",Y559&lt;&gt;""),AND(AA559&lt;&gt;"NA",AA559&lt;&gt;"C",AA559&lt;&gt;"NC",AA559&lt;&gt;"SF",AA559&lt;&gt;""),AND(AC559&lt;&gt;"NA",AC559&lt;&gt;"C",AC559&lt;&gt;"NC",AC559&lt;&gt;"SF",AC559&lt;&gt;"")),"FALSO",IF(AND(O559="NA",Q559="NA",S559="NA",U559="NA",W559="NA",Y559="NA",AA559="NA",AC559="NA"),"NA",IF(OR(O559="NC",Q559="NC",S559="NC",U559="NC",W559="NC",Y559="NC",AA559="NC",AC559="NC",O559="SF",Q559="SF",S559="SF",U559="SF",W559="SF",Y559="SF",AA559="SF",AC559="SF"),"NC",IF(OR(O559="C",Q559="C",S559="C",U559="C",W559="C",Y559="C",AA559="C",AC559="C"),"C","")))))</f>
        <v/>
      </c>
      <c r="AG559" s="185" t="b">
        <f>IF(AND(AE559="C",AF559="C"),"UTILIZOU O PDA CORRETAMENTE",IF(AND(AE559="C",AF559="NC"),"UTILIZOU O PDA CORRETAMENTE. NÃO HÁ FOTOS DE TODAS AS ETAPAS",IF(AND(AE559="NC",AF559="NC"),"NÃO UTILIZOU O PDA",IF(AND(AE559="NA",AF559="NA"),"NÃO AVALIADO POR FALHA DE SINCRONISMO"))))</f>
        <v>0</v>
      </c>
      <c r="AH559" s="144"/>
      <c r="AI559" s="150" t="s">
        <v>6</v>
      </c>
      <c r="AJ559" s="149">
        <f>E559</f>
        <v>0</v>
      </c>
      <c r="AK559" s="151" t="s">
        <v>60</v>
      </c>
    </row>
    <row r="560" spans="1:37" ht="30" customHeight="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193"/>
      <c r="O560" s="155"/>
      <c r="P560" s="90"/>
      <c r="Q560" s="144"/>
      <c r="R560" s="90"/>
      <c r="S560" s="144"/>
      <c r="T560" s="90"/>
      <c r="U560" s="144"/>
      <c r="V560" s="90"/>
      <c r="W560" s="144"/>
      <c r="X560" s="90"/>
      <c r="Y560" s="144"/>
      <c r="Z560" s="90"/>
      <c r="AA560" s="144"/>
      <c r="AB560" s="90"/>
      <c r="AC560" s="144"/>
      <c r="AD560" s="90"/>
      <c r="AE560" s="144"/>
      <c r="AF560" s="142" t="str">
        <f>IF(AND(O560="",Q560="",S560="",U560="",W560="",Y560="",AA560="",AC560=""),"",IF(OR(AND(O560&lt;&gt;"NA",O560&lt;&gt;"C",O560&lt;&gt;"NC",O560&lt;&gt;"SF",O560&lt;&gt;""),AND(Q560&lt;&gt;"NA",Q560&lt;&gt;"C",Q560&lt;&gt;"NC",Q560&lt;&gt;"SF",Q560&lt;&gt;""),AND(S560&lt;&gt;"NA",S560&lt;&gt;"C",S560&lt;&gt;"NC",S560&lt;&gt;"SF",S560&lt;&gt;""),AND(U560&lt;&gt;"NA",U560&lt;&gt;"C",U560&lt;&gt;"NC",U560&lt;&gt;"SF",U560&lt;&gt;""),AND(W560&lt;&gt;"NA",W560&lt;&gt;"C",W560&lt;&gt;"NC",W560&lt;&gt;"SF",W560&lt;&gt;""),AND(Y560&lt;&gt;"NA",Y560&lt;&gt;"C",Y560&lt;&gt;"NC",Y560&lt;&gt;"SF",Y560&lt;&gt;""),AND(AA560&lt;&gt;"NA",AA560&lt;&gt;"C",AA560&lt;&gt;"NC",AA560&lt;&gt;"SF",AA560&lt;&gt;""),AND(AC560&lt;&gt;"NA",AC560&lt;&gt;"C",AC560&lt;&gt;"NC",AC560&lt;&gt;"SF",AC560&lt;&gt;"")),"FALSO",IF(AND(O560="NA",Q560="NA",S560="NA",U560="NA",W560="NA",Y560="NA",AA560="NA",AC560="NA"),"NA",IF(OR(O560="NC",Q560="NC",S560="NC",U560="NC",W560="NC",Y560="NC",AA560="NC",AC560="NC",O560="SF",Q560="SF",S560="SF",U560="SF",W560="SF",Y560="SF",AA560="SF",AC560="SF"),"NC",IF(OR(O560="C",Q560="C",S560="C",U560="C",W560="C",Y560="C",AA560="C",AC560="C"),"C","")))))</f>
        <v/>
      </c>
      <c r="AG560" s="185" t="b">
        <f>IF(AND(AE560="C",AF560="C"),"UTILIZOU O PDA CORRETAMENTE",IF(AND(AE560="C",AF560="NC"),"UTILIZOU O PDA CORRETAMENTE. NÃO HÁ FOTOS DE TODAS AS ETAPAS",IF(AND(AE560="NC",AF560="NC"),"NÃO UTILIZOU O PDA",IF(AND(AE560="NA",AF560="NA"),"NÃO AVALIADO POR FALHA DE SINCRONISMO"))))</f>
        <v>0</v>
      </c>
      <c r="AH560" s="144"/>
      <c r="AI560" s="150" t="s">
        <v>6</v>
      </c>
      <c r="AJ560" s="149">
        <f>E560</f>
        <v>0</v>
      </c>
      <c r="AK560" s="151" t="s">
        <v>60</v>
      </c>
    </row>
    <row r="561" spans="1:37" ht="30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193"/>
      <c r="O561" s="155"/>
      <c r="P561" s="90"/>
      <c r="Q561" s="144"/>
      <c r="R561" s="90"/>
      <c r="S561" s="144"/>
      <c r="T561" s="90"/>
      <c r="U561" s="144"/>
      <c r="V561" s="90"/>
      <c r="W561" s="144"/>
      <c r="X561" s="90"/>
      <c r="Y561" s="144"/>
      <c r="Z561" s="90"/>
      <c r="AA561" s="144"/>
      <c r="AB561" s="90"/>
      <c r="AC561" s="144"/>
      <c r="AD561" s="90"/>
      <c r="AE561" s="144"/>
      <c r="AF561" s="142" t="str">
        <f>IF(AND(O561="",Q561="",S561="",U561="",W561="",Y561="",AA561="",AC561=""),"",IF(OR(AND(O561&lt;&gt;"NA",O561&lt;&gt;"C",O561&lt;&gt;"NC",O561&lt;&gt;"SF",O561&lt;&gt;""),AND(Q561&lt;&gt;"NA",Q561&lt;&gt;"C",Q561&lt;&gt;"NC",Q561&lt;&gt;"SF",Q561&lt;&gt;""),AND(S561&lt;&gt;"NA",S561&lt;&gt;"C",S561&lt;&gt;"NC",S561&lt;&gt;"SF",S561&lt;&gt;""),AND(U561&lt;&gt;"NA",U561&lt;&gt;"C",U561&lt;&gt;"NC",U561&lt;&gt;"SF",U561&lt;&gt;""),AND(W561&lt;&gt;"NA",W561&lt;&gt;"C",W561&lt;&gt;"NC",W561&lt;&gt;"SF",W561&lt;&gt;""),AND(Y561&lt;&gt;"NA",Y561&lt;&gt;"C",Y561&lt;&gt;"NC",Y561&lt;&gt;"SF",Y561&lt;&gt;""),AND(AA561&lt;&gt;"NA",AA561&lt;&gt;"C",AA561&lt;&gt;"NC",AA561&lt;&gt;"SF",AA561&lt;&gt;""),AND(AC561&lt;&gt;"NA",AC561&lt;&gt;"C",AC561&lt;&gt;"NC",AC561&lt;&gt;"SF",AC561&lt;&gt;"")),"FALSO",IF(AND(O561="NA",Q561="NA",S561="NA",U561="NA",W561="NA",Y561="NA",AA561="NA",AC561="NA"),"NA",IF(OR(O561="NC",Q561="NC",S561="NC",U561="NC",W561="NC",Y561="NC",AA561="NC",AC561="NC",O561="SF",Q561="SF",S561="SF",U561="SF",W561="SF",Y561="SF",AA561="SF",AC561="SF"),"NC",IF(OR(O561="C",Q561="C",S561="C",U561="C",W561="C",Y561="C",AA561="C",AC561="C"),"C","")))))</f>
        <v/>
      </c>
      <c r="AG561" s="185" t="b">
        <f>IF(AND(AE561="C",AF561="C"),"UTILIZOU O PDA CORRETAMENTE",IF(AND(AE561="C",AF561="NC"),"UTILIZOU O PDA CORRETAMENTE. NÃO HÁ FOTOS DE TODAS AS ETAPAS",IF(AND(AE561="NC",AF561="NC"),"NÃO UTILIZOU O PDA",IF(AND(AE561="NA",AF561="NA"),"NÃO AVALIADO POR FALHA DE SINCRONISMO"))))</f>
        <v>0</v>
      </c>
      <c r="AH561" s="144"/>
      <c r="AI561" s="150" t="s">
        <v>6</v>
      </c>
      <c r="AJ561" s="149">
        <f>E561</f>
        <v>0</v>
      </c>
      <c r="AK561" s="151" t="s">
        <v>60</v>
      </c>
    </row>
    <row r="562" spans="1:37" ht="30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193"/>
      <c r="O562" s="155"/>
      <c r="P562" s="90"/>
      <c r="Q562" s="144"/>
      <c r="R562" s="90"/>
      <c r="S562" s="144"/>
      <c r="T562" s="90"/>
      <c r="U562" s="144"/>
      <c r="V562" s="90"/>
      <c r="W562" s="144"/>
      <c r="X562" s="90"/>
      <c r="Y562" s="144"/>
      <c r="Z562" s="90"/>
      <c r="AA562" s="144"/>
      <c r="AB562" s="90"/>
      <c r="AC562" s="144"/>
      <c r="AD562" s="90"/>
      <c r="AE562" s="144"/>
      <c r="AF562" s="142" t="str">
        <f>IF(AND(O562="",Q562="",S562="",U562="",W562="",Y562="",AA562="",AC562=""),"",IF(OR(AND(O562&lt;&gt;"NA",O562&lt;&gt;"C",O562&lt;&gt;"NC",O562&lt;&gt;"SF",O562&lt;&gt;""),AND(Q562&lt;&gt;"NA",Q562&lt;&gt;"C",Q562&lt;&gt;"NC",Q562&lt;&gt;"SF",Q562&lt;&gt;""),AND(S562&lt;&gt;"NA",S562&lt;&gt;"C",S562&lt;&gt;"NC",S562&lt;&gt;"SF",S562&lt;&gt;""),AND(U562&lt;&gt;"NA",U562&lt;&gt;"C",U562&lt;&gt;"NC",U562&lt;&gt;"SF",U562&lt;&gt;""),AND(W562&lt;&gt;"NA",W562&lt;&gt;"C",W562&lt;&gt;"NC",W562&lt;&gt;"SF",W562&lt;&gt;""),AND(Y562&lt;&gt;"NA",Y562&lt;&gt;"C",Y562&lt;&gt;"NC",Y562&lt;&gt;"SF",Y562&lt;&gt;""),AND(AA562&lt;&gt;"NA",AA562&lt;&gt;"C",AA562&lt;&gt;"NC",AA562&lt;&gt;"SF",AA562&lt;&gt;""),AND(AC562&lt;&gt;"NA",AC562&lt;&gt;"C",AC562&lt;&gt;"NC",AC562&lt;&gt;"SF",AC562&lt;&gt;"")),"FALSO",IF(AND(O562="NA",Q562="NA",S562="NA",U562="NA",W562="NA",Y562="NA",AA562="NA",AC562="NA"),"NA",IF(OR(O562="NC",Q562="NC",S562="NC",U562="NC",W562="NC",Y562="NC",AA562="NC",AC562="NC",O562="SF",Q562="SF",S562="SF",U562="SF",W562="SF",Y562="SF",AA562="SF",AC562="SF"),"NC",IF(OR(O562="C",Q562="C",S562="C",U562="C",W562="C",Y562="C",AA562="C",AC562="C"),"C","")))))</f>
        <v/>
      </c>
      <c r="AG562" s="185" t="b">
        <f>IF(AND(AE562="C",AF562="C"),"UTILIZOU O PDA CORRETAMENTE",IF(AND(AE562="C",AF562="NC"),"UTILIZOU O PDA CORRETAMENTE. NÃO HÁ FOTOS DE TODAS AS ETAPAS",IF(AND(AE562="NC",AF562="NC"),"NÃO UTILIZOU O PDA",IF(AND(AE562="NA",AF562="NA"),"NÃO AVALIADO POR FALHA DE SINCRONISMO"))))</f>
        <v>0</v>
      </c>
      <c r="AH562" s="144"/>
      <c r="AI562" s="150" t="s">
        <v>6</v>
      </c>
      <c r="AJ562" s="149">
        <f>E562</f>
        <v>0</v>
      </c>
      <c r="AK562" s="151" t="s">
        <v>60</v>
      </c>
    </row>
    <row r="563" spans="1:37" ht="30" customHeight="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193"/>
      <c r="O563" s="155"/>
      <c r="P563" s="90"/>
      <c r="Q563" s="144"/>
      <c r="R563" s="90"/>
      <c r="S563" s="144"/>
      <c r="T563" s="90"/>
      <c r="U563" s="144"/>
      <c r="V563" s="90"/>
      <c r="W563" s="144"/>
      <c r="X563" s="90"/>
      <c r="Y563" s="144"/>
      <c r="Z563" s="90"/>
      <c r="AA563" s="144"/>
      <c r="AB563" s="90"/>
      <c r="AC563" s="144"/>
      <c r="AD563" s="90"/>
      <c r="AE563" s="144"/>
      <c r="AF563" s="142" t="str">
        <f>IF(AND(O563="",Q563="",S563="",U563="",W563="",Y563="",AA563="",AC563=""),"",IF(OR(AND(O563&lt;&gt;"NA",O563&lt;&gt;"C",O563&lt;&gt;"NC",O563&lt;&gt;"SF",O563&lt;&gt;""),AND(Q563&lt;&gt;"NA",Q563&lt;&gt;"C",Q563&lt;&gt;"NC",Q563&lt;&gt;"SF",Q563&lt;&gt;""),AND(S563&lt;&gt;"NA",S563&lt;&gt;"C",S563&lt;&gt;"NC",S563&lt;&gt;"SF",S563&lt;&gt;""),AND(U563&lt;&gt;"NA",U563&lt;&gt;"C",U563&lt;&gt;"NC",U563&lt;&gt;"SF",U563&lt;&gt;""),AND(W563&lt;&gt;"NA",W563&lt;&gt;"C",W563&lt;&gt;"NC",W563&lt;&gt;"SF",W563&lt;&gt;""),AND(Y563&lt;&gt;"NA",Y563&lt;&gt;"C",Y563&lt;&gt;"NC",Y563&lt;&gt;"SF",Y563&lt;&gt;""),AND(AA563&lt;&gt;"NA",AA563&lt;&gt;"C",AA563&lt;&gt;"NC",AA563&lt;&gt;"SF",AA563&lt;&gt;""),AND(AC563&lt;&gt;"NA",AC563&lt;&gt;"C",AC563&lt;&gt;"NC",AC563&lt;&gt;"SF",AC563&lt;&gt;"")),"FALSO",IF(AND(O563="NA",Q563="NA",S563="NA",U563="NA",W563="NA",Y563="NA",AA563="NA",AC563="NA"),"NA",IF(OR(O563="NC",Q563="NC",S563="NC",U563="NC",W563="NC",Y563="NC",AA563="NC",AC563="NC",O563="SF",Q563="SF",S563="SF",U563="SF",W563="SF",Y563="SF",AA563="SF",AC563="SF"),"NC",IF(OR(O563="C",Q563="C",S563="C",U563="C",W563="C",Y563="C",AA563="C",AC563="C"),"C","")))))</f>
        <v/>
      </c>
      <c r="AG563" s="185" t="b">
        <f>IF(AND(AE563="C",AF563="C"),"UTILIZOU O PDA CORRETAMENTE",IF(AND(AE563="C",AF563="NC"),"UTILIZOU O PDA CORRETAMENTE. NÃO HÁ FOTOS DE TODAS AS ETAPAS",IF(AND(AE563="NC",AF563="NC"),"NÃO UTILIZOU O PDA",IF(AND(AE563="NA",AF563="NA"),"NÃO AVALIADO POR FALHA DE SINCRONISMO"))))</f>
        <v>0</v>
      </c>
      <c r="AH563" s="144"/>
      <c r="AI563" s="150" t="s">
        <v>6</v>
      </c>
      <c r="AJ563" s="149">
        <f>E563</f>
        <v>0</v>
      </c>
      <c r="AK563" s="151" t="s">
        <v>60</v>
      </c>
    </row>
    <row r="564" spans="1:37" ht="30" customHeight="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193"/>
      <c r="O564" s="155"/>
      <c r="P564" s="90"/>
      <c r="Q564" s="144"/>
      <c r="R564" s="90"/>
      <c r="S564" s="144"/>
      <c r="T564" s="90"/>
      <c r="U564" s="144"/>
      <c r="V564" s="90"/>
      <c r="W564" s="144"/>
      <c r="X564" s="90"/>
      <c r="Y564" s="144"/>
      <c r="Z564" s="90"/>
      <c r="AA564" s="144"/>
      <c r="AB564" s="90"/>
      <c r="AC564" s="144"/>
      <c r="AD564" s="90"/>
      <c r="AE564" s="144"/>
      <c r="AF564" s="142" t="str">
        <f>IF(AND(O564="",Q564="",S564="",U564="",W564="",Y564="",AA564="",AC564=""),"",IF(OR(AND(O564&lt;&gt;"NA",O564&lt;&gt;"C",O564&lt;&gt;"NC",O564&lt;&gt;"SF",O564&lt;&gt;""),AND(Q564&lt;&gt;"NA",Q564&lt;&gt;"C",Q564&lt;&gt;"NC",Q564&lt;&gt;"SF",Q564&lt;&gt;""),AND(S564&lt;&gt;"NA",S564&lt;&gt;"C",S564&lt;&gt;"NC",S564&lt;&gt;"SF",S564&lt;&gt;""),AND(U564&lt;&gt;"NA",U564&lt;&gt;"C",U564&lt;&gt;"NC",U564&lt;&gt;"SF",U564&lt;&gt;""),AND(W564&lt;&gt;"NA",W564&lt;&gt;"C",W564&lt;&gt;"NC",W564&lt;&gt;"SF",W564&lt;&gt;""),AND(Y564&lt;&gt;"NA",Y564&lt;&gt;"C",Y564&lt;&gt;"NC",Y564&lt;&gt;"SF",Y564&lt;&gt;""),AND(AA564&lt;&gt;"NA",AA564&lt;&gt;"C",AA564&lt;&gt;"NC",AA564&lt;&gt;"SF",AA564&lt;&gt;""),AND(AC564&lt;&gt;"NA",AC564&lt;&gt;"C",AC564&lt;&gt;"NC",AC564&lt;&gt;"SF",AC564&lt;&gt;"")),"FALSO",IF(AND(O564="NA",Q564="NA",S564="NA",U564="NA",W564="NA",Y564="NA",AA564="NA",AC564="NA"),"NA",IF(OR(O564="NC",Q564="NC",S564="NC",U564="NC",W564="NC",Y564="NC",AA564="NC",AC564="NC",O564="SF",Q564="SF",S564="SF",U564="SF",W564="SF",Y564="SF",AA564="SF",AC564="SF"),"NC",IF(OR(O564="C",Q564="C",S564="C",U564="C",W564="C",Y564="C",AA564="C",AC564="C"),"C","")))))</f>
        <v/>
      </c>
      <c r="AG564" s="185" t="b">
        <f>IF(AND(AE564="C",AF564="C"),"UTILIZOU O PDA CORRETAMENTE",IF(AND(AE564="C",AF564="NC"),"UTILIZOU O PDA CORRETAMENTE. NÃO HÁ FOTOS DE TODAS AS ETAPAS",IF(AND(AE564="NC",AF564="NC"),"NÃO UTILIZOU O PDA",IF(AND(AE564="NA",AF564="NA"),"NÃO AVALIADO POR FALHA DE SINCRONISMO"))))</f>
        <v>0</v>
      </c>
      <c r="AH564" s="144"/>
      <c r="AI564" s="150" t="s">
        <v>6</v>
      </c>
      <c r="AJ564" s="149">
        <f>E564</f>
        <v>0</v>
      </c>
      <c r="AK564" s="151" t="s">
        <v>60</v>
      </c>
    </row>
    <row r="565" spans="1:37" ht="30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193"/>
      <c r="O565" s="155"/>
      <c r="P565" s="90"/>
      <c r="Q565" s="144"/>
      <c r="R565" s="90"/>
      <c r="S565" s="144"/>
      <c r="T565" s="90"/>
      <c r="U565" s="144"/>
      <c r="V565" s="90"/>
      <c r="W565" s="144"/>
      <c r="X565" s="90"/>
      <c r="Y565" s="144"/>
      <c r="Z565" s="90"/>
      <c r="AA565" s="144"/>
      <c r="AB565" s="90"/>
      <c r="AC565" s="144"/>
      <c r="AD565" s="90"/>
      <c r="AE565" s="144"/>
      <c r="AF565" s="142" t="str">
        <f>IF(AND(O565="",Q565="",S565="",U565="",W565="",Y565="",AA565="",AC565=""),"",IF(OR(AND(O565&lt;&gt;"NA",O565&lt;&gt;"C",O565&lt;&gt;"NC",O565&lt;&gt;"SF",O565&lt;&gt;""),AND(Q565&lt;&gt;"NA",Q565&lt;&gt;"C",Q565&lt;&gt;"NC",Q565&lt;&gt;"SF",Q565&lt;&gt;""),AND(S565&lt;&gt;"NA",S565&lt;&gt;"C",S565&lt;&gt;"NC",S565&lt;&gt;"SF",S565&lt;&gt;""),AND(U565&lt;&gt;"NA",U565&lt;&gt;"C",U565&lt;&gt;"NC",U565&lt;&gt;"SF",U565&lt;&gt;""),AND(W565&lt;&gt;"NA",W565&lt;&gt;"C",W565&lt;&gt;"NC",W565&lt;&gt;"SF",W565&lt;&gt;""),AND(Y565&lt;&gt;"NA",Y565&lt;&gt;"C",Y565&lt;&gt;"NC",Y565&lt;&gt;"SF",Y565&lt;&gt;""),AND(AA565&lt;&gt;"NA",AA565&lt;&gt;"C",AA565&lt;&gt;"NC",AA565&lt;&gt;"SF",AA565&lt;&gt;""),AND(AC565&lt;&gt;"NA",AC565&lt;&gt;"C",AC565&lt;&gt;"NC",AC565&lt;&gt;"SF",AC565&lt;&gt;"")),"FALSO",IF(AND(O565="NA",Q565="NA",S565="NA",U565="NA",W565="NA",Y565="NA",AA565="NA",AC565="NA"),"NA",IF(OR(O565="NC",Q565="NC",S565="NC",U565="NC",W565="NC",Y565="NC",AA565="NC",AC565="NC",O565="SF",Q565="SF",S565="SF",U565="SF",W565="SF",Y565="SF",AA565="SF",AC565="SF"),"NC",IF(OR(O565="C",Q565="C",S565="C",U565="C",W565="C",Y565="C",AA565="C",AC565="C"),"C","")))))</f>
        <v/>
      </c>
      <c r="AG565" s="185" t="b">
        <f>IF(AND(AE565="C",AF565="C"),"UTILIZOU O PDA CORRETAMENTE",IF(AND(AE565="C",AF565="NC"),"UTILIZOU O PDA CORRETAMENTE. NÃO HÁ FOTOS DE TODAS AS ETAPAS",IF(AND(AE565="NC",AF565="NC"),"NÃO UTILIZOU O PDA",IF(AND(AE565="NA",AF565="NA"),"NÃO AVALIADO POR FALHA DE SINCRONISMO"))))</f>
        <v>0</v>
      </c>
      <c r="AH565" s="144"/>
      <c r="AI565" s="150" t="s">
        <v>6</v>
      </c>
      <c r="AJ565" s="149">
        <f>E565</f>
        <v>0</v>
      </c>
      <c r="AK565" s="151" t="s">
        <v>60</v>
      </c>
    </row>
    <row r="566" spans="1:37" ht="30" customHeight="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193"/>
      <c r="O566" s="155"/>
      <c r="P566" s="90"/>
      <c r="Q566" s="144"/>
      <c r="R566" s="90"/>
      <c r="S566" s="144"/>
      <c r="T566" s="90"/>
      <c r="U566" s="144"/>
      <c r="V566" s="90"/>
      <c r="W566" s="144"/>
      <c r="X566" s="90"/>
      <c r="Y566" s="144"/>
      <c r="Z566" s="90"/>
      <c r="AA566" s="144"/>
      <c r="AB566" s="90"/>
      <c r="AC566" s="144"/>
      <c r="AD566" s="90"/>
      <c r="AE566" s="144"/>
      <c r="AF566" s="142" t="str">
        <f>IF(AND(O566="",Q566="",S566="",U566="",W566="",Y566="",AA566="",AC566=""),"",IF(OR(AND(O566&lt;&gt;"NA",O566&lt;&gt;"C",O566&lt;&gt;"NC",O566&lt;&gt;"SF",O566&lt;&gt;""),AND(Q566&lt;&gt;"NA",Q566&lt;&gt;"C",Q566&lt;&gt;"NC",Q566&lt;&gt;"SF",Q566&lt;&gt;""),AND(S566&lt;&gt;"NA",S566&lt;&gt;"C",S566&lt;&gt;"NC",S566&lt;&gt;"SF",S566&lt;&gt;""),AND(U566&lt;&gt;"NA",U566&lt;&gt;"C",U566&lt;&gt;"NC",U566&lt;&gt;"SF",U566&lt;&gt;""),AND(W566&lt;&gt;"NA",W566&lt;&gt;"C",W566&lt;&gt;"NC",W566&lt;&gt;"SF",W566&lt;&gt;""),AND(Y566&lt;&gt;"NA",Y566&lt;&gt;"C",Y566&lt;&gt;"NC",Y566&lt;&gt;"SF",Y566&lt;&gt;""),AND(AA566&lt;&gt;"NA",AA566&lt;&gt;"C",AA566&lt;&gt;"NC",AA566&lt;&gt;"SF",AA566&lt;&gt;""),AND(AC566&lt;&gt;"NA",AC566&lt;&gt;"C",AC566&lt;&gt;"NC",AC566&lt;&gt;"SF",AC566&lt;&gt;"")),"FALSO",IF(AND(O566="NA",Q566="NA",S566="NA",U566="NA",W566="NA",Y566="NA",AA566="NA",AC566="NA"),"NA",IF(OR(O566="NC",Q566="NC",S566="NC",U566="NC",W566="NC",Y566="NC",AA566="NC",AC566="NC",O566="SF",Q566="SF",S566="SF",U566="SF",W566="SF",Y566="SF",AA566="SF",AC566="SF"),"NC",IF(OR(O566="C",Q566="C",S566="C",U566="C",W566="C",Y566="C",AA566="C",AC566="C"),"C","")))))</f>
        <v/>
      </c>
      <c r="AG566" s="185" t="b">
        <f>IF(AND(AE566="C",AF566="C"),"UTILIZOU O PDA CORRETAMENTE",IF(AND(AE566="C",AF566="NC"),"UTILIZOU O PDA CORRETAMENTE. NÃO HÁ FOTOS DE TODAS AS ETAPAS",IF(AND(AE566="NC",AF566="NC"),"NÃO UTILIZOU O PDA",IF(AND(AE566="NA",AF566="NA"),"NÃO AVALIADO POR FALHA DE SINCRONISMO"))))</f>
        <v>0</v>
      </c>
      <c r="AH566" s="144"/>
      <c r="AI566" s="150" t="s">
        <v>6</v>
      </c>
      <c r="AJ566" s="149">
        <f>E566</f>
        <v>0</v>
      </c>
      <c r="AK566" s="151" t="s">
        <v>60</v>
      </c>
    </row>
    <row r="567" spans="1:37" ht="30" customHeight="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193"/>
      <c r="O567" s="155"/>
      <c r="P567" s="90"/>
      <c r="Q567" s="144"/>
      <c r="R567" s="90"/>
      <c r="S567" s="144"/>
      <c r="T567" s="90"/>
      <c r="U567" s="144"/>
      <c r="V567" s="90"/>
      <c r="W567" s="144"/>
      <c r="X567" s="90"/>
      <c r="Y567" s="144"/>
      <c r="Z567" s="90"/>
      <c r="AA567" s="144"/>
      <c r="AB567" s="90"/>
      <c r="AC567" s="144"/>
      <c r="AD567" s="90"/>
      <c r="AE567" s="144"/>
      <c r="AF567" s="142" t="str">
        <f>IF(AND(O567="",Q567="",S567="",U567="",W567="",Y567="",AA567="",AC567=""),"",IF(OR(AND(O567&lt;&gt;"NA",O567&lt;&gt;"C",O567&lt;&gt;"NC",O567&lt;&gt;"SF",O567&lt;&gt;""),AND(Q567&lt;&gt;"NA",Q567&lt;&gt;"C",Q567&lt;&gt;"NC",Q567&lt;&gt;"SF",Q567&lt;&gt;""),AND(S567&lt;&gt;"NA",S567&lt;&gt;"C",S567&lt;&gt;"NC",S567&lt;&gt;"SF",S567&lt;&gt;""),AND(U567&lt;&gt;"NA",U567&lt;&gt;"C",U567&lt;&gt;"NC",U567&lt;&gt;"SF",U567&lt;&gt;""),AND(W567&lt;&gt;"NA",W567&lt;&gt;"C",W567&lt;&gt;"NC",W567&lt;&gt;"SF",W567&lt;&gt;""),AND(Y567&lt;&gt;"NA",Y567&lt;&gt;"C",Y567&lt;&gt;"NC",Y567&lt;&gt;"SF",Y567&lt;&gt;""),AND(AA567&lt;&gt;"NA",AA567&lt;&gt;"C",AA567&lt;&gt;"NC",AA567&lt;&gt;"SF",AA567&lt;&gt;""),AND(AC567&lt;&gt;"NA",AC567&lt;&gt;"C",AC567&lt;&gt;"NC",AC567&lt;&gt;"SF",AC567&lt;&gt;"")),"FALSO",IF(AND(O567="NA",Q567="NA",S567="NA",U567="NA",W567="NA",Y567="NA",AA567="NA",AC567="NA"),"NA",IF(OR(O567="NC",Q567="NC",S567="NC",U567="NC",W567="NC",Y567="NC",AA567="NC",AC567="NC",O567="SF",Q567="SF",S567="SF",U567="SF",W567="SF",Y567="SF",AA567="SF",AC567="SF"),"NC",IF(OR(O567="C",Q567="C",S567="C",U567="C",W567="C",Y567="C",AA567="C",AC567="C"),"C","")))))</f>
        <v/>
      </c>
      <c r="AG567" s="185" t="b">
        <f>IF(AND(AE567="C",AF567="C"),"UTILIZOU O PDA CORRETAMENTE",IF(AND(AE567="C",AF567="NC"),"UTILIZOU O PDA CORRETAMENTE. NÃO HÁ FOTOS DE TODAS AS ETAPAS",IF(AND(AE567="NC",AF567="NC"),"NÃO UTILIZOU O PDA",IF(AND(AE567="NA",AF567="NA"),"NÃO AVALIADO POR FALHA DE SINCRONISMO"))))</f>
        <v>0</v>
      </c>
      <c r="AH567" s="144"/>
      <c r="AI567" s="150" t="s">
        <v>6</v>
      </c>
      <c r="AJ567" s="149">
        <f>E567</f>
        <v>0</v>
      </c>
      <c r="AK567" s="151" t="s">
        <v>60</v>
      </c>
    </row>
    <row r="568" spans="1:37" ht="30" customHeight="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193"/>
      <c r="O568" s="155"/>
      <c r="P568" s="90"/>
      <c r="Q568" s="144"/>
      <c r="R568" s="90"/>
      <c r="S568" s="144"/>
      <c r="T568" s="90"/>
      <c r="U568" s="144"/>
      <c r="V568" s="90"/>
      <c r="W568" s="144"/>
      <c r="X568" s="90"/>
      <c r="Y568" s="144"/>
      <c r="Z568" s="90"/>
      <c r="AA568" s="144"/>
      <c r="AB568" s="90"/>
      <c r="AC568" s="144"/>
      <c r="AD568" s="90"/>
      <c r="AE568" s="144"/>
      <c r="AF568" s="142" t="str">
        <f>IF(AND(O568="",Q568="",S568="",U568="",W568="",Y568="",AA568="",AC568=""),"",IF(OR(AND(O568&lt;&gt;"NA",O568&lt;&gt;"C",O568&lt;&gt;"NC",O568&lt;&gt;"SF",O568&lt;&gt;""),AND(Q568&lt;&gt;"NA",Q568&lt;&gt;"C",Q568&lt;&gt;"NC",Q568&lt;&gt;"SF",Q568&lt;&gt;""),AND(S568&lt;&gt;"NA",S568&lt;&gt;"C",S568&lt;&gt;"NC",S568&lt;&gt;"SF",S568&lt;&gt;""),AND(U568&lt;&gt;"NA",U568&lt;&gt;"C",U568&lt;&gt;"NC",U568&lt;&gt;"SF",U568&lt;&gt;""),AND(W568&lt;&gt;"NA",W568&lt;&gt;"C",W568&lt;&gt;"NC",W568&lt;&gt;"SF",W568&lt;&gt;""),AND(Y568&lt;&gt;"NA",Y568&lt;&gt;"C",Y568&lt;&gt;"NC",Y568&lt;&gt;"SF",Y568&lt;&gt;""),AND(AA568&lt;&gt;"NA",AA568&lt;&gt;"C",AA568&lt;&gt;"NC",AA568&lt;&gt;"SF",AA568&lt;&gt;""),AND(AC568&lt;&gt;"NA",AC568&lt;&gt;"C",AC568&lt;&gt;"NC",AC568&lt;&gt;"SF",AC568&lt;&gt;"")),"FALSO",IF(AND(O568="NA",Q568="NA",S568="NA",U568="NA",W568="NA",Y568="NA",AA568="NA",AC568="NA"),"NA",IF(OR(O568="NC",Q568="NC",S568="NC",U568="NC",W568="NC",Y568="NC",AA568="NC",AC568="NC",O568="SF",Q568="SF",S568="SF",U568="SF",W568="SF",Y568="SF",AA568="SF",AC568="SF"),"NC",IF(OR(O568="C",Q568="C",S568="C",U568="C",W568="C",Y568="C",AA568="C",AC568="C"),"C","")))))</f>
        <v/>
      </c>
      <c r="AG568" s="185" t="b">
        <f>IF(AND(AE568="C",AF568="C"),"UTILIZOU O PDA CORRETAMENTE",IF(AND(AE568="C",AF568="NC"),"UTILIZOU O PDA CORRETAMENTE. NÃO HÁ FOTOS DE TODAS AS ETAPAS",IF(AND(AE568="NC",AF568="NC"),"NÃO UTILIZOU O PDA",IF(AND(AE568="NA",AF568="NA"),"NÃO AVALIADO POR FALHA DE SINCRONISMO"))))</f>
        <v>0</v>
      </c>
      <c r="AH568" s="144"/>
      <c r="AI568" s="150" t="s">
        <v>6</v>
      </c>
      <c r="AJ568" s="149">
        <f>E568</f>
        <v>0</v>
      </c>
      <c r="AK568" s="151" t="s">
        <v>60</v>
      </c>
    </row>
    <row r="569" spans="1:37" ht="30" customHeight="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193"/>
      <c r="O569" s="155"/>
      <c r="P569" s="90"/>
      <c r="Q569" s="144"/>
      <c r="R569" s="90"/>
      <c r="S569" s="144"/>
      <c r="T569" s="90"/>
      <c r="U569" s="144"/>
      <c r="V569" s="90"/>
      <c r="W569" s="144"/>
      <c r="X569" s="90"/>
      <c r="Y569" s="144"/>
      <c r="Z569" s="90"/>
      <c r="AA569" s="144"/>
      <c r="AB569" s="90"/>
      <c r="AC569" s="144"/>
      <c r="AD569" s="90"/>
      <c r="AE569" s="144"/>
      <c r="AF569" s="142" t="str">
        <f>IF(AND(O569="",Q569="",S569="",U569="",W569="",Y569="",AA569="",AC569=""),"",IF(OR(AND(O569&lt;&gt;"NA",O569&lt;&gt;"C",O569&lt;&gt;"NC",O569&lt;&gt;"SF",O569&lt;&gt;""),AND(Q569&lt;&gt;"NA",Q569&lt;&gt;"C",Q569&lt;&gt;"NC",Q569&lt;&gt;"SF",Q569&lt;&gt;""),AND(S569&lt;&gt;"NA",S569&lt;&gt;"C",S569&lt;&gt;"NC",S569&lt;&gt;"SF",S569&lt;&gt;""),AND(U569&lt;&gt;"NA",U569&lt;&gt;"C",U569&lt;&gt;"NC",U569&lt;&gt;"SF",U569&lt;&gt;""),AND(W569&lt;&gt;"NA",W569&lt;&gt;"C",W569&lt;&gt;"NC",W569&lt;&gt;"SF",W569&lt;&gt;""),AND(Y569&lt;&gt;"NA",Y569&lt;&gt;"C",Y569&lt;&gt;"NC",Y569&lt;&gt;"SF",Y569&lt;&gt;""),AND(AA569&lt;&gt;"NA",AA569&lt;&gt;"C",AA569&lt;&gt;"NC",AA569&lt;&gt;"SF",AA569&lt;&gt;""),AND(AC569&lt;&gt;"NA",AC569&lt;&gt;"C",AC569&lt;&gt;"NC",AC569&lt;&gt;"SF",AC569&lt;&gt;"")),"FALSO",IF(AND(O569="NA",Q569="NA",S569="NA",U569="NA",W569="NA",Y569="NA",AA569="NA",AC569="NA"),"NA",IF(OR(O569="NC",Q569="NC",S569="NC",U569="NC",W569="NC",Y569="NC",AA569="NC",AC569="NC",O569="SF",Q569="SF",S569="SF",U569="SF",W569="SF",Y569="SF",AA569="SF",AC569="SF"),"NC",IF(OR(O569="C",Q569="C",S569="C",U569="C",W569="C",Y569="C",AA569="C",AC569="C"),"C","")))))</f>
        <v/>
      </c>
      <c r="AG569" s="185" t="b">
        <f>IF(AND(AE569="C",AF569="C"),"UTILIZOU O PDA CORRETAMENTE",IF(AND(AE569="C",AF569="NC"),"UTILIZOU O PDA CORRETAMENTE. NÃO HÁ FOTOS DE TODAS AS ETAPAS",IF(AND(AE569="NC",AF569="NC"),"NÃO UTILIZOU O PDA",IF(AND(AE569="NA",AF569="NA"),"NÃO AVALIADO POR FALHA DE SINCRONISMO"))))</f>
        <v>0</v>
      </c>
      <c r="AH569" s="144"/>
      <c r="AI569" s="150" t="s">
        <v>6</v>
      </c>
      <c r="AJ569" s="149">
        <f>E569</f>
        <v>0</v>
      </c>
      <c r="AK569" s="151" t="s">
        <v>60</v>
      </c>
    </row>
    <row r="570" spans="1:37" ht="30" customHeight="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193"/>
      <c r="O570" s="155"/>
      <c r="P570" s="90"/>
      <c r="Q570" s="144"/>
      <c r="R570" s="90"/>
      <c r="S570" s="144"/>
      <c r="T570" s="90"/>
      <c r="U570" s="144"/>
      <c r="V570" s="90"/>
      <c r="W570" s="144"/>
      <c r="X570" s="90"/>
      <c r="Y570" s="144"/>
      <c r="Z570" s="90"/>
      <c r="AA570" s="144"/>
      <c r="AB570" s="90"/>
      <c r="AC570" s="144"/>
      <c r="AD570" s="90"/>
      <c r="AE570" s="144"/>
      <c r="AF570" s="142" t="str">
        <f>IF(AND(O570="",Q570="",S570="",U570="",W570="",Y570="",AA570="",AC570=""),"",IF(OR(AND(O570&lt;&gt;"NA",O570&lt;&gt;"C",O570&lt;&gt;"NC",O570&lt;&gt;"SF",O570&lt;&gt;""),AND(Q570&lt;&gt;"NA",Q570&lt;&gt;"C",Q570&lt;&gt;"NC",Q570&lt;&gt;"SF",Q570&lt;&gt;""),AND(S570&lt;&gt;"NA",S570&lt;&gt;"C",S570&lt;&gt;"NC",S570&lt;&gt;"SF",S570&lt;&gt;""),AND(U570&lt;&gt;"NA",U570&lt;&gt;"C",U570&lt;&gt;"NC",U570&lt;&gt;"SF",U570&lt;&gt;""),AND(W570&lt;&gt;"NA",W570&lt;&gt;"C",W570&lt;&gt;"NC",W570&lt;&gt;"SF",W570&lt;&gt;""),AND(Y570&lt;&gt;"NA",Y570&lt;&gt;"C",Y570&lt;&gt;"NC",Y570&lt;&gt;"SF",Y570&lt;&gt;""),AND(AA570&lt;&gt;"NA",AA570&lt;&gt;"C",AA570&lt;&gt;"NC",AA570&lt;&gt;"SF",AA570&lt;&gt;""),AND(AC570&lt;&gt;"NA",AC570&lt;&gt;"C",AC570&lt;&gt;"NC",AC570&lt;&gt;"SF",AC570&lt;&gt;"")),"FALSO",IF(AND(O570="NA",Q570="NA",S570="NA",U570="NA",W570="NA",Y570="NA",AA570="NA",AC570="NA"),"NA",IF(OR(O570="NC",Q570="NC",S570="NC",U570="NC",W570="NC",Y570="NC",AA570="NC",AC570="NC",O570="SF",Q570="SF",S570="SF",U570="SF",W570="SF",Y570="SF",AA570="SF",AC570="SF"),"NC",IF(OR(O570="C",Q570="C",S570="C",U570="C",W570="C",Y570="C",AA570="C",AC570="C"),"C","")))))</f>
        <v/>
      </c>
      <c r="AG570" s="185" t="b">
        <f>IF(AND(AE570="C",AF570="C"),"UTILIZOU O PDA CORRETAMENTE",IF(AND(AE570="C",AF570="NC"),"UTILIZOU O PDA CORRETAMENTE. NÃO HÁ FOTOS DE TODAS AS ETAPAS",IF(AND(AE570="NC",AF570="NC"),"NÃO UTILIZOU O PDA",IF(AND(AE570="NA",AF570="NA"),"NÃO AVALIADO POR FALHA DE SINCRONISMO"))))</f>
        <v>0</v>
      </c>
      <c r="AH570" s="144"/>
      <c r="AI570" s="150" t="s">
        <v>6</v>
      </c>
      <c r="AJ570" s="149">
        <f>E570</f>
        <v>0</v>
      </c>
      <c r="AK570" s="151" t="s">
        <v>60</v>
      </c>
    </row>
    <row r="571" spans="1:37" ht="30" customHeight="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193"/>
      <c r="O571" s="155"/>
      <c r="P571" s="90"/>
      <c r="Q571" s="144"/>
      <c r="R571" s="90"/>
      <c r="S571" s="144"/>
      <c r="T571" s="90"/>
      <c r="U571" s="144"/>
      <c r="V571" s="90"/>
      <c r="W571" s="144"/>
      <c r="X571" s="90"/>
      <c r="Y571" s="144"/>
      <c r="Z571" s="90"/>
      <c r="AA571" s="144"/>
      <c r="AB571" s="90"/>
      <c r="AC571" s="144"/>
      <c r="AD571" s="90"/>
      <c r="AE571" s="144"/>
      <c r="AF571" s="142" t="str">
        <f>IF(AND(O571="",Q571="",S571="",U571="",W571="",Y571="",AA571="",AC571=""),"",IF(OR(AND(O571&lt;&gt;"NA",O571&lt;&gt;"C",O571&lt;&gt;"NC",O571&lt;&gt;"SF",O571&lt;&gt;""),AND(Q571&lt;&gt;"NA",Q571&lt;&gt;"C",Q571&lt;&gt;"NC",Q571&lt;&gt;"SF",Q571&lt;&gt;""),AND(S571&lt;&gt;"NA",S571&lt;&gt;"C",S571&lt;&gt;"NC",S571&lt;&gt;"SF",S571&lt;&gt;""),AND(U571&lt;&gt;"NA",U571&lt;&gt;"C",U571&lt;&gt;"NC",U571&lt;&gt;"SF",U571&lt;&gt;""),AND(W571&lt;&gt;"NA",W571&lt;&gt;"C",W571&lt;&gt;"NC",W571&lt;&gt;"SF",W571&lt;&gt;""),AND(Y571&lt;&gt;"NA",Y571&lt;&gt;"C",Y571&lt;&gt;"NC",Y571&lt;&gt;"SF",Y571&lt;&gt;""),AND(AA571&lt;&gt;"NA",AA571&lt;&gt;"C",AA571&lt;&gt;"NC",AA571&lt;&gt;"SF",AA571&lt;&gt;""),AND(AC571&lt;&gt;"NA",AC571&lt;&gt;"C",AC571&lt;&gt;"NC",AC571&lt;&gt;"SF",AC571&lt;&gt;"")),"FALSO",IF(AND(O571="NA",Q571="NA",S571="NA",U571="NA",W571="NA",Y571="NA",AA571="NA",AC571="NA"),"NA",IF(OR(O571="NC",Q571="NC",S571="NC",U571="NC",W571="NC",Y571="NC",AA571="NC",AC571="NC",O571="SF",Q571="SF",S571="SF",U571="SF",W571="SF",Y571="SF",AA571="SF",AC571="SF"),"NC",IF(OR(O571="C",Q571="C",S571="C",U571="C",W571="C",Y571="C",AA571="C",AC571="C"),"C","")))))</f>
        <v/>
      </c>
      <c r="AG571" s="185" t="b">
        <f>IF(AND(AE571="C",AF571="C"),"UTILIZOU O PDA CORRETAMENTE",IF(AND(AE571="C",AF571="NC"),"UTILIZOU O PDA CORRETAMENTE. NÃO HÁ FOTOS DE TODAS AS ETAPAS",IF(AND(AE571="NC",AF571="NC"),"NÃO UTILIZOU O PDA",IF(AND(AE571="NA",AF571="NA"),"NÃO AVALIADO POR FALHA DE SINCRONISMO"))))</f>
        <v>0</v>
      </c>
      <c r="AH571" s="144"/>
      <c r="AI571" s="150" t="s">
        <v>6</v>
      </c>
      <c r="AJ571" s="149">
        <f>E571</f>
        <v>0</v>
      </c>
      <c r="AK571" s="151" t="s">
        <v>60</v>
      </c>
    </row>
    <row r="572" spans="1:37" ht="30" customHeight="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193"/>
      <c r="O572" s="155"/>
      <c r="P572" s="90"/>
      <c r="Q572" s="144"/>
      <c r="R572" s="90"/>
      <c r="S572" s="144"/>
      <c r="T572" s="90"/>
      <c r="U572" s="144"/>
      <c r="V572" s="90"/>
      <c r="W572" s="144"/>
      <c r="X572" s="90"/>
      <c r="Y572" s="144"/>
      <c r="Z572" s="90"/>
      <c r="AA572" s="144"/>
      <c r="AB572" s="90"/>
      <c r="AC572" s="144"/>
      <c r="AD572" s="90"/>
      <c r="AE572" s="144"/>
      <c r="AF572" s="142" t="str">
        <f>IF(AND(O572="",Q572="",S572="",U572="",W572="",Y572="",AA572="",AC572=""),"",IF(OR(AND(O572&lt;&gt;"NA",O572&lt;&gt;"C",O572&lt;&gt;"NC",O572&lt;&gt;"SF",O572&lt;&gt;""),AND(Q572&lt;&gt;"NA",Q572&lt;&gt;"C",Q572&lt;&gt;"NC",Q572&lt;&gt;"SF",Q572&lt;&gt;""),AND(S572&lt;&gt;"NA",S572&lt;&gt;"C",S572&lt;&gt;"NC",S572&lt;&gt;"SF",S572&lt;&gt;""),AND(U572&lt;&gt;"NA",U572&lt;&gt;"C",U572&lt;&gt;"NC",U572&lt;&gt;"SF",U572&lt;&gt;""),AND(W572&lt;&gt;"NA",W572&lt;&gt;"C",W572&lt;&gt;"NC",W572&lt;&gt;"SF",W572&lt;&gt;""),AND(Y572&lt;&gt;"NA",Y572&lt;&gt;"C",Y572&lt;&gt;"NC",Y572&lt;&gt;"SF",Y572&lt;&gt;""),AND(AA572&lt;&gt;"NA",AA572&lt;&gt;"C",AA572&lt;&gt;"NC",AA572&lt;&gt;"SF",AA572&lt;&gt;""),AND(AC572&lt;&gt;"NA",AC572&lt;&gt;"C",AC572&lt;&gt;"NC",AC572&lt;&gt;"SF",AC572&lt;&gt;"")),"FALSO",IF(AND(O572="NA",Q572="NA",S572="NA",U572="NA",W572="NA",Y572="NA",AA572="NA",AC572="NA"),"NA",IF(OR(O572="NC",Q572="NC",S572="NC",U572="NC",W572="NC",Y572="NC",AA572="NC",AC572="NC",O572="SF",Q572="SF",S572="SF",U572="SF",W572="SF",Y572="SF",AA572="SF",AC572="SF"),"NC",IF(OR(O572="C",Q572="C",S572="C",U572="C",W572="C",Y572="C",AA572="C",AC572="C"),"C","")))))</f>
        <v/>
      </c>
      <c r="AG572" s="185" t="b">
        <f>IF(AND(AE572="C",AF572="C"),"UTILIZOU O PDA CORRETAMENTE",IF(AND(AE572="C",AF572="NC"),"UTILIZOU O PDA CORRETAMENTE. NÃO HÁ FOTOS DE TODAS AS ETAPAS",IF(AND(AE572="NC",AF572="NC"),"NÃO UTILIZOU O PDA",IF(AND(AE572="NA",AF572="NA"),"NÃO AVALIADO POR FALHA DE SINCRONISMO"))))</f>
        <v>0</v>
      </c>
      <c r="AH572" s="144"/>
      <c r="AI572" s="150" t="s">
        <v>6</v>
      </c>
      <c r="AJ572" s="149">
        <f>E572</f>
        <v>0</v>
      </c>
      <c r="AK572" s="151" t="s">
        <v>60</v>
      </c>
    </row>
    <row r="573" spans="1:37" ht="30" customHeight="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193"/>
      <c r="O573" s="155"/>
      <c r="P573" s="90"/>
      <c r="Q573" s="144"/>
      <c r="R573" s="90"/>
      <c r="S573" s="144"/>
      <c r="T573" s="90"/>
      <c r="U573" s="144"/>
      <c r="V573" s="90"/>
      <c r="W573" s="144"/>
      <c r="X573" s="90"/>
      <c r="Y573" s="144"/>
      <c r="Z573" s="90"/>
      <c r="AA573" s="144"/>
      <c r="AB573" s="90"/>
      <c r="AC573" s="144"/>
      <c r="AD573" s="90"/>
      <c r="AE573" s="144"/>
      <c r="AF573" s="142" t="str">
        <f>IF(AND(O573="",Q573="",S573="",U573="",W573="",Y573="",AA573="",AC573=""),"",IF(OR(AND(O573&lt;&gt;"NA",O573&lt;&gt;"C",O573&lt;&gt;"NC",O573&lt;&gt;"SF",O573&lt;&gt;""),AND(Q573&lt;&gt;"NA",Q573&lt;&gt;"C",Q573&lt;&gt;"NC",Q573&lt;&gt;"SF",Q573&lt;&gt;""),AND(S573&lt;&gt;"NA",S573&lt;&gt;"C",S573&lt;&gt;"NC",S573&lt;&gt;"SF",S573&lt;&gt;""),AND(U573&lt;&gt;"NA",U573&lt;&gt;"C",U573&lt;&gt;"NC",U573&lt;&gt;"SF",U573&lt;&gt;""),AND(W573&lt;&gt;"NA",W573&lt;&gt;"C",W573&lt;&gt;"NC",W573&lt;&gt;"SF",W573&lt;&gt;""),AND(Y573&lt;&gt;"NA",Y573&lt;&gt;"C",Y573&lt;&gt;"NC",Y573&lt;&gt;"SF",Y573&lt;&gt;""),AND(AA573&lt;&gt;"NA",AA573&lt;&gt;"C",AA573&lt;&gt;"NC",AA573&lt;&gt;"SF",AA573&lt;&gt;""),AND(AC573&lt;&gt;"NA",AC573&lt;&gt;"C",AC573&lt;&gt;"NC",AC573&lt;&gt;"SF",AC573&lt;&gt;"")),"FALSO",IF(AND(O573="NA",Q573="NA",S573="NA",U573="NA",W573="NA",Y573="NA",AA573="NA",AC573="NA"),"NA",IF(OR(O573="NC",Q573="NC",S573="NC",U573="NC",W573="NC",Y573="NC",AA573="NC",AC573="NC",O573="SF",Q573="SF",S573="SF",U573="SF",W573="SF",Y573="SF",AA573="SF",AC573="SF"),"NC",IF(OR(O573="C",Q573="C",S573="C",U573="C",W573="C",Y573="C",AA573="C",AC573="C"),"C","")))))</f>
        <v/>
      </c>
      <c r="AG573" s="185" t="b">
        <f>IF(AND(AE573="C",AF573="C"),"UTILIZOU O PDA CORRETAMENTE",IF(AND(AE573="C",AF573="NC"),"UTILIZOU O PDA CORRETAMENTE. NÃO HÁ FOTOS DE TODAS AS ETAPAS",IF(AND(AE573="NC",AF573="NC"),"NÃO UTILIZOU O PDA",IF(AND(AE573="NA",AF573="NA"),"NÃO AVALIADO POR FALHA DE SINCRONISMO"))))</f>
        <v>0</v>
      </c>
      <c r="AH573" s="144"/>
      <c r="AI573" s="150" t="s">
        <v>6</v>
      </c>
      <c r="AJ573" s="149">
        <f>E573</f>
        <v>0</v>
      </c>
      <c r="AK573" s="151" t="s">
        <v>60</v>
      </c>
    </row>
    <row r="574" spans="1:37" ht="30" customHeight="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193"/>
      <c r="O574" s="155"/>
      <c r="P574" s="90"/>
      <c r="Q574" s="144"/>
      <c r="R574" s="90"/>
      <c r="S574" s="144"/>
      <c r="T574" s="90"/>
      <c r="U574" s="144"/>
      <c r="V574" s="90"/>
      <c r="W574" s="144"/>
      <c r="X574" s="90"/>
      <c r="Y574" s="144"/>
      <c r="Z574" s="90"/>
      <c r="AA574" s="144"/>
      <c r="AB574" s="90"/>
      <c r="AC574" s="144"/>
      <c r="AD574" s="90"/>
      <c r="AE574" s="144"/>
      <c r="AF574" s="142" t="str">
        <f>IF(AND(O574="",Q574="",S574="",U574="",W574="",Y574="",AA574="",AC574=""),"",IF(OR(AND(O574&lt;&gt;"NA",O574&lt;&gt;"C",O574&lt;&gt;"NC",O574&lt;&gt;"SF",O574&lt;&gt;""),AND(Q574&lt;&gt;"NA",Q574&lt;&gt;"C",Q574&lt;&gt;"NC",Q574&lt;&gt;"SF",Q574&lt;&gt;""),AND(S574&lt;&gt;"NA",S574&lt;&gt;"C",S574&lt;&gt;"NC",S574&lt;&gt;"SF",S574&lt;&gt;""),AND(U574&lt;&gt;"NA",U574&lt;&gt;"C",U574&lt;&gt;"NC",U574&lt;&gt;"SF",U574&lt;&gt;""),AND(W574&lt;&gt;"NA",W574&lt;&gt;"C",W574&lt;&gt;"NC",W574&lt;&gt;"SF",W574&lt;&gt;""),AND(Y574&lt;&gt;"NA",Y574&lt;&gt;"C",Y574&lt;&gt;"NC",Y574&lt;&gt;"SF",Y574&lt;&gt;""),AND(AA574&lt;&gt;"NA",AA574&lt;&gt;"C",AA574&lt;&gt;"NC",AA574&lt;&gt;"SF",AA574&lt;&gt;""),AND(AC574&lt;&gt;"NA",AC574&lt;&gt;"C",AC574&lt;&gt;"NC",AC574&lt;&gt;"SF",AC574&lt;&gt;"")),"FALSO",IF(AND(O574="NA",Q574="NA",S574="NA",U574="NA",W574="NA",Y574="NA",AA574="NA",AC574="NA"),"NA",IF(OR(O574="NC",Q574="NC",S574="NC",U574="NC",W574="NC",Y574="NC",AA574="NC",AC574="NC",O574="SF",Q574="SF",S574="SF",U574="SF",W574="SF",Y574="SF",AA574="SF",AC574="SF"),"NC",IF(OR(O574="C",Q574="C",S574="C",U574="C",W574="C",Y574="C",AA574="C",AC574="C"),"C","")))))</f>
        <v/>
      </c>
      <c r="AG574" s="185" t="b">
        <f>IF(AND(AE574="C",AF574="C"),"UTILIZOU O PDA CORRETAMENTE",IF(AND(AE574="C",AF574="NC"),"UTILIZOU O PDA CORRETAMENTE. NÃO HÁ FOTOS DE TODAS AS ETAPAS",IF(AND(AE574="NC",AF574="NC"),"NÃO UTILIZOU O PDA",IF(AND(AE574="NA",AF574="NA"),"NÃO AVALIADO POR FALHA DE SINCRONISMO"))))</f>
        <v>0</v>
      </c>
      <c r="AH574" s="144"/>
      <c r="AI574" s="150" t="s">
        <v>6</v>
      </c>
      <c r="AJ574" s="149">
        <f>E574</f>
        <v>0</v>
      </c>
      <c r="AK574" s="151" t="s">
        <v>60</v>
      </c>
    </row>
    <row r="575" spans="1:37" ht="30" customHeight="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193"/>
      <c r="O575" s="155"/>
      <c r="P575" s="90"/>
      <c r="Q575" s="144"/>
      <c r="R575" s="90"/>
      <c r="S575" s="144"/>
      <c r="T575" s="90"/>
      <c r="U575" s="144"/>
      <c r="V575" s="90"/>
      <c r="W575" s="144"/>
      <c r="X575" s="90"/>
      <c r="Y575" s="144"/>
      <c r="Z575" s="90"/>
      <c r="AA575" s="144"/>
      <c r="AB575" s="90"/>
      <c r="AC575" s="144"/>
      <c r="AD575" s="90"/>
      <c r="AE575" s="144"/>
      <c r="AF575" s="142" t="str">
        <f>IF(AND(O575="",Q575="",S575="",U575="",W575="",Y575="",AA575="",AC575=""),"",IF(OR(AND(O575&lt;&gt;"NA",O575&lt;&gt;"C",O575&lt;&gt;"NC",O575&lt;&gt;"SF",O575&lt;&gt;""),AND(Q575&lt;&gt;"NA",Q575&lt;&gt;"C",Q575&lt;&gt;"NC",Q575&lt;&gt;"SF",Q575&lt;&gt;""),AND(S575&lt;&gt;"NA",S575&lt;&gt;"C",S575&lt;&gt;"NC",S575&lt;&gt;"SF",S575&lt;&gt;""),AND(U575&lt;&gt;"NA",U575&lt;&gt;"C",U575&lt;&gt;"NC",U575&lt;&gt;"SF",U575&lt;&gt;""),AND(W575&lt;&gt;"NA",W575&lt;&gt;"C",W575&lt;&gt;"NC",W575&lt;&gt;"SF",W575&lt;&gt;""),AND(Y575&lt;&gt;"NA",Y575&lt;&gt;"C",Y575&lt;&gt;"NC",Y575&lt;&gt;"SF",Y575&lt;&gt;""),AND(AA575&lt;&gt;"NA",AA575&lt;&gt;"C",AA575&lt;&gt;"NC",AA575&lt;&gt;"SF",AA575&lt;&gt;""),AND(AC575&lt;&gt;"NA",AC575&lt;&gt;"C",AC575&lt;&gt;"NC",AC575&lt;&gt;"SF",AC575&lt;&gt;"")),"FALSO",IF(AND(O575="NA",Q575="NA",S575="NA",U575="NA",W575="NA",Y575="NA",AA575="NA",AC575="NA"),"NA",IF(OR(O575="NC",Q575="NC",S575="NC",U575="NC",W575="NC",Y575="NC",AA575="NC",AC575="NC",O575="SF",Q575="SF",S575="SF",U575="SF",W575="SF",Y575="SF",AA575="SF",AC575="SF"),"NC",IF(OR(O575="C",Q575="C",S575="C",U575="C",W575="C",Y575="C",AA575="C",AC575="C"),"C","")))))</f>
        <v/>
      </c>
      <c r="AG575" s="185" t="b">
        <f>IF(AND(AE575="C",AF575="C"),"UTILIZOU O PDA CORRETAMENTE",IF(AND(AE575="C",AF575="NC"),"UTILIZOU O PDA CORRETAMENTE. NÃO HÁ FOTOS DE TODAS AS ETAPAS",IF(AND(AE575="NC",AF575="NC"),"NÃO UTILIZOU O PDA",IF(AND(AE575="NA",AF575="NA"),"NÃO AVALIADO POR FALHA DE SINCRONISMO"))))</f>
        <v>0</v>
      </c>
      <c r="AH575" s="144"/>
      <c r="AI575" s="150" t="s">
        <v>6</v>
      </c>
      <c r="AJ575" s="149">
        <f>E575</f>
        <v>0</v>
      </c>
      <c r="AK575" s="151" t="s">
        <v>60</v>
      </c>
    </row>
    <row r="576" spans="1:37" ht="30" customHeight="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193"/>
      <c r="O576" s="155"/>
      <c r="P576" s="90"/>
      <c r="Q576" s="144"/>
      <c r="R576" s="90"/>
      <c r="S576" s="144"/>
      <c r="T576" s="90"/>
      <c r="U576" s="144"/>
      <c r="V576" s="90"/>
      <c r="W576" s="144"/>
      <c r="X576" s="90"/>
      <c r="Y576" s="144"/>
      <c r="Z576" s="90"/>
      <c r="AA576" s="144"/>
      <c r="AB576" s="90"/>
      <c r="AC576" s="144"/>
      <c r="AD576" s="90"/>
      <c r="AE576" s="144"/>
      <c r="AF576" s="142" t="str">
        <f>IF(AND(O576="",Q576="",S576="",U576="",W576="",Y576="",AA576="",AC576=""),"",IF(OR(AND(O576&lt;&gt;"NA",O576&lt;&gt;"C",O576&lt;&gt;"NC",O576&lt;&gt;"SF",O576&lt;&gt;""),AND(Q576&lt;&gt;"NA",Q576&lt;&gt;"C",Q576&lt;&gt;"NC",Q576&lt;&gt;"SF",Q576&lt;&gt;""),AND(S576&lt;&gt;"NA",S576&lt;&gt;"C",S576&lt;&gt;"NC",S576&lt;&gt;"SF",S576&lt;&gt;""),AND(U576&lt;&gt;"NA",U576&lt;&gt;"C",U576&lt;&gt;"NC",U576&lt;&gt;"SF",U576&lt;&gt;""),AND(W576&lt;&gt;"NA",W576&lt;&gt;"C",W576&lt;&gt;"NC",W576&lt;&gt;"SF",W576&lt;&gt;""),AND(Y576&lt;&gt;"NA",Y576&lt;&gt;"C",Y576&lt;&gt;"NC",Y576&lt;&gt;"SF",Y576&lt;&gt;""),AND(AA576&lt;&gt;"NA",AA576&lt;&gt;"C",AA576&lt;&gt;"NC",AA576&lt;&gt;"SF",AA576&lt;&gt;""),AND(AC576&lt;&gt;"NA",AC576&lt;&gt;"C",AC576&lt;&gt;"NC",AC576&lt;&gt;"SF",AC576&lt;&gt;"")),"FALSO",IF(AND(O576="NA",Q576="NA",S576="NA",U576="NA",W576="NA",Y576="NA",AA576="NA",AC576="NA"),"NA",IF(OR(O576="NC",Q576="NC",S576="NC",U576="NC",W576="NC",Y576="NC",AA576="NC",AC576="NC",O576="SF",Q576="SF",S576="SF",U576="SF",W576="SF",Y576="SF",AA576="SF",AC576="SF"),"NC",IF(OR(O576="C",Q576="C",S576="C",U576="C",W576="C",Y576="C",AA576="C",AC576="C"),"C","")))))</f>
        <v/>
      </c>
      <c r="AG576" s="185" t="b">
        <f>IF(AND(AE576="C",AF576="C"),"UTILIZOU O PDA CORRETAMENTE",IF(AND(AE576="C",AF576="NC"),"UTILIZOU O PDA CORRETAMENTE. NÃO HÁ FOTOS DE TODAS AS ETAPAS",IF(AND(AE576="NC",AF576="NC"),"NÃO UTILIZOU O PDA",IF(AND(AE576="NA",AF576="NA"),"NÃO AVALIADO POR FALHA DE SINCRONISMO"))))</f>
        <v>0</v>
      </c>
      <c r="AH576" s="144"/>
      <c r="AI576" s="150" t="s">
        <v>6</v>
      </c>
      <c r="AJ576" s="149">
        <f>E576</f>
        <v>0</v>
      </c>
      <c r="AK576" s="151" t="s">
        <v>60</v>
      </c>
    </row>
    <row r="577" spans="1:37" ht="30" customHeight="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193"/>
      <c r="O577" s="155"/>
      <c r="P577" s="90"/>
      <c r="Q577" s="144"/>
      <c r="R577" s="90"/>
      <c r="S577" s="144"/>
      <c r="T577" s="90"/>
      <c r="U577" s="144"/>
      <c r="V577" s="90"/>
      <c r="W577" s="144"/>
      <c r="X577" s="90"/>
      <c r="Y577" s="144"/>
      <c r="Z577" s="90"/>
      <c r="AA577" s="144"/>
      <c r="AB577" s="90"/>
      <c r="AC577" s="144"/>
      <c r="AD577" s="90"/>
      <c r="AE577" s="144"/>
      <c r="AF577" s="142" t="str">
        <f>IF(AND(O577="",Q577="",S577="",U577="",W577="",Y577="",AA577="",AC577=""),"",IF(OR(AND(O577&lt;&gt;"NA",O577&lt;&gt;"C",O577&lt;&gt;"NC",O577&lt;&gt;"SF",O577&lt;&gt;""),AND(Q577&lt;&gt;"NA",Q577&lt;&gt;"C",Q577&lt;&gt;"NC",Q577&lt;&gt;"SF",Q577&lt;&gt;""),AND(S577&lt;&gt;"NA",S577&lt;&gt;"C",S577&lt;&gt;"NC",S577&lt;&gt;"SF",S577&lt;&gt;""),AND(U577&lt;&gt;"NA",U577&lt;&gt;"C",U577&lt;&gt;"NC",U577&lt;&gt;"SF",U577&lt;&gt;""),AND(W577&lt;&gt;"NA",W577&lt;&gt;"C",W577&lt;&gt;"NC",W577&lt;&gt;"SF",W577&lt;&gt;""),AND(Y577&lt;&gt;"NA",Y577&lt;&gt;"C",Y577&lt;&gt;"NC",Y577&lt;&gt;"SF",Y577&lt;&gt;""),AND(AA577&lt;&gt;"NA",AA577&lt;&gt;"C",AA577&lt;&gt;"NC",AA577&lt;&gt;"SF",AA577&lt;&gt;""),AND(AC577&lt;&gt;"NA",AC577&lt;&gt;"C",AC577&lt;&gt;"NC",AC577&lt;&gt;"SF",AC577&lt;&gt;"")),"FALSO",IF(AND(O577="NA",Q577="NA",S577="NA",U577="NA",W577="NA",Y577="NA",AA577="NA",AC577="NA"),"NA",IF(OR(O577="NC",Q577="NC",S577="NC",U577="NC",W577="NC",Y577="NC",AA577="NC",AC577="NC",O577="SF",Q577="SF",S577="SF",U577="SF",W577="SF",Y577="SF",AA577="SF",AC577="SF"),"NC",IF(OR(O577="C",Q577="C",S577="C",U577="C",W577="C",Y577="C",AA577="C",AC577="C"),"C","")))))</f>
        <v/>
      </c>
      <c r="AG577" s="185" t="b">
        <f>IF(AND(AE577="C",AF577="C"),"UTILIZOU O PDA CORRETAMENTE",IF(AND(AE577="C",AF577="NC"),"UTILIZOU O PDA CORRETAMENTE. NÃO HÁ FOTOS DE TODAS AS ETAPAS",IF(AND(AE577="NC",AF577="NC"),"NÃO UTILIZOU O PDA",IF(AND(AE577="NA",AF577="NA"),"NÃO AVALIADO POR FALHA DE SINCRONISMO"))))</f>
        <v>0</v>
      </c>
      <c r="AH577" s="144"/>
      <c r="AI577" s="150" t="s">
        <v>6</v>
      </c>
      <c r="AJ577" s="149">
        <f>E577</f>
        <v>0</v>
      </c>
      <c r="AK577" s="151" t="s">
        <v>60</v>
      </c>
    </row>
    <row r="578" spans="1:37" ht="30" customHeight="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193"/>
      <c r="O578" s="155"/>
      <c r="P578" s="90"/>
      <c r="Q578" s="144"/>
      <c r="R578" s="90"/>
      <c r="S578" s="144"/>
      <c r="T578" s="90"/>
      <c r="U578" s="144"/>
      <c r="V578" s="90"/>
      <c r="W578" s="144"/>
      <c r="X578" s="90"/>
      <c r="Y578" s="144"/>
      <c r="Z578" s="90"/>
      <c r="AA578" s="144"/>
      <c r="AB578" s="90"/>
      <c r="AC578" s="144"/>
      <c r="AD578" s="90"/>
      <c r="AE578" s="144"/>
      <c r="AF578" s="142" t="str">
        <f>IF(AND(O578="",Q578="",S578="",U578="",W578="",Y578="",AA578="",AC578=""),"",IF(OR(AND(O578&lt;&gt;"NA",O578&lt;&gt;"C",O578&lt;&gt;"NC",O578&lt;&gt;"SF",O578&lt;&gt;""),AND(Q578&lt;&gt;"NA",Q578&lt;&gt;"C",Q578&lt;&gt;"NC",Q578&lt;&gt;"SF",Q578&lt;&gt;""),AND(S578&lt;&gt;"NA",S578&lt;&gt;"C",S578&lt;&gt;"NC",S578&lt;&gt;"SF",S578&lt;&gt;""),AND(U578&lt;&gt;"NA",U578&lt;&gt;"C",U578&lt;&gt;"NC",U578&lt;&gt;"SF",U578&lt;&gt;""),AND(W578&lt;&gt;"NA",W578&lt;&gt;"C",W578&lt;&gt;"NC",W578&lt;&gt;"SF",W578&lt;&gt;""),AND(Y578&lt;&gt;"NA",Y578&lt;&gt;"C",Y578&lt;&gt;"NC",Y578&lt;&gt;"SF",Y578&lt;&gt;""),AND(AA578&lt;&gt;"NA",AA578&lt;&gt;"C",AA578&lt;&gt;"NC",AA578&lt;&gt;"SF",AA578&lt;&gt;""),AND(AC578&lt;&gt;"NA",AC578&lt;&gt;"C",AC578&lt;&gt;"NC",AC578&lt;&gt;"SF",AC578&lt;&gt;"")),"FALSO",IF(AND(O578="NA",Q578="NA",S578="NA",U578="NA",W578="NA",Y578="NA",AA578="NA",AC578="NA"),"NA",IF(OR(O578="NC",Q578="NC",S578="NC",U578="NC",W578="NC",Y578="NC",AA578="NC",AC578="NC",O578="SF",Q578="SF",S578="SF",U578="SF",W578="SF",Y578="SF",AA578="SF",AC578="SF"),"NC",IF(OR(O578="C",Q578="C",S578="C",U578="C",W578="C",Y578="C",AA578="C",AC578="C"),"C","")))))</f>
        <v/>
      </c>
      <c r="AG578" s="185" t="b">
        <f>IF(AND(AE578="C",AF578="C"),"UTILIZOU O PDA CORRETAMENTE",IF(AND(AE578="C",AF578="NC"),"UTILIZOU O PDA CORRETAMENTE. NÃO HÁ FOTOS DE TODAS AS ETAPAS",IF(AND(AE578="NC",AF578="NC"),"NÃO UTILIZOU O PDA",IF(AND(AE578="NA",AF578="NA"),"NÃO AVALIADO POR FALHA DE SINCRONISMO"))))</f>
        <v>0</v>
      </c>
      <c r="AH578" s="144"/>
      <c r="AI578" s="150" t="s">
        <v>6</v>
      </c>
      <c r="AJ578" s="149">
        <f>E578</f>
        <v>0</v>
      </c>
      <c r="AK578" s="151" t="s">
        <v>60</v>
      </c>
    </row>
    <row r="579" spans="1:37" ht="30" customHeight="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193"/>
      <c r="O579" s="155"/>
      <c r="P579" s="90"/>
      <c r="Q579" s="144"/>
      <c r="R579" s="90"/>
      <c r="S579" s="144"/>
      <c r="T579" s="90"/>
      <c r="U579" s="144"/>
      <c r="V579" s="90"/>
      <c r="W579" s="144"/>
      <c r="X579" s="90"/>
      <c r="Y579" s="144"/>
      <c r="Z579" s="90"/>
      <c r="AA579" s="144"/>
      <c r="AB579" s="90"/>
      <c r="AC579" s="144"/>
      <c r="AD579" s="90"/>
      <c r="AE579" s="144"/>
      <c r="AF579" s="142" t="str">
        <f>IF(AND(O579="",Q579="",S579="",U579="",W579="",Y579="",AA579="",AC579=""),"",IF(OR(AND(O579&lt;&gt;"NA",O579&lt;&gt;"C",O579&lt;&gt;"NC",O579&lt;&gt;"SF",O579&lt;&gt;""),AND(Q579&lt;&gt;"NA",Q579&lt;&gt;"C",Q579&lt;&gt;"NC",Q579&lt;&gt;"SF",Q579&lt;&gt;""),AND(S579&lt;&gt;"NA",S579&lt;&gt;"C",S579&lt;&gt;"NC",S579&lt;&gt;"SF",S579&lt;&gt;""),AND(U579&lt;&gt;"NA",U579&lt;&gt;"C",U579&lt;&gt;"NC",U579&lt;&gt;"SF",U579&lt;&gt;""),AND(W579&lt;&gt;"NA",W579&lt;&gt;"C",W579&lt;&gt;"NC",W579&lt;&gt;"SF",W579&lt;&gt;""),AND(Y579&lt;&gt;"NA",Y579&lt;&gt;"C",Y579&lt;&gt;"NC",Y579&lt;&gt;"SF",Y579&lt;&gt;""),AND(AA579&lt;&gt;"NA",AA579&lt;&gt;"C",AA579&lt;&gt;"NC",AA579&lt;&gt;"SF",AA579&lt;&gt;""),AND(AC579&lt;&gt;"NA",AC579&lt;&gt;"C",AC579&lt;&gt;"NC",AC579&lt;&gt;"SF",AC579&lt;&gt;"")),"FALSO",IF(AND(O579="NA",Q579="NA",S579="NA",U579="NA",W579="NA",Y579="NA",AA579="NA",AC579="NA"),"NA",IF(OR(O579="NC",Q579="NC",S579="NC",U579="NC",W579="NC",Y579="NC",AA579="NC",AC579="NC",O579="SF",Q579="SF",S579="SF",U579="SF",W579="SF",Y579="SF",AA579="SF",AC579="SF"),"NC",IF(OR(O579="C",Q579="C",S579="C",U579="C",W579="C",Y579="C",AA579="C",AC579="C"),"C","")))))</f>
        <v/>
      </c>
      <c r="AG579" s="185" t="b">
        <f>IF(AND(AE579="C",AF579="C"),"UTILIZOU O PDA CORRETAMENTE",IF(AND(AE579="C",AF579="NC"),"UTILIZOU O PDA CORRETAMENTE. NÃO HÁ FOTOS DE TODAS AS ETAPAS",IF(AND(AE579="NC",AF579="NC"),"NÃO UTILIZOU O PDA",IF(AND(AE579="NA",AF579="NA"),"NÃO AVALIADO POR FALHA DE SINCRONISMO"))))</f>
        <v>0</v>
      </c>
      <c r="AH579" s="144"/>
      <c r="AI579" s="150" t="s">
        <v>6</v>
      </c>
      <c r="AJ579" s="149">
        <f>E579</f>
        <v>0</v>
      </c>
      <c r="AK579" s="151" t="s">
        <v>60</v>
      </c>
    </row>
    <row r="580" spans="1:37" ht="30" customHeight="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193"/>
      <c r="O580" s="155"/>
      <c r="P580" s="90"/>
      <c r="Q580" s="144"/>
      <c r="R580" s="90"/>
      <c r="S580" s="144"/>
      <c r="T580" s="90"/>
      <c r="U580" s="144"/>
      <c r="V580" s="90"/>
      <c r="W580" s="144"/>
      <c r="X580" s="90"/>
      <c r="Y580" s="144"/>
      <c r="Z580" s="90"/>
      <c r="AA580" s="144"/>
      <c r="AB580" s="90"/>
      <c r="AC580" s="144"/>
      <c r="AD580" s="90"/>
      <c r="AE580" s="144"/>
      <c r="AF580" s="142" t="str">
        <f>IF(AND(O580="",Q580="",S580="",U580="",W580="",Y580="",AA580="",AC580=""),"",IF(OR(AND(O580&lt;&gt;"NA",O580&lt;&gt;"C",O580&lt;&gt;"NC",O580&lt;&gt;"SF",O580&lt;&gt;""),AND(Q580&lt;&gt;"NA",Q580&lt;&gt;"C",Q580&lt;&gt;"NC",Q580&lt;&gt;"SF",Q580&lt;&gt;""),AND(S580&lt;&gt;"NA",S580&lt;&gt;"C",S580&lt;&gt;"NC",S580&lt;&gt;"SF",S580&lt;&gt;""),AND(U580&lt;&gt;"NA",U580&lt;&gt;"C",U580&lt;&gt;"NC",U580&lt;&gt;"SF",U580&lt;&gt;""),AND(W580&lt;&gt;"NA",W580&lt;&gt;"C",W580&lt;&gt;"NC",W580&lt;&gt;"SF",W580&lt;&gt;""),AND(Y580&lt;&gt;"NA",Y580&lt;&gt;"C",Y580&lt;&gt;"NC",Y580&lt;&gt;"SF",Y580&lt;&gt;""),AND(AA580&lt;&gt;"NA",AA580&lt;&gt;"C",AA580&lt;&gt;"NC",AA580&lt;&gt;"SF",AA580&lt;&gt;""),AND(AC580&lt;&gt;"NA",AC580&lt;&gt;"C",AC580&lt;&gt;"NC",AC580&lt;&gt;"SF",AC580&lt;&gt;"")),"FALSO",IF(AND(O580="NA",Q580="NA",S580="NA",U580="NA",W580="NA",Y580="NA",AA580="NA",AC580="NA"),"NA",IF(OR(O580="NC",Q580="NC",S580="NC",U580="NC",W580="NC",Y580="NC",AA580="NC",AC580="NC",O580="SF",Q580="SF",S580="SF",U580="SF",W580="SF",Y580="SF",AA580="SF",AC580="SF"),"NC",IF(OR(O580="C",Q580="C",S580="C",U580="C",W580="C",Y580="C",AA580="C",AC580="C"),"C","")))))</f>
        <v/>
      </c>
      <c r="AG580" s="185" t="b">
        <f>IF(AND(AE580="C",AF580="C"),"UTILIZOU O PDA CORRETAMENTE",IF(AND(AE580="C",AF580="NC"),"UTILIZOU O PDA CORRETAMENTE. NÃO HÁ FOTOS DE TODAS AS ETAPAS",IF(AND(AE580="NC",AF580="NC"),"NÃO UTILIZOU O PDA",IF(AND(AE580="NA",AF580="NA"),"NÃO AVALIADO POR FALHA DE SINCRONISMO"))))</f>
        <v>0</v>
      </c>
      <c r="AH580" s="144"/>
      <c r="AI580" s="150" t="s">
        <v>6</v>
      </c>
      <c r="AJ580" s="149">
        <f>E580</f>
        <v>0</v>
      </c>
      <c r="AK580" s="151" t="s">
        <v>60</v>
      </c>
    </row>
    <row r="581" spans="1:37" ht="30" customHeight="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193"/>
      <c r="O581" s="155"/>
      <c r="P581" s="90"/>
      <c r="Q581" s="144"/>
      <c r="R581" s="90"/>
      <c r="S581" s="144"/>
      <c r="T581" s="90"/>
      <c r="U581" s="144"/>
      <c r="V581" s="90"/>
      <c r="W581" s="144"/>
      <c r="X581" s="90"/>
      <c r="Y581" s="144"/>
      <c r="Z581" s="90"/>
      <c r="AA581" s="144"/>
      <c r="AB581" s="90"/>
      <c r="AC581" s="144"/>
      <c r="AD581" s="90"/>
      <c r="AE581" s="144"/>
      <c r="AF581" s="142" t="str">
        <f>IF(AND(O581="",Q581="",S581="",U581="",W581="",Y581="",AA581="",AC581=""),"",IF(OR(AND(O581&lt;&gt;"NA",O581&lt;&gt;"C",O581&lt;&gt;"NC",O581&lt;&gt;"SF",O581&lt;&gt;""),AND(Q581&lt;&gt;"NA",Q581&lt;&gt;"C",Q581&lt;&gt;"NC",Q581&lt;&gt;"SF",Q581&lt;&gt;""),AND(S581&lt;&gt;"NA",S581&lt;&gt;"C",S581&lt;&gt;"NC",S581&lt;&gt;"SF",S581&lt;&gt;""),AND(U581&lt;&gt;"NA",U581&lt;&gt;"C",U581&lt;&gt;"NC",U581&lt;&gt;"SF",U581&lt;&gt;""),AND(W581&lt;&gt;"NA",W581&lt;&gt;"C",W581&lt;&gt;"NC",W581&lt;&gt;"SF",W581&lt;&gt;""),AND(Y581&lt;&gt;"NA",Y581&lt;&gt;"C",Y581&lt;&gt;"NC",Y581&lt;&gt;"SF",Y581&lt;&gt;""),AND(AA581&lt;&gt;"NA",AA581&lt;&gt;"C",AA581&lt;&gt;"NC",AA581&lt;&gt;"SF",AA581&lt;&gt;""),AND(AC581&lt;&gt;"NA",AC581&lt;&gt;"C",AC581&lt;&gt;"NC",AC581&lt;&gt;"SF",AC581&lt;&gt;"")),"FALSO",IF(AND(O581="NA",Q581="NA",S581="NA",U581="NA",W581="NA",Y581="NA",AA581="NA",AC581="NA"),"NA",IF(OR(O581="NC",Q581="NC",S581="NC",U581="NC",W581="NC",Y581="NC",AA581="NC",AC581="NC",O581="SF",Q581="SF",S581="SF",U581="SF",W581="SF",Y581="SF",AA581="SF",AC581="SF"),"NC",IF(OR(O581="C",Q581="C",S581="C",U581="C",W581="C",Y581="C",AA581="C",AC581="C"),"C","")))))</f>
        <v/>
      </c>
      <c r="AG581" s="185" t="b">
        <f>IF(AND(AE581="C",AF581="C"),"UTILIZOU O PDA CORRETAMENTE",IF(AND(AE581="C",AF581="NC"),"UTILIZOU O PDA CORRETAMENTE. NÃO HÁ FOTOS DE TODAS AS ETAPAS",IF(AND(AE581="NC",AF581="NC"),"NÃO UTILIZOU O PDA",IF(AND(AE581="NA",AF581="NA"),"NÃO AVALIADO POR FALHA DE SINCRONISMO"))))</f>
        <v>0</v>
      </c>
      <c r="AH581" s="144"/>
      <c r="AI581" s="150" t="s">
        <v>6</v>
      </c>
      <c r="AJ581" s="149">
        <f>E581</f>
        <v>0</v>
      </c>
      <c r="AK581" s="151" t="s">
        <v>60</v>
      </c>
    </row>
    <row r="582" spans="1:37" ht="30" customHeight="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193"/>
      <c r="O582" s="155"/>
      <c r="P582" s="90"/>
      <c r="Q582" s="144"/>
      <c r="R582" s="90"/>
      <c r="S582" s="144"/>
      <c r="T582" s="90"/>
      <c r="U582" s="144"/>
      <c r="V582" s="90"/>
      <c r="W582" s="144"/>
      <c r="X582" s="90"/>
      <c r="Y582" s="144"/>
      <c r="Z582" s="90"/>
      <c r="AA582" s="144"/>
      <c r="AB582" s="90"/>
      <c r="AC582" s="144"/>
      <c r="AD582" s="90"/>
      <c r="AE582" s="144"/>
      <c r="AF582" s="142" t="str">
        <f>IF(AND(O582="",Q582="",S582="",U582="",W582="",Y582="",AA582="",AC582=""),"",IF(OR(AND(O582&lt;&gt;"NA",O582&lt;&gt;"C",O582&lt;&gt;"NC",O582&lt;&gt;"SF",O582&lt;&gt;""),AND(Q582&lt;&gt;"NA",Q582&lt;&gt;"C",Q582&lt;&gt;"NC",Q582&lt;&gt;"SF",Q582&lt;&gt;""),AND(S582&lt;&gt;"NA",S582&lt;&gt;"C",S582&lt;&gt;"NC",S582&lt;&gt;"SF",S582&lt;&gt;""),AND(U582&lt;&gt;"NA",U582&lt;&gt;"C",U582&lt;&gt;"NC",U582&lt;&gt;"SF",U582&lt;&gt;""),AND(W582&lt;&gt;"NA",W582&lt;&gt;"C",W582&lt;&gt;"NC",W582&lt;&gt;"SF",W582&lt;&gt;""),AND(Y582&lt;&gt;"NA",Y582&lt;&gt;"C",Y582&lt;&gt;"NC",Y582&lt;&gt;"SF",Y582&lt;&gt;""),AND(AA582&lt;&gt;"NA",AA582&lt;&gt;"C",AA582&lt;&gt;"NC",AA582&lt;&gt;"SF",AA582&lt;&gt;""),AND(AC582&lt;&gt;"NA",AC582&lt;&gt;"C",AC582&lt;&gt;"NC",AC582&lt;&gt;"SF",AC582&lt;&gt;"")),"FALSO",IF(AND(O582="NA",Q582="NA",S582="NA",U582="NA",W582="NA",Y582="NA",AA582="NA",AC582="NA"),"NA",IF(OR(O582="NC",Q582="NC",S582="NC",U582="NC",W582="NC",Y582="NC",AA582="NC",AC582="NC",O582="SF",Q582="SF",S582="SF",U582="SF",W582="SF",Y582="SF",AA582="SF",AC582="SF"),"NC",IF(OR(O582="C",Q582="C",S582="C",U582="C",W582="C",Y582="C",AA582="C",AC582="C"),"C","")))))</f>
        <v/>
      </c>
      <c r="AG582" s="185" t="b">
        <f>IF(AND(AE582="C",AF582="C"),"UTILIZOU O PDA CORRETAMENTE",IF(AND(AE582="C",AF582="NC"),"UTILIZOU O PDA CORRETAMENTE. NÃO HÁ FOTOS DE TODAS AS ETAPAS",IF(AND(AE582="NC",AF582="NC"),"NÃO UTILIZOU O PDA",IF(AND(AE582="NA",AF582="NA"),"NÃO AVALIADO POR FALHA DE SINCRONISMO"))))</f>
        <v>0</v>
      </c>
      <c r="AH582" s="144"/>
      <c r="AI582" s="150" t="s">
        <v>6</v>
      </c>
      <c r="AJ582" s="149">
        <f>E582</f>
        <v>0</v>
      </c>
      <c r="AK582" s="151" t="s">
        <v>60</v>
      </c>
    </row>
    <row r="583" spans="1:37" ht="30" customHeight="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193"/>
      <c r="O583" s="155"/>
      <c r="P583" s="90"/>
      <c r="Q583" s="144"/>
      <c r="R583" s="90"/>
      <c r="S583" s="144"/>
      <c r="T583" s="90"/>
      <c r="U583" s="144"/>
      <c r="V583" s="90"/>
      <c r="W583" s="144"/>
      <c r="X583" s="90"/>
      <c r="Y583" s="144"/>
      <c r="Z583" s="90"/>
      <c r="AA583" s="144"/>
      <c r="AB583" s="90"/>
      <c r="AC583" s="144"/>
      <c r="AD583" s="90"/>
      <c r="AE583" s="144"/>
      <c r="AF583" s="142" t="str">
        <f>IF(AND(O583="",Q583="",S583="",U583="",W583="",Y583="",AA583="",AC583=""),"",IF(OR(AND(O583&lt;&gt;"NA",O583&lt;&gt;"C",O583&lt;&gt;"NC",O583&lt;&gt;"SF",O583&lt;&gt;""),AND(Q583&lt;&gt;"NA",Q583&lt;&gt;"C",Q583&lt;&gt;"NC",Q583&lt;&gt;"SF",Q583&lt;&gt;""),AND(S583&lt;&gt;"NA",S583&lt;&gt;"C",S583&lt;&gt;"NC",S583&lt;&gt;"SF",S583&lt;&gt;""),AND(U583&lt;&gt;"NA",U583&lt;&gt;"C",U583&lt;&gt;"NC",U583&lt;&gt;"SF",U583&lt;&gt;""),AND(W583&lt;&gt;"NA",W583&lt;&gt;"C",W583&lt;&gt;"NC",W583&lt;&gt;"SF",W583&lt;&gt;""),AND(Y583&lt;&gt;"NA",Y583&lt;&gt;"C",Y583&lt;&gt;"NC",Y583&lt;&gt;"SF",Y583&lt;&gt;""),AND(AA583&lt;&gt;"NA",AA583&lt;&gt;"C",AA583&lt;&gt;"NC",AA583&lt;&gt;"SF",AA583&lt;&gt;""),AND(AC583&lt;&gt;"NA",AC583&lt;&gt;"C",AC583&lt;&gt;"NC",AC583&lt;&gt;"SF",AC583&lt;&gt;"")),"FALSO",IF(AND(O583="NA",Q583="NA",S583="NA",U583="NA",W583="NA",Y583="NA",AA583="NA",AC583="NA"),"NA",IF(OR(O583="NC",Q583="NC",S583="NC",U583="NC",W583="NC",Y583="NC",AA583="NC",AC583="NC",O583="SF",Q583="SF",S583="SF",U583="SF",W583="SF",Y583="SF",AA583="SF",AC583="SF"),"NC",IF(OR(O583="C",Q583="C",S583="C",U583="C",W583="C",Y583="C",AA583="C",AC583="C"),"C","")))))</f>
        <v/>
      </c>
      <c r="AG583" s="185" t="b">
        <f>IF(AND(AE583="C",AF583="C"),"UTILIZOU O PDA CORRETAMENTE",IF(AND(AE583="C",AF583="NC"),"UTILIZOU O PDA CORRETAMENTE. NÃO HÁ FOTOS DE TODAS AS ETAPAS",IF(AND(AE583="NC",AF583="NC"),"NÃO UTILIZOU O PDA",IF(AND(AE583="NA",AF583="NA"),"NÃO AVALIADO POR FALHA DE SINCRONISMO"))))</f>
        <v>0</v>
      </c>
      <c r="AH583" s="144"/>
      <c r="AI583" s="150" t="s">
        <v>6</v>
      </c>
      <c r="AJ583" s="149">
        <f>E583</f>
        <v>0</v>
      </c>
      <c r="AK583" s="151" t="s">
        <v>60</v>
      </c>
    </row>
    <row r="584" spans="1:37" ht="30" customHeight="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193"/>
      <c r="O584" s="155"/>
      <c r="P584" s="90"/>
      <c r="Q584" s="144"/>
      <c r="R584" s="90"/>
      <c r="S584" s="144"/>
      <c r="T584" s="90"/>
      <c r="U584" s="144"/>
      <c r="V584" s="90"/>
      <c r="W584" s="144"/>
      <c r="X584" s="90"/>
      <c r="Y584" s="144"/>
      <c r="Z584" s="90"/>
      <c r="AA584" s="144"/>
      <c r="AB584" s="90"/>
      <c r="AC584" s="144"/>
      <c r="AD584" s="90"/>
      <c r="AE584" s="144"/>
      <c r="AF584" s="142" t="str">
        <f>IF(AND(O584="",Q584="",S584="",U584="",W584="",Y584="",AA584="",AC584=""),"",IF(OR(AND(O584&lt;&gt;"NA",O584&lt;&gt;"C",O584&lt;&gt;"NC",O584&lt;&gt;"SF",O584&lt;&gt;""),AND(Q584&lt;&gt;"NA",Q584&lt;&gt;"C",Q584&lt;&gt;"NC",Q584&lt;&gt;"SF",Q584&lt;&gt;""),AND(S584&lt;&gt;"NA",S584&lt;&gt;"C",S584&lt;&gt;"NC",S584&lt;&gt;"SF",S584&lt;&gt;""),AND(U584&lt;&gt;"NA",U584&lt;&gt;"C",U584&lt;&gt;"NC",U584&lt;&gt;"SF",U584&lt;&gt;""),AND(W584&lt;&gt;"NA",W584&lt;&gt;"C",W584&lt;&gt;"NC",W584&lt;&gt;"SF",W584&lt;&gt;""),AND(Y584&lt;&gt;"NA",Y584&lt;&gt;"C",Y584&lt;&gt;"NC",Y584&lt;&gt;"SF",Y584&lt;&gt;""),AND(AA584&lt;&gt;"NA",AA584&lt;&gt;"C",AA584&lt;&gt;"NC",AA584&lt;&gt;"SF",AA584&lt;&gt;""),AND(AC584&lt;&gt;"NA",AC584&lt;&gt;"C",AC584&lt;&gt;"NC",AC584&lt;&gt;"SF",AC584&lt;&gt;"")),"FALSO",IF(AND(O584="NA",Q584="NA",S584="NA",U584="NA",W584="NA",Y584="NA",AA584="NA",AC584="NA"),"NA",IF(OR(O584="NC",Q584="NC",S584="NC",U584="NC",W584="NC",Y584="NC",AA584="NC",AC584="NC",O584="SF",Q584="SF",S584="SF",U584="SF",W584="SF",Y584="SF",AA584="SF",AC584="SF"),"NC",IF(OR(O584="C",Q584="C",S584="C",U584="C",W584="C",Y584="C",AA584="C",AC584="C"),"C","")))))</f>
        <v/>
      </c>
      <c r="AG584" s="185" t="b">
        <f>IF(AND(AE584="C",AF584="C"),"UTILIZOU O PDA CORRETAMENTE",IF(AND(AE584="C",AF584="NC"),"UTILIZOU O PDA CORRETAMENTE. NÃO HÁ FOTOS DE TODAS AS ETAPAS",IF(AND(AE584="NC",AF584="NC"),"NÃO UTILIZOU O PDA",IF(AND(AE584="NA",AF584="NA"),"NÃO AVALIADO POR FALHA DE SINCRONISMO"))))</f>
        <v>0</v>
      </c>
      <c r="AH584" s="144"/>
      <c r="AI584" s="150" t="s">
        <v>6</v>
      </c>
      <c r="AJ584" s="149">
        <f>E584</f>
        <v>0</v>
      </c>
      <c r="AK584" s="151" t="s">
        <v>60</v>
      </c>
    </row>
    <row r="585" spans="1:37" ht="30" customHeight="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193"/>
      <c r="O585" s="155"/>
      <c r="P585" s="90"/>
      <c r="Q585" s="144"/>
      <c r="R585" s="90"/>
      <c r="S585" s="144"/>
      <c r="T585" s="90"/>
      <c r="U585" s="144"/>
      <c r="V585" s="90"/>
      <c r="W585" s="144"/>
      <c r="X585" s="90"/>
      <c r="Y585" s="144"/>
      <c r="Z585" s="90"/>
      <c r="AA585" s="144"/>
      <c r="AB585" s="90"/>
      <c r="AC585" s="144"/>
      <c r="AD585" s="90"/>
      <c r="AE585" s="144"/>
      <c r="AF585" s="142" t="str">
        <f>IF(AND(O585="",Q585="",S585="",U585="",W585="",Y585="",AA585="",AC585=""),"",IF(OR(AND(O585&lt;&gt;"NA",O585&lt;&gt;"C",O585&lt;&gt;"NC",O585&lt;&gt;"SF",O585&lt;&gt;""),AND(Q585&lt;&gt;"NA",Q585&lt;&gt;"C",Q585&lt;&gt;"NC",Q585&lt;&gt;"SF",Q585&lt;&gt;""),AND(S585&lt;&gt;"NA",S585&lt;&gt;"C",S585&lt;&gt;"NC",S585&lt;&gt;"SF",S585&lt;&gt;""),AND(U585&lt;&gt;"NA",U585&lt;&gt;"C",U585&lt;&gt;"NC",U585&lt;&gt;"SF",U585&lt;&gt;""),AND(W585&lt;&gt;"NA",W585&lt;&gt;"C",W585&lt;&gt;"NC",W585&lt;&gt;"SF",W585&lt;&gt;""),AND(Y585&lt;&gt;"NA",Y585&lt;&gt;"C",Y585&lt;&gt;"NC",Y585&lt;&gt;"SF",Y585&lt;&gt;""),AND(AA585&lt;&gt;"NA",AA585&lt;&gt;"C",AA585&lt;&gt;"NC",AA585&lt;&gt;"SF",AA585&lt;&gt;""),AND(AC585&lt;&gt;"NA",AC585&lt;&gt;"C",AC585&lt;&gt;"NC",AC585&lt;&gt;"SF",AC585&lt;&gt;"")),"FALSO",IF(AND(O585="NA",Q585="NA",S585="NA",U585="NA",W585="NA",Y585="NA",AA585="NA",AC585="NA"),"NA",IF(OR(O585="NC",Q585="NC",S585="NC",U585="NC",W585="NC",Y585="NC",AA585="NC",AC585="NC",O585="SF",Q585="SF",S585="SF",U585="SF",W585="SF",Y585="SF",AA585="SF",AC585="SF"),"NC",IF(OR(O585="C",Q585="C",S585="C",U585="C",W585="C",Y585="C",AA585="C",AC585="C"),"C","")))))</f>
        <v/>
      </c>
      <c r="AG585" s="185" t="b">
        <f>IF(AND(AE585="C",AF585="C"),"UTILIZOU O PDA CORRETAMENTE",IF(AND(AE585="C",AF585="NC"),"UTILIZOU O PDA CORRETAMENTE. NÃO HÁ FOTOS DE TODAS AS ETAPAS",IF(AND(AE585="NC",AF585="NC"),"NÃO UTILIZOU O PDA",IF(AND(AE585="NA",AF585="NA"),"NÃO AVALIADO POR FALHA DE SINCRONISMO"))))</f>
        <v>0</v>
      </c>
      <c r="AH585" s="144"/>
      <c r="AI585" s="150" t="s">
        <v>6</v>
      </c>
      <c r="AJ585" s="149">
        <f>E585</f>
        <v>0</v>
      </c>
      <c r="AK585" s="151" t="s">
        <v>60</v>
      </c>
    </row>
    <row r="586" spans="1:37" ht="30" customHeight="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193"/>
      <c r="O586" s="155"/>
      <c r="P586" s="90"/>
      <c r="Q586" s="144"/>
      <c r="R586" s="90"/>
      <c r="S586" s="144"/>
      <c r="T586" s="90"/>
      <c r="U586" s="144"/>
      <c r="V586" s="90"/>
      <c r="W586" s="144"/>
      <c r="X586" s="90"/>
      <c r="Y586" s="144"/>
      <c r="Z586" s="90"/>
      <c r="AA586" s="144"/>
      <c r="AB586" s="90"/>
      <c r="AC586" s="144"/>
      <c r="AD586" s="90"/>
      <c r="AE586" s="144"/>
      <c r="AF586" s="142" t="str">
        <f>IF(AND(O586="",Q586="",S586="",U586="",W586="",Y586="",AA586="",AC586=""),"",IF(OR(AND(O586&lt;&gt;"NA",O586&lt;&gt;"C",O586&lt;&gt;"NC",O586&lt;&gt;"SF",O586&lt;&gt;""),AND(Q586&lt;&gt;"NA",Q586&lt;&gt;"C",Q586&lt;&gt;"NC",Q586&lt;&gt;"SF",Q586&lt;&gt;""),AND(S586&lt;&gt;"NA",S586&lt;&gt;"C",S586&lt;&gt;"NC",S586&lt;&gt;"SF",S586&lt;&gt;""),AND(U586&lt;&gt;"NA",U586&lt;&gt;"C",U586&lt;&gt;"NC",U586&lt;&gt;"SF",U586&lt;&gt;""),AND(W586&lt;&gt;"NA",W586&lt;&gt;"C",W586&lt;&gt;"NC",W586&lt;&gt;"SF",W586&lt;&gt;""),AND(Y586&lt;&gt;"NA",Y586&lt;&gt;"C",Y586&lt;&gt;"NC",Y586&lt;&gt;"SF",Y586&lt;&gt;""),AND(AA586&lt;&gt;"NA",AA586&lt;&gt;"C",AA586&lt;&gt;"NC",AA586&lt;&gt;"SF",AA586&lt;&gt;""),AND(AC586&lt;&gt;"NA",AC586&lt;&gt;"C",AC586&lt;&gt;"NC",AC586&lt;&gt;"SF",AC586&lt;&gt;"")),"FALSO",IF(AND(O586="NA",Q586="NA",S586="NA",U586="NA",W586="NA",Y586="NA",AA586="NA",AC586="NA"),"NA",IF(OR(O586="NC",Q586="NC",S586="NC",U586="NC",W586="NC",Y586="NC",AA586="NC",AC586="NC",O586="SF",Q586="SF",S586="SF",U586="SF",W586="SF",Y586="SF",AA586="SF",AC586="SF"),"NC",IF(OR(O586="C",Q586="C",S586="C",U586="C",W586="C",Y586="C",AA586="C",AC586="C"),"C","")))))</f>
        <v/>
      </c>
      <c r="AG586" s="185" t="b">
        <f>IF(AND(AE586="C",AF586="C"),"UTILIZOU O PDA CORRETAMENTE",IF(AND(AE586="C",AF586="NC"),"UTILIZOU O PDA CORRETAMENTE. NÃO HÁ FOTOS DE TODAS AS ETAPAS",IF(AND(AE586="NC",AF586="NC"),"NÃO UTILIZOU O PDA",IF(AND(AE586="NA",AF586="NA"),"NÃO AVALIADO POR FALHA DE SINCRONISMO"))))</f>
        <v>0</v>
      </c>
      <c r="AH586" s="144"/>
      <c r="AI586" s="150" t="s">
        <v>6</v>
      </c>
      <c r="AJ586" s="149">
        <f>E586</f>
        <v>0</v>
      </c>
      <c r="AK586" s="151" t="s">
        <v>60</v>
      </c>
    </row>
    <row r="587" spans="1:37" ht="30" customHeight="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193"/>
      <c r="O587" s="155"/>
      <c r="P587" s="90"/>
      <c r="Q587" s="144"/>
      <c r="R587" s="90"/>
      <c r="S587" s="144"/>
      <c r="T587" s="90"/>
      <c r="U587" s="144"/>
      <c r="V587" s="90"/>
      <c r="W587" s="144"/>
      <c r="X587" s="90"/>
      <c r="Y587" s="144"/>
      <c r="Z587" s="90"/>
      <c r="AA587" s="144"/>
      <c r="AB587" s="90"/>
      <c r="AC587" s="144"/>
      <c r="AD587" s="90"/>
      <c r="AE587" s="144"/>
      <c r="AF587" s="142" t="str">
        <f>IF(AND(O587="",Q587="",S587="",U587="",W587="",Y587="",AA587="",AC587=""),"",IF(OR(AND(O587&lt;&gt;"NA",O587&lt;&gt;"C",O587&lt;&gt;"NC",O587&lt;&gt;"SF",O587&lt;&gt;""),AND(Q587&lt;&gt;"NA",Q587&lt;&gt;"C",Q587&lt;&gt;"NC",Q587&lt;&gt;"SF",Q587&lt;&gt;""),AND(S587&lt;&gt;"NA",S587&lt;&gt;"C",S587&lt;&gt;"NC",S587&lt;&gt;"SF",S587&lt;&gt;""),AND(U587&lt;&gt;"NA",U587&lt;&gt;"C",U587&lt;&gt;"NC",U587&lt;&gt;"SF",U587&lt;&gt;""),AND(W587&lt;&gt;"NA",W587&lt;&gt;"C",W587&lt;&gt;"NC",W587&lt;&gt;"SF",W587&lt;&gt;""),AND(Y587&lt;&gt;"NA",Y587&lt;&gt;"C",Y587&lt;&gt;"NC",Y587&lt;&gt;"SF",Y587&lt;&gt;""),AND(AA587&lt;&gt;"NA",AA587&lt;&gt;"C",AA587&lt;&gt;"NC",AA587&lt;&gt;"SF",AA587&lt;&gt;""),AND(AC587&lt;&gt;"NA",AC587&lt;&gt;"C",AC587&lt;&gt;"NC",AC587&lt;&gt;"SF",AC587&lt;&gt;"")),"FALSO",IF(AND(O587="NA",Q587="NA",S587="NA",U587="NA",W587="NA",Y587="NA",AA587="NA",AC587="NA"),"NA",IF(OR(O587="NC",Q587="NC",S587="NC",U587="NC",W587="NC",Y587="NC",AA587="NC",AC587="NC",O587="SF",Q587="SF",S587="SF",U587="SF",W587="SF",Y587="SF",AA587="SF",AC587="SF"),"NC",IF(OR(O587="C",Q587="C",S587="C",U587="C",W587="C",Y587="C",AA587="C",AC587="C"),"C","")))))</f>
        <v/>
      </c>
      <c r="AG587" s="185" t="b">
        <f>IF(AND(AE587="C",AF587="C"),"UTILIZOU O PDA CORRETAMENTE",IF(AND(AE587="C",AF587="NC"),"UTILIZOU O PDA CORRETAMENTE. NÃO HÁ FOTOS DE TODAS AS ETAPAS",IF(AND(AE587="NC",AF587="NC"),"NÃO UTILIZOU O PDA",IF(AND(AE587="NA",AF587="NA"),"NÃO AVALIADO POR FALHA DE SINCRONISMO"))))</f>
        <v>0</v>
      </c>
      <c r="AH587" s="144"/>
      <c r="AI587" s="150" t="s">
        <v>6</v>
      </c>
      <c r="AJ587" s="149">
        <f>E587</f>
        <v>0</v>
      </c>
      <c r="AK587" s="151" t="s">
        <v>60</v>
      </c>
    </row>
    <row r="588" spans="1:37" ht="30" customHeight="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193"/>
      <c r="O588" s="155"/>
      <c r="P588" s="90"/>
      <c r="Q588" s="144"/>
      <c r="R588" s="90"/>
      <c r="S588" s="144"/>
      <c r="T588" s="90"/>
      <c r="U588" s="144"/>
      <c r="V588" s="90"/>
      <c r="W588" s="144"/>
      <c r="X588" s="90"/>
      <c r="Y588" s="144"/>
      <c r="Z588" s="90"/>
      <c r="AA588" s="144"/>
      <c r="AB588" s="90"/>
      <c r="AC588" s="144"/>
      <c r="AD588" s="90"/>
      <c r="AE588" s="144"/>
      <c r="AF588" s="142" t="str">
        <f>IF(AND(O588="",Q588="",S588="",U588="",W588="",Y588="",AA588="",AC588=""),"",IF(OR(AND(O588&lt;&gt;"NA",O588&lt;&gt;"C",O588&lt;&gt;"NC",O588&lt;&gt;"SF",O588&lt;&gt;""),AND(Q588&lt;&gt;"NA",Q588&lt;&gt;"C",Q588&lt;&gt;"NC",Q588&lt;&gt;"SF",Q588&lt;&gt;""),AND(S588&lt;&gt;"NA",S588&lt;&gt;"C",S588&lt;&gt;"NC",S588&lt;&gt;"SF",S588&lt;&gt;""),AND(U588&lt;&gt;"NA",U588&lt;&gt;"C",U588&lt;&gt;"NC",U588&lt;&gt;"SF",U588&lt;&gt;""),AND(W588&lt;&gt;"NA",W588&lt;&gt;"C",W588&lt;&gt;"NC",W588&lt;&gt;"SF",W588&lt;&gt;""),AND(Y588&lt;&gt;"NA",Y588&lt;&gt;"C",Y588&lt;&gt;"NC",Y588&lt;&gt;"SF",Y588&lt;&gt;""),AND(AA588&lt;&gt;"NA",AA588&lt;&gt;"C",AA588&lt;&gt;"NC",AA588&lt;&gt;"SF",AA588&lt;&gt;""),AND(AC588&lt;&gt;"NA",AC588&lt;&gt;"C",AC588&lt;&gt;"NC",AC588&lt;&gt;"SF",AC588&lt;&gt;"")),"FALSO",IF(AND(O588="NA",Q588="NA",S588="NA",U588="NA",W588="NA",Y588="NA",AA588="NA",AC588="NA"),"NA",IF(OR(O588="NC",Q588="NC",S588="NC",U588="NC",W588="NC",Y588="NC",AA588="NC",AC588="NC",O588="SF",Q588="SF",S588="SF",U588="SF",W588="SF",Y588="SF",AA588="SF",AC588="SF"),"NC",IF(OR(O588="C",Q588="C",S588="C",U588="C",W588="C",Y588="C",AA588="C",AC588="C"),"C","")))))</f>
        <v/>
      </c>
      <c r="AG588" s="185" t="b">
        <f>IF(AND(AE588="C",AF588="C"),"UTILIZOU O PDA CORRETAMENTE",IF(AND(AE588="C",AF588="NC"),"UTILIZOU O PDA CORRETAMENTE. NÃO HÁ FOTOS DE TODAS AS ETAPAS",IF(AND(AE588="NC",AF588="NC"),"NÃO UTILIZOU O PDA",IF(AND(AE588="NA",AF588="NA"),"NÃO AVALIADO POR FALHA DE SINCRONISMO"))))</f>
        <v>0</v>
      </c>
      <c r="AH588" s="144"/>
      <c r="AI588" s="150" t="s">
        <v>6</v>
      </c>
      <c r="AJ588" s="149">
        <f>E588</f>
        <v>0</v>
      </c>
      <c r="AK588" s="151" t="s">
        <v>60</v>
      </c>
    </row>
    <row r="589" spans="1:37" ht="30" customHeight="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193"/>
      <c r="O589" s="155"/>
      <c r="P589" s="90"/>
      <c r="Q589" s="144"/>
      <c r="R589" s="90"/>
      <c r="S589" s="144"/>
      <c r="T589" s="90"/>
      <c r="U589" s="144"/>
      <c r="V589" s="90"/>
      <c r="W589" s="144"/>
      <c r="X589" s="90"/>
      <c r="Y589" s="144"/>
      <c r="Z589" s="90"/>
      <c r="AA589" s="144"/>
      <c r="AB589" s="90"/>
      <c r="AC589" s="144"/>
      <c r="AD589" s="90"/>
      <c r="AE589" s="144"/>
      <c r="AF589" s="142" t="str">
        <f>IF(AND(O589="",Q589="",S589="",U589="",W589="",Y589="",AA589="",AC589=""),"",IF(OR(AND(O589&lt;&gt;"NA",O589&lt;&gt;"C",O589&lt;&gt;"NC",O589&lt;&gt;"SF",O589&lt;&gt;""),AND(Q589&lt;&gt;"NA",Q589&lt;&gt;"C",Q589&lt;&gt;"NC",Q589&lt;&gt;"SF",Q589&lt;&gt;""),AND(S589&lt;&gt;"NA",S589&lt;&gt;"C",S589&lt;&gt;"NC",S589&lt;&gt;"SF",S589&lt;&gt;""),AND(U589&lt;&gt;"NA",U589&lt;&gt;"C",U589&lt;&gt;"NC",U589&lt;&gt;"SF",U589&lt;&gt;""),AND(W589&lt;&gt;"NA",W589&lt;&gt;"C",W589&lt;&gt;"NC",W589&lt;&gt;"SF",W589&lt;&gt;""),AND(Y589&lt;&gt;"NA",Y589&lt;&gt;"C",Y589&lt;&gt;"NC",Y589&lt;&gt;"SF",Y589&lt;&gt;""),AND(AA589&lt;&gt;"NA",AA589&lt;&gt;"C",AA589&lt;&gt;"NC",AA589&lt;&gt;"SF",AA589&lt;&gt;""),AND(AC589&lt;&gt;"NA",AC589&lt;&gt;"C",AC589&lt;&gt;"NC",AC589&lt;&gt;"SF",AC589&lt;&gt;"")),"FALSO",IF(AND(O589="NA",Q589="NA",S589="NA",U589="NA",W589="NA",Y589="NA",AA589="NA",AC589="NA"),"NA",IF(OR(O589="NC",Q589="NC",S589="NC",U589="NC",W589="NC",Y589="NC",AA589="NC",AC589="NC",O589="SF",Q589="SF",S589="SF",U589="SF",W589="SF",Y589="SF",AA589="SF",AC589="SF"),"NC",IF(OR(O589="C",Q589="C",S589="C",U589="C",W589="C",Y589="C",AA589="C",AC589="C"),"C","")))))</f>
        <v/>
      </c>
      <c r="AG589" s="185" t="b">
        <f>IF(AND(AE589="C",AF589="C"),"UTILIZOU O PDA CORRETAMENTE",IF(AND(AE589="C",AF589="NC"),"UTILIZOU O PDA CORRETAMENTE. NÃO HÁ FOTOS DE TODAS AS ETAPAS",IF(AND(AE589="NC",AF589="NC"),"NÃO UTILIZOU O PDA",IF(AND(AE589="NA",AF589="NA"),"NÃO AVALIADO POR FALHA DE SINCRONISMO"))))</f>
        <v>0</v>
      </c>
      <c r="AH589" s="144"/>
      <c r="AI589" s="150" t="s">
        <v>6</v>
      </c>
      <c r="AJ589" s="149">
        <f>E589</f>
        <v>0</v>
      </c>
      <c r="AK589" s="151" t="s">
        <v>60</v>
      </c>
    </row>
    <row r="590" spans="1:37" ht="30" customHeight="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193"/>
      <c r="O590" s="155"/>
      <c r="P590" s="90"/>
      <c r="Q590" s="144"/>
      <c r="R590" s="90"/>
      <c r="S590" s="144"/>
      <c r="T590" s="90"/>
      <c r="U590" s="144"/>
      <c r="V590" s="90"/>
      <c r="W590" s="144"/>
      <c r="X590" s="90"/>
      <c r="Y590" s="144"/>
      <c r="Z590" s="90"/>
      <c r="AA590" s="144"/>
      <c r="AB590" s="90"/>
      <c r="AC590" s="144"/>
      <c r="AD590" s="90"/>
      <c r="AE590" s="144"/>
      <c r="AF590" s="142" t="str">
        <f>IF(AND(O590="",Q590="",S590="",U590="",W590="",Y590="",AA590="",AC590=""),"",IF(OR(AND(O590&lt;&gt;"NA",O590&lt;&gt;"C",O590&lt;&gt;"NC",O590&lt;&gt;"SF",O590&lt;&gt;""),AND(Q590&lt;&gt;"NA",Q590&lt;&gt;"C",Q590&lt;&gt;"NC",Q590&lt;&gt;"SF",Q590&lt;&gt;""),AND(S590&lt;&gt;"NA",S590&lt;&gt;"C",S590&lt;&gt;"NC",S590&lt;&gt;"SF",S590&lt;&gt;""),AND(U590&lt;&gt;"NA",U590&lt;&gt;"C",U590&lt;&gt;"NC",U590&lt;&gt;"SF",U590&lt;&gt;""),AND(W590&lt;&gt;"NA",W590&lt;&gt;"C",W590&lt;&gt;"NC",W590&lt;&gt;"SF",W590&lt;&gt;""),AND(Y590&lt;&gt;"NA",Y590&lt;&gt;"C",Y590&lt;&gt;"NC",Y590&lt;&gt;"SF",Y590&lt;&gt;""),AND(AA590&lt;&gt;"NA",AA590&lt;&gt;"C",AA590&lt;&gt;"NC",AA590&lt;&gt;"SF",AA590&lt;&gt;""),AND(AC590&lt;&gt;"NA",AC590&lt;&gt;"C",AC590&lt;&gt;"NC",AC590&lt;&gt;"SF",AC590&lt;&gt;"")),"FALSO",IF(AND(O590="NA",Q590="NA",S590="NA",U590="NA",W590="NA",Y590="NA",AA590="NA",AC590="NA"),"NA",IF(OR(O590="NC",Q590="NC",S590="NC",U590="NC",W590="NC",Y590="NC",AA590="NC",AC590="NC",O590="SF",Q590="SF",S590="SF",U590="SF",W590="SF",Y590="SF",AA590="SF",AC590="SF"),"NC",IF(OR(O590="C",Q590="C",S590="C",U590="C",W590="C",Y590="C",AA590="C",AC590="C"),"C","")))))</f>
        <v/>
      </c>
      <c r="AG590" s="185" t="b">
        <f>IF(AND(AE590="C",AF590="C"),"UTILIZOU O PDA CORRETAMENTE",IF(AND(AE590="C",AF590="NC"),"UTILIZOU O PDA CORRETAMENTE. NÃO HÁ FOTOS DE TODAS AS ETAPAS",IF(AND(AE590="NC",AF590="NC"),"NÃO UTILIZOU O PDA",IF(AND(AE590="NA",AF590="NA"),"NÃO AVALIADO POR FALHA DE SINCRONISMO"))))</f>
        <v>0</v>
      </c>
      <c r="AH590" s="144"/>
      <c r="AI590" s="150" t="s">
        <v>6</v>
      </c>
      <c r="AJ590" s="149">
        <f>E590</f>
        <v>0</v>
      </c>
      <c r="AK590" s="151" t="s">
        <v>60</v>
      </c>
    </row>
    <row r="591" spans="1:37" ht="30" customHeight="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193"/>
      <c r="O591" s="155"/>
      <c r="P591" s="90"/>
      <c r="Q591" s="144"/>
      <c r="R591" s="90"/>
      <c r="S591" s="144"/>
      <c r="T591" s="90"/>
      <c r="U591" s="144"/>
      <c r="V591" s="90"/>
      <c r="W591" s="144"/>
      <c r="X591" s="90"/>
      <c r="Y591" s="144"/>
      <c r="Z591" s="90"/>
      <c r="AA591" s="144"/>
      <c r="AB591" s="90"/>
      <c r="AC591" s="144"/>
      <c r="AD591" s="90"/>
      <c r="AE591" s="144"/>
      <c r="AF591" s="142" t="str">
        <f>IF(AND(O591="",Q591="",S591="",U591="",W591="",Y591="",AA591="",AC591=""),"",IF(OR(AND(O591&lt;&gt;"NA",O591&lt;&gt;"C",O591&lt;&gt;"NC",O591&lt;&gt;"SF",O591&lt;&gt;""),AND(Q591&lt;&gt;"NA",Q591&lt;&gt;"C",Q591&lt;&gt;"NC",Q591&lt;&gt;"SF",Q591&lt;&gt;""),AND(S591&lt;&gt;"NA",S591&lt;&gt;"C",S591&lt;&gt;"NC",S591&lt;&gt;"SF",S591&lt;&gt;""),AND(U591&lt;&gt;"NA",U591&lt;&gt;"C",U591&lt;&gt;"NC",U591&lt;&gt;"SF",U591&lt;&gt;""),AND(W591&lt;&gt;"NA",W591&lt;&gt;"C",W591&lt;&gt;"NC",W591&lt;&gt;"SF",W591&lt;&gt;""),AND(Y591&lt;&gt;"NA",Y591&lt;&gt;"C",Y591&lt;&gt;"NC",Y591&lt;&gt;"SF",Y591&lt;&gt;""),AND(AA591&lt;&gt;"NA",AA591&lt;&gt;"C",AA591&lt;&gt;"NC",AA591&lt;&gt;"SF",AA591&lt;&gt;""),AND(AC591&lt;&gt;"NA",AC591&lt;&gt;"C",AC591&lt;&gt;"NC",AC591&lt;&gt;"SF",AC591&lt;&gt;"")),"FALSO",IF(AND(O591="NA",Q591="NA",S591="NA",U591="NA",W591="NA",Y591="NA",AA591="NA",AC591="NA"),"NA",IF(OR(O591="NC",Q591="NC",S591="NC",U591="NC",W591="NC",Y591="NC",AA591="NC",AC591="NC",O591="SF",Q591="SF",S591="SF",U591="SF",W591="SF",Y591="SF",AA591="SF",AC591="SF"),"NC",IF(OR(O591="C",Q591="C",S591="C",U591="C",W591="C",Y591="C",AA591="C",AC591="C"),"C","")))))</f>
        <v/>
      </c>
      <c r="AG591" s="185" t="b">
        <f>IF(AND(AE591="C",AF591="C"),"UTILIZOU O PDA CORRETAMENTE",IF(AND(AE591="C",AF591="NC"),"UTILIZOU O PDA CORRETAMENTE. NÃO HÁ FOTOS DE TODAS AS ETAPAS",IF(AND(AE591="NC",AF591="NC"),"NÃO UTILIZOU O PDA",IF(AND(AE591="NA",AF591="NA"),"NÃO AVALIADO POR FALHA DE SINCRONISMO"))))</f>
        <v>0</v>
      </c>
      <c r="AH591" s="144"/>
      <c r="AI591" s="150" t="s">
        <v>6</v>
      </c>
      <c r="AJ591" s="149">
        <f>E591</f>
        <v>0</v>
      </c>
      <c r="AK591" s="151" t="s">
        <v>60</v>
      </c>
    </row>
    <row r="592" spans="1:37" ht="30" customHeight="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193"/>
      <c r="O592" s="155"/>
      <c r="P592" s="90"/>
      <c r="Q592" s="144"/>
      <c r="R592" s="90"/>
      <c r="S592" s="144"/>
      <c r="T592" s="90"/>
      <c r="U592" s="144"/>
      <c r="V592" s="90"/>
      <c r="W592" s="144"/>
      <c r="X592" s="90"/>
      <c r="Y592" s="144"/>
      <c r="Z592" s="90"/>
      <c r="AA592" s="144"/>
      <c r="AB592" s="90"/>
      <c r="AC592" s="144"/>
      <c r="AD592" s="90"/>
      <c r="AE592" s="144"/>
      <c r="AF592" s="142" t="str">
        <f>IF(AND(O592="",Q592="",S592="",U592="",W592="",Y592="",AA592="",AC592=""),"",IF(OR(AND(O592&lt;&gt;"NA",O592&lt;&gt;"C",O592&lt;&gt;"NC",O592&lt;&gt;"SF",O592&lt;&gt;""),AND(Q592&lt;&gt;"NA",Q592&lt;&gt;"C",Q592&lt;&gt;"NC",Q592&lt;&gt;"SF",Q592&lt;&gt;""),AND(S592&lt;&gt;"NA",S592&lt;&gt;"C",S592&lt;&gt;"NC",S592&lt;&gt;"SF",S592&lt;&gt;""),AND(U592&lt;&gt;"NA",U592&lt;&gt;"C",U592&lt;&gt;"NC",U592&lt;&gt;"SF",U592&lt;&gt;""),AND(W592&lt;&gt;"NA",W592&lt;&gt;"C",W592&lt;&gt;"NC",W592&lt;&gt;"SF",W592&lt;&gt;""),AND(Y592&lt;&gt;"NA",Y592&lt;&gt;"C",Y592&lt;&gt;"NC",Y592&lt;&gt;"SF",Y592&lt;&gt;""),AND(AA592&lt;&gt;"NA",AA592&lt;&gt;"C",AA592&lt;&gt;"NC",AA592&lt;&gt;"SF",AA592&lt;&gt;""),AND(AC592&lt;&gt;"NA",AC592&lt;&gt;"C",AC592&lt;&gt;"NC",AC592&lt;&gt;"SF",AC592&lt;&gt;"")),"FALSO",IF(AND(O592="NA",Q592="NA",S592="NA",U592="NA",W592="NA",Y592="NA",AA592="NA",AC592="NA"),"NA",IF(OR(O592="NC",Q592="NC",S592="NC",U592="NC",W592="NC",Y592="NC",AA592="NC",AC592="NC",O592="SF",Q592="SF",S592="SF",U592="SF",W592="SF",Y592="SF",AA592="SF",AC592="SF"),"NC",IF(OR(O592="C",Q592="C",S592="C",U592="C",W592="C",Y592="C",AA592="C",AC592="C"),"C","")))))</f>
        <v/>
      </c>
      <c r="AG592" s="185" t="b">
        <f>IF(AND(AE592="C",AF592="C"),"UTILIZOU O PDA CORRETAMENTE",IF(AND(AE592="C",AF592="NC"),"UTILIZOU O PDA CORRETAMENTE. NÃO HÁ FOTOS DE TODAS AS ETAPAS",IF(AND(AE592="NC",AF592="NC"),"NÃO UTILIZOU O PDA",IF(AND(AE592="NA",AF592="NA"),"NÃO AVALIADO POR FALHA DE SINCRONISMO"))))</f>
        <v>0</v>
      </c>
      <c r="AH592" s="144"/>
      <c r="AI592" s="150" t="s">
        <v>6</v>
      </c>
      <c r="AJ592" s="149">
        <f>E592</f>
        <v>0</v>
      </c>
      <c r="AK592" s="151" t="s">
        <v>60</v>
      </c>
    </row>
    <row r="593" spans="1:37" ht="30" customHeight="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193"/>
      <c r="O593" s="155"/>
      <c r="P593" s="90"/>
      <c r="Q593" s="144"/>
      <c r="R593" s="90"/>
      <c r="S593" s="144"/>
      <c r="T593" s="90"/>
      <c r="U593" s="144"/>
      <c r="V593" s="90"/>
      <c r="W593" s="144"/>
      <c r="X593" s="90"/>
      <c r="Y593" s="144"/>
      <c r="Z593" s="90"/>
      <c r="AA593" s="144"/>
      <c r="AB593" s="90"/>
      <c r="AC593" s="144"/>
      <c r="AD593" s="90"/>
      <c r="AE593" s="144"/>
      <c r="AF593" s="142" t="str">
        <f>IF(AND(O593="",Q593="",S593="",U593="",W593="",Y593="",AA593="",AC593=""),"",IF(OR(AND(O593&lt;&gt;"NA",O593&lt;&gt;"C",O593&lt;&gt;"NC",O593&lt;&gt;"SF",O593&lt;&gt;""),AND(Q593&lt;&gt;"NA",Q593&lt;&gt;"C",Q593&lt;&gt;"NC",Q593&lt;&gt;"SF",Q593&lt;&gt;""),AND(S593&lt;&gt;"NA",S593&lt;&gt;"C",S593&lt;&gt;"NC",S593&lt;&gt;"SF",S593&lt;&gt;""),AND(U593&lt;&gt;"NA",U593&lt;&gt;"C",U593&lt;&gt;"NC",U593&lt;&gt;"SF",U593&lt;&gt;""),AND(W593&lt;&gt;"NA",W593&lt;&gt;"C",W593&lt;&gt;"NC",W593&lt;&gt;"SF",W593&lt;&gt;""),AND(Y593&lt;&gt;"NA",Y593&lt;&gt;"C",Y593&lt;&gt;"NC",Y593&lt;&gt;"SF",Y593&lt;&gt;""),AND(AA593&lt;&gt;"NA",AA593&lt;&gt;"C",AA593&lt;&gt;"NC",AA593&lt;&gt;"SF",AA593&lt;&gt;""),AND(AC593&lt;&gt;"NA",AC593&lt;&gt;"C",AC593&lt;&gt;"NC",AC593&lt;&gt;"SF",AC593&lt;&gt;"")),"FALSO",IF(AND(O593="NA",Q593="NA",S593="NA",U593="NA",W593="NA",Y593="NA",AA593="NA",AC593="NA"),"NA",IF(OR(O593="NC",Q593="NC",S593="NC",U593="NC",W593="NC",Y593="NC",AA593="NC",AC593="NC",O593="SF",Q593="SF",S593="SF",U593="SF",W593="SF",Y593="SF",AA593="SF",AC593="SF"),"NC",IF(OR(O593="C",Q593="C",S593="C",U593="C",W593="C",Y593="C",AA593="C",AC593="C"),"C","")))))</f>
        <v/>
      </c>
      <c r="AG593" s="185" t="b">
        <f>IF(AND(AE593="C",AF593="C"),"UTILIZOU O PDA CORRETAMENTE",IF(AND(AE593="C",AF593="NC"),"UTILIZOU O PDA CORRETAMENTE. NÃO HÁ FOTOS DE TODAS AS ETAPAS",IF(AND(AE593="NC",AF593="NC"),"NÃO UTILIZOU O PDA",IF(AND(AE593="NA",AF593="NA"),"NÃO AVALIADO POR FALHA DE SINCRONISMO"))))</f>
        <v>0</v>
      </c>
      <c r="AH593" s="144"/>
      <c r="AI593" s="150" t="s">
        <v>6</v>
      </c>
      <c r="AJ593" s="149">
        <f>E593</f>
        <v>0</v>
      </c>
      <c r="AK593" s="151" t="s">
        <v>60</v>
      </c>
    </row>
    <row r="594" spans="1:37" ht="30" customHeight="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193"/>
      <c r="O594" s="155"/>
      <c r="P594" s="90"/>
      <c r="Q594" s="144"/>
      <c r="R594" s="90"/>
      <c r="S594" s="144"/>
      <c r="T594" s="90"/>
      <c r="U594" s="144"/>
      <c r="V594" s="90"/>
      <c r="W594" s="144"/>
      <c r="X594" s="90"/>
      <c r="Y594" s="144"/>
      <c r="Z594" s="90"/>
      <c r="AA594" s="144"/>
      <c r="AB594" s="90"/>
      <c r="AC594" s="144"/>
      <c r="AD594" s="90"/>
      <c r="AE594" s="144"/>
      <c r="AF594" s="142" t="str">
        <f>IF(AND(O594="",Q594="",S594="",U594="",W594="",Y594="",AA594="",AC594=""),"",IF(OR(AND(O594&lt;&gt;"NA",O594&lt;&gt;"C",O594&lt;&gt;"NC",O594&lt;&gt;"SF",O594&lt;&gt;""),AND(Q594&lt;&gt;"NA",Q594&lt;&gt;"C",Q594&lt;&gt;"NC",Q594&lt;&gt;"SF",Q594&lt;&gt;""),AND(S594&lt;&gt;"NA",S594&lt;&gt;"C",S594&lt;&gt;"NC",S594&lt;&gt;"SF",S594&lt;&gt;""),AND(U594&lt;&gt;"NA",U594&lt;&gt;"C",U594&lt;&gt;"NC",U594&lt;&gt;"SF",U594&lt;&gt;""),AND(W594&lt;&gt;"NA",W594&lt;&gt;"C",W594&lt;&gt;"NC",W594&lt;&gt;"SF",W594&lt;&gt;""),AND(Y594&lt;&gt;"NA",Y594&lt;&gt;"C",Y594&lt;&gt;"NC",Y594&lt;&gt;"SF",Y594&lt;&gt;""),AND(AA594&lt;&gt;"NA",AA594&lt;&gt;"C",AA594&lt;&gt;"NC",AA594&lt;&gt;"SF",AA594&lt;&gt;""),AND(AC594&lt;&gt;"NA",AC594&lt;&gt;"C",AC594&lt;&gt;"NC",AC594&lt;&gt;"SF",AC594&lt;&gt;"")),"FALSO",IF(AND(O594="NA",Q594="NA",S594="NA",U594="NA",W594="NA",Y594="NA",AA594="NA",AC594="NA"),"NA",IF(OR(O594="NC",Q594="NC",S594="NC",U594="NC",W594="NC",Y594="NC",AA594="NC",AC594="NC",O594="SF",Q594="SF",S594="SF",U594="SF",W594="SF",Y594="SF",AA594="SF",AC594="SF"),"NC",IF(OR(O594="C",Q594="C",S594="C",U594="C",W594="C",Y594="C",AA594="C",AC594="C"),"C","")))))</f>
        <v/>
      </c>
      <c r="AG594" s="185" t="b">
        <f>IF(AND(AE594="C",AF594="C"),"UTILIZOU O PDA CORRETAMENTE",IF(AND(AE594="C",AF594="NC"),"UTILIZOU O PDA CORRETAMENTE. NÃO HÁ FOTOS DE TODAS AS ETAPAS",IF(AND(AE594="NC",AF594="NC"),"NÃO UTILIZOU O PDA",IF(AND(AE594="NA",AF594="NA"),"NÃO AVALIADO POR FALHA DE SINCRONISMO"))))</f>
        <v>0</v>
      </c>
      <c r="AH594" s="144"/>
      <c r="AI594" s="150" t="s">
        <v>6</v>
      </c>
      <c r="AJ594" s="149">
        <f>E594</f>
        <v>0</v>
      </c>
      <c r="AK594" s="151" t="s">
        <v>60</v>
      </c>
    </row>
    <row r="595" spans="1:37" ht="30" customHeight="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193"/>
      <c r="O595" s="155"/>
      <c r="P595" s="90"/>
      <c r="Q595" s="144"/>
      <c r="R595" s="90"/>
      <c r="S595" s="144"/>
      <c r="T595" s="90"/>
      <c r="U595" s="144"/>
      <c r="V595" s="90"/>
      <c r="W595" s="144"/>
      <c r="X595" s="90"/>
      <c r="Y595" s="144"/>
      <c r="Z595" s="90"/>
      <c r="AA595" s="144"/>
      <c r="AB595" s="90"/>
      <c r="AC595" s="144"/>
      <c r="AD595" s="90"/>
      <c r="AE595" s="144"/>
      <c r="AF595" s="142" t="str">
        <f>IF(AND(O595="",Q595="",S595="",U595="",W595="",Y595="",AA595="",AC595=""),"",IF(OR(AND(O595&lt;&gt;"NA",O595&lt;&gt;"C",O595&lt;&gt;"NC",O595&lt;&gt;"SF",O595&lt;&gt;""),AND(Q595&lt;&gt;"NA",Q595&lt;&gt;"C",Q595&lt;&gt;"NC",Q595&lt;&gt;"SF",Q595&lt;&gt;""),AND(S595&lt;&gt;"NA",S595&lt;&gt;"C",S595&lt;&gt;"NC",S595&lt;&gt;"SF",S595&lt;&gt;""),AND(U595&lt;&gt;"NA",U595&lt;&gt;"C",U595&lt;&gt;"NC",U595&lt;&gt;"SF",U595&lt;&gt;""),AND(W595&lt;&gt;"NA",W595&lt;&gt;"C",W595&lt;&gt;"NC",W595&lt;&gt;"SF",W595&lt;&gt;""),AND(Y595&lt;&gt;"NA",Y595&lt;&gt;"C",Y595&lt;&gt;"NC",Y595&lt;&gt;"SF",Y595&lt;&gt;""),AND(AA595&lt;&gt;"NA",AA595&lt;&gt;"C",AA595&lt;&gt;"NC",AA595&lt;&gt;"SF",AA595&lt;&gt;""),AND(AC595&lt;&gt;"NA",AC595&lt;&gt;"C",AC595&lt;&gt;"NC",AC595&lt;&gt;"SF",AC595&lt;&gt;"")),"FALSO",IF(AND(O595="NA",Q595="NA",S595="NA",U595="NA",W595="NA",Y595="NA",AA595="NA",AC595="NA"),"NA",IF(OR(O595="NC",Q595="NC",S595="NC",U595="NC",W595="NC",Y595="NC",AA595="NC",AC595="NC",O595="SF",Q595="SF",S595="SF",U595="SF",W595="SF",Y595="SF",AA595="SF",AC595="SF"),"NC",IF(OR(O595="C",Q595="C",S595="C",U595="C",W595="C",Y595="C",AA595="C",AC595="C"),"C","")))))</f>
        <v/>
      </c>
      <c r="AG595" s="185" t="b">
        <f>IF(AND(AE595="C",AF595="C"),"UTILIZOU O PDA CORRETAMENTE",IF(AND(AE595="C",AF595="NC"),"UTILIZOU O PDA CORRETAMENTE. NÃO HÁ FOTOS DE TODAS AS ETAPAS",IF(AND(AE595="NC",AF595="NC"),"NÃO UTILIZOU O PDA",IF(AND(AE595="NA",AF595="NA"),"NÃO AVALIADO POR FALHA DE SINCRONISMO"))))</f>
        <v>0</v>
      </c>
      <c r="AH595" s="144"/>
      <c r="AI595" s="150" t="s">
        <v>6</v>
      </c>
      <c r="AJ595" s="149">
        <f>E595</f>
        <v>0</v>
      </c>
      <c r="AK595" s="151" t="s">
        <v>60</v>
      </c>
    </row>
    <row r="596" spans="1:37" ht="30" customHeight="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193"/>
      <c r="O596" s="155"/>
      <c r="P596" s="90"/>
      <c r="Q596" s="144"/>
      <c r="R596" s="90"/>
      <c r="S596" s="144"/>
      <c r="T596" s="90"/>
      <c r="U596" s="144"/>
      <c r="V596" s="90"/>
      <c r="W596" s="144"/>
      <c r="X596" s="90"/>
      <c r="Y596" s="144"/>
      <c r="Z596" s="90"/>
      <c r="AA596" s="144"/>
      <c r="AB596" s="90"/>
      <c r="AC596" s="144"/>
      <c r="AD596" s="90"/>
      <c r="AE596" s="144"/>
      <c r="AF596" s="142" t="str">
        <f>IF(AND(O596="",Q596="",S596="",U596="",W596="",Y596="",AA596="",AC596=""),"",IF(OR(AND(O596&lt;&gt;"NA",O596&lt;&gt;"C",O596&lt;&gt;"NC",O596&lt;&gt;"SF",O596&lt;&gt;""),AND(Q596&lt;&gt;"NA",Q596&lt;&gt;"C",Q596&lt;&gt;"NC",Q596&lt;&gt;"SF",Q596&lt;&gt;""),AND(S596&lt;&gt;"NA",S596&lt;&gt;"C",S596&lt;&gt;"NC",S596&lt;&gt;"SF",S596&lt;&gt;""),AND(U596&lt;&gt;"NA",U596&lt;&gt;"C",U596&lt;&gt;"NC",U596&lt;&gt;"SF",U596&lt;&gt;""),AND(W596&lt;&gt;"NA",W596&lt;&gt;"C",W596&lt;&gt;"NC",W596&lt;&gt;"SF",W596&lt;&gt;""),AND(Y596&lt;&gt;"NA",Y596&lt;&gt;"C",Y596&lt;&gt;"NC",Y596&lt;&gt;"SF",Y596&lt;&gt;""),AND(AA596&lt;&gt;"NA",AA596&lt;&gt;"C",AA596&lt;&gt;"NC",AA596&lt;&gt;"SF",AA596&lt;&gt;""),AND(AC596&lt;&gt;"NA",AC596&lt;&gt;"C",AC596&lt;&gt;"NC",AC596&lt;&gt;"SF",AC596&lt;&gt;"")),"FALSO",IF(AND(O596="NA",Q596="NA",S596="NA",U596="NA",W596="NA",Y596="NA",AA596="NA",AC596="NA"),"NA",IF(OR(O596="NC",Q596="NC",S596="NC",U596="NC",W596="NC",Y596="NC",AA596="NC",AC596="NC",O596="SF",Q596="SF",S596="SF",U596="SF",W596="SF",Y596="SF",AA596="SF",AC596="SF"),"NC",IF(OR(O596="C",Q596="C",S596="C",U596="C",W596="C",Y596="C",AA596="C",AC596="C"),"C","")))))</f>
        <v/>
      </c>
      <c r="AG596" s="185" t="b">
        <f>IF(AND(AE596="C",AF596="C"),"UTILIZOU O PDA CORRETAMENTE",IF(AND(AE596="C",AF596="NC"),"UTILIZOU O PDA CORRETAMENTE. NÃO HÁ FOTOS DE TODAS AS ETAPAS",IF(AND(AE596="NC",AF596="NC"),"NÃO UTILIZOU O PDA",IF(AND(AE596="NA",AF596="NA"),"NÃO AVALIADO POR FALHA DE SINCRONISMO"))))</f>
        <v>0</v>
      </c>
      <c r="AH596" s="144"/>
      <c r="AI596" s="150" t="s">
        <v>6</v>
      </c>
      <c r="AJ596" s="149">
        <f>E596</f>
        <v>0</v>
      </c>
      <c r="AK596" s="151" t="s">
        <v>60</v>
      </c>
    </row>
    <row r="597" spans="1:37" ht="30" customHeight="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193"/>
      <c r="O597" s="155"/>
      <c r="P597" s="90"/>
      <c r="Q597" s="144"/>
      <c r="R597" s="90"/>
      <c r="S597" s="144"/>
      <c r="T597" s="90"/>
      <c r="U597" s="144"/>
      <c r="V597" s="90"/>
      <c r="W597" s="144"/>
      <c r="X597" s="90"/>
      <c r="Y597" s="144"/>
      <c r="Z597" s="90"/>
      <c r="AA597" s="144"/>
      <c r="AB597" s="90"/>
      <c r="AC597" s="144"/>
      <c r="AD597" s="90"/>
      <c r="AE597" s="144"/>
      <c r="AF597" s="142" t="str">
        <f>IF(AND(O597="",Q597="",S597="",U597="",W597="",Y597="",AA597="",AC597=""),"",IF(OR(AND(O597&lt;&gt;"NA",O597&lt;&gt;"C",O597&lt;&gt;"NC",O597&lt;&gt;"SF",O597&lt;&gt;""),AND(Q597&lt;&gt;"NA",Q597&lt;&gt;"C",Q597&lt;&gt;"NC",Q597&lt;&gt;"SF",Q597&lt;&gt;""),AND(S597&lt;&gt;"NA",S597&lt;&gt;"C",S597&lt;&gt;"NC",S597&lt;&gt;"SF",S597&lt;&gt;""),AND(U597&lt;&gt;"NA",U597&lt;&gt;"C",U597&lt;&gt;"NC",U597&lt;&gt;"SF",U597&lt;&gt;""),AND(W597&lt;&gt;"NA",W597&lt;&gt;"C",W597&lt;&gt;"NC",W597&lt;&gt;"SF",W597&lt;&gt;""),AND(Y597&lt;&gt;"NA",Y597&lt;&gt;"C",Y597&lt;&gt;"NC",Y597&lt;&gt;"SF",Y597&lt;&gt;""),AND(AA597&lt;&gt;"NA",AA597&lt;&gt;"C",AA597&lt;&gt;"NC",AA597&lt;&gt;"SF",AA597&lt;&gt;""),AND(AC597&lt;&gt;"NA",AC597&lt;&gt;"C",AC597&lt;&gt;"NC",AC597&lt;&gt;"SF",AC597&lt;&gt;"")),"FALSO",IF(AND(O597="NA",Q597="NA",S597="NA",U597="NA",W597="NA",Y597="NA",AA597="NA",AC597="NA"),"NA",IF(OR(O597="NC",Q597="NC",S597="NC",U597="NC",W597="NC",Y597="NC",AA597="NC",AC597="NC",O597="SF",Q597="SF",S597="SF",U597="SF",W597="SF",Y597="SF",AA597="SF",AC597="SF"),"NC",IF(OR(O597="C",Q597="C",S597="C",U597="C",W597="C",Y597="C",AA597="C",AC597="C"),"C","")))))</f>
        <v/>
      </c>
      <c r="AG597" s="185" t="b">
        <f>IF(AND(AE597="C",AF597="C"),"UTILIZOU O PDA CORRETAMENTE",IF(AND(AE597="C",AF597="NC"),"UTILIZOU O PDA CORRETAMENTE. NÃO HÁ FOTOS DE TODAS AS ETAPAS",IF(AND(AE597="NC",AF597="NC"),"NÃO UTILIZOU O PDA",IF(AND(AE597="NA",AF597="NA"),"NÃO AVALIADO POR FALHA DE SINCRONISMO"))))</f>
        <v>0</v>
      </c>
      <c r="AH597" s="144"/>
      <c r="AI597" s="150" t="s">
        <v>6</v>
      </c>
      <c r="AJ597" s="149">
        <f>E597</f>
        <v>0</v>
      </c>
      <c r="AK597" s="151" t="s">
        <v>60</v>
      </c>
    </row>
    <row r="598" spans="1:37" ht="30" customHeight="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193"/>
      <c r="O598" s="155"/>
      <c r="P598" s="90"/>
      <c r="Q598" s="144"/>
      <c r="R598" s="90"/>
      <c r="S598" s="144"/>
      <c r="T598" s="90"/>
      <c r="U598" s="144"/>
      <c r="V598" s="90"/>
      <c r="W598" s="144"/>
      <c r="X598" s="90"/>
      <c r="Y598" s="144"/>
      <c r="Z598" s="90"/>
      <c r="AA598" s="144"/>
      <c r="AB598" s="90"/>
      <c r="AC598" s="144"/>
      <c r="AD598" s="90"/>
      <c r="AE598" s="144"/>
      <c r="AF598" s="142" t="str">
        <f>IF(AND(O598="",Q598="",S598="",U598="",W598="",Y598="",AA598="",AC598=""),"",IF(OR(AND(O598&lt;&gt;"NA",O598&lt;&gt;"C",O598&lt;&gt;"NC",O598&lt;&gt;"SF",O598&lt;&gt;""),AND(Q598&lt;&gt;"NA",Q598&lt;&gt;"C",Q598&lt;&gt;"NC",Q598&lt;&gt;"SF",Q598&lt;&gt;""),AND(S598&lt;&gt;"NA",S598&lt;&gt;"C",S598&lt;&gt;"NC",S598&lt;&gt;"SF",S598&lt;&gt;""),AND(U598&lt;&gt;"NA",U598&lt;&gt;"C",U598&lt;&gt;"NC",U598&lt;&gt;"SF",U598&lt;&gt;""),AND(W598&lt;&gt;"NA",W598&lt;&gt;"C",W598&lt;&gt;"NC",W598&lt;&gt;"SF",W598&lt;&gt;""),AND(Y598&lt;&gt;"NA",Y598&lt;&gt;"C",Y598&lt;&gt;"NC",Y598&lt;&gt;"SF",Y598&lt;&gt;""),AND(AA598&lt;&gt;"NA",AA598&lt;&gt;"C",AA598&lt;&gt;"NC",AA598&lt;&gt;"SF",AA598&lt;&gt;""),AND(AC598&lt;&gt;"NA",AC598&lt;&gt;"C",AC598&lt;&gt;"NC",AC598&lt;&gt;"SF",AC598&lt;&gt;"")),"FALSO",IF(AND(O598="NA",Q598="NA",S598="NA",U598="NA",W598="NA",Y598="NA",AA598="NA",AC598="NA"),"NA",IF(OR(O598="NC",Q598="NC",S598="NC",U598="NC",W598="NC",Y598="NC",AA598="NC",AC598="NC",O598="SF",Q598="SF",S598="SF",U598="SF",W598="SF",Y598="SF",AA598="SF",AC598="SF"),"NC",IF(OR(O598="C",Q598="C",S598="C",U598="C",W598="C",Y598="C",AA598="C",AC598="C"),"C","")))))</f>
        <v/>
      </c>
      <c r="AG598" s="185" t="b">
        <f>IF(AND(AE598="C",AF598="C"),"UTILIZOU O PDA CORRETAMENTE",IF(AND(AE598="C",AF598="NC"),"UTILIZOU O PDA CORRETAMENTE. NÃO HÁ FOTOS DE TODAS AS ETAPAS",IF(AND(AE598="NC",AF598="NC"),"NÃO UTILIZOU O PDA",IF(AND(AE598="NA",AF598="NA"),"NÃO AVALIADO POR FALHA DE SINCRONISMO"))))</f>
        <v>0</v>
      </c>
      <c r="AH598" s="144"/>
      <c r="AI598" s="150" t="s">
        <v>6</v>
      </c>
      <c r="AJ598" s="149">
        <f>E598</f>
        <v>0</v>
      </c>
      <c r="AK598" s="151" t="s">
        <v>60</v>
      </c>
    </row>
    <row r="599" spans="1:37" ht="30" customHeight="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193"/>
      <c r="O599" s="155"/>
      <c r="P599" s="90"/>
      <c r="Q599" s="144"/>
      <c r="R599" s="90"/>
      <c r="S599" s="144"/>
      <c r="T599" s="90"/>
      <c r="U599" s="144"/>
      <c r="V599" s="90"/>
      <c r="W599" s="144"/>
      <c r="X599" s="90"/>
      <c r="Y599" s="144"/>
      <c r="Z599" s="90"/>
      <c r="AA599" s="144"/>
      <c r="AB599" s="90"/>
      <c r="AC599" s="144"/>
      <c r="AD599" s="90"/>
      <c r="AE599" s="144"/>
      <c r="AF599" s="142" t="str">
        <f>IF(AND(O599="",Q599="",S599="",U599="",W599="",Y599="",AA599="",AC599=""),"",IF(OR(AND(O599&lt;&gt;"NA",O599&lt;&gt;"C",O599&lt;&gt;"NC",O599&lt;&gt;"SF",O599&lt;&gt;""),AND(Q599&lt;&gt;"NA",Q599&lt;&gt;"C",Q599&lt;&gt;"NC",Q599&lt;&gt;"SF",Q599&lt;&gt;""),AND(S599&lt;&gt;"NA",S599&lt;&gt;"C",S599&lt;&gt;"NC",S599&lt;&gt;"SF",S599&lt;&gt;""),AND(U599&lt;&gt;"NA",U599&lt;&gt;"C",U599&lt;&gt;"NC",U599&lt;&gt;"SF",U599&lt;&gt;""),AND(W599&lt;&gt;"NA",W599&lt;&gt;"C",W599&lt;&gt;"NC",W599&lt;&gt;"SF",W599&lt;&gt;""),AND(Y599&lt;&gt;"NA",Y599&lt;&gt;"C",Y599&lt;&gt;"NC",Y599&lt;&gt;"SF",Y599&lt;&gt;""),AND(AA599&lt;&gt;"NA",AA599&lt;&gt;"C",AA599&lt;&gt;"NC",AA599&lt;&gt;"SF",AA599&lt;&gt;""),AND(AC599&lt;&gt;"NA",AC599&lt;&gt;"C",AC599&lt;&gt;"NC",AC599&lt;&gt;"SF",AC599&lt;&gt;"")),"FALSO",IF(AND(O599="NA",Q599="NA",S599="NA",U599="NA",W599="NA",Y599="NA",AA599="NA",AC599="NA"),"NA",IF(OR(O599="NC",Q599="NC",S599="NC",U599="NC",W599="NC",Y599="NC",AA599="NC",AC599="NC",O599="SF",Q599="SF",S599="SF",U599="SF",W599="SF",Y599="SF",AA599="SF",AC599="SF"),"NC",IF(OR(O599="C",Q599="C",S599="C",U599="C",W599="C",Y599="C",AA599="C",AC599="C"),"C","")))))</f>
        <v/>
      </c>
      <c r="AG599" s="185" t="b">
        <f>IF(AND(AE599="C",AF599="C"),"UTILIZOU O PDA CORRETAMENTE",IF(AND(AE599="C",AF599="NC"),"UTILIZOU O PDA CORRETAMENTE. NÃO HÁ FOTOS DE TODAS AS ETAPAS",IF(AND(AE599="NC",AF599="NC"),"NÃO UTILIZOU O PDA",IF(AND(AE599="NA",AF599="NA"),"NÃO AVALIADO POR FALHA DE SINCRONISMO"))))</f>
        <v>0</v>
      </c>
      <c r="AH599" s="144"/>
      <c r="AI599" s="150" t="s">
        <v>6</v>
      </c>
      <c r="AJ599" s="149">
        <f>E599</f>
        <v>0</v>
      </c>
      <c r="AK599" s="151" t="s">
        <v>60</v>
      </c>
    </row>
    <row r="600" spans="1:37" ht="30" customHeight="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193"/>
      <c r="O600" s="155"/>
      <c r="P600" s="90"/>
      <c r="Q600" s="144"/>
      <c r="R600" s="90"/>
      <c r="S600" s="144"/>
      <c r="T600" s="90"/>
      <c r="U600" s="144"/>
      <c r="V600" s="90"/>
      <c r="W600" s="144"/>
      <c r="X600" s="90"/>
      <c r="Y600" s="144"/>
      <c r="Z600" s="90"/>
      <c r="AA600" s="144"/>
      <c r="AB600" s="90"/>
      <c r="AC600" s="144"/>
      <c r="AD600" s="90"/>
      <c r="AE600" s="144"/>
      <c r="AF600" s="142" t="str">
        <f>IF(AND(O600="",Q600="",S600="",U600="",W600="",Y600="",AA600="",AC600=""),"",IF(OR(AND(O600&lt;&gt;"NA",O600&lt;&gt;"C",O600&lt;&gt;"NC",O600&lt;&gt;"SF",O600&lt;&gt;""),AND(Q600&lt;&gt;"NA",Q600&lt;&gt;"C",Q600&lt;&gt;"NC",Q600&lt;&gt;"SF",Q600&lt;&gt;""),AND(S600&lt;&gt;"NA",S600&lt;&gt;"C",S600&lt;&gt;"NC",S600&lt;&gt;"SF",S600&lt;&gt;""),AND(U600&lt;&gt;"NA",U600&lt;&gt;"C",U600&lt;&gt;"NC",U600&lt;&gt;"SF",U600&lt;&gt;""),AND(W600&lt;&gt;"NA",W600&lt;&gt;"C",W600&lt;&gt;"NC",W600&lt;&gt;"SF",W600&lt;&gt;""),AND(Y600&lt;&gt;"NA",Y600&lt;&gt;"C",Y600&lt;&gt;"NC",Y600&lt;&gt;"SF",Y600&lt;&gt;""),AND(AA600&lt;&gt;"NA",AA600&lt;&gt;"C",AA600&lt;&gt;"NC",AA600&lt;&gt;"SF",AA600&lt;&gt;""),AND(AC600&lt;&gt;"NA",AC600&lt;&gt;"C",AC600&lt;&gt;"NC",AC600&lt;&gt;"SF",AC600&lt;&gt;"")),"FALSO",IF(AND(O600="NA",Q600="NA",S600="NA",U600="NA",W600="NA",Y600="NA",AA600="NA",AC600="NA"),"NA",IF(OR(O600="NC",Q600="NC",S600="NC",U600="NC",W600="NC",Y600="NC",AA600="NC",AC600="NC",O600="SF",Q600="SF",S600="SF",U600="SF",W600="SF",Y600="SF",AA600="SF",AC600="SF"),"NC",IF(OR(O600="C",Q600="C",S600="C",U600="C",W600="C",Y600="C",AA600="C",AC600="C"),"C","")))))</f>
        <v/>
      </c>
      <c r="AG600" s="185" t="b">
        <f>IF(AND(AE600="C",AF600="C"),"UTILIZOU O PDA CORRETAMENTE",IF(AND(AE600="C",AF600="NC"),"UTILIZOU O PDA CORRETAMENTE. NÃO HÁ FOTOS DE TODAS AS ETAPAS",IF(AND(AE600="NC",AF600="NC"),"NÃO UTILIZOU O PDA",IF(AND(AE600="NA",AF600="NA"),"NÃO AVALIADO POR FALHA DE SINCRONISMO"))))</f>
        <v>0</v>
      </c>
      <c r="AH600" s="144"/>
      <c r="AI600" s="150" t="s">
        <v>6</v>
      </c>
      <c r="AJ600" s="149">
        <f>E600</f>
        <v>0</v>
      </c>
      <c r="AK600" s="151" t="s">
        <v>60</v>
      </c>
    </row>
    <row r="601" spans="1:37" ht="30" customHeight="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193"/>
      <c r="O601" s="155"/>
      <c r="P601" s="90"/>
      <c r="Q601" s="144"/>
      <c r="R601" s="90"/>
      <c r="S601" s="144"/>
      <c r="T601" s="90"/>
      <c r="U601" s="144"/>
      <c r="V601" s="90"/>
      <c r="W601" s="144"/>
      <c r="X601" s="90"/>
      <c r="Y601" s="144"/>
      <c r="Z601" s="90"/>
      <c r="AA601" s="144"/>
      <c r="AB601" s="90"/>
      <c r="AC601" s="144"/>
      <c r="AD601" s="90"/>
      <c r="AE601" s="144"/>
      <c r="AF601" s="142" t="str">
        <f>IF(AND(O601="",Q601="",S601="",U601="",W601="",Y601="",AA601="",AC601=""),"",IF(OR(AND(O601&lt;&gt;"NA",O601&lt;&gt;"C",O601&lt;&gt;"NC",O601&lt;&gt;"SF",O601&lt;&gt;""),AND(Q601&lt;&gt;"NA",Q601&lt;&gt;"C",Q601&lt;&gt;"NC",Q601&lt;&gt;"SF",Q601&lt;&gt;""),AND(S601&lt;&gt;"NA",S601&lt;&gt;"C",S601&lt;&gt;"NC",S601&lt;&gt;"SF",S601&lt;&gt;""),AND(U601&lt;&gt;"NA",U601&lt;&gt;"C",U601&lt;&gt;"NC",U601&lt;&gt;"SF",U601&lt;&gt;""),AND(W601&lt;&gt;"NA",W601&lt;&gt;"C",W601&lt;&gt;"NC",W601&lt;&gt;"SF",W601&lt;&gt;""),AND(Y601&lt;&gt;"NA",Y601&lt;&gt;"C",Y601&lt;&gt;"NC",Y601&lt;&gt;"SF",Y601&lt;&gt;""),AND(AA601&lt;&gt;"NA",AA601&lt;&gt;"C",AA601&lt;&gt;"NC",AA601&lt;&gt;"SF",AA601&lt;&gt;""),AND(AC601&lt;&gt;"NA",AC601&lt;&gt;"C",AC601&lt;&gt;"NC",AC601&lt;&gt;"SF",AC601&lt;&gt;"")),"FALSO",IF(AND(O601="NA",Q601="NA",S601="NA",U601="NA",W601="NA",Y601="NA",AA601="NA",AC601="NA"),"NA",IF(OR(O601="NC",Q601="NC",S601="NC",U601="NC",W601="NC",Y601="NC",AA601="NC",AC601="NC",O601="SF",Q601="SF",S601="SF",U601="SF",W601="SF",Y601="SF",AA601="SF",AC601="SF"),"NC",IF(OR(O601="C",Q601="C",S601="C",U601="C",W601="C",Y601="C",AA601="C",AC601="C"),"C","")))))</f>
        <v/>
      </c>
      <c r="AG601" s="185" t="b">
        <f>IF(AND(AE601="C",AF601="C"),"UTILIZOU O PDA CORRETAMENTE",IF(AND(AE601="C",AF601="NC"),"UTILIZOU O PDA CORRETAMENTE. NÃO HÁ FOTOS DE TODAS AS ETAPAS",IF(AND(AE601="NC",AF601="NC"),"NÃO UTILIZOU O PDA",IF(AND(AE601="NA",AF601="NA"),"NÃO AVALIADO POR FALHA DE SINCRONISMO"))))</f>
        <v>0</v>
      </c>
      <c r="AH601" s="144"/>
      <c r="AI601" s="150" t="s">
        <v>6</v>
      </c>
      <c r="AJ601" s="149">
        <f>E601</f>
        <v>0</v>
      </c>
      <c r="AK601" s="151" t="s">
        <v>60</v>
      </c>
    </row>
    <row r="602" spans="1:37" ht="30" customHeight="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193"/>
      <c r="O602" s="155"/>
      <c r="P602" s="90"/>
      <c r="Q602" s="144"/>
      <c r="R602" s="90"/>
      <c r="S602" s="144"/>
      <c r="T602" s="90"/>
      <c r="U602" s="144"/>
      <c r="V602" s="90"/>
      <c r="W602" s="144"/>
      <c r="X602" s="90"/>
      <c r="Y602" s="144"/>
      <c r="Z602" s="90"/>
      <c r="AA602" s="144"/>
      <c r="AB602" s="90"/>
      <c r="AC602" s="144"/>
      <c r="AD602" s="90"/>
      <c r="AE602" s="144"/>
      <c r="AF602" s="142" t="str">
        <f>IF(AND(O602="",Q602="",S602="",U602="",W602="",Y602="",AA602="",AC602=""),"",IF(OR(AND(O602&lt;&gt;"NA",O602&lt;&gt;"C",O602&lt;&gt;"NC",O602&lt;&gt;"SF",O602&lt;&gt;""),AND(Q602&lt;&gt;"NA",Q602&lt;&gt;"C",Q602&lt;&gt;"NC",Q602&lt;&gt;"SF",Q602&lt;&gt;""),AND(S602&lt;&gt;"NA",S602&lt;&gt;"C",S602&lt;&gt;"NC",S602&lt;&gt;"SF",S602&lt;&gt;""),AND(U602&lt;&gt;"NA",U602&lt;&gt;"C",U602&lt;&gt;"NC",U602&lt;&gt;"SF",U602&lt;&gt;""),AND(W602&lt;&gt;"NA",W602&lt;&gt;"C",W602&lt;&gt;"NC",W602&lt;&gt;"SF",W602&lt;&gt;""),AND(Y602&lt;&gt;"NA",Y602&lt;&gt;"C",Y602&lt;&gt;"NC",Y602&lt;&gt;"SF",Y602&lt;&gt;""),AND(AA602&lt;&gt;"NA",AA602&lt;&gt;"C",AA602&lt;&gt;"NC",AA602&lt;&gt;"SF",AA602&lt;&gt;""),AND(AC602&lt;&gt;"NA",AC602&lt;&gt;"C",AC602&lt;&gt;"NC",AC602&lt;&gt;"SF",AC602&lt;&gt;"")),"FALSO",IF(AND(O602="NA",Q602="NA",S602="NA",U602="NA",W602="NA",Y602="NA",AA602="NA",AC602="NA"),"NA",IF(OR(O602="NC",Q602="NC",S602="NC",U602="NC",W602="NC",Y602="NC",AA602="NC",AC602="NC",O602="SF",Q602="SF",S602="SF",U602="SF",W602="SF",Y602="SF",AA602="SF",AC602="SF"),"NC",IF(OR(O602="C",Q602="C",S602="C",U602="C",W602="C",Y602="C",AA602="C",AC602="C"),"C","")))))</f>
        <v/>
      </c>
      <c r="AG602" s="185" t="b">
        <f>IF(AND(AE602="C",AF602="C"),"UTILIZOU O PDA CORRETAMENTE",IF(AND(AE602="C",AF602="NC"),"UTILIZOU O PDA CORRETAMENTE. NÃO HÁ FOTOS DE TODAS AS ETAPAS",IF(AND(AE602="NC",AF602="NC"),"NÃO UTILIZOU O PDA",IF(AND(AE602="NA",AF602="NA"),"NÃO AVALIADO POR FALHA DE SINCRONISMO"))))</f>
        <v>0</v>
      </c>
      <c r="AH602" s="144"/>
      <c r="AI602" s="150" t="s">
        <v>6</v>
      </c>
      <c r="AJ602" s="149">
        <f>E602</f>
        <v>0</v>
      </c>
      <c r="AK602" s="151" t="s">
        <v>60</v>
      </c>
    </row>
    <row r="603" spans="1:37" ht="30" customHeight="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193"/>
      <c r="O603" s="155"/>
      <c r="P603" s="90"/>
      <c r="Q603" s="144"/>
      <c r="R603" s="90"/>
      <c r="S603" s="144"/>
      <c r="T603" s="90"/>
      <c r="U603" s="144"/>
      <c r="V603" s="90"/>
      <c r="W603" s="144"/>
      <c r="X603" s="90"/>
      <c r="Y603" s="144"/>
      <c r="Z603" s="90"/>
      <c r="AA603" s="144"/>
      <c r="AB603" s="90"/>
      <c r="AC603" s="144"/>
      <c r="AD603" s="90"/>
      <c r="AE603" s="144"/>
      <c r="AF603" s="142" t="str">
        <f>IF(AND(O603="",Q603="",S603="",U603="",W603="",Y603="",AA603="",AC603=""),"",IF(OR(AND(O603&lt;&gt;"NA",O603&lt;&gt;"C",O603&lt;&gt;"NC",O603&lt;&gt;"SF",O603&lt;&gt;""),AND(Q603&lt;&gt;"NA",Q603&lt;&gt;"C",Q603&lt;&gt;"NC",Q603&lt;&gt;"SF",Q603&lt;&gt;""),AND(S603&lt;&gt;"NA",S603&lt;&gt;"C",S603&lt;&gt;"NC",S603&lt;&gt;"SF",S603&lt;&gt;""),AND(U603&lt;&gt;"NA",U603&lt;&gt;"C",U603&lt;&gt;"NC",U603&lt;&gt;"SF",U603&lt;&gt;""),AND(W603&lt;&gt;"NA",W603&lt;&gt;"C",W603&lt;&gt;"NC",W603&lt;&gt;"SF",W603&lt;&gt;""),AND(Y603&lt;&gt;"NA",Y603&lt;&gt;"C",Y603&lt;&gt;"NC",Y603&lt;&gt;"SF",Y603&lt;&gt;""),AND(AA603&lt;&gt;"NA",AA603&lt;&gt;"C",AA603&lt;&gt;"NC",AA603&lt;&gt;"SF",AA603&lt;&gt;""),AND(AC603&lt;&gt;"NA",AC603&lt;&gt;"C",AC603&lt;&gt;"NC",AC603&lt;&gt;"SF",AC603&lt;&gt;"")),"FALSO",IF(AND(O603="NA",Q603="NA",S603="NA",U603="NA",W603="NA",Y603="NA",AA603="NA",AC603="NA"),"NA",IF(OR(O603="NC",Q603="NC",S603="NC",U603="NC",W603="NC",Y603="NC",AA603="NC",AC603="NC",O603="SF",Q603="SF",S603="SF",U603="SF",W603="SF",Y603="SF",AA603="SF",AC603="SF"),"NC",IF(OR(O603="C",Q603="C",S603="C",U603="C",W603="C",Y603="C",AA603="C",AC603="C"),"C","")))))</f>
        <v/>
      </c>
      <c r="AG603" s="185" t="b">
        <f>IF(AND(AE603="C",AF603="C"),"UTILIZOU O PDA CORRETAMENTE",IF(AND(AE603="C",AF603="NC"),"UTILIZOU O PDA CORRETAMENTE. NÃO HÁ FOTOS DE TODAS AS ETAPAS",IF(AND(AE603="NC",AF603="NC"),"NÃO UTILIZOU O PDA",IF(AND(AE603="NA",AF603="NA"),"NÃO AVALIADO POR FALHA DE SINCRONISMO"))))</f>
        <v>0</v>
      </c>
      <c r="AH603" s="144"/>
      <c r="AI603" s="150" t="s">
        <v>6</v>
      </c>
      <c r="AJ603" s="149">
        <f>E603</f>
        <v>0</v>
      </c>
      <c r="AK603" s="151" t="s">
        <v>60</v>
      </c>
    </row>
    <row r="604" spans="1:37" ht="30" customHeight="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193"/>
      <c r="O604" s="155"/>
      <c r="P604" s="90"/>
      <c r="Q604" s="144"/>
      <c r="R604" s="90"/>
      <c r="S604" s="144"/>
      <c r="T604" s="90"/>
      <c r="U604" s="144"/>
      <c r="V604" s="90"/>
      <c r="W604" s="144"/>
      <c r="X604" s="90"/>
      <c r="Y604" s="144"/>
      <c r="Z604" s="90"/>
      <c r="AA604" s="144"/>
      <c r="AB604" s="90"/>
      <c r="AC604" s="144"/>
      <c r="AD604" s="90"/>
      <c r="AE604" s="144"/>
      <c r="AF604" s="142" t="str">
        <f>IF(AND(O604="",Q604="",S604="",U604="",W604="",Y604="",AA604="",AC604=""),"",IF(OR(AND(O604&lt;&gt;"NA",O604&lt;&gt;"C",O604&lt;&gt;"NC",O604&lt;&gt;"SF",O604&lt;&gt;""),AND(Q604&lt;&gt;"NA",Q604&lt;&gt;"C",Q604&lt;&gt;"NC",Q604&lt;&gt;"SF",Q604&lt;&gt;""),AND(S604&lt;&gt;"NA",S604&lt;&gt;"C",S604&lt;&gt;"NC",S604&lt;&gt;"SF",S604&lt;&gt;""),AND(U604&lt;&gt;"NA",U604&lt;&gt;"C",U604&lt;&gt;"NC",U604&lt;&gt;"SF",U604&lt;&gt;""),AND(W604&lt;&gt;"NA",W604&lt;&gt;"C",W604&lt;&gt;"NC",W604&lt;&gt;"SF",W604&lt;&gt;""),AND(Y604&lt;&gt;"NA",Y604&lt;&gt;"C",Y604&lt;&gt;"NC",Y604&lt;&gt;"SF",Y604&lt;&gt;""),AND(AA604&lt;&gt;"NA",AA604&lt;&gt;"C",AA604&lt;&gt;"NC",AA604&lt;&gt;"SF",AA604&lt;&gt;""),AND(AC604&lt;&gt;"NA",AC604&lt;&gt;"C",AC604&lt;&gt;"NC",AC604&lt;&gt;"SF",AC604&lt;&gt;"")),"FALSO",IF(AND(O604="NA",Q604="NA",S604="NA",U604="NA",W604="NA",Y604="NA",AA604="NA",AC604="NA"),"NA",IF(OR(O604="NC",Q604="NC",S604="NC",U604="NC",W604="NC",Y604="NC",AA604="NC",AC604="NC",O604="SF",Q604="SF",S604="SF",U604="SF",W604="SF",Y604="SF",AA604="SF",AC604="SF"),"NC",IF(OR(O604="C",Q604="C",S604="C",U604="C",W604="C",Y604="C",AA604="C",AC604="C"),"C","")))))</f>
        <v/>
      </c>
      <c r="AG604" s="185" t="b">
        <f>IF(AND(AE604="C",AF604="C"),"UTILIZOU O PDA CORRETAMENTE",IF(AND(AE604="C",AF604="NC"),"UTILIZOU O PDA CORRETAMENTE. NÃO HÁ FOTOS DE TODAS AS ETAPAS",IF(AND(AE604="NC",AF604="NC"),"NÃO UTILIZOU O PDA",IF(AND(AE604="NA",AF604="NA"),"NÃO AVALIADO POR FALHA DE SINCRONISMO"))))</f>
        <v>0</v>
      </c>
      <c r="AH604" s="144"/>
      <c r="AI604" s="150" t="s">
        <v>6</v>
      </c>
      <c r="AJ604" s="149">
        <f>E604</f>
        <v>0</v>
      </c>
      <c r="AK604" s="151" t="s">
        <v>60</v>
      </c>
    </row>
    <row r="605" spans="1:37" ht="30" customHeight="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193"/>
      <c r="O605" s="155"/>
      <c r="P605" s="90"/>
      <c r="Q605" s="144"/>
      <c r="R605" s="90"/>
      <c r="S605" s="144"/>
      <c r="T605" s="90"/>
      <c r="U605" s="144"/>
      <c r="V605" s="90"/>
      <c r="W605" s="144"/>
      <c r="X605" s="90"/>
      <c r="Y605" s="144"/>
      <c r="Z605" s="90"/>
      <c r="AA605" s="144"/>
      <c r="AB605" s="90"/>
      <c r="AC605" s="144"/>
      <c r="AD605" s="90"/>
      <c r="AE605" s="144"/>
      <c r="AF605" s="142" t="str">
        <f>IF(AND(O605="",Q605="",S605="",U605="",W605="",Y605="",AA605="",AC605=""),"",IF(OR(AND(O605&lt;&gt;"NA",O605&lt;&gt;"C",O605&lt;&gt;"NC",O605&lt;&gt;"SF",O605&lt;&gt;""),AND(Q605&lt;&gt;"NA",Q605&lt;&gt;"C",Q605&lt;&gt;"NC",Q605&lt;&gt;"SF",Q605&lt;&gt;""),AND(S605&lt;&gt;"NA",S605&lt;&gt;"C",S605&lt;&gt;"NC",S605&lt;&gt;"SF",S605&lt;&gt;""),AND(U605&lt;&gt;"NA",U605&lt;&gt;"C",U605&lt;&gt;"NC",U605&lt;&gt;"SF",U605&lt;&gt;""),AND(W605&lt;&gt;"NA",W605&lt;&gt;"C",W605&lt;&gt;"NC",W605&lt;&gt;"SF",W605&lt;&gt;""),AND(Y605&lt;&gt;"NA",Y605&lt;&gt;"C",Y605&lt;&gt;"NC",Y605&lt;&gt;"SF",Y605&lt;&gt;""),AND(AA605&lt;&gt;"NA",AA605&lt;&gt;"C",AA605&lt;&gt;"NC",AA605&lt;&gt;"SF",AA605&lt;&gt;""),AND(AC605&lt;&gt;"NA",AC605&lt;&gt;"C",AC605&lt;&gt;"NC",AC605&lt;&gt;"SF",AC605&lt;&gt;"")),"FALSO",IF(AND(O605="NA",Q605="NA",S605="NA",U605="NA",W605="NA",Y605="NA",AA605="NA",AC605="NA"),"NA",IF(OR(O605="NC",Q605="NC",S605="NC",U605="NC",W605="NC",Y605="NC",AA605="NC",AC605="NC",O605="SF",Q605="SF",S605="SF",U605="SF",W605="SF",Y605="SF",AA605="SF",AC605="SF"),"NC",IF(OR(O605="C",Q605="C",S605="C",U605="C",W605="C",Y605="C",AA605="C",AC605="C"),"C","")))))</f>
        <v/>
      </c>
      <c r="AG605" s="185" t="b">
        <f>IF(AND(AE605="C",AF605="C"),"UTILIZOU O PDA CORRETAMENTE",IF(AND(AE605="C",AF605="NC"),"UTILIZOU O PDA CORRETAMENTE. NÃO HÁ FOTOS DE TODAS AS ETAPAS",IF(AND(AE605="NC",AF605="NC"),"NÃO UTILIZOU O PDA",IF(AND(AE605="NA",AF605="NA"),"NÃO AVALIADO POR FALHA DE SINCRONISMO"))))</f>
        <v>0</v>
      </c>
      <c r="AH605" s="144"/>
      <c r="AI605" s="150" t="s">
        <v>6</v>
      </c>
      <c r="AJ605" s="149">
        <f>E605</f>
        <v>0</v>
      </c>
      <c r="AK605" s="151" t="s">
        <v>60</v>
      </c>
    </row>
    <row r="606" spans="1:37" ht="30" customHeight="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193"/>
      <c r="O606" s="155"/>
      <c r="P606" s="90"/>
      <c r="Q606" s="144"/>
      <c r="R606" s="90"/>
      <c r="S606" s="144"/>
      <c r="T606" s="90"/>
      <c r="U606" s="144"/>
      <c r="V606" s="90"/>
      <c r="W606" s="144"/>
      <c r="X606" s="90"/>
      <c r="Y606" s="144"/>
      <c r="Z606" s="90"/>
      <c r="AA606" s="144"/>
      <c r="AB606" s="90"/>
      <c r="AC606" s="144"/>
      <c r="AD606" s="90"/>
      <c r="AE606" s="144"/>
      <c r="AF606" s="142" t="str">
        <f>IF(AND(O606="",Q606="",S606="",U606="",W606="",Y606="",AA606="",AC606=""),"",IF(OR(AND(O606&lt;&gt;"NA",O606&lt;&gt;"C",O606&lt;&gt;"NC",O606&lt;&gt;"SF",O606&lt;&gt;""),AND(Q606&lt;&gt;"NA",Q606&lt;&gt;"C",Q606&lt;&gt;"NC",Q606&lt;&gt;"SF",Q606&lt;&gt;""),AND(S606&lt;&gt;"NA",S606&lt;&gt;"C",S606&lt;&gt;"NC",S606&lt;&gt;"SF",S606&lt;&gt;""),AND(U606&lt;&gt;"NA",U606&lt;&gt;"C",U606&lt;&gt;"NC",U606&lt;&gt;"SF",U606&lt;&gt;""),AND(W606&lt;&gt;"NA",W606&lt;&gt;"C",W606&lt;&gt;"NC",W606&lt;&gt;"SF",W606&lt;&gt;""),AND(Y606&lt;&gt;"NA",Y606&lt;&gt;"C",Y606&lt;&gt;"NC",Y606&lt;&gt;"SF",Y606&lt;&gt;""),AND(AA606&lt;&gt;"NA",AA606&lt;&gt;"C",AA606&lt;&gt;"NC",AA606&lt;&gt;"SF",AA606&lt;&gt;""),AND(AC606&lt;&gt;"NA",AC606&lt;&gt;"C",AC606&lt;&gt;"NC",AC606&lt;&gt;"SF",AC606&lt;&gt;"")),"FALSO",IF(AND(O606="NA",Q606="NA",S606="NA",U606="NA",W606="NA",Y606="NA",AA606="NA",AC606="NA"),"NA",IF(OR(O606="NC",Q606="NC",S606="NC",U606="NC",W606="NC",Y606="NC",AA606="NC",AC606="NC",O606="SF",Q606="SF",S606="SF",U606="SF",W606="SF",Y606="SF",AA606="SF",AC606="SF"),"NC",IF(OR(O606="C",Q606="C",S606="C",U606="C",W606="C",Y606="C",AA606="C",AC606="C"),"C","")))))</f>
        <v/>
      </c>
      <c r="AG606" s="185" t="b">
        <f>IF(AND(AE606="C",AF606="C"),"UTILIZOU O PDA CORRETAMENTE",IF(AND(AE606="C",AF606="NC"),"UTILIZOU O PDA CORRETAMENTE. NÃO HÁ FOTOS DE TODAS AS ETAPAS",IF(AND(AE606="NC",AF606="NC"),"NÃO UTILIZOU O PDA",IF(AND(AE606="NA",AF606="NA"),"NÃO AVALIADO POR FALHA DE SINCRONISMO"))))</f>
        <v>0</v>
      </c>
      <c r="AH606" s="144"/>
      <c r="AI606" s="150" t="s">
        <v>6</v>
      </c>
      <c r="AJ606" s="149">
        <f>E606</f>
        <v>0</v>
      </c>
      <c r="AK606" s="151" t="s">
        <v>60</v>
      </c>
    </row>
    <row r="607" spans="1:37" ht="30" customHeight="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193"/>
      <c r="O607" s="155"/>
      <c r="P607" s="90"/>
      <c r="Q607" s="144"/>
      <c r="R607" s="90"/>
      <c r="S607" s="144"/>
      <c r="T607" s="90"/>
      <c r="U607" s="144"/>
      <c r="V607" s="90"/>
      <c r="W607" s="144"/>
      <c r="X607" s="90"/>
      <c r="Y607" s="144"/>
      <c r="Z607" s="90"/>
      <c r="AA607" s="144"/>
      <c r="AB607" s="90"/>
      <c r="AC607" s="144"/>
      <c r="AD607" s="90"/>
      <c r="AE607" s="144"/>
      <c r="AF607" s="142" t="str">
        <f>IF(AND(O607="",Q607="",S607="",U607="",W607="",Y607="",AA607="",AC607=""),"",IF(OR(AND(O607&lt;&gt;"NA",O607&lt;&gt;"C",O607&lt;&gt;"NC",O607&lt;&gt;"SF",O607&lt;&gt;""),AND(Q607&lt;&gt;"NA",Q607&lt;&gt;"C",Q607&lt;&gt;"NC",Q607&lt;&gt;"SF",Q607&lt;&gt;""),AND(S607&lt;&gt;"NA",S607&lt;&gt;"C",S607&lt;&gt;"NC",S607&lt;&gt;"SF",S607&lt;&gt;""),AND(U607&lt;&gt;"NA",U607&lt;&gt;"C",U607&lt;&gt;"NC",U607&lt;&gt;"SF",U607&lt;&gt;""),AND(W607&lt;&gt;"NA",W607&lt;&gt;"C",W607&lt;&gt;"NC",W607&lt;&gt;"SF",W607&lt;&gt;""),AND(Y607&lt;&gt;"NA",Y607&lt;&gt;"C",Y607&lt;&gt;"NC",Y607&lt;&gt;"SF",Y607&lt;&gt;""),AND(AA607&lt;&gt;"NA",AA607&lt;&gt;"C",AA607&lt;&gt;"NC",AA607&lt;&gt;"SF",AA607&lt;&gt;""),AND(AC607&lt;&gt;"NA",AC607&lt;&gt;"C",AC607&lt;&gt;"NC",AC607&lt;&gt;"SF",AC607&lt;&gt;"")),"FALSO",IF(AND(O607="NA",Q607="NA",S607="NA",U607="NA",W607="NA",Y607="NA",AA607="NA",AC607="NA"),"NA",IF(OR(O607="NC",Q607="NC",S607="NC",U607="NC",W607="NC",Y607="NC",AA607="NC",AC607="NC",O607="SF",Q607="SF",S607="SF",U607="SF",W607="SF",Y607="SF",AA607="SF",AC607="SF"),"NC",IF(OR(O607="C",Q607="C",S607="C",U607="C",W607="C",Y607="C",AA607="C",AC607="C"),"C","")))))</f>
        <v/>
      </c>
      <c r="AG607" s="185" t="b">
        <f>IF(AND(AE607="C",AF607="C"),"UTILIZOU O PDA CORRETAMENTE",IF(AND(AE607="C",AF607="NC"),"UTILIZOU O PDA CORRETAMENTE. NÃO HÁ FOTOS DE TODAS AS ETAPAS",IF(AND(AE607="NC",AF607="NC"),"NÃO UTILIZOU O PDA",IF(AND(AE607="NA",AF607="NA"),"NÃO AVALIADO POR FALHA DE SINCRONISMO"))))</f>
        <v>0</v>
      </c>
      <c r="AH607" s="144"/>
      <c r="AI607" s="150" t="s">
        <v>6</v>
      </c>
      <c r="AJ607" s="149">
        <f>E607</f>
        <v>0</v>
      </c>
      <c r="AK607" s="151" t="s">
        <v>60</v>
      </c>
    </row>
    <row r="608" spans="1:37" ht="30" customHeight="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193"/>
      <c r="O608" s="155"/>
      <c r="P608" s="90"/>
      <c r="Q608" s="144"/>
      <c r="R608" s="90"/>
      <c r="S608" s="144"/>
      <c r="T608" s="90"/>
      <c r="U608" s="144"/>
      <c r="V608" s="90"/>
      <c r="W608" s="144"/>
      <c r="X608" s="90"/>
      <c r="Y608" s="144"/>
      <c r="Z608" s="90"/>
      <c r="AA608" s="144"/>
      <c r="AB608" s="90"/>
      <c r="AC608" s="144"/>
      <c r="AD608" s="90"/>
      <c r="AE608" s="144"/>
      <c r="AF608" s="142" t="str">
        <f>IF(AND(O608="",Q608="",S608="",U608="",W608="",Y608="",AA608="",AC608=""),"",IF(OR(AND(O608&lt;&gt;"NA",O608&lt;&gt;"C",O608&lt;&gt;"NC",O608&lt;&gt;"SF",O608&lt;&gt;""),AND(Q608&lt;&gt;"NA",Q608&lt;&gt;"C",Q608&lt;&gt;"NC",Q608&lt;&gt;"SF",Q608&lt;&gt;""),AND(S608&lt;&gt;"NA",S608&lt;&gt;"C",S608&lt;&gt;"NC",S608&lt;&gt;"SF",S608&lt;&gt;""),AND(U608&lt;&gt;"NA",U608&lt;&gt;"C",U608&lt;&gt;"NC",U608&lt;&gt;"SF",U608&lt;&gt;""),AND(W608&lt;&gt;"NA",W608&lt;&gt;"C",W608&lt;&gt;"NC",W608&lt;&gt;"SF",W608&lt;&gt;""),AND(Y608&lt;&gt;"NA",Y608&lt;&gt;"C",Y608&lt;&gt;"NC",Y608&lt;&gt;"SF",Y608&lt;&gt;""),AND(AA608&lt;&gt;"NA",AA608&lt;&gt;"C",AA608&lt;&gt;"NC",AA608&lt;&gt;"SF",AA608&lt;&gt;""),AND(AC608&lt;&gt;"NA",AC608&lt;&gt;"C",AC608&lt;&gt;"NC",AC608&lt;&gt;"SF",AC608&lt;&gt;"")),"FALSO",IF(AND(O608="NA",Q608="NA",S608="NA",U608="NA",W608="NA",Y608="NA",AA608="NA",AC608="NA"),"NA",IF(OR(O608="NC",Q608="NC",S608="NC",U608="NC",W608="NC",Y608="NC",AA608="NC",AC608="NC",O608="SF",Q608="SF",S608="SF",U608="SF",W608="SF",Y608="SF",AA608="SF",AC608="SF"),"NC",IF(OR(O608="C",Q608="C",S608="C",U608="C",W608="C",Y608="C",AA608="C",AC608="C"),"C","")))))</f>
        <v/>
      </c>
      <c r="AG608" s="185" t="b">
        <f>IF(AND(AE608="C",AF608="C"),"UTILIZOU O PDA CORRETAMENTE",IF(AND(AE608="C",AF608="NC"),"UTILIZOU O PDA CORRETAMENTE. NÃO HÁ FOTOS DE TODAS AS ETAPAS",IF(AND(AE608="NC",AF608="NC"),"NÃO UTILIZOU O PDA",IF(AND(AE608="NA",AF608="NA"),"NÃO AVALIADO POR FALHA DE SINCRONISMO"))))</f>
        <v>0</v>
      </c>
      <c r="AH608" s="144"/>
      <c r="AI608" s="150" t="s">
        <v>6</v>
      </c>
      <c r="AJ608" s="149">
        <f>E608</f>
        <v>0</v>
      </c>
      <c r="AK608" s="151" t="s">
        <v>60</v>
      </c>
    </row>
    <row r="609" spans="1:37" ht="30" customHeight="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193"/>
      <c r="O609" s="155"/>
      <c r="P609" s="90"/>
      <c r="Q609" s="144"/>
      <c r="R609" s="90"/>
      <c r="S609" s="144"/>
      <c r="T609" s="90"/>
      <c r="U609" s="144"/>
      <c r="V609" s="90"/>
      <c r="W609" s="144"/>
      <c r="X609" s="90"/>
      <c r="Y609" s="144"/>
      <c r="Z609" s="90"/>
      <c r="AA609" s="144"/>
      <c r="AB609" s="90"/>
      <c r="AC609" s="144"/>
      <c r="AD609" s="90"/>
      <c r="AE609" s="144"/>
      <c r="AF609" s="142" t="str">
        <f>IF(AND(O609="",Q609="",S609="",U609="",W609="",Y609="",AA609="",AC609=""),"",IF(OR(AND(O609&lt;&gt;"NA",O609&lt;&gt;"C",O609&lt;&gt;"NC",O609&lt;&gt;"SF",O609&lt;&gt;""),AND(Q609&lt;&gt;"NA",Q609&lt;&gt;"C",Q609&lt;&gt;"NC",Q609&lt;&gt;"SF",Q609&lt;&gt;""),AND(S609&lt;&gt;"NA",S609&lt;&gt;"C",S609&lt;&gt;"NC",S609&lt;&gt;"SF",S609&lt;&gt;""),AND(U609&lt;&gt;"NA",U609&lt;&gt;"C",U609&lt;&gt;"NC",U609&lt;&gt;"SF",U609&lt;&gt;""),AND(W609&lt;&gt;"NA",W609&lt;&gt;"C",W609&lt;&gt;"NC",W609&lt;&gt;"SF",W609&lt;&gt;""),AND(Y609&lt;&gt;"NA",Y609&lt;&gt;"C",Y609&lt;&gt;"NC",Y609&lt;&gt;"SF",Y609&lt;&gt;""),AND(AA609&lt;&gt;"NA",AA609&lt;&gt;"C",AA609&lt;&gt;"NC",AA609&lt;&gt;"SF",AA609&lt;&gt;""),AND(AC609&lt;&gt;"NA",AC609&lt;&gt;"C",AC609&lt;&gt;"NC",AC609&lt;&gt;"SF",AC609&lt;&gt;"")),"FALSO",IF(AND(O609="NA",Q609="NA",S609="NA",U609="NA",W609="NA",Y609="NA",AA609="NA",AC609="NA"),"NA",IF(OR(O609="NC",Q609="NC",S609="NC",U609="NC",W609="NC",Y609="NC",AA609="NC",AC609="NC",O609="SF",Q609="SF",S609="SF",U609="SF",W609="SF",Y609="SF",AA609="SF",AC609="SF"),"NC",IF(OR(O609="C",Q609="C",S609="C",U609="C",W609="C",Y609="C",AA609="C",AC609="C"),"C","")))))</f>
        <v/>
      </c>
      <c r="AG609" s="185" t="b">
        <f>IF(AND(AE609="C",AF609="C"),"UTILIZOU O PDA CORRETAMENTE",IF(AND(AE609="C",AF609="NC"),"UTILIZOU O PDA CORRETAMENTE. NÃO HÁ FOTOS DE TODAS AS ETAPAS",IF(AND(AE609="NC",AF609="NC"),"NÃO UTILIZOU O PDA",IF(AND(AE609="NA",AF609="NA"),"NÃO AVALIADO POR FALHA DE SINCRONISMO"))))</f>
        <v>0</v>
      </c>
      <c r="AH609" s="144"/>
      <c r="AI609" s="150" t="s">
        <v>6</v>
      </c>
      <c r="AJ609" s="149">
        <f>E609</f>
        <v>0</v>
      </c>
      <c r="AK609" s="151" t="s">
        <v>60</v>
      </c>
    </row>
    <row r="610" spans="1:37" ht="30" customHeight="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193"/>
      <c r="O610" s="155"/>
      <c r="P610" s="90"/>
      <c r="Q610" s="144"/>
      <c r="R610" s="90"/>
      <c r="S610" s="144"/>
      <c r="T610" s="90"/>
      <c r="U610" s="144"/>
      <c r="V610" s="90"/>
      <c r="W610" s="144"/>
      <c r="X610" s="90"/>
      <c r="Y610" s="144"/>
      <c r="Z610" s="90"/>
      <c r="AA610" s="144"/>
      <c r="AB610" s="90"/>
      <c r="AC610" s="144"/>
      <c r="AD610" s="90"/>
      <c r="AE610" s="144"/>
      <c r="AF610" s="142" t="str">
        <f>IF(AND(O610="",Q610="",S610="",U610="",W610="",Y610="",AA610="",AC610=""),"",IF(OR(AND(O610&lt;&gt;"NA",O610&lt;&gt;"C",O610&lt;&gt;"NC",O610&lt;&gt;"SF",O610&lt;&gt;""),AND(Q610&lt;&gt;"NA",Q610&lt;&gt;"C",Q610&lt;&gt;"NC",Q610&lt;&gt;"SF",Q610&lt;&gt;""),AND(S610&lt;&gt;"NA",S610&lt;&gt;"C",S610&lt;&gt;"NC",S610&lt;&gt;"SF",S610&lt;&gt;""),AND(U610&lt;&gt;"NA",U610&lt;&gt;"C",U610&lt;&gt;"NC",U610&lt;&gt;"SF",U610&lt;&gt;""),AND(W610&lt;&gt;"NA",W610&lt;&gt;"C",W610&lt;&gt;"NC",W610&lt;&gt;"SF",W610&lt;&gt;""),AND(Y610&lt;&gt;"NA",Y610&lt;&gt;"C",Y610&lt;&gt;"NC",Y610&lt;&gt;"SF",Y610&lt;&gt;""),AND(AA610&lt;&gt;"NA",AA610&lt;&gt;"C",AA610&lt;&gt;"NC",AA610&lt;&gt;"SF",AA610&lt;&gt;""),AND(AC610&lt;&gt;"NA",AC610&lt;&gt;"C",AC610&lt;&gt;"NC",AC610&lt;&gt;"SF",AC610&lt;&gt;"")),"FALSO",IF(AND(O610="NA",Q610="NA",S610="NA",U610="NA",W610="NA",Y610="NA",AA610="NA",AC610="NA"),"NA",IF(OR(O610="NC",Q610="NC",S610="NC",U610="NC",W610="NC",Y610="NC",AA610="NC",AC610="NC",O610="SF",Q610="SF",S610="SF",U610="SF",W610="SF",Y610="SF",AA610="SF",AC610="SF"),"NC",IF(OR(O610="C",Q610="C",S610="C",U610="C",W610="C",Y610="C",AA610="C",AC610="C"),"C","")))))</f>
        <v/>
      </c>
      <c r="AG610" s="185" t="b">
        <f>IF(AND(AE610="C",AF610="C"),"UTILIZOU O PDA CORRETAMENTE",IF(AND(AE610="C",AF610="NC"),"UTILIZOU O PDA CORRETAMENTE. NÃO HÁ FOTOS DE TODAS AS ETAPAS",IF(AND(AE610="NC",AF610="NC"),"NÃO UTILIZOU O PDA",IF(AND(AE610="NA",AF610="NA"),"NÃO AVALIADO POR FALHA DE SINCRONISMO"))))</f>
        <v>0</v>
      </c>
      <c r="AH610" s="144"/>
      <c r="AI610" s="150" t="s">
        <v>6</v>
      </c>
      <c r="AJ610" s="149">
        <f>E610</f>
        <v>0</v>
      </c>
      <c r="AK610" s="151" t="s">
        <v>60</v>
      </c>
    </row>
    <row r="611" spans="1:37" ht="30" customHeight="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193"/>
      <c r="O611" s="155"/>
      <c r="P611" s="90"/>
      <c r="Q611" s="144"/>
      <c r="R611" s="90"/>
      <c r="S611" s="144"/>
      <c r="T611" s="90"/>
      <c r="U611" s="144"/>
      <c r="V611" s="90"/>
      <c r="W611" s="144"/>
      <c r="X611" s="90"/>
      <c r="Y611" s="144"/>
      <c r="Z611" s="90"/>
      <c r="AA611" s="144"/>
      <c r="AB611" s="90"/>
      <c r="AC611" s="144"/>
      <c r="AD611" s="90"/>
      <c r="AE611" s="144"/>
      <c r="AF611" s="142" t="str">
        <f>IF(AND(O611="",Q611="",S611="",U611="",W611="",Y611="",AA611="",AC611=""),"",IF(OR(AND(O611&lt;&gt;"NA",O611&lt;&gt;"C",O611&lt;&gt;"NC",O611&lt;&gt;"SF",O611&lt;&gt;""),AND(Q611&lt;&gt;"NA",Q611&lt;&gt;"C",Q611&lt;&gt;"NC",Q611&lt;&gt;"SF",Q611&lt;&gt;""),AND(S611&lt;&gt;"NA",S611&lt;&gt;"C",S611&lt;&gt;"NC",S611&lt;&gt;"SF",S611&lt;&gt;""),AND(U611&lt;&gt;"NA",U611&lt;&gt;"C",U611&lt;&gt;"NC",U611&lt;&gt;"SF",U611&lt;&gt;""),AND(W611&lt;&gt;"NA",W611&lt;&gt;"C",W611&lt;&gt;"NC",W611&lt;&gt;"SF",W611&lt;&gt;""),AND(Y611&lt;&gt;"NA",Y611&lt;&gt;"C",Y611&lt;&gt;"NC",Y611&lt;&gt;"SF",Y611&lt;&gt;""),AND(AA611&lt;&gt;"NA",AA611&lt;&gt;"C",AA611&lt;&gt;"NC",AA611&lt;&gt;"SF",AA611&lt;&gt;""),AND(AC611&lt;&gt;"NA",AC611&lt;&gt;"C",AC611&lt;&gt;"NC",AC611&lt;&gt;"SF",AC611&lt;&gt;"")),"FALSO",IF(AND(O611="NA",Q611="NA",S611="NA",U611="NA",W611="NA",Y611="NA",AA611="NA",AC611="NA"),"NA",IF(OR(O611="NC",Q611="NC",S611="NC",U611="NC",W611="NC",Y611="NC",AA611="NC",AC611="NC",O611="SF",Q611="SF",S611="SF",U611="SF",W611="SF",Y611="SF",AA611="SF",AC611="SF"),"NC",IF(OR(O611="C",Q611="C",S611="C",U611="C",W611="C",Y611="C",AA611="C",AC611="C"),"C","")))))</f>
        <v/>
      </c>
      <c r="AG611" s="185" t="b">
        <f>IF(AND(AE611="C",AF611="C"),"UTILIZOU O PDA CORRETAMENTE",IF(AND(AE611="C",AF611="NC"),"UTILIZOU O PDA CORRETAMENTE. NÃO HÁ FOTOS DE TODAS AS ETAPAS",IF(AND(AE611="NC",AF611="NC"),"NÃO UTILIZOU O PDA",IF(AND(AE611="NA",AF611="NA"),"NÃO AVALIADO POR FALHA DE SINCRONISMO"))))</f>
        <v>0</v>
      </c>
      <c r="AH611" s="144"/>
      <c r="AI611" s="150" t="s">
        <v>6</v>
      </c>
      <c r="AJ611" s="149">
        <f>E611</f>
        <v>0</v>
      </c>
      <c r="AK611" s="151" t="s">
        <v>60</v>
      </c>
    </row>
    <row r="612" spans="1:37" ht="30" customHeight="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193"/>
      <c r="O612" s="155"/>
      <c r="P612" s="90"/>
      <c r="Q612" s="144"/>
      <c r="R612" s="90"/>
      <c r="S612" s="144"/>
      <c r="T612" s="90"/>
      <c r="U612" s="144"/>
      <c r="V612" s="90"/>
      <c r="W612" s="144"/>
      <c r="X612" s="90"/>
      <c r="Y612" s="144"/>
      <c r="Z612" s="90"/>
      <c r="AA612" s="144"/>
      <c r="AB612" s="90"/>
      <c r="AC612" s="144"/>
      <c r="AD612" s="90"/>
      <c r="AE612" s="144"/>
      <c r="AF612" s="142" t="str">
        <f>IF(AND(O612="",Q612="",S612="",U612="",W612="",Y612="",AA612="",AC612=""),"",IF(OR(AND(O612&lt;&gt;"NA",O612&lt;&gt;"C",O612&lt;&gt;"NC",O612&lt;&gt;"SF",O612&lt;&gt;""),AND(Q612&lt;&gt;"NA",Q612&lt;&gt;"C",Q612&lt;&gt;"NC",Q612&lt;&gt;"SF",Q612&lt;&gt;""),AND(S612&lt;&gt;"NA",S612&lt;&gt;"C",S612&lt;&gt;"NC",S612&lt;&gt;"SF",S612&lt;&gt;""),AND(U612&lt;&gt;"NA",U612&lt;&gt;"C",U612&lt;&gt;"NC",U612&lt;&gt;"SF",U612&lt;&gt;""),AND(W612&lt;&gt;"NA",W612&lt;&gt;"C",W612&lt;&gt;"NC",W612&lt;&gt;"SF",W612&lt;&gt;""),AND(Y612&lt;&gt;"NA",Y612&lt;&gt;"C",Y612&lt;&gt;"NC",Y612&lt;&gt;"SF",Y612&lt;&gt;""),AND(AA612&lt;&gt;"NA",AA612&lt;&gt;"C",AA612&lt;&gt;"NC",AA612&lt;&gt;"SF",AA612&lt;&gt;""),AND(AC612&lt;&gt;"NA",AC612&lt;&gt;"C",AC612&lt;&gt;"NC",AC612&lt;&gt;"SF",AC612&lt;&gt;"")),"FALSO",IF(AND(O612="NA",Q612="NA",S612="NA",U612="NA",W612="NA",Y612="NA",AA612="NA",AC612="NA"),"NA",IF(OR(O612="NC",Q612="NC",S612="NC",U612="NC",W612="NC",Y612="NC",AA612="NC",AC612="NC",O612="SF",Q612="SF",S612="SF",U612="SF",W612="SF",Y612="SF",AA612="SF",AC612="SF"),"NC",IF(OR(O612="C",Q612="C",S612="C",U612="C",W612="C",Y612="C",AA612="C",AC612="C"),"C","")))))</f>
        <v/>
      </c>
      <c r="AG612" s="185" t="b">
        <f>IF(AND(AE612="C",AF612="C"),"UTILIZOU O PDA CORRETAMENTE",IF(AND(AE612="C",AF612="NC"),"UTILIZOU O PDA CORRETAMENTE. NÃO HÁ FOTOS DE TODAS AS ETAPAS",IF(AND(AE612="NC",AF612="NC"),"NÃO UTILIZOU O PDA",IF(AND(AE612="NA",AF612="NA"),"NÃO AVALIADO POR FALHA DE SINCRONISMO"))))</f>
        <v>0</v>
      </c>
      <c r="AH612" s="144"/>
      <c r="AI612" s="150" t="s">
        <v>6</v>
      </c>
      <c r="AJ612" s="149">
        <f>E612</f>
        <v>0</v>
      </c>
      <c r="AK612" s="151" t="s">
        <v>60</v>
      </c>
    </row>
    <row r="613" spans="1:37" ht="30" customHeight="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193"/>
      <c r="O613" s="155"/>
      <c r="P613" s="90"/>
      <c r="Q613" s="144"/>
      <c r="R613" s="90"/>
      <c r="S613" s="144"/>
      <c r="T613" s="90"/>
      <c r="U613" s="144"/>
      <c r="V613" s="90"/>
      <c r="W613" s="144"/>
      <c r="X613" s="90"/>
      <c r="Y613" s="144"/>
      <c r="Z613" s="90"/>
      <c r="AA613" s="144"/>
      <c r="AB613" s="90"/>
      <c r="AC613" s="144"/>
      <c r="AD613" s="90"/>
      <c r="AE613" s="144"/>
      <c r="AF613" s="142" t="str">
        <f>IF(AND(O613="",Q613="",S613="",U613="",W613="",Y613="",AA613="",AC613=""),"",IF(OR(AND(O613&lt;&gt;"NA",O613&lt;&gt;"C",O613&lt;&gt;"NC",O613&lt;&gt;"SF",O613&lt;&gt;""),AND(Q613&lt;&gt;"NA",Q613&lt;&gt;"C",Q613&lt;&gt;"NC",Q613&lt;&gt;"SF",Q613&lt;&gt;""),AND(S613&lt;&gt;"NA",S613&lt;&gt;"C",S613&lt;&gt;"NC",S613&lt;&gt;"SF",S613&lt;&gt;""),AND(U613&lt;&gt;"NA",U613&lt;&gt;"C",U613&lt;&gt;"NC",U613&lt;&gt;"SF",U613&lt;&gt;""),AND(W613&lt;&gt;"NA",W613&lt;&gt;"C",W613&lt;&gt;"NC",W613&lt;&gt;"SF",W613&lt;&gt;""),AND(Y613&lt;&gt;"NA",Y613&lt;&gt;"C",Y613&lt;&gt;"NC",Y613&lt;&gt;"SF",Y613&lt;&gt;""),AND(AA613&lt;&gt;"NA",AA613&lt;&gt;"C",AA613&lt;&gt;"NC",AA613&lt;&gt;"SF",AA613&lt;&gt;""),AND(AC613&lt;&gt;"NA",AC613&lt;&gt;"C",AC613&lt;&gt;"NC",AC613&lt;&gt;"SF",AC613&lt;&gt;"")),"FALSO",IF(AND(O613="NA",Q613="NA",S613="NA",U613="NA",W613="NA",Y613="NA",AA613="NA",AC613="NA"),"NA",IF(OR(O613="NC",Q613="NC",S613="NC",U613="NC",W613="NC",Y613="NC",AA613="NC",AC613="NC",O613="SF",Q613="SF",S613="SF",U613="SF",W613="SF",Y613="SF",AA613="SF",AC613="SF"),"NC",IF(OR(O613="C",Q613="C",S613="C",U613="C",W613="C",Y613="C",AA613="C",AC613="C"),"C","")))))</f>
        <v/>
      </c>
      <c r="AG613" s="185" t="b">
        <f>IF(AND(AE613="C",AF613="C"),"UTILIZOU O PDA CORRETAMENTE",IF(AND(AE613="C",AF613="NC"),"UTILIZOU O PDA CORRETAMENTE. NÃO HÁ FOTOS DE TODAS AS ETAPAS",IF(AND(AE613="NC",AF613="NC"),"NÃO UTILIZOU O PDA",IF(AND(AE613="NA",AF613="NA"),"NÃO AVALIADO POR FALHA DE SINCRONISMO"))))</f>
        <v>0</v>
      </c>
      <c r="AH613" s="144"/>
      <c r="AI613" s="150" t="s">
        <v>6</v>
      </c>
      <c r="AJ613" s="149">
        <f>E613</f>
        <v>0</v>
      </c>
      <c r="AK613" s="151" t="s">
        <v>60</v>
      </c>
    </row>
    <row r="614" spans="1:37" ht="30" customHeight="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193"/>
      <c r="O614" s="155"/>
      <c r="P614" s="90"/>
      <c r="Q614" s="144"/>
      <c r="R614" s="90"/>
      <c r="S614" s="144"/>
      <c r="T614" s="90"/>
      <c r="U614" s="144"/>
      <c r="V614" s="90"/>
      <c r="W614" s="144"/>
      <c r="X614" s="90"/>
      <c r="Y614" s="144"/>
      <c r="Z614" s="90"/>
      <c r="AA614" s="144"/>
      <c r="AB614" s="90"/>
      <c r="AC614" s="144"/>
      <c r="AD614" s="90"/>
      <c r="AE614" s="144"/>
      <c r="AF614" s="142" t="str">
        <f>IF(AND(O614="",Q614="",S614="",U614="",W614="",Y614="",AA614="",AC614=""),"",IF(OR(AND(O614&lt;&gt;"NA",O614&lt;&gt;"C",O614&lt;&gt;"NC",O614&lt;&gt;"SF",O614&lt;&gt;""),AND(Q614&lt;&gt;"NA",Q614&lt;&gt;"C",Q614&lt;&gt;"NC",Q614&lt;&gt;"SF",Q614&lt;&gt;""),AND(S614&lt;&gt;"NA",S614&lt;&gt;"C",S614&lt;&gt;"NC",S614&lt;&gt;"SF",S614&lt;&gt;""),AND(U614&lt;&gt;"NA",U614&lt;&gt;"C",U614&lt;&gt;"NC",U614&lt;&gt;"SF",U614&lt;&gt;""),AND(W614&lt;&gt;"NA",W614&lt;&gt;"C",W614&lt;&gt;"NC",W614&lt;&gt;"SF",W614&lt;&gt;""),AND(Y614&lt;&gt;"NA",Y614&lt;&gt;"C",Y614&lt;&gt;"NC",Y614&lt;&gt;"SF",Y614&lt;&gt;""),AND(AA614&lt;&gt;"NA",AA614&lt;&gt;"C",AA614&lt;&gt;"NC",AA614&lt;&gt;"SF",AA614&lt;&gt;""),AND(AC614&lt;&gt;"NA",AC614&lt;&gt;"C",AC614&lt;&gt;"NC",AC614&lt;&gt;"SF",AC614&lt;&gt;"")),"FALSO",IF(AND(O614="NA",Q614="NA",S614="NA",U614="NA",W614="NA",Y614="NA",AA614="NA",AC614="NA"),"NA",IF(OR(O614="NC",Q614="NC",S614="NC",U614="NC",W614="NC",Y614="NC",AA614="NC",AC614="NC",O614="SF",Q614="SF",S614="SF",U614="SF",W614="SF",Y614="SF",AA614="SF",AC614="SF"),"NC",IF(OR(O614="C",Q614="C",S614="C",U614="C",W614="C",Y614="C",AA614="C",AC614="C"),"C","")))))</f>
        <v/>
      </c>
      <c r="AG614" s="185" t="b">
        <f>IF(AND(AE614="C",AF614="C"),"UTILIZOU O PDA CORRETAMENTE",IF(AND(AE614="C",AF614="NC"),"UTILIZOU O PDA CORRETAMENTE. NÃO HÁ FOTOS DE TODAS AS ETAPAS",IF(AND(AE614="NC",AF614="NC"),"NÃO UTILIZOU O PDA",IF(AND(AE614="NA",AF614="NA"),"NÃO AVALIADO POR FALHA DE SINCRONISMO"))))</f>
        <v>0</v>
      </c>
      <c r="AH614" s="144"/>
      <c r="AI614" s="150" t="s">
        <v>6</v>
      </c>
      <c r="AJ614" s="149">
        <f>E614</f>
        <v>0</v>
      </c>
      <c r="AK614" s="151" t="s">
        <v>60</v>
      </c>
    </row>
    <row r="615" spans="1:37" ht="30" customHeight="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193"/>
      <c r="O615" s="155"/>
      <c r="P615" s="90"/>
      <c r="Q615" s="144"/>
      <c r="R615" s="90"/>
      <c r="S615" s="144"/>
      <c r="T615" s="90"/>
      <c r="U615" s="144"/>
      <c r="V615" s="90"/>
      <c r="W615" s="144"/>
      <c r="X615" s="90"/>
      <c r="Y615" s="144"/>
      <c r="Z615" s="90"/>
      <c r="AA615" s="144"/>
      <c r="AB615" s="90"/>
      <c r="AC615" s="144"/>
      <c r="AD615" s="90"/>
      <c r="AE615" s="144"/>
      <c r="AF615" s="142" t="str">
        <f>IF(AND(O615="",Q615="",S615="",U615="",W615="",Y615="",AA615="",AC615=""),"",IF(OR(AND(O615&lt;&gt;"NA",O615&lt;&gt;"C",O615&lt;&gt;"NC",O615&lt;&gt;"SF",O615&lt;&gt;""),AND(Q615&lt;&gt;"NA",Q615&lt;&gt;"C",Q615&lt;&gt;"NC",Q615&lt;&gt;"SF",Q615&lt;&gt;""),AND(S615&lt;&gt;"NA",S615&lt;&gt;"C",S615&lt;&gt;"NC",S615&lt;&gt;"SF",S615&lt;&gt;""),AND(U615&lt;&gt;"NA",U615&lt;&gt;"C",U615&lt;&gt;"NC",U615&lt;&gt;"SF",U615&lt;&gt;""),AND(W615&lt;&gt;"NA",W615&lt;&gt;"C",W615&lt;&gt;"NC",W615&lt;&gt;"SF",W615&lt;&gt;""),AND(Y615&lt;&gt;"NA",Y615&lt;&gt;"C",Y615&lt;&gt;"NC",Y615&lt;&gt;"SF",Y615&lt;&gt;""),AND(AA615&lt;&gt;"NA",AA615&lt;&gt;"C",AA615&lt;&gt;"NC",AA615&lt;&gt;"SF",AA615&lt;&gt;""),AND(AC615&lt;&gt;"NA",AC615&lt;&gt;"C",AC615&lt;&gt;"NC",AC615&lt;&gt;"SF",AC615&lt;&gt;"")),"FALSO",IF(AND(O615="NA",Q615="NA",S615="NA",U615="NA",W615="NA",Y615="NA",AA615="NA",AC615="NA"),"NA",IF(OR(O615="NC",Q615="NC",S615="NC",U615="NC",W615="NC",Y615="NC",AA615="NC",AC615="NC",O615="SF",Q615="SF",S615="SF",U615="SF",W615="SF",Y615="SF",AA615="SF",AC615="SF"),"NC",IF(OR(O615="C",Q615="C",S615="C",U615="C",W615="C",Y615="C",AA615="C",AC615="C"),"C","")))))</f>
        <v/>
      </c>
      <c r="AG615" s="185" t="b">
        <f>IF(AND(AE615="C",AF615="C"),"UTILIZOU O PDA CORRETAMENTE",IF(AND(AE615="C",AF615="NC"),"UTILIZOU O PDA CORRETAMENTE. NÃO HÁ FOTOS DE TODAS AS ETAPAS",IF(AND(AE615="NC",AF615="NC"),"NÃO UTILIZOU O PDA",IF(AND(AE615="NA",AF615="NA"),"NÃO AVALIADO POR FALHA DE SINCRONISMO"))))</f>
        <v>0</v>
      </c>
      <c r="AH615" s="144"/>
      <c r="AI615" s="150" t="s">
        <v>6</v>
      </c>
      <c r="AJ615" s="149">
        <f>E615</f>
        <v>0</v>
      </c>
      <c r="AK615" s="151" t="s">
        <v>60</v>
      </c>
    </row>
    <row r="616" spans="1:37" ht="30" customHeight="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193"/>
      <c r="O616" s="155"/>
      <c r="P616" s="90"/>
      <c r="Q616" s="144"/>
      <c r="R616" s="90"/>
      <c r="S616" s="144"/>
      <c r="T616" s="90"/>
      <c r="U616" s="144"/>
      <c r="V616" s="90"/>
      <c r="W616" s="144"/>
      <c r="X616" s="90"/>
      <c r="Y616" s="144"/>
      <c r="Z616" s="90"/>
      <c r="AA616" s="144"/>
      <c r="AB616" s="90"/>
      <c r="AC616" s="144"/>
      <c r="AD616" s="90"/>
      <c r="AE616" s="144"/>
      <c r="AF616" s="142" t="str">
        <f>IF(AND(O616="",Q616="",S616="",U616="",W616="",Y616="",AA616="",AC616=""),"",IF(OR(AND(O616&lt;&gt;"NA",O616&lt;&gt;"C",O616&lt;&gt;"NC",O616&lt;&gt;"SF",O616&lt;&gt;""),AND(Q616&lt;&gt;"NA",Q616&lt;&gt;"C",Q616&lt;&gt;"NC",Q616&lt;&gt;"SF",Q616&lt;&gt;""),AND(S616&lt;&gt;"NA",S616&lt;&gt;"C",S616&lt;&gt;"NC",S616&lt;&gt;"SF",S616&lt;&gt;""),AND(U616&lt;&gt;"NA",U616&lt;&gt;"C",U616&lt;&gt;"NC",U616&lt;&gt;"SF",U616&lt;&gt;""),AND(W616&lt;&gt;"NA",W616&lt;&gt;"C",W616&lt;&gt;"NC",W616&lt;&gt;"SF",W616&lt;&gt;""),AND(Y616&lt;&gt;"NA",Y616&lt;&gt;"C",Y616&lt;&gt;"NC",Y616&lt;&gt;"SF",Y616&lt;&gt;""),AND(AA616&lt;&gt;"NA",AA616&lt;&gt;"C",AA616&lt;&gt;"NC",AA616&lt;&gt;"SF",AA616&lt;&gt;""),AND(AC616&lt;&gt;"NA",AC616&lt;&gt;"C",AC616&lt;&gt;"NC",AC616&lt;&gt;"SF",AC616&lt;&gt;"")),"FALSO",IF(AND(O616="NA",Q616="NA",S616="NA",U616="NA",W616="NA",Y616="NA",AA616="NA",AC616="NA"),"NA",IF(OR(O616="NC",Q616="NC",S616="NC",U616="NC",W616="NC",Y616="NC",AA616="NC",AC616="NC",O616="SF",Q616="SF",S616="SF",U616="SF",W616="SF",Y616="SF",AA616="SF",AC616="SF"),"NC",IF(OR(O616="C",Q616="C",S616="C",U616="C",W616="C",Y616="C",AA616="C",AC616="C"),"C","")))))</f>
        <v/>
      </c>
      <c r="AG616" s="185" t="b">
        <f>IF(AND(AE616="C",AF616="C"),"UTILIZOU O PDA CORRETAMENTE",IF(AND(AE616="C",AF616="NC"),"UTILIZOU O PDA CORRETAMENTE. NÃO HÁ FOTOS DE TODAS AS ETAPAS",IF(AND(AE616="NC",AF616="NC"),"NÃO UTILIZOU O PDA",IF(AND(AE616="NA",AF616="NA"),"NÃO AVALIADO POR FALHA DE SINCRONISMO"))))</f>
        <v>0</v>
      </c>
      <c r="AH616" s="144"/>
      <c r="AI616" s="150" t="s">
        <v>6</v>
      </c>
      <c r="AJ616" s="149">
        <f>E616</f>
        <v>0</v>
      </c>
      <c r="AK616" s="151" t="s">
        <v>60</v>
      </c>
    </row>
    <row r="617" spans="1:37" ht="30" customHeight="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193"/>
      <c r="O617" s="155"/>
      <c r="P617" s="90"/>
      <c r="Q617" s="144"/>
      <c r="R617" s="90"/>
      <c r="S617" s="144"/>
      <c r="T617" s="90"/>
      <c r="U617" s="144"/>
      <c r="V617" s="90"/>
      <c r="W617" s="144"/>
      <c r="X617" s="90"/>
      <c r="Y617" s="144"/>
      <c r="Z617" s="90"/>
      <c r="AA617" s="144"/>
      <c r="AB617" s="90"/>
      <c r="AC617" s="144"/>
      <c r="AD617" s="90"/>
      <c r="AE617" s="144"/>
      <c r="AF617" s="142" t="str">
        <f>IF(AND(O617="",Q617="",S617="",U617="",W617="",Y617="",AA617="",AC617=""),"",IF(OR(AND(O617&lt;&gt;"NA",O617&lt;&gt;"C",O617&lt;&gt;"NC",O617&lt;&gt;"SF",O617&lt;&gt;""),AND(Q617&lt;&gt;"NA",Q617&lt;&gt;"C",Q617&lt;&gt;"NC",Q617&lt;&gt;"SF",Q617&lt;&gt;""),AND(S617&lt;&gt;"NA",S617&lt;&gt;"C",S617&lt;&gt;"NC",S617&lt;&gt;"SF",S617&lt;&gt;""),AND(U617&lt;&gt;"NA",U617&lt;&gt;"C",U617&lt;&gt;"NC",U617&lt;&gt;"SF",U617&lt;&gt;""),AND(W617&lt;&gt;"NA",W617&lt;&gt;"C",W617&lt;&gt;"NC",W617&lt;&gt;"SF",W617&lt;&gt;""),AND(Y617&lt;&gt;"NA",Y617&lt;&gt;"C",Y617&lt;&gt;"NC",Y617&lt;&gt;"SF",Y617&lt;&gt;""),AND(AA617&lt;&gt;"NA",AA617&lt;&gt;"C",AA617&lt;&gt;"NC",AA617&lt;&gt;"SF",AA617&lt;&gt;""),AND(AC617&lt;&gt;"NA",AC617&lt;&gt;"C",AC617&lt;&gt;"NC",AC617&lt;&gt;"SF",AC617&lt;&gt;"")),"FALSO",IF(AND(O617="NA",Q617="NA",S617="NA",U617="NA",W617="NA",Y617="NA",AA617="NA",AC617="NA"),"NA",IF(OR(O617="NC",Q617="NC",S617="NC",U617="NC",W617="NC",Y617="NC",AA617="NC",AC617="NC",O617="SF",Q617="SF",S617="SF",U617="SF",W617="SF",Y617="SF",AA617="SF",AC617="SF"),"NC",IF(OR(O617="C",Q617="C",S617="C",U617="C",W617="C",Y617="C",AA617="C",AC617="C"),"C","")))))</f>
        <v/>
      </c>
      <c r="AG617" s="185" t="b">
        <f>IF(AND(AE617="C",AF617="C"),"UTILIZOU O PDA CORRETAMENTE",IF(AND(AE617="C",AF617="NC"),"UTILIZOU O PDA CORRETAMENTE. NÃO HÁ FOTOS DE TODAS AS ETAPAS",IF(AND(AE617="NC",AF617="NC"),"NÃO UTILIZOU O PDA",IF(AND(AE617="NA",AF617="NA"),"NÃO AVALIADO POR FALHA DE SINCRONISMO"))))</f>
        <v>0</v>
      </c>
      <c r="AH617" s="144"/>
      <c r="AI617" s="150" t="s">
        <v>6</v>
      </c>
      <c r="AJ617" s="149">
        <f>E617</f>
        <v>0</v>
      </c>
      <c r="AK617" s="151" t="s">
        <v>60</v>
      </c>
    </row>
    <row r="618" spans="1:37" ht="30" customHeight="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193"/>
      <c r="O618" s="155"/>
      <c r="P618" s="90"/>
      <c r="Q618" s="144"/>
      <c r="R618" s="90"/>
      <c r="S618" s="144"/>
      <c r="T618" s="90"/>
      <c r="U618" s="144"/>
      <c r="V618" s="90"/>
      <c r="W618" s="144"/>
      <c r="X618" s="90"/>
      <c r="Y618" s="144"/>
      <c r="Z618" s="90"/>
      <c r="AA618" s="144"/>
      <c r="AB618" s="90"/>
      <c r="AC618" s="144"/>
      <c r="AD618" s="90"/>
      <c r="AE618" s="144"/>
      <c r="AF618" s="142" t="str">
        <f>IF(AND(O618="",Q618="",S618="",U618="",W618="",Y618="",AA618="",AC618=""),"",IF(OR(AND(O618&lt;&gt;"NA",O618&lt;&gt;"C",O618&lt;&gt;"NC",O618&lt;&gt;"SF",O618&lt;&gt;""),AND(Q618&lt;&gt;"NA",Q618&lt;&gt;"C",Q618&lt;&gt;"NC",Q618&lt;&gt;"SF",Q618&lt;&gt;""),AND(S618&lt;&gt;"NA",S618&lt;&gt;"C",S618&lt;&gt;"NC",S618&lt;&gt;"SF",S618&lt;&gt;""),AND(U618&lt;&gt;"NA",U618&lt;&gt;"C",U618&lt;&gt;"NC",U618&lt;&gt;"SF",U618&lt;&gt;""),AND(W618&lt;&gt;"NA",W618&lt;&gt;"C",W618&lt;&gt;"NC",W618&lt;&gt;"SF",W618&lt;&gt;""),AND(Y618&lt;&gt;"NA",Y618&lt;&gt;"C",Y618&lt;&gt;"NC",Y618&lt;&gt;"SF",Y618&lt;&gt;""),AND(AA618&lt;&gt;"NA",AA618&lt;&gt;"C",AA618&lt;&gt;"NC",AA618&lt;&gt;"SF",AA618&lt;&gt;""),AND(AC618&lt;&gt;"NA",AC618&lt;&gt;"C",AC618&lt;&gt;"NC",AC618&lt;&gt;"SF",AC618&lt;&gt;"")),"FALSO",IF(AND(O618="NA",Q618="NA",S618="NA",U618="NA",W618="NA",Y618="NA",AA618="NA",AC618="NA"),"NA",IF(OR(O618="NC",Q618="NC",S618="NC",U618="NC",W618="NC",Y618="NC",AA618="NC",AC618="NC",O618="SF",Q618="SF",S618="SF",U618="SF",W618="SF",Y618="SF",AA618="SF",AC618="SF"),"NC",IF(OR(O618="C",Q618="C",S618="C",U618="C",W618="C",Y618="C",AA618="C",AC618="C"),"C","")))))</f>
        <v/>
      </c>
      <c r="AG618" s="185" t="b">
        <f>IF(AND(AE618="C",AF618="C"),"UTILIZOU O PDA CORRETAMENTE",IF(AND(AE618="C",AF618="NC"),"UTILIZOU O PDA CORRETAMENTE. NÃO HÁ FOTOS DE TODAS AS ETAPAS",IF(AND(AE618="NC",AF618="NC"),"NÃO UTILIZOU O PDA",IF(AND(AE618="NA",AF618="NA"),"NÃO AVALIADO POR FALHA DE SINCRONISMO"))))</f>
        <v>0</v>
      </c>
      <c r="AH618" s="144"/>
      <c r="AI618" s="150" t="s">
        <v>6</v>
      </c>
      <c r="AJ618" s="149">
        <f>E618</f>
        <v>0</v>
      </c>
      <c r="AK618" s="151" t="s">
        <v>60</v>
      </c>
    </row>
    <row r="619" spans="1:37" ht="30" customHeight="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193"/>
      <c r="O619" s="155"/>
      <c r="P619" s="90"/>
      <c r="Q619" s="144"/>
      <c r="R619" s="90"/>
      <c r="S619" s="144"/>
      <c r="T619" s="90"/>
      <c r="U619" s="144"/>
      <c r="V619" s="90"/>
      <c r="W619" s="144"/>
      <c r="X619" s="90"/>
      <c r="Y619" s="144"/>
      <c r="Z619" s="90"/>
      <c r="AA619" s="144"/>
      <c r="AB619" s="90"/>
      <c r="AC619" s="144"/>
      <c r="AD619" s="90"/>
      <c r="AE619" s="144"/>
      <c r="AF619" s="142" t="str">
        <f>IF(AND(O619="",Q619="",S619="",U619="",W619="",Y619="",AA619="",AC619=""),"",IF(OR(AND(O619&lt;&gt;"NA",O619&lt;&gt;"C",O619&lt;&gt;"NC",O619&lt;&gt;"SF",O619&lt;&gt;""),AND(Q619&lt;&gt;"NA",Q619&lt;&gt;"C",Q619&lt;&gt;"NC",Q619&lt;&gt;"SF",Q619&lt;&gt;""),AND(S619&lt;&gt;"NA",S619&lt;&gt;"C",S619&lt;&gt;"NC",S619&lt;&gt;"SF",S619&lt;&gt;""),AND(U619&lt;&gt;"NA",U619&lt;&gt;"C",U619&lt;&gt;"NC",U619&lt;&gt;"SF",U619&lt;&gt;""),AND(W619&lt;&gt;"NA",W619&lt;&gt;"C",W619&lt;&gt;"NC",W619&lt;&gt;"SF",W619&lt;&gt;""),AND(Y619&lt;&gt;"NA",Y619&lt;&gt;"C",Y619&lt;&gt;"NC",Y619&lt;&gt;"SF",Y619&lt;&gt;""),AND(AA619&lt;&gt;"NA",AA619&lt;&gt;"C",AA619&lt;&gt;"NC",AA619&lt;&gt;"SF",AA619&lt;&gt;""),AND(AC619&lt;&gt;"NA",AC619&lt;&gt;"C",AC619&lt;&gt;"NC",AC619&lt;&gt;"SF",AC619&lt;&gt;"")),"FALSO",IF(AND(O619="NA",Q619="NA",S619="NA",U619="NA",W619="NA",Y619="NA",AA619="NA",AC619="NA"),"NA",IF(OR(O619="NC",Q619="NC",S619="NC",U619="NC",W619="NC",Y619="NC",AA619="NC",AC619="NC",O619="SF",Q619="SF",S619="SF",U619="SF",W619="SF",Y619="SF",AA619="SF",AC619="SF"),"NC",IF(OR(O619="C",Q619="C",S619="C",U619="C",W619="C",Y619="C",AA619="C",AC619="C"),"C","")))))</f>
        <v/>
      </c>
      <c r="AG619" s="185" t="b">
        <f>IF(AND(AE619="C",AF619="C"),"UTILIZOU O PDA CORRETAMENTE",IF(AND(AE619="C",AF619="NC"),"UTILIZOU O PDA CORRETAMENTE. NÃO HÁ FOTOS DE TODAS AS ETAPAS",IF(AND(AE619="NC",AF619="NC"),"NÃO UTILIZOU O PDA",IF(AND(AE619="NA",AF619="NA"),"NÃO AVALIADO POR FALHA DE SINCRONISMO"))))</f>
        <v>0</v>
      </c>
      <c r="AH619" s="144"/>
      <c r="AI619" s="150" t="s">
        <v>6</v>
      </c>
      <c r="AJ619" s="149">
        <f>E619</f>
        <v>0</v>
      </c>
      <c r="AK619" s="151" t="s">
        <v>60</v>
      </c>
    </row>
    <row r="620" spans="1:37" ht="30" customHeight="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193"/>
      <c r="O620" s="155"/>
      <c r="P620" s="90"/>
      <c r="Q620" s="144"/>
      <c r="R620" s="90"/>
      <c r="S620" s="144"/>
      <c r="T620" s="90"/>
      <c r="U620" s="144"/>
      <c r="V620" s="90"/>
      <c r="W620" s="144"/>
      <c r="X620" s="90"/>
      <c r="Y620" s="144"/>
      <c r="Z620" s="90"/>
      <c r="AA620" s="144"/>
      <c r="AB620" s="90"/>
      <c r="AC620" s="144"/>
      <c r="AD620" s="90"/>
      <c r="AE620" s="144"/>
      <c r="AF620" s="142" t="str">
        <f>IF(AND(O620="",Q620="",S620="",U620="",W620="",Y620="",AA620="",AC620=""),"",IF(OR(AND(O620&lt;&gt;"NA",O620&lt;&gt;"C",O620&lt;&gt;"NC",O620&lt;&gt;"SF",O620&lt;&gt;""),AND(Q620&lt;&gt;"NA",Q620&lt;&gt;"C",Q620&lt;&gt;"NC",Q620&lt;&gt;"SF",Q620&lt;&gt;""),AND(S620&lt;&gt;"NA",S620&lt;&gt;"C",S620&lt;&gt;"NC",S620&lt;&gt;"SF",S620&lt;&gt;""),AND(U620&lt;&gt;"NA",U620&lt;&gt;"C",U620&lt;&gt;"NC",U620&lt;&gt;"SF",U620&lt;&gt;""),AND(W620&lt;&gt;"NA",W620&lt;&gt;"C",W620&lt;&gt;"NC",W620&lt;&gt;"SF",W620&lt;&gt;""),AND(Y620&lt;&gt;"NA",Y620&lt;&gt;"C",Y620&lt;&gt;"NC",Y620&lt;&gt;"SF",Y620&lt;&gt;""),AND(AA620&lt;&gt;"NA",AA620&lt;&gt;"C",AA620&lt;&gt;"NC",AA620&lt;&gt;"SF",AA620&lt;&gt;""),AND(AC620&lt;&gt;"NA",AC620&lt;&gt;"C",AC620&lt;&gt;"NC",AC620&lt;&gt;"SF",AC620&lt;&gt;"")),"FALSO",IF(AND(O620="NA",Q620="NA",S620="NA",U620="NA",W620="NA",Y620="NA",AA620="NA",AC620="NA"),"NA",IF(OR(O620="NC",Q620="NC",S620="NC",U620="NC",W620="NC",Y620="NC",AA620="NC",AC620="NC",O620="SF",Q620="SF",S620="SF",U620="SF",W620="SF",Y620="SF",AA620="SF",AC620="SF"),"NC",IF(OR(O620="C",Q620="C",S620="C",U620="C",W620="C",Y620="C",AA620="C",AC620="C"),"C","")))))</f>
        <v/>
      </c>
      <c r="AG620" s="185" t="b">
        <f>IF(AND(AE620="C",AF620="C"),"UTILIZOU O PDA CORRETAMENTE",IF(AND(AE620="C",AF620="NC"),"UTILIZOU O PDA CORRETAMENTE. NÃO HÁ FOTOS DE TODAS AS ETAPAS",IF(AND(AE620="NC",AF620="NC"),"NÃO UTILIZOU O PDA",IF(AND(AE620="NA",AF620="NA"),"NÃO AVALIADO POR FALHA DE SINCRONISMO"))))</f>
        <v>0</v>
      </c>
      <c r="AH620" s="144"/>
      <c r="AI620" s="150" t="s">
        <v>6</v>
      </c>
      <c r="AJ620" s="149">
        <f>E620</f>
        <v>0</v>
      </c>
      <c r="AK620" s="151" t="s">
        <v>60</v>
      </c>
    </row>
    <row r="621" spans="1:37" ht="30" customHeight="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193"/>
      <c r="O621" s="155"/>
      <c r="P621" s="90"/>
      <c r="Q621" s="144"/>
      <c r="R621" s="90"/>
      <c r="S621" s="144"/>
      <c r="T621" s="90"/>
      <c r="U621" s="144"/>
      <c r="V621" s="90"/>
      <c r="W621" s="144"/>
      <c r="X621" s="90"/>
      <c r="Y621" s="144"/>
      <c r="Z621" s="90"/>
      <c r="AA621" s="144"/>
      <c r="AB621" s="90"/>
      <c r="AC621" s="144"/>
      <c r="AD621" s="90"/>
      <c r="AE621" s="144"/>
      <c r="AF621" s="142" t="str">
        <f>IF(AND(O621="",Q621="",S621="",U621="",W621="",Y621="",AA621="",AC621=""),"",IF(OR(AND(O621&lt;&gt;"NA",O621&lt;&gt;"C",O621&lt;&gt;"NC",O621&lt;&gt;"SF",O621&lt;&gt;""),AND(Q621&lt;&gt;"NA",Q621&lt;&gt;"C",Q621&lt;&gt;"NC",Q621&lt;&gt;"SF",Q621&lt;&gt;""),AND(S621&lt;&gt;"NA",S621&lt;&gt;"C",S621&lt;&gt;"NC",S621&lt;&gt;"SF",S621&lt;&gt;""),AND(U621&lt;&gt;"NA",U621&lt;&gt;"C",U621&lt;&gt;"NC",U621&lt;&gt;"SF",U621&lt;&gt;""),AND(W621&lt;&gt;"NA",W621&lt;&gt;"C",W621&lt;&gt;"NC",W621&lt;&gt;"SF",W621&lt;&gt;""),AND(Y621&lt;&gt;"NA",Y621&lt;&gt;"C",Y621&lt;&gt;"NC",Y621&lt;&gt;"SF",Y621&lt;&gt;""),AND(AA621&lt;&gt;"NA",AA621&lt;&gt;"C",AA621&lt;&gt;"NC",AA621&lt;&gt;"SF",AA621&lt;&gt;""),AND(AC621&lt;&gt;"NA",AC621&lt;&gt;"C",AC621&lt;&gt;"NC",AC621&lt;&gt;"SF",AC621&lt;&gt;"")),"FALSO",IF(AND(O621="NA",Q621="NA",S621="NA",U621="NA",W621="NA",Y621="NA",AA621="NA",AC621="NA"),"NA",IF(OR(O621="NC",Q621="NC",S621="NC",U621="NC",W621="NC",Y621="NC",AA621="NC",AC621="NC",O621="SF",Q621="SF",S621="SF",U621="SF",W621="SF",Y621="SF",AA621="SF",AC621="SF"),"NC",IF(OR(O621="C",Q621="C",S621="C",U621="C",W621="C",Y621="C",AA621="C",AC621="C"),"C","")))))</f>
        <v/>
      </c>
      <c r="AG621" s="185" t="b">
        <f>IF(AND(AE621="C",AF621="C"),"UTILIZOU O PDA CORRETAMENTE",IF(AND(AE621="C",AF621="NC"),"UTILIZOU O PDA CORRETAMENTE. NÃO HÁ FOTOS DE TODAS AS ETAPAS",IF(AND(AE621="NC",AF621="NC"),"NÃO UTILIZOU O PDA",IF(AND(AE621="NA",AF621="NA"),"NÃO AVALIADO POR FALHA DE SINCRONISMO"))))</f>
        <v>0</v>
      </c>
      <c r="AH621" s="144"/>
      <c r="AI621" s="150" t="s">
        <v>6</v>
      </c>
      <c r="AJ621" s="149">
        <f>E621</f>
        <v>0</v>
      </c>
      <c r="AK621" s="151" t="s">
        <v>60</v>
      </c>
    </row>
    <row r="622" spans="1:37" ht="30" customHeight="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193"/>
      <c r="O622" s="155"/>
      <c r="P622" s="90"/>
      <c r="Q622" s="144"/>
      <c r="R622" s="90"/>
      <c r="S622" s="144"/>
      <c r="T622" s="90"/>
      <c r="U622" s="144"/>
      <c r="V622" s="90"/>
      <c r="W622" s="144"/>
      <c r="X622" s="90"/>
      <c r="Y622" s="144"/>
      <c r="Z622" s="90"/>
      <c r="AA622" s="144"/>
      <c r="AB622" s="90"/>
      <c r="AC622" s="144"/>
      <c r="AD622" s="90"/>
      <c r="AE622" s="144"/>
      <c r="AF622" s="142" t="str">
        <f>IF(AND(O622="",Q622="",S622="",U622="",W622="",Y622="",AA622="",AC622=""),"",IF(OR(AND(O622&lt;&gt;"NA",O622&lt;&gt;"C",O622&lt;&gt;"NC",O622&lt;&gt;"SF",O622&lt;&gt;""),AND(Q622&lt;&gt;"NA",Q622&lt;&gt;"C",Q622&lt;&gt;"NC",Q622&lt;&gt;"SF",Q622&lt;&gt;""),AND(S622&lt;&gt;"NA",S622&lt;&gt;"C",S622&lt;&gt;"NC",S622&lt;&gt;"SF",S622&lt;&gt;""),AND(U622&lt;&gt;"NA",U622&lt;&gt;"C",U622&lt;&gt;"NC",U622&lt;&gt;"SF",U622&lt;&gt;""),AND(W622&lt;&gt;"NA",W622&lt;&gt;"C",W622&lt;&gt;"NC",W622&lt;&gt;"SF",W622&lt;&gt;""),AND(Y622&lt;&gt;"NA",Y622&lt;&gt;"C",Y622&lt;&gt;"NC",Y622&lt;&gt;"SF",Y622&lt;&gt;""),AND(AA622&lt;&gt;"NA",AA622&lt;&gt;"C",AA622&lt;&gt;"NC",AA622&lt;&gt;"SF",AA622&lt;&gt;""),AND(AC622&lt;&gt;"NA",AC622&lt;&gt;"C",AC622&lt;&gt;"NC",AC622&lt;&gt;"SF",AC622&lt;&gt;"")),"FALSO",IF(AND(O622="NA",Q622="NA",S622="NA",U622="NA",W622="NA",Y622="NA",AA622="NA",AC622="NA"),"NA",IF(OR(O622="NC",Q622="NC",S622="NC",U622="NC",W622="NC",Y622="NC",AA622="NC",AC622="NC",O622="SF",Q622="SF",S622="SF",U622="SF",W622="SF",Y622="SF",AA622="SF",AC622="SF"),"NC",IF(OR(O622="C",Q622="C",S622="C",U622="C",W622="C",Y622="C",AA622="C",AC622="C"),"C","")))))</f>
        <v/>
      </c>
      <c r="AG622" s="185" t="b">
        <f>IF(AND(AE622="C",AF622="C"),"UTILIZOU O PDA CORRETAMENTE",IF(AND(AE622="C",AF622="NC"),"UTILIZOU O PDA CORRETAMENTE. NÃO HÁ FOTOS DE TODAS AS ETAPAS",IF(AND(AE622="NC",AF622="NC"),"NÃO UTILIZOU O PDA",IF(AND(AE622="NA",AF622="NA"),"NÃO AVALIADO POR FALHA DE SINCRONISMO"))))</f>
        <v>0</v>
      </c>
      <c r="AH622" s="144"/>
      <c r="AI622" s="150" t="s">
        <v>6</v>
      </c>
      <c r="AJ622" s="149">
        <f>E622</f>
        <v>0</v>
      </c>
      <c r="AK622" s="151" t="s">
        <v>60</v>
      </c>
    </row>
    <row r="623" spans="1:37" ht="30" customHeight="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193"/>
      <c r="O623" s="155"/>
      <c r="P623" s="90"/>
      <c r="Q623" s="144"/>
      <c r="R623" s="90"/>
      <c r="S623" s="144"/>
      <c r="T623" s="90"/>
      <c r="U623" s="144"/>
      <c r="V623" s="90"/>
      <c r="W623" s="144"/>
      <c r="X623" s="90"/>
      <c r="Y623" s="144"/>
      <c r="Z623" s="90"/>
      <c r="AA623" s="144"/>
      <c r="AB623" s="90"/>
      <c r="AC623" s="144"/>
      <c r="AD623" s="90"/>
      <c r="AE623" s="144"/>
      <c r="AF623" s="142" t="str">
        <f>IF(AND(O623="",Q623="",S623="",U623="",W623="",Y623="",AA623="",AC623=""),"",IF(OR(AND(O623&lt;&gt;"NA",O623&lt;&gt;"C",O623&lt;&gt;"NC",O623&lt;&gt;"SF",O623&lt;&gt;""),AND(Q623&lt;&gt;"NA",Q623&lt;&gt;"C",Q623&lt;&gt;"NC",Q623&lt;&gt;"SF",Q623&lt;&gt;""),AND(S623&lt;&gt;"NA",S623&lt;&gt;"C",S623&lt;&gt;"NC",S623&lt;&gt;"SF",S623&lt;&gt;""),AND(U623&lt;&gt;"NA",U623&lt;&gt;"C",U623&lt;&gt;"NC",U623&lt;&gt;"SF",U623&lt;&gt;""),AND(W623&lt;&gt;"NA",W623&lt;&gt;"C",W623&lt;&gt;"NC",W623&lt;&gt;"SF",W623&lt;&gt;""),AND(Y623&lt;&gt;"NA",Y623&lt;&gt;"C",Y623&lt;&gt;"NC",Y623&lt;&gt;"SF",Y623&lt;&gt;""),AND(AA623&lt;&gt;"NA",AA623&lt;&gt;"C",AA623&lt;&gt;"NC",AA623&lt;&gt;"SF",AA623&lt;&gt;""),AND(AC623&lt;&gt;"NA",AC623&lt;&gt;"C",AC623&lt;&gt;"NC",AC623&lt;&gt;"SF",AC623&lt;&gt;"")),"FALSO",IF(AND(O623="NA",Q623="NA",S623="NA",U623="NA",W623="NA",Y623="NA",AA623="NA",AC623="NA"),"NA",IF(OR(O623="NC",Q623="NC",S623="NC",U623="NC",W623="NC",Y623="NC",AA623="NC",AC623="NC",O623="SF",Q623="SF",S623="SF",U623="SF",W623="SF",Y623="SF",AA623="SF",AC623="SF"),"NC",IF(OR(O623="C",Q623="C",S623="C",U623="C",W623="C",Y623="C",AA623="C",AC623="C"),"C","")))))</f>
        <v/>
      </c>
      <c r="AG623" s="185" t="b">
        <f>IF(AND(AE623="C",AF623="C"),"UTILIZOU O PDA CORRETAMENTE",IF(AND(AE623="C",AF623="NC"),"UTILIZOU O PDA CORRETAMENTE. NÃO HÁ FOTOS DE TODAS AS ETAPAS",IF(AND(AE623="NC",AF623="NC"),"NÃO UTILIZOU O PDA",IF(AND(AE623="NA",AF623="NA"),"NÃO AVALIADO POR FALHA DE SINCRONISMO"))))</f>
        <v>0</v>
      </c>
      <c r="AH623" s="144"/>
      <c r="AI623" s="150" t="s">
        <v>6</v>
      </c>
      <c r="AJ623" s="149">
        <f>E623</f>
        <v>0</v>
      </c>
      <c r="AK623" s="151" t="s">
        <v>60</v>
      </c>
    </row>
    <row r="624" spans="1:37" ht="30" customHeight="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193"/>
      <c r="O624" s="155"/>
      <c r="P624" s="90"/>
      <c r="Q624" s="144"/>
      <c r="R624" s="90"/>
      <c r="S624" s="144"/>
      <c r="T624" s="90"/>
      <c r="U624" s="144"/>
      <c r="V624" s="90"/>
      <c r="W624" s="144"/>
      <c r="X624" s="90"/>
      <c r="Y624" s="144"/>
      <c r="Z624" s="90"/>
      <c r="AA624" s="144"/>
      <c r="AB624" s="90"/>
      <c r="AC624" s="144"/>
      <c r="AD624" s="90"/>
      <c r="AE624" s="144"/>
      <c r="AF624" s="142" t="str">
        <f>IF(AND(O624="",Q624="",S624="",U624="",W624="",Y624="",AA624="",AC624=""),"",IF(OR(AND(O624&lt;&gt;"NA",O624&lt;&gt;"C",O624&lt;&gt;"NC",O624&lt;&gt;"SF",O624&lt;&gt;""),AND(Q624&lt;&gt;"NA",Q624&lt;&gt;"C",Q624&lt;&gt;"NC",Q624&lt;&gt;"SF",Q624&lt;&gt;""),AND(S624&lt;&gt;"NA",S624&lt;&gt;"C",S624&lt;&gt;"NC",S624&lt;&gt;"SF",S624&lt;&gt;""),AND(U624&lt;&gt;"NA",U624&lt;&gt;"C",U624&lt;&gt;"NC",U624&lt;&gt;"SF",U624&lt;&gt;""),AND(W624&lt;&gt;"NA",W624&lt;&gt;"C",W624&lt;&gt;"NC",W624&lt;&gt;"SF",W624&lt;&gt;""),AND(Y624&lt;&gt;"NA",Y624&lt;&gt;"C",Y624&lt;&gt;"NC",Y624&lt;&gt;"SF",Y624&lt;&gt;""),AND(AA624&lt;&gt;"NA",AA624&lt;&gt;"C",AA624&lt;&gt;"NC",AA624&lt;&gt;"SF",AA624&lt;&gt;""),AND(AC624&lt;&gt;"NA",AC624&lt;&gt;"C",AC624&lt;&gt;"NC",AC624&lt;&gt;"SF",AC624&lt;&gt;"")),"FALSO",IF(AND(O624="NA",Q624="NA",S624="NA",U624="NA",W624="NA",Y624="NA",AA624="NA",AC624="NA"),"NA",IF(OR(O624="NC",Q624="NC",S624="NC",U624="NC",W624="NC",Y624="NC",AA624="NC",AC624="NC",O624="SF",Q624="SF",S624="SF",U624="SF",W624="SF",Y624="SF",AA624="SF",AC624="SF"),"NC",IF(OR(O624="C",Q624="C",S624="C",U624="C",W624="C",Y624="C",AA624="C",AC624="C"),"C","")))))</f>
        <v/>
      </c>
      <c r="AG624" s="185" t="b">
        <f>IF(AND(AE624="C",AF624="C"),"UTILIZOU O PDA CORRETAMENTE",IF(AND(AE624="C",AF624="NC"),"UTILIZOU O PDA CORRETAMENTE. NÃO HÁ FOTOS DE TODAS AS ETAPAS",IF(AND(AE624="NC",AF624="NC"),"NÃO UTILIZOU O PDA",IF(AND(AE624="NA",AF624="NA"),"NÃO AVALIADO POR FALHA DE SINCRONISMO"))))</f>
        <v>0</v>
      </c>
      <c r="AH624" s="144"/>
      <c r="AI624" s="150" t="s">
        <v>6</v>
      </c>
      <c r="AJ624" s="149">
        <f>E624</f>
        <v>0</v>
      </c>
      <c r="AK624" s="151" t="s">
        <v>60</v>
      </c>
    </row>
    <row r="625" spans="1:37" ht="30" customHeight="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193"/>
      <c r="O625" s="155"/>
      <c r="P625" s="90"/>
      <c r="Q625" s="144"/>
      <c r="R625" s="90"/>
      <c r="S625" s="144"/>
      <c r="T625" s="90"/>
      <c r="U625" s="144"/>
      <c r="V625" s="90"/>
      <c r="W625" s="144"/>
      <c r="X625" s="90"/>
      <c r="Y625" s="144"/>
      <c r="Z625" s="90"/>
      <c r="AA625" s="144"/>
      <c r="AB625" s="90"/>
      <c r="AC625" s="144"/>
      <c r="AD625" s="90"/>
      <c r="AE625" s="144"/>
      <c r="AF625" s="142" t="str">
        <f>IF(AND(O625="",Q625="",S625="",U625="",W625="",Y625="",AA625="",AC625=""),"",IF(OR(AND(O625&lt;&gt;"NA",O625&lt;&gt;"C",O625&lt;&gt;"NC",O625&lt;&gt;"SF",O625&lt;&gt;""),AND(Q625&lt;&gt;"NA",Q625&lt;&gt;"C",Q625&lt;&gt;"NC",Q625&lt;&gt;"SF",Q625&lt;&gt;""),AND(S625&lt;&gt;"NA",S625&lt;&gt;"C",S625&lt;&gt;"NC",S625&lt;&gt;"SF",S625&lt;&gt;""),AND(U625&lt;&gt;"NA",U625&lt;&gt;"C",U625&lt;&gt;"NC",U625&lt;&gt;"SF",U625&lt;&gt;""),AND(W625&lt;&gt;"NA",W625&lt;&gt;"C",W625&lt;&gt;"NC",W625&lt;&gt;"SF",W625&lt;&gt;""),AND(Y625&lt;&gt;"NA",Y625&lt;&gt;"C",Y625&lt;&gt;"NC",Y625&lt;&gt;"SF",Y625&lt;&gt;""),AND(AA625&lt;&gt;"NA",AA625&lt;&gt;"C",AA625&lt;&gt;"NC",AA625&lt;&gt;"SF",AA625&lt;&gt;""),AND(AC625&lt;&gt;"NA",AC625&lt;&gt;"C",AC625&lt;&gt;"NC",AC625&lt;&gt;"SF",AC625&lt;&gt;"")),"FALSO",IF(AND(O625="NA",Q625="NA",S625="NA",U625="NA",W625="NA",Y625="NA",AA625="NA",AC625="NA"),"NA",IF(OR(O625="NC",Q625="NC",S625="NC",U625="NC",W625="NC",Y625="NC",AA625="NC",AC625="NC",O625="SF",Q625="SF",S625="SF",U625="SF",W625="SF",Y625="SF",AA625="SF",AC625="SF"),"NC",IF(OR(O625="C",Q625="C",S625="C",U625="C",W625="C",Y625="C",AA625="C",AC625="C"),"C","")))))</f>
        <v/>
      </c>
      <c r="AG625" s="185" t="b">
        <f>IF(AND(AE625="C",AF625="C"),"UTILIZOU O PDA CORRETAMENTE",IF(AND(AE625="C",AF625="NC"),"UTILIZOU O PDA CORRETAMENTE. NÃO HÁ FOTOS DE TODAS AS ETAPAS",IF(AND(AE625="NC",AF625="NC"),"NÃO UTILIZOU O PDA",IF(AND(AE625="NA",AF625="NA"),"NÃO AVALIADO POR FALHA DE SINCRONISMO"))))</f>
        <v>0</v>
      </c>
      <c r="AH625" s="144"/>
      <c r="AI625" s="150" t="s">
        <v>6</v>
      </c>
      <c r="AJ625" s="149">
        <f>E625</f>
        <v>0</v>
      </c>
      <c r="AK625" s="151" t="s">
        <v>60</v>
      </c>
    </row>
    <row r="626" spans="1:37" ht="30" customHeight="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193"/>
      <c r="O626" s="155"/>
      <c r="P626" s="90"/>
      <c r="Q626" s="144"/>
      <c r="R626" s="90"/>
      <c r="S626" s="144"/>
      <c r="T626" s="90"/>
      <c r="U626" s="144"/>
      <c r="V626" s="90"/>
      <c r="W626" s="144"/>
      <c r="X626" s="90"/>
      <c r="Y626" s="144"/>
      <c r="Z626" s="90"/>
      <c r="AA626" s="144"/>
      <c r="AB626" s="90"/>
      <c r="AC626" s="144"/>
      <c r="AD626" s="90"/>
      <c r="AE626" s="144"/>
      <c r="AF626" s="142" t="str">
        <f>IF(AND(O626="",Q626="",S626="",U626="",W626="",Y626="",AA626="",AC626=""),"",IF(OR(AND(O626&lt;&gt;"NA",O626&lt;&gt;"C",O626&lt;&gt;"NC",O626&lt;&gt;"SF",O626&lt;&gt;""),AND(Q626&lt;&gt;"NA",Q626&lt;&gt;"C",Q626&lt;&gt;"NC",Q626&lt;&gt;"SF",Q626&lt;&gt;""),AND(S626&lt;&gt;"NA",S626&lt;&gt;"C",S626&lt;&gt;"NC",S626&lt;&gt;"SF",S626&lt;&gt;""),AND(U626&lt;&gt;"NA",U626&lt;&gt;"C",U626&lt;&gt;"NC",U626&lt;&gt;"SF",U626&lt;&gt;""),AND(W626&lt;&gt;"NA",W626&lt;&gt;"C",W626&lt;&gt;"NC",W626&lt;&gt;"SF",W626&lt;&gt;""),AND(Y626&lt;&gt;"NA",Y626&lt;&gt;"C",Y626&lt;&gt;"NC",Y626&lt;&gt;"SF",Y626&lt;&gt;""),AND(AA626&lt;&gt;"NA",AA626&lt;&gt;"C",AA626&lt;&gt;"NC",AA626&lt;&gt;"SF",AA626&lt;&gt;""),AND(AC626&lt;&gt;"NA",AC626&lt;&gt;"C",AC626&lt;&gt;"NC",AC626&lt;&gt;"SF",AC626&lt;&gt;"")),"FALSO",IF(AND(O626="NA",Q626="NA",S626="NA",U626="NA",W626="NA",Y626="NA",AA626="NA",AC626="NA"),"NA",IF(OR(O626="NC",Q626="NC",S626="NC",U626="NC",W626="NC",Y626="NC",AA626="NC",AC626="NC",O626="SF",Q626="SF",S626="SF",U626="SF",W626="SF",Y626="SF",AA626="SF",AC626="SF"),"NC",IF(OR(O626="C",Q626="C",S626="C",U626="C",W626="C",Y626="C",AA626="C",AC626="C"),"C","")))))</f>
        <v/>
      </c>
      <c r="AG626" s="185" t="b">
        <f>IF(AND(AE626="C",AF626="C"),"UTILIZOU O PDA CORRETAMENTE",IF(AND(AE626="C",AF626="NC"),"UTILIZOU O PDA CORRETAMENTE. NÃO HÁ FOTOS DE TODAS AS ETAPAS",IF(AND(AE626="NC",AF626="NC"),"NÃO UTILIZOU O PDA",IF(AND(AE626="NA",AF626="NA"),"NÃO AVALIADO POR FALHA DE SINCRONISMO"))))</f>
        <v>0</v>
      </c>
      <c r="AH626" s="144"/>
      <c r="AI626" s="150" t="s">
        <v>6</v>
      </c>
      <c r="AJ626" s="149">
        <f>E626</f>
        <v>0</v>
      </c>
      <c r="AK626" s="151" t="s">
        <v>60</v>
      </c>
    </row>
    <row r="627" spans="1:37" ht="30" customHeight="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193"/>
      <c r="O627" s="155"/>
      <c r="P627" s="90"/>
      <c r="Q627" s="144"/>
      <c r="R627" s="90"/>
      <c r="S627" s="144"/>
      <c r="T627" s="90"/>
      <c r="U627" s="144"/>
      <c r="V627" s="90"/>
      <c r="W627" s="144"/>
      <c r="X627" s="90"/>
      <c r="Y627" s="144"/>
      <c r="Z627" s="90"/>
      <c r="AA627" s="144"/>
      <c r="AB627" s="90"/>
      <c r="AC627" s="144"/>
      <c r="AD627" s="90"/>
      <c r="AE627" s="144"/>
      <c r="AF627" s="142" t="str">
        <f>IF(AND(O627="",Q627="",S627="",U627="",W627="",Y627="",AA627="",AC627=""),"",IF(OR(AND(O627&lt;&gt;"NA",O627&lt;&gt;"C",O627&lt;&gt;"NC",O627&lt;&gt;"SF",O627&lt;&gt;""),AND(Q627&lt;&gt;"NA",Q627&lt;&gt;"C",Q627&lt;&gt;"NC",Q627&lt;&gt;"SF",Q627&lt;&gt;""),AND(S627&lt;&gt;"NA",S627&lt;&gt;"C",S627&lt;&gt;"NC",S627&lt;&gt;"SF",S627&lt;&gt;""),AND(U627&lt;&gt;"NA",U627&lt;&gt;"C",U627&lt;&gt;"NC",U627&lt;&gt;"SF",U627&lt;&gt;""),AND(W627&lt;&gt;"NA",W627&lt;&gt;"C",W627&lt;&gt;"NC",W627&lt;&gt;"SF",W627&lt;&gt;""),AND(Y627&lt;&gt;"NA",Y627&lt;&gt;"C",Y627&lt;&gt;"NC",Y627&lt;&gt;"SF",Y627&lt;&gt;""),AND(AA627&lt;&gt;"NA",AA627&lt;&gt;"C",AA627&lt;&gt;"NC",AA627&lt;&gt;"SF",AA627&lt;&gt;""),AND(AC627&lt;&gt;"NA",AC627&lt;&gt;"C",AC627&lt;&gt;"NC",AC627&lt;&gt;"SF",AC627&lt;&gt;"")),"FALSO",IF(AND(O627="NA",Q627="NA",S627="NA",U627="NA",W627="NA",Y627="NA",AA627="NA",AC627="NA"),"NA",IF(OR(O627="NC",Q627="NC",S627="NC",U627="NC",W627="NC",Y627="NC",AA627="NC",AC627="NC",O627="SF",Q627="SF",S627="SF",U627="SF",W627="SF",Y627="SF",AA627="SF",AC627="SF"),"NC",IF(OR(O627="C",Q627="C",S627="C",U627="C",W627="C",Y627="C",AA627="C",AC627="C"),"C","")))))</f>
        <v/>
      </c>
      <c r="AG627" s="185" t="b">
        <f>IF(AND(AE627="C",AF627="C"),"UTILIZOU O PDA CORRETAMENTE",IF(AND(AE627="C",AF627="NC"),"UTILIZOU O PDA CORRETAMENTE. NÃO HÁ FOTOS DE TODAS AS ETAPAS",IF(AND(AE627="NC",AF627="NC"),"NÃO UTILIZOU O PDA",IF(AND(AE627="NA",AF627="NA"),"NÃO AVALIADO POR FALHA DE SINCRONISMO"))))</f>
        <v>0</v>
      </c>
      <c r="AH627" s="144"/>
      <c r="AI627" s="150" t="s">
        <v>6</v>
      </c>
      <c r="AJ627" s="149">
        <f>E627</f>
        <v>0</v>
      </c>
      <c r="AK627" s="151" t="s">
        <v>60</v>
      </c>
    </row>
    <row r="628" spans="1:37" ht="30" customHeight="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193"/>
      <c r="O628" s="155"/>
      <c r="P628" s="90"/>
      <c r="Q628" s="144"/>
      <c r="R628" s="90"/>
      <c r="S628" s="144"/>
      <c r="T628" s="90"/>
      <c r="U628" s="144"/>
      <c r="V628" s="90"/>
      <c r="W628" s="144"/>
      <c r="X628" s="90"/>
      <c r="Y628" s="144"/>
      <c r="Z628" s="90"/>
      <c r="AA628" s="144"/>
      <c r="AB628" s="90"/>
      <c r="AC628" s="144"/>
      <c r="AD628" s="90"/>
      <c r="AE628" s="144"/>
      <c r="AF628" s="142" t="str">
        <f>IF(AND(O628="",Q628="",S628="",U628="",W628="",Y628="",AA628="",AC628=""),"",IF(OR(AND(O628&lt;&gt;"NA",O628&lt;&gt;"C",O628&lt;&gt;"NC",O628&lt;&gt;"SF",O628&lt;&gt;""),AND(Q628&lt;&gt;"NA",Q628&lt;&gt;"C",Q628&lt;&gt;"NC",Q628&lt;&gt;"SF",Q628&lt;&gt;""),AND(S628&lt;&gt;"NA",S628&lt;&gt;"C",S628&lt;&gt;"NC",S628&lt;&gt;"SF",S628&lt;&gt;""),AND(U628&lt;&gt;"NA",U628&lt;&gt;"C",U628&lt;&gt;"NC",U628&lt;&gt;"SF",U628&lt;&gt;""),AND(W628&lt;&gt;"NA",W628&lt;&gt;"C",W628&lt;&gt;"NC",W628&lt;&gt;"SF",W628&lt;&gt;""),AND(Y628&lt;&gt;"NA",Y628&lt;&gt;"C",Y628&lt;&gt;"NC",Y628&lt;&gt;"SF",Y628&lt;&gt;""),AND(AA628&lt;&gt;"NA",AA628&lt;&gt;"C",AA628&lt;&gt;"NC",AA628&lt;&gt;"SF",AA628&lt;&gt;""),AND(AC628&lt;&gt;"NA",AC628&lt;&gt;"C",AC628&lt;&gt;"NC",AC628&lt;&gt;"SF",AC628&lt;&gt;"")),"FALSO",IF(AND(O628="NA",Q628="NA",S628="NA",U628="NA",W628="NA",Y628="NA",AA628="NA",AC628="NA"),"NA",IF(OR(O628="NC",Q628="NC",S628="NC",U628="NC",W628="NC",Y628="NC",AA628="NC",AC628="NC",O628="SF",Q628="SF",S628="SF",U628="SF",W628="SF",Y628="SF",AA628="SF",AC628="SF"),"NC",IF(OR(O628="C",Q628="C",S628="C",U628="C",W628="C",Y628="C",AA628="C",AC628="C"),"C","")))))</f>
        <v/>
      </c>
      <c r="AG628" s="185" t="b">
        <f>IF(AND(AE628="C",AF628="C"),"UTILIZOU O PDA CORRETAMENTE",IF(AND(AE628="C",AF628="NC"),"UTILIZOU O PDA CORRETAMENTE. NÃO HÁ FOTOS DE TODAS AS ETAPAS",IF(AND(AE628="NC",AF628="NC"),"NÃO UTILIZOU O PDA",IF(AND(AE628="NA",AF628="NA"),"NÃO AVALIADO POR FALHA DE SINCRONISMO"))))</f>
        <v>0</v>
      </c>
      <c r="AH628" s="144"/>
      <c r="AI628" s="150" t="s">
        <v>6</v>
      </c>
      <c r="AJ628" s="149">
        <f>E628</f>
        <v>0</v>
      </c>
      <c r="AK628" s="151" t="s">
        <v>60</v>
      </c>
    </row>
    <row r="629" spans="1:37" ht="30" customHeight="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193"/>
      <c r="O629" s="155"/>
      <c r="P629" s="90"/>
      <c r="Q629" s="144"/>
      <c r="R629" s="90"/>
      <c r="S629" s="144"/>
      <c r="T629" s="90"/>
      <c r="U629" s="144"/>
      <c r="V629" s="90"/>
      <c r="W629" s="144"/>
      <c r="X629" s="90"/>
      <c r="Y629" s="144"/>
      <c r="Z629" s="90"/>
      <c r="AA629" s="144"/>
      <c r="AB629" s="90"/>
      <c r="AC629" s="144"/>
      <c r="AD629" s="90"/>
      <c r="AE629" s="144"/>
      <c r="AF629" s="142" t="str">
        <f>IF(AND(O629="",Q629="",S629="",U629="",W629="",Y629="",AA629="",AC629=""),"",IF(OR(AND(O629&lt;&gt;"NA",O629&lt;&gt;"C",O629&lt;&gt;"NC",O629&lt;&gt;"SF",O629&lt;&gt;""),AND(Q629&lt;&gt;"NA",Q629&lt;&gt;"C",Q629&lt;&gt;"NC",Q629&lt;&gt;"SF",Q629&lt;&gt;""),AND(S629&lt;&gt;"NA",S629&lt;&gt;"C",S629&lt;&gt;"NC",S629&lt;&gt;"SF",S629&lt;&gt;""),AND(U629&lt;&gt;"NA",U629&lt;&gt;"C",U629&lt;&gt;"NC",U629&lt;&gt;"SF",U629&lt;&gt;""),AND(W629&lt;&gt;"NA",W629&lt;&gt;"C",W629&lt;&gt;"NC",W629&lt;&gt;"SF",W629&lt;&gt;""),AND(Y629&lt;&gt;"NA",Y629&lt;&gt;"C",Y629&lt;&gt;"NC",Y629&lt;&gt;"SF",Y629&lt;&gt;""),AND(AA629&lt;&gt;"NA",AA629&lt;&gt;"C",AA629&lt;&gt;"NC",AA629&lt;&gt;"SF",AA629&lt;&gt;""),AND(AC629&lt;&gt;"NA",AC629&lt;&gt;"C",AC629&lt;&gt;"NC",AC629&lt;&gt;"SF",AC629&lt;&gt;"")),"FALSO",IF(AND(O629="NA",Q629="NA",S629="NA",U629="NA",W629="NA",Y629="NA",AA629="NA",AC629="NA"),"NA",IF(OR(O629="NC",Q629="NC",S629="NC",U629="NC",W629="NC",Y629="NC",AA629="NC",AC629="NC",O629="SF",Q629="SF",S629="SF",U629="SF",W629="SF",Y629="SF",AA629="SF",AC629="SF"),"NC",IF(OR(O629="C",Q629="C",S629="C",U629="C",W629="C",Y629="C",AA629="C",AC629="C"),"C","")))))</f>
        <v/>
      </c>
      <c r="AG629" s="185" t="b">
        <f>IF(AND(AE629="C",AF629="C"),"UTILIZOU O PDA CORRETAMENTE",IF(AND(AE629="C",AF629="NC"),"UTILIZOU O PDA CORRETAMENTE. NÃO HÁ FOTOS DE TODAS AS ETAPAS",IF(AND(AE629="NC",AF629="NC"),"NÃO UTILIZOU O PDA",IF(AND(AE629="NA",AF629="NA"),"NÃO AVALIADO POR FALHA DE SINCRONISMO"))))</f>
        <v>0</v>
      </c>
      <c r="AH629" s="144"/>
      <c r="AI629" s="150" t="s">
        <v>6</v>
      </c>
      <c r="AJ629" s="149">
        <f>E629</f>
        <v>0</v>
      </c>
      <c r="AK629" s="151" t="s">
        <v>60</v>
      </c>
    </row>
    <row r="630" spans="1:37" ht="30" customHeight="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193"/>
      <c r="O630" s="155"/>
      <c r="P630" s="90"/>
      <c r="Q630" s="144"/>
      <c r="R630" s="90"/>
      <c r="S630" s="144"/>
      <c r="T630" s="90"/>
      <c r="U630" s="144"/>
      <c r="V630" s="90"/>
      <c r="W630" s="144"/>
      <c r="X630" s="90"/>
      <c r="Y630" s="144"/>
      <c r="Z630" s="90"/>
      <c r="AA630" s="144"/>
      <c r="AB630" s="90"/>
      <c r="AC630" s="144"/>
      <c r="AD630" s="90"/>
      <c r="AE630" s="144"/>
      <c r="AF630" s="142" t="str">
        <f>IF(AND(O630="",Q630="",S630="",U630="",W630="",Y630="",AA630="",AC630=""),"",IF(OR(AND(O630&lt;&gt;"NA",O630&lt;&gt;"C",O630&lt;&gt;"NC",O630&lt;&gt;"SF",O630&lt;&gt;""),AND(Q630&lt;&gt;"NA",Q630&lt;&gt;"C",Q630&lt;&gt;"NC",Q630&lt;&gt;"SF",Q630&lt;&gt;""),AND(S630&lt;&gt;"NA",S630&lt;&gt;"C",S630&lt;&gt;"NC",S630&lt;&gt;"SF",S630&lt;&gt;""),AND(U630&lt;&gt;"NA",U630&lt;&gt;"C",U630&lt;&gt;"NC",U630&lt;&gt;"SF",U630&lt;&gt;""),AND(W630&lt;&gt;"NA",W630&lt;&gt;"C",W630&lt;&gt;"NC",W630&lt;&gt;"SF",W630&lt;&gt;""),AND(Y630&lt;&gt;"NA",Y630&lt;&gt;"C",Y630&lt;&gt;"NC",Y630&lt;&gt;"SF",Y630&lt;&gt;""),AND(AA630&lt;&gt;"NA",AA630&lt;&gt;"C",AA630&lt;&gt;"NC",AA630&lt;&gt;"SF",AA630&lt;&gt;""),AND(AC630&lt;&gt;"NA",AC630&lt;&gt;"C",AC630&lt;&gt;"NC",AC630&lt;&gt;"SF",AC630&lt;&gt;"")),"FALSO",IF(AND(O630="NA",Q630="NA",S630="NA",U630="NA",W630="NA",Y630="NA",AA630="NA",AC630="NA"),"NA",IF(OR(O630="NC",Q630="NC",S630="NC",U630="NC",W630="NC",Y630="NC",AA630="NC",AC630="NC",O630="SF",Q630="SF",S630="SF",U630="SF",W630="SF",Y630="SF",AA630="SF",AC630="SF"),"NC",IF(OR(O630="C",Q630="C",S630="C",U630="C",W630="C",Y630="C",AA630="C",AC630="C"),"C","")))))</f>
        <v/>
      </c>
      <c r="AG630" s="185" t="b">
        <f>IF(AND(AE630="C",AF630="C"),"UTILIZOU O PDA CORRETAMENTE",IF(AND(AE630="C",AF630="NC"),"UTILIZOU O PDA CORRETAMENTE. NÃO HÁ FOTOS DE TODAS AS ETAPAS",IF(AND(AE630="NC",AF630="NC"),"NÃO UTILIZOU O PDA",IF(AND(AE630="NA",AF630="NA"),"NÃO AVALIADO POR FALHA DE SINCRONISMO"))))</f>
        <v>0</v>
      </c>
      <c r="AH630" s="144"/>
      <c r="AI630" s="150" t="s">
        <v>6</v>
      </c>
      <c r="AJ630" s="149">
        <f>E630</f>
        <v>0</v>
      </c>
      <c r="AK630" s="151" t="s">
        <v>60</v>
      </c>
    </row>
    <row r="631" spans="1:37" ht="30" customHeight="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193"/>
      <c r="O631" s="155"/>
      <c r="P631" s="90"/>
      <c r="Q631" s="144"/>
      <c r="R631" s="90"/>
      <c r="S631" s="144"/>
      <c r="T631" s="90"/>
      <c r="U631" s="144"/>
      <c r="V631" s="90"/>
      <c r="W631" s="144"/>
      <c r="X631" s="90"/>
      <c r="Y631" s="144"/>
      <c r="Z631" s="90"/>
      <c r="AA631" s="144"/>
      <c r="AB631" s="90"/>
      <c r="AC631" s="144"/>
      <c r="AD631" s="90"/>
      <c r="AE631" s="144"/>
      <c r="AF631" s="142" t="str">
        <f>IF(AND(O631="",Q631="",S631="",U631="",W631="",Y631="",AA631="",AC631=""),"",IF(OR(AND(O631&lt;&gt;"NA",O631&lt;&gt;"C",O631&lt;&gt;"NC",O631&lt;&gt;"SF",O631&lt;&gt;""),AND(Q631&lt;&gt;"NA",Q631&lt;&gt;"C",Q631&lt;&gt;"NC",Q631&lt;&gt;"SF",Q631&lt;&gt;""),AND(S631&lt;&gt;"NA",S631&lt;&gt;"C",S631&lt;&gt;"NC",S631&lt;&gt;"SF",S631&lt;&gt;""),AND(U631&lt;&gt;"NA",U631&lt;&gt;"C",U631&lt;&gt;"NC",U631&lt;&gt;"SF",U631&lt;&gt;""),AND(W631&lt;&gt;"NA",W631&lt;&gt;"C",W631&lt;&gt;"NC",W631&lt;&gt;"SF",W631&lt;&gt;""),AND(Y631&lt;&gt;"NA",Y631&lt;&gt;"C",Y631&lt;&gt;"NC",Y631&lt;&gt;"SF",Y631&lt;&gt;""),AND(AA631&lt;&gt;"NA",AA631&lt;&gt;"C",AA631&lt;&gt;"NC",AA631&lt;&gt;"SF",AA631&lt;&gt;""),AND(AC631&lt;&gt;"NA",AC631&lt;&gt;"C",AC631&lt;&gt;"NC",AC631&lt;&gt;"SF",AC631&lt;&gt;"")),"FALSO",IF(AND(O631="NA",Q631="NA",S631="NA",U631="NA",W631="NA",Y631="NA",AA631="NA",AC631="NA"),"NA",IF(OR(O631="NC",Q631="NC",S631="NC",U631="NC",W631="NC",Y631="NC",AA631="NC",AC631="NC",O631="SF",Q631="SF",S631="SF",U631="SF",W631="SF",Y631="SF",AA631="SF",AC631="SF"),"NC",IF(OR(O631="C",Q631="C",S631="C",U631="C",W631="C",Y631="C",AA631="C",AC631="C"),"C","")))))</f>
        <v/>
      </c>
      <c r="AG631" s="185" t="b">
        <f>IF(AND(AE631="C",AF631="C"),"UTILIZOU O PDA CORRETAMENTE",IF(AND(AE631="C",AF631="NC"),"UTILIZOU O PDA CORRETAMENTE. NÃO HÁ FOTOS DE TODAS AS ETAPAS",IF(AND(AE631="NC",AF631="NC"),"NÃO UTILIZOU O PDA",IF(AND(AE631="NA",AF631="NA"),"NÃO AVALIADO POR FALHA DE SINCRONISMO"))))</f>
        <v>0</v>
      </c>
      <c r="AH631" s="144"/>
      <c r="AI631" s="150" t="s">
        <v>6</v>
      </c>
      <c r="AJ631" s="149">
        <f>E631</f>
        <v>0</v>
      </c>
      <c r="AK631" s="151" t="s">
        <v>60</v>
      </c>
    </row>
    <row r="632" spans="1:37" ht="30" customHeight="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193"/>
      <c r="O632" s="155"/>
      <c r="P632" s="90"/>
      <c r="Q632" s="144"/>
      <c r="R632" s="90"/>
      <c r="S632" s="144"/>
      <c r="T632" s="90"/>
      <c r="U632" s="144"/>
      <c r="V632" s="90"/>
      <c r="W632" s="144"/>
      <c r="X632" s="90"/>
      <c r="Y632" s="144"/>
      <c r="Z632" s="90"/>
      <c r="AA632" s="144"/>
      <c r="AB632" s="90"/>
      <c r="AC632" s="144"/>
      <c r="AD632" s="90"/>
      <c r="AE632" s="144"/>
      <c r="AF632" s="142" t="str">
        <f>IF(AND(O632="",Q632="",S632="",U632="",W632="",Y632="",AA632="",AC632=""),"",IF(OR(AND(O632&lt;&gt;"NA",O632&lt;&gt;"C",O632&lt;&gt;"NC",O632&lt;&gt;"SF",O632&lt;&gt;""),AND(Q632&lt;&gt;"NA",Q632&lt;&gt;"C",Q632&lt;&gt;"NC",Q632&lt;&gt;"SF",Q632&lt;&gt;""),AND(S632&lt;&gt;"NA",S632&lt;&gt;"C",S632&lt;&gt;"NC",S632&lt;&gt;"SF",S632&lt;&gt;""),AND(U632&lt;&gt;"NA",U632&lt;&gt;"C",U632&lt;&gt;"NC",U632&lt;&gt;"SF",U632&lt;&gt;""),AND(W632&lt;&gt;"NA",W632&lt;&gt;"C",W632&lt;&gt;"NC",W632&lt;&gt;"SF",W632&lt;&gt;""),AND(Y632&lt;&gt;"NA",Y632&lt;&gt;"C",Y632&lt;&gt;"NC",Y632&lt;&gt;"SF",Y632&lt;&gt;""),AND(AA632&lt;&gt;"NA",AA632&lt;&gt;"C",AA632&lt;&gt;"NC",AA632&lt;&gt;"SF",AA632&lt;&gt;""),AND(AC632&lt;&gt;"NA",AC632&lt;&gt;"C",AC632&lt;&gt;"NC",AC632&lt;&gt;"SF",AC632&lt;&gt;"")),"FALSO",IF(AND(O632="NA",Q632="NA",S632="NA",U632="NA",W632="NA",Y632="NA",AA632="NA",AC632="NA"),"NA",IF(OR(O632="NC",Q632="NC",S632="NC",U632="NC",W632="NC",Y632="NC",AA632="NC",AC632="NC",O632="SF",Q632="SF",S632="SF",U632="SF",W632="SF",Y632="SF",AA632="SF",AC632="SF"),"NC",IF(OR(O632="C",Q632="C",S632="C",U632="C",W632="C",Y632="C",AA632="C",AC632="C"),"C","")))))</f>
        <v/>
      </c>
      <c r="AG632" s="185" t="b">
        <f>IF(AND(AE632="C",AF632="C"),"UTILIZOU O PDA CORRETAMENTE",IF(AND(AE632="C",AF632="NC"),"UTILIZOU O PDA CORRETAMENTE. NÃO HÁ FOTOS DE TODAS AS ETAPAS",IF(AND(AE632="NC",AF632="NC"),"NÃO UTILIZOU O PDA",IF(AND(AE632="NA",AF632="NA"),"NÃO AVALIADO POR FALHA DE SINCRONISMO"))))</f>
        <v>0</v>
      </c>
      <c r="AH632" s="144"/>
      <c r="AI632" s="150" t="s">
        <v>6</v>
      </c>
      <c r="AJ632" s="149">
        <f>E632</f>
        <v>0</v>
      </c>
      <c r="AK632" s="151" t="s">
        <v>60</v>
      </c>
    </row>
    <row r="633" spans="1:37" ht="30" customHeight="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193"/>
      <c r="O633" s="155"/>
      <c r="P633" s="90"/>
      <c r="Q633" s="144"/>
      <c r="R633" s="90"/>
      <c r="S633" s="144"/>
      <c r="T633" s="90"/>
      <c r="U633" s="144"/>
      <c r="V633" s="90"/>
      <c r="W633" s="144"/>
      <c r="X633" s="90"/>
      <c r="Y633" s="144"/>
      <c r="Z633" s="90"/>
      <c r="AA633" s="144"/>
      <c r="AB633" s="90"/>
      <c r="AC633" s="144"/>
      <c r="AD633" s="90"/>
      <c r="AE633" s="144"/>
      <c r="AF633" s="142" t="str">
        <f>IF(AND(O633="",Q633="",S633="",U633="",W633="",Y633="",AA633="",AC633=""),"",IF(OR(AND(O633&lt;&gt;"NA",O633&lt;&gt;"C",O633&lt;&gt;"NC",O633&lt;&gt;"SF",O633&lt;&gt;""),AND(Q633&lt;&gt;"NA",Q633&lt;&gt;"C",Q633&lt;&gt;"NC",Q633&lt;&gt;"SF",Q633&lt;&gt;""),AND(S633&lt;&gt;"NA",S633&lt;&gt;"C",S633&lt;&gt;"NC",S633&lt;&gt;"SF",S633&lt;&gt;""),AND(U633&lt;&gt;"NA",U633&lt;&gt;"C",U633&lt;&gt;"NC",U633&lt;&gt;"SF",U633&lt;&gt;""),AND(W633&lt;&gt;"NA",W633&lt;&gt;"C",W633&lt;&gt;"NC",W633&lt;&gt;"SF",W633&lt;&gt;""),AND(Y633&lt;&gt;"NA",Y633&lt;&gt;"C",Y633&lt;&gt;"NC",Y633&lt;&gt;"SF",Y633&lt;&gt;""),AND(AA633&lt;&gt;"NA",AA633&lt;&gt;"C",AA633&lt;&gt;"NC",AA633&lt;&gt;"SF",AA633&lt;&gt;""),AND(AC633&lt;&gt;"NA",AC633&lt;&gt;"C",AC633&lt;&gt;"NC",AC633&lt;&gt;"SF",AC633&lt;&gt;"")),"FALSO",IF(AND(O633="NA",Q633="NA",S633="NA",U633="NA",W633="NA",Y633="NA",AA633="NA",AC633="NA"),"NA",IF(OR(O633="NC",Q633="NC",S633="NC",U633="NC",W633="NC",Y633="NC",AA633="NC",AC633="NC",O633="SF",Q633="SF",S633="SF",U633="SF",W633="SF",Y633="SF",AA633="SF",AC633="SF"),"NC",IF(OR(O633="C",Q633="C",S633="C",U633="C",W633="C",Y633="C",AA633="C",AC633="C"),"C","")))))</f>
        <v/>
      </c>
      <c r="AG633" s="185" t="b">
        <f>IF(AND(AE633="C",AF633="C"),"UTILIZOU O PDA CORRETAMENTE",IF(AND(AE633="C",AF633="NC"),"UTILIZOU O PDA CORRETAMENTE. NÃO HÁ FOTOS DE TODAS AS ETAPAS",IF(AND(AE633="NC",AF633="NC"),"NÃO UTILIZOU O PDA",IF(AND(AE633="NA",AF633="NA"),"NÃO AVALIADO POR FALHA DE SINCRONISMO"))))</f>
        <v>0</v>
      </c>
      <c r="AH633" s="144"/>
      <c r="AI633" s="150" t="s">
        <v>6</v>
      </c>
      <c r="AJ633" s="149">
        <f>E633</f>
        <v>0</v>
      </c>
      <c r="AK633" s="151" t="s">
        <v>60</v>
      </c>
    </row>
    <row r="634" spans="1:37" ht="30" customHeight="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193"/>
      <c r="O634" s="155"/>
      <c r="P634" s="90"/>
      <c r="Q634" s="144"/>
      <c r="R634" s="90"/>
      <c r="S634" s="144"/>
      <c r="T634" s="90"/>
      <c r="U634" s="144"/>
      <c r="V634" s="90"/>
      <c r="W634" s="144"/>
      <c r="X634" s="90"/>
      <c r="Y634" s="144"/>
      <c r="Z634" s="90"/>
      <c r="AA634" s="144"/>
      <c r="AB634" s="90"/>
      <c r="AC634" s="144"/>
      <c r="AD634" s="90"/>
      <c r="AE634" s="144"/>
      <c r="AF634" s="142" t="str">
        <f>IF(AND(O634="",Q634="",S634="",U634="",W634="",Y634="",AA634="",AC634=""),"",IF(OR(AND(O634&lt;&gt;"NA",O634&lt;&gt;"C",O634&lt;&gt;"NC",O634&lt;&gt;"SF",O634&lt;&gt;""),AND(Q634&lt;&gt;"NA",Q634&lt;&gt;"C",Q634&lt;&gt;"NC",Q634&lt;&gt;"SF",Q634&lt;&gt;""),AND(S634&lt;&gt;"NA",S634&lt;&gt;"C",S634&lt;&gt;"NC",S634&lt;&gt;"SF",S634&lt;&gt;""),AND(U634&lt;&gt;"NA",U634&lt;&gt;"C",U634&lt;&gt;"NC",U634&lt;&gt;"SF",U634&lt;&gt;""),AND(W634&lt;&gt;"NA",W634&lt;&gt;"C",W634&lt;&gt;"NC",W634&lt;&gt;"SF",W634&lt;&gt;""),AND(Y634&lt;&gt;"NA",Y634&lt;&gt;"C",Y634&lt;&gt;"NC",Y634&lt;&gt;"SF",Y634&lt;&gt;""),AND(AA634&lt;&gt;"NA",AA634&lt;&gt;"C",AA634&lt;&gt;"NC",AA634&lt;&gt;"SF",AA634&lt;&gt;""),AND(AC634&lt;&gt;"NA",AC634&lt;&gt;"C",AC634&lt;&gt;"NC",AC634&lt;&gt;"SF",AC634&lt;&gt;"")),"FALSO",IF(AND(O634="NA",Q634="NA",S634="NA",U634="NA",W634="NA",Y634="NA",AA634="NA",AC634="NA"),"NA",IF(OR(O634="NC",Q634="NC",S634="NC",U634="NC",W634="NC",Y634="NC",AA634="NC",AC634="NC",O634="SF",Q634="SF",S634="SF",U634="SF",W634="SF",Y634="SF",AA634="SF",AC634="SF"),"NC",IF(OR(O634="C",Q634="C",S634="C",U634="C",W634="C",Y634="C",AA634="C",AC634="C"),"C","")))))</f>
        <v/>
      </c>
      <c r="AG634" s="185" t="b">
        <f>IF(AND(AE634="C",AF634="C"),"UTILIZOU O PDA CORRETAMENTE",IF(AND(AE634="C",AF634="NC"),"UTILIZOU O PDA CORRETAMENTE. NÃO HÁ FOTOS DE TODAS AS ETAPAS",IF(AND(AE634="NC",AF634="NC"),"NÃO UTILIZOU O PDA",IF(AND(AE634="NA",AF634="NA"),"NÃO AVALIADO POR FALHA DE SINCRONISMO"))))</f>
        <v>0</v>
      </c>
      <c r="AH634" s="144"/>
      <c r="AI634" s="150" t="s">
        <v>6</v>
      </c>
      <c r="AJ634" s="149">
        <f>E634</f>
        <v>0</v>
      </c>
      <c r="AK634" s="151" t="s">
        <v>60</v>
      </c>
    </row>
    <row r="635" spans="1:37" ht="30" customHeight="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193"/>
      <c r="O635" s="155"/>
      <c r="P635" s="90"/>
      <c r="Q635" s="144"/>
      <c r="R635" s="90"/>
      <c r="S635" s="144"/>
      <c r="T635" s="90"/>
      <c r="U635" s="144"/>
      <c r="V635" s="90"/>
      <c r="W635" s="144"/>
      <c r="X635" s="90"/>
      <c r="Y635" s="144"/>
      <c r="Z635" s="90"/>
      <c r="AA635" s="144"/>
      <c r="AB635" s="90"/>
      <c r="AC635" s="144"/>
      <c r="AD635" s="90"/>
      <c r="AE635" s="144"/>
      <c r="AF635" s="142" t="str">
        <f>IF(AND(O635="",Q635="",S635="",U635="",W635="",Y635="",AA635="",AC635=""),"",IF(OR(AND(O635&lt;&gt;"NA",O635&lt;&gt;"C",O635&lt;&gt;"NC",O635&lt;&gt;"SF",O635&lt;&gt;""),AND(Q635&lt;&gt;"NA",Q635&lt;&gt;"C",Q635&lt;&gt;"NC",Q635&lt;&gt;"SF",Q635&lt;&gt;""),AND(S635&lt;&gt;"NA",S635&lt;&gt;"C",S635&lt;&gt;"NC",S635&lt;&gt;"SF",S635&lt;&gt;""),AND(U635&lt;&gt;"NA",U635&lt;&gt;"C",U635&lt;&gt;"NC",U635&lt;&gt;"SF",U635&lt;&gt;""),AND(W635&lt;&gt;"NA",W635&lt;&gt;"C",W635&lt;&gt;"NC",W635&lt;&gt;"SF",W635&lt;&gt;""),AND(Y635&lt;&gt;"NA",Y635&lt;&gt;"C",Y635&lt;&gt;"NC",Y635&lt;&gt;"SF",Y635&lt;&gt;""),AND(AA635&lt;&gt;"NA",AA635&lt;&gt;"C",AA635&lt;&gt;"NC",AA635&lt;&gt;"SF",AA635&lt;&gt;""),AND(AC635&lt;&gt;"NA",AC635&lt;&gt;"C",AC635&lt;&gt;"NC",AC635&lt;&gt;"SF",AC635&lt;&gt;"")),"FALSO",IF(AND(O635="NA",Q635="NA",S635="NA",U635="NA",W635="NA",Y635="NA",AA635="NA",AC635="NA"),"NA",IF(OR(O635="NC",Q635="NC",S635="NC",U635="NC",W635="NC",Y635="NC",AA635="NC",AC635="NC",O635="SF",Q635="SF",S635="SF",U635="SF",W635="SF",Y635="SF",AA635="SF",AC635="SF"),"NC",IF(OR(O635="C",Q635="C",S635="C",U635="C",W635="C",Y635="C",AA635="C",AC635="C"),"C","")))))</f>
        <v/>
      </c>
      <c r="AG635" s="185" t="b">
        <f>IF(AND(AE635="C",AF635="C"),"UTILIZOU O PDA CORRETAMENTE",IF(AND(AE635="C",AF635="NC"),"UTILIZOU O PDA CORRETAMENTE. NÃO HÁ FOTOS DE TODAS AS ETAPAS",IF(AND(AE635="NC",AF635="NC"),"NÃO UTILIZOU O PDA",IF(AND(AE635="NA",AF635="NA"),"NÃO AVALIADO POR FALHA DE SINCRONISMO"))))</f>
        <v>0</v>
      </c>
      <c r="AH635" s="144"/>
      <c r="AI635" s="150" t="s">
        <v>6</v>
      </c>
      <c r="AJ635" s="149">
        <f>E635</f>
        <v>0</v>
      </c>
      <c r="AK635" s="151" t="s">
        <v>60</v>
      </c>
    </row>
    <row r="636" spans="1:37" ht="30" customHeight="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193"/>
      <c r="O636" s="155"/>
      <c r="P636" s="90"/>
      <c r="Q636" s="144"/>
      <c r="R636" s="90"/>
      <c r="S636" s="144"/>
      <c r="T636" s="90"/>
      <c r="U636" s="144"/>
      <c r="V636" s="90"/>
      <c r="W636" s="144"/>
      <c r="X636" s="90"/>
      <c r="Y636" s="144"/>
      <c r="Z636" s="90"/>
      <c r="AA636" s="144"/>
      <c r="AB636" s="90"/>
      <c r="AC636" s="144"/>
      <c r="AD636" s="90"/>
      <c r="AE636" s="144"/>
      <c r="AF636" s="142" t="str">
        <f>IF(AND(O636="",Q636="",S636="",U636="",W636="",Y636="",AA636="",AC636=""),"",IF(OR(AND(O636&lt;&gt;"NA",O636&lt;&gt;"C",O636&lt;&gt;"NC",O636&lt;&gt;"SF",O636&lt;&gt;""),AND(Q636&lt;&gt;"NA",Q636&lt;&gt;"C",Q636&lt;&gt;"NC",Q636&lt;&gt;"SF",Q636&lt;&gt;""),AND(S636&lt;&gt;"NA",S636&lt;&gt;"C",S636&lt;&gt;"NC",S636&lt;&gt;"SF",S636&lt;&gt;""),AND(U636&lt;&gt;"NA",U636&lt;&gt;"C",U636&lt;&gt;"NC",U636&lt;&gt;"SF",U636&lt;&gt;""),AND(W636&lt;&gt;"NA",W636&lt;&gt;"C",W636&lt;&gt;"NC",W636&lt;&gt;"SF",W636&lt;&gt;""),AND(Y636&lt;&gt;"NA",Y636&lt;&gt;"C",Y636&lt;&gt;"NC",Y636&lt;&gt;"SF",Y636&lt;&gt;""),AND(AA636&lt;&gt;"NA",AA636&lt;&gt;"C",AA636&lt;&gt;"NC",AA636&lt;&gt;"SF",AA636&lt;&gt;""),AND(AC636&lt;&gt;"NA",AC636&lt;&gt;"C",AC636&lt;&gt;"NC",AC636&lt;&gt;"SF",AC636&lt;&gt;"")),"FALSO",IF(AND(O636="NA",Q636="NA",S636="NA",U636="NA",W636="NA",Y636="NA",AA636="NA",AC636="NA"),"NA",IF(OR(O636="NC",Q636="NC",S636="NC",U636="NC",W636="NC",Y636="NC",AA636="NC",AC636="NC",O636="SF",Q636="SF",S636="SF",U636="SF",W636="SF",Y636="SF",AA636="SF",AC636="SF"),"NC",IF(OR(O636="C",Q636="C",S636="C",U636="C",W636="C",Y636="C",AA636="C",AC636="C"),"C","")))))</f>
        <v/>
      </c>
      <c r="AG636" s="185" t="b">
        <f>IF(AND(AE636="C",AF636="C"),"UTILIZOU O PDA CORRETAMENTE",IF(AND(AE636="C",AF636="NC"),"UTILIZOU O PDA CORRETAMENTE. NÃO HÁ FOTOS DE TODAS AS ETAPAS",IF(AND(AE636="NC",AF636="NC"),"NÃO UTILIZOU O PDA",IF(AND(AE636="NA",AF636="NA"),"NÃO AVALIADO POR FALHA DE SINCRONISMO"))))</f>
        <v>0</v>
      </c>
      <c r="AH636" s="144"/>
      <c r="AI636" s="150" t="s">
        <v>6</v>
      </c>
      <c r="AJ636" s="149">
        <f>E636</f>
        <v>0</v>
      </c>
      <c r="AK636" s="151" t="s">
        <v>60</v>
      </c>
    </row>
    <row r="637" spans="1:37" ht="30" customHeight="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193"/>
      <c r="O637" s="155"/>
      <c r="P637" s="90"/>
      <c r="Q637" s="144"/>
      <c r="R637" s="90"/>
      <c r="S637" s="144"/>
      <c r="T637" s="90"/>
      <c r="U637" s="144"/>
      <c r="V637" s="90"/>
      <c r="W637" s="144"/>
      <c r="X637" s="90"/>
      <c r="Y637" s="144"/>
      <c r="Z637" s="90"/>
      <c r="AA637" s="144"/>
      <c r="AB637" s="90"/>
      <c r="AC637" s="144"/>
      <c r="AD637" s="90"/>
      <c r="AE637" s="144"/>
      <c r="AF637" s="142" t="str">
        <f>IF(AND(O637="",Q637="",S637="",U637="",W637="",Y637="",AA637="",AC637=""),"",IF(OR(AND(O637&lt;&gt;"NA",O637&lt;&gt;"C",O637&lt;&gt;"NC",O637&lt;&gt;"SF",O637&lt;&gt;""),AND(Q637&lt;&gt;"NA",Q637&lt;&gt;"C",Q637&lt;&gt;"NC",Q637&lt;&gt;"SF",Q637&lt;&gt;""),AND(S637&lt;&gt;"NA",S637&lt;&gt;"C",S637&lt;&gt;"NC",S637&lt;&gt;"SF",S637&lt;&gt;""),AND(U637&lt;&gt;"NA",U637&lt;&gt;"C",U637&lt;&gt;"NC",U637&lt;&gt;"SF",U637&lt;&gt;""),AND(W637&lt;&gt;"NA",W637&lt;&gt;"C",W637&lt;&gt;"NC",W637&lt;&gt;"SF",W637&lt;&gt;""),AND(Y637&lt;&gt;"NA",Y637&lt;&gt;"C",Y637&lt;&gt;"NC",Y637&lt;&gt;"SF",Y637&lt;&gt;""),AND(AA637&lt;&gt;"NA",AA637&lt;&gt;"C",AA637&lt;&gt;"NC",AA637&lt;&gt;"SF",AA637&lt;&gt;""),AND(AC637&lt;&gt;"NA",AC637&lt;&gt;"C",AC637&lt;&gt;"NC",AC637&lt;&gt;"SF",AC637&lt;&gt;"")),"FALSO",IF(AND(O637="NA",Q637="NA",S637="NA",U637="NA",W637="NA",Y637="NA",AA637="NA",AC637="NA"),"NA",IF(OR(O637="NC",Q637="NC",S637="NC",U637="NC",W637="NC",Y637="NC",AA637="NC",AC637="NC",O637="SF",Q637="SF",S637="SF",U637="SF",W637="SF",Y637="SF",AA637="SF",AC637="SF"),"NC",IF(OR(O637="C",Q637="C",S637="C",U637="C",W637="C",Y637="C",AA637="C",AC637="C"),"C","")))))</f>
        <v/>
      </c>
      <c r="AG637" s="185" t="b">
        <f>IF(AND(AE637="C",AF637="C"),"UTILIZOU O PDA CORRETAMENTE",IF(AND(AE637="C",AF637="NC"),"UTILIZOU O PDA CORRETAMENTE. NÃO HÁ FOTOS DE TODAS AS ETAPAS",IF(AND(AE637="NC",AF637="NC"),"NÃO UTILIZOU O PDA",IF(AND(AE637="NA",AF637="NA"),"NÃO AVALIADO POR FALHA DE SINCRONISMO"))))</f>
        <v>0</v>
      </c>
      <c r="AH637" s="144"/>
      <c r="AI637" s="150" t="s">
        <v>6</v>
      </c>
      <c r="AJ637" s="149">
        <f>E637</f>
        <v>0</v>
      </c>
      <c r="AK637" s="151" t="s">
        <v>60</v>
      </c>
    </row>
    <row r="638" spans="1:37" ht="30" customHeight="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193"/>
      <c r="O638" s="155"/>
      <c r="P638" s="90"/>
      <c r="Q638" s="144"/>
      <c r="R638" s="90"/>
      <c r="S638" s="144"/>
      <c r="T638" s="90"/>
      <c r="U638" s="144"/>
      <c r="V638" s="90"/>
      <c r="W638" s="144"/>
      <c r="X638" s="90"/>
      <c r="Y638" s="144"/>
      <c r="Z638" s="90"/>
      <c r="AA638" s="144"/>
      <c r="AB638" s="90"/>
      <c r="AC638" s="144"/>
      <c r="AD638" s="90"/>
      <c r="AE638" s="144"/>
      <c r="AF638" s="142" t="str">
        <f>IF(AND(O638="",Q638="",S638="",U638="",W638="",Y638="",AA638="",AC638=""),"",IF(OR(AND(O638&lt;&gt;"NA",O638&lt;&gt;"C",O638&lt;&gt;"NC",O638&lt;&gt;"SF",O638&lt;&gt;""),AND(Q638&lt;&gt;"NA",Q638&lt;&gt;"C",Q638&lt;&gt;"NC",Q638&lt;&gt;"SF",Q638&lt;&gt;""),AND(S638&lt;&gt;"NA",S638&lt;&gt;"C",S638&lt;&gt;"NC",S638&lt;&gt;"SF",S638&lt;&gt;""),AND(U638&lt;&gt;"NA",U638&lt;&gt;"C",U638&lt;&gt;"NC",U638&lt;&gt;"SF",U638&lt;&gt;""),AND(W638&lt;&gt;"NA",W638&lt;&gt;"C",W638&lt;&gt;"NC",W638&lt;&gt;"SF",W638&lt;&gt;""),AND(Y638&lt;&gt;"NA",Y638&lt;&gt;"C",Y638&lt;&gt;"NC",Y638&lt;&gt;"SF",Y638&lt;&gt;""),AND(AA638&lt;&gt;"NA",AA638&lt;&gt;"C",AA638&lt;&gt;"NC",AA638&lt;&gt;"SF",AA638&lt;&gt;""),AND(AC638&lt;&gt;"NA",AC638&lt;&gt;"C",AC638&lt;&gt;"NC",AC638&lt;&gt;"SF",AC638&lt;&gt;"")),"FALSO",IF(AND(O638="NA",Q638="NA",S638="NA",U638="NA",W638="NA",Y638="NA",AA638="NA",AC638="NA"),"NA",IF(OR(O638="NC",Q638="NC",S638="NC",U638="NC",W638="NC",Y638="NC",AA638="NC",AC638="NC",O638="SF",Q638="SF",S638="SF",U638="SF",W638="SF",Y638="SF",AA638="SF",AC638="SF"),"NC",IF(OR(O638="C",Q638="C",S638="C",U638="C",W638="C",Y638="C",AA638="C",AC638="C"),"C","")))))</f>
        <v/>
      </c>
      <c r="AG638" s="185" t="b">
        <f>IF(AND(AE638="C",AF638="C"),"UTILIZOU O PDA CORRETAMENTE",IF(AND(AE638="C",AF638="NC"),"UTILIZOU O PDA CORRETAMENTE. NÃO HÁ FOTOS DE TODAS AS ETAPAS",IF(AND(AE638="NC",AF638="NC"),"NÃO UTILIZOU O PDA",IF(AND(AE638="NA",AF638="NA"),"NÃO AVALIADO POR FALHA DE SINCRONISMO"))))</f>
        <v>0</v>
      </c>
      <c r="AH638" s="144"/>
      <c r="AI638" s="150" t="s">
        <v>6</v>
      </c>
      <c r="AJ638" s="149">
        <f>E638</f>
        <v>0</v>
      </c>
      <c r="AK638" s="151" t="s">
        <v>60</v>
      </c>
    </row>
    <row r="639" spans="1:37" ht="30" customHeight="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193"/>
      <c r="O639" s="155"/>
      <c r="P639" s="90"/>
      <c r="Q639" s="144"/>
      <c r="R639" s="90"/>
      <c r="S639" s="144"/>
      <c r="T639" s="90"/>
      <c r="U639" s="144"/>
      <c r="V639" s="90"/>
      <c r="W639" s="144"/>
      <c r="X639" s="90"/>
      <c r="Y639" s="144"/>
      <c r="Z639" s="90"/>
      <c r="AA639" s="144"/>
      <c r="AB639" s="90"/>
      <c r="AC639" s="144"/>
      <c r="AD639" s="90"/>
      <c r="AE639" s="144"/>
      <c r="AF639" s="142" t="str">
        <f>IF(AND(O639="",Q639="",S639="",U639="",W639="",Y639="",AA639="",AC639=""),"",IF(OR(AND(O639&lt;&gt;"NA",O639&lt;&gt;"C",O639&lt;&gt;"NC",O639&lt;&gt;"SF",O639&lt;&gt;""),AND(Q639&lt;&gt;"NA",Q639&lt;&gt;"C",Q639&lt;&gt;"NC",Q639&lt;&gt;"SF",Q639&lt;&gt;""),AND(S639&lt;&gt;"NA",S639&lt;&gt;"C",S639&lt;&gt;"NC",S639&lt;&gt;"SF",S639&lt;&gt;""),AND(U639&lt;&gt;"NA",U639&lt;&gt;"C",U639&lt;&gt;"NC",U639&lt;&gt;"SF",U639&lt;&gt;""),AND(W639&lt;&gt;"NA",W639&lt;&gt;"C",W639&lt;&gt;"NC",W639&lt;&gt;"SF",W639&lt;&gt;""),AND(Y639&lt;&gt;"NA",Y639&lt;&gt;"C",Y639&lt;&gt;"NC",Y639&lt;&gt;"SF",Y639&lt;&gt;""),AND(AA639&lt;&gt;"NA",AA639&lt;&gt;"C",AA639&lt;&gt;"NC",AA639&lt;&gt;"SF",AA639&lt;&gt;""),AND(AC639&lt;&gt;"NA",AC639&lt;&gt;"C",AC639&lt;&gt;"NC",AC639&lt;&gt;"SF",AC639&lt;&gt;"")),"FALSO",IF(AND(O639="NA",Q639="NA",S639="NA",U639="NA",W639="NA",Y639="NA",AA639="NA",AC639="NA"),"NA",IF(OR(O639="NC",Q639="NC",S639="NC",U639="NC",W639="NC",Y639="NC",AA639="NC",AC639="NC",O639="SF",Q639="SF",S639="SF",U639="SF",W639="SF",Y639="SF",AA639="SF",AC639="SF"),"NC",IF(OR(O639="C",Q639="C",S639="C",U639="C",W639="C",Y639="C",AA639="C",AC639="C"),"C","")))))</f>
        <v/>
      </c>
      <c r="AG639" s="185" t="b">
        <f>IF(AND(AE639="C",AF639="C"),"UTILIZOU O PDA CORRETAMENTE",IF(AND(AE639="C",AF639="NC"),"UTILIZOU O PDA CORRETAMENTE. NÃO HÁ FOTOS DE TODAS AS ETAPAS",IF(AND(AE639="NC",AF639="NC"),"NÃO UTILIZOU O PDA",IF(AND(AE639="NA",AF639="NA"),"NÃO AVALIADO POR FALHA DE SINCRONISMO"))))</f>
        <v>0</v>
      </c>
      <c r="AH639" s="144"/>
      <c r="AI639" s="150" t="s">
        <v>6</v>
      </c>
      <c r="AJ639" s="149">
        <f>E639</f>
        <v>0</v>
      </c>
      <c r="AK639" s="151" t="s">
        <v>60</v>
      </c>
    </row>
    <row r="640" spans="1:37" ht="30" customHeight="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193"/>
      <c r="O640" s="155"/>
      <c r="P640" s="90"/>
      <c r="Q640" s="144"/>
      <c r="R640" s="90"/>
      <c r="S640" s="144"/>
      <c r="T640" s="90"/>
      <c r="U640" s="144"/>
      <c r="V640" s="90"/>
      <c r="W640" s="144"/>
      <c r="X640" s="90"/>
      <c r="Y640" s="144"/>
      <c r="Z640" s="90"/>
      <c r="AA640" s="144"/>
      <c r="AB640" s="90"/>
      <c r="AC640" s="144"/>
      <c r="AD640" s="90"/>
      <c r="AE640" s="144"/>
      <c r="AF640" s="142" t="str">
        <f>IF(AND(O640="",Q640="",S640="",U640="",W640="",Y640="",AA640="",AC640=""),"",IF(OR(AND(O640&lt;&gt;"NA",O640&lt;&gt;"C",O640&lt;&gt;"NC",O640&lt;&gt;"SF",O640&lt;&gt;""),AND(Q640&lt;&gt;"NA",Q640&lt;&gt;"C",Q640&lt;&gt;"NC",Q640&lt;&gt;"SF",Q640&lt;&gt;""),AND(S640&lt;&gt;"NA",S640&lt;&gt;"C",S640&lt;&gt;"NC",S640&lt;&gt;"SF",S640&lt;&gt;""),AND(U640&lt;&gt;"NA",U640&lt;&gt;"C",U640&lt;&gt;"NC",U640&lt;&gt;"SF",U640&lt;&gt;""),AND(W640&lt;&gt;"NA",W640&lt;&gt;"C",W640&lt;&gt;"NC",W640&lt;&gt;"SF",W640&lt;&gt;""),AND(Y640&lt;&gt;"NA",Y640&lt;&gt;"C",Y640&lt;&gt;"NC",Y640&lt;&gt;"SF",Y640&lt;&gt;""),AND(AA640&lt;&gt;"NA",AA640&lt;&gt;"C",AA640&lt;&gt;"NC",AA640&lt;&gt;"SF",AA640&lt;&gt;""),AND(AC640&lt;&gt;"NA",AC640&lt;&gt;"C",AC640&lt;&gt;"NC",AC640&lt;&gt;"SF",AC640&lt;&gt;"")),"FALSO",IF(AND(O640="NA",Q640="NA",S640="NA",U640="NA",W640="NA",Y640="NA",AA640="NA",AC640="NA"),"NA",IF(OR(O640="NC",Q640="NC",S640="NC",U640="NC",W640="NC",Y640="NC",AA640="NC",AC640="NC",O640="SF",Q640="SF",S640="SF",U640="SF",W640="SF",Y640="SF",AA640="SF",AC640="SF"),"NC",IF(OR(O640="C",Q640="C",S640="C",U640="C",W640="C",Y640="C",AA640="C",AC640="C"),"C","")))))</f>
        <v/>
      </c>
      <c r="AG640" s="185" t="b">
        <f>IF(AND(AE640="C",AF640="C"),"UTILIZOU O PDA CORRETAMENTE",IF(AND(AE640="C",AF640="NC"),"UTILIZOU O PDA CORRETAMENTE. NÃO HÁ FOTOS DE TODAS AS ETAPAS",IF(AND(AE640="NC",AF640="NC"),"NÃO UTILIZOU O PDA",IF(AND(AE640="NA",AF640="NA"),"NÃO AVALIADO POR FALHA DE SINCRONISMO"))))</f>
        <v>0</v>
      </c>
      <c r="AH640" s="144"/>
      <c r="AI640" s="150" t="s">
        <v>6</v>
      </c>
      <c r="AJ640" s="149">
        <f>E640</f>
        <v>0</v>
      </c>
      <c r="AK640" s="151" t="s">
        <v>60</v>
      </c>
    </row>
    <row r="641" spans="1:37" ht="30" customHeight="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193"/>
      <c r="O641" s="155"/>
      <c r="P641" s="90"/>
      <c r="Q641" s="144"/>
      <c r="R641" s="90"/>
      <c r="S641" s="144"/>
      <c r="T641" s="90"/>
      <c r="U641" s="144"/>
      <c r="V641" s="90"/>
      <c r="W641" s="144"/>
      <c r="X641" s="90"/>
      <c r="Y641" s="144"/>
      <c r="Z641" s="90"/>
      <c r="AA641" s="144"/>
      <c r="AB641" s="90"/>
      <c r="AC641" s="144"/>
      <c r="AD641" s="90"/>
      <c r="AE641" s="144"/>
      <c r="AF641" s="142" t="str">
        <f>IF(AND(O641="",Q641="",S641="",U641="",W641="",Y641="",AA641="",AC641=""),"",IF(OR(AND(O641&lt;&gt;"NA",O641&lt;&gt;"C",O641&lt;&gt;"NC",O641&lt;&gt;"SF",O641&lt;&gt;""),AND(Q641&lt;&gt;"NA",Q641&lt;&gt;"C",Q641&lt;&gt;"NC",Q641&lt;&gt;"SF",Q641&lt;&gt;""),AND(S641&lt;&gt;"NA",S641&lt;&gt;"C",S641&lt;&gt;"NC",S641&lt;&gt;"SF",S641&lt;&gt;""),AND(U641&lt;&gt;"NA",U641&lt;&gt;"C",U641&lt;&gt;"NC",U641&lt;&gt;"SF",U641&lt;&gt;""),AND(W641&lt;&gt;"NA",W641&lt;&gt;"C",W641&lt;&gt;"NC",W641&lt;&gt;"SF",W641&lt;&gt;""),AND(Y641&lt;&gt;"NA",Y641&lt;&gt;"C",Y641&lt;&gt;"NC",Y641&lt;&gt;"SF",Y641&lt;&gt;""),AND(AA641&lt;&gt;"NA",AA641&lt;&gt;"C",AA641&lt;&gt;"NC",AA641&lt;&gt;"SF",AA641&lt;&gt;""),AND(AC641&lt;&gt;"NA",AC641&lt;&gt;"C",AC641&lt;&gt;"NC",AC641&lt;&gt;"SF",AC641&lt;&gt;"")),"FALSO",IF(AND(O641="NA",Q641="NA",S641="NA",U641="NA",W641="NA",Y641="NA",AA641="NA",AC641="NA"),"NA",IF(OR(O641="NC",Q641="NC",S641="NC",U641="NC",W641="NC",Y641="NC",AA641="NC",AC641="NC",O641="SF",Q641="SF",S641="SF",U641="SF",W641="SF",Y641="SF",AA641="SF",AC641="SF"),"NC",IF(OR(O641="C",Q641="C",S641="C",U641="C",W641="C",Y641="C",AA641="C",AC641="C"),"C","")))))</f>
        <v/>
      </c>
      <c r="AG641" s="185" t="b">
        <f>IF(AND(AE641="C",AF641="C"),"UTILIZOU O PDA CORRETAMENTE",IF(AND(AE641="C",AF641="NC"),"UTILIZOU O PDA CORRETAMENTE. NÃO HÁ FOTOS DE TODAS AS ETAPAS",IF(AND(AE641="NC",AF641="NC"),"NÃO UTILIZOU O PDA",IF(AND(AE641="NA",AF641="NA"),"NÃO AVALIADO POR FALHA DE SINCRONISMO"))))</f>
        <v>0</v>
      </c>
      <c r="AH641" s="144"/>
      <c r="AI641" s="150" t="s">
        <v>6</v>
      </c>
      <c r="AJ641" s="149">
        <f>E641</f>
        <v>0</v>
      </c>
      <c r="AK641" s="151" t="s">
        <v>60</v>
      </c>
    </row>
    <row r="642" spans="1:37" ht="30" customHeight="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193"/>
      <c r="O642" s="155"/>
      <c r="P642" s="90"/>
      <c r="Q642" s="144"/>
      <c r="R642" s="90"/>
      <c r="S642" s="144"/>
      <c r="T642" s="90"/>
      <c r="U642" s="144"/>
      <c r="V642" s="90"/>
      <c r="W642" s="144"/>
      <c r="X642" s="90"/>
      <c r="Y642" s="144"/>
      <c r="Z642" s="90"/>
      <c r="AA642" s="144"/>
      <c r="AB642" s="90"/>
      <c r="AC642" s="144"/>
      <c r="AD642" s="90"/>
      <c r="AE642" s="144"/>
      <c r="AF642" s="142" t="str">
        <f>IF(AND(O642="",Q642="",S642="",U642="",W642="",Y642="",AA642="",AC642=""),"",IF(OR(AND(O642&lt;&gt;"NA",O642&lt;&gt;"C",O642&lt;&gt;"NC",O642&lt;&gt;"SF",O642&lt;&gt;""),AND(Q642&lt;&gt;"NA",Q642&lt;&gt;"C",Q642&lt;&gt;"NC",Q642&lt;&gt;"SF",Q642&lt;&gt;""),AND(S642&lt;&gt;"NA",S642&lt;&gt;"C",S642&lt;&gt;"NC",S642&lt;&gt;"SF",S642&lt;&gt;""),AND(U642&lt;&gt;"NA",U642&lt;&gt;"C",U642&lt;&gt;"NC",U642&lt;&gt;"SF",U642&lt;&gt;""),AND(W642&lt;&gt;"NA",W642&lt;&gt;"C",W642&lt;&gt;"NC",W642&lt;&gt;"SF",W642&lt;&gt;""),AND(Y642&lt;&gt;"NA",Y642&lt;&gt;"C",Y642&lt;&gt;"NC",Y642&lt;&gt;"SF",Y642&lt;&gt;""),AND(AA642&lt;&gt;"NA",AA642&lt;&gt;"C",AA642&lt;&gt;"NC",AA642&lt;&gt;"SF",AA642&lt;&gt;""),AND(AC642&lt;&gt;"NA",AC642&lt;&gt;"C",AC642&lt;&gt;"NC",AC642&lt;&gt;"SF",AC642&lt;&gt;"")),"FALSO",IF(AND(O642="NA",Q642="NA",S642="NA",U642="NA",W642="NA",Y642="NA",AA642="NA",AC642="NA"),"NA",IF(OR(O642="NC",Q642="NC",S642="NC",U642="NC",W642="NC",Y642="NC",AA642="NC",AC642="NC",O642="SF",Q642="SF",S642="SF",U642="SF",W642="SF",Y642="SF",AA642="SF",AC642="SF"),"NC",IF(OR(O642="C",Q642="C",S642="C",U642="C",W642="C",Y642="C",AA642="C",AC642="C"),"C","")))))</f>
        <v/>
      </c>
      <c r="AG642" s="185" t="b">
        <f>IF(AND(AE642="C",AF642="C"),"UTILIZOU O PDA CORRETAMENTE",IF(AND(AE642="C",AF642="NC"),"UTILIZOU O PDA CORRETAMENTE. NÃO HÁ FOTOS DE TODAS AS ETAPAS",IF(AND(AE642="NC",AF642="NC"),"NÃO UTILIZOU O PDA",IF(AND(AE642="NA",AF642="NA"),"NÃO AVALIADO POR FALHA DE SINCRONISMO"))))</f>
        <v>0</v>
      </c>
      <c r="AH642" s="144"/>
      <c r="AI642" s="150" t="s">
        <v>6</v>
      </c>
      <c r="AJ642" s="149">
        <f>E642</f>
        <v>0</v>
      </c>
      <c r="AK642" s="151" t="s">
        <v>60</v>
      </c>
    </row>
    <row r="643" spans="1:37" ht="30" customHeight="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193"/>
      <c r="O643" s="155"/>
      <c r="P643" s="90"/>
      <c r="Q643" s="144"/>
      <c r="R643" s="90"/>
      <c r="S643" s="144"/>
      <c r="T643" s="90"/>
      <c r="U643" s="144"/>
      <c r="V643" s="90"/>
      <c r="W643" s="144"/>
      <c r="X643" s="90"/>
      <c r="Y643" s="144"/>
      <c r="Z643" s="90"/>
      <c r="AA643" s="144"/>
      <c r="AB643" s="90"/>
      <c r="AC643" s="144"/>
      <c r="AD643" s="90"/>
      <c r="AE643" s="144"/>
      <c r="AF643" s="142" t="str">
        <f>IF(AND(O643="",Q643="",S643="",U643="",W643="",Y643="",AA643="",AC643=""),"",IF(OR(AND(O643&lt;&gt;"NA",O643&lt;&gt;"C",O643&lt;&gt;"NC",O643&lt;&gt;"SF",O643&lt;&gt;""),AND(Q643&lt;&gt;"NA",Q643&lt;&gt;"C",Q643&lt;&gt;"NC",Q643&lt;&gt;"SF",Q643&lt;&gt;""),AND(S643&lt;&gt;"NA",S643&lt;&gt;"C",S643&lt;&gt;"NC",S643&lt;&gt;"SF",S643&lt;&gt;""),AND(U643&lt;&gt;"NA",U643&lt;&gt;"C",U643&lt;&gt;"NC",U643&lt;&gt;"SF",U643&lt;&gt;""),AND(W643&lt;&gt;"NA",W643&lt;&gt;"C",W643&lt;&gt;"NC",W643&lt;&gt;"SF",W643&lt;&gt;""),AND(Y643&lt;&gt;"NA",Y643&lt;&gt;"C",Y643&lt;&gt;"NC",Y643&lt;&gt;"SF",Y643&lt;&gt;""),AND(AA643&lt;&gt;"NA",AA643&lt;&gt;"C",AA643&lt;&gt;"NC",AA643&lt;&gt;"SF",AA643&lt;&gt;""),AND(AC643&lt;&gt;"NA",AC643&lt;&gt;"C",AC643&lt;&gt;"NC",AC643&lt;&gt;"SF",AC643&lt;&gt;"")),"FALSO",IF(AND(O643="NA",Q643="NA",S643="NA",U643="NA",W643="NA",Y643="NA",AA643="NA",AC643="NA"),"NA",IF(OR(O643="NC",Q643="NC",S643="NC",U643="NC",W643="NC",Y643="NC",AA643="NC",AC643="NC",O643="SF",Q643="SF",S643="SF",U643="SF",W643="SF",Y643="SF",AA643="SF",AC643="SF"),"NC",IF(OR(O643="C",Q643="C",S643="C",U643="C",W643="C",Y643="C",AA643="C",AC643="C"),"C","")))))</f>
        <v/>
      </c>
      <c r="AG643" s="185" t="b">
        <f>IF(AND(AE643="C",AF643="C"),"UTILIZOU O PDA CORRETAMENTE",IF(AND(AE643="C",AF643="NC"),"UTILIZOU O PDA CORRETAMENTE. NÃO HÁ FOTOS DE TODAS AS ETAPAS",IF(AND(AE643="NC",AF643="NC"),"NÃO UTILIZOU O PDA",IF(AND(AE643="NA",AF643="NA"),"NÃO AVALIADO POR FALHA DE SINCRONISMO"))))</f>
        <v>0</v>
      </c>
      <c r="AH643" s="144"/>
      <c r="AI643" s="150" t="s">
        <v>6</v>
      </c>
      <c r="AJ643" s="149">
        <f>E643</f>
        <v>0</v>
      </c>
      <c r="AK643" s="151" t="s">
        <v>60</v>
      </c>
    </row>
    <row r="644" spans="1:37" ht="30" customHeight="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193"/>
      <c r="O644" s="155"/>
      <c r="P644" s="90"/>
      <c r="Q644" s="144"/>
      <c r="R644" s="90"/>
      <c r="S644" s="144"/>
      <c r="T644" s="90"/>
      <c r="U644" s="144"/>
      <c r="V644" s="90"/>
      <c r="W644" s="144"/>
      <c r="X644" s="90"/>
      <c r="Y644" s="144"/>
      <c r="Z644" s="90"/>
      <c r="AA644" s="144"/>
      <c r="AB644" s="90"/>
      <c r="AC644" s="144"/>
      <c r="AD644" s="90"/>
      <c r="AE644" s="144"/>
      <c r="AF644" s="142" t="str">
        <f>IF(AND(O644="",Q644="",S644="",U644="",W644="",Y644="",AA644="",AC644=""),"",IF(OR(AND(O644&lt;&gt;"NA",O644&lt;&gt;"C",O644&lt;&gt;"NC",O644&lt;&gt;"SF",O644&lt;&gt;""),AND(Q644&lt;&gt;"NA",Q644&lt;&gt;"C",Q644&lt;&gt;"NC",Q644&lt;&gt;"SF",Q644&lt;&gt;""),AND(S644&lt;&gt;"NA",S644&lt;&gt;"C",S644&lt;&gt;"NC",S644&lt;&gt;"SF",S644&lt;&gt;""),AND(U644&lt;&gt;"NA",U644&lt;&gt;"C",U644&lt;&gt;"NC",U644&lt;&gt;"SF",U644&lt;&gt;""),AND(W644&lt;&gt;"NA",W644&lt;&gt;"C",W644&lt;&gt;"NC",W644&lt;&gt;"SF",W644&lt;&gt;""),AND(Y644&lt;&gt;"NA",Y644&lt;&gt;"C",Y644&lt;&gt;"NC",Y644&lt;&gt;"SF",Y644&lt;&gt;""),AND(AA644&lt;&gt;"NA",AA644&lt;&gt;"C",AA644&lt;&gt;"NC",AA644&lt;&gt;"SF",AA644&lt;&gt;""),AND(AC644&lt;&gt;"NA",AC644&lt;&gt;"C",AC644&lt;&gt;"NC",AC644&lt;&gt;"SF",AC644&lt;&gt;"")),"FALSO",IF(AND(O644="NA",Q644="NA",S644="NA",U644="NA",W644="NA",Y644="NA",AA644="NA",AC644="NA"),"NA",IF(OR(O644="NC",Q644="NC",S644="NC",U644="NC",W644="NC",Y644="NC",AA644="NC",AC644="NC",O644="SF",Q644="SF",S644="SF",U644="SF",W644="SF",Y644="SF",AA644="SF",AC644="SF"),"NC",IF(OR(O644="C",Q644="C",S644="C",U644="C",W644="C",Y644="C",AA644="C",AC644="C"),"C","")))))</f>
        <v/>
      </c>
      <c r="AG644" s="185" t="b">
        <f>IF(AND(AE644="C",AF644="C"),"UTILIZOU O PDA CORRETAMENTE",IF(AND(AE644="C",AF644="NC"),"UTILIZOU O PDA CORRETAMENTE. NÃO HÁ FOTOS DE TODAS AS ETAPAS",IF(AND(AE644="NC",AF644="NC"),"NÃO UTILIZOU O PDA",IF(AND(AE644="NA",AF644="NA"),"NÃO AVALIADO POR FALHA DE SINCRONISMO"))))</f>
        <v>0</v>
      </c>
      <c r="AH644" s="144"/>
      <c r="AI644" s="150" t="s">
        <v>6</v>
      </c>
      <c r="AJ644" s="149">
        <f>E644</f>
        <v>0</v>
      </c>
      <c r="AK644" s="151" t="s">
        <v>60</v>
      </c>
    </row>
    <row r="645" spans="1:37" ht="30" customHeight="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193"/>
      <c r="O645" s="155"/>
      <c r="P645" s="90"/>
      <c r="Q645" s="144"/>
      <c r="R645" s="90"/>
      <c r="S645" s="144"/>
      <c r="T645" s="90"/>
      <c r="U645" s="144"/>
      <c r="V645" s="90"/>
      <c r="W645" s="144"/>
      <c r="X645" s="90"/>
      <c r="Y645" s="144"/>
      <c r="Z645" s="90"/>
      <c r="AA645" s="144"/>
      <c r="AB645" s="90"/>
      <c r="AC645" s="144"/>
      <c r="AD645" s="90"/>
      <c r="AE645" s="144"/>
      <c r="AF645" s="142" t="str">
        <f>IF(AND(O645="",Q645="",S645="",U645="",W645="",Y645="",AA645="",AC645=""),"",IF(OR(AND(O645&lt;&gt;"NA",O645&lt;&gt;"C",O645&lt;&gt;"NC",O645&lt;&gt;"SF",O645&lt;&gt;""),AND(Q645&lt;&gt;"NA",Q645&lt;&gt;"C",Q645&lt;&gt;"NC",Q645&lt;&gt;"SF",Q645&lt;&gt;""),AND(S645&lt;&gt;"NA",S645&lt;&gt;"C",S645&lt;&gt;"NC",S645&lt;&gt;"SF",S645&lt;&gt;""),AND(U645&lt;&gt;"NA",U645&lt;&gt;"C",U645&lt;&gt;"NC",U645&lt;&gt;"SF",U645&lt;&gt;""),AND(W645&lt;&gt;"NA",W645&lt;&gt;"C",W645&lt;&gt;"NC",W645&lt;&gt;"SF",W645&lt;&gt;""),AND(Y645&lt;&gt;"NA",Y645&lt;&gt;"C",Y645&lt;&gt;"NC",Y645&lt;&gt;"SF",Y645&lt;&gt;""),AND(AA645&lt;&gt;"NA",AA645&lt;&gt;"C",AA645&lt;&gt;"NC",AA645&lt;&gt;"SF",AA645&lt;&gt;""),AND(AC645&lt;&gt;"NA",AC645&lt;&gt;"C",AC645&lt;&gt;"NC",AC645&lt;&gt;"SF",AC645&lt;&gt;"")),"FALSO",IF(AND(O645="NA",Q645="NA",S645="NA",U645="NA",W645="NA",Y645="NA",AA645="NA",AC645="NA"),"NA",IF(OR(O645="NC",Q645="NC",S645="NC",U645="NC",W645="NC",Y645="NC",AA645="NC",AC645="NC",O645="SF",Q645="SF",S645="SF",U645="SF",W645="SF",Y645="SF",AA645="SF",AC645="SF"),"NC",IF(OR(O645="C",Q645="C",S645="C",U645="C",W645="C",Y645="C",AA645="C",AC645="C"),"C","")))))</f>
        <v/>
      </c>
      <c r="AG645" s="185" t="b">
        <f>IF(AND(AE645="C",AF645="C"),"UTILIZOU O PDA CORRETAMENTE",IF(AND(AE645="C",AF645="NC"),"UTILIZOU O PDA CORRETAMENTE. NÃO HÁ FOTOS DE TODAS AS ETAPAS",IF(AND(AE645="NC",AF645="NC"),"NÃO UTILIZOU O PDA",IF(AND(AE645="NA",AF645="NA"),"NÃO AVALIADO POR FALHA DE SINCRONISMO"))))</f>
        <v>0</v>
      </c>
      <c r="AH645" s="144"/>
      <c r="AI645" s="150" t="s">
        <v>6</v>
      </c>
      <c r="AJ645" s="149">
        <f>E645</f>
        <v>0</v>
      </c>
      <c r="AK645" s="151" t="s">
        <v>60</v>
      </c>
    </row>
    <row r="646" spans="1:37" ht="30" customHeight="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193"/>
      <c r="O646" s="155"/>
      <c r="P646" s="90"/>
      <c r="Q646" s="144"/>
      <c r="R646" s="90"/>
      <c r="S646" s="144"/>
      <c r="T646" s="90"/>
      <c r="U646" s="144"/>
      <c r="V646" s="90"/>
      <c r="W646" s="144"/>
      <c r="X646" s="90"/>
      <c r="Y646" s="144"/>
      <c r="Z646" s="90"/>
      <c r="AA646" s="144"/>
      <c r="AB646" s="90"/>
      <c r="AC646" s="144"/>
      <c r="AD646" s="90"/>
      <c r="AE646" s="144"/>
      <c r="AF646" s="142" t="str">
        <f>IF(AND(O646="",Q646="",S646="",U646="",W646="",Y646="",AA646="",AC646=""),"",IF(OR(AND(O646&lt;&gt;"NA",O646&lt;&gt;"C",O646&lt;&gt;"NC",O646&lt;&gt;"SF",O646&lt;&gt;""),AND(Q646&lt;&gt;"NA",Q646&lt;&gt;"C",Q646&lt;&gt;"NC",Q646&lt;&gt;"SF",Q646&lt;&gt;""),AND(S646&lt;&gt;"NA",S646&lt;&gt;"C",S646&lt;&gt;"NC",S646&lt;&gt;"SF",S646&lt;&gt;""),AND(U646&lt;&gt;"NA",U646&lt;&gt;"C",U646&lt;&gt;"NC",U646&lt;&gt;"SF",U646&lt;&gt;""),AND(W646&lt;&gt;"NA",W646&lt;&gt;"C",W646&lt;&gt;"NC",W646&lt;&gt;"SF",W646&lt;&gt;""),AND(Y646&lt;&gt;"NA",Y646&lt;&gt;"C",Y646&lt;&gt;"NC",Y646&lt;&gt;"SF",Y646&lt;&gt;""),AND(AA646&lt;&gt;"NA",AA646&lt;&gt;"C",AA646&lt;&gt;"NC",AA646&lt;&gt;"SF",AA646&lt;&gt;""),AND(AC646&lt;&gt;"NA",AC646&lt;&gt;"C",AC646&lt;&gt;"NC",AC646&lt;&gt;"SF",AC646&lt;&gt;"")),"FALSO",IF(AND(O646="NA",Q646="NA",S646="NA",U646="NA",W646="NA",Y646="NA",AA646="NA",AC646="NA"),"NA",IF(OR(O646="NC",Q646="NC",S646="NC",U646="NC",W646="NC",Y646="NC",AA646="NC",AC646="NC",O646="SF",Q646="SF",S646="SF",U646="SF",W646="SF",Y646="SF",AA646="SF",AC646="SF"),"NC",IF(OR(O646="C",Q646="C",S646="C",U646="C",W646="C",Y646="C",AA646="C",AC646="C"),"C","")))))</f>
        <v/>
      </c>
      <c r="AG646" s="185" t="b">
        <f>IF(AND(AE646="C",AF646="C"),"UTILIZOU O PDA CORRETAMENTE",IF(AND(AE646="C",AF646="NC"),"UTILIZOU O PDA CORRETAMENTE. NÃO HÁ FOTOS DE TODAS AS ETAPAS",IF(AND(AE646="NC",AF646="NC"),"NÃO UTILIZOU O PDA",IF(AND(AE646="NA",AF646="NA"),"NÃO AVALIADO POR FALHA DE SINCRONISMO"))))</f>
        <v>0</v>
      </c>
      <c r="AH646" s="144"/>
      <c r="AI646" s="150" t="s">
        <v>6</v>
      </c>
      <c r="AJ646" s="149">
        <f>E646</f>
        <v>0</v>
      </c>
      <c r="AK646" s="151" t="s">
        <v>60</v>
      </c>
    </row>
    <row r="647" spans="1:37" ht="30" customHeight="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193"/>
      <c r="O647" s="155"/>
      <c r="P647" s="90"/>
      <c r="Q647" s="144"/>
      <c r="R647" s="90"/>
      <c r="S647" s="144"/>
      <c r="T647" s="90"/>
      <c r="U647" s="144"/>
      <c r="V647" s="90"/>
      <c r="W647" s="144"/>
      <c r="X647" s="90"/>
      <c r="Y647" s="144"/>
      <c r="Z647" s="90"/>
      <c r="AA647" s="144"/>
      <c r="AB647" s="90"/>
      <c r="AC647" s="144"/>
      <c r="AD647" s="90"/>
      <c r="AE647" s="144"/>
      <c r="AF647" s="142" t="str">
        <f>IF(AND(O647="",Q647="",S647="",U647="",W647="",Y647="",AA647="",AC647=""),"",IF(OR(AND(O647&lt;&gt;"NA",O647&lt;&gt;"C",O647&lt;&gt;"NC",O647&lt;&gt;"SF",O647&lt;&gt;""),AND(Q647&lt;&gt;"NA",Q647&lt;&gt;"C",Q647&lt;&gt;"NC",Q647&lt;&gt;"SF",Q647&lt;&gt;""),AND(S647&lt;&gt;"NA",S647&lt;&gt;"C",S647&lt;&gt;"NC",S647&lt;&gt;"SF",S647&lt;&gt;""),AND(U647&lt;&gt;"NA",U647&lt;&gt;"C",U647&lt;&gt;"NC",U647&lt;&gt;"SF",U647&lt;&gt;""),AND(W647&lt;&gt;"NA",W647&lt;&gt;"C",W647&lt;&gt;"NC",W647&lt;&gt;"SF",W647&lt;&gt;""),AND(Y647&lt;&gt;"NA",Y647&lt;&gt;"C",Y647&lt;&gt;"NC",Y647&lt;&gt;"SF",Y647&lt;&gt;""),AND(AA647&lt;&gt;"NA",AA647&lt;&gt;"C",AA647&lt;&gt;"NC",AA647&lt;&gt;"SF",AA647&lt;&gt;""),AND(AC647&lt;&gt;"NA",AC647&lt;&gt;"C",AC647&lt;&gt;"NC",AC647&lt;&gt;"SF",AC647&lt;&gt;"")),"FALSO",IF(AND(O647="NA",Q647="NA",S647="NA",U647="NA",W647="NA",Y647="NA",AA647="NA",AC647="NA"),"NA",IF(OR(O647="NC",Q647="NC",S647="NC",U647="NC",W647="NC",Y647="NC",AA647="NC",AC647="NC",O647="SF",Q647="SF",S647="SF",U647="SF",W647="SF",Y647="SF",AA647="SF",AC647="SF"),"NC",IF(OR(O647="C",Q647="C",S647="C",U647="C",W647="C",Y647="C",AA647="C",AC647="C"),"C","")))))</f>
        <v/>
      </c>
      <c r="AG647" s="185" t="b">
        <f>IF(AND(AE647="C",AF647="C"),"UTILIZOU O PDA CORRETAMENTE",IF(AND(AE647="C",AF647="NC"),"UTILIZOU O PDA CORRETAMENTE. NÃO HÁ FOTOS DE TODAS AS ETAPAS",IF(AND(AE647="NC",AF647="NC"),"NÃO UTILIZOU O PDA",IF(AND(AE647="NA",AF647="NA"),"NÃO AVALIADO POR FALHA DE SINCRONISMO"))))</f>
        <v>0</v>
      </c>
      <c r="AH647" s="144"/>
      <c r="AI647" s="150" t="s">
        <v>6</v>
      </c>
      <c r="AJ647" s="149">
        <f>E647</f>
        <v>0</v>
      </c>
      <c r="AK647" s="151" t="s">
        <v>60</v>
      </c>
    </row>
    <row r="648" spans="1:37" ht="30" customHeight="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193"/>
      <c r="O648" s="155"/>
      <c r="P648" s="90"/>
      <c r="Q648" s="144"/>
      <c r="R648" s="90"/>
      <c r="S648" s="144"/>
      <c r="T648" s="90"/>
      <c r="U648" s="144"/>
      <c r="V648" s="90"/>
      <c r="W648" s="144"/>
      <c r="X648" s="90"/>
      <c r="Y648" s="144"/>
      <c r="Z648" s="90"/>
      <c r="AA648" s="144"/>
      <c r="AB648" s="90"/>
      <c r="AC648" s="144"/>
      <c r="AD648" s="90"/>
      <c r="AE648" s="144"/>
      <c r="AF648" s="142" t="str">
        <f>IF(AND(O648="",Q648="",S648="",U648="",W648="",Y648="",AA648="",AC648=""),"",IF(OR(AND(O648&lt;&gt;"NA",O648&lt;&gt;"C",O648&lt;&gt;"NC",O648&lt;&gt;"SF",O648&lt;&gt;""),AND(Q648&lt;&gt;"NA",Q648&lt;&gt;"C",Q648&lt;&gt;"NC",Q648&lt;&gt;"SF",Q648&lt;&gt;""),AND(S648&lt;&gt;"NA",S648&lt;&gt;"C",S648&lt;&gt;"NC",S648&lt;&gt;"SF",S648&lt;&gt;""),AND(U648&lt;&gt;"NA",U648&lt;&gt;"C",U648&lt;&gt;"NC",U648&lt;&gt;"SF",U648&lt;&gt;""),AND(W648&lt;&gt;"NA",W648&lt;&gt;"C",W648&lt;&gt;"NC",W648&lt;&gt;"SF",W648&lt;&gt;""),AND(Y648&lt;&gt;"NA",Y648&lt;&gt;"C",Y648&lt;&gt;"NC",Y648&lt;&gt;"SF",Y648&lt;&gt;""),AND(AA648&lt;&gt;"NA",AA648&lt;&gt;"C",AA648&lt;&gt;"NC",AA648&lt;&gt;"SF",AA648&lt;&gt;""),AND(AC648&lt;&gt;"NA",AC648&lt;&gt;"C",AC648&lt;&gt;"NC",AC648&lt;&gt;"SF",AC648&lt;&gt;"")),"FALSO",IF(AND(O648="NA",Q648="NA",S648="NA",U648="NA",W648="NA",Y648="NA",AA648="NA",AC648="NA"),"NA",IF(OR(O648="NC",Q648="NC",S648="NC",U648="NC",W648="NC",Y648="NC",AA648="NC",AC648="NC",O648="SF",Q648="SF",S648="SF",U648="SF",W648="SF",Y648="SF",AA648="SF",AC648="SF"),"NC",IF(OR(O648="C",Q648="C",S648="C",U648="C",W648="C",Y648="C",AA648="C",AC648="C"),"C","")))))</f>
        <v/>
      </c>
      <c r="AG648" s="185" t="b">
        <f>IF(AND(AE648="C",AF648="C"),"UTILIZOU O PDA CORRETAMENTE",IF(AND(AE648="C",AF648="NC"),"UTILIZOU O PDA CORRETAMENTE. NÃO HÁ FOTOS DE TODAS AS ETAPAS",IF(AND(AE648="NC",AF648="NC"),"NÃO UTILIZOU O PDA",IF(AND(AE648="NA",AF648="NA"),"NÃO AVALIADO POR FALHA DE SINCRONISMO"))))</f>
        <v>0</v>
      </c>
      <c r="AH648" s="144"/>
      <c r="AI648" s="150" t="s">
        <v>6</v>
      </c>
      <c r="AJ648" s="149">
        <f>E648</f>
        <v>0</v>
      </c>
      <c r="AK648" s="151" t="s">
        <v>60</v>
      </c>
    </row>
    <row r="649" spans="1:37" ht="30" customHeight="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193"/>
      <c r="O649" s="155"/>
      <c r="P649" s="90"/>
      <c r="Q649" s="144"/>
      <c r="R649" s="90"/>
      <c r="S649" s="144"/>
      <c r="T649" s="90"/>
      <c r="U649" s="144"/>
      <c r="V649" s="90"/>
      <c r="W649" s="144"/>
      <c r="X649" s="90"/>
      <c r="Y649" s="144"/>
      <c r="Z649" s="90"/>
      <c r="AA649" s="144"/>
      <c r="AB649" s="90"/>
      <c r="AC649" s="144"/>
      <c r="AD649" s="90"/>
      <c r="AE649" s="144"/>
      <c r="AF649" s="142" t="str">
        <f>IF(AND(O649="",Q649="",S649="",U649="",W649="",Y649="",AA649="",AC649=""),"",IF(OR(AND(O649&lt;&gt;"NA",O649&lt;&gt;"C",O649&lt;&gt;"NC",O649&lt;&gt;"SF",O649&lt;&gt;""),AND(Q649&lt;&gt;"NA",Q649&lt;&gt;"C",Q649&lt;&gt;"NC",Q649&lt;&gt;"SF",Q649&lt;&gt;""),AND(S649&lt;&gt;"NA",S649&lt;&gt;"C",S649&lt;&gt;"NC",S649&lt;&gt;"SF",S649&lt;&gt;""),AND(U649&lt;&gt;"NA",U649&lt;&gt;"C",U649&lt;&gt;"NC",U649&lt;&gt;"SF",U649&lt;&gt;""),AND(W649&lt;&gt;"NA",W649&lt;&gt;"C",W649&lt;&gt;"NC",W649&lt;&gt;"SF",W649&lt;&gt;""),AND(Y649&lt;&gt;"NA",Y649&lt;&gt;"C",Y649&lt;&gt;"NC",Y649&lt;&gt;"SF",Y649&lt;&gt;""),AND(AA649&lt;&gt;"NA",AA649&lt;&gt;"C",AA649&lt;&gt;"NC",AA649&lt;&gt;"SF",AA649&lt;&gt;""),AND(AC649&lt;&gt;"NA",AC649&lt;&gt;"C",AC649&lt;&gt;"NC",AC649&lt;&gt;"SF",AC649&lt;&gt;"")),"FALSO",IF(AND(O649="NA",Q649="NA",S649="NA",U649="NA",W649="NA",Y649="NA",AA649="NA",AC649="NA"),"NA",IF(OR(O649="NC",Q649="NC",S649="NC",U649="NC",W649="NC",Y649="NC",AA649="NC",AC649="NC",O649="SF",Q649="SF",S649="SF",U649="SF",W649="SF",Y649="SF",AA649="SF",AC649="SF"),"NC",IF(OR(O649="C",Q649="C",S649="C",U649="C",W649="C",Y649="C",AA649="C",AC649="C"),"C","")))))</f>
        <v/>
      </c>
      <c r="AG649" s="185" t="b">
        <f>IF(AND(AE649="C",AF649="C"),"UTILIZOU O PDA CORRETAMENTE",IF(AND(AE649="C",AF649="NC"),"UTILIZOU O PDA CORRETAMENTE. NÃO HÁ FOTOS DE TODAS AS ETAPAS",IF(AND(AE649="NC",AF649="NC"),"NÃO UTILIZOU O PDA",IF(AND(AE649="NA",AF649="NA"),"NÃO AVALIADO POR FALHA DE SINCRONISMO"))))</f>
        <v>0</v>
      </c>
      <c r="AH649" s="144"/>
      <c r="AI649" s="150" t="s">
        <v>6</v>
      </c>
      <c r="AJ649" s="149">
        <f>E649</f>
        <v>0</v>
      </c>
      <c r="AK649" s="151" t="s">
        <v>60</v>
      </c>
    </row>
    <row r="650" spans="1:37" ht="30" customHeight="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193"/>
      <c r="O650" s="155"/>
      <c r="P650" s="90"/>
      <c r="Q650" s="144"/>
      <c r="R650" s="90"/>
      <c r="S650" s="144"/>
      <c r="T650" s="90"/>
      <c r="U650" s="144"/>
      <c r="V650" s="90"/>
      <c r="W650" s="144"/>
      <c r="X650" s="90"/>
      <c r="Y650" s="144"/>
      <c r="Z650" s="90"/>
      <c r="AA650" s="144"/>
      <c r="AB650" s="90"/>
      <c r="AC650" s="144"/>
      <c r="AD650" s="90"/>
      <c r="AE650" s="144"/>
      <c r="AF650" s="142" t="str">
        <f>IF(AND(O650="",Q650="",S650="",U650="",W650="",Y650="",AA650="",AC650=""),"",IF(OR(AND(O650&lt;&gt;"NA",O650&lt;&gt;"C",O650&lt;&gt;"NC",O650&lt;&gt;"SF",O650&lt;&gt;""),AND(Q650&lt;&gt;"NA",Q650&lt;&gt;"C",Q650&lt;&gt;"NC",Q650&lt;&gt;"SF",Q650&lt;&gt;""),AND(S650&lt;&gt;"NA",S650&lt;&gt;"C",S650&lt;&gt;"NC",S650&lt;&gt;"SF",S650&lt;&gt;""),AND(U650&lt;&gt;"NA",U650&lt;&gt;"C",U650&lt;&gt;"NC",U650&lt;&gt;"SF",U650&lt;&gt;""),AND(W650&lt;&gt;"NA",W650&lt;&gt;"C",W650&lt;&gt;"NC",W650&lt;&gt;"SF",W650&lt;&gt;""),AND(Y650&lt;&gt;"NA",Y650&lt;&gt;"C",Y650&lt;&gt;"NC",Y650&lt;&gt;"SF",Y650&lt;&gt;""),AND(AA650&lt;&gt;"NA",AA650&lt;&gt;"C",AA650&lt;&gt;"NC",AA650&lt;&gt;"SF",AA650&lt;&gt;""),AND(AC650&lt;&gt;"NA",AC650&lt;&gt;"C",AC650&lt;&gt;"NC",AC650&lt;&gt;"SF",AC650&lt;&gt;"")),"FALSO",IF(AND(O650="NA",Q650="NA",S650="NA",U650="NA",W650="NA",Y650="NA",AA650="NA",AC650="NA"),"NA",IF(OR(O650="NC",Q650="NC",S650="NC",U650="NC",W650="NC",Y650="NC",AA650="NC",AC650="NC",O650="SF",Q650="SF",S650="SF",U650="SF",W650="SF",Y650="SF",AA650="SF",AC650="SF"),"NC",IF(OR(O650="C",Q650="C",S650="C",U650="C",W650="C",Y650="C",AA650="C",AC650="C"),"C","")))))</f>
        <v/>
      </c>
      <c r="AG650" s="185" t="b">
        <f>IF(AND(AE650="C",AF650="C"),"UTILIZOU O PDA CORRETAMENTE",IF(AND(AE650="C",AF650="NC"),"UTILIZOU O PDA CORRETAMENTE. NÃO HÁ FOTOS DE TODAS AS ETAPAS",IF(AND(AE650="NC",AF650="NC"),"NÃO UTILIZOU O PDA",IF(AND(AE650="NA",AF650="NA"),"NÃO AVALIADO POR FALHA DE SINCRONISMO"))))</f>
        <v>0</v>
      </c>
      <c r="AH650" s="144"/>
      <c r="AI650" s="150" t="s">
        <v>6</v>
      </c>
      <c r="AJ650" s="149">
        <f>E650</f>
        <v>0</v>
      </c>
      <c r="AK650" s="151" t="s">
        <v>60</v>
      </c>
    </row>
    <row r="651" spans="1:37" ht="30" customHeight="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193"/>
      <c r="O651" s="155"/>
      <c r="P651" s="90"/>
      <c r="Q651" s="144"/>
      <c r="R651" s="90"/>
      <c r="S651" s="144"/>
      <c r="T651" s="90"/>
      <c r="U651" s="144"/>
      <c r="V651" s="90"/>
      <c r="W651" s="144"/>
      <c r="X651" s="90"/>
      <c r="Y651" s="144"/>
      <c r="Z651" s="90"/>
      <c r="AA651" s="144"/>
      <c r="AB651" s="90"/>
      <c r="AC651" s="144"/>
      <c r="AD651" s="90"/>
      <c r="AE651" s="144"/>
      <c r="AF651" s="142" t="str">
        <f>IF(AND(O651="",Q651="",S651="",U651="",W651="",Y651="",AA651="",AC651=""),"",IF(OR(AND(O651&lt;&gt;"NA",O651&lt;&gt;"C",O651&lt;&gt;"NC",O651&lt;&gt;"SF",O651&lt;&gt;""),AND(Q651&lt;&gt;"NA",Q651&lt;&gt;"C",Q651&lt;&gt;"NC",Q651&lt;&gt;"SF",Q651&lt;&gt;""),AND(S651&lt;&gt;"NA",S651&lt;&gt;"C",S651&lt;&gt;"NC",S651&lt;&gt;"SF",S651&lt;&gt;""),AND(U651&lt;&gt;"NA",U651&lt;&gt;"C",U651&lt;&gt;"NC",U651&lt;&gt;"SF",U651&lt;&gt;""),AND(W651&lt;&gt;"NA",W651&lt;&gt;"C",W651&lt;&gt;"NC",W651&lt;&gt;"SF",W651&lt;&gt;""),AND(Y651&lt;&gt;"NA",Y651&lt;&gt;"C",Y651&lt;&gt;"NC",Y651&lt;&gt;"SF",Y651&lt;&gt;""),AND(AA651&lt;&gt;"NA",AA651&lt;&gt;"C",AA651&lt;&gt;"NC",AA651&lt;&gt;"SF",AA651&lt;&gt;""),AND(AC651&lt;&gt;"NA",AC651&lt;&gt;"C",AC651&lt;&gt;"NC",AC651&lt;&gt;"SF",AC651&lt;&gt;"")),"FALSO",IF(AND(O651="NA",Q651="NA",S651="NA",U651="NA",W651="NA",Y651="NA",AA651="NA",AC651="NA"),"NA",IF(OR(O651="NC",Q651="NC",S651="NC",U651="NC",W651="NC",Y651="NC",AA651="NC",AC651="NC",O651="SF",Q651="SF",S651="SF",U651="SF",W651="SF",Y651="SF",AA651="SF",AC651="SF"),"NC",IF(OR(O651="C",Q651="C",S651="C",U651="C",W651="C",Y651="C",AA651="C",AC651="C"),"C","")))))</f>
        <v/>
      </c>
      <c r="AG651" s="185" t="b">
        <f>IF(AND(AE651="C",AF651="C"),"UTILIZOU O PDA CORRETAMENTE",IF(AND(AE651="C",AF651="NC"),"UTILIZOU O PDA CORRETAMENTE. NÃO HÁ FOTOS DE TODAS AS ETAPAS",IF(AND(AE651="NC",AF651="NC"),"NÃO UTILIZOU O PDA",IF(AND(AE651="NA",AF651="NA"),"NÃO AVALIADO POR FALHA DE SINCRONISMO"))))</f>
        <v>0</v>
      </c>
      <c r="AH651" s="144"/>
      <c r="AI651" s="150" t="s">
        <v>6</v>
      </c>
      <c r="AJ651" s="149">
        <f>E651</f>
        <v>0</v>
      </c>
      <c r="AK651" s="151" t="s">
        <v>60</v>
      </c>
    </row>
    <row r="652" spans="1:37" ht="30" customHeight="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193"/>
      <c r="O652" s="155"/>
      <c r="P652" s="90"/>
      <c r="Q652" s="144"/>
      <c r="R652" s="90"/>
      <c r="S652" s="144"/>
      <c r="T652" s="90"/>
      <c r="U652" s="144"/>
      <c r="V652" s="90"/>
      <c r="W652" s="144"/>
      <c r="X652" s="90"/>
      <c r="Y652" s="144"/>
      <c r="Z652" s="90"/>
      <c r="AA652" s="144"/>
      <c r="AB652" s="90"/>
      <c r="AC652" s="144"/>
      <c r="AD652" s="90"/>
      <c r="AE652" s="144"/>
      <c r="AF652" s="142" t="str">
        <f>IF(AND(O652="",Q652="",S652="",U652="",W652="",Y652="",AA652="",AC652=""),"",IF(OR(AND(O652&lt;&gt;"NA",O652&lt;&gt;"C",O652&lt;&gt;"NC",O652&lt;&gt;"SF",O652&lt;&gt;""),AND(Q652&lt;&gt;"NA",Q652&lt;&gt;"C",Q652&lt;&gt;"NC",Q652&lt;&gt;"SF",Q652&lt;&gt;""),AND(S652&lt;&gt;"NA",S652&lt;&gt;"C",S652&lt;&gt;"NC",S652&lt;&gt;"SF",S652&lt;&gt;""),AND(U652&lt;&gt;"NA",U652&lt;&gt;"C",U652&lt;&gt;"NC",U652&lt;&gt;"SF",U652&lt;&gt;""),AND(W652&lt;&gt;"NA",W652&lt;&gt;"C",W652&lt;&gt;"NC",W652&lt;&gt;"SF",W652&lt;&gt;""),AND(Y652&lt;&gt;"NA",Y652&lt;&gt;"C",Y652&lt;&gt;"NC",Y652&lt;&gt;"SF",Y652&lt;&gt;""),AND(AA652&lt;&gt;"NA",AA652&lt;&gt;"C",AA652&lt;&gt;"NC",AA652&lt;&gt;"SF",AA652&lt;&gt;""),AND(AC652&lt;&gt;"NA",AC652&lt;&gt;"C",AC652&lt;&gt;"NC",AC652&lt;&gt;"SF",AC652&lt;&gt;"")),"FALSO",IF(AND(O652="NA",Q652="NA",S652="NA",U652="NA",W652="NA",Y652="NA",AA652="NA",AC652="NA"),"NA",IF(OR(O652="NC",Q652="NC",S652="NC",U652="NC",W652="NC",Y652="NC",AA652="NC",AC652="NC",O652="SF",Q652="SF",S652="SF",U652="SF",W652="SF",Y652="SF",AA652="SF",AC652="SF"),"NC",IF(OR(O652="C",Q652="C",S652="C",U652="C",W652="C",Y652="C",AA652="C",AC652="C"),"C","")))))</f>
        <v/>
      </c>
      <c r="AG652" s="185" t="b">
        <f>IF(AND(AE652="C",AF652="C"),"UTILIZOU O PDA CORRETAMENTE",IF(AND(AE652="C",AF652="NC"),"UTILIZOU O PDA CORRETAMENTE. NÃO HÁ FOTOS DE TODAS AS ETAPAS",IF(AND(AE652="NC",AF652="NC"),"NÃO UTILIZOU O PDA",IF(AND(AE652="NA",AF652="NA"),"NÃO AVALIADO POR FALHA DE SINCRONISMO"))))</f>
        <v>0</v>
      </c>
      <c r="AH652" s="144"/>
      <c r="AI652" s="150" t="s">
        <v>6</v>
      </c>
      <c r="AJ652" s="149">
        <f>E652</f>
        <v>0</v>
      </c>
      <c r="AK652" s="151" t="s">
        <v>60</v>
      </c>
    </row>
    <row r="653" spans="1:37" ht="30" customHeight="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193"/>
      <c r="O653" s="155"/>
      <c r="P653" s="90"/>
      <c r="Q653" s="144"/>
      <c r="R653" s="90"/>
      <c r="S653" s="144"/>
      <c r="T653" s="90"/>
      <c r="U653" s="144"/>
      <c r="V653" s="90"/>
      <c r="W653" s="144"/>
      <c r="X653" s="90"/>
      <c r="Y653" s="144"/>
      <c r="Z653" s="90"/>
      <c r="AA653" s="144"/>
      <c r="AB653" s="90"/>
      <c r="AC653" s="144"/>
      <c r="AD653" s="90"/>
      <c r="AE653" s="144"/>
      <c r="AF653" s="142" t="str">
        <f>IF(AND(O653="",Q653="",S653="",U653="",W653="",Y653="",AA653="",AC653=""),"",IF(OR(AND(O653&lt;&gt;"NA",O653&lt;&gt;"C",O653&lt;&gt;"NC",O653&lt;&gt;"SF",O653&lt;&gt;""),AND(Q653&lt;&gt;"NA",Q653&lt;&gt;"C",Q653&lt;&gt;"NC",Q653&lt;&gt;"SF",Q653&lt;&gt;""),AND(S653&lt;&gt;"NA",S653&lt;&gt;"C",S653&lt;&gt;"NC",S653&lt;&gt;"SF",S653&lt;&gt;""),AND(U653&lt;&gt;"NA",U653&lt;&gt;"C",U653&lt;&gt;"NC",U653&lt;&gt;"SF",U653&lt;&gt;""),AND(W653&lt;&gt;"NA",W653&lt;&gt;"C",W653&lt;&gt;"NC",W653&lt;&gt;"SF",W653&lt;&gt;""),AND(Y653&lt;&gt;"NA",Y653&lt;&gt;"C",Y653&lt;&gt;"NC",Y653&lt;&gt;"SF",Y653&lt;&gt;""),AND(AA653&lt;&gt;"NA",AA653&lt;&gt;"C",AA653&lt;&gt;"NC",AA653&lt;&gt;"SF",AA653&lt;&gt;""),AND(AC653&lt;&gt;"NA",AC653&lt;&gt;"C",AC653&lt;&gt;"NC",AC653&lt;&gt;"SF",AC653&lt;&gt;"")),"FALSO",IF(AND(O653="NA",Q653="NA",S653="NA",U653="NA",W653="NA",Y653="NA",AA653="NA",AC653="NA"),"NA",IF(OR(O653="NC",Q653="NC",S653="NC",U653="NC",W653="NC",Y653="NC",AA653="NC",AC653="NC",O653="SF",Q653="SF",S653="SF",U653="SF",W653="SF",Y653="SF",AA653="SF",AC653="SF"),"NC",IF(OR(O653="C",Q653="C",S653="C",U653="C",W653="C",Y653="C",AA653="C",AC653="C"),"C","")))))</f>
        <v/>
      </c>
      <c r="AG653" s="185" t="b">
        <f>IF(AND(AE653="C",AF653="C"),"UTILIZOU O PDA CORRETAMENTE",IF(AND(AE653="C",AF653="NC"),"UTILIZOU O PDA CORRETAMENTE. NÃO HÁ FOTOS DE TODAS AS ETAPAS",IF(AND(AE653="NC",AF653="NC"),"NÃO UTILIZOU O PDA",IF(AND(AE653="NA",AF653="NA"),"NÃO AVALIADO POR FALHA DE SINCRONISMO"))))</f>
        <v>0</v>
      </c>
      <c r="AH653" s="144"/>
      <c r="AI653" s="150" t="s">
        <v>6</v>
      </c>
      <c r="AJ653" s="149">
        <f>E653</f>
        <v>0</v>
      </c>
      <c r="AK653" s="151" t="s">
        <v>60</v>
      </c>
    </row>
    <row r="654" spans="1:37" ht="30" customHeight="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193"/>
      <c r="O654" s="155"/>
      <c r="P654" s="90"/>
      <c r="Q654" s="144"/>
      <c r="R654" s="90"/>
      <c r="S654" s="144"/>
      <c r="T654" s="90"/>
      <c r="U654" s="144"/>
      <c r="V654" s="90"/>
      <c r="W654" s="144"/>
      <c r="X654" s="90"/>
      <c r="Y654" s="144"/>
      <c r="Z654" s="90"/>
      <c r="AA654" s="144"/>
      <c r="AB654" s="90"/>
      <c r="AC654" s="144"/>
      <c r="AD654" s="90"/>
      <c r="AE654" s="144"/>
      <c r="AF654" s="142" t="str">
        <f>IF(AND(O654="",Q654="",S654="",U654="",W654="",Y654="",AA654="",AC654=""),"",IF(OR(AND(O654&lt;&gt;"NA",O654&lt;&gt;"C",O654&lt;&gt;"NC",O654&lt;&gt;"SF",O654&lt;&gt;""),AND(Q654&lt;&gt;"NA",Q654&lt;&gt;"C",Q654&lt;&gt;"NC",Q654&lt;&gt;"SF",Q654&lt;&gt;""),AND(S654&lt;&gt;"NA",S654&lt;&gt;"C",S654&lt;&gt;"NC",S654&lt;&gt;"SF",S654&lt;&gt;""),AND(U654&lt;&gt;"NA",U654&lt;&gt;"C",U654&lt;&gt;"NC",U654&lt;&gt;"SF",U654&lt;&gt;""),AND(W654&lt;&gt;"NA",W654&lt;&gt;"C",W654&lt;&gt;"NC",W654&lt;&gt;"SF",W654&lt;&gt;""),AND(Y654&lt;&gt;"NA",Y654&lt;&gt;"C",Y654&lt;&gt;"NC",Y654&lt;&gt;"SF",Y654&lt;&gt;""),AND(AA654&lt;&gt;"NA",AA654&lt;&gt;"C",AA654&lt;&gt;"NC",AA654&lt;&gt;"SF",AA654&lt;&gt;""),AND(AC654&lt;&gt;"NA",AC654&lt;&gt;"C",AC654&lt;&gt;"NC",AC654&lt;&gt;"SF",AC654&lt;&gt;"")),"FALSO",IF(AND(O654="NA",Q654="NA",S654="NA",U654="NA",W654="NA",Y654="NA",AA654="NA",AC654="NA"),"NA",IF(OR(O654="NC",Q654="NC",S654="NC",U654="NC",W654="NC",Y654="NC",AA654="NC",AC654="NC",O654="SF",Q654="SF",S654="SF",U654="SF",W654="SF",Y654="SF",AA654="SF",AC654="SF"),"NC",IF(OR(O654="C",Q654="C",S654="C",U654="C",W654="C",Y654="C",AA654="C",AC654="C"),"C","")))))</f>
        <v/>
      </c>
      <c r="AG654" s="185" t="b">
        <f>IF(AND(AE654="C",AF654="C"),"UTILIZOU O PDA CORRETAMENTE",IF(AND(AE654="C",AF654="NC"),"UTILIZOU O PDA CORRETAMENTE. NÃO HÁ FOTOS DE TODAS AS ETAPAS",IF(AND(AE654="NC",AF654="NC"),"NÃO UTILIZOU O PDA",IF(AND(AE654="NA",AF654="NA"),"NÃO AVALIADO POR FALHA DE SINCRONISMO"))))</f>
        <v>0</v>
      </c>
      <c r="AH654" s="144"/>
      <c r="AI654" s="150" t="s">
        <v>6</v>
      </c>
      <c r="AJ654" s="149">
        <f>E654</f>
        <v>0</v>
      </c>
      <c r="AK654" s="151" t="s">
        <v>60</v>
      </c>
    </row>
    <row r="655" spans="1:37" ht="30" customHeight="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193"/>
      <c r="O655" s="155"/>
      <c r="P655" s="90"/>
      <c r="Q655" s="144"/>
      <c r="R655" s="90"/>
      <c r="S655" s="144"/>
      <c r="T655" s="90"/>
      <c r="U655" s="144"/>
      <c r="V655" s="90"/>
      <c r="W655" s="144"/>
      <c r="X655" s="90"/>
      <c r="Y655" s="144"/>
      <c r="Z655" s="90"/>
      <c r="AA655" s="144"/>
      <c r="AB655" s="90"/>
      <c r="AC655" s="144"/>
      <c r="AD655" s="90"/>
      <c r="AE655" s="144"/>
      <c r="AF655" s="142" t="str">
        <f>IF(AND(O655="",Q655="",S655="",U655="",W655="",Y655="",AA655="",AC655=""),"",IF(OR(AND(O655&lt;&gt;"NA",O655&lt;&gt;"C",O655&lt;&gt;"NC",O655&lt;&gt;"SF",O655&lt;&gt;""),AND(Q655&lt;&gt;"NA",Q655&lt;&gt;"C",Q655&lt;&gt;"NC",Q655&lt;&gt;"SF",Q655&lt;&gt;""),AND(S655&lt;&gt;"NA",S655&lt;&gt;"C",S655&lt;&gt;"NC",S655&lt;&gt;"SF",S655&lt;&gt;""),AND(U655&lt;&gt;"NA",U655&lt;&gt;"C",U655&lt;&gt;"NC",U655&lt;&gt;"SF",U655&lt;&gt;""),AND(W655&lt;&gt;"NA",W655&lt;&gt;"C",W655&lt;&gt;"NC",W655&lt;&gt;"SF",W655&lt;&gt;""),AND(Y655&lt;&gt;"NA",Y655&lt;&gt;"C",Y655&lt;&gt;"NC",Y655&lt;&gt;"SF",Y655&lt;&gt;""),AND(AA655&lt;&gt;"NA",AA655&lt;&gt;"C",AA655&lt;&gt;"NC",AA655&lt;&gt;"SF",AA655&lt;&gt;""),AND(AC655&lt;&gt;"NA",AC655&lt;&gt;"C",AC655&lt;&gt;"NC",AC655&lt;&gt;"SF",AC655&lt;&gt;"")),"FALSO",IF(AND(O655="NA",Q655="NA",S655="NA",U655="NA",W655="NA",Y655="NA",AA655="NA",AC655="NA"),"NA",IF(OR(O655="NC",Q655="NC",S655="NC",U655="NC",W655="NC",Y655="NC",AA655="NC",AC655="NC",O655="SF",Q655="SF",S655="SF",U655="SF",W655="SF",Y655="SF",AA655="SF",AC655="SF"),"NC",IF(OR(O655="C",Q655="C",S655="C",U655="C",W655="C",Y655="C",AA655="C",AC655="C"),"C","")))))</f>
        <v/>
      </c>
      <c r="AG655" s="185" t="b">
        <f>IF(AND(AE655="C",AF655="C"),"UTILIZOU O PDA CORRETAMENTE",IF(AND(AE655="C",AF655="NC"),"UTILIZOU O PDA CORRETAMENTE. NÃO HÁ FOTOS DE TODAS AS ETAPAS",IF(AND(AE655="NC",AF655="NC"),"NÃO UTILIZOU O PDA",IF(AND(AE655="NA",AF655="NA"),"NÃO AVALIADO POR FALHA DE SINCRONISMO"))))</f>
        <v>0</v>
      </c>
      <c r="AH655" s="144"/>
      <c r="AI655" s="150" t="s">
        <v>6</v>
      </c>
      <c r="AJ655" s="149">
        <f>E655</f>
        <v>0</v>
      </c>
      <c r="AK655" s="151" t="s">
        <v>60</v>
      </c>
    </row>
    <row r="656" spans="1:37" ht="30" customHeight="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193"/>
      <c r="O656" s="155"/>
      <c r="P656" s="90"/>
      <c r="Q656" s="144"/>
      <c r="R656" s="90"/>
      <c r="S656" s="144"/>
      <c r="T656" s="90"/>
      <c r="U656" s="144"/>
      <c r="V656" s="90"/>
      <c r="W656" s="144"/>
      <c r="X656" s="90"/>
      <c r="Y656" s="144"/>
      <c r="Z656" s="90"/>
      <c r="AA656" s="144"/>
      <c r="AB656" s="90"/>
      <c r="AC656" s="144"/>
      <c r="AD656" s="90"/>
      <c r="AE656" s="144"/>
      <c r="AF656" s="142" t="str">
        <f>IF(AND(O656="",Q656="",S656="",U656="",W656="",Y656="",AA656="",AC656=""),"",IF(OR(AND(O656&lt;&gt;"NA",O656&lt;&gt;"C",O656&lt;&gt;"NC",O656&lt;&gt;"SF",O656&lt;&gt;""),AND(Q656&lt;&gt;"NA",Q656&lt;&gt;"C",Q656&lt;&gt;"NC",Q656&lt;&gt;"SF",Q656&lt;&gt;""),AND(S656&lt;&gt;"NA",S656&lt;&gt;"C",S656&lt;&gt;"NC",S656&lt;&gt;"SF",S656&lt;&gt;""),AND(U656&lt;&gt;"NA",U656&lt;&gt;"C",U656&lt;&gt;"NC",U656&lt;&gt;"SF",U656&lt;&gt;""),AND(W656&lt;&gt;"NA",W656&lt;&gt;"C",W656&lt;&gt;"NC",W656&lt;&gt;"SF",W656&lt;&gt;""),AND(Y656&lt;&gt;"NA",Y656&lt;&gt;"C",Y656&lt;&gt;"NC",Y656&lt;&gt;"SF",Y656&lt;&gt;""),AND(AA656&lt;&gt;"NA",AA656&lt;&gt;"C",AA656&lt;&gt;"NC",AA656&lt;&gt;"SF",AA656&lt;&gt;""),AND(AC656&lt;&gt;"NA",AC656&lt;&gt;"C",AC656&lt;&gt;"NC",AC656&lt;&gt;"SF",AC656&lt;&gt;"")),"FALSO",IF(AND(O656="NA",Q656="NA",S656="NA",U656="NA",W656="NA",Y656="NA",AA656="NA",AC656="NA"),"NA",IF(OR(O656="NC",Q656="NC",S656="NC",U656="NC",W656="NC",Y656="NC",AA656="NC",AC656="NC",O656="SF",Q656="SF",S656="SF",U656="SF",W656="SF",Y656="SF",AA656="SF",AC656="SF"),"NC",IF(OR(O656="C",Q656="C",S656="C",U656="C",W656="C",Y656="C",AA656="C",AC656="C"),"C","")))))</f>
        <v/>
      </c>
      <c r="AG656" s="185" t="b">
        <f>IF(AND(AE656="C",AF656="C"),"UTILIZOU O PDA CORRETAMENTE",IF(AND(AE656="C",AF656="NC"),"UTILIZOU O PDA CORRETAMENTE. NÃO HÁ FOTOS DE TODAS AS ETAPAS",IF(AND(AE656="NC",AF656="NC"),"NÃO UTILIZOU O PDA",IF(AND(AE656="NA",AF656="NA"),"NÃO AVALIADO POR FALHA DE SINCRONISMO"))))</f>
        <v>0</v>
      </c>
      <c r="AH656" s="144"/>
      <c r="AI656" s="150" t="s">
        <v>6</v>
      </c>
      <c r="AJ656" s="149">
        <f>E656</f>
        <v>0</v>
      </c>
      <c r="AK656" s="151" t="s">
        <v>60</v>
      </c>
    </row>
    <row r="657" spans="1:37" ht="30" customHeight="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193"/>
      <c r="O657" s="155"/>
      <c r="P657" s="90"/>
      <c r="Q657" s="144"/>
      <c r="R657" s="90"/>
      <c r="S657" s="144"/>
      <c r="T657" s="90"/>
      <c r="U657" s="144"/>
      <c r="V657" s="90"/>
      <c r="W657" s="144"/>
      <c r="X657" s="90"/>
      <c r="Y657" s="144"/>
      <c r="Z657" s="90"/>
      <c r="AA657" s="144"/>
      <c r="AB657" s="90"/>
      <c r="AC657" s="144"/>
      <c r="AD657" s="90"/>
      <c r="AE657" s="144"/>
      <c r="AF657" s="142" t="str">
        <f>IF(AND(O657="",Q657="",S657="",U657="",W657="",Y657="",AA657="",AC657=""),"",IF(OR(AND(O657&lt;&gt;"NA",O657&lt;&gt;"C",O657&lt;&gt;"NC",O657&lt;&gt;"SF",O657&lt;&gt;""),AND(Q657&lt;&gt;"NA",Q657&lt;&gt;"C",Q657&lt;&gt;"NC",Q657&lt;&gt;"SF",Q657&lt;&gt;""),AND(S657&lt;&gt;"NA",S657&lt;&gt;"C",S657&lt;&gt;"NC",S657&lt;&gt;"SF",S657&lt;&gt;""),AND(U657&lt;&gt;"NA",U657&lt;&gt;"C",U657&lt;&gt;"NC",U657&lt;&gt;"SF",U657&lt;&gt;""),AND(W657&lt;&gt;"NA",W657&lt;&gt;"C",W657&lt;&gt;"NC",W657&lt;&gt;"SF",W657&lt;&gt;""),AND(Y657&lt;&gt;"NA",Y657&lt;&gt;"C",Y657&lt;&gt;"NC",Y657&lt;&gt;"SF",Y657&lt;&gt;""),AND(AA657&lt;&gt;"NA",AA657&lt;&gt;"C",AA657&lt;&gt;"NC",AA657&lt;&gt;"SF",AA657&lt;&gt;""),AND(AC657&lt;&gt;"NA",AC657&lt;&gt;"C",AC657&lt;&gt;"NC",AC657&lt;&gt;"SF",AC657&lt;&gt;"")),"FALSO",IF(AND(O657="NA",Q657="NA",S657="NA",U657="NA",W657="NA",Y657="NA",AA657="NA",AC657="NA"),"NA",IF(OR(O657="NC",Q657="NC",S657="NC",U657="NC",W657="NC",Y657="NC",AA657="NC",AC657="NC",O657="SF",Q657="SF",S657="SF",U657="SF",W657="SF",Y657="SF",AA657="SF",AC657="SF"),"NC",IF(OR(O657="C",Q657="C",S657="C",U657="C",W657="C",Y657="C",AA657="C",AC657="C"),"C","")))))</f>
        <v/>
      </c>
      <c r="AG657" s="185" t="b">
        <f>IF(AND(AE657="C",AF657="C"),"UTILIZOU O PDA CORRETAMENTE",IF(AND(AE657="C",AF657="NC"),"UTILIZOU O PDA CORRETAMENTE. NÃO HÁ FOTOS DE TODAS AS ETAPAS",IF(AND(AE657="NC",AF657="NC"),"NÃO UTILIZOU O PDA",IF(AND(AE657="NA",AF657="NA"),"NÃO AVALIADO POR FALHA DE SINCRONISMO"))))</f>
        <v>0</v>
      </c>
      <c r="AH657" s="144"/>
      <c r="AI657" s="150" t="s">
        <v>6</v>
      </c>
      <c r="AJ657" s="149">
        <f>E657</f>
        <v>0</v>
      </c>
      <c r="AK657" s="151" t="s">
        <v>60</v>
      </c>
    </row>
    <row r="658" spans="1:37" ht="30" customHeight="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193"/>
      <c r="O658" s="155"/>
      <c r="P658" s="90"/>
      <c r="Q658" s="144"/>
      <c r="R658" s="90"/>
      <c r="S658" s="144"/>
      <c r="T658" s="90"/>
      <c r="U658" s="144"/>
      <c r="V658" s="90"/>
      <c r="W658" s="144"/>
      <c r="X658" s="90"/>
      <c r="Y658" s="144"/>
      <c r="Z658" s="90"/>
      <c r="AA658" s="144"/>
      <c r="AB658" s="90"/>
      <c r="AC658" s="144"/>
      <c r="AD658" s="90"/>
      <c r="AE658" s="144"/>
      <c r="AF658" s="142" t="str">
        <f>IF(AND(O658="",Q658="",S658="",U658="",W658="",Y658="",AA658="",AC658=""),"",IF(OR(AND(O658&lt;&gt;"NA",O658&lt;&gt;"C",O658&lt;&gt;"NC",O658&lt;&gt;"SF",O658&lt;&gt;""),AND(Q658&lt;&gt;"NA",Q658&lt;&gt;"C",Q658&lt;&gt;"NC",Q658&lt;&gt;"SF",Q658&lt;&gt;""),AND(S658&lt;&gt;"NA",S658&lt;&gt;"C",S658&lt;&gt;"NC",S658&lt;&gt;"SF",S658&lt;&gt;""),AND(U658&lt;&gt;"NA",U658&lt;&gt;"C",U658&lt;&gt;"NC",U658&lt;&gt;"SF",U658&lt;&gt;""),AND(W658&lt;&gt;"NA",W658&lt;&gt;"C",W658&lt;&gt;"NC",W658&lt;&gt;"SF",W658&lt;&gt;""),AND(Y658&lt;&gt;"NA",Y658&lt;&gt;"C",Y658&lt;&gt;"NC",Y658&lt;&gt;"SF",Y658&lt;&gt;""),AND(AA658&lt;&gt;"NA",AA658&lt;&gt;"C",AA658&lt;&gt;"NC",AA658&lt;&gt;"SF",AA658&lt;&gt;""),AND(AC658&lt;&gt;"NA",AC658&lt;&gt;"C",AC658&lt;&gt;"NC",AC658&lt;&gt;"SF",AC658&lt;&gt;"")),"FALSO",IF(AND(O658="NA",Q658="NA",S658="NA",U658="NA",W658="NA",Y658="NA",AA658="NA",AC658="NA"),"NA",IF(OR(O658="NC",Q658="NC",S658="NC",U658="NC",W658="NC",Y658="NC",AA658="NC",AC658="NC",O658="SF",Q658="SF",S658="SF",U658="SF",W658="SF",Y658="SF",AA658="SF",AC658="SF"),"NC",IF(OR(O658="C",Q658="C",S658="C",U658="C",W658="C",Y658="C",AA658="C",AC658="C"),"C","")))))</f>
        <v/>
      </c>
      <c r="AG658" s="185" t="b">
        <f>IF(AND(AE658="C",AF658="C"),"UTILIZOU O PDA CORRETAMENTE",IF(AND(AE658="C",AF658="NC"),"UTILIZOU O PDA CORRETAMENTE. NÃO HÁ FOTOS DE TODAS AS ETAPAS",IF(AND(AE658="NC",AF658="NC"),"NÃO UTILIZOU O PDA",IF(AND(AE658="NA",AF658="NA"),"NÃO AVALIADO POR FALHA DE SINCRONISMO"))))</f>
        <v>0</v>
      </c>
      <c r="AH658" s="144"/>
      <c r="AI658" s="150" t="s">
        <v>6</v>
      </c>
      <c r="AJ658" s="149">
        <f>E658</f>
        <v>0</v>
      </c>
      <c r="AK658" s="151" t="s">
        <v>60</v>
      </c>
    </row>
    <row r="659" spans="1:37" ht="30" customHeight="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193"/>
      <c r="O659" s="155"/>
      <c r="P659" s="90"/>
      <c r="Q659" s="144"/>
      <c r="R659" s="90"/>
      <c r="S659" s="144"/>
      <c r="T659" s="90"/>
      <c r="U659" s="144"/>
      <c r="V659" s="90"/>
      <c r="W659" s="144"/>
      <c r="X659" s="90"/>
      <c r="Y659" s="144"/>
      <c r="Z659" s="90"/>
      <c r="AA659" s="144"/>
      <c r="AB659" s="90"/>
      <c r="AC659" s="144"/>
      <c r="AD659" s="90"/>
      <c r="AE659" s="144"/>
      <c r="AF659" s="142" t="str">
        <f>IF(AND(O659="",Q659="",S659="",U659="",W659="",Y659="",AA659="",AC659=""),"",IF(OR(AND(O659&lt;&gt;"NA",O659&lt;&gt;"C",O659&lt;&gt;"NC",O659&lt;&gt;"SF",O659&lt;&gt;""),AND(Q659&lt;&gt;"NA",Q659&lt;&gt;"C",Q659&lt;&gt;"NC",Q659&lt;&gt;"SF",Q659&lt;&gt;""),AND(S659&lt;&gt;"NA",S659&lt;&gt;"C",S659&lt;&gt;"NC",S659&lt;&gt;"SF",S659&lt;&gt;""),AND(U659&lt;&gt;"NA",U659&lt;&gt;"C",U659&lt;&gt;"NC",U659&lt;&gt;"SF",U659&lt;&gt;""),AND(W659&lt;&gt;"NA",W659&lt;&gt;"C",W659&lt;&gt;"NC",W659&lt;&gt;"SF",W659&lt;&gt;""),AND(Y659&lt;&gt;"NA",Y659&lt;&gt;"C",Y659&lt;&gt;"NC",Y659&lt;&gt;"SF",Y659&lt;&gt;""),AND(AA659&lt;&gt;"NA",AA659&lt;&gt;"C",AA659&lt;&gt;"NC",AA659&lt;&gt;"SF",AA659&lt;&gt;""),AND(AC659&lt;&gt;"NA",AC659&lt;&gt;"C",AC659&lt;&gt;"NC",AC659&lt;&gt;"SF",AC659&lt;&gt;"")),"FALSO",IF(AND(O659="NA",Q659="NA",S659="NA",U659="NA",W659="NA",Y659="NA",AA659="NA",AC659="NA"),"NA",IF(OR(O659="NC",Q659="NC",S659="NC",U659="NC",W659="NC",Y659="NC",AA659="NC",AC659="NC",O659="SF",Q659="SF",S659="SF",U659="SF",W659="SF",Y659="SF",AA659="SF",AC659="SF"),"NC",IF(OR(O659="C",Q659="C",S659="C",U659="C",W659="C",Y659="C",AA659="C",AC659="C"),"C","")))))</f>
        <v/>
      </c>
      <c r="AG659" s="185" t="b">
        <f>IF(AND(AE659="C",AF659="C"),"UTILIZOU O PDA CORRETAMENTE",IF(AND(AE659="C",AF659="NC"),"UTILIZOU O PDA CORRETAMENTE. NÃO HÁ FOTOS DE TODAS AS ETAPAS",IF(AND(AE659="NC",AF659="NC"),"NÃO UTILIZOU O PDA",IF(AND(AE659="NA",AF659="NA"),"NÃO AVALIADO POR FALHA DE SINCRONISMO"))))</f>
        <v>0</v>
      </c>
      <c r="AH659" s="144"/>
      <c r="AI659" s="150" t="s">
        <v>6</v>
      </c>
      <c r="AJ659" s="149">
        <f>E659</f>
        <v>0</v>
      </c>
      <c r="AK659" s="151" t="s">
        <v>60</v>
      </c>
    </row>
    <row r="660" spans="1:37" ht="30" customHeight="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193"/>
      <c r="O660" s="155"/>
      <c r="P660" s="90"/>
      <c r="Q660" s="144"/>
      <c r="R660" s="90"/>
      <c r="S660" s="144"/>
      <c r="T660" s="90"/>
      <c r="U660" s="144"/>
      <c r="V660" s="90"/>
      <c r="W660" s="144"/>
      <c r="X660" s="90"/>
      <c r="Y660" s="144"/>
      <c r="Z660" s="90"/>
      <c r="AA660" s="144"/>
      <c r="AB660" s="90"/>
      <c r="AC660" s="144"/>
      <c r="AD660" s="90"/>
      <c r="AE660" s="144"/>
      <c r="AF660" s="142" t="str">
        <f>IF(AND(O660="",Q660="",S660="",U660="",W660="",Y660="",AA660="",AC660=""),"",IF(OR(AND(O660&lt;&gt;"NA",O660&lt;&gt;"C",O660&lt;&gt;"NC",O660&lt;&gt;"SF",O660&lt;&gt;""),AND(Q660&lt;&gt;"NA",Q660&lt;&gt;"C",Q660&lt;&gt;"NC",Q660&lt;&gt;"SF",Q660&lt;&gt;""),AND(S660&lt;&gt;"NA",S660&lt;&gt;"C",S660&lt;&gt;"NC",S660&lt;&gt;"SF",S660&lt;&gt;""),AND(U660&lt;&gt;"NA",U660&lt;&gt;"C",U660&lt;&gt;"NC",U660&lt;&gt;"SF",U660&lt;&gt;""),AND(W660&lt;&gt;"NA",W660&lt;&gt;"C",W660&lt;&gt;"NC",W660&lt;&gt;"SF",W660&lt;&gt;""),AND(Y660&lt;&gt;"NA",Y660&lt;&gt;"C",Y660&lt;&gt;"NC",Y660&lt;&gt;"SF",Y660&lt;&gt;""),AND(AA660&lt;&gt;"NA",AA660&lt;&gt;"C",AA660&lt;&gt;"NC",AA660&lt;&gt;"SF",AA660&lt;&gt;""),AND(AC660&lt;&gt;"NA",AC660&lt;&gt;"C",AC660&lt;&gt;"NC",AC660&lt;&gt;"SF",AC660&lt;&gt;"")),"FALSO",IF(AND(O660="NA",Q660="NA",S660="NA",U660="NA",W660="NA",Y660="NA",AA660="NA",AC660="NA"),"NA",IF(OR(O660="NC",Q660="NC",S660="NC",U660="NC",W660="NC",Y660="NC",AA660="NC",AC660="NC",O660="SF",Q660="SF",S660="SF",U660="SF",W660="SF",Y660="SF",AA660="SF",AC660="SF"),"NC",IF(OR(O660="C",Q660="C",S660="C",U660="C",W660="C",Y660="C",AA660="C",AC660="C"),"C","")))))</f>
        <v/>
      </c>
      <c r="AG660" s="185" t="b">
        <f>IF(AND(AE660="C",AF660="C"),"UTILIZOU O PDA CORRETAMENTE",IF(AND(AE660="C",AF660="NC"),"UTILIZOU O PDA CORRETAMENTE. NÃO HÁ FOTOS DE TODAS AS ETAPAS",IF(AND(AE660="NC",AF660="NC"),"NÃO UTILIZOU O PDA",IF(AND(AE660="NA",AF660="NA"),"NÃO AVALIADO POR FALHA DE SINCRONISMO"))))</f>
        <v>0</v>
      </c>
      <c r="AH660" s="144"/>
      <c r="AI660" s="150" t="s">
        <v>6</v>
      </c>
      <c r="AJ660" s="149">
        <f>E660</f>
        <v>0</v>
      </c>
      <c r="AK660" s="151" t="s">
        <v>60</v>
      </c>
    </row>
    <row r="661" spans="1:37" ht="30" customHeight="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193"/>
      <c r="O661" s="155"/>
      <c r="P661" s="90"/>
      <c r="Q661" s="144"/>
      <c r="R661" s="90"/>
      <c r="S661" s="144"/>
      <c r="T661" s="90"/>
      <c r="U661" s="144"/>
      <c r="V661" s="90"/>
      <c r="W661" s="144"/>
      <c r="X661" s="90"/>
      <c r="Y661" s="144"/>
      <c r="Z661" s="90"/>
      <c r="AA661" s="144"/>
      <c r="AB661" s="90"/>
      <c r="AC661" s="144"/>
      <c r="AD661" s="90"/>
      <c r="AE661" s="144"/>
      <c r="AF661" s="142" t="str">
        <f>IF(AND(O661="",Q661="",S661="",U661="",W661="",Y661="",AA661="",AC661=""),"",IF(OR(AND(O661&lt;&gt;"NA",O661&lt;&gt;"C",O661&lt;&gt;"NC",O661&lt;&gt;"SF",O661&lt;&gt;""),AND(Q661&lt;&gt;"NA",Q661&lt;&gt;"C",Q661&lt;&gt;"NC",Q661&lt;&gt;"SF",Q661&lt;&gt;""),AND(S661&lt;&gt;"NA",S661&lt;&gt;"C",S661&lt;&gt;"NC",S661&lt;&gt;"SF",S661&lt;&gt;""),AND(U661&lt;&gt;"NA",U661&lt;&gt;"C",U661&lt;&gt;"NC",U661&lt;&gt;"SF",U661&lt;&gt;""),AND(W661&lt;&gt;"NA",W661&lt;&gt;"C",W661&lt;&gt;"NC",W661&lt;&gt;"SF",W661&lt;&gt;""),AND(Y661&lt;&gt;"NA",Y661&lt;&gt;"C",Y661&lt;&gt;"NC",Y661&lt;&gt;"SF",Y661&lt;&gt;""),AND(AA661&lt;&gt;"NA",AA661&lt;&gt;"C",AA661&lt;&gt;"NC",AA661&lt;&gt;"SF",AA661&lt;&gt;""),AND(AC661&lt;&gt;"NA",AC661&lt;&gt;"C",AC661&lt;&gt;"NC",AC661&lt;&gt;"SF",AC661&lt;&gt;"")),"FALSO",IF(AND(O661="NA",Q661="NA",S661="NA",U661="NA",W661="NA",Y661="NA",AA661="NA",AC661="NA"),"NA",IF(OR(O661="NC",Q661="NC",S661="NC",U661="NC",W661="NC",Y661="NC",AA661="NC",AC661="NC",O661="SF",Q661="SF",S661="SF",U661="SF",W661="SF",Y661="SF",AA661="SF",AC661="SF"),"NC",IF(OR(O661="C",Q661="C",S661="C",U661="C",W661="C",Y661="C",AA661="C",AC661="C"),"C","")))))</f>
        <v/>
      </c>
      <c r="AG661" s="185" t="b">
        <f>IF(AND(AE661="C",AF661="C"),"UTILIZOU O PDA CORRETAMENTE",IF(AND(AE661="C",AF661="NC"),"UTILIZOU O PDA CORRETAMENTE. NÃO HÁ FOTOS DE TODAS AS ETAPAS",IF(AND(AE661="NC",AF661="NC"),"NÃO UTILIZOU O PDA",IF(AND(AE661="NA",AF661="NA"),"NÃO AVALIADO POR FALHA DE SINCRONISMO"))))</f>
        <v>0</v>
      </c>
      <c r="AH661" s="144"/>
      <c r="AI661" s="150" t="s">
        <v>6</v>
      </c>
      <c r="AJ661" s="149">
        <f>E661</f>
        <v>0</v>
      </c>
      <c r="AK661" s="151" t="s">
        <v>60</v>
      </c>
    </row>
    <row r="662" spans="1:37" ht="30" customHeight="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193"/>
      <c r="O662" s="155"/>
      <c r="P662" s="90"/>
      <c r="Q662" s="144"/>
      <c r="R662" s="90"/>
      <c r="S662" s="144"/>
      <c r="T662" s="90"/>
      <c r="U662" s="144"/>
      <c r="V662" s="90"/>
      <c r="W662" s="144"/>
      <c r="X662" s="90"/>
      <c r="Y662" s="144"/>
      <c r="Z662" s="90"/>
      <c r="AA662" s="144"/>
      <c r="AB662" s="90"/>
      <c r="AC662" s="144"/>
      <c r="AD662" s="90"/>
      <c r="AE662" s="144"/>
      <c r="AF662" s="142" t="str">
        <f>IF(AND(O662="",Q662="",S662="",U662="",W662="",Y662="",AA662="",AC662=""),"",IF(OR(AND(O662&lt;&gt;"NA",O662&lt;&gt;"C",O662&lt;&gt;"NC",O662&lt;&gt;"SF",O662&lt;&gt;""),AND(Q662&lt;&gt;"NA",Q662&lt;&gt;"C",Q662&lt;&gt;"NC",Q662&lt;&gt;"SF",Q662&lt;&gt;""),AND(S662&lt;&gt;"NA",S662&lt;&gt;"C",S662&lt;&gt;"NC",S662&lt;&gt;"SF",S662&lt;&gt;""),AND(U662&lt;&gt;"NA",U662&lt;&gt;"C",U662&lt;&gt;"NC",U662&lt;&gt;"SF",U662&lt;&gt;""),AND(W662&lt;&gt;"NA",W662&lt;&gt;"C",W662&lt;&gt;"NC",W662&lt;&gt;"SF",W662&lt;&gt;""),AND(Y662&lt;&gt;"NA",Y662&lt;&gt;"C",Y662&lt;&gt;"NC",Y662&lt;&gt;"SF",Y662&lt;&gt;""),AND(AA662&lt;&gt;"NA",AA662&lt;&gt;"C",AA662&lt;&gt;"NC",AA662&lt;&gt;"SF",AA662&lt;&gt;""),AND(AC662&lt;&gt;"NA",AC662&lt;&gt;"C",AC662&lt;&gt;"NC",AC662&lt;&gt;"SF",AC662&lt;&gt;"")),"FALSO",IF(AND(O662="NA",Q662="NA",S662="NA",U662="NA",W662="NA",Y662="NA",AA662="NA",AC662="NA"),"NA",IF(OR(O662="NC",Q662="NC",S662="NC",U662="NC",W662="NC",Y662="NC",AA662="NC",AC662="NC",O662="SF",Q662="SF",S662="SF",U662="SF",W662="SF",Y662="SF",AA662="SF",AC662="SF"),"NC",IF(OR(O662="C",Q662="C",S662="C",U662="C",W662="C",Y662="C",AA662="C",AC662="C"),"C","")))))</f>
        <v/>
      </c>
      <c r="AG662" s="185" t="b">
        <f>IF(AND(AE662="C",AF662="C"),"UTILIZOU O PDA CORRETAMENTE",IF(AND(AE662="C",AF662="NC"),"UTILIZOU O PDA CORRETAMENTE. NÃO HÁ FOTOS DE TODAS AS ETAPAS",IF(AND(AE662="NC",AF662="NC"),"NÃO UTILIZOU O PDA",IF(AND(AE662="NA",AF662="NA"),"NÃO AVALIADO POR FALHA DE SINCRONISMO"))))</f>
        <v>0</v>
      </c>
      <c r="AH662" s="144"/>
      <c r="AI662" s="150" t="s">
        <v>6</v>
      </c>
      <c r="AJ662" s="149">
        <f>E662</f>
        <v>0</v>
      </c>
      <c r="AK662" s="151" t="s">
        <v>60</v>
      </c>
    </row>
    <row r="663" spans="1:37" ht="30" customHeight="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193"/>
      <c r="O663" s="155"/>
      <c r="P663" s="90"/>
      <c r="Q663" s="144"/>
      <c r="R663" s="90"/>
      <c r="S663" s="144"/>
      <c r="T663" s="90"/>
      <c r="U663" s="144"/>
      <c r="V663" s="90"/>
      <c r="W663" s="144"/>
      <c r="X663" s="90"/>
      <c r="Y663" s="144"/>
      <c r="Z663" s="90"/>
      <c r="AA663" s="144"/>
      <c r="AB663" s="90"/>
      <c r="AC663" s="144"/>
      <c r="AD663" s="90"/>
      <c r="AE663" s="144"/>
      <c r="AF663" s="142" t="str">
        <f>IF(AND(O663="",Q663="",S663="",U663="",W663="",Y663="",AA663="",AC663=""),"",IF(OR(AND(O663&lt;&gt;"NA",O663&lt;&gt;"C",O663&lt;&gt;"NC",O663&lt;&gt;"SF",O663&lt;&gt;""),AND(Q663&lt;&gt;"NA",Q663&lt;&gt;"C",Q663&lt;&gt;"NC",Q663&lt;&gt;"SF",Q663&lt;&gt;""),AND(S663&lt;&gt;"NA",S663&lt;&gt;"C",S663&lt;&gt;"NC",S663&lt;&gt;"SF",S663&lt;&gt;""),AND(U663&lt;&gt;"NA",U663&lt;&gt;"C",U663&lt;&gt;"NC",U663&lt;&gt;"SF",U663&lt;&gt;""),AND(W663&lt;&gt;"NA",W663&lt;&gt;"C",W663&lt;&gt;"NC",W663&lt;&gt;"SF",W663&lt;&gt;""),AND(Y663&lt;&gt;"NA",Y663&lt;&gt;"C",Y663&lt;&gt;"NC",Y663&lt;&gt;"SF",Y663&lt;&gt;""),AND(AA663&lt;&gt;"NA",AA663&lt;&gt;"C",AA663&lt;&gt;"NC",AA663&lt;&gt;"SF",AA663&lt;&gt;""),AND(AC663&lt;&gt;"NA",AC663&lt;&gt;"C",AC663&lt;&gt;"NC",AC663&lt;&gt;"SF",AC663&lt;&gt;"")),"FALSO",IF(AND(O663="NA",Q663="NA",S663="NA",U663="NA",W663="NA",Y663="NA",AA663="NA",AC663="NA"),"NA",IF(OR(O663="NC",Q663="NC",S663="NC",U663="NC",W663="NC",Y663="NC",AA663="NC",AC663="NC",O663="SF",Q663="SF",S663="SF",U663="SF",W663="SF",Y663="SF",AA663="SF",AC663="SF"),"NC",IF(OR(O663="C",Q663="C",S663="C",U663="C",W663="C",Y663="C",AA663="C",AC663="C"),"C","")))))</f>
        <v/>
      </c>
      <c r="AG663" s="185" t="b">
        <f>IF(AND(AE663="C",AF663="C"),"UTILIZOU O PDA CORRETAMENTE",IF(AND(AE663="C",AF663="NC"),"UTILIZOU O PDA CORRETAMENTE. NÃO HÁ FOTOS DE TODAS AS ETAPAS",IF(AND(AE663="NC",AF663="NC"),"NÃO UTILIZOU O PDA",IF(AND(AE663="NA",AF663="NA"),"NÃO AVALIADO POR FALHA DE SINCRONISMO"))))</f>
        <v>0</v>
      </c>
      <c r="AH663" s="144"/>
      <c r="AI663" s="150" t="s">
        <v>6</v>
      </c>
      <c r="AJ663" s="149">
        <f>E663</f>
        <v>0</v>
      </c>
      <c r="AK663" s="151" t="s">
        <v>60</v>
      </c>
    </row>
    <row r="664" spans="1:37" ht="30" customHeight="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193"/>
      <c r="O664" s="155"/>
      <c r="P664" s="90"/>
      <c r="Q664" s="144"/>
      <c r="R664" s="90"/>
      <c r="S664" s="144"/>
      <c r="T664" s="90"/>
      <c r="U664" s="144"/>
      <c r="V664" s="90"/>
      <c r="W664" s="144"/>
      <c r="X664" s="90"/>
      <c r="Y664" s="144"/>
      <c r="Z664" s="90"/>
      <c r="AA664" s="144"/>
      <c r="AB664" s="90"/>
      <c r="AC664" s="144"/>
      <c r="AD664" s="90"/>
      <c r="AE664" s="144"/>
      <c r="AF664" s="142" t="str">
        <f>IF(AND(O664="",Q664="",S664="",U664="",W664="",Y664="",AA664="",AC664=""),"",IF(OR(AND(O664&lt;&gt;"NA",O664&lt;&gt;"C",O664&lt;&gt;"NC",O664&lt;&gt;"SF",O664&lt;&gt;""),AND(Q664&lt;&gt;"NA",Q664&lt;&gt;"C",Q664&lt;&gt;"NC",Q664&lt;&gt;"SF",Q664&lt;&gt;""),AND(S664&lt;&gt;"NA",S664&lt;&gt;"C",S664&lt;&gt;"NC",S664&lt;&gt;"SF",S664&lt;&gt;""),AND(U664&lt;&gt;"NA",U664&lt;&gt;"C",U664&lt;&gt;"NC",U664&lt;&gt;"SF",U664&lt;&gt;""),AND(W664&lt;&gt;"NA",W664&lt;&gt;"C",W664&lt;&gt;"NC",W664&lt;&gt;"SF",W664&lt;&gt;""),AND(Y664&lt;&gt;"NA",Y664&lt;&gt;"C",Y664&lt;&gt;"NC",Y664&lt;&gt;"SF",Y664&lt;&gt;""),AND(AA664&lt;&gt;"NA",AA664&lt;&gt;"C",AA664&lt;&gt;"NC",AA664&lt;&gt;"SF",AA664&lt;&gt;""),AND(AC664&lt;&gt;"NA",AC664&lt;&gt;"C",AC664&lt;&gt;"NC",AC664&lt;&gt;"SF",AC664&lt;&gt;"")),"FALSO",IF(AND(O664="NA",Q664="NA",S664="NA",U664="NA",W664="NA",Y664="NA",AA664="NA",AC664="NA"),"NA",IF(OR(O664="NC",Q664="NC",S664="NC",U664="NC",W664="NC",Y664="NC",AA664="NC",AC664="NC",O664="SF",Q664="SF",S664="SF",U664="SF",W664="SF",Y664="SF",AA664="SF",AC664="SF"),"NC",IF(OR(O664="C",Q664="C",S664="C",U664="C",W664="C",Y664="C",AA664="C",AC664="C"),"C","")))))</f>
        <v/>
      </c>
      <c r="AG664" s="185" t="b">
        <f>IF(AND(AE664="C",AF664="C"),"UTILIZOU O PDA CORRETAMENTE",IF(AND(AE664="C",AF664="NC"),"UTILIZOU O PDA CORRETAMENTE. NÃO HÁ FOTOS DE TODAS AS ETAPAS",IF(AND(AE664="NC",AF664="NC"),"NÃO UTILIZOU O PDA",IF(AND(AE664="NA",AF664="NA"),"NÃO AVALIADO POR FALHA DE SINCRONISMO"))))</f>
        <v>0</v>
      </c>
      <c r="AH664" s="144"/>
      <c r="AI664" s="150" t="s">
        <v>6</v>
      </c>
      <c r="AJ664" s="149">
        <f>E664</f>
        <v>0</v>
      </c>
      <c r="AK664" s="151" t="s">
        <v>60</v>
      </c>
    </row>
    <row r="665" spans="1:37" ht="30" customHeight="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193"/>
      <c r="O665" s="155"/>
      <c r="P665" s="90"/>
      <c r="Q665" s="144"/>
      <c r="R665" s="90"/>
      <c r="S665" s="144"/>
      <c r="T665" s="90"/>
      <c r="U665" s="144"/>
      <c r="V665" s="90"/>
      <c r="W665" s="144"/>
      <c r="X665" s="90"/>
      <c r="Y665" s="144"/>
      <c r="Z665" s="90"/>
      <c r="AA665" s="144"/>
      <c r="AB665" s="90"/>
      <c r="AC665" s="144"/>
      <c r="AD665" s="90"/>
      <c r="AE665" s="144"/>
      <c r="AF665" s="142" t="str">
        <f>IF(AND(O665="",Q665="",S665="",U665="",W665="",Y665="",AA665="",AC665=""),"",IF(OR(AND(O665&lt;&gt;"NA",O665&lt;&gt;"C",O665&lt;&gt;"NC",O665&lt;&gt;"SF",O665&lt;&gt;""),AND(Q665&lt;&gt;"NA",Q665&lt;&gt;"C",Q665&lt;&gt;"NC",Q665&lt;&gt;"SF",Q665&lt;&gt;""),AND(S665&lt;&gt;"NA",S665&lt;&gt;"C",S665&lt;&gt;"NC",S665&lt;&gt;"SF",S665&lt;&gt;""),AND(U665&lt;&gt;"NA",U665&lt;&gt;"C",U665&lt;&gt;"NC",U665&lt;&gt;"SF",U665&lt;&gt;""),AND(W665&lt;&gt;"NA",W665&lt;&gt;"C",W665&lt;&gt;"NC",W665&lt;&gt;"SF",W665&lt;&gt;""),AND(Y665&lt;&gt;"NA",Y665&lt;&gt;"C",Y665&lt;&gt;"NC",Y665&lt;&gt;"SF",Y665&lt;&gt;""),AND(AA665&lt;&gt;"NA",AA665&lt;&gt;"C",AA665&lt;&gt;"NC",AA665&lt;&gt;"SF",AA665&lt;&gt;""),AND(AC665&lt;&gt;"NA",AC665&lt;&gt;"C",AC665&lt;&gt;"NC",AC665&lt;&gt;"SF",AC665&lt;&gt;"")),"FALSO",IF(AND(O665="NA",Q665="NA",S665="NA",U665="NA",W665="NA",Y665="NA",AA665="NA",AC665="NA"),"NA",IF(OR(O665="NC",Q665="NC",S665="NC",U665="NC",W665="NC",Y665="NC",AA665="NC",AC665="NC",O665="SF",Q665="SF",S665="SF",U665="SF",W665="SF",Y665="SF",AA665="SF",AC665="SF"),"NC",IF(OR(O665="C",Q665="C",S665="C",U665="C",W665="C",Y665="C",AA665="C",AC665="C"),"C","")))))</f>
        <v/>
      </c>
      <c r="AG665" s="185" t="b">
        <f>IF(AND(AE665="C",AF665="C"),"UTILIZOU O PDA CORRETAMENTE",IF(AND(AE665="C",AF665="NC"),"UTILIZOU O PDA CORRETAMENTE. NÃO HÁ FOTOS DE TODAS AS ETAPAS",IF(AND(AE665="NC",AF665="NC"),"NÃO UTILIZOU O PDA",IF(AND(AE665="NA",AF665="NA"),"NÃO AVALIADO POR FALHA DE SINCRONISMO"))))</f>
        <v>0</v>
      </c>
      <c r="AH665" s="144"/>
      <c r="AI665" s="150" t="s">
        <v>6</v>
      </c>
      <c r="AJ665" s="149">
        <f>E665</f>
        <v>0</v>
      </c>
      <c r="AK665" s="151" t="s">
        <v>60</v>
      </c>
    </row>
    <row r="666" spans="1:37" ht="30" customHeight="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193"/>
      <c r="O666" s="155"/>
      <c r="P666" s="90"/>
      <c r="Q666" s="144"/>
      <c r="R666" s="90"/>
      <c r="S666" s="144"/>
      <c r="T666" s="90"/>
      <c r="U666" s="144"/>
      <c r="V666" s="90"/>
      <c r="W666" s="144"/>
      <c r="X666" s="90"/>
      <c r="Y666" s="144"/>
      <c r="Z666" s="90"/>
      <c r="AA666" s="144"/>
      <c r="AB666" s="90"/>
      <c r="AC666" s="144"/>
      <c r="AD666" s="90"/>
      <c r="AE666" s="144"/>
      <c r="AF666" s="142" t="str">
        <f>IF(AND(O666="",Q666="",S666="",U666="",W666="",Y666="",AA666="",AC666=""),"",IF(OR(AND(O666&lt;&gt;"NA",O666&lt;&gt;"C",O666&lt;&gt;"NC",O666&lt;&gt;"SF",O666&lt;&gt;""),AND(Q666&lt;&gt;"NA",Q666&lt;&gt;"C",Q666&lt;&gt;"NC",Q666&lt;&gt;"SF",Q666&lt;&gt;""),AND(S666&lt;&gt;"NA",S666&lt;&gt;"C",S666&lt;&gt;"NC",S666&lt;&gt;"SF",S666&lt;&gt;""),AND(U666&lt;&gt;"NA",U666&lt;&gt;"C",U666&lt;&gt;"NC",U666&lt;&gt;"SF",U666&lt;&gt;""),AND(W666&lt;&gt;"NA",W666&lt;&gt;"C",W666&lt;&gt;"NC",W666&lt;&gt;"SF",W666&lt;&gt;""),AND(Y666&lt;&gt;"NA",Y666&lt;&gt;"C",Y666&lt;&gt;"NC",Y666&lt;&gt;"SF",Y666&lt;&gt;""),AND(AA666&lt;&gt;"NA",AA666&lt;&gt;"C",AA666&lt;&gt;"NC",AA666&lt;&gt;"SF",AA666&lt;&gt;""),AND(AC666&lt;&gt;"NA",AC666&lt;&gt;"C",AC666&lt;&gt;"NC",AC666&lt;&gt;"SF",AC666&lt;&gt;"")),"FALSO",IF(AND(O666="NA",Q666="NA",S666="NA",U666="NA",W666="NA",Y666="NA",AA666="NA",AC666="NA"),"NA",IF(OR(O666="NC",Q666="NC",S666="NC",U666="NC",W666="NC",Y666="NC",AA666="NC",AC666="NC",O666="SF",Q666="SF",S666="SF",U666="SF",W666="SF",Y666="SF",AA666="SF",AC666="SF"),"NC",IF(OR(O666="C",Q666="C",S666="C",U666="C",W666="C",Y666="C",AA666="C",AC666="C"),"C","")))))</f>
        <v/>
      </c>
      <c r="AG666" s="185" t="b">
        <f>IF(AND(AE666="C",AF666="C"),"UTILIZOU O PDA CORRETAMENTE",IF(AND(AE666="C",AF666="NC"),"UTILIZOU O PDA CORRETAMENTE. NÃO HÁ FOTOS DE TODAS AS ETAPAS",IF(AND(AE666="NC",AF666="NC"),"NÃO UTILIZOU O PDA",IF(AND(AE666="NA",AF666="NA"),"NÃO AVALIADO POR FALHA DE SINCRONISMO"))))</f>
        <v>0</v>
      </c>
      <c r="AH666" s="144"/>
      <c r="AI666" s="150" t="s">
        <v>6</v>
      </c>
      <c r="AJ666" s="149">
        <f>E666</f>
        <v>0</v>
      </c>
      <c r="AK666" s="151" t="s">
        <v>60</v>
      </c>
    </row>
    <row r="667" spans="1:37" ht="30" customHeight="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193"/>
      <c r="O667" s="155"/>
      <c r="P667" s="90"/>
      <c r="Q667" s="144"/>
      <c r="R667" s="90"/>
      <c r="S667" s="144"/>
      <c r="T667" s="90"/>
      <c r="U667" s="144"/>
      <c r="V667" s="90"/>
      <c r="W667" s="144"/>
      <c r="X667" s="90"/>
      <c r="Y667" s="144"/>
      <c r="Z667" s="90"/>
      <c r="AA667" s="144"/>
      <c r="AB667" s="90"/>
      <c r="AC667" s="144"/>
      <c r="AD667" s="90"/>
      <c r="AE667" s="144"/>
      <c r="AF667" s="142" t="str">
        <f>IF(AND(O667="",Q667="",S667="",U667="",W667="",Y667="",AA667="",AC667=""),"",IF(OR(AND(O667&lt;&gt;"NA",O667&lt;&gt;"C",O667&lt;&gt;"NC",O667&lt;&gt;"SF",O667&lt;&gt;""),AND(Q667&lt;&gt;"NA",Q667&lt;&gt;"C",Q667&lt;&gt;"NC",Q667&lt;&gt;"SF",Q667&lt;&gt;""),AND(S667&lt;&gt;"NA",S667&lt;&gt;"C",S667&lt;&gt;"NC",S667&lt;&gt;"SF",S667&lt;&gt;""),AND(U667&lt;&gt;"NA",U667&lt;&gt;"C",U667&lt;&gt;"NC",U667&lt;&gt;"SF",U667&lt;&gt;""),AND(W667&lt;&gt;"NA",W667&lt;&gt;"C",W667&lt;&gt;"NC",W667&lt;&gt;"SF",W667&lt;&gt;""),AND(Y667&lt;&gt;"NA",Y667&lt;&gt;"C",Y667&lt;&gt;"NC",Y667&lt;&gt;"SF",Y667&lt;&gt;""),AND(AA667&lt;&gt;"NA",AA667&lt;&gt;"C",AA667&lt;&gt;"NC",AA667&lt;&gt;"SF",AA667&lt;&gt;""),AND(AC667&lt;&gt;"NA",AC667&lt;&gt;"C",AC667&lt;&gt;"NC",AC667&lt;&gt;"SF",AC667&lt;&gt;"")),"FALSO",IF(AND(O667="NA",Q667="NA",S667="NA",U667="NA",W667="NA",Y667="NA",AA667="NA",AC667="NA"),"NA",IF(OR(O667="NC",Q667="NC",S667="NC",U667="NC",W667="NC",Y667="NC",AA667="NC",AC667="NC",O667="SF",Q667="SF",S667="SF",U667="SF",W667="SF",Y667="SF",AA667="SF",AC667="SF"),"NC",IF(OR(O667="C",Q667="C",S667="C",U667="C",W667="C",Y667="C",AA667="C",AC667="C"),"C","")))))</f>
        <v/>
      </c>
      <c r="AG667" s="185" t="b">
        <f>IF(AND(AE667="C",AF667="C"),"UTILIZOU O PDA CORRETAMENTE",IF(AND(AE667="C",AF667="NC"),"UTILIZOU O PDA CORRETAMENTE. NÃO HÁ FOTOS DE TODAS AS ETAPAS",IF(AND(AE667="NC",AF667="NC"),"NÃO UTILIZOU O PDA",IF(AND(AE667="NA",AF667="NA"),"NÃO AVALIADO POR FALHA DE SINCRONISMO"))))</f>
        <v>0</v>
      </c>
      <c r="AH667" s="144"/>
      <c r="AI667" s="150" t="s">
        <v>6</v>
      </c>
      <c r="AJ667" s="149">
        <f>E667</f>
        <v>0</v>
      </c>
      <c r="AK667" s="151" t="s">
        <v>60</v>
      </c>
    </row>
    <row r="668" spans="1:37" ht="30" customHeight="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193"/>
      <c r="O668" s="155"/>
      <c r="P668" s="90"/>
      <c r="Q668" s="144"/>
      <c r="R668" s="90"/>
      <c r="S668" s="144"/>
      <c r="T668" s="90"/>
      <c r="U668" s="144"/>
      <c r="V668" s="90"/>
      <c r="W668" s="144"/>
      <c r="X668" s="90"/>
      <c r="Y668" s="144"/>
      <c r="Z668" s="90"/>
      <c r="AA668" s="144"/>
      <c r="AB668" s="90"/>
      <c r="AC668" s="144"/>
      <c r="AD668" s="90"/>
      <c r="AE668" s="144"/>
      <c r="AF668" s="142" t="str">
        <f>IF(AND(O668="",Q668="",S668="",U668="",W668="",Y668="",AA668="",AC668=""),"",IF(OR(AND(O668&lt;&gt;"NA",O668&lt;&gt;"C",O668&lt;&gt;"NC",O668&lt;&gt;"SF",O668&lt;&gt;""),AND(Q668&lt;&gt;"NA",Q668&lt;&gt;"C",Q668&lt;&gt;"NC",Q668&lt;&gt;"SF",Q668&lt;&gt;""),AND(S668&lt;&gt;"NA",S668&lt;&gt;"C",S668&lt;&gt;"NC",S668&lt;&gt;"SF",S668&lt;&gt;""),AND(U668&lt;&gt;"NA",U668&lt;&gt;"C",U668&lt;&gt;"NC",U668&lt;&gt;"SF",U668&lt;&gt;""),AND(W668&lt;&gt;"NA",W668&lt;&gt;"C",W668&lt;&gt;"NC",W668&lt;&gt;"SF",W668&lt;&gt;""),AND(Y668&lt;&gt;"NA",Y668&lt;&gt;"C",Y668&lt;&gt;"NC",Y668&lt;&gt;"SF",Y668&lt;&gt;""),AND(AA668&lt;&gt;"NA",AA668&lt;&gt;"C",AA668&lt;&gt;"NC",AA668&lt;&gt;"SF",AA668&lt;&gt;""),AND(AC668&lt;&gt;"NA",AC668&lt;&gt;"C",AC668&lt;&gt;"NC",AC668&lt;&gt;"SF",AC668&lt;&gt;"")),"FALSO",IF(AND(O668="NA",Q668="NA",S668="NA",U668="NA",W668="NA",Y668="NA",AA668="NA",AC668="NA"),"NA",IF(OR(O668="NC",Q668="NC",S668="NC",U668="NC",W668="NC",Y668="NC",AA668="NC",AC668="NC",O668="SF",Q668="SF",S668="SF",U668="SF",W668="SF",Y668="SF",AA668="SF",AC668="SF"),"NC",IF(OR(O668="C",Q668="C",S668="C",U668="C",W668="C",Y668="C",AA668="C",AC668="C"),"C","")))))</f>
        <v/>
      </c>
      <c r="AG668" s="185" t="b">
        <f>IF(AND(AE668="C",AF668="C"),"UTILIZOU O PDA CORRETAMENTE",IF(AND(AE668="C",AF668="NC"),"UTILIZOU O PDA CORRETAMENTE. NÃO HÁ FOTOS DE TODAS AS ETAPAS",IF(AND(AE668="NC",AF668="NC"),"NÃO UTILIZOU O PDA",IF(AND(AE668="NA",AF668="NA"),"NÃO AVALIADO POR FALHA DE SINCRONISMO"))))</f>
        <v>0</v>
      </c>
      <c r="AH668" s="144"/>
      <c r="AI668" s="150" t="s">
        <v>6</v>
      </c>
      <c r="AJ668" s="149">
        <f>E668</f>
        <v>0</v>
      </c>
      <c r="AK668" s="151" t="s">
        <v>60</v>
      </c>
    </row>
    <row r="669" spans="1:37" ht="30" customHeight="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193"/>
      <c r="O669" s="155"/>
      <c r="P669" s="90"/>
      <c r="Q669" s="144"/>
      <c r="R669" s="90"/>
      <c r="S669" s="144"/>
      <c r="T669" s="90"/>
      <c r="U669" s="144"/>
      <c r="V669" s="90"/>
      <c r="W669" s="144"/>
      <c r="X669" s="90"/>
      <c r="Y669" s="144"/>
      <c r="Z669" s="90"/>
      <c r="AA669" s="144"/>
      <c r="AB669" s="90"/>
      <c r="AC669" s="144"/>
      <c r="AD669" s="90"/>
      <c r="AE669" s="144"/>
      <c r="AF669" s="142" t="str">
        <f>IF(AND(O669="",Q669="",S669="",U669="",W669="",Y669="",AA669="",AC669=""),"",IF(OR(AND(O669&lt;&gt;"NA",O669&lt;&gt;"C",O669&lt;&gt;"NC",O669&lt;&gt;"SF",O669&lt;&gt;""),AND(Q669&lt;&gt;"NA",Q669&lt;&gt;"C",Q669&lt;&gt;"NC",Q669&lt;&gt;"SF",Q669&lt;&gt;""),AND(S669&lt;&gt;"NA",S669&lt;&gt;"C",S669&lt;&gt;"NC",S669&lt;&gt;"SF",S669&lt;&gt;""),AND(U669&lt;&gt;"NA",U669&lt;&gt;"C",U669&lt;&gt;"NC",U669&lt;&gt;"SF",U669&lt;&gt;""),AND(W669&lt;&gt;"NA",W669&lt;&gt;"C",W669&lt;&gt;"NC",W669&lt;&gt;"SF",W669&lt;&gt;""),AND(Y669&lt;&gt;"NA",Y669&lt;&gt;"C",Y669&lt;&gt;"NC",Y669&lt;&gt;"SF",Y669&lt;&gt;""),AND(AA669&lt;&gt;"NA",AA669&lt;&gt;"C",AA669&lt;&gt;"NC",AA669&lt;&gt;"SF",AA669&lt;&gt;""),AND(AC669&lt;&gt;"NA",AC669&lt;&gt;"C",AC669&lt;&gt;"NC",AC669&lt;&gt;"SF",AC669&lt;&gt;"")),"FALSO",IF(AND(O669="NA",Q669="NA",S669="NA",U669="NA",W669="NA",Y669="NA",AA669="NA",AC669="NA"),"NA",IF(OR(O669="NC",Q669="NC",S669="NC",U669="NC",W669="NC",Y669="NC",AA669="NC",AC669="NC",O669="SF",Q669="SF",S669="SF",U669="SF",W669="SF",Y669="SF",AA669="SF",AC669="SF"),"NC",IF(OR(O669="C",Q669="C",S669="C",U669="C",W669="C",Y669="C",AA669="C",AC669="C"),"C","")))))</f>
        <v/>
      </c>
      <c r="AG669" s="185" t="b">
        <f>IF(AND(AE669="C",AF669="C"),"UTILIZOU O PDA CORRETAMENTE",IF(AND(AE669="C",AF669="NC"),"UTILIZOU O PDA CORRETAMENTE. NÃO HÁ FOTOS DE TODAS AS ETAPAS",IF(AND(AE669="NC",AF669="NC"),"NÃO UTILIZOU O PDA",IF(AND(AE669="NA",AF669="NA"),"NÃO AVALIADO POR FALHA DE SINCRONISMO"))))</f>
        <v>0</v>
      </c>
      <c r="AH669" s="144"/>
      <c r="AI669" s="150" t="s">
        <v>6</v>
      </c>
      <c r="AJ669" s="149">
        <f>E669</f>
        <v>0</v>
      </c>
      <c r="AK669" s="151" t="s">
        <v>60</v>
      </c>
    </row>
    <row r="670" spans="1:37" ht="30" customHeight="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193"/>
      <c r="O670" s="155"/>
      <c r="P670" s="90"/>
      <c r="Q670" s="144"/>
      <c r="R670" s="90"/>
      <c r="S670" s="144"/>
      <c r="T670" s="90"/>
      <c r="U670" s="144"/>
      <c r="V670" s="90"/>
      <c r="W670" s="144"/>
      <c r="X670" s="90"/>
      <c r="Y670" s="144"/>
      <c r="Z670" s="90"/>
      <c r="AA670" s="144"/>
      <c r="AB670" s="90"/>
      <c r="AC670" s="144"/>
      <c r="AD670" s="90"/>
      <c r="AE670" s="144"/>
      <c r="AF670" s="142" t="str">
        <f>IF(AND(O670="",Q670="",S670="",U670="",W670="",Y670="",AA670="",AC670=""),"",IF(OR(AND(O670&lt;&gt;"NA",O670&lt;&gt;"C",O670&lt;&gt;"NC",O670&lt;&gt;"SF",O670&lt;&gt;""),AND(Q670&lt;&gt;"NA",Q670&lt;&gt;"C",Q670&lt;&gt;"NC",Q670&lt;&gt;"SF",Q670&lt;&gt;""),AND(S670&lt;&gt;"NA",S670&lt;&gt;"C",S670&lt;&gt;"NC",S670&lt;&gt;"SF",S670&lt;&gt;""),AND(U670&lt;&gt;"NA",U670&lt;&gt;"C",U670&lt;&gt;"NC",U670&lt;&gt;"SF",U670&lt;&gt;""),AND(W670&lt;&gt;"NA",W670&lt;&gt;"C",W670&lt;&gt;"NC",W670&lt;&gt;"SF",W670&lt;&gt;""),AND(Y670&lt;&gt;"NA",Y670&lt;&gt;"C",Y670&lt;&gt;"NC",Y670&lt;&gt;"SF",Y670&lt;&gt;""),AND(AA670&lt;&gt;"NA",AA670&lt;&gt;"C",AA670&lt;&gt;"NC",AA670&lt;&gt;"SF",AA670&lt;&gt;""),AND(AC670&lt;&gt;"NA",AC670&lt;&gt;"C",AC670&lt;&gt;"NC",AC670&lt;&gt;"SF",AC670&lt;&gt;"")),"FALSO",IF(AND(O670="NA",Q670="NA",S670="NA",U670="NA",W670="NA",Y670="NA",AA670="NA",AC670="NA"),"NA",IF(OR(O670="NC",Q670="NC",S670="NC",U670="NC",W670="NC",Y670="NC",AA670="NC",AC670="NC",O670="SF",Q670="SF",S670="SF",U670="SF",W670="SF",Y670="SF",AA670="SF",AC670="SF"),"NC",IF(OR(O670="C",Q670="C",S670="C",U670="C",W670="C",Y670="C",AA670="C",AC670="C"),"C","")))))</f>
        <v/>
      </c>
      <c r="AG670" s="185" t="b">
        <f>IF(AND(AE670="C",AF670="C"),"UTILIZOU O PDA CORRETAMENTE",IF(AND(AE670="C",AF670="NC"),"UTILIZOU O PDA CORRETAMENTE. NÃO HÁ FOTOS DE TODAS AS ETAPAS",IF(AND(AE670="NC",AF670="NC"),"NÃO UTILIZOU O PDA",IF(AND(AE670="NA",AF670="NA"),"NÃO AVALIADO POR FALHA DE SINCRONISMO"))))</f>
        <v>0</v>
      </c>
      <c r="AH670" s="144"/>
      <c r="AI670" s="150" t="s">
        <v>6</v>
      </c>
      <c r="AJ670" s="149">
        <f>E670</f>
        <v>0</v>
      </c>
      <c r="AK670" s="151" t="s">
        <v>60</v>
      </c>
    </row>
    <row r="671" spans="1:37" ht="30" customHeight="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193"/>
      <c r="O671" s="155"/>
      <c r="P671" s="90"/>
      <c r="Q671" s="144"/>
      <c r="R671" s="90"/>
      <c r="S671" s="144"/>
      <c r="T671" s="90"/>
      <c r="U671" s="144"/>
      <c r="V671" s="90"/>
      <c r="W671" s="144"/>
      <c r="X671" s="90"/>
      <c r="Y671" s="144"/>
      <c r="Z671" s="90"/>
      <c r="AA671" s="144"/>
      <c r="AB671" s="90"/>
      <c r="AC671" s="144"/>
      <c r="AD671" s="90"/>
      <c r="AE671" s="144"/>
      <c r="AF671" s="142" t="str">
        <f>IF(AND(O671="",Q671="",S671="",U671="",W671="",Y671="",AA671="",AC671=""),"",IF(OR(AND(O671&lt;&gt;"NA",O671&lt;&gt;"C",O671&lt;&gt;"NC",O671&lt;&gt;"SF",O671&lt;&gt;""),AND(Q671&lt;&gt;"NA",Q671&lt;&gt;"C",Q671&lt;&gt;"NC",Q671&lt;&gt;"SF",Q671&lt;&gt;""),AND(S671&lt;&gt;"NA",S671&lt;&gt;"C",S671&lt;&gt;"NC",S671&lt;&gt;"SF",S671&lt;&gt;""),AND(U671&lt;&gt;"NA",U671&lt;&gt;"C",U671&lt;&gt;"NC",U671&lt;&gt;"SF",U671&lt;&gt;""),AND(W671&lt;&gt;"NA",W671&lt;&gt;"C",W671&lt;&gt;"NC",W671&lt;&gt;"SF",W671&lt;&gt;""),AND(Y671&lt;&gt;"NA",Y671&lt;&gt;"C",Y671&lt;&gt;"NC",Y671&lt;&gt;"SF",Y671&lt;&gt;""),AND(AA671&lt;&gt;"NA",AA671&lt;&gt;"C",AA671&lt;&gt;"NC",AA671&lt;&gt;"SF",AA671&lt;&gt;""),AND(AC671&lt;&gt;"NA",AC671&lt;&gt;"C",AC671&lt;&gt;"NC",AC671&lt;&gt;"SF",AC671&lt;&gt;"")),"FALSO",IF(AND(O671="NA",Q671="NA",S671="NA",U671="NA",W671="NA",Y671="NA",AA671="NA",AC671="NA"),"NA",IF(OR(O671="NC",Q671="NC",S671="NC",U671="NC",W671="NC",Y671="NC",AA671="NC",AC671="NC",O671="SF",Q671="SF",S671="SF",U671="SF",W671="SF",Y671="SF",AA671="SF",AC671="SF"),"NC",IF(OR(O671="C",Q671="C",S671="C",U671="C",W671="C",Y671="C",AA671="C",AC671="C"),"C","")))))</f>
        <v/>
      </c>
      <c r="AG671" s="185" t="b">
        <f>IF(AND(AE671="C",AF671="C"),"UTILIZOU O PDA CORRETAMENTE",IF(AND(AE671="C",AF671="NC"),"UTILIZOU O PDA CORRETAMENTE. NÃO HÁ FOTOS DE TODAS AS ETAPAS",IF(AND(AE671="NC",AF671="NC"),"NÃO UTILIZOU O PDA",IF(AND(AE671="NA",AF671="NA"),"NÃO AVALIADO POR FALHA DE SINCRONISMO"))))</f>
        <v>0</v>
      </c>
      <c r="AH671" s="144"/>
      <c r="AI671" s="150" t="s">
        <v>6</v>
      </c>
      <c r="AJ671" s="149">
        <f>E671</f>
        <v>0</v>
      </c>
      <c r="AK671" s="151" t="s">
        <v>60</v>
      </c>
    </row>
    <row r="672" spans="1:37" ht="30" customHeight="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193"/>
      <c r="O672" s="155"/>
      <c r="P672" s="90"/>
      <c r="Q672" s="144"/>
      <c r="R672" s="90"/>
      <c r="S672" s="144"/>
      <c r="T672" s="90"/>
      <c r="U672" s="144"/>
      <c r="V672" s="90"/>
      <c r="W672" s="144"/>
      <c r="X672" s="90"/>
      <c r="Y672" s="144"/>
      <c r="Z672" s="90"/>
      <c r="AA672" s="144"/>
      <c r="AB672" s="90"/>
      <c r="AC672" s="144"/>
      <c r="AD672" s="90"/>
      <c r="AE672" s="144"/>
      <c r="AF672" s="142" t="str">
        <f>IF(AND(O672="",Q672="",S672="",U672="",W672="",Y672="",AA672="",AC672=""),"",IF(OR(AND(O672&lt;&gt;"NA",O672&lt;&gt;"C",O672&lt;&gt;"NC",O672&lt;&gt;"SF",O672&lt;&gt;""),AND(Q672&lt;&gt;"NA",Q672&lt;&gt;"C",Q672&lt;&gt;"NC",Q672&lt;&gt;"SF",Q672&lt;&gt;""),AND(S672&lt;&gt;"NA",S672&lt;&gt;"C",S672&lt;&gt;"NC",S672&lt;&gt;"SF",S672&lt;&gt;""),AND(U672&lt;&gt;"NA",U672&lt;&gt;"C",U672&lt;&gt;"NC",U672&lt;&gt;"SF",U672&lt;&gt;""),AND(W672&lt;&gt;"NA",W672&lt;&gt;"C",W672&lt;&gt;"NC",W672&lt;&gt;"SF",W672&lt;&gt;""),AND(Y672&lt;&gt;"NA",Y672&lt;&gt;"C",Y672&lt;&gt;"NC",Y672&lt;&gt;"SF",Y672&lt;&gt;""),AND(AA672&lt;&gt;"NA",AA672&lt;&gt;"C",AA672&lt;&gt;"NC",AA672&lt;&gt;"SF",AA672&lt;&gt;""),AND(AC672&lt;&gt;"NA",AC672&lt;&gt;"C",AC672&lt;&gt;"NC",AC672&lt;&gt;"SF",AC672&lt;&gt;"")),"FALSO",IF(AND(O672="NA",Q672="NA",S672="NA",U672="NA",W672="NA",Y672="NA",AA672="NA",AC672="NA"),"NA",IF(OR(O672="NC",Q672="NC",S672="NC",U672="NC",W672="NC",Y672="NC",AA672="NC",AC672="NC",O672="SF",Q672="SF",S672="SF",U672="SF",W672="SF",Y672="SF",AA672="SF",AC672="SF"),"NC",IF(OR(O672="C",Q672="C",S672="C",U672="C",W672="C",Y672="C",AA672="C",AC672="C"),"C","")))))</f>
        <v/>
      </c>
      <c r="AG672" s="185" t="b">
        <f>IF(AND(AE672="C",AF672="C"),"UTILIZOU O PDA CORRETAMENTE",IF(AND(AE672="C",AF672="NC"),"UTILIZOU O PDA CORRETAMENTE. NÃO HÁ FOTOS DE TODAS AS ETAPAS",IF(AND(AE672="NC",AF672="NC"),"NÃO UTILIZOU O PDA",IF(AND(AE672="NA",AF672="NA"),"NÃO AVALIADO POR FALHA DE SINCRONISMO"))))</f>
        <v>0</v>
      </c>
      <c r="AH672" s="144"/>
      <c r="AI672" s="150" t="s">
        <v>6</v>
      </c>
      <c r="AJ672" s="149">
        <f>E672</f>
        <v>0</v>
      </c>
      <c r="AK672" s="151" t="s">
        <v>60</v>
      </c>
    </row>
    <row r="673" spans="1:37" ht="30" customHeight="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193"/>
      <c r="O673" s="155"/>
      <c r="P673" s="90"/>
      <c r="Q673" s="144"/>
      <c r="R673" s="90"/>
      <c r="S673" s="144"/>
      <c r="T673" s="90"/>
      <c r="U673" s="144"/>
      <c r="V673" s="90"/>
      <c r="W673" s="144"/>
      <c r="X673" s="90"/>
      <c r="Y673" s="144"/>
      <c r="Z673" s="90"/>
      <c r="AA673" s="144"/>
      <c r="AB673" s="90"/>
      <c r="AC673" s="144"/>
      <c r="AD673" s="90"/>
      <c r="AE673" s="144"/>
      <c r="AF673" s="142" t="str">
        <f>IF(AND(O673="",Q673="",S673="",U673="",W673="",Y673="",AA673="",AC673=""),"",IF(OR(AND(O673&lt;&gt;"NA",O673&lt;&gt;"C",O673&lt;&gt;"NC",O673&lt;&gt;"SF",O673&lt;&gt;""),AND(Q673&lt;&gt;"NA",Q673&lt;&gt;"C",Q673&lt;&gt;"NC",Q673&lt;&gt;"SF",Q673&lt;&gt;""),AND(S673&lt;&gt;"NA",S673&lt;&gt;"C",S673&lt;&gt;"NC",S673&lt;&gt;"SF",S673&lt;&gt;""),AND(U673&lt;&gt;"NA",U673&lt;&gt;"C",U673&lt;&gt;"NC",U673&lt;&gt;"SF",U673&lt;&gt;""),AND(W673&lt;&gt;"NA",W673&lt;&gt;"C",W673&lt;&gt;"NC",W673&lt;&gt;"SF",W673&lt;&gt;""),AND(Y673&lt;&gt;"NA",Y673&lt;&gt;"C",Y673&lt;&gt;"NC",Y673&lt;&gt;"SF",Y673&lt;&gt;""),AND(AA673&lt;&gt;"NA",AA673&lt;&gt;"C",AA673&lt;&gt;"NC",AA673&lt;&gt;"SF",AA673&lt;&gt;""),AND(AC673&lt;&gt;"NA",AC673&lt;&gt;"C",AC673&lt;&gt;"NC",AC673&lt;&gt;"SF",AC673&lt;&gt;"")),"FALSO",IF(AND(O673="NA",Q673="NA",S673="NA",U673="NA",W673="NA",Y673="NA",AA673="NA",AC673="NA"),"NA",IF(OR(O673="NC",Q673="NC",S673="NC",U673="NC",W673="NC",Y673="NC",AA673="NC",AC673="NC",O673="SF",Q673="SF",S673="SF",U673="SF",W673="SF",Y673="SF",AA673="SF",AC673="SF"),"NC",IF(OR(O673="C",Q673="C",S673="C",U673="C",W673="C",Y673="C",AA673="C",AC673="C"),"C","")))))</f>
        <v/>
      </c>
      <c r="AG673" s="185" t="b">
        <f>IF(AND(AE673="C",AF673="C"),"UTILIZOU O PDA CORRETAMENTE",IF(AND(AE673="C",AF673="NC"),"UTILIZOU O PDA CORRETAMENTE. NÃO HÁ FOTOS DE TODAS AS ETAPAS",IF(AND(AE673="NC",AF673="NC"),"NÃO UTILIZOU O PDA",IF(AND(AE673="NA",AF673="NA"),"NÃO AVALIADO POR FALHA DE SINCRONISMO"))))</f>
        <v>0</v>
      </c>
      <c r="AH673" s="144"/>
      <c r="AI673" s="150" t="s">
        <v>6</v>
      </c>
      <c r="AJ673" s="149">
        <f>E673</f>
        <v>0</v>
      </c>
      <c r="AK673" s="151" t="s">
        <v>60</v>
      </c>
    </row>
    <row r="674" spans="1:37" ht="30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193"/>
      <c r="O674" s="155"/>
      <c r="P674" s="90"/>
      <c r="Q674" s="144"/>
      <c r="R674" s="90"/>
      <c r="S674" s="144"/>
      <c r="T674" s="90"/>
      <c r="U674" s="144"/>
      <c r="V674" s="90"/>
      <c r="W674" s="144"/>
      <c r="X674" s="90"/>
      <c r="Y674" s="144"/>
      <c r="Z674" s="90"/>
      <c r="AA674" s="144"/>
      <c r="AB674" s="90"/>
      <c r="AC674" s="144"/>
      <c r="AD674" s="90"/>
      <c r="AE674" s="144"/>
      <c r="AF674" s="142" t="str">
        <f>IF(AND(O674="",Q674="",S674="",U674="",W674="",Y674="",AA674="",AC674=""),"",IF(OR(AND(O674&lt;&gt;"NA",O674&lt;&gt;"C",O674&lt;&gt;"NC",O674&lt;&gt;"SF",O674&lt;&gt;""),AND(Q674&lt;&gt;"NA",Q674&lt;&gt;"C",Q674&lt;&gt;"NC",Q674&lt;&gt;"SF",Q674&lt;&gt;""),AND(S674&lt;&gt;"NA",S674&lt;&gt;"C",S674&lt;&gt;"NC",S674&lt;&gt;"SF",S674&lt;&gt;""),AND(U674&lt;&gt;"NA",U674&lt;&gt;"C",U674&lt;&gt;"NC",U674&lt;&gt;"SF",U674&lt;&gt;""),AND(W674&lt;&gt;"NA",W674&lt;&gt;"C",W674&lt;&gt;"NC",W674&lt;&gt;"SF",W674&lt;&gt;""),AND(Y674&lt;&gt;"NA",Y674&lt;&gt;"C",Y674&lt;&gt;"NC",Y674&lt;&gt;"SF",Y674&lt;&gt;""),AND(AA674&lt;&gt;"NA",AA674&lt;&gt;"C",AA674&lt;&gt;"NC",AA674&lt;&gt;"SF",AA674&lt;&gt;""),AND(AC674&lt;&gt;"NA",AC674&lt;&gt;"C",AC674&lt;&gt;"NC",AC674&lt;&gt;"SF",AC674&lt;&gt;"")),"FALSO",IF(AND(O674="NA",Q674="NA",S674="NA",U674="NA",W674="NA",Y674="NA",AA674="NA",AC674="NA"),"NA",IF(OR(O674="NC",Q674="NC",S674="NC",U674="NC",W674="NC",Y674="NC",AA674="NC",AC674="NC",O674="SF",Q674="SF",S674="SF",U674="SF",W674="SF",Y674="SF",AA674="SF",AC674="SF"),"NC",IF(OR(O674="C",Q674="C",S674="C",U674="C",W674="C",Y674="C",AA674="C",AC674="C"),"C","")))))</f>
        <v/>
      </c>
      <c r="AG674" s="185" t="b">
        <f>IF(AND(AE674="C",AF674="C"),"UTILIZOU O PDA CORRETAMENTE",IF(AND(AE674="C",AF674="NC"),"UTILIZOU O PDA CORRETAMENTE. NÃO HÁ FOTOS DE TODAS AS ETAPAS",IF(AND(AE674="NC",AF674="NC"),"NÃO UTILIZOU O PDA",IF(AND(AE674="NA",AF674="NA"),"NÃO AVALIADO POR FALHA DE SINCRONISMO"))))</f>
        <v>0</v>
      </c>
      <c r="AH674" s="144"/>
      <c r="AI674" s="150" t="s">
        <v>6</v>
      </c>
      <c r="AJ674" s="149">
        <f>E674</f>
        <v>0</v>
      </c>
      <c r="AK674" s="151" t="s">
        <v>60</v>
      </c>
    </row>
    <row r="675" spans="1:37" ht="30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193"/>
      <c r="O675" s="155"/>
      <c r="P675" s="90"/>
      <c r="Q675" s="144"/>
      <c r="R675" s="90"/>
      <c r="S675" s="144"/>
      <c r="T675" s="90"/>
      <c r="U675" s="144"/>
      <c r="V675" s="90"/>
      <c r="W675" s="144"/>
      <c r="X675" s="90"/>
      <c r="Y675" s="144"/>
      <c r="Z675" s="90"/>
      <c r="AA675" s="144"/>
      <c r="AB675" s="90"/>
      <c r="AC675" s="144"/>
      <c r="AD675" s="90"/>
      <c r="AE675" s="144"/>
      <c r="AF675" s="142" t="str">
        <f>IF(AND(O675="",Q675="",S675="",U675="",W675="",Y675="",AA675="",AC675=""),"",IF(OR(AND(O675&lt;&gt;"NA",O675&lt;&gt;"C",O675&lt;&gt;"NC",O675&lt;&gt;"SF",O675&lt;&gt;""),AND(Q675&lt;&gt;"NA",Q675&lt;&gt;"C",Q675&lt;&gt;"NC",Q675&lt;&gt;"SF",Q675&lt;&gt;""),AND(S675&lt;&gt;"NA",S675&lt;&gt;"C",S675&lt;&gt;"NC",S675&lt;&gt;"SF",S675&lt;&gt;""),AND(U675&lt;&gt;"NA",U675&lt;&gt;"C",U675&lt;&gt;"NC",U675&lt;&gt;"SF",U675&lt;&gt;""),AND(W675&lt;&gt;"NA",W675&lt;&gt;"C",W675&lt;&gt;"NC",W675&lt;&gt;"SF",W675&lt;&gt;""),AND(Y675&lt;&gt;"NA",Y675&lt;&gt;"C",Y675&lt;&gt;"NC",Y675&lt;&gt;"SF",Y675&lt;&gt;""),AND(AA675&lt;&gt;"NA",AA675&lt;&gt;"C",AA675&lt;&gt;"NC",AA675&lt;&gt;"SF",AA675&lt;&gt;""),AND(AC675&lt;&gt;"NA",AC675&lt;&gt;"C",AC675&lt;&gt;"NC",AC675&lt;&gt;"SF",AC675&lt;&gt;"")),"FALSO",IF(AND(O675="NA",Q675="NA",S675="NA",U675="NA",W675="NA",Y675="NA",AA675="NA",AC675="NA"),"NA",IF(OR(O675="NC",Q675="NC",S675="NC",U675="NC",W675="NC",Y675="NC",AA675="NC",AC675="NC",O675="SF",Q675="SF",S675="SF",U675="SF",W675="SF",Y675="SF",AA675="SF",AC675="SF"),"NC",IF(OR(O675="C",Q675="C",S675="C",U675="C",W675="C",Y675="C",AA675="C",AC675="C"),"C","")))))</f>
        <v/>
      </c>
      <c r="AG675" s="185" t="b">
        <f>IF(AND(AE675="C",AF675="C"),"UTILIZOU O PDA CORRETAMENTE",IF(AND(AE675="C",AF675="NC"),"UTILIZOU O PDA CORRETAMENTE. NÃO HÁ FOTOS DE TODAS AS ETAPAS",IF(AND(AE675="NC",AF675="NC"),"NÃO UTILIZOU O PDA",IF(AND(AE675="NA",AF675="NA"),"NÃO AVALIADO POR FALHA DE SINCRONISMO"))))</f>
        <v>0</v>
      </c>
      <c r="AH675" s="144"/>
      <c r="AI675" s="150" t="s">
        <v>6</v>
      </c>
      <c r="AJ675" s="149">
        <f>E675</f>
        <v>0</v>
      </c>
      <c r="AK675" s="151" t="s">
        <v>60</v>
      </c>
    </row>
    <row r="676" spans="1:37" ht="30" customHeight="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193"/>
      <c r="O676" s="155"/>
      <c r="P676" s="90"/>
      <c r="Q676" s="144"/>
      <c r="R676" s="90"/>
      <c r="S676" s="144"/>
      <c r="T676" s="90"/>
      <c r="U676" s="144"/>
      <c r="V676" s="90"/>
      <c r="W676" s="144"/>
      <c r="X676" s="90"/>
      <c r="Y676" s="144"/>
      <c r="Z676" s="90"/>
      <c r="AA676" s="144"/>
      <c r="AB676" s="90"/>
      <c r="AC676" s="144"/>
      <c r="AD676" s="90"/>
      <c r="AE676" s="144"/>
      <c r="AF676" s="142" t="str">
        <f>IF(AND(O676="",Q676="",S676="",U676="",W676="",Y676="",AA676="",AC676=""),"",IF(OR(AND(O676&lt;&gt;"NA",O676&lt;&gt;"C",O676&lt;&gt;"NC",O676&lt;&gt;"SF",O676&lt;&gt;""),AND(Q676&lt;&gt;"NA",Q676&lt;&gt;"C",Q676&lt;&gt;"NC",Q676&lt;&gt;"SF",Q676&lt;&gt;""),AND(S676&lt;&gt;"NA",S676&lt;&gt;"C",S676&lt;&gt;"NC",S676&lt;&gt;"SF",S676&lt;&gt;""),AND(U676&lt;&gt;"NA",U676&lt;&gt;"C",U676&lt;&gt;"NC",U676&lt;&gt;"SF",U676&lt;&gt;""),AND(W676&lt;&gt;"NA",W676&lt;&gt;"C",W676&lt;&gt;"NC",W676&lt;&gt;"SF",W676&lt;&gt;""),AND(Y676&lt;&gt;"NA",Y676&lt;&gt;"C",Y676&lt;&gt;"NC",Y676&lt;&gt;"SF",Y676&lt;&gt;""),AND(AA676&lt;&gt;"NA",AA676&lt;&gt;"C",AA676&lt;&gt;"NC",AA676&lt;&gt;"SF",AA676&lt;&gt;""),AND(AC676&lt;&gt;"NA",AC676&lt;&gt;"C",AC676&lt;&gt;"NC",AC676&lt;&gt;"SF",AC676&lt;&gt;"")),"FALSO",IF(AND(O676="NA",Q676="NA",S676="NA",U676="NA",W676="NA",Y676="NA",AA676="NA",AC676="NA"),"NA",IF(OR(O676="NC",Q676="NC",S676="NC",U676="NC",W676="NC",Y676="NC",AA676="NC",AC676="NC",O676="SF",Q676="SF",S676="SF",U676="SF",W676="SF",Y676="SF",AA676="SF",AC676="SF"),"NC",IF(OR(O676="C",Q676="C",S676="C",U676="C",W676="C",Y676="C",AA676="C",AC676="C"),"C","")))))</f>
        <v/>
      </c>
      <c r="AG676" s="185" t="b">
        <f>IF(AND(AE676="C",AF676="C"),"UTILIZOU O PDA CORRETAMENTE",IF(AND(AE676="C",AF676="NC"),"UTILIZOU O PDA CORRETAMENTE. NÃO HÁ FOTOS DE TODAS AS ETAPAS",IF(AND(AE676="NC",AF676="NC"),"NÃO UTILIZOU O PDA",IF(AND(AE676="NA",AF676="NA"),"NÃO AVALIADO POR FALHA DE SINCRONISMO"))))</f>
        <v>0</v>
      </c>
      <c r="AH676" s="144"/>
      <c r="AI676" s="150" t="s">
        <v>6</v>
      </c>
      <c r="AJ676" s="149">
        <f>E676</f>
        <v>0</v>
      </c>
      <c r="AK676" s="151" t="s">
        <v>60</v>
      </c>
    </row>
    <row r="677" spans="1:37" ht="30" customHeight="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193"/>
      <c r="O677" s="155"/>
      <c r="P677" s="90"/>
      <c r="Q677" s="144"/>
      <c r="R677" s="90"/>
      <c r="S677" s="144"/>
      <c r="T677" s="90"/>
      <c r="U677" s="144"/>
      <c r="V677" s="90"/>
      <c r="W677" s="144"/>
      <c r="X677" s="90"/>
      <c r="Y677" s="144"/>
      <c r="Z677" s="90"/>
      <c r="AA677" s="144"/>
      <c r="AB677" s="90"/>
      <c r="AC677" s="144"/>
      <c r="AD677" s="90"/>
      <c r="AE677" s="144"/>
      <c r="AF677" s="142" t="str">
        <f>IF(AND(O677="",Q677="",S677="",U677="",W677="",Y677="",AA677="",AC677=""),"",IF(OR(AND(O677&lt;&gt;"NA",O677&lt;&gt;"C",O677&lt;&gt;"NC",O677&lt;&gt;"SF",O677&lt;&gt;""),AND(Q677&lt;&gt;"NA",Q677&lt;&gt;"C",Q677&lt;&gt;"NC",Q677&lt;&gt;"SF",Q677&lt;&gt;""),AND(S677&lt;&gt;"NA",S677&lt;&gt;"C",S677&lt;&gt;"NC",S677&lt;&gt;"SF",S677&lt;&gt;""),AND(U677&lt;&gt;"NA",U677&lt;&gt;"C",U677&lt;&gt;"NC",U677&lt;&gt;"SF",U677&lt;&gt;""),AND(W677&lt;&gt;"NA",W677&lt;&gt;"C",W677&lt;&gt;"NC",W677&lt;&gt;"SF",W677&lt;&gt;""),AND(Y677&lt;&gt;"NA",Y677&lt;&gt;"C",Y677&lt;&gt;"NC",Y677&lt;&gt;"SF",Y677&lt;&gt;""),AND(AA677&lt;&gt;"NA",AA677&lt;&gt;"C",AA677&lt;&gt;"NC",AA677&lt;&gt;"SF",AA677&lt;&gt;""),AND(AC677&lt;&gt;"NA",AC677&lt;&gt;"C",AC677&lt;&gt;"NC",AC677&lt;&gt;"SF",AC677&lt;&gt;"")),"FALSO",IF(AND(O677="NA",Q677="NA",S677="NA",U677="NA",W677="NA",Y677="NA",AA677="NA",AC677="NA"),"NA",IF(OR(O677="NC",Q677="NC",S677="NC",U677="NC",W677="NC",Y677="NC",AA677="NC",AC677="NC",O677="SF",Q677="SF",S677="SF",U677="SF",W677="SF",Y677="SF",AA677="SF",AC677="SF"),"NC",IF(OR(O677="C",Q677="C",S677="C",U677="C",W677="C",Y677="C",AA677="C",AC677="C"),"C","")))))</f>
        <v/>
      </c>
      <c r="AG677" s="185" t="b">
        <f>IF(AND(AE677="C",AF677="C"),"UTILIZOU O PDA CORRETAMENTE",IF(AND(AE677="C",AF677="NC"),"UTILIZOU O PDA CORRETAMENTE. NÃO HÁ FOTOS DE TODAS AS ETAPAS",IF(AND(AE677="NC",AF677="NC"),"NÃO UTILIZOU O PDA",IF(AND(AE677="NA",AF677="NA"),"NÃO AVALIADO POR FALHA DE SINCRONISMO"))))</f>
        <v>0</v>
      </c>
      <c r="AH677" s="144"/>
      <c r="AI677" s="150" t="s">
        <v>6</v>
      </c>
      <c r="AJ677" s="149">
        <f>E677</f>
        <v>0</v>
      </c>
      <c r="AK677" s="151" t="s">
        <v>60</v>
      </c>
    </row>
    <row r="678" spans="1:37" ht="30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193"/>
      <c r="O678" s="155"/>
      <c r="P678" s="90"/>
      <c r="Q678" s="144"/>
      <c r="R678" s="90"/>
      <c r="S678" s="144"/>
      <c r="T678" s="90"/>
      <c r="U678" s="144"/>
      <c r="V678" s="90"/>
      <c r="W678" s="144"/>
      <c r="X678" s="90"/>
      <c r="Y678" s="144"/>
      <c r="Z678" s="90"/>
      <c r="AA678" s="144"/>
      <c r="AB678" s="90"/>
      <c r="AC678" s="144"/>
      <c r="AD678" s="90"/>
      <c r="AE678" s="144"/>
      <c r="AF678" s="142" t="str">
        <f>IF(AND(O678="",Q678="",S678="",U678="",W678="",Y678="",AA678="",AC678=""),"",IF(OR(AND(O678&lt;&gt;"NA",O678&lt;&gt;"C",O678&lt;&gt;"NC",O678&lt;&gt;"SF",O678&lt;&gt;""),AND(Q678&lt;&gt;"NA",Q678&lt;&gt;"C",Q678&lt;&gt;"NC",Q678&lt;&gt;"SF",Q678&lt;&gt;""),AND(S678&lt;&gt;"NA",S678&lt;&gt;"C",S678&lt;&gt;"NC",S678&lt;&gt;"SF",S678&lt;&gt;""),AND(U678&lt;&gt;"NA",U678&lt;&gt;"C",U678&lt;&gt;"NC",U678&lt;&gt;"SF",U678&lt;&gt;""),AND(W678&lt;&gt;"NA",W678&lt;&gt;"C",W678&lt;&gt;"NC",W678&lt;&gt;"SF",W678&lt;&gt;""),AND(Y678&lt;&gt;"NA",Y678&lt;&gt;"C",Y678&lt;&gt;"NC",Y678&lt;&gt;"SF",Y678&lt;&gt;""),AND(AA678&lt;&gt;"NA",AA678&lt;&gt;"C",AA678&lt;&gt;"NC",AA678&lt;&gt;"SF",AA678&lt;&gt;""),AND(AC678&lt;&gt;"NA",AC678&lt;&gt;"C",AC678&lt;&gt;"NC",AC678&lt;&gt;"SF",AC678&lt;&gt;"")),"FALSO",IF(AND(O678="NA",Q678="NA",S678="NA",U678="NA",W678="NA",Y678="NA",AA678="NA",AC678="NA"),"NA",IF(OR(O678="NC",Q678="NC",S678="NC",U678="NC",W678="NC",Y678="NC",AA678="NC",AC678="NC",O678="SF",Q678="SF",S678="SF",U678="SF",W678="SF",Y678="SF",AA678="SF",AC678="SF"),"NC",IF(OR(O678="C",Q678="C",S678="C",U678="C",W678="C",Y678="C",AA678="C",AC678="C"),"C","")))))</f>
        <v/>
      </c>
      <c r="AG678" s="185" t="b">
        <f>IF(AND(AE678="C",AF678="C"),"UTILIZOU O PDA CORRETAMENTE",IF(AND(AE678="C",AF678="NC"),"UTILIZOU O PDA CORRETAMENTE. NÃO HÁ FOTOS DE TODAS AS ETAPAS",IF(AND(AE678="NC",AF678="NC"),"NÃO UTILIZOU O PDA",IF(AND(AE678="NA",AF678="NA"),"NÃO AVALIADO POR FALHA DE SINCRONISMO"))))</f>
        <v>0</v>
      </c>
      <c r="AH678" s="144"/>
      <c r="AI678" s="150" t="s">
        <v>6</v>
      </c>
      <c r="AJ678" s="149">
        <f>E678</f>
        <v>0</v>
      </c>
      <c r="AK678" s="151" t="s">
        <v>60</v>
      </c>
    </row>
    <row r="679" spans="1:37" ht="30" customHeight="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193"/>
      <c r="O679" s="155"/>
      <c r="P679" s="90"/>
      <c r="Q679" s="144"/>
      <c r="R679" s="90"/>
      <c r="S679" s="144"/>
      <c r="T679" s="90"/>
      <c r="U679" s="144"/>
      <c r="V679" s="90"/>
      <c r="W679" s="144"/>
      <c r="X679" s="90"/>
      <c r="Y679" s="144"/>
      <c r="Z679" s="90"/>
      <c r="AA679" s="144"/>
      <c r="AB679" s="90"/>
      <c r="AC679" s="144"/>
      <c r="AD679" s="90"/>
      <c r="AE679" s="144"/>
      <c r="AF679" s="142" t="str">
        <f>IF(AND(O679="",Q679="",S679="",U679="",W679="",Y679="",AA679="",AC679=""),"",IF(OR(AND(O679&lt;&gt;"NA",O679&lt;&gt;"C",O679&lt;&gt;"NC",O679&lt;&gt;"SF",O679&lt;&gt;""),AND(Q679&lt;&gt;"NA",Q679&lt;&gt;"C",Q679&lt;&gt;"NC",Q679&lt;&gt;"SF",Q679&lt;&gt;""),AND(S679&lt;&gt;"NA",S679&lt;&gt;"C",S679&lt;&gt;"NC",S679&lt;&gt;"SF",S679&lt;&gt;""),AND(U679&lt;&gt;"NA",U679&lt;&gt;"C",U679&lt;&gt;"NC",U679&lt;&gt;"SF",U679&lt;&gt;""),AND(W679&lt;&gt;"NA",W679&lt;&gt;"C",W679&lt;&gt;"NC",W679&lt;&gt;"SF",W679&lt;&gt;""),AND(Y679&lt;&gt;"NA",Y679&lt;&gt;"C",Y679&lt;&gt;"NC",Y679&lt;&gt;"SF",Y679&lt;&gt;""),AND(AA679&lt;&gt;"NA",AA679&lt;&gt;"C",AA679&lt;&gt;"NC",AA679&lt;&gt;"SF",AA679&lt;&gt;""),AND(AC679&lt;&gt;"NA",AC679&lt;&gt;"C",AC679&lt;&gt;"NC",AC679&lt;&gt;"SF",AC679&lt;&gt;"")),"FALSO",IF(AND(O679="NA",Q679="NA",S679="NA",U679="NA",W679="NA",Y679="NA",AA679="NA",AC679="NA"),"NA",IF(OR(O679="NC",Q679="NC",S679="NC",U679="NC",W679="NC",Y679="NC",AA679="NC",AC679="NC",O679="SF",Q679="SF",S679="SF",U679="SF",W679="SF",Y679="SF",AA679="SF",AC679="SF"),"NC",IF(OR(O679="C",Q679="C",S679="C",U679="C",W679="C",Y679="C",AA679="C",AC679="C"),"C","")))))</f>
        <v/>
      </c>
      <c r="AG679" s="185" t="b">
        <f>IF(AND(AE679="C",AF679="C"),"UTILIZOU O PDA CORRETAMENTE",IF(AND(AE679="C",AF679="NC"),"UTILIZOU O PDA CORRETAMENTE. NÃO HÁ FOTOS DE TODAS AS ETAPAS",IF(AND(AE679="NC",AF679="NC"),"NÃO UTILIZOU O PDA",IF(AND(AE679="NA",AF679="NA"),"NÃO AVALIADO POR FALHA DE SINCRONISMO"))))</f>
        <v>0</v>
      </c>
      <c r="AH679" s="144"/>
      <c r="AI679" s="150" t="s">
        <v>6</v>
      </c>
      <c r="AJ679" s="149">
        <f>E679</f>
        <v>0</v>
      </c>
      <c r="AK679" s="151" t="s">
        <v>60</v>
      </c>
    </row>
    <row r="680" spans="1:37" ht="30" customHeight="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193"/>
      <c r="O680" s="155"/>
      <c r="P680" s="90"/>
      <c r="Q680" s="144"/>
      <c r="R680" s="90"/>
      <c r="S680" s="144"/>
      <c r="T680" s="90"/>
      <c r="U680" s="144"/>
      <c r="V680" s="90"/>
      <c r="W680" s="144"/>
      <c r="X680" s="90"/>
      <c r="Y680" s="144"/>
      <c r="Z680" s="90"/>
      <c r="AA680" s="144"/>
      <c r="AB680" s="90"/>
      <c r="AC680" s="144"/>
      <c r="AD680" s="90"/>
      <c r="AE680" s="144"/>
      <c r="AF680" s="142" t="str">
        <f>IF(AND(O680="",Q680="",S680="",U680="",W680="",Y680="",AA680="",AC680=""),"",IF(OR(AND(O680&lt;&gt;"NA",O680&lt;&gt;"C",O680&lt;&gt;"NC",O680&lt;&gt;"SF",O680&lt;&gt;""),AND(Q680&lt;&gt;"NA",Q680&lt;&gt;"C",Q680&lt;&gt;"NC",Q680&lt;&gt;"SF",Q680&lt;&gt;""),AND(S680&lt;&gt;"NA",S680&lt;&gt;"C",S680&lt;&gt;"NC",S680&lt;&gt;"SF",S680&lt;&gt;""),AND(U680&lt;&gt;"NA",U680&lt;&gt;"C",U680&lt;&gt;"NC",U680&lt;&gt;"SF",U680&lt;&gt;""),AND(W680&lt;&gt;"NA",W680&lt;&gt;"C",W680&lt;&gt;"NC",W680&lt;&gt;"SF",W680&lt;&gt;""),AND(Y680&lt;&gt;"NA",Y680&lt;&gt;"C",Y680&lt;&gt;"NC",Y680&lt;&gt;"SF",Y680&lt;&gt;""),AND(AA680&lt;&gt;"NA",AA680&lt;&gt;"C",AA680&lt;&gt;"NC",AA680&lt;&gt;"SF",AA680&lt;&gt;""),AND(AC680&lt;&gt;"NA",AC680&lt;&gt;"C",AC680&lt;&gt;"NC",AC680&lt;&gt;"SF",AC680&lt;&gt;"")),"FALSO",IF(AND(O680="NA",Q680="NA",S680="NA",U680="NA",W680="NA",Y680="NA",AA680="NA",AC680="NA"),"NA",IF(OR(O680="NC",Q680="NC",S680="NC",U680="NC",W680="NC",Y680="NC",AA680="NC",AC680="NC",O680="SF",Q680="SF",S680="SF",U680="SF",W680="SF",Y680="SF",AA680="SF",AC680="SF"),"NC",IF(OR(O680="C",Q680="C",S680="C",U680="C",W680="C",Y680="C",AA680="C",AC680="C"),"C","")))))</f>
        <v/>
      </c>
      <c r="AG680" s="185" t="b">
        <f>IF(AND(AE680="C",AF680="C"),"UTILIZOU O PDA CORRETAMENTE",IF(AND(AE680="C",AF680="NC"),"UTILIZOU O PDA CORRETAMENTE. NÃO HÁ FOTOS DE TODAS AS ETAPAS",IF(AND(AE680="NC",AF680="NC"),"NÃO UTILIZOU O PDA",IF(AND(AE680="NA",AF680="NA"),"NÃO AVALIADO POR FALHA DE SINCRONISMO"))))</f>
        <v>0</v>
      </c>
      <c r="AH680" s="144"/>
      <c r="AI680" s="150" t="s">
        <v>6</v>
      </c>
      <c r="AJ680" s="149">
        <f>E680</f>
        <v>0</v>
      </c>
      <c r="AK680" s="151" t="s">
        <v>60</v>
      </c>
    </row>
    <row r="681" spans="1:37" ht="30" customHeight="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193"/>
      <c r="O681" s="155"/>
      <c r="P681" s="90"/>
      <c r="Q681" s="144"/>
      <c r="R681" s="90"/>
      <c r="S681" s="144"/>
      <c r="T681" s="90"/>
      <c r="U681" s="144"/>
      <c r="V681" s="90"/>
      <c r="W681" s="144"/>
      <c r="X681" s="90"/>
      <c r="Y681" s="144"/>
      <c r="Z681" s="90"/>
      <c r="AA681" s="144"/>
      <c r="AB681" s="90"/>
      <c r="AC681" s="144"/>
      <c r="AD681" s="90"/>
      <c r="AE681" s="144"/>
      <c r="AF681" s="142" t="str">
        <f>IF(AND(O681="",Q681="",S681="",U681="",W681="",Y681="",AA681="",AC681=""),"",IF(OR(AND(O681&lt;&gt;"NA",O681&lt;&gt;"C",O681&lt;&gt;"NC",O681&lt;&gt;"SF",O681&lt;&gt;""),AND(Q681&lt;&gt;"NA",Q681&lt;&gt;"C",Q681&lt;&gt;"NC",Q681&lt;&gt;"SF",Q681&lt;&gt;""),AND(S681&lt;&gt;"NA",S681&lt;&gt;"C",S681&lt;&gt;"NC",S681&lt;&gt;"SF",S681&lt;&gt;""),AND(U681&lt;&gt;"NA",U681&lt;&gt;"C",U681&lt;&gt;"NC",U681&lt;&gt;"SF",U681&lt;&gt;""),AND(W681&lt;&gt;"NA",W681&lt;&gt;"C",W681&lt;&gt;"NC",W681&lt;&gt;"SF",W681&lt;&gt;""),AND(Y681&lt;&gt;"NA",Y681&lt;&gt;"C",Y681&lt;&gt;"NC",Y681&lt;&gt;"SF",Y681&lt;&gt;""),AND(AA681&lt;&gt;"NA",AA681&lt;&gt;"C",AA681&lt;&gt;"NC",AA681&lt;&gt;"SF",AA681&lt;&gt;""),AND(AC681&lt;&gt;"NA",AC681&lt;&gt;"C",AC681&lt;&gt;"NC",AC681&lt;&gt;"SF",AC681&lt;&gt;"")),"FALSO",IF(AND(O681="NA",Q681="NA",S681="NA",U681="NA",W681="NA",Y681="NA",AA681="NA",AC681="NA"),"NA",IF(OR(O681="NC",Q681="NC",S681="NC",U681="NC",W681="NC",Y681="NC",AA681="NC",AC681="NC",O681="SF",Q681="SF",S681="SF",U681="SF",W681="SF",Y681="SF",AA681="SF",AC681="SF"),"NC",IF(OR(O681="C",Q681="C",S681="C",U681="C",W681="C",Y681="C",AA681="C",AC681="C"),"C","")))))</f>
        <v/>
      </c>
      <c r="AG681" s="185" t="b">
        <f>IF(AND(AE681="C",AF681="C"),"UTILIZOU O PDA CORRETAMENTE",IF(AND(AE681="C",AF681="NC"),"UTILIZOU O PDA CORRETAMENTE. NÃO HÁ FOTOS DE TODAS AS ETAPAS",IF(AND(AE681="NC",AF681="NC"),"NÃO UTILIZOU O PDA",IF(AND(AE681="NA",AF681="NA"),"NÃO AVALIADO POR FALHA DE SINCRONISMO"))))</f>
        <v>0</v>
      </c>
      <c r="AH681" s="144"/>
      <c r="AI681" s="150" t="s">
        <v>6</v>
      </c>
      <c r="AJ681" s="149">
        <f>E681</f>
        <v>0</v>
      </c>
      <c r="AK681" s="151" t="s">
        <v>60</v>
      </c>
    </row>
    <row r="682" spans="1:37" ht="30" customHeight="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193"/>
      <c r="O682" s="155"/>
      <c r="P682" s="90"/>
      <c r="Q682" s="144"/>
      <c r="R682" s="90"/>
      <c r="S682" s="144"/>
      <c r="T682" s="90"/>
      <c r="U682" s="144"/>
      <c r="V682" s="90"/>
      <c r="W682" s="144"/>
      <c r="X682" s="90"/>
      <c r="Y682" s="144"/>
      <c r="Z682" s="90"/>
      <c r="AA682" s="144"/>
      <c r="AB682" s="90"/>
      <c r="AC682" s="144"/>
      <c r="AD682" s="90"/>
      <c r="AE682" s="144"/>
      <c r="AF682" s="142" t="str">
        <f>IF(AND(O682="",Q682="",S682="",U682="",W682="",Y682="",AA682="",AC682=""),"",IF(OR(AND(O682&lt;&gt;"NA",O682&lt;&gt;"C",O682&lt;&gt;"NC",O682&lt;&gt;"SF",O682&lt;&gt;""),AND(Q682&lt;&gt;"NA",Q682&lt;&gt;"C",Q682&lt;&gt;"NC",Q682&lt;&gt;"SF",Q682&lt;&gt;""),AND(S682&lt;&gt;"NA",S682&lt;&gt;"C",S682&lt;&gt;"NC",S682&lt;&gt;"SF",S682&lt;&gt;""),AND(U682&lt;&gt;"NA",U682&lt;&gt;"C",U682&lt;&gt;"NC",U682&lt;&gt;"SF",U682&lt;&gt;""),AND(W682&lt;&gt;"NA",W682&lt;&gt;"C",W682&lt;&gt;"NC",W682&lt;&gt;"SF",W682&lt;&gt;""),AND(Y682&lt;&gt;"NA",Y682&lt;&gt;"C",Y682&lt;&gt;"NC",Y682&lt;&gt;"SF",Y682&lt;&gt;""),AND(AA682&lt;&gt;"NA",AA682&lt;&gt;"C",AA682&lt;&gt;"NC",AA682&lt;&gt;"SF",AA682&lt;&gt;""),AND(AC682&lt;&gt;"NA",AC682&lt;&gt;"C",AC682&lt;&gt;"NC",AC682&lt;&gt;"SF",AC682&lt;&gt;"")),"FALSO",IF(AND(O682="NA",Q682="NA",S682="NA",U682="NA",W682="NA",Y682="NA",AA682="NA",AC682="NA"),"NA",IF(OR(O682="NC",Q682="NC",S682="NC",U682="NC",W682="NC",Y682="NC",AA682="NC",AC682="NC",O682="SF",Q682="SF",S682="SF",U682="SF",W682="SF",Y682="SF",AA682="SF",AC682="SF"),"NC",IF(OR(O682="C",Q682="C",S682="C",U682="C",W682="C",Y682="C",AA682="C",AC682="C"),"C","")))))</f>
        <v/>
      </c>
      <c r="AG682" s="185" t="b">
        <f>IF(AND(AE682="C",AF682="C"),"UTILIZOU O PDA CORRETAMENTE",IF(AND(AE682="C",AF682="NC"),"UTILIZOU O PDA CORRETAMENTE. NÃO HÁ FOTOS DE TODAS AS ETAPAS",IF(AND(AE682="NC",AF682="NC"),"NÃO UTILIZOU O PDA",IF(AND(AE682="NA",AF682="NA"),"NÃO AVALIADO POR FALHA DE SINCRONISMO"))))</f>
        <v>0</v>
      </c>
      <c r="AH682" s="144"/>
      <c r="AI682" s="150" t="s">
        <v>6</v>
      </c>
      <c r="AJ682" s="149">
        <f>E682</f>
        <v>0</v>
      </c>
      <c r="AK682" s="151" t="s">
        <v>60</v>
      </c>
    </row>
    <row r="683" spans="1:37" ht="30" customHeight="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193"/>
      <c r="O683" s="155"/>
      <c r="P683" s="90"/>
      <c r="Q683" s="144"/>
      <c r="R683" s="90"/>
      <c r="S683" s="144"/>
      <c r="T683" s="90"/>
      <c r="U683" s="144"/>
      <c r="V683" s="90"/>
      <c r="W683" s="144"/>
      <c r="X683" s="90"/>
      <c r="Y683" s="144"/>
      <c r="Z683" s="90"/>
      <c r="AA683" s="144"/>
      <c r="AB683" s="90"/>
      <c r="AC683" s="144"/>
      <c r="AD683" s="90"/>
      <c r="AE683" s="144"/>
      <c r="AF683" s="142" t="str">
        <f>IF(AND(O683="",Q683="",S683="",U683="",W683="",Y683="",AA683="",AC683=""),"",IF(OR(AND(O683&lt;&gt;"NA",O683&lt;&gt;"C",O683&lt;&gt;"NC",O683&lt;&gt;"SF",O683&lt;&gt;""),AND(Q683&lt;&gt;"NA",Q683&lt;&gt;"C",Q683&lt;&gt;"NC",Q683&lt;&gt;"SF",Q683&lt;&gt;""),AND(S683&lt;&gt;"NA",S683&lt;&gt;"C",S683&lt;&gt;"NC",S683&lt;&gt;"SF",S683&lt;&gt;""),AND(U683&lt;&gt;"NA",U683&lt;&gt;"C",U683&lt;&gt;"NC",U683&lt;&gt;"SF",U683&lt;&gt;""),AND(W683&lt;&gt;"NA",W683&lt;&gt;"C",W683&lt;&gt;"NC",W683&lt;&gt;"SF",W683&lt;&gt;""),AND(Y683&lt;&gt;"NA",Y683&lt;&gt;"C",Y683&lt;&gt;"NC",Y683&lt;&gt;"SF",Y683&lt;&gt;""),AND(AA683&lt;&gt;"NA",AA683&lt;&gt;"C",AA683&lt;&gt;"NC",AA683&lt;&gt;"SF",AA683&lt;&gt;""),AND(AC683&lt;&gt;"NA",AC683&lt;&gt;"C",AC683&lt;&gt;"NC",AC683&lt;&gt;"SF",AC683&lt;&gt;"")),"FALSO",IF(AND(O683="NA",Q683="NA",S683="NA",U683="NA",W683="NA",Y683="NA",AA683="NA",AC683="NA"),"NA",IF(OR(O683="NC",Q683="NC",S683="NC",U683="NC",W683="NC",Y683="NC",AA683="NC",AC683="NC",O683="SF",Q683="SF",S683="SF",U683="SF",W683="SF",Y683="SF",AA683="SF",AC683="SF"),"NC",IF(OR(O683="C",Q683="C",S683="C",U683="C",W683="C",Y683="C",AA683="C",AC683="C"),"C","")))))</f>
        <v/>
      </c>
      <c r="AG683" s="185" t="b">
        <f>IF(AND(AE683="C",AF683="C"),"UTILIZOU O PDA CORRETAMENTE",IF(AND(AE683="C",AF683="NC"),"UTILIZOU O PDA CORRETAMENTE. NÃO HÁ FOTOS DE TODAS AS ETAPAS",IF(AND(AE683="NC",AF683="NC"),"NÃO UTILIZOU O PDA",IF(AND(AE683="NA",AF683="NA"),"NÃO AVALIADO POR FALHA DE SINCRONISMO"))))</f>
        <v>0</v>
      </c>
      <c r="AH683" s="144"/>
      <c r="AI683" s="150" t="s">
        <v>6</v>
      </c>
      <c r="AJ683" s="149">
        <f>E683</f>
        <v>0</v>
      </c>
      <c r="AK683" s="151" t="s">
        <v>60</v>
      </c>
    </row>
    <row r="684" spans="1:37" ht="30" customHeight="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193"/>
      <c r="O684" s="155"/>
      <c r="P684" s="90"/>
      <c r="Q684" s="144"/>
      <c r="R684" s="90"/>
      <c r="S684" s="144"/>
      <c r="T684" s="90"/>
      <c r="U684" s="144"/>
      <c r="V684" s="90"/>
      <c r="W684" s="144"/>
      <c r="X684" s="90"/>
      <c r="Y684" s="144"/>
      <c r="Z684" s="90"/>
      <c r="AA684" s="144"/>
      <c r="AB684" s="90"/>
      <c r="AC684" s="144"/>
      <c r="AD684" s="90"/>
      <c r="AE684" s="144"/>
      <c r="AF684" s="142" t="str">
        <f>IF(AND(O684="",Q684="",S684="",U684="",W684="",Y684="",AA684="",AC684=""),"",IF(OR(AND(O684&lt;&gt;"NA",O684&lt;&gt;"C",O684&lt;&gt;"NC",O684&lt;&gt;"SF",O684&lt;&gt;""),AND(Q684&lt;&gt;"NA",Q684&lt;&gt;"C",Q684&lt;&gt;"NC",Q684&lt;&gt;"SF",Q684&lt;&gt;""),AND(S684&lt;&gt;"NA",S684&lt;&gt;"C",S684&lt;&gt;"NC",S684&lt;&gt;"SF",S684&lt;&gt;""),AND(U684&lt;&gt;"NA",U684&lt;&gt;"C",U684&lt;&gt;"NC",U684&lt;&gt;"SF",U684&lt;&gt;""),AND(W684&lt;&gt;"NA",W684&lt;&gt;"C",W684&lt;&gt;"NC",W684&lt;&gt;"SF",W684&lt;&gt;""),AND(Y684&lt;&gt;"NA",Y684&lt;&gt;"C",Y684&lt;&gt;"NC",Y684&lt;&gt;"SF",Y684&lt;&gt;""),AND(AA684&lt;&gt;"NA",AA684&lt;&gt;"C",AA684&lt;&gt;"NC",AA684&lt;&gt;"SF",AA684&lt;&gt;""),AND(AC684&lt;&gt;"NA",AC684&lt;&gt;"C",AC684&lt;&gt;"NC",AC684&lt;&gt;"SF",AC684&lt;&gt;"")),"FALSO",IF(AND(O684="NA",Q684="NA",S684="NA",U684="NA",W684="NA",Y684="NA",AA684="NA",AC684="NA"),"NA",IF(OR(O684="NC",Q684="NC",S684="NC",U684="NC",W684="NC",Y684="NC",AA684="NC",AC684="NC",O684="SF",Q684="SF",S684="SF",U684="SF",W684="SF",Y684="SF",AA684="SF",AC684="SF"),"NC",IF(OR(O684="C",Q684="C",S684="C",U684="C",W684="C",Y684="C",AA684="C",AC684="C"),"C","")))))</f>
        <v/>
      </c>
      <c r="AG684" s="185" t="b">
        <f>IF(AND(AE684="C",AF684="C"),"UTILIZOU O PDA CORRETAMENTE",IF(AND(AE684="C",AF684="NC"),"UTILIZOU O PDA CORRETAMENTE. NÃO HÁ FOTOS DE TODAS AS ETAPAS",IF(AND(AE684="NC",AF684="NC"),"NÃO UTILIZOU O PDA",IF(AND(AE684="NA",AF684="NA"),"NÃO AVALIADO POR FALHA DE SINCRONISMO"))))</f>
        <v>0</v>
      </c>
      <c r="AH684" s="144"/>
      <c r="AI684" s="150" t="s">
        <v>6</v>
      </c>
      <c r="AJ684" s="149">
        <f>E684</f>
        <v>0</v>
      </c>
      <c r="AK684" s="151" t="s">
        <v>60</v>
      </c>
    </row>
    <row r="685" spans="1:37" ht="30" customHeight="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193"/>
      <c r="O685" s="155"/>
      <c r="P685" s="90"/>
      <c r="Q685" s="144"/>
      <c r="R685" s="90"/>
      <c r="S685" s="144"/>
      <c r="T685" s="90"/>
      <c r="U685" s="144"/>
      <c r="V685" s="90"/>
      <c r="W685" s="144"/>
      <c r="X685" s="90"/>
      <c r="Y685" s="144"/>
      <c r="Z685" s="90"/>
      <c r="AA685" s="144"/>
      <c r="AB685" s="90"/>
      <c r="AC685" s="144"/>
      <c r="AD685" s="90"/>
      <c r="AE685" s="144"/>
      <c r="AF685" s="142" t="str">
        <f>IF(AND(O685="",Q685="",S685="",U685="",W685="",Y685="",AA685="",AC685=""),"",IF(OR(AND(O685&lt;&gt;"NA",O685&lt;&gt;"C",O685&lt;&gt;"NC",O685&lt;&gt;"SF",O685&lt;&gt;""),AND(Q685&lt;&gt;"NA",Q685&lt;&gt;"C",Q685&lt;&gt;"NC",Q685&lt;&gt;"SF",Q685&lt;&gt;""),AND(S685&lt;&gt;"NA",S685&lt;&gt;"C",S685&lt;&gt;"NC",S685&lt;&gt;"SF",S685&lt;&gt;""),AND(U685&lt;&gt;"NA",U685&lt;&gt;"C",U685&lt;&gt;"NC",U685&lt;&gt;"SF",U685&lt;&gt;""),AND(W685&lt;&gt;"NA",W685&lt;&gt;"C",W685&lt;&gt;"NC",W685&lt;&gt;"SF",W685&lt;&gt;""),AND(Y685&lt;&gt;"NA",Y685&lt;&gt;"C",Y685&lt;&gt;"NC",Y685&lt;&gt;"SF",Y685&lt;&gt;""),AND(AA685&lt;&gt;"NA",AA685&lt;&gt;"C",AA685&lt;&gt;"NC",AA685&lt;&gt;"SF",AA685&lt;&gt;""),AND(AC685&lt;&gt;"NA",AC685&lt;&gt;"C",AC685&lt;&gt;"NC",AC685&lt;&gt;"SF",AC685&lt;&gt;"")),"FALSO",IF(AND(O685="NA",Q685="NA",S685="NA",U685="NA",W685="NA",Y685="NA",AA685="NA",AC685="NA"),"NA",IF(OR(O685="NC",Q685="NC",S685="NC",U685="NC",W685="NC",Y685="NC",AA685="NC",AC685="NC",O685="SF",Q685="SF",S685="SF",U685="SF",W685="SF",Y685="SF",AA685="SF",AC685="SF"),"NC",IF(OR(O685="C",Q685="C",S685="C",U685="C",W685="C",Y685="C",AA685="C",AC685="C"),"C","")))))</f>
        <v/>
      </c>
      <c r="AG685" s="185" t="b">
        <f>IF(AND(AE685="C",AF685="C"),"UTILIZOU O PDA CORRETAMENTE",IF(AND(AE685="C",AF685="NC"),"UTILIZOU O PDA CORRETAMENTE. NÃO HÁ FOTOS DE TODAS AS ETAPAS",IF(AND(AE685="NC",AF685="NC"),"NÃO UTILIZOU O PDA",IF(AND(AE685="NA",AF685="NA"),"NÃO AVALIADO POR FALHA DE SINCRONISMO"))))</f>
        <v>0</v>
      </c>
      <c r="AH685" s="144"/>
      <c r="AI685" s="150" t="s">
        <v>6</v>
      </c>
      <c r="AJ685" s="149">
        <f>E685</f>
        <v>0</v>
      </c>
      <c r="AK685" s="151" t="s">
        <v>60</v>
      </c>
    </row>
    <row r="686" spans="1:37" ht="30" customHeight="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193"/>
      <c r="O686" s="155"/>
      <c r="P686" s="90"/>
      <c r="Q686" s="144"/>
      <c r="R686" s="90"/>
      <c r="S686" s="144"/>
      <c r="T686" s="90"/>
      <c r="U686" s="144"/>
      <c r="V686" s="90"/>
      <c r="W686" s="144"/>
      <c r="X686" s="90"/>
      <c r="Y686" s="144"/>
      <c r="Z686" s="90"/>
      <c r="AA686" s="144"/>
      <c r="AB686" s="90"/>
      <c r="AC686" s="144"/>
      <c r="AD686" s="90"/>
      <c r="AE686" s="144"/>
      <c r="AF686" s="142" t="str">
        <f>IF(AND(O686="",Q686="",S686="",U686="",W686="",Y686="",AA686="",AC686=""),"",IF(OR(AND(O686&lt;&gt;"NA",O686&lt;&gt;"C",O686&lt;&gt;"NC",O686&lt;&gt;"SF",O686&lt;&gt;""),AND(Q686&lt;&gt;"NA",Q686&lt;&gt;"C",Q686&lt;&gt;"NC",Q686&lt;&gt;"SF",Q686&lt;&gt;""),AND(S686&lt;&gt;"NA",S686&lt;&gt;"C",S686&lt;&gt;"NC",S686&lt;&gt;"SF",S686&lt;&gt;""),AND(U686&lt;&gt;"NA",U686&lt;&gt;"C",U686&lt;&gt;"NC",U686&lt;&gt;"SF",U686&lt;&gt;""),AND(W686&lt;&gt;"NA",W686&lt;&gt;"C",W686&lt;&gt;"NC",W686&lt;&gt;"SF",W686&lt;&gt;""),AND(Y686&lt;&gt;"NA",Y686&lt;&gt;"C",Y686&lt;&gt;"NC",Y686&lt;&gt;"SF",Y686&lt;&gt;""),AND(AA686&lt;&gt;"NA",AA686&lt;&gt;"C",AA686&lt;&gt;"NC",AA686&lt;&gt;"SF",AA686&lt;&gt;""),AND(AC686&lt;&gt;"NA",AC686&lt;&gt;"C",AC686&lt;&gt;"NC",AC686&lt;&gt;"SF",AC686&lt;&gt;"")),"FALSO",IF(AND(O686="NA",Q686="NA",S686="NA",U686="NA",W686="NA",Y686="NA",AA686="NA",AC686="NA"),"NA",IF(OR(O686="NC",Q686="NC",S686="NC",U686="NC",W686="NC",Y686="NC",AA686="NC",AC686="NC",O686="SF",Q686="SF",S686="SF",U686="SF",W686="SF",Y686="SF",AA686="SF",AC686="SF"),"NC",IF(OR(O686="C",Q686="C",S686="C",U686="C",W686="C",Y686="C",AA686="C",AC686="C"),"C","")))))</f>
        <v/>
      </c>
      <c r="AG686" s="185" t="b">
        <f>IF(AND(AE686="C",AF686="C"),"UTILIZOU O PDA CORRETAMENTE",IF(AND(AE686="C",AF686="NC"),"UTILIZOU O PDA CORRETAMENTE. NÃO HÁ FOTOS DE TODAS AS ETAPAS",IF(AND(AE686="NC",AF686="NC"),"NÃO UTILIZOU O PDA",IF(AND(AE686="NA",AF686="NA"),"NÃO AVALIADO POR FALHA DE SINCRONISMO"))))</f>
        <v>0</v>
      </c>
      <c r="AH686" s="144"/>
      <c r="AI686" s="150" t="s">
        <v>6</v>
      </c>
      <c r="AJ686" s="149">
        <f>E686</f>
        <v>0</v>
      </c>
      <c r="AK686" s="151" t="s">
        <v>60</v>
      </c>
    </row>
    <row r="687" spans="1:37" ht="30" customHeight="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193"/>
      <c r="O687" s="155"/>
      <c r="P687" s="90"/>
      <c r="Q687" s="144"/>
      <c r="R687" s="90"/>
      <c r="S687" s="144"/>
      <c r="T687" s="90"/>
      <c r="U687" s="144"/>
      <c r="V687" s="90"/>
      <c r="W687" s="144"/>
      <c r="X687" s="90"/>
      <c r="Y687" s="144"/>
      <c r="Z687" s="90"/>
      <c r="AA687" s="144"/>
      <c r="AB687" s="90"/>
      <c r="AC687" s="144"/>
      <c r="AD687" s="90"/>
      <c r="AE687" s="144"/>
      <c r="AF687" s="142" t="str">
        <f>IF(AND(O687="",Q687="",S687="",U687="",W687="",Y687="",AA687="",AC687=""),"",IF(OR(AND(O687&lt;&gt;"NA",O687&lt;&gt;"C",O687&lt;&gt;"NC",O687&lt;&gt;"SF",O687&lt;&gt;""),AND(Q687&lt;&gt;"NA",Q687&lt;&gt;"C",Q687&lt;&gt;"NC",Q687&lt;&gt;"SF",Q687&lt;&gt;""),AND(S687&lt;&gt;"NA",S687&lt;&gt;"C",S687&lt;&gt;"NC",S687&lt;&gt;"SF",S687&lt;&gt;""),AND(U687&lt;&gt;"NA",U687&lt;&gt;"C",U687&lt;&gt;"NC",U687&lt;&gt;"SF",U687&lt;&gt;""),AND(W687&lt;&gt;"NA",W687&lt;&gt;"C",W687&lt;&gt;"NC",W687&lt;&gt;"SF",W687&lt;&gt;""),AND(Y687&lt;&gt;"NA",Y687&lt;&gt;"C",Y687&lt;&gt;"NC",Y687&lt;&gt;"SF",Y687&lt;&gt;""),AND(AA687&lt;&gt;"NA",AA687&lt;&gt;"C",AA687&lt;&gt;"NC",AA687&lt;&gt;"SF",AA687&lt;&gt;""),AND(AC687&lt;&gt;"NA",AC687&lt;&gt;"C",AC687&lt;&gt;"NC",AC687&lt;&gt;"SF",AC687&lt;&gt;"")),"FALSO",IF(AND(O687="NA",Q687="NA",S687="NA",U687="NA",W687="NA",Y687="NA",AA687="NA",AC687="NA"),"NA",IF(OR(O687="NC",Q687="NC",S687="NC",U687="NC",W687="NC",Y687="NC",AA687="NC",AC687="NC",O687="SF",Q687="SF",S687="SF",U687="SF",W687="SF",Y687="SF",AA687="SF",AC687="SF"),"NC",IF(OR(O687="C",Q687="C",S687="C",U687="C",W687="C",Y687="C",AA687="C",AC687="C"),"C","")))))</f>
        <v/>
      </c>
      <c r="AG687" s="185" t="b">
        <f>IF(AND(AE687="C",AF687="C"),"UTILIZOU O PDA CORRETAMENTE",IF(AND(AE687="C",AF687="NC"),"UTILIZOU O PDA CORRETAMENTE. NÃO HÁ FOTOS DE TODAS AS ETAPAS",IF(AND(AE687="NC",AF687="NC"),"NÃO UTILIZOU O PDA",IF(AND(AE687="NA",AF687="NA"),"NÃO AVALIADO POR FALHA DE SINCRONISMO"))))</f>
        <v>0</v>
      </c>
      <c r="AH687" s="144"/>
      <c r="AI687" s="150" t="s">
        <v>6</v>
      </c>
      <c r="AJ687" s="149">
        <f>E687</f>
        <v>0</v>
      </c>
      <c r="AK687" s="151" t="s">
        <v>60</v>
      </c>
    </row>
    <row r="688" spans="1:37" ht="30" customHeight="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193"/>
      <c r="O688" s="155"/>
      <c r="P688" s="90"/>
      <c r="Q688" s="144"/>
      <c r="R688" s="90"/>
      <c r="S688" s="144"/>
      <c r="T688" s="90"/>
      <c r="U688" s="144"/>
      <c r="V688" s="90"/>
      <c r="W688" s="144"/>
      <c r="X688" s="90"/>
      <c r="Y688" s="144"/>
      <c r="Z688" s="90"/>
      <c r="AA688" s="144"/>
      <c r="AB688" s="90"/>
      <c r="AC688" s="144"/>
      <c r="AD688" s="90"/>
      <c r="AE688" s="144"/>
      <c r="AF688" s="142" t="str">
        <f>IF(AND(O688="",Q688="",S688="",U688="",W688="",Y688="",AA688="",AC688=""),"",IF(OR(AND(O688&lt;&gt;"NA",O688&lt;&gt;"C",O688&lt;&gt;"NC",O688&lt;&gt;"SF",O688&lt;&gt;""),AND(Q688&lt;&gt;"NA",Q688&lt;&gt;"C",Q688&lt;&gt;"NC",Q688&lt;&gt;"SF",Q688&lt;&gt;""),AND(S688&lt;&gt;"NA",S688&lt;&gt;"C",S688&lt;&gt;"NC",S688&lt;&gt;"SF",S688&lt;&gt;""),AND(U688&lt;&gt;"NA",U688&lt;&gt;"C",U688&lt;&gt;"NC",U688&lt;&gt;"SF",U688&lt;&gt;""),AND(W688&lt;&gt;"NA",W688&lt;&gt;"C",W688&lt;&gt;"NC",W688&lt;&gt;"SF",W688&lt;&gt;""),AND(Y688&lt;&gt;"NA",Y688&lt;&gt;"C",Y688&lt;&gt;"NC",Y688&lt;&gt;"SF",Y688&lt;&gt;""),AND(AA688&lt;&gt;"NA",AA688&lt;&gt;"C",AA688&lt;&gt;"NC",AA688&lt;&gt;"SF",AA688&lt;&gt;""),AND(AC688&lt;&gt;"NA",AC688&lt;&gt;"C",AC688&lt;&gt;"NC",AC688&lt;&gt;"SF",AC688&lt;&gt;"")),"FALSO",IF(AND(O688="NA",Q688="NA",S688="NA",U688="NA",W688="NA",Y688="NA",AA688="NA",AC688="NA"),"NA",IF(OR(O688="NC",Q688="NC",S688="NC",U688="NC",W688="NC",Y688="NC",AA688="NC",AC688="NC",O688="SF",Q688="SF",S688="SF",U688="SF",W688="SF",Y688="SF",AA688="SF",AC688="SF"),"NC",IF(OR(O688="C",Q688="C",S688="C",U688="C",W688="C",Y688="C",AA688="C",AC688="C"),"C","")))))</f>
        <v/>
      </c>
      <c r="AG688" s="185" t="b">
        <f>IF(AND(AE688="C",AF688="C"),"UTILIZOU O PDA CORRETAMENTE",IF(AND(AE688="C",AF688="NC"),"UTILIZOU O PDA CORRETAMENTE. NÃO HÁ FOTOS DE TODAS AS ETAPAS",IF(AND(AE688="NC",AF688="NC"),"NÃO UTILIZOU O PDA",IF(AND(AE688="NA",AF688="NA"),"NÃO AVALIADO POR FALHA DE SINCRONISMO"))))</f>
        <v>0</v>
      </c>
      <c r="AH688" s="144"/>
      <c r="AI688" s="150" t="s">
        <v>6</v>
      </c>
      <c r="AJ688" s="149">
        <f>E688</f>
        <v>0</v>
      </c>
      <c r="AK688" s="151" t="s">
        <v>60</v>
      </c>
    </row>
    <row r="689" spans="1:37" ht="30" customHeight="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193"/>
      <c r="O689" s="155"/>
      <c r="P689" s="90"/>
      <c r="Q689" s="144"/>
      <c r="R689" s="90"/>
      <c r="S689" s="144"/>
      <c r="T689" s="90"/>
      <c r="U689" s="144"/>
      <c r="V689" s="90"/>
      <c r="W689" s="144"/>
      <c r="X689" s="90"/>
      <c r="Y689" s="144"/>
      <c r="Z689" s="90"/>
      <c r="AA689" s="144"/>
      <c r="AB689" s="90"/>
      <c r="AC689" s="144"/>
      <c r="AD689" s="90"/>
      <c r="AE689" s="144"/>
      <c r="AF689" s="142" t="str">
        <f>IF(AND(O689="",Q689="",S689="",U689="",W689="",Y689="",AA689="",AC689=""),"",IF(OR(AND(O689&lt;&gt;"NA",O689&lt;&gt;"C",O689&lt;&gt;"NC",O689&lt;&gt;"SF",O689&lt;&gt;""),AND(Q689&lt;&gt;"NA",Q689&lt;&gt;"C",Q689&lt;&gt;"NC",Q689&lt;&gt;"SF",Q689&lt;&gt;""),AND(S689&lt;&gt;"NA",S689&lt;&gt;"C",S689&lt;&gt;"NC",S689&lt;&gt;"SF",S689&lt;&gt;""),AND(U689&lt;&gt;"NA",U689&lt;&gt;"C",U689&lt;&gt;"NC",U689&lt;&gt;"SF",U689&lt;&gt;""),AND(W689&lt;&gt;"NA",W689&lt;&gt;"C",W689&lt;&gt;"NC",W689&lt;&gt;"SF",W689&lt;&gt;""),AND(Y689&lt;&gt;"NA",Y689&lt;&gt;"C",Y689&lt;&gt;"NC",Y689&lt;&gt;"SF",Y689&lt;&gt;""),AND(AA689&lt;&gt;"NA",AA689&lt;&gt;"C",AA689&lt;&gt;"NC",AA689&lt;&gt;"SF",AA689&lt;&gt;""),AND(AC689&lt;&gt;"NA",AC689&lt;&gt;"C",AC689&lt;&gt;"NC",AC689&lt;&gt;"SF",AC689&lt;&gt;"")),"FALSO",IF(AND(O689="NA",Q689="NA",S689="NA",U689="NA",W689="NA",Y689="NA",AA689="NA",AC689="NA"),"NA",IF(OR(O689="NC",Q689="NC",S689="NC",U689="NC",W689="NC",Y689="NC",AA689="NC",AC689="NC",O689="SF",Q689="SF",S689="SF",U689="SF",W689="SF",Y689="SF",AA689="SF",AC689="SF"),"NC",IF(OR(O689="C",Q689="C",S689="C",U689="C",W689="C",Y689="C",AA689="C",AC689="C"),"C","")))))</f>
        <v/>
      </c>
      <c r="AG689" s="185" t="b">
        <f>IF(AND(AE689="C",AF689="C"),"UTILIZOU O PDA CORRETAMENTE",IF(AND(AE689="C",AF689="NC"),"UTILIZOU O PDA CORRETAMENTE. NÃO HÁ FOTOS DE TODAS AS ETAPAS",IF(AND(AE689="NC",AF689="NC"),"NÃO UTILIZOU O PDA",IF(AND(AE689="NA",AF689="NA"),"NÃO AVALIADO POR FALHA DE SINCRONISMO"))))</f>
        <v>0</v>
      </c>
      <c r="AH689" s="144"/>
      <c r="AI689" s="150" t="s">
        <v>6</v>
      </c>
      <c r="AJ689" s="149">
        <f>E689</f>
        <v>0</v>
      </c>
      <c r="AK689" s="151" t="s">
        <v>60</v>
      </c>
    </row>
    <row r="690" spans="1:37" ht="30" customHeight="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193"/>
      <c r="O690" s="155"/>
      <c r="P690" s="90"/>
      <c r="Q690" s="144"/>
      <c r="R690" s="90"/>
      <c r="S690" s="144"/>
      <c r="T690" s="90"/>
      <c r="U690" s="144"/>
      <c r="V690" s="90"/>
      <c r="W690" s="144"/>
      <c r="X690" s="90"/>
      <c r="Y690" s="144"/>
      <c r="Z690" s="90"/>
      <c r="AA690" s="144"/>
      <c r="AB690" s="90"/>
      <c r="AC690" s="144"/>
      <c r="AD690" s="90"/>
      <c r="AE690" s="144"/>
      <c r="AF690" s="142" t="str">
        <f>IF(AND(O690="",Q690="",S690="",U690="",W690="",Y690="",AA690="",AC690=""),"",IF(OR(AND(O690&lt;&gt;"NA",O690&lt;&gt;"C",O690&lt;&gt;"NC",O690&lt;&gt;"SF",O690&lt;&gt;""),AND(Q690&lt;&gt;"NA",Q690&lt;&gt;"C",Q690&lt;&gt;"NC",Q690&lt;&gt;"SF",Q690&lt;&gt;""),AND(S690&lt;&gt;"NA",S690&lt;&gt;"C",S690&lt;&gt;"NC",S690&lt;&gt;"SF",S690&lt;&gt;""),AND(U690&lt;&gt;"NA",U690&lt;&gt;"C",U690&lt;&gt;"NC",U690&lt;&gt;"SF",U690&lt;&gt;""),AND(W690&lt;&gt;"NA",W690&lt;&gt;"C",W690&lt;&gt;"NC",W690&lt;&gt;"SF",W690&lt;&gt;""),AND(Y690&lt;&gt;"NA",Y690&lt;&gt;"C",Y690&lt;&gt;"NC",Y690&lt;&gt;"SF",Y690&lt;&gt;""),AND(AA690&lt;&gt;"NA",AA690&lt;&gt;"C",AA690&lt;&gt;"NC",AA690&lt;&gt;"SF",AA690&lt;&gt;""),AND(AC690&lt;&gt;"NA",AC690&lt;&gt;"C",AC690&lt;&gt;"NC",AC690&lt;&gt;"SF",AC690&lt;&gt;"")),"FALSO",IF(AND(O690="NA",Q690="NA",S690="NA",U690="NA",W690="NA",Y690="NA",AA690="NA",AC690="NA"),"NA",IF(OR(O690="NC",Q690="NC",S690="NC",U690="NC",W690="NC",Y690="NC",AA690="NC",AC690="NC",O690="SF",Q690="SF",S690="SF",U690="SF",W690="SF",Y690="SF",AA690="SF",AC690="SF"),"NC",IF(OR(O690="C",Q690="C",S690="C",U690="C",W690="C",Y690="C",AA690="C",AC690="C"),"C","")))))</f>
        <v/>
      </c>
      <c r="AG690" s="185" t="b">
        <f>IF(AND(AE690="C",AF690="C"),"UTILIZOU O PDA CORRETAMENTE",IF(AND(AE690="C",AF690="NC"),"UTILIZOU O PDA CORRETAMENTE. NÃO HÁ FOTOS DE TODAS AS ETAPAS",IF(AND(AE690="NC",AF690="NC"),"NÃO UTILIZOU O PDA",IF(AND(AE690="NA",AF690="NA"),"NÃO AVALIADO POR FALHA DE SINCRONISMO"))))</f>
        <v>0</v>
      </c>
      <c r="AH690" s="144"/>
      <c r="AI690" s="150" t="s">
        <v>6</v>
      </c>
      <c r="AJ690" s="149">
        <f>E690</f>
        <v>0</v>
      </c>
      <c r="AK690" s="151" t="s">
        <v>60</v>
      </c>
    </row>
    <row r="691" spans="1:37" ht="30" customHeight="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193"/>
      <c r="O691" s="155"/>
      <c r="P691" s="90"/>
      <c r="Q691" s="144"/>
      <c r="R691" s="90"/>
      <c r="S691" s="144"/>
      <c r="T691" s="90"/>
      <c r="U691" s="144"/>
      <c r="V691" s="90"/>
      <c r="W691" s="144"/>
      <c r="X691" s="90"/>
      <c r="Y691" s="144"/>
      <c r="Z691" s="90"/>
      <c r="AA691" s="144"/>
      <c r="AB691" s="90"/>
      <c r="AC691" s="144"/>
      <c r="AD691" s="90"/>
      <c r="AE691" s="144"/>
      <c r="AF691" s="142" t="str">
        <f>IF(AND(O691="",Q691="",S691="",U691="",W691="",Y691="",AA691="",AC691=""),"",IF(OR(AND(O691&lt;&gt;"NA",O691&lt;&gt;"C",O691&lt;&gt;"NC",O691&lt;&gt;"SF",O691&lt;&gt;""),AND(Q691&lt;&gt;"NA",Q691&lt;&gt;"C",Q691&lt;&gt;"NC",Q691&lt;&gt;"SF",Q691&lt;&gt;""),AND(S691&lt;&gt;"NA",S691&lt;&gt;"C",S691&lt;&gt;"NC",S691&lt;&gt;"SF",S691&lt;&gt;""),AND(U691&lt;&gt;"NA",U691&lt;&gt;"C",U691&lt;&gt;"NC",U691&lt;&gt;"SF",U691&lt;&gt;""),AND(W691&lt;&gt;"NA",W691&lt;&gt;"C",W691&lt;&gt;"NC",W691&lt;&gt;"SF",W691&lt;&gt;""),AND(Y691&lt;&gt;"NA",Y691&lt;&gt;"C",Y691&lt;&gt;"NC",Y691&lt;&gt;"SF",Y691&lt;&gt;""),AND(AA691&lt;&gt;"NA",AA691&lt;&gt;"C",AA691&lt;&gt;"NC",AA691&lt;&gt;"SF",AA691&lt;&gt;""),AND(AC691&lt;&gt;"NA",AC691&lt;&gt;"C",AC691&lt;&gt;"NC",AC691&lt;&gt;"SF",AC691&lt;&gt;"")),"FALSO",IF(AND(O691="NA",Q691="NA",S691="NA",U691="NA",W691="NA",Y691="NA",AA691="NA",AC691="NA"),"NA",IF(OR(O691="NC",Q691="NC",S691="NC",U691="NC",W691="NC",Y691="NC",AA691="NC",AC691="NC",O691="SF",Q691="SF",S691="SF",U691="SF",W691="SF",Y691="SF",AA691="SF",AC691="SF"),"NC",IF(OR(O691="C",Q691="C",S691="C",U691="C",W691="C",Y691="C",AA691="C",AC691="C"),"C","")))))</f>
        <v/>
      </c>
      <c r="AG691" s="185" t="b">
        <f>IF(AND(AE691="C",AF691="C"),"UTILIZOU O PDA CORRETAMENTE",IF(AND(AE691="C",AF691="NC"),"UTILIZOU O PDA CORRETAMENTE. NÃO HÁ FOTOS DE TODAS AS ETAPAS",IF(AND(AE691="NC",AF691="NC"),"NÃO UTILIZOU O PDA",IF(AND(AE691="NA",AF691="NA"),"NÃO AVALIADO POR FALHA DE SINCRONISMO"))))</f>
        <v>0</v>
      </c>
      <c r="AH691" s="144"/>
      <c r="AI691" s="150" t="s">
        <v>6</v>
      </c>
      <c r="AJ691" s="149">
        <f>E691</f>
        <v>0</v>
      </c>
      <c r="AK691" s="151" t="s">
        <v>60</v>
      </c>
    </row>
    <row r="692" spans="1:37" ht="30" customHeight="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193"/>
      <c r="O692" s="155"/>
      <c r="P692" s="90"/>
      <c r="Q692" s="144"/>
      <c r="R692" s="90"/>
      <c r="S692" s="144"/>
      <c r="T692" s="90"/>
      <c r="U692" s="144"/>
      <c r="V692" s="90"/>
      <c r="W692" s="144"/>
      <c r="X692" s="90"/>
      <c r="Y692" s="144"/>
      <c r="Z692" s="90"/>
      <c r="AA692" s="144"/>
      <c r="AB692" s="90"/>
      <c r="AC692" s="144"/>
      <c r="AD692" s="90"/>
      <c r="AE692" s="144"/>
      <c r="AF692" s="142" t="str">
        <f>IF(AND(O692="",Q692="",S692="",U692="",W692="",Y692="",AA692="",AC692=""),"",IF(OR(AND(O692&lt;&gt;"NA",O692&lt;&gt;"C",O692&lt;&gt;"NC",O692&lt;&gt;"SF",O692&lt;&gt;""),AND(Q692&lt;&gt;"NA",Q692&lt;&gt;"C",Q692&lt;&gt;"NC",Q692&lt;&gt;"SF",Q692&lt;&gt;""),AND(S692&lt;&gt;"NA",S692&lt;&gt;"C",S692&lt;&gt;"NC",S692&lt;&gt;"SF",S692&lt;&gt;""),AND(U692&lt;&gt;"NA",U692&lt;&gt;"C",U692&lt;&gt;"NC",U692&lt;&gt;"SF",U692&lt;&gt;""),AND(W692&lt;&gt;"NA",W692&lt;&gt;"C",W692&lt;&gt;"NC",W692&lt;&gt;"SF",W692&lt;&gt;""),AND(Y692&lt;&gt;"NA",Y692&lt;&gt;"C",Y692&lt;&gt;"NC",Y692&lt;&gt;"SF",Y692&lt;&gt;""),AND(AA692&lt;&gt;"NA",AA692&lt;&gt;"C",AA692&lt;&gt;"NC",AA692&lt;&gt;"SF",AA692&lt;&gt;""),AND(AC692&lt;&gt;"NA",AC692&lt;&gt;"C",AC692&lt;&gt;"NC",AC692&lt;&gt;"SF",AC692&lt;&gt;"")),"FALSO",IF(AND(O692="NA",Q692="NA",S692="NA",U692="NA",W692="NA",Y692="NA",AA692="NA",AC692="NA"),"NA",IF(OR(O692="NC",Q692="NC",S692="NC",U692="NC",W692="NC",Y692="NC",AA692="NC",AC692="NC",O692="SF",Q692="SF",S692="SF",U692="SF",W692="SF",Y692="SF",AA692="SF",AC692="SF"),"NC",IF(OR(O692="C",Q692="C",S692="C",U692="C",W692="C",Y692="C",AA692="C",AC692="C"),"C","")))))</f>
        <v/>
      </c>
      <c r="AG692" s="185" t="b">
        <f>IF(AND(AE692="C",AF692="C"),"UTILIZOU O PDA CORRETAMENTE",IF(AND(AE692="C",AF692="NC"),"UTILIZOU O PDA CORRETAMENTE. NÃO HÁ FOTOS DE TODAS AS ETAPAS",IF(AND(AE692="NC",AF692="NC"),"NÃO UTILIZOU O PDA",IF(AND(AE692="NA",AF692="NA"),"NÃO AVALIADO POR FALHA DE SINCRONISMO"))))</f>
        <v>0</v>
      </c>
      <c r="AH692" s="144"/>
      <c r="AI692" s="150" t="s">
        <v>6</v>
      </c>
      <c r="AJ692" s="149">
        <f>E692</f>
        <v>0</v>
      </c>
      <c r="AK692" s="151" t="s">
        <v>60</v>
      </c>
    </row>
    <row r="693" spans="1:37" ht="30" customHeight="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193"/>
      <c r="O693" s="155"/>
      <c r="P693" s="90"/>
      <c r="Q693" s="144"/>
      <c r="R693" s="90"/>
      <c r="S693" s="144"/>
      <c r="T693" s="90"/>
      <c r="U693" s="144"/>
      <c r="V693" s="90"/>
      <c r="W693" s="144"/>
      <c r="X693" s="90"/>
      <c r="Y693" s="144"/>
      <c r="Z693" s="90"/>
      <c r="AA693" s="144"/>
      <c r="AB693" s="90"/>
      <c r="AC693" s="144"/>
      <c r="AD693" s="90"/>
      <c r="AE693" s="144"/>
      <c r="AF693" s="142" t="str">
        <f>IF(AND(O693="",Q693="",S693="",U693="",W693="",Y693="",AA693="",AC693=""),"",IF(OR(AND(O693&lt;&gt;"NA",O693&lt;&gt;"C",O693&lt;&gt;"NC",O693&lt;&gt;"SF",O693&lt;&gt;""),AND(Q693&lt;&gt;"NA",Q693&lt;&gt;"C",Q693&lt;&gt;"NC",Q693&lt;&gt;"SF",Q693&lt;&gt;""),AND(S693&lt;&gt;"NA",S693&lt;&gt;"C",S693&lt;&gt;"NC",S693&lt;&gt;"SF",S693&lt;&gt;""),AND(U693&lt;&gt;"NA",U693&lt;&gt;"C",U693&lt;&gt;"NC",U693&lt;&gt;"SF",U693&lt;&gt;""),AND(W693&lt;&gt;"NA",W693&lt;&gt;"C",W693&lt;&gt;"NC",W693&lt;&gt;"SF",W693&lt;&gt;""),AND(Y693&lt;&gt;"NA",Y693&lt;&gt;"C",Y693&lt;&gt;"NC",Y693&lt;&gt;"SF",Y693&lt;&gt;""),AND(AA693&lt;&gt;"NA",AA693&lt;&gt;"C",AA693&lt;&gt;"NC",AA693&lt;&gt;"SF",AA693&lt;&gt;""),AND(AC693&lt;&gt;"NA",AC693&lt;&gt;"C",AC693&lt;&gt;"NC",AC693&lt;&gt;"SF",AC693&lt;&gt;"")),"FALSO",IF(AND(O693="NA",Q693="NA",S693="NA",U693="NA",W693="NA",Y693="NA",AA693="NA",AC693="NA"),"NA",IF(OR(O693="NC",Q693="NC",S693="NC",U693="NC",W693="NC",Y693="NC",AA693="NC",AC693="NC",O693="SF",Q693="SF",S693="SF",U693="SF",W693="SF",Y693="SF",AA693="SF",AC693="SF"),"NC",IF(OR(O693="C",Q693="C",S693="C",U693="C",W693="C",Y693="C",AA693="C",AC693="C"),"C","")))))</f>
        <v/>
      </c>
      <c r="AG693" s="185" t="b">
        <f>IF(AND(AE693="C",AF693="C"),"UTILIZOU O PDA CORRETAMENTE",IF(AND(AE693="C",AF693="NC"),"UTILIZOU O PDA CORRETAMENTE. NÃO HÁ FOTOS DE TODAS AS ETAPAS",IF(AND(AE693="NC",AF693="NC"),"NÃO UTILIZOU O PDA",IF(AND(AE693="NA",AF693="NA"),"NÃO AVALIADO POR FALHA DE SINCRONISMO"))))</f>
        <v>0</v>
      </c>
      <c r="AH693" s="144"/>
      <c r="AI693" s="150" t="s">
        <v>6</v>
      </c>
      <c r="AJ693" s="149">
        <f>E693</f>
        <v>0</v>
      </c>
      <c r="AK693" s="151" t="s">
        <v>60</v>
      </c>
    </row>
    <row r="694" spans="1:37" ht="30" customHeight="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193"/>
      <c r="O694" s="155"/>
      <c r="P694" s="90"/>
      <c r="Q694" s="144"/>
      <c r="R694" s="90"/>
      <c r="S694" s="144"/>
      <c r="T694" s="90"/>
      <c r="U694" s="144"/>
      <c r="V694" s="90"/>
      <c r="W694" s="144"/>
      <c r="X694" s="90"/>
      <c r="Y694" s="144"/>
      <c r="Z694" s="90"/>
      <c r="AA694" s="144"/>
      <c r="AB694" s="90"/>
      <c r="AC694" s="144"/>
      <c r="AD694" s="90"/>
      <c r="AE694" s="144"/>
      <c r="AF694" s="142" t="str">
        <f>IF(AND(O694="",Q694="",S694="",U694="",W694="",Y694="",AA694="",AC694=""),"",IF(OR(AND(O694&lt;&gt;"NA",O694&lt;&gt;"C",O694&lt;&gt;"NC",O694&lt;&gt;"SF",O694&lt;&gt;""),AND(Q694&lt;&gt;"NA",Q694&lt;&gt;"C",Q694&lt;&gt;"NC",Q694&lt;&gt;"SF",Q694&lt;&gt;""),AND(S694&lt;&gt;"NA",S694&lt;&gt;"C",S694&lt;&gt;"NC",S694&lt;&gt;"SF",S694&lt;&gt;""),AND(U694&lt;&gt;"NA",U694&lt;&gt;"C",U694&lt;&gt;"NC",U694&lt;&gt;"SF",U694&lt;&gt;""),AND(W694&lt;&gt;"NA",W694&lt;&gt;"C",W694&lt;&gt;"NC",W694&lt;&gt;"SF",W694&lt;&gt;""),AND(Y694&lt;&gt;"NA",Y694&lt;&gt;"C",Y694&lt;&gt;"NC",Y694&lt;&gt;"SF",Y694&lt;&gt;""),AND(AA694&lt;&gt;"NA",AA694&lt;&gt;"C",AA694&lt;&gt;"NC",AA694&lt;&gt;"SF",AA694&lt;&gt;""),AND(AC694&lt;&gt;"NA",AC694&lt;&gt;"C",AC694&lt;&gt;"NC",AC694&lt;&gt;"SF",AC694&lt;&gt;"")),"FALSO",IF(AND(O694="NA",Q694="NA",S694="NA",U694="NA",W694="NA",Y694="NA",AA694="NA",AC694="NA"),"NA",IF(OR(O694="NC",Q694="NC",S694="NC",U694="NC",W694="NC",Y694="NC",AA694="NC",AC694="NC",O694="SF",Q694="SF",S694="SF",U694="SF",W694="SF",Y694="SF",AA694="SF",AC694="SF"),"NC",IF(OR(O694="C",Q694="C",S694="C",U694="C",W694="C",Y694="C",AA694="C",AC694="C"),"C","")))))</f>
        <v/>
      </c>
      <c r="AG694" s="185" t="b">
        <f>IF(AND(AE694="C",AF694="C"),"UTILIZOU O PDA CORRETAMENTE",IF(AND(AE694="C",AF694="NC"),"UTILIZOU O PDA CORRETAMENTE. NÃO HÁ FOTOS DE TODAS AS ETAPAS",IF(AND(AE694="NC",AF694="NC"),"NÃO UTILIZOU O PDA",IF(AND(AE694="NA",AF694="NA"),"NÃO AVALIADO POR FALHA DE SINCRONISMO"))))</f>
        <v>0</v>
      </c>
      <c r="AH694" s="144"/>
      <c r="AI694" s="150" t="s">
        <v>6</v>
      </c>
      <c r="AJ694" s="149">
        <f>E694</f>
        <v>0</v>
      </c>
      <c r="AK694" s="151" t="s">
        <v>60</v>
      </c>
    </row>
    <row r="695" spans="1:37" ht="30" customHeight="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193"/>
      <c r="O695" s="155"/>
      <c r="P695" s="90"/>
      <c r="Q695" s="144"/>
      <c r="R695" s="90"/>
      <c r="S695" s="144"/>
      <c r="T695" s="90"/>
      <c r="U695" s="144"/>
      <c r="V695" s="90"/>
      <c r="W695" s="144"/>
      <c r="X695" s="90"/>
      <c r="Y695" s="144"/>
      <c r="Z695" s="90"/>
      <c r="AA695" s="144"/>
      <c r="AB695" s="90"/>
      <c r="AC695" s="144"/>
      <c r="AD695" s="90"/>
      <c r="AE695" s="144"/>
      <c r="AF695" s="142" t="str">
        <f>IF(AND(O695="",Q695="",S695="",U695="",W695="",Y695="",AA695="",AC695=""),"",IF(OR(AND(O695&lt;&gt;"NA",O695&lt;&gt;"C",O695&lt;&gt;"NC",O695&lt;&gt;"SF",O695&lt;&gt;""),AND(Q695&lt;&gt;"NA",Q695&lt;&gt;"C",Q695&lt;&gt;"NC",Q695&lt;&gt;"SF",Q695&lt;&gt;""),AND(S695&lt;&gt;"NA",S695&lt;&gt;"C",S695&lt;&gt;"NC",S695&lt;&gt;"SF",S695&lt;&gt;""),AND(U695&lt;&gt;"NA",U695&lt;&gt;"C",U695&lt;&gt;"NC",U695&lt;&gt;"SF",U695&lt;&gt;""),AND(W695&lt;&gt;"NA",W695&lt;&gt;"C",W695&lt;&gt;"NC",W695&lt;&gt;"SF",W695&lt;&gt;""),AND(Y695&lt;&gt;"NA",Y695&lt;&gt;"C",Y695&lt;&gt;"NC",Y695&lt;&gt;"SF",Y695&lt;&gt;""),AND(AA695&lt;&gt;"NA",AA695&lt;&gt;"C",AA695&lt;&gt;"NC",AA695&lt;&gt;"SF",AA695&lt;&gt;""),AND(AC695&lt;&gt;"NA",AC695&lt;&gt;"C",AC695&lt;&gt;"NC",AC695&lt;&gt;"SF",AC695&lt;&gt;"")),"FALSO",IF(AND(O695="NA",Q695="NA",S695="NA",U695="NA",W695="NA",Y695="NA",AA695="NA",AC695="NA"),"NA",IF(OR(O695="NC",Q695="NC",S695="NC",U695="NC",W695="NC",Y695="NC",AA695="NC",AC695="NC",O695="SF",Q695="SF",S695="SF",U695="SF",W695="SF",Y695="SF",AA695="SF",AC695="SF"),"NC",IF(OR(O695="C",Q695="C",S695="C",U695="C",W695="C",Y695="C",AA695="C",AC695="C"),"C","")))))</f>
        <v/>
      </c>
      <c r="AG695" s="185" t="b">
        <f>IF(AND(AE695="C",AF695="C"),"UTILIZOU O PDA CORRETAMENTE",IF(AND(AE695="C",AF695="NC"),"UTILIZOU O PDA CORRETAMENTE. NÃO HÁ FOTOS DE TODAS AS ETAPAS",IF(AND(AE695="NC",AF695="NC"),"NÃO UTILIZOU O PDA",IF(AND(AE695="NA",AF695="NA"),"NÃO AVALIADO POR FALHA DE SINCRONISMO"))))</f>
        <v>0</v>
      </c>
      <c r="AH695" s="144"/>
      <c r="AI695" s="150" t="s">
        <v>6</v>
      </c>
      <c r="AJ695" s="149">
        <f>E695</f>
        <v>0</v>
      </c>
      <c r="AK695" s="151" t="s">
        <v>60</v>
      </c>
    </row>
    <row r="696" spans="1:37" ht="30" customHeight="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193"/>
      <c r="O696" s="155"/>
      <c r="P696" s="90"/>
      <c r="Q696" s="144"/>
      <c r="R696" s="90"/>
      <c r="S696" s="144"/>
      <c r="T696" s="90"/>
      <c r="U696" s="144"/>
      <c r="V696" s="90"/>
      <c r="W696" s="144"/>
      <c r="X696" s="90"/>
      <c r="Y696" s="144"/>
      <c r="Z696" s="90"/>
      <c r="AA696" s="144"/>
      <c r="AB696" s="90"/>
      <c r="AC696" s="144"/>
      <c r="AD696" s="90"/>
      <c r="AE696" s="144"/>
      <c r="AF696" s="142" t="str">
        <f>IF(AND(O696="",Q696="",S696="",U696="",W696="",Y696="",AA696="",AC696=""),"",IF(OR(AND(O696&lt;&gt;"NA",O696&lt;&gt;"C",O696&lt;&gt;"NC",O696&lt;&gt;"SF",O696&lt;&gt;""),AND(Q696&lt;&gt;"NA",Q696&lt;&gt;"C",Q696&lt;&gt;"NC",Q696&lt;&gt;"SF",Q696&lt;&gt;""),AND(S696&lt;&gt;"NA",S696&lt;&gt;"C",S696&lt;&gt;"NC",S696&lt;&gt;"SF",S696&lt;&gt;""),AND(U696&lt;&gt;"NA",U696&lt;&gt;"C",U696&lt;&gt;"NC",U696&lt;&gt;"SF",U696&lt;&gt;""),AND(W696&lt;&gt;"NA",W696&lt;&gt;"C",W696&lt;&gt;"NC",W696&lt;&gt;"SF",W696&lt;&gt;""),AND(Y696&lt;&gt;"NA",Y696&lt;&gt;"C",Y696&lt;&gt;"NC",Y696&lt;&gt;"SF",Y696&lt;&gt;""),AND(AA696&lt;&gt;"NA",AA696&lt;&gt;"C",AA696&lt;&gt;"NC",AA696&lt;&gt;"SF",AA696&lt;&gt;""),AND(AC696&lt;&gt;"NA",AC696&lt;&gt;"C",AC696&lt;&gt;"NC",AC696&lt;&gt;"SF",AC696&lt;&gt;"")),"FALSO",IF(AND(O696="NA",Q696="NA",S696="NA",U696="NA",W696="NA",Y696="NA",AA696="NA",AC696="NA"),"NA",IF(OR(O696="NC",Q696="NC",S696="NC",U696="NC",W696="NC",Y696="NC",AA696="NC",AC696="NC",O696="SF",Q696="SF",S696="SF",U696="SF",W696="SF",Y696="SF",AA696="SF",AC696="SF"),"NC",IF(OR(O696="C",Q696="C",S696="C",U696="C",W696="C",Y696="C",AA696="C",AC696="C"),"C","")))))</f>
        <v/>
      </c>
      <c r="AG696" s="185" t="b">
        <f>IF(AND(AE696="C",AF696="C"),"UTILIZOU O PDA CORRETAMENTE",IF(AND(AE696="C",AF696="NC"),"UTILIZOU O PDA CORRETAMENTE. NÃO HÁ FOTOS DE TODAS AS ETAPAS",IF(AND(AE696="NC",AF696="NC"),"NÃO UTILIZOU O PDA",IF(AND(AE696="NA",AF696="NA"),"NÃO AVALIADO POR FALHA DE SINCRONISMO"))))</f>
        <v>0</v>
      </c>
      <c r="AH696" s="144"/>
      <c r="AI696" s="150" t="s">
        <v>6</v>
      </c>
      <c r="AJ696" s="149">
        <f>E696</f>
        <v>0</v>
      </c>
      <c r="AK696" s="151" t="s">
        <v>60</v>
      </c>
    </row>
    <row r="697" spans="1:37" ht="30" customHeight="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193"/>
      <c r="O697" s="155"/>
      <c r="P697" s="90"/>
      <c r="Q697" s="144"/>
      <c r="R697" s="90"/>
      <c r="S697" s="144"/>
      <c r="T697" s="90"/>
      <c r="U697" s="144"/>
      <c r="V697" s="90"/>
      <c r="W697" s="144"/>
      <c r="X697" s="90"/>
      <c r="Y697" s="144"/>
      <c r="Z697" s="90"/>
      <c r="AA697" s="144"/>
      <c r="AB697" s="90"/>
      <c r="AC697" s="144"/>
      <c r="AD697" s="90"/>
      <c r="AE697" s="144"/>
      <c r="AF697" s="142" t="str">
        <f>IF(AND(O697="",Q697="",S697="",U697="",W697="",Y697="",AA697="",AC697=""),"",IF(OR(AND(O697&lt;&gt;"NA",O697&lt;&gt;"C",O697&lt;&gt;"NC",O697&lt;&gt;"SF",O697&lt;&gt;""),AND(Q697&lt;&gt;"NA",Q697&lt;&gt;"C",Q697&lt;&gt;"NC",Q697&lt;&gt;"SF",Q697&lt;&gt;""),AND(S697&lt;&gt;"NA",S697&lt;&gt;"C",S697&lt;&gt;"NC",S697&lt;&gt;"SF",S697&lt;&gt;""),AND(U697&lt;&gt;"NA",U697&lt;&gt;"C",U697&lt;&gt;"NC",U697&lt;&gt;"SF",U697&lt;&gt;""),AND(W697&lt;&gt;"NA",W697&lt;&gt;"C",W697&lt;&gt;"NC",W697&lt;&gt;"SF",W697&lt;&gt;""),AND(Y697&lt;&gt;"NA",Y697&lt;&gt;"C",Y697&lt;&gt;"NC",Y697&lt;&gt;"SF",Y697&lt;&gt;""),AND(AA697&lt;&gt;"NA",AA697&lt;&gt;"C",AA697&lt;&gt;"NC",AA697&lt;&gt;"SF",AA697&lt;&gt;""),AND(AC697&lt;&gt;"NA",AC697&lt;&gt;"C",AC697&lt;&gt;"NC",AC697&lt;&gt;"SF",AC697&lt;&gt;"")),"FALSO",IF(AND(O697="NA",Q697="NA",S697="NA",U697="NA",W697="NA",Y697="NA",AA697="NA",AC697="NA"),"NA",IF(OR(O697="NC",Q697="NC",S697="NC",U697="NC",W697="NC",Y697="NC",AA697="NC",AC697="NC",O697="SF",Q697="SF",S697="SF",U697="SF",W697="SF",Y697="SF",AA697="SF",AC697="SF"),"NC",IF(OR(O697="C",Q697="C",S697="C",U697="C",W697="C",Y697="C",AA697="C",AC697="C"),"C","")))))</f>
        <v/>
      </c>
      <c r="AG697" s="185" t="b">
        <f>IF(AND(AE697="C",AF697="C"),"UTILIZOU O PDA CORRETAMENTE",IF(AND(AE697="C",AF697="NC"),"UTILIZOU O PDA CORRETAMENTE. NÃO HÁ FOTOS DE TODAS AS ETAPAS",IF(AND(AE697="NC",AF697="NC"),"NÃO UTILIZOU O PDA",IF(AND(AE697="NA",AF697="NA"),"NÃO AVALIADO POR FALHA DE SINCRONISMO"))))</f>
        <v>0</v>
      </c>
      <c r="AH697" s="144"/>
      <c r="AI697" s="150" t="s">
        <v>6</v>
      </c>
      <c r="AJ697" s="149">
        <f>E697</f>
        <v>0</v>
      </c>
      <c r="AK697" s="151" t="s">
        <v>60</v>
      </c>
    </row>
    <row r="698" spans="1:37" ht="30" customHeight="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193"/>
      <c r="O698" s="155"/>
      <c r="P698" s="90"/>
      <c r="Q698" s="144"/>
      <c r="R698" s="90"/>
      <c r="S698" s="144"/>
      <c r="T698" s="90"/>
      <c r="U698" s="144"/>
      <c r="V698" s="90"/>
      <c r="W698" s="144"/>
      <c r="X698" s="90"/>
      <c r="Y698" s="144"/>
      <c r="Z698" s="90"/>
      <c r="AA698" s="144"/>
      <c r="AB698" s="90"/>
      <c r="AC698" s="144"/>
      <c r="AD698" s="90"/>
      <c r="AE698" s="144"/>
      <c r="AF698" s="142" t="str">
        <f>IF(AND(O698="",Q698="",S698="",U698="",W698="",Y698="",AA698="",AC698=""),"",IF(OR(AND(O698&lt;&gt;"NA",O698&lt;&gt;"C",O698&lt;&gt;"NC",O698&lt;&gt;"SF",O698&lt;&gt;""),AND(Q698&lt;&gt;"NA",Q698&lt;&gt;"C",Q698&lt;&gt;"NC",Q698&lt;&gt;"SF",Q698&lt;&gt;""),AND(S698&lt;&gt;"NA",S698&lt;&gt;"C",S698&lt;&gt;"NC",S698&lt;&gt;"SF",S698&lt;&gt;""),AND(U698&lt;&gt;"NA",U698&lt;&gt;"C",U698&lt;&gt;"NC",U698&lt;&gt;"SF",U698&lt;&gt;""),AND(W698&lt;&gt;"NA",W698&lt;&gt;"C",W698&lt;&gt;"NC",W698&lt;&gt;"SF",W698&lt;&gt;""),AND(Y698&lt;&gt;"NA",Y698&lt;&gt;"C",Y698&lt;&gt;"NC",Y698&lt;&gt;"SF",Y698&lt;&gt;""),AND(AA698&lt;&gt;"NA",AA698&lt;&gt;"C",AA698&lt;&gt;"NC",AA698&lt;&gt;"SF",AA698&lt;&gt;""),AND(AC698&lt;&gt;"NA",AC698&lt;&gt;"C",AC698&lt;&gt;"NC",AC698&lt;&gt;"SF",AC698&lt;&gt;"")),"FALSO",IF(AND(O698="NA",Q698="NA",S698="NA",U698="NA",W698="NA",Y698="NA",AA698="NA",AC698="NA"),"NA",IF(OR(O698="NC",Q698="NC",S698="NC",U698="NC",W698="NC",Y698="NC",AA698="NC",AC698="NC",O698="SF",Q698="SF",S698="SF",U698="SF",W698="SF",Y698="SF",AA698="SF",AC698="SF"),"NC",IF(OR(O698="C",Q698="C",S698="C",U698="C",W698="C",Y698="C",AA698="C",AC698="C"),"C","")))))</f>
        <v/>
      </c>
      <c r="AG698" s="185" t="b">
        <f>IF(AND(AE698="C",AF698="C"),"UTILIZOU O PDA CORRETAMENTE",IF(AND(AE698="C",AF698="NC"),"UTILIZOU O PDA CORRETAMENTE. NÃO HÁ FOTOS DE TODAS AS ETAPAS",IF(AND(AE698="NC",AF698="NC"),"NÃO UTILIZOU O PDA",IF(AND(AE698="NA",AF698="NA"),"NÃO AVALIADO POR FALHA DE SINCRONISMO"))))</f>
        <v>0</v>
      </c>
      <c r="AH698" s="144"/>
      <c r="AI698" s="150" t="s">
        <v>6</v>
      </c>
      <c r="AJ698" s="149">
        <f>E698</f>
        <v>0</v>
      </c>
      <c r="AK698" s="151" t="s">
        <v>60</v>
      </c>
    </row>
    <row r="699" spans="1:37" ht="30" customHeight="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193"/>
      <c r="O699" s="155"/>
      <c r="P699" s="90"/>
      <c r="Q699" s="144"/>
      <c r="R699" s="90"/>
      <c r="S699" s="144"/>
      <c r="T699" s="90"/>
      <c r="U699" s="144"/>
      <c r="V699" s="90"/>
      <c r="W699" s="144"/>
      <c r="X699" s="90"/>
      <c r="Y699" s="144"/>
      <c r="Z699" s="90"/>
      <c r="AA699" s="144"/>
      <c r="AB699" s="90"/>
      <c r="AC699" s="144"/>
      <c r="AD699" s="90"/>
      <c r="AE699" s="144"/>
      <c r="AF699" s="142" t="str">
        <f>IF(AND(O699="",Q699="",S699="",U699="",W699="",Y699="",AA699="",AC699=""),"",IF(OR(AND(O699&lt;&gt;"NA",O699&lt;&gt;"C",O699&lt;&gt;"NC",O699&lt;&gt;"SF",O699&lt;&gt;""),AND(Q699&lt;&gt;"NA",Q699&lt;&gt;"C",Q699&lt;&gt;"NC",Q699&lt;&gt;"SF",Q699&lt;&gt;""),AND(S699&lt;&gt;"NA",S699&lt;&gt;"C",S699&lt;&gt;"NC",S699&lt;&gt;"SF",S699&lt;&gt;""),AND(U699&lt;&gt;"NA",U699&lt;&gt;"C",U699&lt;&gt;"NC",U699&lt;&gt;"SF",U699&lt;&gt;""),AND(W699&lt;&gt;"NA",W699&lt;&gt;"C",W699&lt;&gt;"NC",W699&lt;&gt;"SF",W699&lt;&gt;""),AND(Y699&lt;&gt;"NA",Y699&lt;&gt;"C",Y699&lt;&gt;"NC",Y699&lt;&gt;"SF",Y699&lt;&gt;""),AND(AA699&lt;&gt;"NA",AA699&lt;&gt;"C",AA699&lt;&gt;"NC",AA699&lt;&gt;"SF",AA699&lt;&gt;""),AND(AC699&lt;&gt;"NA",AC699&lt;&gt;"C",AC699&lt;&gt;"NC",AC699&lt;&gt;"SF",AC699&lt;&gt;"")),"FALSO",IF(AND(O699="NA",Q699="NA",S699="NA",U699="NA",W699="NA",Y699="NA",AA699="NA",AC699="NA"),"NA",IF(OR(O699="NC",Q699="NC",S699="NC",U699="NC",W699="NC",Y699="NC",AA699="NC",AC699="NC",O699="SF",Q699="SF",S699="SF",U699="SF",W699="SF",Y699="SF",AA699="SF",AC699="SF"),"NC",IF(OR(O699="C",Q699="C",S699="C",U699="C",W699="C",Y699="C",AA699="C",AC699="C"),"C","")))))</f>
        <v/>
      </c>
      <c r="AG699" s="185" t="b">
        <f>IF(AND(AE699="C",AF699="C"),"UTILIZOU O PDA CORRETAMENTE",IF(AND(AE699="C",AF699="NC"),"UTILIZOU O PDA CORRETAMENTE. NÃO HÁ FOTOS DE TODAS AS ETAPAS",IF(AND(AE699="NC",AF699="NC"),"NÃO UTILIZOU O PDA",IF(AND(AE699="NA",AF699="NA"),"NÃO AVALIADO POR FALHA DE SINCRONISMO"))))</f>
        <v>0</v>
      </c>
      <c r="AH699" s="144"/>
      <c r="AI699" s="150" t="s">
        <v>6</v>
      </c>
      <c r="AJ699" s="149">
        <f>E699</f>
        <v>0</v>
      </c>
      <c r="AK699" s="151" t="s">
        <v>60</v>
      </c>
    </row>
    <row r="700" spans="1:37" ht="30" customHeight="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193"/>
      <c r="O700" s="155"/>
      <c r="P700" s="90"/>
      <c r="Q700" s="144"/>
      <c r="R700" s="90"/>
      <c r="S700" s="144"/>
      <c r="T700" s="90"/>
      <c r="U700" s="144"/>
      <c r="V700" s="90"/>
      <c r="W700" s="144"/>
      <c r="X700" s="90"/>
      <c r="Y700" s="144"/>
      <c r="Z700" s="90"/>
      <c r="AA700" s="144"/>
      <c r="AB700" s="90"/>
      <c r="AC700" s="144"/>
      <c r="AD700" s="90"/>
      <c r="AE700" s="144"/>
      <c r="AF700" s="142" t="str">
        <f>IF(AND(O700="",Q700="",S700="",U700="",W700="",Y700="",AA700="",AC700=""),"",IF(OR(AND(O700&lt;&gt;"NA",O700&lt;&gt;"C",O700&lt;&gt;"NC",O700&lt;&gt;"SF",O700&lt;&gt;""),AND(Q700&lt;&gt;"NA",Q700&lt;&gt;"C",Q700&lt;&gt;"NC",Q700&lt;&gt;"SF",Q700&lt;&gt;""),AND(S700&lt;&gt;"NA",S700&lt;&gt;"C",S700&lt;&gt;"NC",S700&lt;&gt;"SF",S700&lt;&gt;""),AND(U700&lt;&gt;"NA",U700&lt;&gt;"C",U700&lt;&gt;"NC",U700&lt;&gt;"SF",U700&lt;&gt;""),AND(W700&lt;&gt;"NA",W700&lt;&gt;"C",W700&lt;&gt;"NC",W700&lt;&gt;"SF",W700&lt;&gt;""),AND(Y700&lt;&gt;"NA",Y700&lt;&gt;"C",Y700&lt;&gt;"NC",Y700&lt;&gt;"SF",Y700&lt;&gt;""),AND(AA700&lt;&gt;"NA",AA700&lt;&gt;"C",AA700&lt;&gt;"NC",AA700&lt;&gt;"SF",AA700&lt;&gt;""),AND(AC700&lt;&gt;"NA",AC700&lt;&gt;"C",AC700&lt;&gt;"NC",AC700&lt;&gt;"SF",AC700&lt;&gt;"")),"FALSO",IF(AND(O700="NA",Q700="NA",S700="NA",U700="NA",W700="NA",Y700="NA",AA700="NA",AC700="NA"),"NA",IF(OR(O700="NC",Q700="NC",S700="NC",U700="NC",W700="NC",Y700="NC",AA700="NC",AC700="NC",O700="SF",Q700="SF",S700="SF",U700="SF",W700="SF",Y700="SF",AA700="SF",AC700="SF"),"NC",IF(OR(O700="C",Q700="C",S700="C",U700="C",W700="C",Y700="C",AA700="C",AC700="C"),"C","")))))</f>
        <v/>
      </c>
      <c r="AG700" s="185" t="b">
        <f>IF(AND(AE700="C",AF700="C"),"UTILIZOU O PDA CORRETAMENTE",IF(AND(AE700="C",AF700="NC"),"UTILIZOU O PDA CORRETAMENTE. NÃO HÁ FOTOS DE TODAS AS ETAPAS",IF(AND(AE700="NC",AF700="NC"),"NÃO UTILIZOU O PDA",IF(AND(AE700="NA",AF700="NA"),"NÃO AVALIADO POR FALHA DE SINCRONISMO"))))</f>
        <v>0</v>
      </c>
      <c r="AH700" s="144"/>
      <c r="AI700" s="150" t="s">
        <v>6</v>
      </c>
      <c r="AJ700" s="149">
        <f>E700</f>
        <v>0</v>
      </c>
      <c r="AK700" s="151" t="s">
        <v>60</v>
      </c>
    </row>
    <row r="701" spans="1:37" ht="30" customHeight="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193"/>
      <c r="O701" s="155"/>
      <c r="P701" s="90"/>
      <c r="Q701" s="144"/>
      <c r="R701" s="90"/>
      <c r="S701" s="144"/>
      <c r="T701" s="90"/>
      <c r="U701" s="144"/>
      <c r="V701" s="90"/>
      <c r="W701" s="144"/>
      <c r="X701" s="90"/>
      <c r="Y701" s="144"/>
      <c r="Z701" s="90"/>
      <c r="AA701" s="144"/>
      <c r="AB701" s="90"/>
      <c r="AC701" s="144"/>
      <c r="AD701" s="90"/>
      <c r="AE701" s="144"/>
      <c r="AF701" s="142" t="str">
        <f>IF(AND(O701="",Q701="",S701="",U701="",W701="",Y701="",AA701="",AC701=""),"",IF(OR(AND(O701&lt;&gt;"NA",O701&lt;&gt;"C",O701&lt;&gt;"NC",O701&lt;&gt;"SF",O701&lt;&gt;""),AND(Q701&lt;&gt;"NA",Q701&lt;&gt;"C",Q701&lt;&gt;"NC",Q701&lt;&gt;"SF",Q701&lt;&gt;""),AND(S701&lt;&gt;"NA",S701&lt;&gt;"C",S701&lt;&gt;"NC",S701&lt;&gt;"SF",S701&lt;&gt;""),AND(U701&lt;&gt;"NA",U701&lt;&gt;"C",U701&lt;&gt;"NC",U701&lt;&gt;"SF",U701&lt;&gt;""),AND(W701&lt;&gt;"NA",W701&lt;&gt;"C",W701&lt;&gt;"NC",W701&lt;&gt;"SF",W701&lt;&gt;""),AND(Y701&lt;&gt;"NA",Y701&lt;&gt;"C",Y701&lt;&gt;"NC",Y701&lt;&gt;"SF",Y701&lt;&gt;""),AND(AA701&lt;&gt;"NA",AA701&lt;&gt;"C",AA701&lt;&gt;"NC",AA701&lt;&gt;"SF",AA701&lt;&gt;""),AND(AC701&lt;&gt;"NA",AC701&lt;&gt;"C",AC701&lt;&gt;"NC",AC701&lt;&gt;"SF",AC701&lt;&gt;"")),"FALSO",IF(AND(O701="NA",Q701="NA",S701="NA",U701="NA",W701="NA",Y701="NA",AA701="NA",AC701="NA"),"NA",IF(OR(O701="NC",Q701="NC",S701="NC",U701="NC",W701="NC",Y701="NC",AA701="NC",AC701="NC",O701="SF",Q701="SF",S701="SF",U701="SF",W701="SF",Y701="SF",AA701="SF",AC701="SF"),"NC",IF(OR(O701="C",Q701="C",S701="C",U701="C",W701="C",Y701="C",AA701="C",AC701="C"),"C","")))))</f>
        <v/>
      </c>
      <c r="AG701" s="185" t="b">
        <f>IF(AND(AE701="C",AF701="C"),"UTILIZOU O PDA CORRETAMENTE",IF(AND(AE701="C",AF701="NC"),"UTILIZOU O PDA CORRETAMENTE. NÃO HÁ FOTOS DE TODAS AS ETAPAS",IF(AND(AE701="NC",AF701="NC"),"NÃO UTILIZOU O PDA",IF(AND(AE701="NA",AF701="NA"),"NÃO AVALIADO POR FALHA DE SINCRONISMO"))))</f>
        <v>0</v>
      </c>
      <c r="AH701" s="144"/>
      <c r="AI701" s="150" t="s">
        <v>6</v>
      </c>
      <c r="AJ701" s="149">
        <f>E701</f>
        <v>0</v>
      </c>
      <c r="AK701" s="151" t="s">
        <v>60</v>
      </c>
    </row>
    <row r="702" spans="1:37" ht="30" customHeight="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193"/>
      <c r="O702" s="155"/>
      <c r="P702" s="90"/>
      <c r="Q702" s="144"/>
      <c r="R702" s="90"/>
      <c r="S702" s="144"/>
      <c r="T702" s="90"/>
      <c r="U702" s="144"/>
      <c r="V702" s="90"/>
      <c r="W702" s="144"/>
      <c r="X702" s="90"/>
      <c r="Y702" s="144"/>
      <c r="Z702" s="90"/>
      <c r="AA702" s="144"/>
      <c r="AB702" s="90"/>
      <c r="AC702" s="144"/>
      <c r="AD702" s="90"/>
      <c r="AE702" s="144"/>
      <c r="AF702" s="142" t="str">
        <f>IF(AND(O702="",Q702="",S702="",U702="",W702="",Y702="",AA702="",AC702=""),"",IF(OR(AND(O702&lt;&gt;"NA",O702&lt;&gt;"C",O702&lt;&gt;"NC",O702&lt;&gt;"SF",O702&lt;&gt;""),AND(Q702&lt;&gt;"NA",Q702&lt;&gt;"C",Q702&lt;&gt;"NC",Q702&lt;&gt;"SF",Q702&lt;&gt;""),AND(S702&lt;&gt;"NA",S702&lt;&gt;"C",S702&lt;&gt;"NC",S702&lt;&gt;"SF",S702&lt;&gt;""),AND(U702&lt;&gt;"NA",U702&lt;&gt;"C",U702&lt;&gt;"NC",U702&lt;&gt;"SF",U702&lt;&gt;""),AND(W702&lt;&gt;"NA",W702&lt;&gt;"C",W702&lt;&gt;"NC",W702&lt;&gt;"SF",W702&lt;&gt;""),AND(Y702&lt;&gt;"NA",Y702&lt;&gt;"C",Y702&lt;&gt;"NC",Y702&lt;&gt;"SF",Y702&lt;&gt;""),AND(AA702&lt;&gt;"NA",AA702&lt;&gt;"C",AA702&lt;&gt;"NC",AA702&lt;&gt;"SF",AA702&lt;&gt;""),AND(AC702&lt;&gt;"NA",AC702&lt;&gt;"C",AC702&lt;&gt;"NC",AC702&lt;&gt;"SF",AC702&lt;&gt;"")),"FALSO",IF(AND(O702="NA",Q702="NA",S702="NA",U702="NA",W702="NA",Y702="NA",AA702="NA",AC702="NA"),"NA",IF(OR(O702="NC",Q702="NC",S702="NC",U702="NC",W702="NC",Y702="NC",AA702="NC",AC702="NC",O702="SF",Q702="SF",S702="SF",U702="SF",W702="SF",Y702="SF",AA702="SF",AC702="SF"),"NC",IF(OR(O702="C",Q702="C",S702="C",U702="C",W702="C",Y702="C",AA702="C",AC702="C"),"C","")))))</f>
        <v/>
      </c>
      <c r="AG702" s="185" t="b">
        <f>IF(AND(AE702="C",AF702="C"),"UTILIZOU O PDA CORRETAMENTE",IF(AND(AE702="C",AF702="NC"),"UTILIZOU O PDA CORRETAMENTE. NÃO HÁ FOTOS DE TODAS AS ETAPAS",IF(AND(AE702="NC",AF702="NC"),"NÃO UTILIZOU O PDA",IF(AND(AE702="NA",AF702="NA"),"NÃO AVALIADO POR FALHA DE SINCRONISMO"))))</f>
        <v>0</v>
      </c>
      <c r="AH702" s="144"/>
      <c r="AI702" s="150" t="s">
        <v>6</v>
      </c>
      <c r="AJ702" s="149">
        <f>E702</f>
        <v>0</v>
      </c>
      <c r="AK702" s="151" t="s">
        <v>60</v>
      </c>
    </row>
    <row r="703" spans="1:37" ht="30" customHeight="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193"/>
      <c r="O703" s="155"/>
      <c r="P703" s="90"/>
      <c r="Q703" s="144"/>
      <c r="R703" s="90"/>
      <c r="S703" s="144"/>
      <c r="T703" s="90"/>
      <c r="U703" s="144"/>
      <c r="V703" s="90"/>
      <c r="W703" s="144"/>
      <c r="X703" s="90"/>
      <c r="Y703" s="144"/>
      <c r="Z703" s="90"/>
      <c r="AA703" s="144"/>
      <c r="AB703" s="90"/>
      <c r="AC703" s="144"/>
      <c r="AD703" s="90"/>
      <c r="AE703" s="144"/>
      <c r="AF703" s="142" t="str">
        <f>IF(AND(O703="",Q703="",S703="",U703="",W703="",Y703="",AA703="",AC703=""),"",IF(OR(AND(O703&lt;&gt;"NA",O703&lt;&gt;"C",O703&lt;&gt;"NC",O703&lt;&gt;"SF",O703&lt;&gt;""),AND(Q703&lt;&gt;"NA",Q703&lt;&gt;"C",Q703&lt;&gt;"NC",Q703&lt;&gt;"SF",Q703&lt;&gt;""),AND(S703&lt;&gt;"NA",S703&lt;&gt;"C",S703&lt;&gt;"NC",S703&lt;&gt;"SF",S703&lt;&gt;""),AND(U703&lt;&gt;"NA",U703&lt;&gt;"C",U703&lt;&gt;"NC",U703&lt;&gt;"SF",U703&lt;&gt;""),AND(W703&lt;&gt;"NA",W703&lt;&gt;"C",W703&lt;&gt;"NC",W703&lt;&gt;"SF",W703&lt;&gt;""),AND(Y703&lt;&gt;"NA",Y703&lt;&gt;"C",Y703&lt;&gt;"NC",Y703&lt;&gt;"SF",Y703&lt;&gt;""),AND(AA703&lt;&gt;"NA",AA703&lt;&gt;"C",AA703&lt;&gt;"NC",AA703&lt;&gt;"SF",AA703&lt;&gt;""),AND(AC703&lt;&gt;"NA",AC703&lt;&gt;"C",AC703&lt;&gt;"NC",AC703&lt;&gt;"SF",AC703&lt;&gt;"")),"FALSO",IF(AND(O703="NA",Q703="NA",S703="NA",U703="NA",W703="NA",Y703="NA",AA703="NA",AC703="NA"),"NA",IF(OR(O703="NC",Q703="NC",S703="NC",U703="NC",W703="NC",Y703="NC",AA703="NC",AC703="NC",O703="SF",Q703="SF",S703="SF",U703="SF",W703="SF",Y703="SF",AA703="SF",AC703="SF"),"NC",IF(OR(O703="C",Q703="C",S703="C",U703="C",W703="C",Y703="C",AA703="C",AC703="C"),"C","")))))</f>
        <v/>
      </c>
      <c r="AG703" s="185" t="b">
        <f>IF(AND(AE703="C",AF703="C"),"UTILIZOU O PDA CORRETAMENTE",IF(AND(AE703="C",AF703="NC"),"UTILIZOU O PDA CORRETAMENTE. NÃO HÁ FOTOS DE TODAS AS ETAPAS",IF(AND(AE703="NC",AF703="NC"),"NÃO UTILIZOU O PDA",IF(AND(AE703="NA",AF703="NA"),"NÃO AVALIADO POR FALHA DE SINCRONISMO"))))</f>
        <v>0</v>
      </c>
      <c r="AH703" s="144"/>
      <c r="AI703" s="150" t="s">
        <v>6</v>
      </c>
      <c r="AJ703" s="149">
        <f>E703</f>
        <v>0</v>
      </c>
      <c r="AK703" s="151" t="s">
        <v>60</v>
      </c>
    </row>
    <row r="704" spans="1:37" ht="30" customHeight="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193"/>
      <c r="O704" s="155"/>
      <c r="P704" s="90"/>
      <c r="Q704" s="144"/>
      <c r="R704" s="90"/>
      <c r="S704" s="144"/>
      <c r="T704" s="90"/>
      <c r="U704" s="144"/>
      <c r="V704" s="90"/>
      <c r="W704" s="144"/>
      <c r="X704" s="90"/>
      <c r="Y704" s="144"/>
      <c r="Z704" s="90"/>
      <c r="AA704" s="144"/>
      <c r="AB704" s="90"/>
      <c r="AC704" s="144"/>
      <c r="AD704" s="90"/>
      <c r="AE704" s="144"/>
      <c r="AF704" s="142" t="str">
        <f>IF(AND(O704="",Q704="",S704="",U704="",W704="",Y704="",AA704="",AC704=""),"",IF(OR(AND(O704&lt;&gt;"NA",O704&lt;&gt;"C",O704&lt;&gt;"NC",O704&lt;&gt;"SF",O704&lt;&gt;""),AND(Q704&lt;&gt;"NA",Q704&lt;&gt;"C",Q704&lt;&gt;"NC",Q704&lt;&gt;"SF",Q704&lt;&gt;""),AND(S704&lt;&gt;"NA",S704&lt;&gt;"C",S704&lt;&gt;"NC",S704&lt;&gt;"SF",S704&lt;&gt;""),AND(U704&lt;&gt;"NA",U704&lt;&gt;"C",U704&lt;&gt;"NC",U704&lt;&gt;"SF",U704&lt;&gt;""),AND(W704&lt;&gt;"NA",W704&lt;&gt;"C",W704&lt;&gt;"NC",W704&lt;&gt;"SF",W704&lt;&gt;""),AND(Y704&lt;&gt;"NA",Y704&lt;&gt;"C",Y704&lt;&gt;"NC",Y704&lt;&gt;"SF",Y704&lt;&gt;""),AND(AA704&lt;&gt;"NA",AA704&lt;&gt;"C",AA704&lt;&gt;"NC",AA704&lt;&gt;"SF",AA704&lt;&gt;""),AND(AC704&lt;&gt;"NA",AC704&lt;&gt;"C",AC704&lt;&gt;"NC",AC704&lt;&gt;"SF",AC704&lt;&gt;"")),"FALSO",IF(AND(O704="NA",Q704="NA",S704="NA",U704="NA",W704="NA",Y704="NA",AA704="NA",AC704="NA"),"NA",IF(OR(O704="NC",Q704="NC",S704="NC",U704="NC",W704="NC",Y704="NC",AA704="NC",AC704="NC",O704="SF",Q704="SF",S704="SF",U704="SF",W704="SF",Y704="SF",AA704="SF",AC704="SF"),"NC",IF(OR(O704="C",Q704="C",S704="C",U704="C",W704="C",Y704="C",AA704="C",AC704="C"),"C","")))))</f>
        <v/>
      </c>
      <c r="AG704" s="185" t="b">
        <f>IF(AND(AE704="C",AF704="C"),"UTILIZOU O PDA CORRETAMENTE",IF(AND(AE704="C",AF704="NC"),"UTILIZOU O PDA CORRETAMENTE. NÃO HÁ FOTOS DE TODAS AS ETAPAS",IF(AND(AE704="NC",AF704="NC"),"NÃO UTILIZOU O PDA",IF(AND(AE704="NA",AF704="NA"),"NÃO AVALIADO POR FALHA DE SINCRONISMO"))))</f>
        <v>0</v>
      </c>
      <c r="AH704" s="144"/>
      <c r="AI704" s="150" t="s">
        <v>6</v>
      </c>
      <c r="AJ704" s="149">
        <f>E704</f>
        <v>0</v>
      </c>
      <c r="AK704" s="151" t="s">
        <v>60</v>
      </c>
    </row>
    <row r="705" spans="1:37" ht="30" customHeight="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193"/>
      <c r="O705" s="155"/>
      <c r="P705" s="90"/>
      <c r="Q705" s="144"/>
      <c r="R705" s="90"/>
      <c r="S705" s="144"/>
      <c r="T705" s="90"/>
      <c r="U705" s="144"/>
      <c r="V705" s="90"/>
      <c r="W705" s="144"/>
      <c r="X705" s="90"/>
      <c r="Y705" s="144"/>
      <c r="Z705" s="90"/>
      <c r="AA705" s="144"/>
      <c r="AB705" s="90"/>
      <c r="AC705" s="144"/>
      <c r="AD705" s="90"/>
      <c r="AE705" s="144"/>
      <c r="AF705" s="142" t="str">
        <f>IF(AND(O705="",Q705="",S705="",U705="",W705="",Y705="",AA705="",AC705=""),"",IF(OR(AND(O705&lt;&gt;"NA",O705&lt;&gt;"C",O705&lt;&gt;"NC",O705&lt;&gt;"SF",O705&lt;&gt;""),AND(Q705&lt;&gt;"NA",Q705&lt;&gt;"C",Q705&lt;&gt;"NC",Q705&lt;&gt;"SF",Q705&lt;&gt;""),AND(S705&lt;&gt;"NA",S705&lt;&gt;"C",S705&lt;&gt;"NC",S705&lt;&gt;"SF",S705&lt;&gt;""),AND(U705&lt;&gt;"NA",U705&lt;&gt;"C",U705&lt;&gt;"NC",U705&lt;&gt;"SF",U705&lt;&gt;""),AND(W705&lt;&gt;"NA",W705&lt;&gt;"C",W705&lt;&gt;"NC",W705&lt;&gt;"SF",W705&lt;&gt;""),AND(Y705&lt;&gt;"NA",Y705&lt;&gt;"C",Y705&lt;&gt;"NC",Y705&lt;&gt;"SF",Y705&lt;&gt;""),AND(AA705&lt;&gt;"NA",AA705&lt;&gt;"C",AA705&lt;&gt;"NC",AA705&lt;&gt;"SF",AA705&lt;&gt;""),AND(AC705&lt;&gt;"NA",AC705&lt;&gt;"C",AC705&lt;&gt;"NC",AC705&lt;&gt;"SF",AC705&lt;&gt;"")),"FALSO",IF(AND(O705="NA",Q705="NA",S705="NA",U705="NA",W705="NA",Y705="NA",AA705="NA",AC705="NA"),"NA",IF(OR(O705="NC",Q705="NC",S705="NC",U705="NC",W705="NC",Y705="NC",AA705="NC",AC705="NC",O705="SF",Q705="SF",S705="SF",U705="SF",W705="SF",Y705="SF",AA705="SF",AC705="SF"),"NC",IF(OR(O705="C",Q705="C",S705="C",U705="C",W705="C",Y705="C",AA705="C",AC705="C"),"C","")))))</f>
        <v/>
      </c>
      <c r="AG705" s="185" t="b">
        <f>IF(AND(AE705="C",AF705="C"),"UTILIZOU O PDA CORRETAMENTE",IF(AND(AE705="C",AF705="NC"),"UTILIZOU O PDA CORRETAMENTE. NÃO HÁ FOTOS DE TODAS AS ETAPAS",IF(AND(AE705="NC",AF705="NC"),"NÃO UTILIZOU O PDA",IF(AND(AE705="NA",AF705="NA"),"NÃO AVALIADO POR FALHA DE SINCRONISMO"))))</f>
        <v>0</v>
      </c>
      <c r="AH705" s="144"/>
      <c r="AI705" s="150" t="s">
        <v>6</v>
      </c>
      <c r="AJ705" s="149">
        <f>E705</f>
        <v>0</v>
      </c>
      <c r="AK705" s="151" t="s">
        <v>60</v>
      </c>
    </row>
    <row r="706" spans="1:37" ht="30" customHeight="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193"/>
      <c r="O706" s="155"/>
      <c r="P706" s="90"/>
      <c r="Q706" s="144"/>
      <c r="R706" s="90"/>
      <c r="S706" s="144"/>
      <c r="T706" s="90"/>
      <c r="U706" s="144"/>
      <c r="V706" s="90"/>
      <c r="W706" s="144"/>
      <c r="X706" s="90"/>
      <c r="Y706" s="144"/>
      <c r="Z706" s="90"/>
      <c r="AA706" s="144"/>
      <c r="AB706" s="90"/>
      <c r="AC706" s="144"/>
      <c r="AD706" s="90"/>
      <c r="AE706" s="144"/>
      <c r="AF706" s="142" t="str">
        <f>IF(AND(O706="",Q706="",S706="",U706="",W706="",Y706="",AA706="",AC706=""),"",IF(OR(AND(O706&lt;&gt;"NA",O706&lt;&gt;"C",O706&lt;&gt;"NC",O706&lt;&gt;"SF",O706&lt;&gt;""),AND(Q706&lt;&gt;"NA",Q706&lt;&gt;"C",Q706&lt;&gt;"NC",Q706&lt;&gt;"SF",Q706&lt;&gt;""),AND(S706&lt;&gt;"NA",S706&lt;&gt;"C",S706&lt;&gt;"NC",S706&lt;&gt;"SF",S706&lt;&gt;""),AND(U706&lt;&gt;"NA",U706&lt;&gt;"C",U706&lt;&gt;"NC",U706&lt;&gt;"SF",U706&lt;&gt;""),AND(W706&lt;&gt;"NA",W706&lt;&gt;"C",W706&lt;&gt;"NC",W706&lt;&gt;"SF",W706&lt;&gt;""),AND(Y706&lt;&gt;"NA",Y706&lt;&gt;"C",Y706&lt;&gt;"NC",Y706&lt;&gt;"SF",Y706&lt;&gt;""),AND(AA706&lt;&gt;"NA",AA706&lt;&gt;"C",AA706&lt;&gt;"NC",AA706&lt;&gt;"SF",AA706&lt;&gt;""),AND(AC706&lt;&gt;"NA",AC706&lt;&gt;"C",AC706&lt;&gt;"NC",AC706&lt;&gt;"SF",AC706&lt;&gt;"")),"FALSO",IF(AND(O706="NA",Q706="NA",S706="NA",U706="NA",W706="NA",Y706="NA",AA706="NA",AC706="NA"),"NA",IF(OR(O706="NC",Q706="NC",S706="NC",U706="NC",W706="NC",Y706="NC",AA706="NC",AC706="NC",O706="SF",Q706="SF",S706="SF",U706="SF",W706="SF",Y706="SF",AA706="SF",AC706="SF"),"NC",IF(OR(O706="C",Q706="C",S706="C",U706="C",W706="C",Y706="C",AA706="C",AC706="C"),"C","")))))</f>
        <v/>
      </c>
      <c r="AG706" s="185" t="b">
        <f>IF(AND(AE706="C",AF706="C"),"UTILIZOU O PDA CORRETAMENTE",IF(AND(AE706="C",AF706="NC"),"UTILIZOU O PDA CORRETAMENTE. NÃO HÁ FOTOS DE TODAS AS ETAPAS",IF(AND(AE706="NC",AF706="NC"),"NÃO UTILIZOU O PDA",IF(AND(AE706="NA",AF706="NA"),"NÃO AVALIADO POR FALHA DE SINCRONISMO"))))</f>
        <v>0</v>
      </c>
      <c r="AH706" s="144"/>
      <c r="AI706" s="150" t="s">
        <v>6</v>
      </c>
      <c r="AJ706" s="149">
        <f>E706</f>
        <v>0</v>
      </c>
      <c r="AK706" s="151" t="s">
        <v>60</v>
      </c>
    </row>
    <row r="707" spans="1:37" ht="30" customHeight="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193"/>
      <c r="O707" s="155"/>
      <c r="P707" s="90"/>
      <c r="Q707" s="144"/>
      <c r="R707" s="90"/>
      <c r="S707" s="144"/>
      <c r="T707" s="90"/>
      <c r="U707" s="144"/>
      <c r="V707" s="90"/>
      <c r="W707" s="144"/>
      <c r="X707" s="90"/>
      <c r="Y707" s="144"/>
      <c r="Z707" s="90"/>
      <c r="AA707" s="144"/>
      <c r="AB707" s="90"/>
      <c r="AC707" s="144"/>
      <c r="AD707" s="90"/>
      <c r="AE707" s="144"/>
      <c r="AF707" s="142" t="str">
        <f>IF(AND(O707="",Q707="",S707="",U707="",W707="",Y707="",AA707="",AC707=""),"",IF(OR(AND(O707&lt;&gt;"NA",O707&lt;&gt;"C",O707&lt;&gt;"NC",O707&lt;&gt;"SF",O707&lt;&gt;""),AND(Q707&lt;&gt;"NA",Q707&lt;&gt;"C",Q707&lt;&gt;"NC",Q707&lt;&gt;"SF",Q707&lt;&gt;""),AND(S707&lt;&gt;"NA",S707&lt;&gt;"C",S707&lt;&gt;"NC",S707&lt;&gt;"SF",S707&lt;&gt;""),AND(U707&lt;&gt;"NA",U707&lt;&gt;"C",U707&lt;&gt;"NC",U707&lt;&gt;"SF",U707&lt;&gt;""),AND(W707&lt;&gt;"NA",W707&lt;&gt;"C",W707&lt;&gt;"NC",W707&lt;&gt;"SF",W707&lt;&gt;""),AND(Y707&lt;&gt;"NA",Y707&lt;&gt;"C",Y707&lt;&gt;"NC",Y707&lt;&gt;"SF",Y707&lt;&gt;""),AND(AA707&lt;&gt;"NA",AA707&lt;&gt;"C",AA707&lt;&gt;"NC",AA707&lt;&gt;"SF",AA707&lt;&gt;""),AND(AC707&lt;&gt;"NA",AC707&lt;&gt;"C",AC707&lt;&gt;"NC",AC707&lt;&gt;"SF",AC707&lt;&gt;"")),"FALSO",IF(AND(O707="NA",Q707="NA",S707="NA",U707="NA",W707="NA",Y707="NA",AA707="NA",AC707="NA"),"NA",IF(OR(O707="NC",Q707="NC",S707="NC",U707="NC",W707="NC",Y707="NC",AA707="NC",AC707="NC",O707="SF",Q707="SF",S707="SF",U707="SF",W707="SF",Y707="SF",AA707="SF",AC707="SF"),"NC",IF(OR(O707="C",Q707="C",S707="C",U707="C",W707="C",Y707="C",AA707="C",AC707="C"),"C","")))))</f>
        <v/>
      </c>
      <c r="AG707" s="185" t="b">
        <f>IF(AND(AE707="C",AF707="C"),"UTILIZOU O PDA CORRETAMENTE",IF(AND(AE707="C",AF707="NC"),"UTILIZOU O PDA CORRETAMENTE. NÃO HÁ FOTOS DE TODAS AS ETAPAS",IF(AND(AE707="NC",AF707="NC"),"NÃO UTILIZOU O PDA",IF(AND(AE707="NA",AF707="NA"),"NÃO AVALIADO POR FALHA DE SINCRONISMO"))))</f>
        <v>0</v>
      </c>
      <c r="AH707" s="144"/>
      <c r="AI707" s="150" t="s">
        <v>6</v>
      </c>
      <c r="AJ707" s="149">
        <f>E707</f>
        <v>0</v>
      </c>
      <c r="AK707" s="151" t="s">
        <v>60</v>
      </c>
    </row>
    <row r="708" spans="1:37" ht="30" customHeight="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193"/>
      <c r="O708" s="155"/>
      <c r="P708" s="90"/>
      <c r="Q708" s="144"/>
      <c r="R708" s="90"/>
      <c r="S708" s="144"/>
      <c r="T708" s="90"/>
      <c r="U708" s="144"/>
      <c r="V708" s="90"/>
      <c r="W708" s="144"/>
      <c r="X708" s="90"/>
      <c r="Y708" s="144"/>
      <c r="Z708" s="90"/>
      <c r="AA708" s="144"/>
      <c r="AB708" s="90"/>
      <c r="AC708" s="144"/>
      <c r="AD708" s="90"/>
      <c r="AE708" s="144"/>
      <c r="AF708" s="142" t="str">
        <f>IF(AND(O708="",Q708="",S708="",U708="",W708="",Y708="",AA708="",AC708=""),"",IF(OR(AND(O708&lt;&gt;"NA",O708&lt;&gt;"C",O708&lt;&gt;"NC",O708&lt;&gt;"SF",O708&lt;&gt;""),AND(Q708&lt;&gt;"NA",Q708&lt;&gt;"C",Q708&lt;&gt;"NC",Q708&lt;&gt;"SF",Q708&lt;&gt;""),AND(S708&lt;&gt;"NA",S708&lt;&gt;"C",S708&lt;&gt;"NC",S708&lt;&gt;"SF",S708&lt;&gt;""),AND(U708&lt;&gt;"NA",U708&lt;&gt;"C",U708&lt;&gt;"NC",U708&lt;&gt;"SF",U708&lt;&gt;""),AND(W708&lt;&gt;"NA",W708&lt;&gt;"C",W708&lt;&gt;"NC",W708&lt;&gt;"SF",W708&lt;&gt;""),AND(Y708&lt;&gt;"NA",Y708&lt;&gt;"C",Y708&lt;&gt;"NC",Y708&lt;&gt;"SF",Y708&lt;&gt;""),AND(AA708&lt;&gt;"NA",AA708&lt;&gt;"C",AA708&lt;&gt;"NC",AA708&lt;&gt;"SF",AA708&lt;&gt;""),AND(AC708&lt;&gt;"NA",AC708&lt;&gt;"C",AC708&lt;&gt;"NC",AC708&lt;&gt;"SF",AC708&lt;&gt;"")),"FALSO",IF(AND(O708="NA",Q708="NA",S708="NA",U708="NA",W708="NA",Y708="NA",AA708="NA",AC708="NA"),"NA",IF(OR(O708="NC",Q708="NC",S708="NC",U708="NC",W708="NC",Y708="NC",AA708="NC",AC708="NC",O708="SF",Q708="SF",S708="SF",U708="SF",W708="SF",Y708="SF",AA708="SF",AC708="SF"),"NC",IF(OR(O708="C",Q708="C",S708="C",U708="C",W708="C",Y708="C",AA708="C",AC708="C"),"C","")))))</f>
        <v/>
      </c>
      <c r="AG708" s="185" t="b">
        <f>IF(AND(AE708="C",AF708="C"),"UTILIZOU O PDA CORRETAMENTE",IF(AND(AE708="C",AF708="NC"),"UTILIZOU O PDA CORRETAMENTE. NÃO HÁ FOTOS DE TODAS AS ETAPAS",IF(AND(AE708="NC",AF708="NC"),"NÃO UTILIZOU O PDA",IF(AND(AE708="NA",AF708="NA"),"NÃO AVALIADO POR FALHA DE SINCRONISMO"))))</f>
        <v>0</v>
      </c>
      <c r="AH708" s="144"/>
      <c r="AI708" s="150" t="s">
        <v>6</v>
      </c>
      <c r="AJ708" s="149">
        <f>E708</f>
        <v>0</v>
      </c>
      <c r="AK708" s="151" t="s">
        <v>60</v>
      </c>
    </row>
    <row r="709" spans="1:37" ht="30" customHeight="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193"/>
      <c r="O709" s="155"/>
      <c r="P709" s="90"/>
      <c r="Q709" s="144"/>
      <c r="R709" s="90"/>
      <c r="S709" s="144"/>
      <c r="T709" s="90"/>
      <c r="U709" s="144"/>
      <c r="V709" s="90"/>
      <c r="W709" s="144"/>
      <c r="X709" s="90"/>
      <c r="Y709" s="144"/>
      <c r="Z709" s="90"/>
      <c r="AA709" s="144"/>
      <c r="AB709" s="90"/>
      <c r="AC709" s="144"/>
      <c r="AD709" s="90"/>
      <c r="AE709" s="144"/>
      <c r="AF709" s="142" t="str">
        <f>IF(AND(O709="",Q709="",S709="",U709="",W709="",Y709="",AA709="",AC709=""),"",IF(OR(AND(O709&lt;&gt;"NA",O709&lt;&gt;"C",O709&lt;&gt;"NC",O709&lt;&gt;"SF",O709&lt;&gt;""),AND(Q709&lt;&gt;"NA",Q709&lt;&gt;"C",Q709&lt;&gt;"NC",Q709&lt;&gt;"SF",Q709&lt;&gt;""),AND(S709&lt;&gt;"NA",S709&lt;&gt;"C",S709&lt;&gt;"NC",S709&lt;&gt;"SF",S709&lt;&gt;""),AND(U709&lt;&gt;"NA",U709&lt;&gt;"C",U709&lt;&gt;"NC",U709&lt;&gt;"SF",U709&lt;&gt;""),AND(W709&lt;&gt;"NA",W709&lt;&gt;"C",W709&lt;&gt;"NC",W709&lt;&gt;"SF",W709&lt;&gt;""),AND(Y709&lt;&gt;"NA",Y709&lt;&gt;"C",Y709&lt;&gt;"NC",Y709&lt;&gt;"SF",Y709&lt;&gt;""),AND(AA709&lt;&gt;"NA",AA709&lt;&gt;"C",AA709&lt;&gt;"NC",AA709&lt;&gt;"SF",AA709&lt;&gt;""),AND(AC709&lt;&gt;"NA",AC709&lt;&gt;"C",AC709&lt;&gt;"NC",AC709&lt;&gt;"SF",AC709&lt;&gt;"")),"FALSO",IF(AND(O709="NA",Q709="NA",S709="NA",U709="NA",W709="NA",Y709="NA",AA709="NA",AC709="NA"),"NA",IF(OR(O709="NC",Q709="NC",S709="NC",U709="NC",W709="NC",Y709="NC",AA709="NC",AC709="NC",O709="SF",Q709="SF",S709="SF",U709="SF",W709="SF",Y709="SF",AA709="SF",AC709="SF"),"NC",IF(OR(O709="C",Q709="C",S709="C",U709="C",W709="C",Y709="C",AA709="C",AC709="C"),"C","")))))</f>
        <v/>
      </c>
      <c r="AG709" s="185" t="b">
        <f>IF(AND(AE709="C",AF709="C"),"UTILIZOU O PDA CORRETAMENTE",IF(AND(AE709="C",AF709="NC"),"UTILIZOU O PDA CORRETAMENTE. NÃO HÁ FOTOS DE TODAS AS ETAPAS",IF(AND(AE709="NC",AF709="NC"),"NÃO UTILIZOU O PDA",IF(AND(AE709="NA",AF709="NA"),"NÃO AVALIADO POR FALHA DE SINCRONISMO"))))</f>
        <v>0</v>
      </c>
      <c r="AH709" s="144"/>
      <c r="AI709" s="150" t="s">
        <v>6</v>
      </c>
      <c r="AJ709" s="149">
        <f>E709</f>
        <v>0</v>
      </c>
      <c r="AK709" s="151" t="s">
        <v>60</v>
      </c>
    </row>
    <row r="710" spans="1:37" ht="30" customHeight="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193"/>
      <c r="O710" s="155"/>
      <c r="P710" s="90"/>
      <c r="Q710" s="144"/>
      <c r="R710" s="90"/>
      <c r="S710" s="144"/>
      <c r="T710" s="90"/>
      <c r="U710" s="144"/>
      <c r="V710" s="90"/>
      <c r="W710" s="144"/>
      <c r="X710" s="90"/>
      <c r="Y710" s="144"/>
      <c r="Z710" s="90"/>
      <c r="AA710" s="144"/>
      <c r="AB710" s="90"/>
      <c r="AC710" s="144"/>
      <c r="AD710" s="90"/>
      <c r="AE710" s="144"/>
      <c r="AF710" s="142" t="str">
        <f>IF(AND(O710="",Q710="",S710="",U710="",W710="",Y710="",AA710="",AC710=""),"",IF(OR(AND(O710&lt;&gt;"NA",O710&lt;&gt;"C",O710&lt;&gt;"NC",O710&lt;&gt;"SF",O710&lt;&gt;""),AND(Q710&lt;&gt;"NA",Q710&lt;&gt;"C",Q710&lt;&gt;"NC",Q710&lt;&gt;"SF",Q710&lt;&gt;""),AND(S710&lt;&gt;"NA",S710&lt;&gt;"C",S710&lt;&gt;"NC",S710&lt;&gt;"SF",S710&lt;&gt;""),AND(U710&lt;&gt;"NA",U710&lt;&gt;"C",U710&lt;&gt;"NC",U710&lt;&gt;"SF",U710&lt;&gt;""),AND(W710&lt;&gt;"NA",W710&lt;&gt;"C",W710&lt;&gt;"NC",W710&lt;&gt;"SF",W710&lt;&gt;""),AND(Y710&lt;&gt;"NA",Y710&lt;&gt;"C",Y710&lt;&gt;"NC",Y710&lt;&gt;"SF",Y710&lt;&gt;""),AND(AA710&lt;&gt;"NA",AA710&lt;&gt;"C",AA710&lt;&gt;"NC",AA710&lt;&gt;"SF",AA710&lt;&gt;""),AND(AC710&lt;&gt;"NA",AC710&lt;&gt;"C",AC710&lt;&gt;"NC",AC710&lt;&gt;"SF",AC710&lt;&gt;"")),"FALSO",IF(AND(O710="NA",Q710="NA",S710="NA",U710="NA",W710="NA",Y710="NA",AA710="NA",AC710="NA"),"NA",IF(OR(O710="NC",Q710="NC",S710="NC",U710="NC",W710="NC",Y710="NC",AA710="NC",AC710="NC",O710="SF",Q710="SF",S710="SF",U710="SF",W710="SF",Y710="SF",AA710="SF",AC710="SF"),"NC",IF(OR(O710="C",Q710="C",S710="C",U710="C",W710="C",Y710="C",AA710="C",AC710="C"),"C","")))))</f>
        <v/>
      </c>
      <c r="AG710" s="185" t="b">
        <f>IF(AND(AE710="C",AF710="C"),"UTILIZOU O PDA CORRETAMENTE",IF(AND(AE710="C",AF710="NC"),"UTILIZOU O PDA CORRETAMENTE. NÃO HÁ FOTOS DE TODAS AS ETAPAS",IF(AND(AE710="NC",AF710="NC"),"NÃO UTILIZOU O PDA",IF(AND(AE710="NA",AF710="NA"),"NÃO AVALIADO POR FALHA DE SINCRONISMO"))))</f>
        <v>0</v>
      </c>
      <c r="AH710" s="144"/>
      <c r="AI710" s="150" t="s">
        <v>6</v>
      </c>
      <c r="AJ710" s="149">
        <f>E710</f>
        <v>0</v>
      </c>
      <c r="AK710" s="151" t="s">
        <v>60</v>
      </c>
    </row>
    <row r="711" spans="1:37" ht="30" customHeight="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193"/>
      <c r="O711" s="155"/>
      <c r="P711" s="90"/>
      <c r="Q711" s="144"/>
      <c r="R711" s="90"/>
      <c r="S711" s="144"/>
      <c r="T711" s="90"/>
      <c r="U711" s="144"/>
      <c r="V711" s="90"/>
      <c r="W711" s="144"/>
      <c r="X711" s="90"/>
      <c r="Y711" s="144"/>
      <c r="Z711" s="90"/>
      <c r="AA711" s="144"/>
      <c r="AB711" s="90"/>
      <c r="AC711" s="144"/>
      <c r="AD711" s="90"/>
      <c r="AE711" s="144"/>
      <c r="AF711" s="142" t="str">
        <f>IF(AND(O711="",Q711="",S711="",U711="",W711="",Y711="",AA711="",AC711=""),"",IF(OR(AND(O711&lt;&gt;"NA",O711&lt;&gt;"C",O711&lt;&gt;"NC",O711&lt;&gt;"SF",O711&lt;&gt;""),AND(Q711&lt;&gt;"NA",Q711&lt;&gt;"C",Q711&lt;&gt;"NC",Q711&lt;&gt;"SF",Q711&lt;&gt;""),AND(S711&lt;&gt;"NA",S711&lt;&gt;"C",S711&lt;&gt;"NC",S711&lt;&gt;"SF",S711&lt;&gt;""),AND(U711&lt;&gt;"NA",U711&lt;&gt;"C",U711&lt;&gt;"NC",U711&lt;&gt;"SF",U711&lt;&gt;""),AND(W711&lt;&gt;"NA",W711&lt;&gt;"C",W711&lt;&gt;"NC",W711&lt;&gt;"SF",W711&lt;&gt;""),AND(Y711&lt;&gt;"NA",Y711&lt;&gt;"C",Y711&lt;&gt;"NC",Y711&lt;&gt;"SF",Y711&lt;&gt;""),AND(AA711&lt;&gt;"NA",AA711&lt;&gt;"C",AA711&lt;&gt;"NC",AA711&lt;&gt;"SF",AA711&lt;&gt;""),AND(AC711&lt;&gt;"NA",AC711&lt;&gt;"C",AC711&lt;&gt;"NC",AC711&lt;&gt;"SF",AC711&lt;&gt;"")),"FALSO",IF(AND(O711="NA",Q711="NA",S711="NA",U711="NA",W711="NA",Y711="NA",AA711="NA",AC711="NA"),"NA",IF(OR(O711="NC",Q711="NC",S711="NC",U711="NC",W711="NC",Y711="NC",AA711="NC",AC711="NC",O711="SF",Q711="SF",S711="SF",U711="SF",W711="SF",Y711="SF",AA711="SF",AC711="SF"),"NC",IF(OR(O711="C",Q711="C",S711="C",U711="C",W711="C",Y711="C",AA711="C",AC711="C"),"C","")))))</f>
        <v/>
      </c>
      <c r="AG711" s="185" t="b">
        <f>IF(AND(AE711="C",AF711="C"),"UTILIZOU O PDA CORRETAMENTE",IF(AND(AE711="C",AF711="NC"),"UTILIZOU O PDA CORRETAMENTE. NÃO HÁ FOTOS DE TODAS AS ETAPAS",IF(AND(AE711="NC",AF711="NC"),"NÃO UTILIZOU O PDA",IF(AND(AE711="NA",AF711="NA"),"NÃO AVALIADO POR FALHA DE SINCRONISMO"))))</f>
        <v>0</v>
      </c>
      <c r="AH711" s="144"/>
      <c r="AI711" s="150" t="s">
        <v>6</v>
      </c>
      <c r="AJ711" s="149">
        <f>E711</f>
        <v>0</v>
      </c>
      <c r="AK711" s="151" t="s">
        <v>60</v>
      </c>
    </row>
    <row r="712" spans="1:37" ht="30" customHeight="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193"/>
      <c r="O712" s="155"/>
      <c r="P712" s="90"/>
      <c r="Q712" s="144"/>
      <c r="R712" s="90"/>
      <c r="S712" s="144"/>
      <c r="T712" s="90"/>
      <c r="U712" s="144"/>
      <c r="V712" s="90"/>
      <c r="W712" s="144"/>
      <c r="X712" s="90"/>
      <c r="Y712" s="144"/>
      <c r="Z712" s="90"/>
      <c r="AA712" s="144"/>
      <c r="AB712" s="90"/>
      <c r="AC712" s="144"/>
      <c r="AD712" s="90"/>
      <c r="AE712" s="144"/>
      <c r="AF712" s="142" t="str">
        <f>IF(AND(O712="",Q712="",S712="",U712="",W712="",Y712="",AA712="",AC712=""),"",IF(OR(AND(O712&lt;&gt;"NA",O712&lt;&gt;"C",O712&lt;&gt;"NC",O712&lt;&gt;"SF",O712&lt;&gt;""),AND(Q712&lt;&gt;"NA",Q712&lt;&gt;"C",Q712&lt;&gt;"NC",Q712&lt;&gt;"SF",Q712&lt;&gt;""),AND(S712&lt;&gt;"NA",S712&lt;&gt;"C",S712&lt;&gt;"NC",S712&lt;&gt;"SF",S712&lt;&gt;""),AND(U712&lt;&gt;"NA",U712&lt;&gt;"C",U712&lt;&gt;"NC",U712&lt;&gt;"SF",U712&lt;&gt;""),AND(W712&lt;&gt;"NA",W712&lt;&gt;"C",W712&lt;&gt;"NC",W712&lt;&gt;"SF",W712&lt;&gt;""),AND(Y712&lt;&gt;"NA",Y712&lt;&gt;"C",Y712&lt;&gt;"NC",Y712&lt;&gt;"SF",Y712&lt;&gt;""),AND(AA712&lt;&gt;"NA",AA712&lt;&gt;"C",AA712&lt;&gt;"NC",AA712&lt;&gt;"SF",AA712&lt;&gt;""),AND(AC712&lt;&gt;"NA",AC712&lt;&gt;"C",AC712&lt;&gt;"NC",AC712&lt;&gt;"SF",AC712&lt;&gt;"")),"FALSO",IF(AND(O712="NA",Q712="NA",S712="NA",U712="NA",W712="NA",Y712="NA",AA712="NA",AC712="NA"),"NA",IF(OR(O712="NC",Q712="NC",S712="NC",U712="NC",W712="NC",Y712="NC",AA712="NC",AC712="NC",O712="SF",Q712="SF",S712="SF",U712="SF",W712="SF",Y712="SF",AA712="SF",AC712="SF"),"NC",IF(OR(O712="C",Q712="C",S712="C",U712="C",W712="C",Y712="C",AA712="C",AC712="C"),"C","")))))</f>
        <v/>
      </c>
      <c r="AG712" s="185" t="b">
        <f>IF(AND(AE712="C",AF712="C"),"UTILIZOU O PDA CORRETAMENTE",IF(AND(AE712="C",AF712="NC"),"UTILIZOU O PDA CORRETAMENTE. NÃO HÁ FOTOS DE TODAS AS ETAPAS",IF(AND(AE712="NC",AF712="NC"),"NÃO UTILIZOU O PDA",IF(AND(AE712="NA",AF712="NA"),"NÃO AVALIADO POR FALHA DE SINCRONISMO"))))</f>
        <v>0</v>
      </c>
      <c r="AH712" s="144"/>
      <c r="AI712" s="150" t="s">
        <v>6</v>
      </c>
      <c r="AJ712" s="149">
        <f>E712</f>
        <v>0</v>
      </c>
      <c r="AK712" s="151" t="s">
        <v>60</v>
      </c>
    </row>
    <row r="713" spans="1:37" ht="30" customHeight="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193"/>
      <c r="O713" s="155"/>
      <c r="P713" s="90"/>
      <c r="Q713" s="144"/>
      <c r="R713" s="90"/>
      <c r="S713" s="144"/>
      <c r="T713" s="90"/>
      <c r="U713" s="144"/>
      <c r="V713" s="90"/>
      <c r="W713" s="144"/>
      <c r="X713" s="90"/>
      <c r="Y713" s="144"/>
      <c r="Z713" s="90"/>
      <c r="AA713" s="144"/>
      <c r="AB713" s="90"/>
      <c r="AC713" s="144"/>
      <c r="AD713" s="90"/>
      <c r="AE713" s="144"/>
      <c r="AF713" s="142" t="str">
        <f>IF(AND(O713="",Q713="",S713="",U713="",W713="",Y713="",AA713="",AC713=""),"",IF(OR(AND(O713&lt;&gt;"NA",O713&lt;&gt;"C",O713&lt;&gt;"NC",O713&lt;&gt;"SF",O713&lt;&gt;""),AND(Q713&lt;&gt;"NA",Q713&lt;&gt;"C",Q713&lt;&gt;"NC",Q713&lt;&gt;"SF",Q713&lt;&gt;""),AND(S713&lt;&gt;"NA",S713&lt;&gt;"C",S713&lt;&gt;"NC",S713&lt;&gt;"SF",S713&lt;&gt;""),AND(U713&lt;&gt;"NA",U713&lt;&gt;"C",U713&lt;&gt;"NC",U713&lt;&gt;"SF",U713&lt;&gt;""),AND(W713&lt;&gt;"NA",W713&lt;&gt;"C",W713&lt;&gt;"NC",W713&lt;&gt;"SF",W713&lt;&gt;""),AND(Y713&lt;&gt;"NA",Y713&lt;&gt;"C",Y713&lt;&gt;"NC",Y713&lt;&gt;"SF",Y713&lt;&gt;""),AND(AA713&lt;&gt;"NA",AA713&lt;&gt;"C",AA713&lt;&gt;"NC",AA713&lt;&gt;"SF",AA713&lt;&gt;""),AND(AC713&lt;&gt;"NA",AC713&lt;&gt;"C",AC713&lt;&gt;"NC",AC713&lt;&gt;"SF",AC713&lt;&gt;"")),"FALSO",IF(AND(O713="NA",Q713="NA",S713="NA",U713="NA",W713="NA",Y713="NA",AA713="NA",AC713="NA"),"NA",IF(OR(O713="NC",Q713="NC",S713="NC",U713="NC",W713="NC",Y713="NC",AA713="NC",AC713="NC",O713="SF",Q713="SF",S713="SF",U713="SF",W713="SF",Y713="SF",AA713="SF",AC713="SF"),"NC",IF(OR(O713="C",Q713="C",S713="C",U713="C",W713="C",Y713="C",AA713="C",AC713="C"),"C","")))))</f>
        <v/>
      </c>
      <c r="AG713" s="185" t="b">
        <f>IF(AND(AE713="C",AF713="C"),"UTILIZOU O PDA CORRETAMENTE",IF(AND(AE713="C",AF713="NC"),"UTILIZOU O PDA CORRETAMENTE. NÃO HÁ FOTOS DE TODAS AS ETAPAS",IF(AND(AE713="NC",AF713="NC"),"NÃO UTILIZOU O PDA",IF(AND(AE713="NA",AF713="NA"),"NÃO AVALIADO POR FALHA DE SINCRONISMO"))))</f>
        <v>0</v>
      </c>
      <c r="AH713" s="144"/>
      <c r="AI713" s="150" t="s">
        <v>6</v>
      </c>
      <c r="AJ713" s="149">
        <f>E713</f>
        <v>0</v>
      </c>
      <c r="AK713" s="151" t="s">
        <v>60</v>
      </c>
    </row>
    <row r="714" spans="1:37" ht="30" customHeight="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193"/>
      <c r="O714" s="155"/>
      <c r="P714" s="90"/>
      <c r="Q714" s="144"/>
      <c r="R714" s="90"/>
      <c r="S714" s="144"/>
      <c r="T714" s="90"/>
      <c r="U714" s="144"/>
      <c r="V714" s="90"/>
      <c r="W714" s="144"/>
      <c r="X714" s="90"/>
      <c r="Y714" s="144"/>
      <c r="Z714" s="90"/>
      <c r="AA714" s="144"/>
      <c r="AB714" s="90"/>
      <c r="AC714" s="144"/>
      <c r="AD714" s="90"/>
      <c r="AE714" s="144"/>
      <c r="AF714" s="142" t="str">
        <f>IF(AND(O714="",Q714="",S714="",U714="",W714="",Y714="",AA714="",AC714=""),"",IF(OR(AND(O714&lt;&gt;"NA",O714&lt;&gt;"C",O714&lt;&gt;"NC",O714&lt;&gt;"SF",O714&lt;&gt;""),AND(Q714&lt;&gt;"NA",Q714&lt;&gt;"C",Q714&lt;&gt;"NC",Q714&lt;&gt;"SF",Q714&lt;&gt;""),AND(S714&lt;&gt;"NA",S714&lt;&gt;"C",S714&lt;&gt;"NC",S714&lt;&gt;"SF",S714&lt;&gt;""),AND(U714&lt;&gt;"NA",U714&lt;&gt;"C",U714&lt;&gt;"NC",U714&lt;&gt;"SF",U714&lt;&gt;""),AND(W714&lt;&gt;"NA",W714&lt;&gt;"C",W714&lt;&gt;"NC",W714&lt;&gt;"SF",W714&lt;&gt;""),AND(Y714&lt;&gt;"NA",Y714&lt;&gt;"C",Y714&lt;&gt;"NC",Y714&lt;&gt;"SF",Y714&lt;&gt;""),AND(AA714&lt;&gt;"NA",AA714&lt;&gt;"C",AA714&lt;&gt;"NC",AA714&lt;&gt;"SF",AA714&lt;&gt;""),AND(AC714&lt;&gt;"NA",AC714&lt;&gt;"C",AC714&lt;&gt;"NC",AC714&lt;&gt;"SF",AC714&lt;&gt;"")),"FALSO",IF(AND(O714="NA",Q714="NA",S714="NA",U714="NA",W714="NA",Y714="NA",AA714="NA",AC714="NA"),"NA",IF(OR(O714="NC",Q714="NC",S714="NC",U714="NC",W714="NC",Y714="NC",AA714="NC",AC714="NC",O714="SF",Q714="SF",S714="SF",U714="SF",W714="SF",Y714="SF",AA714="SF",AC714="SF"),"NC",IF(OR(O714="C",Q714="C",S714="C",U714="C",W714="C",Y714="C",AA714="C",AC714="C"),"C","")))))</f>
        <v/>
      </c>
      <c r="AG714" s="185" t="b">
        <f>IF(AND(AE714="C",AF714="C"),"UTILIZOU O PDA CORRETAMENTE",IF(AND(AE714="C",AF714="NC"),"UTILIZOU O PDA CORRETAMENTE. NÃO HÁ FOTOS DE TODAS AS ETAPAS",IF(AND(AE714="NC",AF714="NC"),"NÃO UTILIZOU O PDA",IF(AND(AE714="NA",AF714="NA"),"NÃO AVALIADO POR FALHA DE SINCRONISMO"))))</f>
        <v>0</v>
      </c>
      <c r="AH714" s="144"/>
      <c r="AI714" s="150" t="s">
        <v>6</v>
      </c>
      <c r="AJ714" s="149">
        <f>E714</f>
        <v>0</v>
      </c>
      <c r="AK714" s="151" t="s">
        <v>60</v>
      </c>
    </row>
    <row r="715" spans="1:37" ht="30" customHeight="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193"/>
      <c r="O715" s="155"/>
      <c r="P715" s="90"/>
      <c r="Q715" s="144"/>
      <c r="R715" s="90"/>
      <c r="S715" s="144"/>
      <c r="T715" s="90"/>
      <c r="U715" s="144"/>
      <c r="V715" s="90"/>
      <c r="W715" s="144"/>
      <c r="X715" s="90"/>
      <c r="Y715" s="144"/>
      <c r="Z715" s="90"/>
      <c r="AA715" s="144"/>
      <c r="AB715" s="90"/>
      <c r="AC715" s="144"/>
      <c r="AD715" s="90"/>
      <c r="AE715" s="144"/>
      <c r="AF715" s="142" t="str">
        <f>IF(AND(O715="",Q715="",S715="",U715="",W715="",Y715="",AA715="",AC715=""),"",IF(OR(AND(O715&lt;&gt;"NA",O715&lt;&gt;"C",O715&lt;&gt;"NC",O715&lt;&gt;"SF",O715&lt;&gt;""),AND(Q715&lt;&gt;"NA",Q715&lt;&gt;"C",Q715&lt;&gt;"NC",Q715&lt;&gt;"SF",Q715&lt;&gt;""),AND(S715&lt;&gt;"NA",S715&lt;&gt;"C",S715&lt;&gt;"NC",S715&lt;&gt;"SF",S715&lt;&gt;""),AND(U715&lt;&gt;"NA",U715&lt;&gt;"C",U715&lt;&gt;"NC",U715&lt;&gt;"SF",U715&lt;&gt;""),AND(W715&lt;&gt;"NA",W715&lt;&gt;"C",W715&lt;&gt;"NC",W715&lt;&gt;"SF",W715&lt;&gt;""),AND(Y715&lt;&gt;"NA",Y715&lt;&gt;"C",Y715&lt;&gt;"NC",Y715&lt;&gt;"SF",Y715&lt;&gt;""),AND(AA715&lt;&gt;"NA",AA715&lt;&gt;"C",AA715&lt;&gt;"NC",AA715&lt;&gt;"SF",AA715&lt;&gt;""),AND(AC715&lt;&gt;"NA",AC715&lt;&gt;"C",AC715&lt;&gt;"NC",AC715&lt;&gt;"SF",AC715&lt;&gt;"")),"FALSO",IF(AND(O715="NA",Q715="NA",S715="NA",U715="NA",W715="NA",Y715="NA",AA715="NA",AC715="NA"),"NA",IF(OR(O715="NC",Q715="NC",S715="NC",U715="NC",W715="NC",Y715="NC",AA715="NC",AC715="NC",O715="SF",Q715="SF",S715="SF",U715="SF",W715="SF",Y715="SF",AA715="SF",AC715="SF"),"NC",IF(OR(O715="C",Q715="C",S715="C",U715="C",W715="C",Y715="C",AA715="C",AC715="C"),"C","")))))</f>
        <v/>
      </c>
      <c r="AG715" s="185" t="b">
        <f>IF(AND(AE715="C",AF715="C"),"UTILIZOU O PDA CORRETAMENTE",IF(AND(AE715="C",AF715="NC"),"UTILIZOU O PDA CORRETAMENTE. NÃO HÁ FOTOS DE TODAS AS ETAPAS",IF(AND(AE715="NC",AF715="NC"),"NÃO UTILIZOU O PDA",IF(AND(AE715="NA",AF715="NA"),"NÃO AVALIADO POR FALHA DE SINCRONISMO"))))</f>
        <v>0</v>
      </c>
      <c r="AH715" s="144"/>
      <c r="AI715" s="150" t="s">
        <v>6</v>
      </c>
      <c r="AJ715" s="149">
        <f>E715</f>
        <v>0</v>
      </c>
      <c r="AK715" s="151" t="s">
        <v>60</v>
      </c>
    </row>
    <row r="716" spans="1:37" ht="30" customHeight="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193"/>
      <c r="O716" s="155"/>
      <c r="P716" s="90"/>
      <c r="Q716" s="144"/>
      <c r="R716" s="90"/>
      <c r="S716" s="144"/>
      <c r="T716" s="90"/>
      <c r="U716" s="144"/>
      <c r="V716" s="90"/>
      <c r="W716" s="144"/>
      <c r="X716" s="90"/>
      <c r="Y716" s="144"/>
      <c r="Z716" s="90"/>
      <c r="AA716" s="144"/>
      <c r="AB716" s="90"/>
      <c r="AC716" s="144"/>
      <c r="AD716" s="90"/>
      <c r="AE716" s="144"/>
      <c r="AF716" s="142" t="str">
        <f>IF(AND(O716="",Q716="",S716="",U716="",W716="",Y716="",AA716="",AC716=""),"",IF(OR(AND(O716&lt;&gt;"NA",O716&lt;&gt;"C",O716&lt;&gt;"NC",O716&lt;&gt;"SF",O716&lt;&gt;""),AND(Q716&lt;&gt;"NA",Q716&lt;&gt;"C",Q716&lt;&gt;"NC",Q716&lt;&gt;"SF",Q716&lt;&gt;""),AND(S716&lt;&gt;"NA",S716&lt;&gt;"C",S716&lt;&gt;"NC",S716&lt;&gt;"SF",S716&lt;&gt;""),AND(U716&lt;&gt;"NA",U716&lt;&gt;"C",U716&lt;&gt;"NC",U716&lt;&gt;"SF",U716&lt;&gt;""),AND(W716&lt;&gt;"NA",W716&lt;&gt;"C",W716&lt;&gt;"NC",W716&lt;&gt;"SF",W716&lt;&gt;""),AND(Y716&lt;&gt;"NA",Y716&lt;&gt;"C",Y716&lt;&gt;"NC",Y716&lt;&gt;"SF",Y716&lt;&gt;""),AND(AA716&lt;&gt;"NA",AA716&lt;&gt;"C",AA716&lt;&gt;"NC",AA716&lt;&gt;"SF",AA716&lt;&gt;""),AND(AC716&lt;&gt;"NA",AC716&lt;&gt;"C",AC716&lt;&gt;"NC",AC716&lt;&gt;"SF",AC716&lt;&gt;"")),"FALSO",IF(AND(O716="NA",Q716="NA",S716="NA",U716="NA",W716="NA",Y716="NA",AA716="NA",AC716="NA"),"NA",IF(OR(O716="NC",Q716="NC",S716="NC",U716="NC",W716="NC",Y716="NC",AA716="NC",AC716="NC",O716="SF",Q716="SF",S716="SF",U716="SF",W716="SF",Y716="SF",AA716="SF",AC716="SF"),"NC",IF(OR(O716="C",Q716="C",S716="C",U716="C",W716="C",Y716="C",AA716="C",AC716="C"),"C","")))))</f>
        <v/>
      </c>
      <c r="AG716" s="185" t="b">
        <f>IF(AND(AE716="C",AF716="C"),"UTILIZOU O PDA CORRETAMENTE",IF(AND(AE716="C",AF716="NC"),"UTILIZOU O PDA CORRETAMENTE. NÃO HÁ FOTOS DE TODAS AS ETAPAS",IF(AND(AE716="NC",AF716="NC"),"NÃO UTILIZOU O PDA",IF(AND(AE716="NA",AF716="NA"),"NÃO AVALIADO POR FALHA DE SINCRONISMO"))))</f>
        <v>0</v>
      </c>
      <c r="AH716" s="144"/>
      <c r="AI716" s="150" t="s">
        <v>6</v>
      </c>
      <c r="AJ716" s="149">
        <f>E716</f>
        <v>0</v>
      </c>
      <c r="AK716" s="151" t="s">
        <v>60</v>
      </c>
    </row>
    <row r="717" spans="1:37" ht="30" customHeight="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193"/>
      <c r="O717" s="155"/>
      <c r="P717" s="90"/>
      <c r="Q717" s="144"/>
      <c r="R717" s="90"/>
      <c r="S717" s="144"/>
      <c r="T717" s="90"/>
      <c r="U717" s="144"/>
      <c r="V717" s="90"/>
      <c r="W717" s="144"/>
      <c r="X717" s="90"/>
      <c r="Y717" s="144"/>
      <c r="Z717" s="90"/>
      <c r="AA717" s="144"/>
      <c r="AB717" s="90"/>
      <c r="AC717" s="144"/>
      <c r="AD717" s="90"/>
      <c r="AE717" s="144"/>
      <c r="AF717" s="142" t="str">
        <f>IF(AND(O717="",Q717="",S717="",U717="",W717="",Y717="",AA717="",AC717=""),"",IF(OR(AND(O717&lt;&gt;"NA",O717&lt;&gt;"C",O717&lt;&gt;"NC",O717&lt;&gt;"SF",O717&lt;&gt;""),AND(Q717&lt;&gt;"NA",Q717&lt;&gt;"C",Q717&lt;&gt;"NC",Q717&lt;&gt;"SF",Q717&lt;&gt;""),AND(S717&lt;&gt;"NA",S717&lt;&gt;"C",S717&lt;&gt;"NC",S717&lt;&gt;"SF",S717&lt;&gt;""),AND(U717&lt;&gt;"NA",U717&lt;&gt;"C",U717&lt;&gt;"NC",U717&lt;&gt;"SF",U717&lt;&gt;""),AND(W717&lt;&gt;"NA",W717&lt;&gt;"C",W717&lt;&gt;"NC",W717&lt;&gt;"SF",W717&lt;&gt;""),AND(Y717&lt;&gt;"NA",Y717&lt;&gt;"C",Y717&lt;&gt;"NC",Y717&lt;&gt;"SF",Y717&lt;&gt;""),AND(AA717&lt;&gt;"NA",AA717&lt;&gt;"C",AA717&lt;&gt;"NC",AA717&lt;&gt;"SF",AA717&lt;&gt;""),AND(AC717&lt;&gt;"NA",AC717&lt;&gt;"C",AC717&lt;&gt;"NC",AC717&lt;&gt;"SF",AC717&lt;&gt;"")),"FALSO",IF(AND(O717="NA",Q717="NA",S717="NA",U717="NA",W717="NA",Y717="NA",AA717="NA",AC717="NA"),"NA",IF(OR(O717="NC",Q717="NC",S717="NC",U717="NC",W717="NC",Y717="NC",AA717="NC",AC717="NC",O717="SF",Q717="SF",S717="SF",U717="SF",W717="SF",Y717="SF",AA717="SF",AC717="SF"),"NC",IF(OR(O717="C",Q717="C",S717="C",U717="C",W717="C",Y717="C",AA717="C",AC717="C"),"C","")))))</f>
        <v/>
      </c>
      <c r="AG717" s="185" t="b">
        <f>IF(AND(AE717="C",AF717="C"),"UTILIZOU O PDA CORRETAMENTE",IF(AND(AE717="C",AF717="NC"),"UTILIZOU O PDA CORRETAMENTE. NÃO HÁ FOTOS DE TODAS AS ETAPAS",IF(AND(AE717="NC",AF717="NC"),"NÃO UTILIZOU O PDA",IF(AND(AE717="NA",AF717="NA"),"NÃO AVALIADO POR FALHA DE SINCRONISMO"))))</f>
        <v>0</v>
      </c>
      <c r="AH717" s="144"/>
      <c r="AI717" s="150" t="s">
        <v>6</v>
      </c>
      <c r="AJ717" s="149">
        <f>E717</f>
        <v>0</v>
      </c>
      <c r="AK717" s="151" t="s">
        <v>60</v>
      </c>
    </row>
    <row r="718" spans="1:37" ht="30" customHeight="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193"/>
      <c r="O718" s="155"/>
      <c r="P718" s="90"/>
      <c r="Q718" s="144"/>
      <c r="R718" s="90"/>
      <c r="S718" s="144"/>
      <c r="T718" s="90"/>
      <c r="U718" s="144"/>
      <c r="V718" s="90"/>
      <c r="W718" s="144"/>
      <c r="X718" s="90"/>
      <c r="Y718" s="144"/>
      <c r="Z718" s="90"/>
      <c r="AA718" s="144"/>
      <c r="AB718" s="90"/>
      <c r="AC718" s="144"/>
      <c r="AD718" s="90"/>
      <c r="AE718" s="144"/>
      <c r="AF718" s="142" t="str">
        <f>IF(AND(O718="",Q718="",S718="",U718="",W718="",Y718="",AA718="",AC718=""),"",IF(OR(AND(O718&lt;&gt;"NA",O718&lt;&gt;"C",O718&lt;&gt;"NC",O718&lt;&gt;"SF",O718&lt;&gt;""),AND(Q718&lt;&gt;"NA",Q718&lt;&gt;"C",Q718&lt;&gt;"NC",Q718&lt;&gt;"SF",Q718&lt;&gt;""),AND(S718&lt;&gt;"NA",S718&lt;&gt;"C",S718&lt;&gt;"NC",S718&lt;&gt;"SF",S718&lt;&gt;""),AND(U718&lt;&gt;"NA",U718&lt;&gt;"C",U718&lt;&gt;"NC",U718&lt;&gt;"SF",U718&lt;&gt;""),AND(W718&lt;&gt;"NA",W718&lt;&gt;"C",W718&lt;&gt;"NC",W718&lt;&gt;"SF",W718&lt;&gt;""),AND(Y718&lt;&gt;"NA",Y718&lt;&gt;"C",Y718&lt;&gt;"NC",Y718&lt;&gt;"SF",Y718&lt;&gt;""),AND(AA718&lt;&gt;"NA",AA718&lt;&gt;"C",AA718&lt;&gt;"NC",AA718&lt;&gt;"SF",AA718&lt;&gt;""),AND(AC718&lt;&gt;"NA",AC718&lt;&gt;"C",AC718&lt;&gt;"NC",AC718&lt;&gt;"SF",AC718&lt;&gt;"")),"FALSO",IF(AND(O718="NA",Q718="NA",S718="NA",U718="NA",W718="NA",Y718="NA",AA718="NA",AC718="NA"),"NA",IF(OR(O718="NC",Q718="NC",S718="NC",U718="NC",W718="NC",Y718="NC",AA718="NC",AC718="NC",O718="SF",Q718="SF",S718="SF",U718="SF",W718="SF",Y718="SF",AA718="SF",AC718="SF"),"NC",IF(OR(O718="C",Q718="C",S718="C",U718="C",W718="C",Y718="C",AA718="C",AC718="C"),"C","")))))</f>
        <v/>
      </c>
      <c r="AG718" s="185" t="b">
        <f>IF(AND(AE718="C",AF718="C"),"UTILIZOU O PDA CORRETAMENTE",IF(AND(AE718="C",AF718="NC"),"UTILIZOU O PDA CORRETAMENTE. NÃO HÁ FOTOS DE TODAS AS ETAPAS",IF(AND(AE718="NC",AF718="NC"),"NÃO UTILIZOU O PDA",IF(AND(AE718="NA",AF718="NA"),"NÃO AVALIADO POR FALHA DE SINCRONISMO"))))</f>
        <v>0</v>
      </c>
      <c r="AH718" s="144"/>
      <c r="AI718" s="150" t="s">
        <v>6</v>
      </c>
      <c r="AJ718" s="149">
        <f>E718</f>
        <v>0</v>
      </c>
      <c r="AK718" s="151" t="s">
        <v>60</v>
      </c>
    </row>
    <row r="719" spans="1:37" ht="30" customHeight="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193"/>
      <c r="O719" s="155"/>
      <c r="P719" s="90"/>
      <c r="Q719" s="144"/>
      <c r="R719" s="90"/>
      <c r="S719" s="144"/>
      <c r="T719" s="90"/>
      <c r="U719" s="144"/>
      <c r="V719" s="90"/>
      <c r="W719" s="144"/>
      <c r="X719" s="90"/>
      <c r="Y719" s="144"/>
      <c r="Z719" s="90"/>
      <c r="AA719" s="144"/>
      <c r="AB719" s="90"/>
      <c r="AC719" s="144"/>
      <c r="AD719" s="90"/>
      <c r="AE719" s="144"/>
      <c r="AF719" s="142" t="str">
        <f>IF(AND(O719="",Q719="",S719="",U719="",W719="",Y719="",AA719="",AC719=""),"",IF(OR(AND(O719&lt;&gt;"NA",O719&lt;&gt;"C",O719&lt;&gt;"NC",O719&lt;&gt;"SF",O719&lt;&gt;""),AND(Q719&lt;&gt;"NA",Q719&lt;&gt;"C",Q719&lt;&gt;"NC",Q719&lt;&gt;"SF",Q719&lt;&gt;""),AND(S719&lt;&gt;"NA",S719&lt;&gt;"C",S719&lt;&gt;"NC",S719&lt;&gt;"SF",S719&lt;&gt;""),AND(U719&lt;&gt;"NA",U719&lt;&gt;"C",U719&lt;&gt;"NC",U719&lt;&gt;"SF",U719&lt;&gt;""),AND(W719&lt;&gt;"NA",W719&lt;&gt;"C",W719&lt;&gt;"NC",W719&lt;&gt;"SF",W719&lt;&gt;""),AND(Y719&lt;&gt;"NA",Y719&lt;&gt;"C",Y719&lt;&gt;"NC",Y719&lt;&gt;"SF",Y719&lt;&gt;""),AND(AA719&lt;&gt;"NA",AA719&lt;&gt;"C",AA719&lt;&gt;"NC",AA719&lt;&gt;"SF",AA719&lt;&gt;""),AND(AC719&lt;&gt;"NA",AC719&lt;&gt;"C",AC719&lt;&gt;"NC",AC719&lt;&gt;"SF",AC719&lt;&gt;"")),"FALSO",IF(AND(O719="NA",Q719="NA",S719="NA",U719="NA",W719="NA",Y719="NA",AA719="NA",AC719="NA"),"NA",IF(OR(O719="NC",Q719="NC",S719="NC",U719="NC",W719="NC",Y719="NC",AA719="NC",AC719="NC",O719="SF",Q719="SF",S719="SF",U719="SF",W719="SF",Y719="SF",AA719="SF",AC719="SF"),"NC",IF(OR(O719="C",Q719="C",S719="C",U719="C",W719="C",Y719="C",AA719="C",AC719="C"),"C","")))))</f>
        <v/>
      </c>
      <c r="AG719" s="185" t="b">
        <f>IF(AND(AE719="C",AF719="C"),"UTILIZOU O PDA CORRETAMENTE",IF(AND(AE719="C",AF719="NC"),"UTILIZOU O PDA CORRETAMENTE. NÃO HÁ FOTOS DE TODAS AS ETAPAS",IF(AND(AE719="NC",AF719="NC"),"NÃO UTILIZOU O PDA",IF(AND(AE719="NA",AF719="NA"),"NÃO AVALIADO POR FALHA DE SINCRONISMO"))))</f>
        <v>0</v>
      </c>
      <c r="AH719" s="144"/>
      <c r="AI719" s="150" t="s">
        <v>6</v>
      </c>
      <c r="AJ719" s="149">
        <f>E719</f>
        <v>0</v>
      </c>
      <c r="AK719" s="151" t="s">
        <v>60</v>
      </c>
    </row>
    <row r="720" spans="1:37" ht="30" customHeight="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193"/>
      <c r="O720" s="155"/>
      <c r="P720" s="90"/>
      <c r="Q720" s="144"/>
      <c r="R720" s="90"/>
      <c r="S720" s="144"/>
      <c r="T720" s="90"/>
      <c r="U720" s="144"/>
      <c r="V720" s="90"/>
      <c r="W720" s="144"/>
      <c r="X720" s="90"/>
      <c r="Y720" s="144"/>
      <c r="Z720" s="90"/>
      <c r="AA720" s="144"/>
      <c r="AB720" s="90"/>
      <c r="AC720" s="144"/>
      <c r="AD720" s="90"/>
      <c r="AE720" s="144"/>
      <c r="AF720" s="142" t="str">
        <f>IF(AND(O720="",Q720="",S720="",U720="",W720="",Y720="",AA720="",AC720=""),"",IF(OR(AND(O720&lt;&gt;"NA",O720&lt;&gt;"C",O720&lt;&gt;"NC",O720&lt;&gt;"SF",O720&lt;&gt;""),AND(Q720&lt;&gt;"NA",Q720&lt;&gt;"C",Q720&lt;&gt;"NC",Q720&lt;&gt;"SF",Q720&lt;&gt;""),AND(S720&lt;&gt;"NA",S720&lt;&gt;"C",S720&lt;&gt;"NC",S720&lt;&gt;"SF",S720&lt;&gt;""),AND(U720&lt;&gt;"NA",U720&lt;&gt;"C",U720&lt;&gt;"NC",U720&lt;&gt;"SF",U720&lt;&gt;""),AND(W720&lt;&gt;"NA",W720&lt;&gt;"C",W720&lt;&gt;"NC",W720&lt;&gt;"SF",W720&lt;&gt;""),AND(Y720&lt;&gt;"NA",Y720&lt;&gt;"C",Y720&lt;&gt;"NC",Y720&lt;&gt;"SF",Y720&lt;&gt;""),AND(AA720&lt;&gt;"NA",AA720&lt;&gt;"C",AA720&lt;&gt;"NC",AA720&lt;&gt;"SF",AA720&lt;&gt;""),AND(AC720&lt;&gt;"NA",AC720&lt;&gt;"C",AC720&lt;&gt;"NC",AC720&lt;&gt;"SF",AC720&lt;&gt;"")),"FALSO",IF(AND(O720="NA",Q720="NA",S720="NA",U720="NA",W720="NA",Y720="NA",AA720="NA",AC720="NA"),"NA",IF(OR(O720="NC",Q720="NC",S720="NC",U720="NC",W720="NC",Y720="NC",AA720="NC",AC720="NC",O720="SF",Q720="SF",S720="SF",U720="SF",W720="SF",Y720="SF",AA720="SF",AC720="SF"),"NC",IF(OR(O720="C",Q720="C",S720="C",U720="C",W720="C",Y720="C",AA720="C",AC720="C"),"C","")))))</f>
        <v/>
      </c>
      <c r="AG720" s="185" t="b">
        <f>IF(AND(AE720="C",AF720="C"),"UTILIZOU O PDA CORRETAMENTE",IF(AND(AE720="C",AF720="NC"),"UTILIZOU O PDA CORRETAMENTE. NÃO HÁ FOTOS DE TODAS AS ETAPAS",IF(AND(AE720="NC",AF720="NC"),"NÃO UTILIZOU O PDA",IF(AND(AE720="NA",AF720="NA"),"NÃO AVALIADO POR FALHA DE SINCRONISMO"))))</f>
        <v>0</v>
      </c>
      <c r="AH720" s="144"/>
      <c r="AI720" s="150" t="s">
        <v>6</v>
      </c>
      <c r="AJ720" s="149">
        <f>E720</f>
        <v>0</v>
      </c>
      <c r="AK720" s="151" t="s">
        <v>60</v>
      </c>
    </row>
    <row r="721" spans="1:37" ht="30" customHeight="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193"/>
      <c r="O721" s="155"/>
      <c r="P721" s="90"/>
      <c r="Q721" s="144"/>
      <c r="R721" s="90"/>
      <c r="S721" s="144"/>
      <c r="T721" s="90"/>
      <c r="U721" s="144"/>
      <c r="V721" s="90"/>
      <c r="W721" s="144"/>
      <c r="X721" s="90"/>
      <c r="Y721" s="144"/>
      <c r="Z721" s="90"/>
      <c r="AA721" s="144"/>
      <c r="AB721" s="90"/>
      <c r="AC721" s="144"/>
      <c r="AD721" s="90"/>
      <c r="AE721" s="144"/>
      <c r="AF721" s="142" t="str">
        <f>IF(AND(O721="",Q721="",S721="",U721="",W721="",Y721="",AA721="",AC721=""),"",IF(OR(AND(O721&lt;&gt;"NA",O721&lt;&gt;"C",O721&lt;&gt;"NC",O721&lt;&gt;"SF",O721&lt;&gt;""),AND(Q721&lt;&gt;"NA",Q721&lt;&gt;"C",Q721&lt;&gt;"NC",Q721&lt;&gt;"SF",Q721&lt;&gt;""),AND(S721&lt;&gt;"NA",S721&lt;&gt;"C",S721&lt;&gt;"NC",S721&lt;&gt;"SF",S721&lt;&gt;""),AND(U721&lt;&gt;"NA",U721&lt;&gt;"C",U721&lt;&gt;"NC",U721&lt;&gt;"SF",U721&lt;&gt;""),AND(W721&lt;&gt;"NA",W721&lt;&gt;"C",W721&lt;&gt;"NC",W721&lt;&gt;"SF",W721&lt;&gt;""),AND(Y721&lt;&gt;"NA",Y721&lt;&gt;"C",Y721&lt;&gt;"NC",Y721&lt;&gt;"SF",Y721&lt;&gt;""),AND(AA721&lt;&gt;"NA",AA721&lt;&gt;"C",AA721&lt;&gt;"NC",AA721&lt;&gt;"SF",AA721&lt;&gt;""),AND(AC721&lt;&gt;"NA",AC721&lt;&gt;"C",AC721&lt;&gt;"NC",AC721&lt;&gt;"SF",AC721&lt;&gt;"")),"FALSO",IF(AND(O721="NA",Q721="NA",S721="NA",U721="NA",W721="NA",Y721="NA",AA721="NA",AC721="NA"),"NA",IF(OR(O721="NC",Q721="NC",S721="NC",U721="NC",W721="NC",Y721="NC",AA721="NC",AC721="NC",O721="SF",Q721="SF",S721="SF",U721="SF",W721="SF",Y721="SF",AA721="SF",AC721="SF"),"NC",IF(OR(O721="C",Q721="C",S721="C",U721="C",W721="C",Y721="C",AA721="C",AC721="C"),"C","")))))</f>
        <v/>
      </c>
      <c r="AG721" s="185" t="b">
        <f>IF(AND(AE721="C",AF721="C"),"UTILIZOU O PDA CORRETAMENTE",IF(AND(AE721="C",AF721="NC"),"UTILIZOU O PDA CORRETAMENTE. NÃO HÁ FOTOS DE TODAS AS ETAPAS",IF(AND(AE721="NC",AF721="NC"),"NÃO UTILIZOU O PDA",IF(AND(AE721="NA",AF721="NA"),"NÃO AVALIADO POR FALHA DE SINCRONISMO"))))</f>
        <v>0</v>
      </c>
      <c r="AH721" s="144"/>
      <c r="AI721" s="150" t="s">
        <v>6</v>
      </c>
      <c r="AJ721" s="149">
        <f>E721</f>
        <v>0</v>
      </c>
      <c r="AK721" s="151" t="s">
        <v>60</v>
      </c>
    </row>
    <row r="722" spans="1:37" ht="30" customHeight="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193"/>
      <c r="O722" s="155"/>
      <c r="P722" s="90"/>
      <c r="Q722" s="144"/>
      <c r="R722" s="90"/>
      <c r="S722" s="144"/>
      <c r="T722" s="90"/>
      <c r="U722" s="144"/>
      <c r="V722" s="90"/>
      <c r="W722" s="144"/>
      <c r="X722" s="90"/>
      <c r="Y722" s="144"/>
      <c r="Z722" s="90"/>
      <c r="AA722" s="144"/>
      <c r="AB722" s="90"/>
      <c r="AC722" s="144"/>
      <c r="AD722" s="90"/>
      <c r="AE722" s="144"/>
      <c r="AF722" s="142" t="str">
        <f>IF(AND(O722="",Q722="",S722="",U722="",W722="",Y722="",AA722="",AC722=""),"",IF(OR(AND(O722&lt;&gt;"NA",O722&lt;&gt;"C",O722&lt;&gt;"NC",O722&lt;&gt;"SF",O722&lt;&gt;""),AND(Q722&lt;&gt;"NA",Q722&lt;&gt;"C",Q722&lt;&gt;"NC",Q722&lt;&gt;"SF",Q722&lt;&gt;""),AND(S722&lt;&gt;"NA",S722&lt;&gt;"C",S722&lt;&gt;"NC",S722&lt;&gt;"SF",S722&lt;&gt;""),AND(U722&lt;&gt;"NA",U722&lt;&gt;"C",U722&lt;&gt;"NC",U722&lt;&gt;"SF",U722&lt;&gt;""),AND(W722&lt;&gt;"NA",W722&lt;&gt;"C",W722&lt;&gt;"NC",W722&lt;&gt;"SF",W722&lt;&gt;""),AND(Y722&lt;&gt;"NA",Y722&lt;&gt;"C",Y722&lt;&gt;"NC",Y722&lt;&gt;"SF",Y722&lt;&gt;""),AND(AA722&lt;&gt;"NA",AA722&lt;&gt;"C",AA722&lt;&gt;"NC",AA722&lt;&gt;"SF",AA722&lt;&gt;""),AND(AC722&lt;&gt;"NA",AC722&lt;&gt;"C",AC722&lt;&gt;"NC",AC722&lt;&gt;"SF",AC722&lt;&gt;"")),"FALSO",IF(AND(O722="NA",Q722="NA",S722="NA",U722="NA",W722="NA",Y722="NA",AA722="NA",AC722="NA"),"NA",IF(OR(O722="NC",Q722="NC",S722="NC",U722="NC",W722="NC",Y722="NC",AA722="NC",AC722="NC",O722="SF",Q722="SF",S722="SF",U722="SF",W722="SF",Y722="SF",AA722="SF",AC722="SF"),"NC",IF(OR(O722="C",Q722="C",S722="C",U722="C",W722="C",Y722="C",AA722="C",AC722="C"),"C","")))))</f>
        <v/>
      </c>
      <c r="AG722" s="185" t="b">
        <f>IF(AND(AE722="C",AF722="C"),"UTILIZOU O PDA CORRETAMENTE",IF(AND(AE722="C",AF722="NC"),"UTILIZOU O PDA CORRETAMENTE. NÃO HÁ FOTOS DE TODAS AS ETAPAS",IF(AND(AE722="NC",AF722="NC"),"NÃO UTILIZOU O PDA",IF(AND(AE722="NA",AF722="NA"),"NÃO AVALIADO POR FALHA DE SINCRONISMO"))))</f>
        <v>0</v>
      </c>
      <c r="AH722" s="144"/>
      <c r="AI722" s="150" t="s">
        <v>6</v>
      </c>
      <c r="AJ722" s="149">
        <f>E722</f>
        <v>0</v>
      </c>
      <c r="AK722" s="151" t="s">
        <v>60</v>
      </c>
    </row>
    <row r="723" spans="1:37" ht="30" customHeight="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193"/>
      <c r="O723" s="155"/>
      <c r="P723" s="90"/>
      <c r="Q723" s="144"/>
      <c r="R723" s="90"/>
      <c r="S723" s="144"/>
      <c r="T723" s="90"/>
      <c r="U723" s="144"/>
      <c r="V723" s="90"/>
      <c r="W723" s="144"/>
      <c r="X723" s="90"/>
      <c r="Y723" s="144"/>
      <c r="Z723" s="90"/>
      <c r="AA723" s="144"/>
      <c r="AB723" s="90"/>
      <c r="AC723" s="144"/>
      <c r="AD723" s="90"/>
      <c r="AE723" s="144"/>
      <c r="AF723" s="142" t="str">
        <f>IF(AND(O723="",Q723="",S723="",U723="",W723="",Y723="",AA723="",AC723=""),"",IF(OR(AND(O723&lt;&gt;"NA",O723&lt;&gt;"C",O723&lt;&gt;"NC",O723&lt;&gt;"SF",O723&lt;&gt;""),AND(Q723&lt;&gt;"NA",Q723&lt;&gt;"C",Q723&lt;&gt;"NC",Q723&lt;&gt;"SF",Q723&lt;&gt;""),AND(S723&lt;&gt;"NA",S723&lt;&gt;"C",S723&lt;&gt;"NC",S723&lt;&gt;"SF",S723&lt;&gt;""),AND(U723&lt;&gt;"NA",U723&lt;&gt;"C",U723&lt;&gt;"NC",U723&lt;&gt;"SF",U723&lt;&gt;""),AND(W723&lt;&gt;"NA",W723&lt;&gt;"C",W723&lt;&gt;"NC",W723&lt;&gt;"SF",W723&lt;&gt;""),AND(Y723&lt;&gt;"NA",Y723&lt;&gt;"C",Y723&lt;&gt;"NC",Y723&lt;&gt;"SF",Y723&lt;&gt;""),AND(AA723&lt;&gt;"NA",AA723&lt;&gt;"C",AA723&lt;&gt;"NC",AA723&lt;&gt;"SF",AA723&lt;&gt;""),AND(AC723&lt;&gt;"NA",AC723&lt;&gt;"C",AC723&lt;&gt;"NC",AC723&lt;&gt;"SF",AC723&lt;&gt;"")),"FALSO",IF(AND(O723="NA",Q723="NA",S723="NA",U723="NA",W723="NA",Y723="NA",AA723="NA",AC723="NA"),"NA",IF(OR(O723="NC",Q723="NC",S723="NC",U723="NC",W723="NC",Y723="NC",AA723="NC",AC723="NC",O723="SF",Q723="SF",S723="SF",U723="SF",W723="SF",Y723="SF",AA723="SF",AC723="SF"),"NC",IF(OR(O723="C",Q723="C",S723="C",U723="C",W723="C",Y723="C",AA723="C",AC723="C"),"C","")))))</f>
        <v/>
      </c>
      <c r="AG723" s="185" t="b">
        <f>IF(AND(AE723="C",AF723="C"),"UTILIZOU O PDA CORRETAMENTE",IF(AND(AE723="C",AF723="NC"),"UTILIZOU O PDA CORRETAMENTE. NÃO HÁ FOTOS DE TODAS AS ETAPAS",IF(AND(AE723="NC",AF723="NC"),"NÃO UTILIZOU O PDA",IF(AND(AE723="NA",AF723="NA"),"NÃO AVALIADO POR FALHA DE SINCRONISMO"))))</f>
        <v>0</v>
      </c>
      <c r="AH723" s="144"/>
      <c r="AI723" s="150" t="s">
        <v>6</v>
      </c>
      <c r="AJ723" s="149">
        <f>E723</f>
        <v>0</v>
      </c>
      <c r="AK723" s="151" t="s">
        <v>60</v>
      </c>
    </row>
    <row r="724" spans="1:37" ht="30" customHeight="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193"/>
      <c r="O724" s="155"/>
      <c r="P724" s="90"/>
      <c r="Q724" s="144"/>
      <c r="R724" s="90"/>
      <c r="S724" s="144"/>
      <c r="T724" s="90"/>
      <c r="U724" s="144"/>
      <c r="V724" s="90"/>
      <c r="W724" s="144"/>
      <c r="X724" s="90"/>
      <c r="Y724" s="144"/>
      <c r="Z724" s="90"/>
      <c r="AA724" s="144"/>
      <c r="AB724" s="90"/>
      <c r="AC724" s="144"/>
      <c r="AD724" s="90"/>
      <c r="AE724" s="144"/>
      <c r="AF724" s="142" t="str">
        <f>IF(AND(O724="",Q724="",S724="",U724="",W724="",Y724="",AA724="",AC724=""),"",IF(OR(AND(O724&lt;&gt;"NA",O724&lt;&gt;"C",O724&lt;&gt;"NC",O724&lt;&gt;"SF",O724&lt;&gt;""),AND(Q724&lt;&gt;"NA",Q724&lt;&gt;"C",Q724&lt;&gt;"NC",Q724&lt;&gt;"SF",Q724&lt;&gt;""),AND(S724&lt;&gt;"NA",S724&lt;&gt;"C",S724&lt;&gt;"NC",S724&lt;&gt;"SF",S724&lt;&gt;""),AND(U724&lt;&gt;"NA",U724&lt;&gt;"C",U724&lt;&gt;"NC",U724&lt;&gt;"SF",U724&lt;&gt;""),AND(W724&lt;&gt;"NA",W724&lt;&gt;"C",W724&lt;&gt;"NC",W724&lt;&gt;"SF",W724&lt;&gt;""),AND(Y724&lt;&gt;"NA",Y724&lt;&gt;"C",Y724&lt;&gt;"NC",Y724&lt;&gt;"SF",Y724&lt;&gt;""),AND(AA724&lt;&gt;"NA",AA724&lt;&gt;"C",AA724&lt;&gt;"NC",AA724&lt;&gt;"SF",AA724&lt;&gt;""),AND(AC724&lt;&gt;"NA",AC724&lt;&gt;"C",AC724&lt;&gt;"NC",AC724&lt;&gt;"SF",AC724&lt;&gt;"")),"FALSO",IF(AND(O724="NA",Q724="NA",S724="NA",U724="NA",W724="NA",Y724="NA",AA724="NA",AC724="NA"),"NA",IF(OR(O724="NC",Q724="NC",S724="NC",U724="NC",W724="NC",Y724="NC",AA724="NC",AC724="NC",O724="SF",Q724="SF",S724="SF",U724="SF",W724="SF",Y724="SF",AA724="SF",AC724="SF"),"NC",IF(OR(O724="C",Q724="C",S724="C",U724="C",W724="C",Y724="C",AA724="C",AC724="C"),"C","")))))</f>
        <v/>
      </c>
      <c r="AG724" s="185" t="b">
        <f>IF(AND(AE724="C",AF724="C"),"UTILIZOU O PDA CORRETAMENTE",IF(AND(AE724="C",AF724="NC"),"UTILIZOU O PDA CORRETAMENTE. NÃO HÁ FOTOS DE TODAS AS ETAPAS",IF(AND(AE724="NC",AF724="NC"),"NÃO UTILIZOU O PDA",IF(AND(AE724="NA",AF724="NA"),"NÃO AVALIADO POR FALHA DE SINCRONISMO"))))</f>
        <v>0</v>
      </c>
      <c r="AH724" s="144"/>
      <c r="AI724" s="150" t="s">
        <v>6</v>
      </c>
      <c r="AJ724" s="149">
        <f>E724</f>
        <v>0</v>
      </c>
      <c r="AK724" s="151" t="s">
        <v>60</v>
      </c>
    </row>
    <row r="725" spans="1:37" ht="30" customHeight="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193"/>
      <c r="O725" s="155"/>
      <c r="P725" s="90"/>
      <c r="Q725" s="144"/>
      <c r="R725" s="90"/>
      <c r="S725" s="144"/>
      <c r="T725" s="90"/>
      <c r="U725" s="144"/>
      <c r="V725" s="90"/>
      <c r="W725" s="144"/>
      <c r="X725" s="90"/>
      <c r="Y725" s="144"/>
      <c r="Z725" s="90"/>
      <c r="AA725" s="144"/>
      <c r="AB725" s="90"/>
      <c r="AC725" s="144"/>
      <c r="AD725" s="90"/>
      <c r="AE725" s="144"/>
      <c r="AF725" s="142" t="str">
        <f>IF(AND(O725="",Q725="",S725="",U725="",W725="",Y725="",AA725="",AC725=""),"",IF(OR(AND(O725&lt;&gt;"NA",O725&lt;&gt;"C",O725&lt;&gt;"NC",O725&lt;&gt;"SF",O725&lt;&gt;""),AND(Q725&lt;&gt;"NA",Q725&lt;&gt;"C",Q725&lt;&gt;"NC",Q725&lt;&gt;"SF",Q725&lt;&gt;""),AND(S725&lt;&gt;"NA",S725&lt;&gt;"C",S725&lt;&gt;"NC",S725&lt;&gt;"SF",S725&lt;&gt;""),AND(U725&lt;&gt;"NA",U725&lt;&gt;"C",U725&lt;&gt;"NC",U725&lt;&gt;"SF",U725&lt;&gt;""),AND(W725&lt;&gt;"NA",W725&lt;&gt;"C",W725&lt;&gt;"NC",W725&lt;&gt;"SF",W725&lt;&gt;""),AND(Y725&lt;&gt;"NA",Y725&lt;&gt;"C",Y725&lt;&gt;"NC",Y725&lt;&gt;"SF",Y725&lt;&gt;""),AND(AA725&lt;&gt;"NA",AA725&lt;&gt;"C",AA725&lt;&gt;"NC",AA725&lt;&gt;"SF",AA725&lt;&gt;""),AND(AC725&lt;&gt;"NA",AC725&lt;&gt;"C",AC725&lt;&gt;"NC",AC725&lt;&gt;"SF",AC725&lt;&gt;"")),"FALSO",IF(AND(O725="NA",Q725="NA",S725="NA",U725="NA",W725="NA",Y725="NA",AA725="NA",AC725="NA"),"NA",IF(OR(O725="NC",Q725="NC",S725="NC",U725="NC",W725="NC",Y725="NC",AA725="NC",AC725="NC",O725="SF",Q725="SF",S725="SF",U725="SF",W725="SF",Y725="SF",AA725="SF",AC725="SF"),"NC",IF(OR(O725="C",Q725="C",S725="C",U725="C",W725="C",Y725="C",AA725="C",AC725="C"),"C","")))))</f>
        <v/>
      </c>
      <c r="AG725" s="185" t="b">
        <f>IF(AND(AE725="C",AF725="C"),"UTILIZOU O PDA CORRETAMENTE",IF(AND(AE725="C",AF725="NC"),"UTILIZOU O PDA CORRETAMENTE. NÃO HÁ FOTOS DE TODAS AS ETAPAS",IF(AND(AE725="NC",AF725="NC"),"NÃO UTILIZOU O PDA",IF(AND(AE725="NA",AF725="NA"),"NÃO AVALIADO POR FALHA DE SINCRONISMO"))))</f>
        <v>0</v>
      </c>
      <c r="AH725" s="144"/>
      <c r="AI725" s="150" t="s">
        <v>6</v>
      </c>
      <c r="AJ725" s="149">
        <f>E725</f>
        <v>0</v>
      </c>
      <c r="AK725" s="151" t="s">
        <v>60</v>
      </c>
    </row>
    <row r="726" spans="1:37" ht="30" customHeight="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193"/>
      <c r="O726" s="155"/>
      <c r="P726" s="90"/>
      <c r="Q726" s="144"/>
      <c r="R726" s="90"/>
      <c r="S726" s="144"/>
      <c r="T726" s="90"/>
      <c r="U726" s="144"/>
      <c r="V726" s="90"/>
      <c r="W726" s="144"/>
      <c r="X726" s="90"/>
      <c r="Y726" s="144"/>
      <c r="Z726" s="90"/>
      <c r="AA726" s="144"/>
      <c r="AB726" s="90"/>
      <c r="AC726" s="144"/>
      <c r="AD726" s="90"/>
      <c r="AE726" s="144"/>
      <c r="AF726" s="142" t="str">
        <f>IF(AND(O726="",Q726="",S726="",U726="",W726="",Y726="",AA726="",AC726=""),"",IF(OR(AND(O726&lt;&gt;"NA",O726&lt;&gt;"C",O726&lt;&gt;"NC",O726&lt;&gt;"SF",O726&lt;&gt;""),AND(Q726&lt;&gt;"NA",Q726&lt;&gt;"C",Q726&lt;&gt;"NC",Q726&lt;&gt;"SF",Q726&lt;&gt;""),AND(S726&lt;&gt;"NA",S726&lt;&gt;"C",S726&lt;&gt;"NC",S726&lt;&gt;"SF",S726&lt;&gt;""),AND(U726&lt;&gt;"NA",U726&lt;&gt;"C",U726&lt;&gt;"NC",U726&lt;&gt;"SF",U726&lt;&gt;""),AND(W726&lt;&gt;"NA",W726&lt;&gt;"C",W726&lt;&gt;"NC",W726&lt;&gt;"SF",W726&lt;&gt;""),AND(Y726&lt;&gt;"NA",Y726&lt;&gt;"C",Y726&lt;&gt;"NC",Y726&lt;&gt;"SF",Y726&lt;&gt;""),AND(AA726&lt;&gt;"NA",AA726&lt;&gt;"C",AA726&lt;&gt;"NC",AA726&lt;&gt;"SF",AA726&lt;&gt;""),AND(AC726&lt;&gt;"NA",AC726&lt;&gt;"C",AC726&lt;&gt;"NC",AC726&lt;&gt;"SF",AC726&lt;&gt;"")),"FALSO",IF(AND(O726="NA",Q726="NA",S726="NA",U726="NA",W726="NA",Y726="NA",AA726="NA",AC726="NA"),"NA",IF(OR(O726="NC",Q726="NC",S726="NC",U726="NC",W726="NC",Y726="NC",AA726="NC",AC726="NC",O726="SF",Q726="SF",S726="SF",U726="SF",W726="SF",Y726="SF",AA726="SF",AC726="SF"),"NC",IF(OR(O726="C",Q726="C",S726="C",U726="C",W726="C",Y726="C",AA726="C",AC726="C"),"C","")))))</f>
        <v/>
      </c>
      <c r="AG726" s="185" t="b">
        <f>IF(AND(AE726="C",AF726="C"),"UTILIZOU O PDA CORRETAMENTE",IF(AND(AE726="C",AF726="NC"),"UTILIZOU O PDA CORRETAMENTE. NÃO HÁ FOTOS DE TODAS AS ETAPAS",IF(AND(AE726="NC",AF726="NC"),"NÃO UTILIZOU O PDA",IF(AND(AE726="NA",AF726="NA"),"NÃO AVALIADO POR FALHA DE SINCRONISMO"))))</f>
        <v>0</v>
      </c>
      <c r="AH726" s="144"/>
      <c r="AI726" s="150" t="s">
        <v>6</v>
      </c>
      <c r="AJ726" s="149">
        <f>E726</f>
        <v>0</v>
      </c>
      <c r="AK726" s="151" t="s">
        <v>60</v>
      </c>
    </row>
    <row r="727" spans="1:37" ht="30" customHeight="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193"/>
      <c r="O727" s="155"/>
      <c r="P727" s="90"/>
      <c r="Q727" s="144"/>
      <c r="R727" s="90"/>
      <c r="S727" s="144"/>
      <c r="T727" s="90"/>
      <c r="U727" s="144"/>
      <c r="V727" s="90"/>
      <c r="W727" s="144"/>
      <c r="X727" s="90"/>
      <c r="Y727" s="144"/>
      <c r="Z727" s="90"/>
      <c r="AA727" s="144"/>
      <c r="AB727" s="90"/>
      <c r="AC727" s="144"/>
      <c r="AD727" s="90"/>
      <c r="AE727" s="144"/>
      <c r="AF727" s="142" t="str">
        <f>IF(AND(O727="",Q727="",S727="",U727="",W727="",Y727="",AA727="",AC727=""),"",IF(OR(AND(O727&lt;&gt;"NA",O727&lt;&gt;"C",O727&lt;&gt;"NC",O727&lt;&gt;"SF",O727&lt;&gt;""),AND(Q727&lt;&gt;"NA",Q727&lt;&gt;"C",Q727&lt;&gt;"NC",Q727&lt;&gt;"SF",Q727&lt;&gt;""),AND(S727&lt;&gt;"NA",S727&lt;&gt;"C",S727&lt;&gt;"NC",S727&lt;&gt;"SF",S727&lt;&gt;""),AND(U727&lt;&gt;"NA",U727&lt;&gt;"C",U727&lt;&gt;"NC",U727&lt;&gt;"SF",U727&lt;&gt;""),AND(W727&lt;&gt;"NA",W727&lt;&gt;"C",W727&lt;&gt;"NC",W727&lt;&gt;"SF",W727&lt;&gt;""),AND(Y727&lt;&gt;"NA",Y727&lt;&gt;"C",Y727&lt;&gt;"NC",Y727&lt;&gt;"SF",Y727&lt;&gt;""),AND(AA727&lt;&gt;"NA",AA727&lt;&gt;"C",AA727&lt;&gt;"NC",AA727&lt;&gt;"SF",AA727&lt;&gt;""),AND(AC727&lt;&gt;"NA",AC727&lt;&gt;"C",AC727&lt;&gt;"NC",AC727&lt;&gt;"SF",AC727&lt;&gt;"")),"FALSO",IF(AND(O727="NA",Q727="NA",S727="NA",U727="NA",W727="NA",Y727="NA",AA727="NA",AC727="NA"),"NA",IF(OR(O727="NC",Q727="NC",S727="NC",U727="NC",W727="NC",Y727="NC",AA727="NC",AC727="NC",O727="SF",Q727="SF",S727="SF",U727="SF",W727="SF",Y727="SF",AA727="SF",AC727="SF"),"NC",IF(OR(O727="C",Q727="C",S727="C",U727="C",W727="C",Y727="C",AA727="C",AC727="C"),"C","")))))</f>
        <v/>
      </c>
      <c r="AG727" s="185" t="b">
        <f>IF(AND(AE727="C",AF727="C"),"UTILIZOU O PDA CORRETAMENTE",IF(AND(AE727="C",AF727="NC"),"UTILIZOU O PDA CORRETAMENTE. NÃO HÁ FOTOS DE TODAS AS ETAPAS",IF(AND(AE727="NC",AF727="NC"),"NÃO UTILIZOU O PDA",IF(AND(AE727="NA",AF727="NA"),"NÃO AVALIADO POR FALHA DE SINCRONISMO"))))</f>
        <v>0</v>
      </c>
      <c r="AH727" s="144"/>
      <c r="AI727" s="150" t="s">
        <v>6</v>
      </c>
      <c r="AJ727" s="149">
        <f>E727</f>
        <v>0</v>
      </c>
      <c r="AK727" s="151" t="s">
        <v>60</v>
      </c>
    </row>
    <row r="728" spans="1:37" ht="30" customHeight="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193"/>
      <c r="O728" s="155"/>
      <c r="P728" s="90"/>
      <c r="Q728" s="144"/>
      <c r="R728" s="90"/>
      <c r="S728" s="144"/>
      <c r="T728" s="90"/>
      <c r="U728" s="144"/>
      <c r="V728" s="90"/>
      <c r="W728" s="144"/>
      <c r="X728" s="90"/>
      <c r="Y728" s="144"/>
      <c r="Z728" s="90"/>
      <c r="AA728" s="144"/>
      <c r="AB728" s="90"/>
      <c r="AC728" s="144"/>
      <c r="AD728" s="90"/>
      <c r="AE728" s="144"/>
      <c r="AF728" s="142" t="str">
        <f>IF(AND(O728="",Q728="",S728="",U728="",W728="",Y728="",AA728="",AC728=""),"",IF(OR(AND(O728&lt;&gt;"NA",O728&lt;&gt;"C",O728&lt;&gt;"NC",O728&lt;&gt;"SF",O728&lt;&gt;""),AND(Q728&lt;&gt;"NA",Q728&lt;&gt;"C",Q728&lt;&gt;"NC",Q728&lt;&gt;"SF",Q728&lt;&gt;""),AND(S728&lt;&gt;"NA",S728&lt;&gt;"C",S728&lt;&gt;"NC",S728&lt;&gt;"SF",S728&lt;&gt;""),AND(U728&lt;&gt;"NA",U728&lt;&gt;"C",U728&lt;&gt;"NC",U728&lt;&gt;"SF",U728&lt;&gt;""),AND(W728&lt;&gt;"NA",W728&lt;&gt;"C",W728&lt;&gt;"NC",W728&lt;&gt;"SF",W728&lt;&gt;""),AND(Y728&lt;&gt;"NA",Y728&lt;&gt;"C",Y728&lt;&gt;"NC",Y728&lt;&gt;"SF",Y728&lt;&gt;""),AND(AA728&lt;&gt;"NA",AA728&lt;&gt;"C",AA728&lt;&gt;"NC",AA728&lt;&gt;"SF",AA728&lt;&gt;""),AND(AC728&lt;&gt;"NA",AC728&lt;&gt;"C",AC728&lt;&gt;"NC",AC728&lt;&gt;"SF",AC728&lt;&gt;"")),"FALSO",IF(AND(O728="NA",Q728="NA",S728="NA",U728="NA",W728="NA",Y728="NA",AA728="NA",AC728="NA"),"NA",IF(OR(O728="NC",Q728="NC",S728="NC",U728="NC",W728="NC",Y728="NC",AA728="NC",AC728="NC",O728="SF",Q728="SF",S728="SF",U728="SF",W728="SF",Y728="SF",AA728="SF",AC728="SF"),"NC",IF(OR(O728="C",Q728="C",S728="C",U728="C",W728="C",Y728="C",AA728="C",AC728="C"),"C","")))))</f>
        <v/>
      </c>
      <c r="AG728" s="185" t="b">
        <f>IF(AND(AE728="C",AF728="C"),"UTILIZOU O PDA CORRETAMENTE",IF(AND(AE728="C",AF728="NC"),"UTILIZOU O PDA CORRETAMENTE. NÃO HÁ FOTOS DE TODAS AS ETAPAS",IF(AND(AE728="NC",AF728="NC"),"NÃO UTILIZOU O PDA",IF(AND(AE728="NA",AF728="NA"),"NÃO AVALIADO POR FALHA DE SINCRONISMO"))))</f>
        <v>0</v>
      </c>
      <c r="AH728" s="144"/>
      <c r="AI728" s="150" t="s">
        <v>6</v>
      </c>
      <c r="AJ728" s="149">
        <f>E728</f>
        <v>0</v>
      </c>
      <c r="AK728" s="151" t="s">
        <v>60</v>
      </c>
    </row>
    <row r="729" spans="1:37" ht="30" customHeight="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193"/>
      <c r="O729" s="155"/>
      <c r="P729" s="90"/>
      <c r="Q729" s="144"/>
      <c r="R729" s="90"/>
      <c r="S729" s="144"/>
      <c r="T729" s="90"/>
      <c r="U729" s="144"/>
      <c r="V729" s="90"/>
      <c r="W729" s="144"/>
      <c r="X729" s="90"/>
      <c r="Y729" s="144"/>
      <c r="Z729" s="90"/>
      <c r="AA729" s="144"/>
      <c r="AB729" s="90"/>
      <c r="AC729" s="144"/>
      <c r="AD729" s="90"/>
      <c r="AE729" s="144"/>
      <c r="AF729" s="142" t="str">
        <f>IF(AND(O729="",Q729="",S729="",U729="",W729="",Y729="",AA729="",AC729=""),"",IF(OR(AND(O729&lt;&gt;"NA",O729&lt;&gt;"C",O729&lt;&gt;"NC",O729&lt;&gt;"SF",O729&lt;&gt;""),AND(Q729&lt;&gt;"NA",Q729&lt;&gt;"C",Q729&lt;&gt;"NC",Q729&lt;&gt;"SF",Q729&lt;&gt;""),AND(S729&lt;&gt;"NA",S729&lt;&gt;"C",S729&lt;&gt;"NC",S729&lt;&gt;"SF",S729&lt;&gt;""),AND(U729&lt;&gt;"NA",U729&lt;&gt;"C",U729&lt;&gt;"NC",U729&lt;&gt;"SF",U729&lt;&gt;""),AND(W729&lt;&gt;"NA",W729&lt;&gt;"C",W729&lt;&gt;"NC",W729&lt;&gt;"SF",W729&lt;&gt;""),AND(Y729&lt;&gt;"NA",Y729&lt;&gt;"C",Y729&lt;&gt;"NC",Y729&lt;&gt;"SF",Y729&lt;&gt;""),AND(AA729&lt;&gt;"NA",AA729&lt;&gt;"C",AA729&lt;&gt;"NC",AA729&lt;&gt;"SF",AA729&lt;&gt;""),AND(AC729&lt;&gt;"NA",AC729&lt;&gt;"C",AC729&lt;&gt;"NC",AC729&lt;&gt;"SF",AC729&lt;&gt;"")),"FALSO",IF(AND(O729="NA",Q729="NA",S729="NA",U729="NA",W729="NA",Y729="NA",AA729="NA",AC729="NA"),"NA",IF(OR(O729="NC",Q729="NC",S729="NC",U729="NC",W729="NC",Y729="NC",AA729="NC",AC729="NC",O729="SF",Q729="SF",S729="SF",U729="SF",W729="SF",Y729="SF",AA729="SF",AC729="SF"),"NC",IF(OR(O729="C",Q729="C",S729="C",U729="C",W729="C",Y729="C",AA729="C",AC729="C"),"C","")))))</f>
        <v/>
      </c>
      <c r="AG729" s="185" t="b">
        <f>IF(AND(AE729="C",AF729="C"),"UTILIZOU O PDA CORRETAMENTE",IF(AND(AE729="C",AF729="NC"),"UTILIZOU O PDA CORRETAMENTE. NÃO HÁ FOTOS DE TODAS AS ETAPAS",IF(AND(AE729="NC",AF729="NC"),"NÃO UTILIZOU O PDA",IF(AND(AE729="NA",AF729="NA"),"NÃO AVALIADO POR FALHA DE SINCRONISMO"))))</f>
        <v>0</v>
      </c>
      <c r="AH729" s="144"/>
      <c r="AI729" s="150" t="s">
        <v>6</v>
      </c>
      <c r="AJ729" s="149">
        <f>E729</f>
        <v>0</v>
      </c>
      <c r="AK729" s="151" t="s">
        <v>60</v>
      </c>
    </row>
    <row r="730" spans="1:37" ht="30" customHeight="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193"/>
      <c r="O730" s="155"/>
      <c r="P730" s="90"/>
      <c r="Q730" s="144"/>
      <c r="R730" s="90"/>
      <c r="S730" s="144"/>
      <c r="T730" s="90"/>
      <c r="U730" s="144"/>
      <c r="V730" s="90"/>
      <c r="W730" s="144"/>
      <c r="X730" s="90"/>
      <c r="Y730" s="144"/>
      <c r="Z730" s="90"/>
      <c r="AA730" s="144"/>
      <c r="AB730" s="90"/>
      <c r="AC730" s="144"/>
      <c r="AD730" s="90"/>
      <c r="AE730" s="144"/>
      <c r="AF730" s="142" t="str">
        <f>IF(AND(O730="",Q730="",S730="",U730="",W730="",Y730="",AA730="",AC730=""),"",IF(OR(AND(O730&lt;&gt;"NA",O730&lt;&gt;"C",O730&lt;&gt;"NC",O730&lt;&gt;"SF",O730&lt;&gt;""),AND(Q730&lt;&gt;"NA",Q730&lt;&gt;"C",Q730&lt;&gt;"NC",Q730&lt;&gt;"SF",Q730&lt;&gt;""),AND(S730&lt;&gt;"NA",S730&lt;&gt;"C",S730&lt;&gt;"NC",S730&lt;&gt;"SF",S730&lt;&gt;""),AND(U730&lt;&gt;"NA",U730&lt;&gt;"C",U730&lt;&gt;"NC",U730&lt;&gt;"SF",U730&lt;&gt;""),AND(W730&lt;&gt;"NA",W730&lt;&gt;"C",W730&lt;&gt;"NC",W730&lt;&gt;"SF",W730&lt;&gt;""),AND(Y730&lt;&gt;"NA",Y730&lt;&gt;"C",Y730&lt;&gt;"NC",Y730&lt;&gt;"SF",Y730&lt;&gt;""),AND(AA730&lt;&gt;"NA",AA730&lt;&gt;"C",AA730&lt;&gt;"NC",AA730&lt;&gt;"SF",AA730&lt;&gt;""),AND(AC730&lt;&gt;"NA",AC730&lt;&gt;"C",AC730&lt;&gt;"NC",AC730&lt;&gt;"SF",AC730&lt;&gt;"")),"FALSO",IF(AND(O730="NA",Q730="NA",S730="NA",U730="NA",W730="NA",Y730="NA",AA730="NA",AC730="NA"),"NA",IF(OR(O730="NC",Q730="NC",S730="NC",U730="NC",W730="NC",Y730="NC",AA730="NC",AC730="NC",O730="SF",Q730="SF",S730="SF",U730="SF",W730="SF",Y730="SF",AA730="SF",AC730="SF"),"NC",IF(OR(O730="C",Q730="C",S730="C",U730="C",W730="C",Y730="C",AA730="C",AC730="C"),"C","")))))</f>
        <v/>
      </c>
      <c r="AG730" s="185" t="b">
        <f>IF(AND(AE730="C",AF730="C"),"UTILIZOU O PDA CORRETAMENTE",IF(AND(AE730="C",AF730="NC"),"UTILIZOU O PDA CORRETAMENTE. NÃO HÁ FOTOS DE TODAS AS ETAPAS",IF(AND(AE730="NC",AF730="NC"),"NÃO UTILIZOU O PDA",IF(AND(AE730="NA",AF730="NA"),"NÃO AVALIADO POR FALHA DE SINCRONISMO"))))</f>
        <v>0</v>
      </c>
      <c r="AH730" s="144"/>
      <c r="AI730" s="150" t="s">
        <v>6</v>
      </c>
      <c r="AJ730" s="149">
        <f>E730</f>
        <v>0</v>
      </c>
      <c r="AK730" s="151" t="s">
        <v>60</v>
      </c>
    </row>
    <row r="731" spans="1:37" ht="30" customHeight="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193"/>
      <c r="O731" s="155"/>
      <c r="P731" s="90"/>
      <c r="Q731" s="144"/>
      <c r="R731" s="90"/>
      <c r="S731" s="144"/>
      <c r="T731" s="90"/>
      <c r="U731" s="144"/>
      <c r="V731" s="90"/>
      <c r="W731" s="144"/>
      <c r="X731" s="90"/>
      <c r="Y731" s="144"/>
      <c r="Z731" s="90"/>
      <c r="AA731" s="144"/>
      <c r="AB731" s="90"/>
      <c r="AC731" s="144"/>
      <c r="AD731" s="90"/>
      <c r="AE731" s="144"/>
      <c r="AF731" s="142" t="str">
        <f>IF(AND(O731="",Q731="",S731="",U731="",W731="",Y731="",AA731="",AC731=""),"",IF(OR(AND(O731&lt;&gt;"NA",O731&lt;&gt;"C",O731&lt;&gt;"NC",O731&lt;&gt;"SF",O731&lt;&gt;""),AND(Q731&lt;&gt;"NA",Q731&lt;&gt;"C",Q731&lt;&gt;"NC",Q731&lt;&gt;"SF",Q731&lt;&gt;""),AND(S731&lt;&gt;"NA",S731&lt;&gt;"C",S731&lt;&gt;"NC",S731&lt;&gt;"SF",S731&lt;&gt;""),AND(U731&lt;&gt;"NA",U731&lt;&gt;"C",U731&lt;&gt;"NC",U731&lt;&gt;"SF",U731&lt;&gt;""),AND(W731&lt;&gt;"NA",W731&lt;&gt;"C",W731&lt;&gt;"NC",W731&lt;&gt;"SF",W731&lt;&gt;""),AND(Y731&lt;&gt;"NA",Y731&lt;&gt;"C",Y731&lt;&gt;"NC",Y731&lt;&gt;"SF",Y731&lt;&gt;""),AND(AA731&lt;&gt;"NA",AA731&lt;&gt;"C",AA731&lt;&gt;"NC",AA731&lt;&gt;"SF",AA731&lt;&gt;""),AND(AC731&lt;&gt;"NA",AC731&lt;&gt;"C",AC731&lt;&gt;"NC",AC731&lt;&gt;"SF",AC731&lt;&gt;"")),"FALSO",IF(AND(O731="NA",Q731="NA",S731="NA",U731="NA",W731="NA",Y731="NA",AA731="NA",AC731="NA"),"NA",IF(OR(O731="NC",Q731="NC",S731="NC",U731="NC",W731="NC",Y731="NC",AA731="NC",AC731="NC",O731="SF",Q731="SF",S731="SF",U731="SF",W731="SF",Y731="SF",AA731="SF",AC731="SF"),"NC",IF(OR(O731="C",Q731="C",S731="C",U731="C",W731="C",Y731="C",AA731="C",AC731="C"),"C","")))))</f>
        <v/>
      </c>
      <c r="AG731" s="185" t="b">
        <f>IF(AND(AE731="C",AF731="C"),"UTILIZOU O PDA CORRETAMENTE",IF(AND(AE731="C",AF731="NC"),"UTILIZOU O PDA CORRETAMENTE. NÃO HÁ FOTOS DE TODAS AS ETAPAS",IF(AND(AE731="NC",AF731="NC"),"NÃO UTILIZOU O PDA",IF(AND(AE731="NA",AF731="NA"),"NÃO AVALIADO POR FALHA DE SINCRONISMO"))))</f>
        <v>0</v>
      </c>
      <c r="AH731" s="144"/>
      <c r="AI731" s="150" t="s">
        <v>6</v>
      </c>
      <c r="AJ731" s="149">
        <f>E731</f>
        <v>0</v>
      </c>
      <c r="AK731" s="151" t="s">
        <v>60</v>
      </c>
    </row>
    <row r="732" spans="1:37" ht="30" customHeight="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193"/>
      <c r="O732" s="155"/>
      <c r="P732" s="90"/>
      <c r="Q732" s="144"/>
      <c r="R732" s="90"/>
      <c r="S732" s="144"/>
      <c r="T732" s="90"/>
      <c r="U732" s="144"/>
      <c r="V732" s="90"/>
      <c r="W732" s="144"/>
      <c r="X732" s="90"/>
      <c r="Y732" s="144"/>
      <c r="Z732" s="90"/>
      <c r="AA732" s="144"/>
      <c r="AB732" s="90"/>
      <c r="AC732" s="144"/>
      <c r="AD732" s="90"/>
      <c r="AE732" s="144"/>
      <c r="AF732" s="142" t="str">
        <f>IF(AND(O732="",Q732="",S732="",U732="",W732="",Y732="",AA732="",AC732=""),"",IF(OR(AND(O732&lt;&gt;"NA",O732&lt;&gt;"C",O732&lt;&gt;"NC",O732&lt;&gt;"SF",O732&lt;&gt;""),AND(Q732&lt;&gt;"NA",Q732&lt;&gt;"C",Q732&lt;&gt;"NC",Q732&lt;&gt;"SF",Q732&lt;&gt;""),AND(S732&lt;&gt;"NA",S732&lt;&gt;"C",S732&lt;&gt;"NC",S732&lt;&gt;"SF",S732&lt;&gt;""),AND(U732&lt;&gt;"NA",U732&lt;&gt;"C",U732&lt;&gt;"NC",U732&lt;&gt;"SF",U732&lt;&gt;""),AND(W732&lt;&gt;"NA",W732&lt;&gt;"C",W732&lt;&gt;"NC",W732&lt;&gt;"SF",W732&lt;&gt;""),AND(Y732&lt;&gt;"NA",Y732&lt;&gt;"C",Y732&lt;&gt;"NC",Y732&lt;&gt;"SF",Y732&lt;&gt;""),AND(AA732&lt;&gt;"NA",AA732&lt;&gt;"C",AA732&lt;&gt;"NC",AA732&lt;&gt;"SF",AA732&lt;&gt;""),AND(AC732&lt;&gt;"NA",AC732&lt;&gt;"C",AC732&lt;&gt;"NC",AC732&lt;&gt;"SF",AC732&lt;&gt;"")),"FALSO",IF(AND(O732="NA",Q732="NA",S732="NA",U732="NA",W732="NA",Y732="NA",AA732="NA",AC732="NA"),"NA",IF(OR(O732="NC",Q732="NC",S732="NC",U732="NC",W732="NC",Y732="NC",AA732="NC",AC732="NC",O732="SF",Q732="SF",S732="SF",U732="SF",W732="SF",Y732="SF",AA732="SF",AC732="SF"),"NC",IF(OR(O732="C",Q732="C",S732="C",U732="C",W732="C",Y732="C",AA732="C",AC732="C"),"C","")))))</f>
        <v/>
      </c>
      <c r="AG732" s="185" t="b">
        <f>IF(AND(AE732="C",AF732="C"),"UTILIZOU O PDA CORRETAMENTE",IF(AND(AE732="C",AF732="NC"),"UTILIZOU O PDA CORRETAMENTE. NÃO HÁ FOTOS DE TODAS AS ETAPAS",IF(AND(AE732="NC",AF732="NC"),"NÃO UTILIZOU O PDA",IF(AND(AE732="NA",AF732="NA"),"NÃO AVALIADO POR FALHA DE SINCRONISMO"))))</f>
        <v>0</v>
      </c>
      <c r="AH732" s="144"/>
      <c r="AI732" s="150" t="s">
        <v>6</v>
      </c>
      <c r="AJ732" s="149">
        <f>E732</f>
        <v>0</v>
      </c>
      <c r="AK732" s="151" t="s">
        <v>60</v>
      </c>
    </row>
    <row r="733" spans="1:37" ht="30" customHeight="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193"/>
      <c r="O733" s="155"/>
      <c r="P733" s="90"/>
      <c r="Q733" s="144"/>
      <c r="R733" s="90"/>
      <c r="S733" s="144"/>
      <c r="T733" s="90"/>
      <c r="U733" s="144"/>
      <c r="V733" s="90"/>
      <c r="W733" s="144"/>
      <c r="X733" s="90"/>
      <c r="Y733" s="144"/>
      <c r="Z733" s="90"/>
      <c r="AA733" s="144"/>
      <c r="AB733" s="90"/>
      <c r="AC733" s="144"/>
      <c r="AD733" s="90"/>
      <c r="AE733" s="144"/>
      <c r="AF733" s="142" t="str">
        <f>IF(AND(O733="",Q733="",S733="",U733="",W733="",Y733="",AA733="",AC733=""),"",IF(OR(AND(O733&lt;&gt;"NA",O733&lt;&gt;"C",O733&lt;&gt;"NC",O733&lt;&gt;"SF",O733&lt;&gt;""),AND(Q733&lt;&gt;"NA",Q733&lt;&gt;"C",Q733&lt;&gt;"NC",Q733&lt;&gt;"SF",Q733&lt;&gt;""),AND(S733&lt;&gt;"NA",S733&lt;&gt;"C",S733&lt;&gt;"NC",S733&lt;&gt;"SF",S733&lt;&gt;""),AND(U733&lt;&gt;"NA",U733&lt;&gt;"C",U733&lt;&gt;"NC",U733&lt;&gt;"SF",U733&lt;&gt;""),AND(W733&lt;&gt;"NA",W733&lt;&gt;"C",W733&lt;&gt;"NC",W733&lt;&gt;"SF",W733&lt;&gt;""),AND(Y733&lt;&gt;"NA",Y733&lt;&gt;"C",Y733&lt;&gt;"NC",Y733&lt;&gt;"SF",Y733&lt;&gt;""),AND(AA733&lt;&gt;"NA",AA733&lt;&gt;"C",AA733&lt;&gt;"NC",AA733&lt;&gt;"SF",AA733&lt;&gt;""),AND(AC733&lt;&gt;"NA",AC733&lt;&gt;"C",AC733&lt;&gt;"NC",AC733&lt;&gt;"SF",AC733&lt;&gt;"")),"FALSO",IF(AND(O733="NA",Q733="NA",S733="NA",U733="NA",W733="NA",Y733="NA",AA733="NA",AC733="NA"),"NA",IF(OR(O733="NC",Q733="NC",S733="NC",U733="NC",W733="NC",Y733="NC",AA733="NC",AC733="NC",O733="SF",Q733="SF",S733="SF",U733="SF",W733="SF",Y733="SF",AA733="SF",AC733="SF"),"NC",IF(OR(O733="C",Q733="C",S733="C",U733="C",W733="C",Y733="C",AA733="C",AC733="C"),"C","")))))</f>
        <v/>
      </c>
      <c r="AG733" s="185" t="b">
        <f>IF(AND(AE733="C",AF733="C"),"UTILIZOU O PDA CORRETAMENTE",IF(AND(AE733="C",AF733="NC"),"UTILIZOU O PDA CORRETAMENTE. NÃO HÁ FOTOS DE TODAS AS ETAPAS",IF(AND(AE733="NC",AF733="NC"),"NÃO UTILIZOU O PDA",IF(AND(AE733="NA",AF733="NA"),"NÃO AVALIADO POR FALHA DE SINCRONISMO"))))</f>
        <v>0</v>
      </c>
      <c r="AH733" s="144"/>
      <c r="AI733" s="150" t="s">
        <v>6</v>
      </c>
      <c r="AJ733" s="149">
        <f>E733</f>
        <v>0</v>
      </c>
      <c r="AK733" s="151" t="s">
        <v>60</v>
      </c>
    </row>
    <row r="734" spans="1:37" ht="30" customHeight="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193"/>
      <c r="O734" s="155"/>
      <c r="P734" s="90"/>
      <c r="Q734" s="144"/>
      <c r="R734" s="90"/>
      <c r="S734" s="144"/>
      <c r="T734" s="90"/>
      <c r="U734" s="144"/>
      <c r="V734" s="90"/>
      <c r="W734" s="144"/>
      <c r="X734" s="90"/>
      <c r="Y734" s="144"/>
      <c r="Z734" s="90"/>
      <c r="AA734" s="144"/>
      <c r="AB734" s="90"/>
      <c r="AC734" s="144"/>
      <c r="AD734" s="90"/>
      <c r="AE734" s="144"/>
      <c r="AF734" s="142" t="str">
        <f>IF(AND(O734="",Q734="",S734="",U734="",W734="",Y734="",AA734="",AC734=""),"",IF(OR(AND(O734&lt;&gt;"NA",O734&lt;&gt;"C",O734&lt;&gt;"NC",O734&lt;&gt;"SF",O734&lt;&gt;""),AND(Q734&lt;&gt;"NA",Q734&lt;&gt;"C",Q734&lt;&gt;"NC",Q734&lt;&gt;"SF",Q734&lt;&gt;""),AND(S734&lt;&gt;"NA",S734&lt;&gt;"C",S734&lt;&gt;"NC",S734&lt;&gt;"SF",S734&lt;&gt;""),AND(U734&lt;&gt;"NA",U734&lt;&gt;"C",U734&lt;&gt;"NC",U734&lt;&gt;"SF",U734&lt;&gt;""),AND(W734&lt;&gt;"NA",W734&lt;&gt;"C",W734&lt;&gt;"NC",W734&lt;&gt;"SF",W734&lt;&gt;""),AND(Y734&lt;&gt;"NA",Y734&lt;&gt;"C",Y734&lt;&gt;"NC",Y734&lt;&gt;"SF",Y734&lt;&gt;""),AND(AA734&lt;&gt;"NA",AA734&lt;&gt;"C",AA734&lt;&gt;"NC",AA734&lt;&gt;"SF",AA734&lt;&gt;""),AND(AC734&lt;&gt;"NA",AC734&lt;&gt;"C",AC734&lt;&gt;"NC",AC734&lt;&gt;"SF",AC734&lt;&gt;"")),"FALSO",IF(AND(O734="NA",Q734="NA",S734="NA",U734="NA",W734="NA",Y734="NA",AA734="NA",AC734="NA"),"NA",IF(OR(O734="NC",Q734="NC",S734="NC",U734="NC",W734="NC",Y734="NC",AA734="NC",AC734="NC",O734="SF",Q734="SF",S734="SF",U734="SF",W734="SF",Y734="SF",AA734="SF",AC734="SF"),"NC",IF(OR(O734="C",Q734="C",S734="C",U734="C",W734="C",Y734="C",AA734="C",AC734="C"),"C","")))))</f>
        <v/>
      </c>
      <c r="AG734" s="185" t="b">
        <f>IF(AND(AE734="C",AF734="C"),"UTILIZOU O PDA CORRETAMENTE",IF(AND(AE734="C",AF734="NC"),"UTILIZOU O PDA CORRETAMENTE. NÃO HÁ FOTOS DE TODAS AS ETAPAS",IF(AND(AE734="NC",AF734="NC"),"NÃO UTILIZOU O PDA",IF(AND(AE734="NA",AF734="NA"),"NÃO AVALIADO POR FALHA DE SINCRONISMO"))))</f>
        <v>0</v>
      </c>
      <c r="AH734" s="144"/>
      <c r="AI734" s="150" t="s">
        <v>6</v>
      </c>
      <c r="AJ734" s="149">
        <f>E734</f>
        <v>0</v>
      </c>
      <c r="AK734" s="151" t="s">
        <v>60</v>
      </c>
    </row>
    <row r="735" spans="1:37" ht="30" customHeight="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193"/>
      <c r="O735" s="155"/>
      <c r="P735" s="90"/>
      <c r="Q735" s="144"/>
      <c r="R735" s="90"/>
      <c r="S735" s="144"/>
      <c r="T735" s="90"/>
      <c r="U735" s="144"/>
      <c r="V735" s="90"/>
      <c r="W735" s="144"/>
      <c r="X735" s="90"/>
      <c r="Y735" s="144"/>
      <c r="Z735" s="90"/>
      <c r="AA735" s="144"/>
      <c r="AB735" s="90"/>
      <c r="AC735" s="144"/>
      <c r="AD735" s="90"/>
      <c r="AE735" s="144"/>
      <c r="AF735" s="142" t="str">
        <f>IF(AND(O735="",Q735="",S735="",U735="",W735="",Y735="",AA735="",AC735=""),"",IF(OR(AND(O735&lt;&gt;"NA",O735&lt;&gt;"C",O735&lt;&gt;"NC",O735&lt;&gt;"SF",O735&lt;&gt;""),AND(Q735&lt;&gt;"NA",Q735&lt;&gt;"C",Q735&lt;&gt;"NC",Q735&lt;&gt;"SF",Q735&lt;&gt;""),AND(S735&lt;&gt;"NA",S735&lt;&gt;"C",S735&lt;&gt;"NC",S735&lt;&gt;"SF",S735&lt;&gt;""),AND(U735&lt;&gt;"NA",U735&lt;&gt;"C",U735&lt;&gt;"NC",U735&lt;&gt;"SF",U735&lt;&gt;""),AND(W735&lt;&gt;"NA",W735&lt;&gt;"C",W735&lt;&gt;"NC",W735&lt;&gt;"SF",W735&lt;&gt;""),AND(Y735&lt;&gt;"NA",Y735&lt;&gt;"C",Y735&lt;&gt;"NC",Y735&lt;&gt;"SF",Y735&lt;&gt;""),AND(AA735&lt;&gt;"NA",AA735&lt;&gt;"C",AA735&lt;&gt;"NC",AA735&lt;&gt;"SF",AA735&lt;&gt;""),AND(AC735&lt;&gt;"NA",AC735&lt;&gt;"C",AC735&lt;&gt;"NC",AC735&lt;&gt;"SF",AC735&lt;&gt;"")),"FALSO",IF(AND(O735="NA",Q735="NA",S735="NA",U735="NA",W735="NA",Y735="NA",AA735="NA",AC735="NA"),"NA",IF(OR(O735="NC",Q735="NC",S735="NC",U735="NC",W735="NC",Y735="NC",AA735="NC",AC735="NC",O735="SF",Q735="SF",S735="SF",U735="SF",W735="SF",Y735="SF",AA735="SF",AC735="SF"),"NC",IF(OR(O735="C",Q735="C",S735="C",U735="C",W735="C",Y735="C",AA735="C",AC735="C"),"C","")))))</f>
        <v/>
      </c>
      <c r="AG735" s="185" t="b">
        <f>IF(AND(AE735="C",AF735="C"),"UTILIZOU O PDA CORRETAMENTE",IF(AND(AE735="C",AF735="NC"),"UTILIZOU O PDA CORRETAMENTE. NÃO HÁ FOTOS DE TODAS AS ETAPAS",IF(AND(AE735="NC",AF735="NC"),"NÃO UTILIZOU O PDA",IF(AND(AE735="NA",AF735="NA"),"NÃO AVALIADO POR FALHA DE SINCRONISMO"))))</f>
        <v>0</v>
      </c>
      <c r="AH735" s="144"/>
      <c r="AI735" s="150" t="s">
        <v>6</v>
      </c>
      <c r="AJ735" s="149">
        <f>E735</f>
        <v>0</v>
      </c>
      <c r="AK735" s="151" t="s">
        <v>60</v>
      </c>
    </row>
    <row r="736" spans="1:37" ht="30" customHeight="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193"/>
      <c r="O736" s="155"/>
      <c r="P736" s="90"/>
      <c r="Q736" s="144"/>
      <c r="R736" s="90"/>
      <c r="S736" s="144"/>
      <c r="T736" s="90"/>
      <c r="U736" s="144"/>
      <c r="V736" s="90"/>
      <c r="W736" s="144"/>
      <c r="X736" s="90"/>
      <c r="Y736" s="144"/>
      <c r="Z736" s="90"/>
      <c r="AA736" s="144"/>
      <c r="AB736" s="90"/>
      <c r="AC736" s="144"/>
      <c r="AD736" s="90"/>
      <c r="AE736" s="144"/>
      <c r="AF736" s="142" t="str">
        <f>IF(AND(O736="",Q736="",S736="",U736="",W736="",Y736="",AA736="",AC736=""),"",IF(OR(AND(O736&lt;&gt;"NA",O736&lt;&gt;"C",O736&lt;&gt;"NC",O736&lt;&gt;"SF",O736&lt;&gt;""),AND(Q736&lt;&gt;"NA",Q736&lt;&gt;"C",Q736&lt;&gt;"NC",Q736&lt;&gt;"SF",Q736&lt;&gt;""),AND(S736&lt;&gt;"NA",S736&lt;&gt;"C",S736&lt;&gt;"NC",S736&lt;&gt;"SF",S736&lt;&gt;""),AND(U736&lt;&gt;"NA",U736&lt;&gt;"C",U736&lt;&gt;"NC",U736&lt;&gt;"SF",U736&lt;&gt;""),AND(W736&lt;&gt;"NA",W736&lt;&gt;"C",W736&lt;&gt;"NC",W736&lt;&gt;"SF",W736&lt;&gt;""),AND(Y736&lt;&gt;"NA",Y736&lt;&gt;"C",Y736&lt;&gt;"NC",Y736&lt;&gt;"SF",Y736&lt;&gt;""),AND(AA736&lt;&gt;"NA",AA736&lt;&gt;"C",AA736&lt;&gt;"NC",AA736&lt;&gt;"SF",AA736&lt;&gt;""),AND(AC736&lt;&gt;"NA",AC736&lt;&gt;"C",AC736&lt;&gt;"NC",AC736&lt;&gt;"SF",AC736&lt;&gt;"")),"FALSO",IF(AND(O736="NA",Q736="NA",S736="NA",U736="NA",W736="NA",Y736="NA",AA736="NA",AC736="NA"),"NA",IF(OR(O736="NC",Q736="NC",S736="NC",U736="NC",W736="NC",Y736="NC",AA736="NC",AC736="NC",O736="SF",Q736="SF",S736="SF",U736="SF",W736="SF",Y736="SF",AA736="SF",AC736="SF"),"NC",IF(OR(O736="C",Q736="C",S736="C",U736="C",W736="C",Y736="C",AA736="C",AC736="C"),"C","")))))</f>
        <v/>
      </c>
      <c r="AG736" s="185" t="b">
        <f>IF(AND(AE736="C",AF736="C"),"UTILIZOU O PDA CORRETAMENTE",IF(AND(AE736="C",AF736="NC"),"UTILIZOU O PDA CORRETAMENTE. NÃO HÁ FOTOS DE TODAS AS ETAPAS",IF(AND(AE736="NC",AF736="NC"),"NÃO UTILIZOU O PDA",IF(AND(AE736="NA",AF736="NA"),"NÃO AVALIADO POR FALHA DE SINCRONISMO"))))</f>
        <v>0</v>
      </c>
      <c r="AH736" s="144"/>
      <c r="AI736" s="150" t="s">
        <v>6</v>
      </c>
      <c r="AJ736" s="149">
        <f>E736</f>
        <v>0</v>
      </c>
      <c r="AK736" s="151" t="s">
        <v>60</v>
      </c>
    </row>
    <row r="737" spans="1:37" ht="30" customHeight="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193"/>
      <c r="O737" s="155"/>
      <c r="P737" s="90"/>
      <c r="Q737" s="144"/>
      <c r="R737" s="90"/>
      <c r="S737" s="144"/>
      <c r="T737" s="90"/>
      <c r="U737" s="144"/>
      <c r="V737" s="90"/>
      <c r="W737" s="144"/>
      <c r="X737" s="90"/>
      <c r="Y737" s="144"/>
      <c r="Z737" s="90"/>
      <c r="AA737" s="144"/>
      <c r="AB737" s="90"/>
      <c r="AC737" s="144"/>
      <c r="AD737" s="90"/>
      <c r="AE737" s="144"/>
      <c r="AF737" s="142" t="str">
        <f>IF(AND(O737="",Q737="",S737="",U737="",W737="",Y737="",AA737="",AC737=""),"",IF(OR(AND(O737&lt;&gt;"NA",O737&lt;&gt;"C",O737&lt;&gt;"NC",O737&lt;&gt;"SF",O737&lt;&gt;""),AND(Q737&lt;&gt;"NA",Q737&lt;&gt;"C",Q737&lt;&gt;"NC",Q737&lt;&gt;"SF",Q737&lt;&gt;""),AND(S737&lt;&gt;"NA",S737&lt;&gt;"C",S737&lt;&gt;"NC",S737&lt;&gt;"SF",S737&lt;&gt;""),AND(U737&lt;&gt;"NA",U737&lt;&gt;"C",U737&lt;&gt;"NC",U737&lt;&gt;"SF",U737&lt;&gt;""),AND(W737&lt;&gt;"NA",W737&lt;&gt;"C",W737&lt;&gt;"NC",W737&lt;&gt;"SF",W737&lt;&gt;""),AND(Y737&lt;&gt;"NA",Y737&lt;&gt;"C",Y737&lt;&gt;"NC",Y737&lt;&gt;"SF",Y737&lt;&gt;""),AND(AA737&lt;&gt;"NA",AA737&lt;&gt;"C",AA737&lt;&gt;"NC",AA737&lt;&gt;"SF",AA737&lt;&gt;""),AND(AC737&lt;&gt;"NA",AC737&lt;&gt;"C",AC737&lt;&gt;"NC",AC737&lt;&gt;"SF",AC737&lt;&gt;"")),"FALSO",IF(AND(O737="NA",Q737="NA",S737="NA",U737="NA",W737="NA",Y737="NA",AA737="NA",AC737="NA"),"NA",IF(OR(O737="NC",Q737="NC",S737="NC",U737="NC",W737="NC",Y737="NC",AA737="NC",AC737="NC",O737="SF",Q737="SF",S737="SF",U737="SF",W737="SF",Y737="SF",AA737="SF",AC737="SF"),"NC",IF(OR(O737="C",Q737="C",S737="C",U737="C",W737="C",Y737="C",AA737="C",AC737="C"),"C","")))))</f>
        <v/>
      </c>
      <c r="AG737" s="185" t="b">
        <f>IF(AND(AE737="C",AF737="C"),"UTILIZOU O PDA CORRETAMENTE",IF(AND(AE737="C",AF737="NC"),"UTILIZOU O PDA CORRETAMENTE. NÃO HÁ FOTOS DE TODAS AS ETAPAS",IF(AND(AE737="NC",AF737="NC"),"NÃO UTILIZOU O PDA",IF(AND(AE737="NA",AF737="NA"),"NÃO AVALIADO POR FALHA DE SINCRONISMO"))))</f>
        <v>0</v>
      </c>
      <c r="AH737" s="144"/>
      <c r="AI737" s="150" t="s">
        <v>6</v>
      </c>
      <c r="AJ737" s="149">
        <f>E737</f>
        <v>0</v>
      </c>
      <c r="AK737" s="151" t="s">
        <v>60</v>
      </c>
    </row>
    <row r="738" spans="1:37" ht="30" customHeight="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193"/>
      <c r="O738" s="155"/>
      <c r="P738" s="90"/>
      <c r="Q738" s="144"/>
      <c r="R738" s="90"/>
      <c r="S738" s="144"/>
      <c r="T738" s="90"/>
      <c r="U738" s="144"/>
      <c r="V738" s="90"/>
      <c r="W738" s="144"/>
      <c r="X738" s="90"/>
      <c r="Y738" s="144"/>
      <c r="Z738" s="90"/>
      <c r="AA738" s="144"/>
      <c r="AB738" s="90"/>
      <c r="AC738" s="144"/>
      <c r="AD738" s="90"/>
      <c r="AE738" s="144"/>
      <c r="AF738" s="142" t="str">
        <f>IF(AND(O738="",Q738="",S738="",U738="",W738="",Y738="",AA738="",AC738=""),"",IF(OR(AND(O738&lt;&gt;"NA",O738&lt;&gt;"C",O738&lt;&gt;"NC",O738&lt;&gt;"SF",O738&lt;&gt;""),AND(Q738&lt;&gt;"NA",Q738&lt;&gt;"C",Q738&lt;&gt;"NC",Q738&lt;&gt;"SF",Q738&lt;&gt;""),AND(S738&lt;&gt;"NA",S738&lt;&gt;"C",S738&lt;&gt;"NC",S738&lt;&gt;"SF",S738&lt;&gt;""),AND(U738&lt;&gt;"NA",U738&lt;&gt;"C",U738&lt;&gt;"NC",U738&lt;&gt;"SF",U738&lt;&gt;""),AND(W738&lt;&gt;"NA",W738&lt;&gt;"C",W738&lt;&gt;"NC",W738&lt;&gt;"SF",W738&lt;&gt;""),AND(Y738&lt;&gt;"NA",Y738&lt;&gt;"C",Y738&lt;&gt;"NC",Y738&lt;&gt;"SF",Y738&lt;&gt;""),AND(AA738&lt;&gt;"NA",AA738&lt;&gt;"C",AA738&lt;&gt;"NC",AA738&lt;&gt;"SF",AA738&lt;&gt;""),AND(AC738&lt;&gt;"NA",AC738&lt;&gt;"C",AC738&lt;&gt;"NC",AC738&lt;&gt;"SF",AC738&lt;&gt;"")),"FALSO",IF(AND(O738="NA",Q738="NA",S738="NA",U738="NA",W738="NA",Y738="NA",AA738="NA",AC738="NA"),"NA",IF(OR(O738="NC",Q738="NC",S738="NC",U738="NC",W738="NC",Y738="NC",AA738="NC",AC738="NC",O738="SF",Q738="SF",S738="SF",U738="SF",W738="SF",Y738="SF",AA738="SF",AC738="SF"),"NC",IF(OR(O738="C",Q738="C",S738="C",U738="C",W738="C",Y738="C",AA738="C",AC738="C"),"C","")))))</f>
        <v/>
      </c>
      <c r="AG738" s="185" t="b">
        <f>IF(AND(AE738="C",AF738="C"),"UTILIZOU O PDA CORRETAMENTE",IF(AND(AE738="C",AF738="NC"),"UTILIZOU O PDA CORRETAMENTE. NÃO HÁ FOTOS DE TODAS AS ETAPAS",IF(AND(AE738="NC",AF738="NC"),"NÃO UTILIZOU O PDA",IF(AND(AE738="NA",AF738="NA"),"NÃO AVALIADO POR FALHA DE SINCRONISMO"))))</f>
        <v>0</v>
      </c>
      <c r="AH738" s="144"/>
      <c r="AI738" s="150" t="s">
        <v>6</v>
      </c>
      <c r="AJ738" s="149">
        <f>E738</f>
        <v>0</v>
      </c>
      <c r="AK738" s="151" t="s">
        <v>60</v>
      </c>
    </row>
    <row r="739" spans="1:37" ht="30" customHeight="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193"/>
      <c r="O739" s="155"/>
      <c r="P739" s="90"/>
      <c r="Q739" s="144"/>
      <c r="R739" s="90"/>
      <c r="S739" s="144"/>
      <c r="T739" s="90"/>
      <c r="U739" s="144"/>
      <c r="V739" s="90"/>
      <c r="W739" s="144"/>
      <c r="X739" s="90"/>
      <c r="Y739" s="144"/>
      <c r="Z739" s="90"/>
      <c r="AA739" s="144"/>
      <c r="AB739" s="90"/>
      <c r="AC739" s="144"/>
      <c r="AD739" s="90"/>
      <c r="AE739" s="144"/>
      <c r="AF739" s="142" t="str">
        <f>IF(AND(O739="",Q739="",S739="",U739="",W739="",Y739="",AA739="",AC739=""),"",IF(OR(AND(O739&lt;&gt;"NA",O739&lt;&gt;"C",O739&lt;&gt;"NC",O739&lt;&gt;"SF",O739&lt;&gt;""),AND(Q739&lt;&gt;"NA",Q739&lt;&gt;"C",Q739&lt;&gt;"NC",Q739&lt;&gt;"SF",Q739&lt;&gt;""),AND(S739&lt;&gt;"NA",S739&lt;&gt;"C",S739&lt;&gt;"NC",S739&lt;&gt;"SF",S739&lt;&gt;""),AND(U739&lt;&gt;"NA",U739&lt;&gt;"C",U739&lt;&gt;"NC",U739&lt;&gt;"SF",U739&lt;&gt;""),AND(W739&lt;&gt;"NA",W739&lt;&gt;"C",W739&lt;&gt;"NC",W739&lt;&gt;"SF",W739&lt;&gt;""),AND(Y739&lt;&gt;"NA",Y739&lt;&gt;"C",Y739&lt;&gt;"NC",Y739&lt;&gt;"SF",Y739&lt;&gt;""),AND(AA739&lt;&gt;"NA",AA739&lt;&gt;"C",AA739&lt;&gt;"NC",AA739&lt;&gt;"SF",AA739&lt;&gt;""),AND(AC739&lt;&gt;"NA",AC739&lt;&gt;"C",AC739&lt;&gt;"NC",AC739&lt;&gt;"SF",AC739&lt;&gt;"")),"FALSO",IF(AND(O739="NA",Q739="NA",S739="NA",U739="NA",W739="NA",Y739="NA",AA739="NA",AC739="NA"),"NA",IF(OR(O739="NC",Q739="NC",S739="NC",U739="NC",W739="NC",Y739="NC",AA739="NC",AC739="NC",O739="SF",Q739="SF",S739="SF",U739="SF",W739="SF",Y739="SF",AA739="SF",AC739="SF"),"NC",IF(OR(O739="C",Q739="C",S739="C",U739="C",W739="C",Y739="C",AA739="C",AC739="C"),"C","")))))</f>
        <v/>
      </c>
      <c r="AG739" s="185" t="b">
        <f>IF(AND(AE739="C",AF739="C"),"UTILIZOU O PDA CORRETAMENTE",IF(AND(AE739="C",AF739="NC"),"UTILIZOU O PDA CORRETAMENTE. NÃO HÁ FOTOS DE TODAS AS ETAPAS",IF(AND(AE739="NC",AF739="NC"),"NÃO UTILIZOU O PDA",IF(AND(AE739="NA",AF739="NA"),"NÃO AVALIADO POR FALHA DE SINCRONISMO"))))</f>
        <v>0</v>
      </c>
      <c r="AH739" s="144"/>
      <c r="AI739" s="150" t="s">
        <v>6</v>
      </c>
      <c r="AJ739" s="149">
        <f>E739</f>
        <v>0</v>
      </c>
      <c r="AK739" s="151" t="s">
        <v>60</v>
      </c>
    </row>
    <row r="740" spans="1:37" ht="30" customHeight="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193"/>
      <c r="O740" s="155"/>
      <c r="P740" s="90"/>
      <c r="Q740" s="144"/>
      <c r="R740" s="90"/>
      <c r="S740" s="144"/>
      <c r="T740" s="90"/>
      <c r="U740" s="144"/>
      <c r="V740" s="90"/>
      <c r="W740" s="144"/>
      <c r="X740" s="90"/>
      <c r="Y740" s="144"/>
      <c r="Z740" s="90"/>
      <c r="AA740" s="144"/>
      <c r="AB740" s="90"/>
      <c r="AC740" s="144"/>
      <c r="AD740" s="90"/>
      <c r="AE740" s="144"/>
      <c r="AF740" s="142" t="str">
        <f>IF(AND(O740="",Q740="",S740="",U740="",W740="",Y740="",AA740="",AC740=""),"",IF(OR(AND(O740&lt;&gt;"NA",O740&lt;&gt;"C",O740&lt;&gt;"NC",O740&lt;&gt;"SF",O740&lt;&gt;""),AND(Q740&lt;&gt;"NA",Q740&lt;&gt;"C",Q740&lt;&gt;"NC",Q740&lt;&gt;"SF",Q740&lt;&gt;""),AND(S740&lt;&gt;"NA",S740&lt;&gt;"C",S740&lt;&gt;"NC",S740&lt;&gt;"SF",S740&lt;&gt;""),AND(U740&lt;&gt;"NA",U740&lt;&gt;"C",U740&lt;&gt;"NC",U740&lt;&gt;"SF",U740&lt;&gt;""),AND(W740&lt;&gt;"NA",W740&lt;&gt;"C",W740&lt;&gt;"NC",W740&lt;&gt;"SF",W740&lt;&gt;""),AND(Y740&lt;&gt;"NA",Y740&lt;&gt;"C",Y740&lt;&gt;"NC",Y740&lt;&gt;"SF",Y740&lt;&gt;""),AND(AA740&lt;&gt;"NA",AA740&lt;&gt;"C",AA740&lt;&gt;"NC",AA740&lt;&gt;"SF",AA740&lt;&gt;""),AND(AC740&lt;&gt;"NA",AC740&lt;&gt;"C",AC740&lt;&gt;"NC",AC740&lt;&gt;"SF",AC740&lt;&gt;"")),"FALSO",IF(AND(O740="NA",Q740="NA",S740="NA",U740="NA",W740="NA",Y740="NA",AA740="NA",AC740="NA"),"NA",IF(OR(O740="NC",Q740="NC",S740="NC",U740="NC",W740="NC",Y740="NC",AA740="NC",AC740="NC",O740="SF",Q740="SF",S740="SF",U740="SF",W740="SF",Y740="SF",AA740="SF",AC740="SF"),"NC",IF(OR(O740="C",Q740="C",S740="C",U740="C",W740="C",Y740="C",AA740="C",AC740="C"),"C","")))))</f>
        <v/>
      </c>
      <c r="AG740" s="185" t="b">
        <f>IF(AND(AE740="C",AF740="C"),"UTILIZOU O PDA CORRETAMENTE",IF(AND(AE740="C",AF740="NC"),"UTILIZOU O PDA CORRETAMENTE. NÃO HÁ FOTOS DE TODAS AS ETAPAS",IF(AND(AE740="NC",AF740="NC"),"NÃO UTILIZOU O PDA",IF(AND(AE740="NA",AF740="NA"),"NÃO AVALIADO POR FALHA DE SINCRONISMO"))))</f>
        <v>0</v>
      </c>
      <c r="AH740" s="144"/>
      <c r="AI740" s="150" t="s">
        <v>6</v>
      </c>
      <c r="AJ740" s="149">
        <f>E740</f>
        <v>0</v>
      </c>
      <c r="AK740" s="151" t="s">
        <v>60</v>
      </c>
    </row>
    <row r="741" spans="1:37" ht="30" customHeight="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193"/>
      <c r="O741" s="155"/>
      <c r="P741" s="90"/>
      <c r="Q741" s="144"/>
      <c r="R741" s="90"/>
      <c r="S741" s="144"/>
      <c r="T741" s="90"/>
      <c r="U741" s="144"/>
      <c r="V741" s="90"/>
      <c r="W741" s="144"/>
      <c r="X741" s="90"/>
      <c r="Y741" s="144"/>
      <c r="Z741" s="90"/>
      <c r="AA741" s="144"/>
      <c r="AB741" s="90"/>
      <c r="AC741" s="144"/>
      <c r="AD741" s="90"/>
      <c r="AE741" s="144"/>
      <c r="AF741" s="142" t="str">
        <f>IF(AND(O741="",Q741="",S741="",U741="",W741="",Y741="",AA741="",AC741=""),"",IF(OR(AND(O741&lt;&gt;"NA",O741&lt;&gt;"C",O741&lt;&gt;"NC",O741&lt;&gt;"SF",O741&lt;&gt;""),AND(Q741&lt;&gt;"NA",Q741&lt;&gt;"C",Q741&lt;&gt;"NC",Q741&lt;&gt;"SF",Q741&lt;&gt;""),AND(S741&lt;&gt;"NA",S741&lt;&gt;"C",S741&lt;&gt;"NC",S741&lt;&gt;"SF",S741&lt;&gt;""),AND(U741&lt;&gt;"NA",U741&lt;&gt;"C",U741&lt;&gt;"NC",U741&lt;&gt;"SF",U741&lt;&gt;""),AND(W741&lt;&gt;"NA",W741&lt;&gt;"C",W741&lt;&gt;"NC",W741&lt;&gt;"SF",W741&lt;&gt;""),AND(Y741&lt;&gt;"NA",Y741&lt;&gt;"C",Y741&lt;&gt;"NC",Y741&lt;&gt;"SF",Y741&lt;&gt;""),AND(AA741&lt;&gt;"NA",AA741&lt;&gt;"C",AA741&lt;&gt;"NC",AA741&lt;&gt;"SF",AA741&lt;&gt;""),AND(AC741&lt;&gt;"NA",AC741&lt;&gt;"C",AC741&lt;&gt;"NC",AC741&lt;&gt;"SF",AC741&lt;&gt;"")),"FALSO",IF(AND(O741="NA",Q741="NA",S741="NA",U741="NA",W741="NA",Y741="NA",AA741="NA",AC741="NA"),"NA",IF(OR(O741="NC",Q741="NC",S741="NC",U741="NC",W741="NC",Y741="NC",AA741="NC",AC741="NC",O741="SF",Q741="SF",S741="SF",U741="SF",W741="SF",Y741="SF",AA741="SF",AC741="SF"),"NC",IF(OR(O741="C",Q741="C",S741="C",U741="C",W741="C",Y741="C",AA741="C",AC741="C"),"C","")))))</f>
        <v/>
      </c>
      <c r="AG741" s="185" t="b">
        <f>IF(AND(AE741="C",AF741="C"),"UTILIZOU O PDA CORRETAMENTE",IF(AND(AE741="C",AF741="NC"),"UTILIZOU O PDA CORRETAMENTE. NÃO HÁ FOTOS DE TODAS AS ETAPAS",IF(AND(AE741="NC",AF741="NC"),"NÃO UTILIZOU O PDA",IF(AND(AE741="NA",AF741="NA"),"NÃO AVALIADO POR FALHA DE SINCRONISMO"))))</f>
        <v>0</v>
      </c>
      <c r="AH741" s="144"/>
      <c r="AI741" s="150" t="s">
        <v>6</v>
      </c>
      <c r="AJ741" s="149">
        <f>E741</f>
        <v>0</v>
      </c>
      <c r="AK741" s="151" t="s">
        <v>60</v>
      </c>
    </row>
    <row r="742" spans="1:37" ht="30" customHeight="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193"/>
      <c r="O742" s="155"/>
      <c r="P742" s="90"/>
      <c r="Q742" s="144"/>
      <c r="R742" s="90"/>
      <c r="S742" s="144"/>
      <c r="T742" s="90"/>
      <c r="U742" s="144"/>
      <c r="V742" s="90"/>
      <c r="W742" s="144"/>
      <c r="X742" s="90"/>
      <c r="Y742" s="144"/>
      <c r="Z742" s="90"/>
      <c r="AA742" s="144"/>
      <c r="AB742" s="90"/>
      <c r="AC742" s="144"/>
      <c r="AD742" s="90"/>
      <c r="AE742" s="144"/>
      <c r="AF742" s="142" t="str">
        <f>IF(AND(O742="",Q742="",S742="",U742="",W742="",Y742="",AA742="",AC742=""),"",IF(OR(AND(O742&lt;&gt;"NA",O742&lt;&gt;"C",O742&lt;&gt;"NC",O742&lt;&gt;"SF",O742&lt;&gt;""),AND(Q742&lt;&gt;"NA",Q742&lt;&gt;"C",Q742&lt;&gt;"NC",Q742&lt;&gt;"SF",Q742&lt;&gt;""),AND(S742&lt;&gt;"NA",S742&lt;&gt;"C",S742&lt;&gt;"NC",S742&lt;&gt;"SF",S742&lt;&gt;""),AND(U742&lt;&gt;"NA",U742&lt;&gt;"C",U742&lt;&gt;"NC",U742&lt;&gt;"SF",U742&lt;&gt;""),AND(W742&lt;&gt;"NA",W742&lt;&gt;"C",W742&lt;&gt;"NC",W742&lt;&gt;"SF",W742&lt;&gt;""),AND(Y742&lt;&gt;"NA",Y742&lt;&gt;"C",Y742&lt;&gt;"NC",Y742&lt;&gt;"SF",Y742&lt;&gt;""),AND(AA742&lt;&gt;"NA",AA742&lt;&gt;"C",AA742&lt;&gt;"NC",AA742&lt;&gt;"SF",AA742&lt;&gt;""),AND(AC742&lt;&gt;"NA",AC742&lt;&gt;"C",AC742&lt;&gt;"NC",AC742&lt;&gt;"SF",AC742&lt;&gt;"")),"FALSO",IF(AND(O742="NA",Q742="NA",S742="NA",U742="NA",W742="NA",Y742="NA",AA742="NA",AC742="NA"),"NA",IF(OR(O742="NC",Q742="NC",S742="NC",U742="NC",W742="NC",Y742="NC",AA742="NC",AC742="NC",O742="SF",Q742="SF",S742="SF",U742="SF",W742="SF",Y742="SF",AA742="SF",AC742="SF"),"NC",IF(OR(O742="C",Q742="C",S742="C",U742="C",W742="C",Y742="C",AA742="C",AC742="C"),"C","")))))</f>
        <v/>
      </c>
      <c r="AG742" s="185" t="b">
        <f>IF(AND(AE742="C",AF742="C"),"UTILIZOU O PDA CORRETAMENTE",IF(AND(AE742="C",AF742="NC"),"UTILIZOU O PDA CORRETAMENTE. NÃO HÁ FOTOS DE TODAS AS ETAPAS",IF(AND(AE742="NC",AF742="NC"),"NÃO UTILIZOU O PDA",IF(AND(AE742="NA",AF742="NA"),"NÃO AVALIADO POR FALHA DE SINCRONISMO"))))</f>
        <v>0</v>
      </c>
      <c r="AH742" s="144"/>
      <c r="AI742" s="150" t="s">
        <v>6</v>
      </c>
      <c r="AJ742" s="149">
        <f>E742</f>
        <v>0</v>
      </c>
      <c r="AK742" s="151" t="s">
        <v>60</v>
      </c>
    </row>
    <row r="743" spans="1:37" ht="30" customHeight="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193"/>
      <c r="O743" s="155"/>
      <c r="P743" s="90"/>
      <c r="Q743" s="144"/>
      <c r="R743" s="90"/>
      <c r="S743" s="144"/>
      <c r="T743" s="90"/>
      <c r="U743" s="144"/>
      <c r="V743" s="90"/>
      <c r="W743" s="144"/>
      <c r="X743" s="90"/>
      <c r="Y743" s="144"/>
      <c r="Z743" s="90"/>
      <c r="AA743" s="144"/>
      <c r="AB743" s="90"/>
      <c r="AC743" s="144"/>
      <c r="AD743" s="90"/>
      <c r="AE743" s="144"/>
      <c r="AF743" s="142" t="str">
        <f>IF(AND(O743="",Q743="",S743="",U743="",W743="",Y743="",AA743="",AC743=""),"",IF(OR(AND(O743&lt;&gt;"NA",O743&lt;&gt;"C",O743&lt;&gt;"NC",O743&lt;&gt;"SF",O743&lt;&gt;""),AND(Q743&lt;&gt;"NA",Q743&lt;&gt;"C",Q743&lt;&gt;"NC",Q743&lt;&gt;"SF",Q743&lt;&gt;""),AND(S743&lt;&gt;"NA",S743&lt;&gt;"C",S743&lt;&gt;"NC",S743&lt;&gt;"SF",S743&lt;&gt;""),AND(U743&lt;&gt;"NA",U743&lt;&gt;"C",U743&lt;&gt;"NC",U743&lt;&gt;"SF",U743&lt;&gt;""),AND(W743&lt;&gt;"NA",W743&lt;&gt;"C",W743&lt;&gt;"NC",W743&lt;&gt;"SF",W743&lt;&gt;""),AND(Y743&lt;&gt;"NA",Y743&lt;&gt;"C",Y743&lt;&gt;"NC",Y743&lt;&gt;"SF",Y743&lt;&gt;""),AND(AA743&lt;&gt;"NA",AA743&lt;&gt;"C",AA743&lt;&gt;"NC",AA743&lt;&gt;"SF",AA743&lt;&gt;""),AND(AC743&lt;&gt;"NA",AC743&lt;&gt;"C",AC743&lt;&gt;"NC",AC743&lt;&gt;"SF",AC743&lt;&gt;"")),"FALSO",IF(AND(O743="NA",Q743="NA",S743="NA",U743="NA",W743="NA",Y743="NA",AA743="NA",AC743="NA"),"NA",IF(OR(O743="NC",Q743="NC",S743="NC",U743="NC",W743="NC",Y743="NC",AA743="NC",AC743="NC",O743="SF",Q743="SF",S743="SF",U743="SF",W743="SF",Y743="SF",AA743="SF",AC743="SF"),"NC",IF(OR(O743="C",Q743="C",S743="C",U743="C",W743="C",Y743="C",AA743="C",AC743="C"),"C","")))))</f>
        <v/>
      </c>
      <c r="AG743" s="185" t="b">
        <f>IF(AND(AE743="C",AF743="C"),"UTILIZOU O PDA CORRETAMENTE",IF(AND(AE743="C",AF743="NC"),"UTILIZOU O PDA CORRETAMENTE. NÃO HÁ FOTOS DE TODAS AS ETAPAS",IF(AND(AE743="NC",AF743="NC"),"NÃO UTILIZOU O PDA",IF(AND(AE743="NA",AF743="NA"),"NÃO AVALIADO POR FALHA DE SINCRONISMO"))))</f>
        <v>0</v>
      </c>
      <c r="AH743" s="144"/>
      <c r="AI743" s="150" t="s">
        <v>6</v>
      </c>
      <c r="AJ743" s="149">
        <f>E743</f>
        <v>0</v>
      </c>
      <c r="AK743" s="151" t="s">
        <v>60</v>
      </c>
    </row>
    <row r="744" spans="1:37" ht="30" customHeight="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193"/>
      <c r="O744" s="155"/>
      <c r="P744" s="90"/>
      <c r="Q744" s="144"/>
      <c r="R744" s="90"/>
      <c r="S744" s="144"/>
      <c r="T744" s="90"/>
      <c r="U744" s="144"/>
      <c r="V744" s="90"/>
      <c r="W744" s="144"/>
      <c r="X744" s="90"/>
      <c r="Y744" s="144"/>
      <c r="Z744" s="90"/>
      <c r="AA744" s="144"/>
      <c r="AB744" s="90"/>
      <c r="AC744" s="144"/>
      <c r="AD744" s="90"/>
      <c r="AE744" s="144"/>
      <c r="AF744" s="142" t="str">
        <f>IF(AND(O744="",Q744="",S744="",U744="",W744="",Y744="",AA744="",AC744=""),"",IF(OR(AND(O744&lt;&gt;"NA",O744&lt;&gt;"C",O744&lt;&gt;"NC",O744&lt;&gt;"SF",O744&lt;&gt;""),AND(Q744&lt;&gt;"NA",Q744&lt;&gt;"C",Q744&lt;&gt;"NC",Q744&lt;&gt;"SF",Q744&lt;&gt;""),AND(S744&lt;&gt;"NA",S744&lt;&gt;"C",S744&lt;&gt;"NC",S744&lt;&gt;"SF",S744&lt;&gt;""),AND(U744&lt;&gt;"NA",U744&lt;&gt;"C",U744&lt;&gt;"NC",U744&lt;&gt;"SF",U744&lt;&gt;""),AND(W744&lt;&gt;"NA",W744&lt;&gt;"C",W744&lt;&gt;"NC",W744&lt;&gt;"SF",W744&lt;&gt;""),AND(Y744&lt;&gt;"NA",Y744&lt;&gt;"C",Y744&lt;&gt;"NC",Y744&lt;&gt;"SF",Y744&lt;&gt;""),AND(AA744&lt;&gt;"NA",AA744&lt;&gt;"C",AA744&lt;&gt;"NC",AA744&lt;&gt;"SF",AA744&lt;&gt;""),AND(AC744&lt;&gt;"NA",AC744&lt;&gt;"C",AC744&lt;&gt;"NC",AC744&lt;&gt;"SF",AC744&lt;&gt;"")),"FALSO",IF(AND(O744="NA",Q744="NA",S744="NA",U744="NA",W744="NA",Y744="NA",AA744="NA",AC744="NA"),"NA",IF(OR(O744="NC",Q744="NC",S744="NC",U744="NC",W744="NC",Y744="NC",AA744="NC",AC744="NC",O744="SF",Q744="SF",S744="SF",U744="SF",W744="SF",Y744="SF",AA744="SF",AC744="SF"),"NC",IF(OR(O744="C",Q744="C",S744="C",U744="C",W744="C",Y744="C",AA744="C",AC744="C"),"C","")))))</f>
        <v/>
      </c>
      <c r="AG744" s="185" t="b">
        <f>IF(AND(AE744="C",AF744="C"),"UTILIZOU O PDA CORRETAMENTE",IF(AND(AE744="C",AF744="NC"),"UTILIZOU O PDA CORRETAMENTE. NÃO HÁ FOTOS DE TODAS AS ETAPAS",IF(AND(AE744="NC",AF744="NC"),"NÃO UTILIZOU O PDA",IF(AND(AE744="NA",AF744="NA"),"NÃO AVALIADO POR FALHA DE SINCRONISMO"))))</f>
        <v>0</v>
      </c>
      <c r="AH744" s="144"/>
      <c r="AI744" s="150" t="s">
        <v>6</v>
      </c>
      <c r="AJ744" s="149">
        <f>E744</f>
        <v>0</v>
      </c>
      <c r="AK744" s="151" t="s">
        <v>60</v>
      </c>
    </row>
    <row r="745" spans="1:37" ht="30" customHeight="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193"/>
      <c r="O745" s="155"/>
      <c r="P745" s="90"/>
      <c r="Q745" s="144"/>
      <c r="R745" s="90"/>
      <c r="S745" s="144"/>
      <c r="T745" s="90"/>
      <c r="U745" s="144"/>
      <c r="V745" s="90"/>
      <c r="W745" s="144"/>
      <c r="X745" s="90"/>
      <c r="Y745" s="144"/>
      <c r="Z745" s="90"/>
      <c r="AA745" s="144"/>
      <c r="AB745" s="90"/>
      <c r="AC745" s="144"/>
      <c r="AD745" s="90"/>
      <c r="AE745" s="144"/>
      <c r="AF745" s="142" t="str">
        <f>IF(AND(O745="",Q745="",S745="",U745="",W745="",Y745="",AA745="",AC745=""),"",IF(OR(AND(O745&lt;&gt;"NA",O745&lt;&gt;"C",O745&lt;&gt;"NC",O745&lt;&gt;"SF",O745&lt;&gt;""),AND(Q745&lt;&gt;"NA",Q745&lt;&gt;"C",Q745&lt;&gt;"NC",Q745&lt;&gt;"SF",Q745&lt;&gt;""),AND(S745&lt;&gt;"NA",S745&lt;&gt;"C",S745&lt;&gt;"NC",S745&lt;&gt;"SF",S745&lt;&gt;""),AND(U745&lt;&gt;"NA",U745&lt;&gt;"C",U745&lt;&gt;"NC",U745&lt;&gt;"SF",U745&lt;&gt;""),AND(W745&lt;&gt;"NA",W745&lt;&gt;"C",W745&lt;&gt;"NC",W745&lt;&gt;"SF",W745&lt;&gt;""),AND(Y745&lt;&gt;"NA",Y745&lt;&gt;"C",Y745&lt;&gt;"NC",Y745&lt;&gt;"SF",Y745&lt;&gt;""),AND(AA745&lt;&gt;"NA",AA745&lt;&gt;"C",AA745&lt;&gt;"NC",AA745&lt;&gt;"SF",AA745&lt;&gt;""),AND(AC745&lt;&gt;"NA",AC745&lt;&gt;"C",AC745&lt;&gt;"NC",AC745&lt;&gt;"SF",AC745&lt;&gt;"")),"FALSO",IF(AND(O745="NA",Q745="NA",S745="NA",U745="NA",W745="NA",Y745="NA",AA745="NA",AC745="NA"),"NA",IF(OR(O745="NC",Q745="NC",S745="NC",U745="NC",W745="NC",Y745="NC",AA745="NC",AC745="NC",O745="SF",Q745="SF",S745="SF",U745="SF",W745="SF",Y745="SF",AA745="SF",AC745="SF"),"NC",IF(OR(O745="C",Q745="C",S745="C",U745="C",W745="C",Y745="C",AA745="C",AC745="C"),"C","")))))</f>
        <v/>
      </c>
      <c r="AG745" s="185" t="b">
        <f>IF(AND(AE745="C",AF745="C"),"UTILIZOU O PDA CORRETAMENTE",IF(AND(AE745="C",AF745="NC"),"UTILIZOU O PDA CORRETAMENTE. NÃO HÁ FOTOS DE TODAS AS ETAPAS",IF(AND(AE745="NC",AF745="NC"),"NÃO UTILIZOU O PDA",IF(AND(AE745="NA",AF745="NA"),"NÃO AVALIADO POR FALHA DE SINCRONISMO"))))</f>
        <v>0</v>
      </c>
      <c r="AH745" s="144"/>
      <c r="AI745" s="150" t="s">
        <v>6</v>
      </c>
      <c r="AJ745" s="149">
        <f>E745</f>
        <v>0</v>
      </c>
      <c r="AK745" s="151" t="s">
        <v>60</v>
      </c>
    </row>
    <row r="746" spans="1:37" ht="30" customHeight="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193"/>
      <c r="O746" s="155"/>
      <c r="P746" s="90"/>
      <c r="Q746" s="144"/>
      <c r="R746" s="90"/>
      <c r="S746" s="144"/>
      <c r="T746" s="90"/>
      <c r="U746" s="144"/>
      <c r="V746" s="90"/>
      <c r="W746" s="144"/>
      <c r="X746" s="90"/>
      <c r="Y746" s="144"/>
      <c r="Z746" s="90"/>
      <c r="AA746" s="144"/>
      <c r="AB746" s="90"/>
      <c r="AC746" s="144"/>
      <c r="AD746" s="90"/>
      <c r="AE746" s="144"/>
      <c r="AF746" s="142" t="str">
        <f>IF(AND(O746="",Q746="",S746="",U746="",W746="",Y746="",AA746="",AC746=""),"",IF(OR(AND(O746&lt;&gt;"NA",O746&lt;&gt;"C",O746&lt;&gt;"NC",O746&lt;&gt;"SF",O746&lt;&gt;""),AND(Q746&lt;&gt;"NA",Q746&lt;&gt;"C",Q746&lt;&gt;"NC",Q746&lt;&gt;"SF",Q746&lt;&gt;""),AND(S746&lt;&gt;"NA",S746&lt;&gt;"C",S746&lt;&gt;"NC",S746&lt;&gt;"SF",S746&lt;&gt;""),AND(U746&lt;&gt;"NA",U746&lt;&gt;"C",U746&lt;&gt;"NC",U746&lt;&gt;"SF",U746&lt;&gt;""),AND(W746&lt;&gt;"NA",W746&lt;&gt;"C",W746&lt;&gt;"NC",W746&lt;&gt;"SF",W746&lt;&gt;""),AND(Y746&lt;&gt;"NA",Y746&lt;&gt;"C",Y746&lt;&gt;"NC",Y746&lt;&gt;"SF",Y746&lt;&gt;""),AND(AA746&lt;&gt;"NA",AA746&lt;&gt;"C",AA746&lt;&gt;"NC",AA746&lt;&gt;"SF",AA746&lt;&gt;""),AND(AC746&lt;&gt;"NA",AC746&lt;&gt;"C",AC746&lt;&gt;"NC",AC746&lt;&gt;"SF",AC746&lt;&gt;"")),"FALSO",IF(AND(O746="NA",Q746="NA",S746="NA",U746="NA",W746="NA",Y746="NA",AA746="NA",AC746="NA"),"NA",IF(OR(O746="NC",Q746="NC",S746="NC",U746="NC",W746="NC",Y746="NC",AA746="NC",AC746="NC",O746="SF",Q746="SF",S746="SF",U746="SF",W746="SF",Y746="SF",AA746="SF",AC746="SF"),"NC",IF(OR(O746="C",Q746="C",S746="C",U746="C",W746="C",Y746="C",AA746="C",AC746="C"),"C","")))))</f>
        <v/>
      </c>
      <c r="AG746" s="185" t="b">
        <f>IF(AND(AE746="C",AF746="C"),"UTILIZOU O PDA CORRETAMENTE",IF(AND(AE746="C",AF746="NC"),"UTILIZOU O PDA CORRETAMENTE. NÃO HÁ FOTOS DE TODAS AS ETAPAS",IF(AND(AE746="NC",AF746="NC"),"NÃO UTILIZOU O PDA",IF(AND(AE746="NA",AF746="NA"),"NÃO AVALIADO POR FALHA DE SINCRONISMO"))))</f>
        <v>0</v>
      </c>
      <c r="AH746" s="144"/>
      <c r="AI746" s="150" t="s">
        <v>6</v>
      </c>
      <c r="AJ746" s="149">
        <f>E746</f>
        <v>0</v>
      </c>
      <c r="AK746" s="151" t="s">
        <v>60</v>
      </c>
    </row>
    <row r="747" spans="1:37" ht="30" customHeight="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193"/>
      <c r="O747" s="155"/>
      <c r="P747" s="90"/>
      <c r="Q747" s="144"/>
      <c r="R747" s="90"/>
      <c r="S747" s="144"/>
      <c r="T747" s="90"/>
      <c r="U747" s="144"/>
      <c r="V747" s="90"/>
      <c r="W747" s="144"/>
      <c r="X747" s="90"/>
      <c r="Y747" s="144"/>
      <c r="Z747" s="90"/>
      <c r="AA747" s="144"/>
      <c r="AB747" s="90"/>
      <c r="AC747" s="144"/>
      <c r="AD747" s="90"/>
      <c r="AE747" s="144"/>
      <c r="AF747" s="142" t="str">
        <f>IF(AND(O747="",Q747="",S747="",U747="",W747="",Y747="",AA747="",AC747=""),"",IF(OR(AND(O747&lt;&gt;"NA",O747&lt;&gt;"C",O747&lt;&gt;"NC",O747&lt;&gt;"SF",O747&lt;&gt;""),AND(Q747&lt;&gt;"NA",Q747&lt;&gt;"C",Q747&lt;&gt;"NC",Q747&lt;&gt;"SF",Q747&lt;&gt;""),AND(S747&lt;&gt;"NA",S747&lt;&gt;"C",S747&lt;&gt;"NC",S747&lt;&gt;"SF",S747&lt;&gt;""),AND(U747&lt;&gt;"NA",U747&lt;&gt;"C",U747&lt;&gt;"NC",U747&lt;&gt;"SF",U747&lt;&gt;""),AND(W747&lt;&gt;"NA",W747&lt;&gt;"C",W747&lt;&gt;"NC",W747&lt;&gt;"SF",W747&lt;&gt;""),AND(Y747&lt;&gt;"NA",Y747&lt;&gt;"C",Y747&lt;&gt;"NC",Y747&lt;&gt;"SF",Y747&lt;&gt;""),AND(AA747&lt;&gt;"NA",AA747&lt;&gt;"C",AA747&lt;&gt;"NC",AA747&lt;&gt;"SF",AA747&lt;&gt;""),AND(AC747&lt;&gt;"NA",AC747&lt;&gt;"C",AC747&lt;&gt;"NC",AC747&lt;&gt;"SF",AC747&lt;&gt;"")),"FALSO",IF(AND(O747="NA",Q747="NA",S747="NA",U747="NA",W747="NA",Y747="NA",AA747="NA",AC747="NA"),"NA",IF(OR(O747="NC",Q747="NC",S747="NC",U747="NC",W747="NC",Y747="NC",AA747="NC",AC747="NC",O747="SF",Q747="SF",S747="SF",U747="SF",W747="SF",Y747="SF",AA747="SF",AC747="SF"),"NC",IF(OR(O747="C",Q747="C",S747="C",U747="C",W747="C",Y747="C",AA747="C",AC747="C"),"C","")))))</f>
        <v/>
      </c>
      <c r="AG747" s="185" t="b">
        <f>IF(AND(AE747="C",AF747="C"),"UTILIZOU O PDA CORRETAMENTE",IF(AND(AE747="C",AF747="NC"),"UTILIZOU O PDA CORRETAMENTE. NÃO HÁ FOTOS DE TODAS AS ETAPAS",IF(AND(AE747="NC",AF747="NC"),"NÃO UTILIZOU O PDA",IF(AND(AE747="NA",AF747="NA"),"NÃO AVALIADO POR FALHA DE SINCRONISMO"))))</f>
        <v>0</v>
      </c>
      <c r="AH747" s="144"/>
      <c r="AI747" s="150" t="s">
        <v>6</v>
      </c>
      <c r="AJ747" s="149">
        <f>E747</f>
        <v>0</v>
      </c>
      <c r="AK747" s="151" t="s">
        <v>60</v>
      </c>
    </row>
    <row r="748" spans="1:37" ht="30" customHeight="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193"/>
      <c r="O748" s="155"/>
      <c r="P748" s="90"/>
      <c r="Q748" s="144"/>
      <c r="R748" s="90"/>
      <c r="S748" s="144"/>
      <c r="T748" s="90"/>
      <c r="U748" s="144"/>
      <c r="V748" s="90"/>
      <c r="W748" s="144"/>
      <c r="X748" s="90"/>
      <c r="Y748" s="144"/>
      <c r="Z748" s="90"/>
      <c r="AA748" s="144"/>
      <c r="AB748" s="90"/>
      <c r="AC748" s="144"/>
      <c r="AD748" s="90"/>
      <c r="AE748" s="144"/>
      <c r="AF748" s="142" t="str">
        <f>IF(AND(O748="",Q748="",S748="",U748="",W748="",Y748="",AA748="",AC748=""),"",IF(OR(AND(O748&lt;&gt;"NA",O748&lt;&gt;"C",O748&lt;&gt;"NC",O748&lt;&gt;"SF",O748&lt;&gt;""),AND(Q748&lt;&gt;"NA",Q748&lt;&gt;"C",Q748&lt;&gt;"NC",Q748&lt;&gt;"SF",Q748&lt;&gt;""),AND(S748&lt;&gt;"NA",S748&lt;&gt;"C",S748&lt;&gt;"NC",S748&lt;&gt;"SF",S748&lt;&gt;""),AND(U748&lt;&gt;"NA",U748&lt;&gt;"C",U748&lt;&gt;"NC",U748&lt;&gt;"SF",U748&lt;&gt;""),AND(W748&lt;&gt;"NA",W748&lt;&gt;"C",W748&lt;&gt;"NC",W748&lt;&gt;"SF",W748&lt;&gt;""),AND(Y748&lt;&gt;"NA",Y748&lt;&gt;"C",Y748&lt;&gt;"NC",Y748&lt;&gt;"SF",Y748&lt;&gt;""),AND(AA748&lt;&gt;"NA",AA748&lt;&gt;"C",AA748&lt;&gt;"NC",AA748&lt;&gt;"SF",AA748&lt;&gt;""),AND(AC748&lt;&gt;"NA",AC748&lt;&gt;"C",AC748&lt;&gt;"NC",AC748&lt;&gt;"SF",AC748&lt;&gt;"")),"FALSO",IF(AND(O748="NA",Q748="NA",S748="NA",U748="NA",W748="NA",Y748="NA",AA748="NA",AC748="NA"),"NA",IF(OR(O748="NC",Q748="NC",S748="NC",U748="NC",W748="NC",Y748="NC",AA748="NC",AC748="NC",O748="SF",Q748="SF",S748="SF",U748="SF",W748="SF",Y748="SF",AA748="SF",AC748="SF"),"NC",IF(OR(O748="C",Q748="C",S748="C",U748="C",W748="C",Y748="C",AA748="C",AC748="C"),"C","")))))</f>
        <v/>
      </c>
      <c r="AG748" s="185" t="b">
        <f>IF(AND(AE748="C",AF748="C"),"UTILIZOU O PDA CORRETAMENTE",IF(AND(AE748="C",AF748="NC"),"UTILIZOU O PDA CORRETAMENTE. NÃO HÁ FOTOS DE TODAS AS ETAPAS",IF(AND(AE748="NC",AF748="NC"),"NÃO UTILIZOU O PDA",IF(AND(AE748="NA",AF748="NA"),"NÃO AVALIADO POR FALHA DE SINCRONISMO"))))</f>
        <v>0</v>
      </c>
      <c r="AH748" s="144"/>
      <c r="AI748" s="150" t="s">
        <v>6</v>
      </c>
      <c r="AJ748" s="149">
        <f>E748</f>
        <v>0</v>
      </c>
      <c r="AK748" s="151" t="s">
        <v>60</v>
      </c>
    </row>
    <row r="749" spans="1:37" ht="30" customHeight="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193"/>
      <c r="O749" s="155"/>
      <c r="P749" s="90"/>
      <c r="Q749" s="144"/>
      <c r="R749" s="90"/>
      <c r="S749" s="144"/>
      <c r="T749" s="90"/>
      <c r="U749" s="144"/>
      <c r="V749" s="90"/>
      <c r="W749" s="144"/>
      <c r="X749" s="90"/>
      <c r="Y749" s="144"/>
      <c r="Z749" s="90"/>
      <c r="AA749" s="144"/>
      <c r="AB749" s="90"/>
      <c r="AC749" s="144"/>
      <c r="AD749" s="90"/>
      <c r="AE749" s="144"/>
      <c r="AF749" s="142" t="str">
        <f>IF(AND(O749="",Q749="",S749="",U749="",W749="",Y749="",AA749="",AC749=""),"",IF(OR(AND(O749&lt;&gt;"NA",O749&lt;&gt;"C",O749&lt;&gt;"NC",O749&lt;&gt;"SF",O749&lt;&gt;""),AND(Q749&lt;&gt;"NA",Q749&lt;&gt;"C",Q749&lt;&gt;"NC",Q749&lt;&gt;"SF",Q749&lt;&gt;""),AND(S749&lt;&gt;"NA",S749&lt;&gt;"C",S749&lt;&gt;"NC",S749&lt;&gt;"SF",S749&lt;&gt;""),AND(U749&lt;&gt;"NA",U749&lt;&gt;"C",U749&lt;&gt;"NC",U749&lt;&gt;"SF",U749&lt;&gt;""),AND(W749&lt;&gt;"NA",W749&lt;&gt;"C",W749&lt;&gt;"NC",W749&lt;&gt;"SF",W749&lt;&gt;""),AND(Y749&lt;&gt;"NA",Y749&lt;&gt;"C",Y749&lt;&gt;"NC",Y749&lt;&gt;"SF",Y749&lt;&gt;""),AND(AA749&lt;&gt;"NA",AA749&lt;&gt;"C",AA749&lt;&gt;"NC",AA749&lt;&gt;"SF",AA749&lt;&gt;""),AND(AC749&lt;&gt;"NA",AC749&lt;&gt;"C",AC749&lt;&gt;"NC",AC749&lt;&gt;"SF",AC749&lt;&gt;"")),"FALSO",IF(AND(O749="NA",Q749="NA",S749="NA",U749="NA",W749="NA",Y749="NA",AA749="NA",AC749="NA"),"NA",IF(OR(O749="NC",Q749="NC",S749="NC",U749="NC",W749="NC",Y749="NC",AA749="NC",AC749="NC",O749="SF",Q749="SF",S749="SF",U749="SF",W749="SF",Y749="SF",AA749="SF",AC749="SF"),"NC",IF(OR(O749="C",Q749="C",S749="C",U749="C",W749="C",Y749="C",AA749="C",AC749="C"),"C","")))))</f>
        <v/>
      </c>
      <c r="AG749" s="185" t="b">
        <f>IF(AND(AE749="C",AF749="C"),"UTILIZOU O PDA CORRETAMENTE",IF(AND(AE749="C",AF749="NC"),"UTILIZOU O PDA CORRETAMENTE. NÃO HÁ FOTOS DE TODAS AS ETAPAS",IF(AND(AE749="NC",AF749="NC"),"NÃO UTILIZOU O PDA",IF(AND(AE749="NA",AF749="NA"),"NÃO AVALIADO POR FALHA DE SINCRONISMO"))))</f>
        <v>0</v>
      </c>
      <c r="AH749" s="144"/>
      <c r="AI749" s="150" t="s">
        <v>6</v>
      </c>
      <c r="AJ749" s="149">
        <f>E749</f>
        <v>0</v>
      </c>
      <c r="AK749" s="151" t="s">
        <v>60</v>
      </c>
    </row>
    <row r="750" spans="1:37" ht="30" customHeight="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193"/>
      <c r="O750" s="155"/>
      <c r="P750" s="90"/>
      <c r="Q750" s="144"/>
      <c r="R750" s="90"/>
      <c r="S750" s="144"/>
      <c r="T750" s="90"/>
      <c r="U750" s="144"/>
      <c r="V750" s="90"/>
      <c r="W750" s="144"/>
      <c r="X750" s="90"/>
      <c r="Y750" s="144"/>
      <c r="Z750" s="90"/>
      <c r="AA750" s="144"/>
      <c r="AB750" s="90"/>
      <c r="AC750" s="144"/>
      <c r="AD750" s="90"/>
      <c r="AE750" s="144"/>
      <c r="AF750" s="142" t="str">
        <f>IF(AND(O750="",Q750="",S750="",U750="",W750="",Y750="",AA750="",AC750=""),"",IF(OR(AND(O750&lt;&gt;"NA",O750&lt;&gt;"C",O750&lt;&gt;"NC",O750&lt;&gt;"SF",O750&lt;&gt;""),AND(Q750&lt;&gt;"NA",Q750&lt;&gt;"C",Q750&lt;&gt;"NC",Q750&lt;&gt;"SF",Q750&lt;&gt;""),AND(S750&lt;&gt;"NA",S750&lt;&gt;"C",S750&lt;&gt;"NC",S750&lt;&gt;"SF",S750&lt;&gt;""),AND(U750&lt;&gt;"NA",U750&lt;&gt;"C",U750&lt;&gt;"NC",U750&lt;&gt;"SF",U750&lt;&gt;""),AND(W750&lt;&gt;"NA",W750&lt;&gt;"C",W750&lt;&gt;"NC",W750&lt;&gt;"SF",W750&lt;&gt;""),AND(Y750&lt;&gt;"NA",Y750&lt;&gt;"C",Y750&lt;&gt;"NC",Y750&lt;&gt;"SF",Y750&lt;&gt;""),AND(AA750&lt;&gt;"NA",AA750&lt;&gt;"C",AA750&lt;&gt;"NC",AA750&lt;&gt;"SF",AA750&lt;&gt;""),AND(AC750&lt;&gt;"NA",AC750&lt;&gt;"C",AC750&lt;&gt;"NC",AC750&lt;&gt;"SF",AC750&lt;&gt;"")),"FALSO",IF(AND(O750="NA",Q750="NA",S750="NA",U750="NA",W750="NA",Y750="NA",AA750="NA",AC750="NA"),"NA",IF(OR(O750="NC",Q750="NC",S750="NC",U750="NC",W750="NC",Y750="NC",AA750="NC",AC750="NC",O750="SF",Q750="SF",S750="SF",U750="SF",W750="SF",Y750="SF",AA750="SF",AC750="SF"),"NC",IF(OR(O750="C",Q750="C",S750="C",U750="C",W750="C",Y750="C",AA750="C",AC750="C"),"C","")))))</f>
        <v/>
      </c>
      <c r="AG750" s="185" t="b">
        <f>IF(AND(AE750="C",AF750="C"),"UTILIZOU O PDA CORRETAMENTE",IF(AND(AE750="C",AF750="NC"),"UTILIZOU O PDA CORRETAMENTE. NÃO HÁ FOTOS DE TODAS AS ETAPAS",IF(AND(AE750="NC",AF750="NC"),"NÃO UTILIZOU O PDA",IF(AND(AE750="NA",AF750="NA"),"NÃO AVALIADO POR FALHA DE SINCRONISMO"))))</f>
        <v>0</v>
      </c>
      <c r="AH750" s="144"/>
      <c r="AI750" s="150" t="s">
        <v>6</v>
      </c>
      <c r="AJ750" s="149">
        <f>E750</f>
        <v>0</v>
      </c>
      <c r="AK750" s="151" t="s">
        <v>60</v>
      </c>
    </row>
    <row r="751" spans="1:37" ht="30" customHeight="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193"/>
      <c r="O751" s="155"/>
      <c r="P751" s="90"/>
      <c r="Q751" s="144"/>
      <c r="R751" s="90"/>
      <c r="S751" s="144"/>
      <c r="T751" s="90"/>
      <c r="U751" s="144"/>
      <c r="V751" s="90"/>
      <c r="W751" s="144"/>
      <c r="X751" s="90"/>
      <c r="Y751" s="144"/>
      <c r="Z751" s="90"/>
      <c r="AA751" s="144"/>
      <c r="AB751" s="90"/>
      <c r="AC751" s="144"/>
      <c r="AD751" s="90"/>
      <c r="AE751" s="144"/>
      <c r="AF751" s="142" t="str">
        <f>IF(AND(O751="",Q751="",S751="",U751="",W751="",Y751="",AA751="",AC751=""),"",IF(OR(AND(O751&lt;&gt;"NA",O751&lt;&gt;"C",O751&lt;&gt;"NC",O751&lt;&gt;"SF",O751&lt;&gt;""),AND(Q751&lt;&gt;"NA",Q751&lt;&gt;"C",Q751&lt;&gt;"NC",Q751&lt;&gt;"SF",Q751&lt;&gt;""),AND(S751&lt;&gt;"NA",S751&lt;&gt;"C",S751&lt;&gt;"NC",S751&lt;&gt;"SF",S751&lt;&gt;""),AND(U751&lt;&gt;"NA",U751&lt;&gt;"C",U751&lt;&gt;"NC",U751&lt;&gt;"SF",U751&lt;&gt;""),AND(W751&lt;&gt;"NA",W751&lt;&gt;"C",W751&lt;&gt;"NC",W751&lt;&gt;"SF",W751&lt;&gt;""),AND(Y751&lt;&gt;"NA",Y751&lt;&gt;"C",Y751&lt;&gt;"NC",Y751&lt;&gt;"SF",Y751&lt;&gt;""),AND(AA751&lt;&gt;"NA",AA751&lt;&gt;"C",AA751&lt;&gt;"NC",AA751&lt;&gt;"SF",AA751&lt;&gt;""),AND(AC751&lt;&gt;"NA",AC751&lt;&gt;"C",AC751&lt;&gt;"NC",AC751&lt;&gt;"SF",AC751&lt;&gt;"")),"FALSO",IF(AND(O751="NA",Q751="NA",S751="NA",U751="NA",W751="NA",Y751="NA",AA751="NA",AC751="NA"),"NA",IF(OR(O751="NC",Q751="NC",S751="NC",U751="NC",W751="NC",Y751="NC",AA751="NC",AC751="NC",O751="SF",Q751="SF",S751="SF",U751="SF",W751="SF",Y751="SF",AA751="SF",AC751="SF"),"NC",IF(OR(O751="C",Q751="C",S751="C",U751="C",W751="C",Y751="C",AA751="C",AC751="C"),"C","")))))</f>
        <v/>
      </c>
      <c r="AG751" s="185" t="b">
        <f>IF(AND(AE751="C",AF751="C"),"UTILIZOU O PDA CORRETAMENTE",IF(AND(AE751="C",AF751="NC"),"UTILIZOU O PDA CORRETAMENTE. NÃO HÁ FOTOS DE TODAS AS ETAPAS",IF(AND(AE751="NC",AF751="NC"),"NÃO UTILIZOU O PDA",IF(AND(AE751="NA",AF751="NA"),"NÃO AVALIADO POR FALHA DE SINCRONISMO"))))</f>
        <v>0</v>
      </c>
      <c r="AH751" s="144"/>
      <c r="AI751" s="150" t="s">
        <v>6</v>
      </c>
      <c r="AJ751" s="149">
        <f>E751</f>
        <v>0</v>
      </c>
      <c r="AK751" s="151" t="s">
        <v>60</v>
      </c>
    </row>
    <row r="752" spans="1:37" ht="30" customHeight="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193"/>
      <c r="O752" s="155"/>
      <c r="P752" s="90"/>
      <c r="Q752" s="144"/>
      <c r="R752" s="90"/>
      <c r="S752" s="144"/>
      <c r="T752" s="90"/>
      <c r="U752" s="144"/>
      <c r="V752" s="90"/>
      <c r="W752" s="144"/>
      <c r="X752" s="90"/>
      <c r="Y752" s="144"/>
      <c r="Z752" s="90"/>
      <c r="AA752" s="144"/>
      <c r="AB752" s="90"/>
      <c r="AC752" s="144"/>
      <c r="AD752" s="90"/>
      <c r="AE752" s="144"/>
      <c r="AF752" s="142" t="str">
        <f>IF(AND(O752="",Q752="",S752="",U752="",W752="",Y752="",AA752="",AC752=""),"",IF(OR(AND(O752&lt;&gt;"NA",O752&lt;&gt;"C",O752&lt;&gt;"NC",O752&lt;&gt;"SF",O752&lt;&gt;""),AND(Q752&lt;&gt;"NA",Q752&lt;&gt;"C",Q752&lt;&gt;"NC",Q752&lt;&gt;"SF",Q752&lt;&gt;""),AND(S752&lt;&gt;"NA",S752&lt;&gt;"C",S752&lt;&gt;"NC",S752&lt;&gt;"SF",S752&lt;&gt;""),AND(U752&lt;&gt;"NA",U752&lt;&gt;"C",U752&lt;&gt;"NC",U752&lt;&gt;"SF",U752&lt;&gt;""),AND(W752&lt;&gt;"NA",W752&lt;&gt;"C",W752&lt;&gt;"NC",W752&lt;&gt;"SF",W752&lt;&gt;""),AND(Y752&lt;&gt;"NA",Y752&lt;&gt;"C",Y752&lt;&gt;"NC",Y752&lt;&gt;"SF",Y752&lt;&gt;""),AND(AA752&lt;&gt;"NA",AA752&lt;&gt;"C",AA752&lt;&gt;"NC",AA752&lt;&gt;"SF",AA752&lt;&gt;""),AND(AC752&lt;&gt;"NA",AC752&lt;&gt;"C",AC752&lt;&gt;"NC",AC752&lt;&gt;"SF",AC752&lt;&gt;"")),"FALSO",IF(AND(O752="NA",Q752="NA",S752="NA",U752="NA",W752="NA",Y752="NA",AA752="NA",AC752="NA"),"NA",IF(OR(O752="NC",Q752="NC",S752="NC",U752="NC",W752="NC",Y752="NC",AA752="NC",AC752="NC",O752="SF",Q752="SF",S752="SF",U752="SF",W752="SF",Y752="SF",AA752="SF",AC752="SF"),"NC",IF(OR(O752="C",Q752="C",S752="C",U752="C",W752="C",Y752="C",AA752="C",AC752="C"),"C","")))))</f>
        <v/>
      </c>
      <c r="AG752" s="185" t="b">
        <f>IF(AND(AE752="C",AF752="C"),"UTILIZOU O PDA CORRETAMENTE",IF(AND(AE752="C",AF752="NC"),"UTILIZOU O PDA CORRETAMENTE. NÃO HÁ FOTOS DE TODAS AS ETAPAS",IF(AND(AE752="NC",AF752="NC"),"NÃO UTILIZOU O PDA",IF(AND(AE752="NA",AF752="NA"),"NÃO AVALIADO POR FALHA DE SINCRONISMO"))))</f>
        <v>0</v>
      </c>
      <c r="AH752" s="144"/>
      <c r="AI752" s="150" t="s">
        <v>6</v>
      </c>
      <c r="AJ752" s="149">
        <f>E752</f>
        <v>0</v>
      </c>
      <c r="AK752" s="151" t="s">
        <v>60</v>
      </c>
    </row>
    <row r="753" spans="1:37" ht="30" customHeight="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193"/>
      <c r="O753" s="155"/>
      <c r="P753" s="90"/>
      <c r="Q753" s="144"/>
      <c r="R753" s="90"/>
      <c r="S753" s="144"/>
      <c r="T753" s="90"/>
      <c r="U753" s="144"/>
      <c r="V753" s="90"/>
      <c r="W753" s="144"/>
      <c r="X753" s="90"/>
      <c r="Y753" s="144"/>
      <c r="Z753" s="90"/>
      <c r="AA753" s="144"/>
      <c r="AB753" s="90"/>
      <c r="AC753" s="144"/>
      <c r="AD753" s="90"/>
      <c r="AE753" s="144"/>
      <c r="AF753" s="142" t="str">
        <f>IF(AND(O753="",Q753="",S753="",U753="",W753="",Y753="",AA753="",AC753=""),"",IF(OR(AND(O753&lt;&gt;"NA",O753&lt;&gt;"C",O753&lt;&gt;"NC",O753&lt;&gt;"SF",O753&lt;&gt;""),AND(Q753&lt;&gt;"NA",Q753&lt;&gt;"C",Q753&lt;&gt;"NC",Q753&lt;&gt;"SF",Q753&lt;&gt;""),AND(S753&lt;&gt;"NA",S753&lt;&gt;"C",S753&lt;&gt;"NC",S753&lt;&gt;"SF",S753&lt;&gt;""),AND(U753&lt;&gt;"NA",U753&lt;&gt;"C",U753&lt;&gt;"NC",U753&lt;&gt;"SF",U753&lt;&gt;""),AND(W753&lt;&gt;"NA",W753&lt;&gt;"C",W753&lt;&gt;"NC",W753&lt;&gt;"SF",W753&lt;&gt;""),AND(Y753&lt;&gt;"NA",Y753&lt;&gt;"C",Y753&lt;&gt;"NC",Y753&lt;&gt;"SF",Y753&lt;&gt;""),AND(AA753&lt;&gt;"NA",AA753&lt;&gt;"C",AA753&lt;&gt;"NC",AA753&lt;&gt;"SF",AA753&lt;&gt;""),AND(AC753&lt;&gt;"NA",AC753&lt;&gt;"C",AC753&lt;&gt;"NC",AC753&lt;&gt;"SF",AC753&lt;&gt;"")),"FALSO",IF(AND(O753="NA",Q753="NA",S753="NA",U753="NA",W753="NA",Y753="NA",AA753="NA",AC753="NA"),"NA",IF(OR(O753="NC",Q753="NC",S753="NC",U753="NC",W753="NC",Y753="NC",AA753="NC",AC753="NC",O753="SF",Q753="SF",S753="SF",U753="SF",W753="SF",Y753="SF",AA753="SF",AC753="SF"),"NC",IF(OR(O753="C",Q753="C",S753="C",U753="C",W753="C",Y753="C",AA753="C",AC753="C"),"C","")))))</f>
        <v/>
      </c>
      <c r="AG753" s="185" t="b">
        <f>IF(AND(AE753="C",AF753="C"),"UTILIZOU O PDA CORRETAMENTE",IF(AND(AE753="C",AF753="NC"),"UTILIZOU O PDA CORRETAMENTE. NÃO HÁ FOTOS DE TODAS AS ETAPAS",IF(AND(AE753="NC",AF753="NC"),"NÃO UTILIZOU O PDA",IF(AND(AE753="NA",AF753="NA"),"NÃO AVALIADO POR FALHA DE SINCRONISMO"))))</f>
        <v>0</v>
      </c>
      <c r="AH753" s="144"/>
      <c r="AI753" s="150" t="s">
        <v>6</v>
      </c>
      <c r="AJ753" s="149">
        <f>E753</f>
        <v>0</v>
      </c>
      <c r="AK753" s="151" t="s">
        <v>60</v>
      </c>
    </row>
    <row r="754" spans="1:37" ht="30" customHeight="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193"/>
      <c r="O754" s="155"/>
      <c r="P754" s="90"/>
      <c r="Q754" s="144"/>
      <c r="R754" s="90"/>
      <c r="S754" s="144"/>
      <c r="T754" s="90"/>
      <c r="U754" s="144"/>
      <c r="V754" s="90"/>
      <c r="W754" s="144"/>
      <c r="X754" s="90"/>
      <c r="Y754" s="144"/>
      <c r="Z754" s="90"/>
      <c r="AA754" s="144"/>
      <c r="AB754" s="90"/>
      <c r="AC754" s="144"/>
      <c r="AD754" s="90"/>
      <c r="AE754" s="144"/>
      <c r="AF754" s="142" t="str">
        <f>IF(AND(O754="",Q754="",S754="",U754="",W754="",Y754="",AA754="",AC754=""),"",IF(OR(AND(O754&lt;&gt;"NA",O754&lt;&gt;"C",O754&lt;&gt;"NC",O754&lt;&gt;"SF",O754&lt;&gt;""),AND(Q754&lt;&gt;"NA",Q754&lt;&gt;"C",Q754&lt;&gt;"NC",Q754&lt;&gt;"SF",Q754&lt;&gt;""),AND(S754&lt;&gt;"NA",S754&lt;&gt;"C",S754&lt;&gt;"NC",S754&lt;&gt;"SF",S754&lt;&gt;""),AND(U754&lt;&gt;"NA",U754&lt;&gt;"C",U754&lt;&gt;"NC",U754&lt;&gt;"SF",U754&lt;&gt;""),AND(W754&lt;&gt;"NA",W754&lt;&gt;"C",W754&lt;&gt;"NC",W754&lt;&gt;"SF",W754&lt;&gt;""),AND(Y754&lt;&gt;"NA",Y754&lt;&gt;"C",Y754&lt;&gt;"NC",Y754&lt;&gt;"SF",Y754&lt;&gt;""),AND(AA754&lt;&gt;"NA",AA754&lt;&gt;"C",AA754&lt;&gt;"NC",AA754&lt;&gt;"SF",AA754&lt;&gt;""),AND(AC754&lt;&gt;"NA",AC754&lt;&gt;"C",AC754&lt;&gt;"NC",AC754&lt;&gt;"SF",AC754&lt;&gt;"")),"FALSO",IF(AND(O754="NA",Q754="NA",S754="NA",U754="NA",W754="NA",Y754="NA",AA754="NA",AC754="NA"),"NA",IF(OR(O754="NC",Q754="NC",S754="NC",U754="NC",W754="NC",Y754="NC",AA754="NC",AC754="NC",O754="SF",Q754="SF",S754="SF",U754="SF",W754="SF",Y754="SF",AA754="SF",AC754="SF"),"NC",IF(OR(O754="C",Q754="C",S754="C",U754="C",W754="C",Y754="C",AA754="C",AC754="C"),"C","")))))</f>
        <v/>
      </c>
      <c r="AG754" s="185" t="b">
        <f>IF(AND(AE754="C",AF754="C"),"UTILIZOU O PDA CORRETAMENTE",IF(AND(AE754="C",AF754="NC"),"UTILIZOU O PDA CORRETAMENTE. NÃO HÁ FOTOS DE TODAS AS ETAPAS",IF(AND(AE754="NC",AF754="NC"),"NÃO UTILIZOU O PDA",IF(AND(AE754="NA",AF754="NA"),"NÃO AVALIADO POR FALHA DE SINCRONISMO"))))</f>
        <v>0</v>
      </c>
      <c r="AH754" s="144"/>
      <c r="AI754" s="150" t="s">
        <v>6</v>
      </c>
      <c r="AJ754" s="149">
        <f>E754</f>
        <v>0</v>
      </c>
      <c r="AK754" s="151" t="s">
        <v>60</v>
      </c>
    </row>
    <row r="755" spans="1:37" ht="30" customHeight="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193"/>
      <c r="O755" s="155"/>
      <c r="P755" s="90"/>
      <c r="Q755" s="144"/>
      <c r="R755" s="90"/>
      <c r="S755" s="144"/>
      <c r="T755" s="90"/>
      <c r="U755" s="144"/>
      <c r="V755" s="90"/>
      <c r="W755" s="144"/>
      <c r="X755" s="90"/>
      <c r="Y755" s="144"/>
      <c r="Z755" s="90"/>
      <c r="AA755" s="144"/>
      <c r="AB755" s="90"/>
      <c r="AC755" s="144"/>
      <c r="AD755" s="90"/>
      <c r="AE755" s="144"/>
      <c r="AF755" s="142" t="str">
        <f>IF(AND(O755="",Q755="",S755="",U755="",W755="",Y755="",AA755="",AC755=""),"",IF(OR(AND(O755&lt;&gt;"NA",O755&lt;&gt;"C",O755&lt;&gt;"NC",O755&lt;&gt;"SF",O755&lt;&gt;""),AND(Q755&lt;&gt;"NA",Q755&lt;&gt;"C",Q755&lt;&gt;"NC",Q755&lt;&gt;"SF",Q755&lt;&gt;""),AND(S755&lt;&gt;"NA",S755&lt;&gt;"C",S755&lt;&gt;"NC",S755&lt;&gt;"SF",S755&lt;&gt;""),AND(U755&lt;&gt;"NA",U755&lt;&gt;"C",U755&lt;&gt;"NC",U755&lt;&gt;"SF",U755&lt;&gt;""),AND(W755&lt;&gt;"NA",W755&lt;&gt;"C",W755&lt;&gt;"NC",W755&lt;&gt;"SF",W755&lt;&gt;""),AND(Y755&lt;&gt;"NA",Y755&lt;&gt;"C",Y755&lt;&gt;"NC",Y755&lt;&gt;"SF",Y755&lt;&gt;""),AND(AA755&lt;&gt;"NA",AA755&lt;&gt;"C",AA755&lt;&gt;"NC",AA755&lt;&gt;"SF",AA755&lt;&gt;""),AND(AC755&lt;&gt;"NA",AC755&lt;&gt;"C",AC755&lt;&gt;"NC",AC755&lt;&gt;"SF",AC755&lt;&gt;"")),"FALSO",IF(AND(O755="NA",Q755="NA",S755="NA",U755="NA",W755="NA",Y755="NA",AA755="NA",AC755="NA"),"NA",IF(OR(O755="NC",Q755="NC",S755="NC",U755="NC",W755="NC",Y755="NC",AA755="NC",AC755="NC",O755="SF",Q755="SF",S755="SF",U755="SF",W755="SF",Y755="SF",AA755="SF",AC755="SF"),"NC",IF(OR(O755="C",Q755="C",S755="C",U755="C",W755="C",Y755="C",AA755="C",AC755="C"),"C","")))))</f>
        <v/>
      </c>
      <c r="AG755" s="185" t="b">
        <f>IF(AND(AE755="C",AF755="C"),"UTILIZOU O PDA CORRETAMENTE",IF(AND(AE755="C",AF755="NC"),"UTILIZOU O PDA CORRETAMENTE. NÃO HÁ FOTOS DE TODAS AS ETAPAS",IF(AND(AE755="NC",AF755="NC"),"NÃO UTILIZOU O PDA",IF(AND(AE755="NA",AF755="NA"),"NÃO AVALIADO POR FALHA DE SINCRONISMO"))))</f>
        <v>0</v>
      </c>
      <c r="AH755" s="144"/>
      <c r="AI755" s="150" t="s">
        <v>6</v>
      </c>
      <c r="AJ755" s="149">
        <f>E755</f>
        <v>0</v>
      </c>
      <c r="AK755" s="151" t="s">
        <v>60</v>
      </c>
    </row>
    <row r="756" spans="1:37" ht="30" customHeight="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193"/>
      <c r="O756" s="155"/>
      <c r="P756" s="90"/>
      <c r="Q756" s="144"/>
      <c r="R756" s="90"/>
      <c r="S756" s="144"/>
      <c r="T756" s="90"/>
      <c r="U756" s="144"/>
      <c r="V756" s="90"/>
      <c r="W756" s="144"/>
      <c r="X756" s="90"/>
      <c r="Y756" s="144"/>
      <c r="Z756" s="90"/>
      <c r="AA756" s="144"/>
      <c r="AB756" s="90"/>
      <c r="AC756" s="144"/>
      <c r="AD756" s="90"/>
      <c r="AE756" s="144"/>
      <c r="AF756" s="142" t="str">
        <f>IF(AND(O756="",Q756="",S756="",U756="",W756="",Y756="",AA756="",AC756=""),"",IF(OR(AND(O756&lt;&gt;"NA",O756&lt;&gt;"C",O756&lt;&gt;"NC",O756&lt;&gt;"SF",O756&lt;&gt;""),AND(Q756&lt;&gt;"NA",Q756&lt;&gt;"C",Q756&lt;&gt;"NC",Q756&lt;&gt;"SF",Q756&lt;&gt;""),AND(S756&lt;&gt;"NA",S756&lt;&gt;"C",S756&lt;&gt;"NC",S756&lt;&gt;"SF",S756&lt;&gt;""),AND(U756&lt;&gt;"NA",U756&lt;&gt;"C",U756&lt;&gt;"NC",U756&lt;&gt;"SF",U756&lt;&gt;""),AND(W756&lt;&gt;"NA",W756&lt;&gt;"C",W756&lt;&gt;"NC",W756&lt;&gt;"SF",W756&lt;&gt;""),AND(Y756&lt;&gt;"NA",Y756&lt;&gt;"C",Y756&lt;&gt;"NC",Y756&lt;&gt;"SF",Y756&lt;&gt;""),AND(AA756&lt;&gt;"NA",AA756&lt;&gt;"C",AA756&lt;&gt;"NC",AA756&lt;&gt;"SF",AA756&lt;&gt;""),AND(AC756&lt;&gt;"NA",AC756&lt;&gt;"C",AC756&lt;&gt;"NC",AC756&lt;&gt;"SF",AC756&lt;&gt;"")),"FALSO",IF(AND(O756="NA",Q756="NA",S756="NA",U756="NA",W756="NA",Y756="NA",AA756="NA",AC756="NA"),"NA",IF(OR(O756="NC",Q756="NC",S756="NC",U756="NC",W756="NC",Y756="NC",AA756="NC",AC756="NC",O756="SF",Q756="SF",S756="SF",U756="SF",W756="SF",Y756="SF",AA756="SF",AC756="SF"),"NC",IF(OR(O756="C",Q756="C",S756="C",U756="C",W756="C",Y756="C",AA756="C",AC756="C"),"C","")))))</f>
        <v/>
      </c>
      <c r="AG756" s="185" t="b">
        <f>IF(AND(AE756="C",AF756="C"),"UTILIZOU O PDA CORRETAMENTE",IF(AND(AE756="C",AF756="NC"),"UTILIZOU O PDA CORRETAMENTE. NÃO HÁ FOTOS DE TODAS AS ETAPAS",IF(AND(AE756="NC",AF756="NC"),"NÃO UTILIZOU O PDA",IF(AND(AE756="NA",AF756="NA"),"NÃO AVALIADO POR FALHA DE SINCRONISMO"))))</f>
        <v>0</v>
      </c>
      <c r="AH756" s="144"/>
      <c r="AI756" s="150" t="s">
        <v>6</v>
      </c>
      <c r="AJ756" s="149">
        <f>E756</f>
        <v>0</v>
      </c>
      <c r="AK756" s="151" t="s">
        <v>60</v>
      </c>
    </row>
    <row r="757" spans="1:37" ht="30" customHeight="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193"/>
      <c r="O757" s="155"/>
      <c r="P757" s="90"/>
      <c r="Q757" s="144"/>
      <c r="R757" s="90"/>
      <c r="S757" s="144"/>
      <c r="T757" s="90"/>
      <c r="U757" s="144"/>
      <c r="V757" s="90"/>
      <c r="W757" s="144"/>
      <c r="X757" s="90"/>
      <c r="Y757" s="144"/>
      <c r="Z757" s="90"/>
      <c r="AA757" s="144"/>
      <c r="AB757" s="90"/>
      <c r="AC757" s="144"/>
      <c r="AD757" s="90"/>
      <c r="AE757" s="144"/>
      <c r="AF757" s="142" t="str">
        <f>IF(AND(O757="",Q757="",S757="",U757="",W757="",Y757="",AA757="",AC757=""),"",IF(OR(AND(O757&lt;&gt;"NA",O757&lt;&gt;"C",O757&lt;&gt;"NC",O757&lt;&gt;"SF",O757&lt;&gt;""),AND(Q757&lt;&gt;"NA",Q757&lt;&gt;"C",Q757&lt;&gt;"NC",Q757&lt;&gt;"SF",Q757&lt;&gt;""),AND(S757&lt;&gt;"NA",S757&lt;&gt;"C",S757&lt;&gt;"NC",S757&lt;&gt;"SF",S757&lt;&gt;""),AND(U757&lt;&gt;"NA",U757&lt;&gt;"C",U757&lt;&gt;"NC",U757&lt;&gt;"SF",U757&lt;&gt;""),AND(W757&lt;&gt;"NA",W757&lt;&gt;"C",W757&lt;&gt;"NC",W757&lt;&gt;"SF",W757&lt;&gt;""),AND(Y757&lt;&gt;"NA",Y757&lt;&gt;"C",Y757&lt;&gt;"NC",Y757&lt;&gt;"SF",Y757&lt;&gt;""),AND(AA757&lt;&gt;"NA",AA757&lt;&gt;"C",AA757&lt;&gt;"NC",AA757&lt;&gt;"SF",AA757&lt;&gt;""),AND(AC757&lt;&gt;"NA",AC757&lt;&gt;"C",AC757&lt;&gt;"NC",AC757&lt;&gt;"SF",AC757&lt;&gt;"")),"FALSO",IF(AND(O757="NA",Q757="NA",S757="NA",U757="NA",W757="NA",Y757="NA",AA757="NA",AC757="NA"),"NA",IF(OR(O757="NC",Q757="NC",S757="NC",U757="NC",W757="NC",Y757="NC",AA757="NC",AC757="NC",O757="SF",Q757="SF",S757="SF",U757="SF",W757="SF",Y757="SF",AA757="SF",AC757="SF"),"NC",IF(OR(O757="C",Q757="C",S757="C",U757="C",W757="C",Y757="C",AA757="C",AC757="C"),"C","")))))</f>
        <v/>
      </c>
      <c r="AG757" s="185" t="b">
        <f>IF(AND(AE757="C",AF757="C"),"UTILIZOU O PDA CORRETAMENTE",IF(AND(AE757="C",AF757="NC"),"UTILIZOU O PDA CORRETAMENTE. NÃO HÁ FOTOS DE TODAS AS ETAPAS",IF(AND(AE757="NC",AF757="NC"),"NÃO UTILIZOU O PDA",IF(AND(AE757="NA",AF757="NA"),"NÃO AVALIADO POR FALHA DE SINCRONISMO"))))</f>
        <v>0</v>
      </c>
      <c r="AH757" s="144"/>
      <c r="AI757" s="150" t="s">
        <v>6</v>
      </c>
      <c r="AJ757" s="149">
        <f>E757</f>
        <v>0</v>
      </c>
      <c r="AK757" s="151" t="s">
        <v>60</v>
      </c>
    </row>
    <row r="758" spans="1:37" ht="30" customHeight="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193"/>
      <c r="O758" s="155"/>
      <c r="P758" s="90"/>
      <c r="Q758" s="144"/>
      <c r="R758" s="90"/>
      <c r="S758" s="144"/>
      <c r="T758" s="90"/>
      <c r="U758" s="144"/>
      <c r="V758" s="90"/>
      <c r="W758" s="144"/>
      <c r="X758" s="90"/>
      <c r="Y758" s="144"/>
      <c r="Z758" s="90"/>
      <c r="AA758" s="144"/>
      <c r="AB758" s="90"/>
      <c r="AC758" s="144"/>
      <c r="AD758" s="90"/>
      <c r="AE758" s="144"/>
      <c r="AF758" s="142" t="str">
        <f>IF(AND(O758="",Q758="",S758="",U758="",W758="",Y758="",AA758="",AC758=""),"",IF(OR(AND(O758&lt;&gt;"NA",O758&lt;&gt;"C",O758&lt;&gt;"NC",O758&lt;&gt;"SF",O758&lt;&gt;""),AND(Q758&lt;&gt;"NA",Q758&lt;&gt;"C",Q758&lt;&gt;"NC",Q758&lt;&gt;"SF",Q758&lt;&gt;""),AND(S758&lt;&gt;"NA",S758&lt;&gt;"C",S758&lt;&gt;"NC",S758&lt;&gt;"SF",S758&lt;&gt;""),AND(U758&lt;&gt;"NA",U758&lt;&gt;"C",U758&lt;&gt;"NC",U758&lt;&gt;"SF",U758&lt;&gt;""),AND(W758&lt;&gt;"NA",W758&lt;&gt;"C",W758&lt;&gt;"NC",W758&lt;&gt;"SF",W758&lt;&gt;""),AND(Y758&lt;&gt;"NA",Y758&lt;&gt;"C",Y758&lt;&gt;"NC",Y758&lt;&gt;"SF",Y758&lt;&gt;""),AND(AA758&lt;&gt;"NA",AA758&lt;&gt;"C",AA758&lt;&gt;"NC",AA758&lt;&gt;"SF",AA758&lt;&gt;""),AND(AC758&lt;&gt;"NA",AC758&lt;&gt;"C",AC758&lt;&gt;"NC",AC758&lt;&gt;"SF",AC758&lt;&gt;"")),"FALSO",IF(AND(O758="NA",Q758="NA",S758="NA",U758="NA",W758="NA",Y758="NA",AA758="NA",AC758="NA"),"NA",IF(OR(O758="NC",Q758="NC",S758="NC",U758="NC",W758="NC",Y758="NC",AA758="NC",AC758="NC",O758="SF",Q758="SF",S758="SF",U758="SF",W758="SF",Y758="SF",AA758="SF",AC758="SF"),"NC",IF(OR(O758="C",Q758="C",S758="C",U758="C",W758="C",Y758="C",AA758="C",AC758="C"),"C","")))))</f>
        <v/>
      </c>
      <c r="AG758" s="185" t="b">
        <f>IF(AND(AE758="C",AF758="C"),"UTILIZOU O PDA CORRETAMENTE",IF(AND(AE758="C",AF758="NC"),"UTILIZOU O PDA CORRETAMENTE. NÃO HÁ FOTOS DE TODAS AS ETAPAS",IF(AND(AE758="NC",AF758="NC"),"NÃO UTILIZOU O PDA",IF(AND(AE758="NA",AF758="NA"),"NÃO AVALIADO POR FALHA DE SINCRONISMO"))))</f>
        <v>0</v>
      </c>
      <c r="AH758" s="144"/>
      <c r="AI758" s="150" t="s">
        <v>6</v>
      </c>
      <c r="AJ758" s="149">
        <f>E758</f>
        <v>0</v>
      </c>
      <c r="AK758" s="151" t="s">
        <v>60</v>
      </c>
    </row>
    <row r="759" spans="1:37" ht="30" customHeight="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193"/>
      <c r="O759" s="155"/>
      <c r="P759" s="90"/>
      <c r="Q759" s="144"/>
      <c r="R759" s="90"/>
      <c r="S759" s="144"/>
      <c r="T759" s="90"/>
      <c r="U759" s="144"/>
      <c r="V759" s="90"/>
      <c r="W759" s="144"/>
      <c r="X759" s="90"/>
      <c r="Y759" s="144"/>
      <c r="Z759" s="90"/>
      <c r="AA759" s="144"/>
      <c r="AB759" s="90"/>
      <c r="AC759" s="144"/>
      <c r="AD759" s="90"/>
      <c r="AE759" s="144"/>
      <c r="AF759" s="142" t="str">
        <f>IF(AND(O759="",Q759="",S759="",U759="",W759="",Y759="",AA759="",AC759=""),"",IF(OR(AND(O759&lt;&gt;"NA",O759&lt;&gt;"C",O759&lt;&gt;"NC",O759&lt;&gt;"SF",O759&lt;&gt;""),AND(Q759&lt;&gt;"NA",Q759&lt;&gt;"C",Q759&lt;&gt;"NC",Q759&lt;&gt;"SF",Q759&lt;&gt;""),AND(S759&lt;&gt;"NA",S759&lt;&gt;"C",S759&lt;&gt;"NC",S759&lt;&gt;"SF",S759&lt;&gt;""),AND(U759&lt;&gt;"NA",U759&lt;&gt;"C",U759&lt;&gt;"NC",U759&lt;&gt;"SF",U759&lt;&gt;""),AND(W759&lt;&gt;"NA",W759&lt;&gt;"C",W759&lt;&gt;"NC",W759&lt;&gt;"SF",W759&lt;&gt;""),AND(Y759&lt;&gt;"NA",Y759&lt;&gt;"C",Y759&lt;&gt;"NC",Y759&lt;&gt;"SF",Y759&lt;&gt;""),AND(AA759&lt;&gt;"NA",AA759&lt;&gt;"C",AA759&lt;&gt;"NC",AA759&lt;&gt;"SF",AA759&lt;&gt;""),AND(AC759&lt;&gt;"NA",AC759&lt;&gt;"C",AC759&lt;&gt;"NC",AC759&lt;&gt;"SF",AC759&lt;&gt;"")),"FALSO",IF(AND(O759="NA",Q759="NA",S759="NA",U759="NA",W759="NA",Y759="NA",AA759="NA",AC759="NA"),"NA",IF(OR(O759="NC",Q759="NC",S759="NC",U759="NC",W759="NC",Y759="NC",AA759="NC",AC759="NC",O759="SF",Q759="SF",S759="SF",U759="SF",W759="SF",Y759="SF",AA759="SF",AC759="SF"),"NC",IF(OR(O759="C",Q759="C",S759="C",U759="C",W759="C",Y759="C",AA759="C",AC759="C"),"C","")))))</f>
        <v/>
      </c>
      <c r="AG759" s="185" t="b">
        <f>IF(AND(AE759="C",AF759="C"),"UTILIZOU O PDA CORRETAMENTE",IF(AND(AE759="C",AF759="NC"),"UTILIZOU O PDA CORRETAMENTE. NÃO HÁ FOTOS DE TODAS AS ETAPAS",IF(AND(AE759="NC",AF759="NC"),"NÃO UTILIZOU O PDA",IF(AND(AE759="NA",AF759="NA"),"NÃO AVALIADO POR FALHA DE SINCRONISMO"))))</f>
        <v>0</v>
      </c>
      <c r="AH759" s="144"/>
      <c r="AI759" s="150" t="s">
        <v>6</v>
      </c>
      <c r="AJ759" s="149">
        <f>E759</f>
        <v>0</v>
      </c>
      <c r="AK759" s="151" t="s">
        <v>60</v>
      </c>
    </row>
    <row r="760" spans="1:37" ht="30" customHeight="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193"/>
      <c r="O760" s="155"/>
      <c r="P760" s="90"/>
      <c r="Q760" s="144"/>
      <c r="R760" s="90"/>
      <c r="S760" s="144"/>
      <c r="T760" s="90"/>
      <c r="U760" s="144"/>
      <c r="V760" s="90"/>
      <c r="W760" s="144"/>
      <c r="X760" s="90"/>
      <c r="Y760" s="144"/>
      <c r="Z760" s="90"/>
      <c r="AA760" s="144"/>
      <c r="AB760" s="90"/>
      <c r="AC760" s="144"/>
      <c r="AD760" s="90"/>
      <c r="AE760" s="144"/>
      <c r="AF760" s="142" t="str">
        <f>IF(AND(O760="",Q760="",S760="",U760="",W760="",Y760="",AA760="",AC760=""),"",IF(OR(AND(O760&lt;&gt;"NA",O760&lt;&gt;"C",O760&lt;&gt;"NC",O760&lt;&gt;"SF",O760&lt;&gt;""),AND(Q760&lt;&gt;"NA",Q760&lt;&gt;"C",Q760&lt;&gt;"NC",Q760&lt;&gt;"SF",Q760&lt;&gt;""),AND(S760&lt;&gt;"NA",S760&lt;&gt;"C",S760&lt;&gt;"NC",S760&lt;&gt;"SF",S760&lt;&gt;""),AND(U760&lt;&gt;"NA",U760&lt;&gt;"C",U760&lt;&gt;"NC",U760&lt;&gt;"SF",U760&lt;&gt;""),AND(W760&lt;&gt;"NA",W760&lt;&gt;"C",W760&lt;&gt;"NC",W760&lt;&gt;"SF",W760&lt;&gt;""),AND(Y760&lt;&gt;"NA",Y760&lt;&gt;"C",Y760&lt;&gt;"NC",Y760&lt;&gt;"SF",Y760&lt;&gt;""),AND(AA760&lt;&gt;"NA",AA760&lt;&gt;"C",AA760&lt;&gt;"NC",AA760&lt;&gt;"SF",AA760&lt;&gt;""),AND(AC760&lt;&gt;"NA",AC760&lt;&gt;"C",AC760&lt;&gt;"NC",AC760&lt;&gt;"SF",AC760&lt;&gt;"")),"FALSO",IF(AND(O760="NA",Q760="NA",S760="NA",U760="NA",W760="NA",Y760="NA",AA760="NA",AC760="NA"),"NA",IF(OR(O760="NC",Q760="NC",S760="NC",U760="NC",W760="NC",Y760="NC",AA760="NC",AC760="NC",O760="SF",Q760="SF",S760="SF",U760="SF",W760="SF",Y760="SF",AA760="SF",AC760="SF"),"NC",IF(OR(O760="C",Q760="C",S760="C",U760="C",W760="C",Y760="C",AA760="C",AC760="C"),"C","")))))</f>
        <v/>
      </c>
      <c r="AG760" s="185" t="b">
        <f>IF(AND(AE760="C",AF760="C"),"UTILIZOU O PDA CORRETAMENTE",IF(AND(AE760="C",AF760="NC"),"UTILIZOU O PDA CORRETAMENTE. NÃO HÁ FOTOS DE TODAS AS ETAPAS",IF(AND(AE760="NC",AF760="NC"),"NÃO UTILIZOU O PDA",IF(AND(AE760="NA",AF760="NA"),"NÃO AVALIADO POR FALHA DE SINCRONISMO"))))</f>
        <v>0</v>
      </c>
      <c r="AH760" s="144"/>
      <c r="AI760" s="150" t="s">
        <v>6</v>
      </c>
      <c r="AJ760" s="149">
        <f>E760</f>
        <v>0</v>
      </c>
      <c r="AK760" s="151" t="s">
        <v>60</v>
      </c>
    </row>
    <row r="761" spans="1:37" ht="30" customHeight="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193"/>
      <c r="O761" s="155"/>
      <c r="P761" s="90"/>
      <c r="Q761" s="144"/>
      <c r="R761" s="90"/>
      <c r="S761" s="144"/>
      <c r="T761" s="90"/>
      <c r="U761" s="144"/>
      <c r="V761" s="90"/>
      <c r="W761" s="144"/>
      <c r="X761" s="90"/>
      <c r="Y761" s="144"/>
      <c r="Z761" s="90"/>
      <c r="AA761" s="144"/>
      <c r="AB761" s="90"/>
      <c r="AC761" s="144"/>
      <c r="AD761" s="90"/>
      <c r="AE761" s="144"/>
      <c r="AF761" s="142" t="str">
        <f>IF(AND(O761="",Q761="",S761="",U761="",W761="",Y761="",AA761="",AC761=""),"",IF(OR(AND(O761&lt;&gt;"NA",O761&lt;&gt;"C",O761&lt;&gt;"NC",O761&lt;&gt;"SF",O761&lt;&gt;""),AND(Q761&lt;&gt;"NA",Q761&lt;&gt;"C",Q761&lt;&gt;"NC",Q761&lt;&gt;"SF",Q761&lt;&gt;""),AND(S761&lt;&gt;"NA",S761&lt;&gt;"C",S761&lt;&gt;"NC",S761&lt;&gt;"SF",S761&lt;&gt;""),AND(U761&lt;&gt;"NA",U761&lt;&gt;"C",U761&lt;&gt;"NC",U761&lt;&gt;"SF",U761&lt;&gt;""),AND(W761&lt;&gt;"NA",W761&lt;&gt;"C",W761&lt;&gt;"NC",W761&lt;&gt;"SF",W761&lt;&gt;""),AND(Y761&lt;&gt;"NA",Y761&lt;&gt;"C",Y761&lt;&gt;"NC",Y761&lt;&gt;"SF",Y761&lt;&gt;""),AND(AA761&lt;&gt;"NA",AA761&lt;&gt;"C",AA761&lt;&gt;"NC",AA761&lt;&gt;"SF",AA761&lt;&gt;""),AND(AC761&lt;&gt;"NA",AC761&lt;&gt;"C",AC761&lt;&gt;"NC",AC761&lt;&gt;"SF",AC761&lt;&gt;"")),"FALSO",IF(AND(O761="NA",Q761="NA",S761="NA",U761="NA",W761="NA",Y761="NA",AA761="NA",AC761="NA"),"NA",IF(OR(O761="NC",Q761="NC",S761="NC",U761="NC",W761="NC",Y761="NC",AA761="NC",AC761="NC",O761="SF",Q761="SF",S761="SF",U761="SF",W761="SF",Y761="SF",AA761="SF",AC761="SF"),"NC",IF(OR(O761="C",Q761="C",S761="C",U761="C",W761="C",Y761="C",AA761="C",AC761="C"),"C","")))))</f>
        <v/>
      </c>
      <c r="AG761" s="185" t="b">
        <f>IF(AND(AE761="C",AF761="C"),"UTILIZOU O PDA CORRETAMENTE",IF(AND(AE761="C",AF761="NC"),"UTILIZOU O PDA CORRETAMENTE. NÃO HÁ FOTOS DE TODAS AS ETAPAS",IF(AND(AE761="NC",AF761="NC"),"NÃO UTILIZOU O PDA",IF(AND(AE761="NA",AF761="NA"),"NÃO AVALIADO POR FALHA DE SINCRONISMO"))))</f>
        <v>0</v>
      </c>
      <c r="AH761" s="144"/>
      <c r="AI761" s="150" t="s">
        <v>6</v>
      </c>
      <c r="AJ761" s="149">
        <f>E761</f>
        <v>0</v>
      </c>
      <c r="AK761" s="151" t="s">
        <v>60</v>
      </c>
    </row>
    <row r="762" spans="1:37" ht="30" customHeight="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193"/>
      <c r="O762" s="155"/>
      <c r="P762" s="90"/>
      <c r="Q762" s="144"/>
      <c r="R762" s="90"/>
      <c r="S762" s="144"/>
      <c r="T762" s="90"/>
      <c r="U762" s="144"/>
      <c r="V762" s="90"/>
      <c r="W762" s="144"/>
      <c r="X762" s="90"/>
      <c r="Y762" s="144"/>
      <c r="Z762" s="90"/>
      <c r="AA762" s="144"/>
      <c r="AB762" s="90"/>
      <c r="AC762" s="144"/>
      <c r="AD762" s="90"/>
      <c r="AE762" s="144"/>
      <c r="AF762" s="142" t="str">
        <f>IF(AND(O762="",Q762="",S762="",U762="",W762="",Y762="",AA762="",AC762=""),"",IF(OR(AND(O762&lt;&gt;"NA",O762&lt;&gt;"C",O762&lt;&gt;"NC",O762&lt;&gt;"SF",O762&lt;&gt;""),AND(Q762&lt;&gt;"NA",Q762&lt;&gt;"C",Q762&lt;&gt;"NC",Q762&lt;&gt;"SF",Q762&lt;&gt;""),AND(S762&lt;&gt;"NA",S762&lt;&gt;"C",S762&lt;&gt;"NC",S762&lt;&gt;"SF",S762&lt;&gt;""),AND(U762&lt;&gt;"NA",U762&lt;&gt;"C",U762&lt;&gt;"NC",U762&lt;&gt;"SF",U762&lt;&gt;""),AND(W762&lt;&gt;"NA",W762&lt;&gt;"C",W762&lt;&gt;"NC",W762&lt;&gt;"SF",W762&lt;&gt;""),AND(Y762&lt;&gt;"NA",Y762&lt;&gt;"C",Y762&lt;&gt;"NC",Y762&lt;&gt;"SF",Y762&lt;&gt;""),AND(AA762&lt;&gt;"NA",AA762&lt;&gt;"C",AA762&lt;&gt;"NC",AA762&lt;&gt;"SF",AA762&lt;&gt;""),AND(AC762&lt;&gt;"NA",AC762&lt;&gt;"C",AC762&lt;&gt;"NC",AC762&lt;&gt;"SF",AC762&lt;&gt;"")),"FALSO",IF(AND(O762="NA",Q762="NA",S762="NA",U762="NA",W762="NA",Y762="NA",AA762="NA",AC762="NA"),"NA",IF(OR(O762="NC",Q762="NC",S762="NC",U762="NC",W762="NC",Y762="NC",AA762="NC",AC762="NC",O762="SF",Q762="SF",S762="SF",U762="SF",W762="SF",Y762="SF",AA762="SF",AC762="SF"),"NC",IF(OR(O762="C",Q762="C",S762="C",U762="C",W762="C",Y762="C",AA762="C",AC762="C"),"C","")))))</f>
        <v/>
      </c>
      <c r="AG762" s="185" t="b">
        <f>IF(AND(AE762="C",AF762="C"),"UTILIZOU O PDA CORRETAMENTE",IF(AND(AE762="C",AF762="NC"),"UTILIZOU O PDA CORRETAMENTE. NÃO HÁ FOTOS DE TODAS AS ETAPAS",IF(AND(AE762="NC",AF762="NC"),"NÃO UTILIZOU O PDA",IF(AND(AE762="NA",AF762="NA"),"NÃO AVALIADO POR FALHA DE SINCRONISMO"))))</f>
        <v>0</v>
      </c>
      <c r="AH762" s="144"/>
      <c r="AI762" s="150" t="s">
        <v>6</v>
      </c>
      <c r="AJ762" s="149">
        <f>E762</f>
        <v>0</v>
      </c>
      <c r="AK762" s="151" t="s">
        <v>60</v>
      </c>
    </row>
    <row r="763" spans="1:37" ht="30" customHeight="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193"/>
      <c r="O763" s="155"/>
      <c r="P763" s="90"/>
      <c r="Q763" s="144"/>
      <c r="R763" s="90"/>
      <c r="S763" s="144"/>
      <c r="T763" s="90"/>
      <c r="U763" s="144"/>
      <c r="V763" s="90"/>
      <c r="W763" s="144"/>
      <c r="X763" s="90"/>
      <c r="Y763" s="144"/>
      <c r="Z763" s="90"/>
      <c r="AA763" s="144"/>
      <c r="AB763" s="90"/>
      <c r="AC763" s="144"/>
      <c r="AD763" s="90"/>
      <c r="AE763" s="144"/>
      <c r="AF763" s="142" t="str">
        <f>IF(AND(O763="",Q763="",S763="",U763="",W763="",Y763="",AA763="",AC763=""),"",IF(OR(AND(O763&lt;&gt;"NA",O763&lt;&gt;"C",O763&lt;&gt;"NC",O763&lt;&gt;"SF",O763&lt;&gt;""),AND(Q763&lt;&gt;"NA",Q763&lt;&gt;"C",Q763&lt;&gt;"NC",Q763&lt;&gt;"SF",Q763&lt;&gt;""),AND(S763&lt;&gt;"NA",S763&lt;&gt;"C",S763&lt;&gt;"NC",S763&lt;&gt;"SF",S763&lt;&gt;""),AND(U763&lt;&gt;"NA",U763&lt;&gt;"C",U763&lt;&gt;"NC",U763&lt;&gt;"SF",U763&lt;&gt;""),AND(W763&lt;&gt;"NA",W763&lt;&gt;"C",W763&lt;&gt;"NC",W763&lt;&gt;"SF",W763&lt;&gt;""),AND(Y763&lt;&gt;"NA",Y763&lt;&gt;"C",Y763&lt;&gt;"NC",Y763&lt;&gt;"SF",Y763&lt;&gt;""),AND(AA763&lt;&gt;"NA",AA763&lt;&gt;"C",AA763&lt;&gt;"NC",AA763&lt;&gt;"SF",AA763&lt;&gt;""),AND(AC763&lt;&gt;"NA",AC763&lt;&gt;"C",AC763&lt;&gt;"NC",AC763&lt;&gt;"SF",AC763&lt;&gt;"")),"FALSO",IF(AND(O763="NA",Q763="NA",S763="NA",U763="NA",W763="NA",Y763="NA",AA763="NA",AC763="NA"),"NA",IF(OR(O763="NC",Q763="NC",S763="NC",U763="NC",W763="NC",Y763="NC",AA763="NC",AC763="NC",O763="SF",Q763="SF",S763="SF",U763="SF",W763="SF",Y763="SF",AA763="SF",AC763="SF"),"NC",IF(OR(O763="C",Q763="C",S763="C",U763="C",W763="C",Y763="C",AA763="C",AC763="C"),"C","")))))</f>
        <v/>
      </c>
      <c r="AG763" s="185" t="b">
        <f>IF(AND(AE763="C",AF763="C"),"UTILIZOU O PDA CORRETAMENTE",IF(AND(AE763="C",AF763="NC"),"UTILIZOU O PDA CORRETAMENTE. NÃO HÁ FOTOS DE TODAS AS ETAPAS",IF(AND(AE763="NC",AF763="NC"),"NÃO UTILIZOU O PDA",IF(AND(AE763="NA",AF763="NA"),"NÃO AVALIADO POR FALHA DE SINCRONISMO"))))</f>
        <v>0</v>
      </c>
      <c r="AH763" s="144"/>
      <c r="AI763" s="150" t="s">
        <v>6</v>
      </c>
      <c r="AJ763" s="149">
        <f>E763</f>
        <v>0</v>
      </c>
      <c r="AK763" s="151" t="s">
        <v>60</v>
      </c>
    </row>
    <row r="764" spans="1:37" ht="30" customHeight="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193"/>
      <c r="O764" s="155"/>
      <c r="P764" s="90"/>
      <c r="Q764" s="144"/>
      <c r="R764" s="90"/>
      <c r="S764" s="144"/>
      <c r="T764" s="90"/>
      <c r="U764" s="144"/>
      <c r="V764" s="90"/>
      <c r="W764" s="144"/>
      <c r="X764" s="90"/>
      <c r="Y764" s="144"/>
      <c r="Z764" s="90"/>
      <c r="AA764" s="144"/>
      <c r="AB764" s="90"/>
      <c r="AC764" s="144"/>
      <c r="AD764" s="90"/>
      <c r="AE764" s="144"/>
      <c r="AF764" s="142" t="str">
        <f>IF(AND(O764="",Q764="",S764="",U764="",W764="",Y764="",AA764="",AC764=""),"",IF(OR(AND(O764&lt;&gt;"NA",O764&lt;&gt;"C",O764&lt;&gt;"NC",O764&lt;&gt;"SF",O764&lt;&gt;""),AND(Q764&lt;&gt;"NA",Q764&lt;&gt;"C",Q764&lt;&gt;"NC",Q764&lt;&gt;"SF",Q764&lt;&gt;""),AND(S764&lt;&gt;"NA",S764&lt;&gt;"C",S764&lt;&gt;"NC",S764&lt;&gt;"SF",S764&lt;&gt;""),AND(U764&lt;&gt;"NA",U764&lt;&gt;"C",U764&lt;&gt;"NC",U764&lt;&gt;"SF",U764&lt;&gt;""),AND(W764&lt;&gt;"NA",W764&lt;&gt;"C",W764&lt;&gt;"NC",W764&lt;&gt;"SF",W764&lt;&gt;""),AND(Y764&lt;&gt;"NA",Y764&lt;&gt;"C",Y764&lt;&gt;"NC",Y764&lt;&gt;"SF",Y764&lt;&gt;""),AND(AA764&lt;&gt;"NA",AA764&lt;&gt;"C",AA764&lt;&gt;"NC",AA764&lt;&gt;"SF",AA764&lt;&gt;""),AND(AC764&lt;&gt;"NA",AC764&lt;&gt;"C",AC764&lt;&gt;"NC",AC764&lt;&gt;"SF",AC764&lt;&gt;"")),"FALSO",IF(AND(O764="NA",Q764="NA",S764="NA",U764="NA",W764="NA",Y764="NA",AA764="NA",AC764="NA"),"NA",IF(OR(O764="NC",Q764="NC",S764="NC",U764="NC",W764="NC",Y764="NC",AA764="NC",AC764="NC",O764="SF",Q764="SF",S764="SF",U764="SF",W764="SF",Y764="SF",AA764="SF",AC764="SF"),"NC",IF(OR(O764="C",Q764="C",S764="C",U764="C",W764="C",Y764="C",AA764="C",AC764="C"),"C","")))))</f>
        <v/>
      </c>
      <c r="AG764" s="185" t="b">
        <f>IF(AND(AE764="C",AF764="C"),"UTILIZOU O PDA CORRETAMENTE",IF(AND(AE764="C",AF764="NC"),"UTILIZOU O PDA CORRETAMENTE. NÃO HÁ FOTOS DE TODAS AS ETAPAS",IF(AND(AE764="NC",AF764="NC"),"NÃO UTILIZOU O PDA",IF(AND(AE764="NA",AF764="NA"),"NÃO AVALIADO POR FALHA DE SINCRONISMO"))))</f>
        <v>0</v>
      </c>
      <c r="AH764" s="144"/>
      <c r="AI764" s="150" t="s">
        <v>6</v>
      </c>
      <c r="AJ764" s="149">
        <f>E764</f>
        <v>0</v>
      </c>
      <c r="AK764" s="151" t="s">
        <v>60</v>
      </c>
    </row>
    <row r="765" spans="1:37" ht="30" customHeight="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193"/>
      <c r="O765" s="155"/>
      <c r="P765" s="90"/>
      <c r="Q765" s="144"/>
      <c r="R765" s="90"/>
      <c r="S765" s="144"/>
      <c r="T765" s="90"/>
      <c r="U765" s="144"/>
      <c r="V765" s="90"/>
      <c r="W765" s="144"/>
      <c r="X765" s="90"/>
      <c r="Y765" s="144"/>
      <c r="Z765" s="90"/>
      <c r="AA765" s="144"/>
      <c r="AB765" s="90"/>
      <c r="AC765" s="144"/>
      <c r="AD765" s="90"/>
      <c r="AE765" s="144"/>
      <c r="AF765" s="142" t="str">
        <f>IF(AND(O765="",Q765="",S765="",U765="",W765="",Y765="",AA765="",AC765=""),"",IF(OR(AND(O765&lt;&gt;"NA",O765&lt;&gt;"C",O765&lt;&gt;"NC",O765&lt;&gt;"SF",O765&lt;&gt;""),AND(Q765&lt;&gt;"NA",Q765&lt;&gt;"C",Q765&lt;&gt;"NC",Q765&lt;&gt;"SF",Q765&lt;&gt;""),AND(S765&lt;&gt;"NA",S765&lt;&gt;"C",S765&lt;&gt;"NC",S765&lt;&gt;"SF",S765&lt;&gt;""),AND(U765&lt;&gt;"NA",U765&lt;&gt;"C",U765&lt;&gt;"NC",U765&lt;&gt;"SF",U765&lt;&gt;""),AND(W765&lt;&gt;"NA",W765&lt;&gt;"C",W765&lt;&gt;"NC",W765&lt;&gt;"SF",W765&lt;&gt;""),AND(Y765&lt;&gt;"NA",Y765&lt;&gt;"C",Y765&lt;&gt;"NC",Y765&lt;&gt;"SF",Y765&lt;&gt;""),AND(AA765&lt;&gt;"NA",AA765&lt;&gt;"C",AA765&lt;&gt;"NC",AA765&lt;&gt;"SF",AA765&lt;&gt;""),AND(AC765&lt;&gt;"NA",AC765&lt;&gt;"C",AC765&lt;&gt;"NC",AC765&lt;&gt;"SF",AC765&lt;&gt;"")),"FALSO",IF(AND(O765="NA",Q765="NA",S765="NA",U765="NA",W765="NA",Y765="NA",AA765="NA",AC765="NA"),"NA",IF(OR(O765="NC",Q765="NC",S765="NC",U765="NC",W765="NC",Y765="NC",AA765="NC",AC765="NC",O765="SF",Q765="SF",S765="SF",U765="SF",W765="SF",Y765="SF",AA765="SF",AC765="SF"),"NC",IF(OR(O765="C",Q765="C",S765="C",U765="C",W765="C",Y765="C",AA765="C",AC765="C"),"C","")))))</f>
        <v/>
      </c>
      <c r="AG765" s="185" t="b">
        <f>IF(AND(AE765="C",AF765="C"),"UTILIZOU O PDA CORRETAMENTE",IF(AND(AE765="C",AF765="NC"),"UTILIZOU O PDA CORRETAMENTE. NÃO HÁ FOTOS DE TODAS AS ETAPAS",IF(AND(AE765="NC",AF765="NC"),"NÃO UTILIZOU O PDA",IF(AND(AE765="NA",AF765="NA"),"NÃO AVALIADO POR FALHA DE SINCRONISMO"))))</f>
        <v>0</v>
      </c>
      <c r="AH765" s="144"/>
      <c r="AI765" s="150" t="s">
        <v>6</v>
      </c>
      <c r="AJ765" s="149">
        <f>E765</f>
        <v>0</v>
      </c>
      <c r="AK765" s="151" t="s">
        <v>60</v>
      </c>
    </row>
    <row r="766" spans="1:37" ht="30" customHeight="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193"/>
      <c r="O766" s="155"/>
      <c r="P766" s="90"/>
      <c r="Q766" s="144"/>
      <c r="R766" s="90"/>
      <c r="S766" s="144"/>
      <c r="T766" s="90"/>
      <c r="U766" s="144"/>
      <c r="V766" s="90"/>
      <c r="W766" s="144"/>
      <c r="X766" s="90"/>
      <c r="Y766" s="144"/>
      <c r="Z766" s="90"/>
      <c r="AA766" s="144"/>
      <c r="AB766" s="90"/>
      <c r="AC766" s="144"/>
      <c r="AD766" s="90"/>
      <c r="AE766" s="144"/>
      <c r="AF766" s="142" t="str">
        <f>IF(AND(O766="",Q766="",S766="",U766="",W766="",Y766="",AA766="",AC766=""),"",IF(OR(AND(O766&lt;&gt;"NA",O766&lt;&gt;"C",O766&lt;&gt;"NC",O766&lt;&gt;"SF",O766&lt;&gt;""),AND(Q766&lt;&gt;"NA",Q766&lt;&gt;"C",Q766&lt;&gt;"NC",Q766&lt;&gt;"SF",Q766&lt;&gt;""),AND(S766&lt;&gt;"NA",S766&lt;&gt;"C",S766&lt;&gt;"NC",S766&lt;&gt;"SF",S766&lt;&gt;""),AND(U766&lt;&gt;"NA",U766&lt;&gt;"C",U766&lt;&gt;"NC",U766&lt;&gt;"SF",U766&lt;&gt;""),AND(W766&lt;&gt;"NA",W766&lt;&gt;"C",W766&lt;&gt;"NC",W766&lt;&gt;"SF",W766&lt;&gt;""),AND(Y766&lt;&gt;"NA",Y766&lt;&gt;"C",Y766&lt;&gt;"NC",Y766&lt;&gt;"SF",Y766&lt;&gt;""),AND(AA766&lt;&gt;"NA",AA766&lt;&gt;"C",AA766&lt;&gt;"NC",AA766&lt;&gt;"SF",AA766&lt;&gt;""),AND(AC766&lt;&gt;"NA",AC766&lt;&gt;"C",AC766&lt;&gt;"NC",AC766&lt;&gt;"SF",AC766&lt;&gt;"")),"FALSO",IF(AND(O766="NA",Q766="NA",S766="NA",U766="NA",W766="NA",Y766="NA",AA766="NA",AC766="NA"),"NA",IF(OR(O766="NC",Q766="NC",S766="NC",U766="NC",W766="NC",Y766="NC",AA766="NC",AC766="NC",O766="SF",Q766="SF",S766="SF",U766="SF",W766="SF",Y766="SF",AA766="SF",AC766="SF"),"NC",IF(OR(O766="C",Q766="C",S766="C",U766="C",W766="C",Y766="C",AA766="C",AC766="C"),"C","")))))</f>
        <v/>
      </c>
      <c r="AG766" s="185" t="b">
        <f>IF(AND(AE766="C",AF766="C"),"UTILIZOU O PDA CORRETAMENTE",IF(AND(AE766="C",AF766="NC"),"UTILIZOU O PDA CORRETAMENTE. NÃO HÁ FOTOS DE TODAS AS ETAPAS",IF(AND(AE766="NC",AF766="NC"),"NÃO UTILIZOU O PDA",IF(AND(AE766="NA",AF766="NA"),"NÃO AVALIADO POR FALHA DE SINCRONISMO"))))</f>
        <v>0</v>
      </c>
      <c r="AH766" s="144"/>
      <c r="AI766" s="150" t="s">
        <v>6</v>
      </c>
      <c r="AJ766" s="149">
        <f>E766</f>
        <v>0</v>
      </c>
      <c r="AK766" s="151" t="s">
        <v>60</v>
      </c>
    </row>
    <row r="767" spans="1:37" ht="30" customHeight="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193"/>
      <c r="O767" s="155"/>
      <c r="P767" s="90"/>
      <c r="Q767" s="144"/>
      <c r="R767" s="90"/>
      <c r="S767" s="144"/>
      <c r="T767" s="90"/>
      <c r="U767" s="144"/>
      <c r="V767" s="90"/>
      <c r="W767" s="144"/>
      <c r="X767" s="90"/>
      <c r="Y767" s="144"/>
      <c r="Z767" s="90"/>
      <c r="AA767" s="144"/>
      <c r="AB767" s="90"/>
      <c r="AC767" s="144"/>
      <c r="AD767" s="90"/>
      <c r="AE767" s="144"/>
      <c r="AF767" s="142" t="str">
        <f>IF(AND(O767="",Q767="",S767="",U767="",W767="",Y767="",AA767="",AC767=""),"",IF(OR(AND(O767&lt;&gt;"NA",O767&lt;&gt;"C",O767&lt;&gt;"NC",O767&lt;&gt;"SF",O767&lt;&gt;""),AND(Q767&lt;&gt;"NA",Q767&lt;&gt;"C",Q767&lt;&gt;"NC",Q767&lt;&gt;"SF",Q767&lt;&gt;""),AND(S767&lt;&gt;"NA",S767&lt;&gt;"C",S767&lt;&gt;"NC",S767&lt;&gt;"SF",S767&lt;&gt;""),AND(U767&lt;&gt;"NA",U767&lt;&gt;"C",U767&lt;&gt;"NC",U767&lt;&gt;"SF",U767&lt;&gt;""),AND(W767&lt;&gt;"NA",W767&lt;&gt;"C",W767&lt;&gt;"NC",W767&lt;&gt;"SF",W767&lt;&gt;""),AND(Y767&lt;&gt;"NA",Y767&lt;&gt;"C",Y767&lt;&gt;"NC",Y767&lt;&gt;"SF",Y767&lt;&gt;""),AND(AA767&lt;&gt;"NA",AA767&lt;&gt;"C",AA767&lt;&gt;"NC",AA767&lt;&gt;"SF",AA767&lt;&gt;""),AND(AC767&lt;&gt;"NA",AC767&lt;&gt;"C",AC767&lt;&gt;"NC",AC767&lt;&gt;"SF",AC767&lt;&gt;"")),"FALSO",IF(AND(O767="NA",Q767="NA",S767="NA",U767="NA",W767="NA",Y767="NA",AA767="NA",AC767="NA"),"NA",IF(OR(O767="NC",Q767="NC",S767="NC",U767="NC",W767="NC",Y767="NC",AA767="NC",AC767="NC",O767="SF",Q767="SF",S767="SF",U767="SF",W767="SF",Y767="SF",AA767="SF",AC767="SF"),"NC",IF(OR(O767="C",Q767="C",S767="C",U767="C",W767="C",Y767="C",AA767="C",AC767="C"),"C","")))))</f>
        <v/>
      </c>
      <c r="AG767" s="185" t="b">
        <f>IF(AND(AE767="C",AF767="C"),"UTILIZOU O PDA CORRETAMENTE",IF(AND(AE767="C",AF767="NC"),"UTILIZOU O PDA CORRETAMENTE. NÃO HÁ FOTOS DE TODAS AS ETAPAS",IF(AND(AE767="NC",AF767="NC"),"NÃO UTILIZOU O PDA",IF(AND(AE767="NA",AF767="NA"),"NÃO AVALIADO POR FALHA DE SINCRONISMO"))))</f>
        <v>0</v>
      </c>
      <c r="AH767" s="144"/>
      <c r="AI767" s="150" t="s">
        <v>6</v>
      </c>
      <c r="AJ767" s="150">
        <f>E767</f>
        <v>0</v>
      </c>
      <c r="AK767" s="151" t="s">
        <v>60</v>
      </c>
    </row>
    <row r="768" spans="1:37" ht="30" customHeight="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193"/>
      <c r="O768" s="155"/>
      <c r="P768" s="90"/>
      <c r="Q768" s="144"/>
      <c r="R768" s="90"/>
      <c r="S768" s="144"/>
      <c r="T768" s="90"/>
      <c r="U768" s="144"/>
      <c r="V768" s="90"/>
      <c r="W768" s="144"/>
      <c r="X768" s="90"/>
      <c r="Y768" s="144"/>
      <c r="Z768" s="90"/>
      <c r="AA768" s="144"/>
      <c r="AB768" s="90"/>
      <c r="AC768" s="144"/>
      <c r="AD768" s="90"/>
      <c r="AE768" s="144"/>
      <c r="AF768" s="142" t="str">
        <f>IF(AND(O768="",Q768="",S768="",U768="",W768="",Y768="",AA768="",AC768=""),"",IF(OR(AND(O768&lt;&gt;"NA",O768&lt;&gt;"C",O768&lt;&gt;"NC",O768&lt;&gt;"SF",O768&lt;&gt;""),AND(Q768&lt;&gt;"NA",Q768&lt;&gt;"C",Q768&lt;&gt;"NC",Q768&lt;&gt;"SF",Q768&lt;&gt;""),AND(S768&lt;&gt;"NA",S768&lt;&gt;"C",S768&lt;&gt;"NC",S768&lt;&gt;"SF",S768&lt;&gt;""),AND(U768&lt;&gt;"NA",U768&lt;&gt;"C",U768&lt;&gt;"NC",U768&lt;&gt;"SF",U768&lt;&gt;""),AND(W768&lt;&gt;"NA",W768&lt;&gt;"C",W768&lt;&gt;"NC",W768&lt;&gt;"SF",W768&lt;&gt;""),AND(Y768&lt;&gt;"NA",Y768&lt;&gt;"C",Y768&lt;&gt;"NC",Y768&lt;&gt;"SF",Y768&lt;&gt;""),AND(AA768&lt;&gt;"NA",AA768&lt;&gt;"C",AA768&lt;&gt;"NC",AA768&lt;&gt;"SF",AA768&lt;&gt;""),AND(AC768&lt;&gt;"NA",AC768&lt;&gt;"C",AC768&lt;&gt;"NC",AC768&lt;&gt;"SF",AC768&lt;&gt;"")),"FALSO",IF(AND(O768="NA",Q768="NA",S768="NA",U768="NA",W768="NA",Y768="NA",AA768="NA",AC768="NA"),"NA",IF(OR(O768="NC",Q768="NC",S768="NC",U768="NC",W768="NC",Y768="NC",AA768="NC",AC768="NC",O768="SF",Q768="SF",S768="SF",U768="SF",W768="SF",Y768="SF",AA768="SF",AC768="SF"),"NC",IF(OR(O768="C",Q768="C",S768="C",U768="C",W768="C",Y768="C",AA768="C",AC768="C"),"C","")))))</f>
        <v/>
      </c>
      <c r="AG768" s="185" t="b">
        <f>IF(AND(AE768="C",AF768="C"),"UTILIZOU O PDA CORRETAMENTE",IF(AND(AE768="C",AF768="NC"),"UTILIZOU O PDA CORRETAMENTE. NÃO HÁ FOTOS DE TODAS AS ETAPAS",IF(AND(AE768="NC",AF768="NC"),"NÃO UTILIZOU O PDA",IF(AND(AE768="NA",AF768="NA"),"NÃO AVALIADO POR FALHA DE SINCRONISMO"))))</f>
        <v>0</v>
      </c>
      <c r="AH768" s="144"/>
      <c r="AI768" s="150" t="s">
        <v>6</v>
      </c>
      <c r="AJ768" s="150">
        <f>E768</f>
        <v>0</v>
      </c>
      <c r="AK768" s="151" t="s">
        <v>60</v>
      </c>
    </row>
    <row r="769" spans="1:37" ht="30" customHeight="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193"/>
      <c r="O769" s="155"/>
      <c r="P769" s="90"/>
      <c r="Q769" s="144"/>
      <c r="R769" s="90"/>
      <c r="S769" s="144"/>
      <c r="T769" s="90"/>
      <c r="U769" s="144"/>
      <c r="V769" s="90"/>
      <c r="W769" s="144"/>
      <c r="X769" s="90"/>
      <c r="Y769" s="144"/>
      <c r="Z769" s="90"/>
      <c r="AA769" s="144"/>
      <c r="AB769" s="90"/>
      <c r="AC769" s="144"/>
      <c r="AD769" s="90"/>
      <c r="AE769" s="144"/>
      <c r="AF769" s="142" t="str">
        <f>IF(AND(O769="",Q769="",S769="",U769="",W769="",Y769="",AA769="",AC769=""),"",IF(OR(AND(O769&lt;&gt;"NA",O769&lt;&gt;"C",O769&lt;&gt;"NC",O769&lt;&gt;"SF",O769&lt;&gt;""),AND(Q769&lt;&gt;"NA",Q769&lt;&gt;"C",Q769&lt;&gt;"NC",Q769&lt;&gt;"SF",Q769&lt;&gt;""),AND(S769&lt;&gt;"NA",S769&lt;&gt;"C",S769&lt;&gt;"NC",S769&lt;&gt;"SF",S769&lt;&gt;""),AND(U769&lt;&gt;"NA",U769&lt;&gt;"C",U769&lt;&gt;"NC",U769&lt;&gt;"SF",U769&lt;&gt;""),AND(W769&lt;&gt;"NA",W769&lt;&gt;"C",W769&lt;&gt;"NC",W769&lt;&gt;"SF",W769&lt;&gt;""),AND(Y769&lt;&gt;"NA",Y769&lt;&gt;"C",Y769&lt;&gt;"NC",Y769&lt;&gt;"SF",Y769&lt;&gt;""),AND(AA769&lt;&gt;"NA",AA769&lt;&gt;"C",AA769&lt;&gt;"NC",AA769&lt;&gt;"SF",AA769&lt;&gt;""),AND(AC769&lt;&gt;"NA",AC769&lt;&gt;"C",AC769&lt;&gt;"NC",AC769&lt;&gt;"SF",AC769&lt;&gt;"")),"FALSO",IF(AND(O769="NA",Q769="NA",S769="NA",U769="NA",W769="NA",Y769="NA",AA769="NA",AC769="NA"),"NA",IF(OR(O769="NC",Q769="NC",S769="NC",U769="NC",W769="NC",Y769="NC",AA769="NC",AC769="NC",O769="SF",Q769="SF",S769="SF",U769="SF",W769="SF",Y769="SF",AA769="SF",AC769="SF"),"NC",IF(OR(O769="C",Q769="C",S769="C",U769="C",W769="C",Y769="C",AA769="C",AC769="C"),"C","")))))</f>
        <v/>
      </c>
      <c r="AG769" s="185" t="b">
        <f>IF(AND(AE769="C",AF769="C"),"UTILIZOU O PDA CORRETAMENTE",IF(AND(AE769="C",AF769="NC"),"UTILIZOU O PDA CORRETAMENTE. NÃO HÁ FOTOS DE TODAS AS ETAPAS",IF(AND(AE769="NC",AF769="NC"),"NÃO UTILIZOU O PDA",IF(AND(AE769="NA",AF769="NA"),"NÃO AVALIADO POR FALHA DE SINCRONISMO"))))</f>
        <v>0</v>
      </c>
      <c r="AH769" s="144"/>
      <c r="AI769" s="150" t="s">
        <v>6</v>
      </c>
      <c r="AJ769" s="150">
        <f>E769</f>
        <v>0</v>
      </c>
      <c r="AK769" s="151" t="s">
        <v>60</v>
      </c>
    </row>
    <row r="770" spans="1:37" ht="30" customHeight="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193"/>
      <c r="O770" s="155"/>
      <c r="P770" s="90"/>
      <c r="Q770" s="144"/>
      <c r="R770" s="90"/>
      <c r="S770" s="144"/>
      <c r="T770" s="90"/>
      <c r="U770" s="144"/>
      <c r="V770" s="90"/>
      <c r="W770" s="144"/>
      <c r="X770" s="90"/>
      <c r="Y770" s="144"/>
      <c r="Z770" s="90"/>
      <c r="AA770" s="144"/>
      <c r="AB770" s="90"/>
      <c r="AC770" s="144"/>
      <c r="AD770" s="90"/>
      <c r="AE770" s="144"/>
      <c r="AF770" s="142" t="str">
        <f>IF(AND(O770="",Q770="",S770="",U770="",W770="",Y770="",AA770="",AC770=""),"",IF(OR(AND(O770&lt;&gt;"NA",O770&lt;&gt;"C",O770&lt;&gt;"NC",O770&lt;&gt;"SF",O770&lt;&gt;""),AND(Q770&lt;&gt;"NA",Q770&lt;&gt;"C",Q770&lt;&gt;"NC",Q770&lt;&gt;"SF",Q770&lt;&gt;""),AND(S770&lt;&gt;"NA",S770&lt;&gt;"C",S770&lt;&gt;"NC",S770&lt;&gt;"SF",S770&lt;&gt;""),AND(U770&lt;&gt;"NA",U770&lt;&gt;"C",U770&lt;&gt;"NC",U770&lt;&gt;"SF",U770&lt;&gt;""),AND(W770&lt;&gt;"NA",W770&lt;&gt;"C",W770&lt;&gt;"NC",W770&lt;&gt;"SF",W770&lt;&gt;""),AND(Y770&lt;&gt;"NA",Y770&lt;&gt;"C",Y770&lt;&gt;"NC",Y770&lt;&gt;"SF",Y770&lt;&gt;""),AND(AA770&lt;&gt;"NA",AA770&lt;&gt;"C",AA770&lt;&gt;"NC",AA770&lt;&gt;"SF",AA770&lt;&gt;""),AND(AC770&lt;&gt;"NA",AC770&lt;&gt;"C",AC770&lt;&gt;"NC",AC770&lt;&gt;"SF",AC770&lt;&gt;"")),"FALSO",IF(AND(O770="NA",Q770="NA",S770="NA",U770="NA",W770="NA",Y770="NA",AA770="NA",AC770="NA"),"NA",IF(OR(O770="NC",Q770="NC",S770="NC",U770="NC",W770="NC",Y770="NC",AA770="NC",AC770="NC",O770="SF",Q770="SF",S770="SF",U770="SF",W770="SF",Y770="SF",AA770="SF",AC770="SF"),"NC",IF(OR(O770="C",Q770="C",S770="C",U770="C",W770="C",Y770="C",AA770="C",AC770="C"),"C","")))))</f>
        <v/>
      </c>
      <c r="AG770" s="185" t="b">
        <f>IF(AND(AE770="C",AF770="C"),"UTILIZOU O PDA CORRETAMENTE",IF(AND(AE770="C",AF770="NC"),"UTILIZOU O PDA CORRETAMENTE. NÃO HÁ FOTOS DE TODAS AS ETAPAS",IF(AND(AE770="NC",AF770="NC"),"NÃO UTILIZOU O PDA",IF(AND(AE770="NA",AF770="NA"),"NÃO AVALIADO POR FALHA DE SINCRONISMO"))))</f>
        <v>0</v>
      </c>
      <c r="AH770" s="144"/>
      <c r="AI770" s="150" t="s">
        <v>6</v>
      </c>
      <c r="AJ770" s="150">
        <f>E770</f>
        <v>0</v>
      </c>
      <c r="AK770" s="151" t="s">
        <v>60</v>
      </c>
    </row>
    <row r="771" spans="1:37" ht="30" customHeight="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193"/>
      <c r="O771" s="155"/>
      <c r="P771" s="90"/>
      <c r="Q771" s="144"/>
      <c r="R771" s="90"/>
      <c r="S771" s="144"/>
      <c r="T771" s="90"/>
      <c r="U771" s="144"/>
      <c r="V771" s="90"/>
      <c r="W771" s="144"/>
      <c r="X771" s="90"/>
      <c r="Y771" s="144"/>
      <c r="Z771" s="90"/>
      <c r="AA771" s="144"/>
      <c r="AB771" s="90"/>
      <c r="AC771" s="144"/>
      <c r="AD771" s="90"/>
      <c r="AE771" s="144"/>
      <c r="AF771" s="142" t="str">
        <f>IF(AND(O771="",Q771="",S771="",U771="",W771="",Y771="",AA771="",AC771=""),"",IF(OR(AND(O771&lt;&gt;"NA",O771&lt;&gt;"C",O771&lt;&gt;"NC",O771&lt;&gt;"SF",O771&lt;&gt;""),AND(Q771&lt;&gt;"NA",Q771&lt;&gt;"C",Q771&lt;&gt;"NC",Q771&lt;&gt;"SF",Q771&lt;&gt;""),AND(S771&lt;&gt;"NA",S771&lt;&gt;"C",S771&lt;&gt;"NC",S771&lt;&gt;"SF",S771&lt;&gt;""),AND(U771&lt;&gt;"NA",U771&lt;&gt;"C",U771&lt;&gt;"NC",U771&lt;&gt;"SF",U771&lt;&gt;""),AND(W771&lt;&gt;"NA",W771&lt;&gt;"C",W771&lt;&gt;"NC",W771&lt;&gt;"SF",W771&lt;&gt;""),AND(Y771&lt;&gt;"NA",Y771&lt;&gt;"C",Y771&lt;&gt;"NC",Y771&lt;&gt;"SF",Y771&lt;&gt;""),AND(AA771&lt;&gt;"NA",AA771&lt;&gt;"C",AA771&lt;&gt;"NC",AA771&lt;&gt;"SF",AA771&lt;&gt;""),AND(AC771&lt;&gt;"NA",AC771&lt;&gt;"C",AC771&lt;&gt;"NC",AC771&lt;&gt;"SF",AC771&lt;&gt;"")),"FALSO",IF(AND(O771="NA",Q771="NA",S771="NA",U771="NA",W771="NA",Y771="NA",AA771="NA",AC771="NA"),"NA",IF(OR(O771="NC",Q771="NC",S771="NC",U771="NC",W771="NC",Y771="NC",AA771="NC",AC771="NC",O771="SF",Q771="SF",S771="SF",U771="SF",W771="SF",Y771="SF",AA771="SF",AC771="SF"),"NC",IF(OR(O771="C",Q771="C",S771="C",U771="C",W771="C",Y771="C",AA771="C",AC771="C"),"C","")))))</f>
        <v/>
      </c>
      <c r="AG771" s="185" t="b">
        <f>IF(AND(AE771="C",AF771="C"),"UTILIZOU O PDA CORRETAMENTE",IF(AND(AE771="C",AF771="NC"),"UTILIZOU O PDA CORRETAMENTE. NÃO HÁ FOTOS DE TODAS AS ETAPAS",IF(AND(AE771="NC",AF771="NC"),"NÃO UTILIZOU O PDA",IF(AND(AE771="NA",AF771="NA"),"NÃO AVALIADO POR FALHA DE SINCRONISMO"))))</f>
        <v>0</v>
      </c>
      <c r="AH771" s="144"/>
      <c r="AI771" s="150" t="s">
        <v>6</v>
      </c>
      <c r="AJ771" s="150">
        <f>E771</f>
        <v>0</v>
      </c>
      <c r="AK771" s="151" t="s">
        <v>60</v>
      </c>
    </row>
    <row r="772" spans="1:37" ht="30" customHeight="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193"/>
      <c r="O772" s="155"/>
      <c r="P772" s="90"/>
      <c r="Q772" s="144"/>
      <c r="R772" s="90"/>
      <c r="S772" s="144"/>
      <c r="T772" s="90"/>
      <c r="U772" s="144"/>
      <c r="V772" s="90"/>
      <c r="W772" s="144"/>
      <c r="X772" s="90"/>
      <c r="Y772" s="144"/>
      <c r="Z772" s="90"/>
      <c r="AA772" s="144"/>
      <c r="AB772" s="90"/>
      <c r="AC772" s="144"/>
      <c r="AD772" s="90"/>
      <c r="AE772" s="144"/>
      <c r="AF772" s="142" t="str">
        <f>IF(AND(O772="",Q772="",S772="",U772="",W772="",Y772="",AA772="",AC772=""),"",IF(OR(AND(O772&lt;&gt;"NA",O772&lt;&gt;"C",O772&lt;&gt;"NC",O772&lt;&gt;"SF",O772&lt;&gt;""),AND(Q772&lt;&gt;"NA",Q772&lt;&gt;"C",Q772&lt;&gt;"NC",Q772&lt;&gt;"SF",Q772&lt;&gt;""),AND(S772&lt;&gt;"NA",S772&lt;&gt;"C",S772&lt;&gt;"NC",S772&lt;&gt;"SF",S772&lt;&gt;""),AND(U772&lt;&gt;"NA",U772&lt;&gt;"C",U772&lt;&gt;"NC",U772&lt;&gt;"SF",U772&lt;&gt;""),AND(W772&lt;&gt;"NA",W772&lt;&gt;"C",W772&lt;&gt;"NC",W772&lt;&gt;"SF",W772&lt;&gt;""),AND(Y772&lt;&gt;"NA",Y772&lt;&gt;"C",Y772&lt;&gt;"NC",Y772&lt;&gt;"SF",Y772&lt;&gt;""),AND(AA772&lt;&gt;"NA",AA772&lt;&gt;"C",AA772&lt;&gt;"NC",AA772&lt;&gt;"SF",AA772&lt;&gt;""),AND(AC772&lt;&gt;"NA",AC772&lt;&gt;"C",AC772&lt;&gt;"NC",AC772&lt;&gt;"SF",AC772&lt;&gt;"")),"FALSO",IF(AND(O772="NA",Q772="NA",S772="NA",U772="NA",W772="NA",Y772="NA",AA772="NA",AC772="NA"),"NA",IF(OR(O772="NC",Q772="NC",S772="NC",U772="NC",W772="NC",Y772="NC",AA772="NC",AC772="NC",O772="SF",Q772="SF",S772="SF",U772="SF",W772="SF",Y772="SF",AA772="SF",AC772="SF"),"NC",IF(OR(O772="C",Q772="C",S772="C",U772="C",W772="C",Y772="C",AA772="C",AC772="C"),"C","")))))</f>
        <v/>
      </c>
      <c r="AG772" s="185" t="b">
        <f>IF(AND(AE772="C",AF772="C"),"UTILIZOU O PDA CORRETAMENTE",IF(AND(AE772="C",AF772="NC"),"UTILIZOU O PDA CORRETAMENTE. NÃO HÁ FOTOS DE TODAS AS ETAPAS",IF(AND(AE772="NC",AF772="NC"),"NÃO UTILIZOU O PDA",IF(AND(AE772="NA",AF772="NA"),"NÃO AVALIADO POR FALHA DE SINCRONISMO"))))</f>
        <v>0</v>
      </c>
      <c r="AH772" s="144"/>
      <c r="AI772" s="150" t="s">
        <v>6</v>
      </c>
      <c r="AJ772" s="150">
        <f>E772</f>
        <v>0</v>
      </c>
      <c r="AK772" s="151" t="s">
        <v>60</v>
      </c>
    </row>
    <row r="773" spans="1:37" ht="30" customHeight="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193"/>
      <c r="O773" s="155"/>
      <c r="P773" s="90"/>
      <c r="Q773" s="144"/>
      <c r="R773" s="90"/>
      <c r="S773" s="144"/>
      <c r="T773" s="90"/>
      <c r="U773" s="144"/>
      <c r="V773" s="90"/>
      <c r="W773" s="144"/>
      <c r="X773" s="90"/>
      <c r="Y773" s="144"/>
      <c r="Z773" s="90"/>
      <c r="AA773" s="144"/>
      <c r="AB773" s="90"/>
      <c r="AC773" s="144"/>
      <c r="AD773" s="90"/>
      <c r="AE773" s="144"/>
      <c r="AF773" s="142" t="str">
        <f>IF(AND(O773="",Q773="",S773="",U773="",W773="",Y773="",AA773="",AC773=""),"",IF(OR(AND(O773&lt;&gt;"NA",O773&lt;&gt;"C",O773&lt;&gt;"NC",O773&lt;&gt;"SF",O773&lt;&gt;""),AND(Q773&lt;&gt;"NA",Q773&lt;&gt;"C",Q773&lt;&gt;"NC",Q773&lt;&gt;"SF",Q773&lt;&gt;""),AND(S773&lt;&gt;"NA",S773&lt;&gt;"C",S773&lt;&gt;"NC",S773&lt;&gt;"SF",S773&lt;&gt;""),AND(U773&lt;&gt;"NA",U773&lt;&gt;"C",U773&lt;&gt;"NC",U773&lt;&gt;"SF",U773&lt;&gt;""),AND(W773&lt;&gt;"NA",W773&lt;&gt;"C",W773&lt;&gt;"NC",W773&lt;&gt;"SF",W773&lt;&gt;""),AND(Y773&lt;&gt;"NA",Y773&lt;&gt;"C",Y773&lt;&gt;"NC",Y773&lt;&gt;"SF",Y773&lt;&gt;""),AND(AA773&lt;&gt;"NA",AA773&lt;&gt;"C",AA773&lt;&gt;"NC",AA773&lt;&gt;"SF",AA773&lt;&gt;""),AND(AC773&lt;&gt;"NA",AC773&lt;&gt;"C",AC773&lt;&gt;"NC",AC773&lt;&gt;"SF",AC773&lt;&gt;"")),"FALSO",IF(AND(O773="NA",Q773="NA",S773="NA",U773="NA",W773="NA",Y773="NA",AA773="NA",AC773="NA"),"NA",IF(OR(O773="NC",Q773="NC",S773="NC",U773="NC",W773="NC",Y773="NC",AA773="NC",AC773="NC",O773="SF",Q773="SF",S773="SF",U773="SF",W773="SF",Y773="SF",AA773="SF",AC773="SF"),"NC",IF(OR(O773="C",Q773="C",S773="C",U773="C",W773="C",Y773="C",AA773="C",AC773="C"),"C","")))))</f>
        <v/>
      </c>
      <c r="AG773" s="185" t="b">
        <f>IF(AND(AE773="C",AF773="C"),"UTILIZOU O PDA CORRETAMENTE",IF(AND(AE773="C",AF773="NC"),"UTILIZOU O PDA CORRETAMENTE. NÃO HÁ FOTOS DE TODAS AS ETAPAS",IF(AND(AE773="NC",AF773="NC"),"NÃO UTILIZOU O PDA",IF(AND(AE773="NA",AF773="NA"),"NÃO AVALIADO POR FALHA DE SINCRONISMO"))))</f>
        <v>0</v>
      </c>
      <c r="AH773" s="144"/>
      <c r="AI773" s="150" t="s">
        <v>6</v>
      </c>
      <c r="AJ773" s="150">
        <f>E773</f>
        <v>0</v>
      </c>
      <c r="AK773" s="151" t="s">
        <v>60</v>
      </c>
    </row>
    <row r="774" spans="1:37" ht="30" customHeight="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193"/>
      <c r="O774" s="155"/>
      <c r="P774" s="90"/>
      <c r="Q774" s="144"/>
      <c r="R774" s="90"/>
      <c r="S774" s="144"/>
      <c r="T774" s="90"/>
      <c r="U774" s="144"/>
      <c r="V774" s="90"/>
      <c r="W774" s="144"/>
      <c r="X774" s="90"/>
      <c r="Y774" s="144"/>
      <c r="Z774" s="90"/>
      <c r="AA774" s="144"/>
      <c r="AB774" s="90"/>
      <c r="AC774" s="144"/>
      <c r="AD774" s="90"/>
      <c r="AE774" s="144"/>
      <c r="AF774" s="142" t="str">
        <f>IF(AND(O774="",Q774="",S774="",U774="",W774="",Y774="",AA774="",AC774=""),"",IF(OR(AND(O774&lt;&gt;"NA",O774&lt;&gt;"C",O774&lt;&gt;"NC",O774&lt;&gt;"SF",O774&lt;&gt;""),AND(Q774&lt;&gt;"NA",Q774&lt;&gt;"C",Q774&lt;&gt;"NC",Q774&lt;&gt;"SF",Q774&lt;&gt;""),AND(S774&lt;&gt;"NA",S774&lt;&gt;"C",S774&lt;&gt;"NC",S774&lt;&gt;"SF",S774&lt;&gt;""),AND(U774&lt;&gt;"NA",U774&lt;&gt;"C",U774&lt;&gt;"NC",U774&lt;&gt;"SF",U774&lt;&gt;""),AND(W774&lt;&gt;"NA",W774&lt;&gt;"C",W774&lt;&gt;"NC",W774&lt;&gt;"SF",W774&lt;&gt;""),AND(Y774&lt;&gt;"NA",Y774&lt;&gt;"C",Y774&lt;&gt;"NC",Y774&lt;&gt;"SF",Y774&lt;&gt;""),AND(AA774&lt;&gt;"NA",AA774&lt;&gt;"C",AA774&lt;&gt;"NC",AA774&lt;&gt;"SF",AA774&lt;&gt;""),AND(AC774&lt;&gt;"NA",AC774&lt;&gt;"C",AC774&lt;&gt;"NC",AC774&lt;&gt;"SF",AC774&lt;&gt;"")),"FALSO",IF(AND(O774="NA",Q774="NA",S774="NA",U774="NA",W774="NA",Y774="NA",AA774="NA",AC774="NA"),"NA",IF(OR(O774="NC",Q774="NC",S774="NC",U774="NC",W774="NC",Y774="NC",AA774="NC",AC774="NC",O774="SF",Q774="SF",S774="SF",U774="SF",W774="SF",Y774="SF",AA774="SF",AC774="SF"),"NC",IF(OR(O774="C",Q774="C",S774="C",U774="C",W774="C",Y774="C",AA774="C",AC774="C"),"C","")))))</f>
        <v/>
      </c>
      <c r="AG774" s="185" t="b">
        <f>IF(AND(AE774="C",AF774="C"),"UTILIZOU O PDA CORRETAMENTE",IF(AND(AE774="C",AF774="NC"),"UTILIZOU O PDA CORRETAMENTE. NÃO HÁ FOTOS DE TODAS AS ETAPAS",IF(AND(AE774="NC",AF774="NC"),"NÃO UTILIZOU O PDA",IF(AND(AE774="NA",AF774="NA"),"NÃO AVALIADO POR FALHA DE SINCRONISMO"))))</f>
        <v>0</v>
      </c>
      <c r="AH774" s="144"/>
      <c r="AI774" s="150" t="s">
        <v>6</v>
      </c>
      <c r="AJ774" s="150">
        <f>E774</f>
        <v>0</v>
      </c>
      <c r="AK774" s="151" t="s">
        <v>60</v>
      </c>
    </row>
    <row r="775" spans="1:37" ht="30" customHeight="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193"/>
      <c r="O775" s="155"/>
      <c r="P775" s="90"/>
      <c r="Q775" s="144"/>
      <c r="R775" s="90"/>
      <c r="S775" s="144"/>
      <c r="T775" s="90"/>
      <c r="U775" s="144"/>
      <c r="V775" s="90"/>
      <c r="W775" s="144"/>
      <c r="X775" s="90"/>
      <c r="Y775" s="144"/>
      <c r="Z775" s="90"/>
      <c r="AA775" s="144"/>
      <c r="AB775" s="90"/>
      <c r="AC775" s="144"/>
      <c r="AD775" s="90"/>
      <c r="AE775" s="144"/>
      <c r="AF775" s="142" t="str">
        <f>IF(AND(O775="",Q775="",S775="",U775="",W775="",Y775="",AA775="",AC775=""),"",IF(OR(AND(O775&lt;&gt;"NA",O775&lt;&gt;"C",O775&lt;&gt;"NC",O775&lt;&gt;"SF",O775&lt;&gt;""),AND(Q775&lt;&gt;"NA",Q775&lt;&gt;"C",Q775&lt;&gt;"NC",Q775&lt;&gt;"SF",Q775&lt;&gt;""),AND(S775&lt;&gt;"NA",S775&lt;&gt;"C",S775&lt;&gt;"NC",S775&lt;&gt;"SF",S775&lt;&gt;""),AND(U775&lt;&gt;"NA",U775&lt;&gt;"C",U775&lt;&gt;"NC",U775&lt;&gt;"SF",U775&lt;&gt;""),AND(W775&lt;&gt;"NA",W775&lt;&gt;"C",W775&lt;&gt;"NC",W775&lt;&gt;"SF",W775&lt;&gt;""),AND(Y775&lt;&gt;"NA",Y775&lt;&gt;"C",Y775&lt;&gt;"NC",Y775&lt;&gt;"SF",Y775&lt;&gt;""),AND(AA775&lt;&gt;"NA",AA775&lt;&gt;"C",AA775&lt;&gt;"NC",AA775&lt;&gt;"SF",AA775&lt;&gt;""),AND(AC775&lt;&gt;"NA",AC775&lt;&gt;"C",AC775&lt;&gt;"NC",AC775&lt;&gt;"SF",AC775&lt;&gt;"")),"FALSO",IF(AND(O775="NA",Q775="NA",S775="NA",U775="NA",W775="NA",Y775="NA",AA775="NA",AC775="NA"),"NA",IF(OR(O775="NC",Q775="NC",S775="NC",U775="NC",W775="NC",Y775="NC",AA775="NC",AC775="NC",O775="SF",Q775="SF",S775="SF",U775="SF",W775="SF",Y775="SF",AA775="SF",AC775="SF"),"NC",IF(OR(O775="C",Q775="C",S775="C",U775="C",W775="C",Y775="C",AA775="C",AC775="C"),"C","")))))</f>
        <v/>
      </c>
      <c r="AG775" s="185" t="b">
        <f>IF(AND(AE775="C",AF775="C"),"UTILIZOU O PDA CORRETAMENTE",IF(AND(AE775="C",AF775="NC"),"UTILIZOU O PDA CORRETAMENTE. NÃO HÁ FOTOS DE TODAS AS ETAPAS",IF(AND(AE775="NC",AF775="NC"),"NÃO UTILIZOU O PDA",IF(AND(AE775="NA",AF775="NA"),"NÃO AVALIADO POR FALHA DE SINCRONISMO"))))</f>
        <v>0</v>
      </c>
      <c r="AH775" s="144"/>
      <c r="AI775" s="150" t="s">
        <v>6</v>
      </c>
      <c r="AJ775" s="150">
        <f>E775</f>
        <v>0</v>
      </c>
      <c r="AK775" s="151" t="s">
        <v>60</v>
      </c>
    </row>
    <row r="776" spans="1:37" ht="30" customHeight="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193"/>
      <c r="O776" s="155"/>
      <c r="P776" s="90"/>
      <c r="Q776" s="144"/>
      <c r="R776" s="90"/>
      <c r="S776" s="144"/>
      <c r="T776" s="90"/>
      <c r="U776" s="144"/>
      <c r="V776" s="90"/>
      <c r="W776" s="144"/>
      <c r="X776" s="90"/>
      <c r="Y776" s="144"/>
      <c r="Z776" s="90"/>
      <c r="AA776" s="144"/>
      <c r="AB776" s="90"/>
      <c r="AC776" s="144"/>
      <c r="AD776" s="90"/>
      <c r="AE776" s="144"/>
      <c r="AF776" s="142" t="str">
        <f>IF(AND(O776="",Q776="",S776="",U776="",W776="",Y776="",AA776="",AC776=""),"",IF(OR(AND(O776&lt;&gt;"NA",O776&lt;&gt;"C",O776&lt;&gt;"NC",O776&lt;&gt;"SF",O776&lt;&gt;""),AND(Q776&lt;&gt;"NA",Q776&lt;&gt;"C",Q776&lt;&gt;"NC",Q776&lt;&gt;"SF",Q776&lt;&gt;""),AND(S776&lt;&gt;"NA",S776&lt;&gt;"C",S776&lt;&gt;"NC",S776&lt;&gt;"SF",S776&lt;&gt;""),AND(U776&lt;&gt;"NA",U776&lt;&gt;"C",U776&lt;&gt;"NC",U776&lt;&gt;"SF",U776&lt;&gt;""),AND(W776&lt;&gt;"NA",W776&lt;&gt;"C",W776&lt;&gt;"NC",W776&lt;&gt;"SF",W776&lt;&gt;""),AND(Y776&lt;&gt;"NA",Y776&lt;&gt;"C",Y776&lt;&gt;"NC",Y776&lt;&gt;"SF",Y776&lt;&gt;""),AND(AA776&lt;&gt;"NA",AA776&lt;&gt;"C",AA776&lt;&gt;"NC",AA776&lt;&gt;"SF",AA776&lt;&gt;""),AND(AC776&lt;&gt;"NA",AC776&lt;&gt;"C",AC776&lt;&gt;"NC",AC776&lt;&gt;"SF",AC776&lt;&gt;"")),"FALSO",IF(AND(O776="NA",Q776="NA",S776="NA",U776="NA",W776="NA",Y776="NA",AA776="NA",AC776="NA"),"NA",IF(OR(O776="NC",Q776="NC",S776="NC",U776="NC",W776="NC",Y776="NC",AA776="NC",AC776="NC",O776="SF",Q776="SF",S776="SF",U776="SF",W776="SF",Y776="SF",AA776="SF",AC776="SF"),"NC",IF(OR(O776="C",Q776="C",S776="C",U776="C",W776="C",Y776="C",AA776="C",AC776="C"),"C","")))))</f>
        <v/>
      </c>
      <c r="AG776" s="185" t="b">
        <f>IF(AND(AE776="C",AF776="C"),"UTILIZOU O PDA CORRETAMENTE",IF(AND(AE776="C",AF776="NC"),"UTILIZOU O PDA CORRETAMENTE. NÃO HÁ FOTOS DE TODAS AS ETAPAS",IF(AND(AE776="NC",AF776="NC"),"NÃO UTILIZOU O PDA",IF(AND(AE776="NA",AF776="NA"),"NÃO AVALIADO POR FALHA DE SINCRONISMO"))))</f>
        <v>0</v>
      </c>
      <c r="AH776" s="144"/>
      <c r="AI776" s="150" t="s">
        <v>6</v>
      </c>
      <c r="AJ776" s="150">
        <f>E776</f>
        <v>0</v>
      </c>
      <c r="AK776" s="151" t="s">
        <v>60</v>
      </c>
    </row>
    <row r="777" spans="1:37" ht="30" customHeight="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193"/>
      <c r="O777" s="155"/>
      <c r="P777" s="90"/>
      <c r="Q777" s="144"/>
      <c r="R777" s="90"/>
      <c r="S777" s="144"/>
      <c r="T777" s="90"/>
      <c r="U777" s="144"/>
      <c r="V777" s="90"/>
      <c r="W777" s="144"/>
      <c r="X777" s="90"/>
      <c r="Y777" s="144"/>
      <c r="Z777" s="90"/>
      <c r="AA777" s="144"/>
      <c r="AB777" s="90"/>
      <c r="AC777" s="144"/>
      <c r="AD777" s="90"/>
      <c r="AE777" s="144"/>
      <c r="AF777" s="142" t="str">
        <f>IF(AND(O777="",Q777="",S777="",U777="",W777="",Y777="",AA777="",AC777=""),"",IF(OR(AND(O777&lt;&gt;"NA",O777&lt;&gt;"C",O777&lt;&gt;"NC",O777&lt;&gt;"SF",O777&lt;&gt;""),AND(Q777&lt;&gt;"NA",Q777&lt;&gt;"C",Q777&lt;&gt;"NC",Q777&lt;&gt;"SF",Q777&lt;&gt;""),AND(S777&lt;&gt;"NA",S777&lt;&gt;"C",S777&lt;&gt;"NC",S777&lt;&gt;"SF",S777&lt;&gt;""),AND(U777&lt;&gt;"NA",U777&lt;&gt;"C",U777&lt;&gt;"NC",U777&lt;&gt;"SF",U777&lt;&gt;""),AND(W777&lt;&gt;"NA",W777&lt;&gt;"C",W777&lt;&gt;"NC",W777&lt;&gt;"SF",W777&lt;&gt;""),AND(Y777&lt;&gt;"NA",Y777&lt;&gt;"C",Y777&lt;&gt;"NC",Y777&lt;&gt;"SF",Y777&lt;&gt;""),AND(AA777&lt;&gt;"NA",AA777&lt;&gt;"C",AA777&lt;&gt;"NC",AA777&lt;&gt;"SF",AA777&lt;&gt;""),AND(AC777&lt;&gt;"NA",AC777&lt;&gt;"C",AC777&lt;&gt;"NC",AC777&lt;&gt;"SF",AC777&lt;&gt;"")),"FALSO",IF(AND(O777="NA",Q777="NA",S777="NA",U777="NA",W777="NA",Y777="NA",AA777="NA",AC777="NA"),"NA",IF(OR(O777="NC",Q777="NC",S777="NC",U777="NC",W777="NC",Y777="NC",AA777="NC",AC777="NC",O777="SF",Q777="SF",S777="SF",U777="SF",W777="SF",Y777="SF",AA777="SF",AC777="SF"),"NC",IF(OR(O777="C",Q777="C",S777="C",U777="C",W777="C",Y777="C",AA777="C",AC777="C"),"C","")))))</f>
        <v/>
      </c>
      <c r="AG777" s="185" t="b">
        <f>IF(AND(AE777="C",AF777="C"),"UTILIZOU O PDA CORRETAMENTE",IF(AND(AE777="C",AF777="NC"),"UTILIZOU O PDA CORRETAMENTE. NÃO HÁ FOTOS DE TODAS AS ETAPAS",IF(AND(AE777="NC",AF777="NC"),"NÃO UTILIZOU O PDA",IF(AND(AE777="NA",AF777="NA"),"NÃO AVALIADO POR FALHA DE SINCRONISMO"))))</f>
        <v>0</v>
      </c>
      <c r="AH777" s="144"/>
      <c r="AI777" s="150" t="s">
        <v>6</v>
      </c>
      <c r="AJ777" s="150">
        <f>E777</f>
        <v>0</v>
      </c>
      <c r="AK777" s="151" t="s">
        <v>60</v>
      </c>
    </row>
    <row r="778" spans="1:37" ht="30" customHeight="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193"/>
      <c r="O778" s="155"/>
      <c r="P778" s="90"/>
      <c r="Q778" s="144"/>
      <c r="R778" s="90"/>
      <c r="S778" s="144"/>
      <c r="T778" s="90"/>
      <c r="U778" s="144"/>
      <c r="V778" s="90"/>
      <c r="W778" s="144"/>
      <c r="X778" s="90"/>
      <c r="Y778" s="144"/>
      <c r="Z778" s="90"/>
      <c r="AA778" s="144"/>
      <c r="AB778" s="90"/>
      <c r="AC778" s="144"/>
      <c r="AD778" s="90"/>
      <c r="AE778" s="144"/>
      <c r="AF778" s="142" t="str">
        <f>IF(AND(O778="",Q778="",S778="",U778="",W778="",Y778="",AA778="",AC778=""),"",IF(OR(AND(O778&lt;&gt;"NA",O778&lt;&gt;"C",O778&lt;&gt;"NC",O778&lt;&gt;"SF",O778&lt;&gt;""),AND(Q778&lt;&gt;"NA",Q778&lt;&gt;"C",Q778&lt;&gt;"NC",Q778&lt;&gt;"SF",Q778&lt;&gt;""),AND(S778&lt;&gt;"NA",S778&lt;&gt;"C",S778&lt;&gt;"NC",S778&lt;&gt;"SF",S778&lt;&gt;""),AND(U778&lt;&gt;"NA",U778&lt;&gt;"C",U778&lt;&gt;"NC",U778&lt;&gt;"SF",U778&lt;&gt;""),AND(W778&lt;&gt;"NA",W778&lt;&gt;"C",W778&lt;&gt;"NC",W778&lt;&gt;"SF",W778&lt;&gt;""),AND(Y778&lt;&gt;"NA",Y778&lt;&gt;"C",Y778&lt;&gt;"NC",Y778&lt;&gt;"SF",Y778&lt;&gt;""),AND(AA778&lt;&gt;"NA",AA778&lt;&gt;"C",AA778&lt;&gt;"NC",AA778&lt;&gt;"SF",AA778&lt;&gt;""),AND(AC778&lt;&gt;"NA",AC778&lt;&gt;"C",AC778&lt;&gt;"NC",AC778&lt;&gt;"SF",AC778&lt;&gt;"")),"FALSO",IF(AND(O778="NA",Q778="NA",S778="NA",U778="NA",W778="NA",Y778="NA",AA778="NA",AC778="NA"),"NA",IF(OR(O778="NC",Q778="NC",S778="NC",U778="NC",W778="NC",Y778="NC",AA778="NC",AC778="NC",O778="SF",Q778="SF",S778="SF",U778="SF",W778="SF",Y778="SF",AA778="SF",AC778="SF"),"NC",IF(OR(O778="C",Q778="C",S778="C",U778="C",W778="C",Y778="C",AA778="C",AC778="C"),"C","")))))</f>
        <v/>
      </c>
      <c r="AG778" s="185" t="b">
        <f>IF(AND(AE778="C",AF778="C"),"UTILIZOU O PDA CORRETAMENTE",IF(AND(AE778="C",AF778="NC"),"UTILIZOU O PDA CORRETAMENTE. NÃO HÁ FOTOS DE TODAS AS ETAPAS",IF(AND(AE778="NC",AF778="NC"),"NÃO UTILIZOU O PDA",IF(AND(AE778="NA",AF778="NA"),"NÃO AVALIADO POR FALHA DE SINCRONISMO"))))</f>
        <v>0</v>
      </c>
      <c r="AH778" s="144"/>
      <c r="AI778" s="150" t="s">
        <v>6</v>
      </c>
      <c r="AJ778" s="150">
        <f>E778</f>
        <v>0</v>
      </c>
      <c r="AK778" s="151" t="s">
        <v>60</v>
      </c>
    </row>
    <row r="779" spans="1:37" ht="30" customHeight="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193"/>
      <c r="O779" s="155"/>
      <c r="P779" s="90"/>
      <c r="Q779" s="144"/>
      <c r="R779" s="90"/>
      <c r="S779" s="144"/>
      <c r="T779" s="90"/>
      <c r="U779" s="144"/>
      <c r="V779" s="90"/>
      <c r="W779" s="144"/>
      <c r="X779" s="90"/>
      <c r="Y779" s="144"/>
      <c r="Z779" s="90"/>
      <c r="AA779" s="144"/>
      <c r="AB779" s="90"/>
      <c r="AC779" s="144"/>
      <c r="AD779" s="90"/>
      <c r="AE779" s="144"/>
      <c r="AF779" s="142" t="str">
        <f>IF(AND(O779="",Q779="",S779="",U779="",W779="",Y779="",AA779="",AC779=""),"",IF(OR(AND(O779&lt;&gt;"NA",O779&lt;&gt;"C",O779&lt;&gt;"NC",O779&lt;&gt;"SF",O779&lt;&gt;""),AND(Q779&lt;&gt;"NA",Q779&lt;&gt;"C",Q779&lt;&gt;"NC",Q779&lt;&gt;"SF",Q779&lt;&gt;""),AND(S779&lt;&gt;"NA",S779&lt;&gt;"C",S779&lt;&gt;"NC",S779&lt;&gt;"SF",S779&lt;&gt;""),AND(U779&lt;&gt;"NA",U779&lt;&gt;"C",U779&lt;&gt;"NC",U779&lt;&gt;"SF",U779&lt;&gt;""),AND(W779&lt;&gt;"NA",W779&lt;&gt;"C",W779&lt;&gt;"NC",W779&lt;&gt;"SF",W779&lt;&gt;""),AND(Y779&lt;&gt;"NA",Y779&lt;&gt;"C",Y779&lt;&gt;"NC",Y779&lt;&gt;"SF",Y779&lt;&gt;""),AND(AA779&lt;&gt;"NA",AA779&lt;&gt;"C",AA779&lt;&gt;"NC",AA779&lt;&gt;"SF",AA779&lt;&gt;""),AND(AC779&lt;&gt;"NA",AC779&lt;&gt;"C",AC779&lt;&gt;"NC",AC779&lt;&gt;"SF",AC779&lt;&gt;"")),"FALSO",IF(AND(O779="NA",Q779="NA",S779="NA",U779="NA",W779="NA",Y779="NA",AA779="NA",AC779="NA"),"NA",IF(OR(O779="NC",Q779="NC",S779="NC",U779="NC",W779="NC",Y779="NC",AA779="NC",AC779="NC",O779="SF",Q779="SF",S779="SF",U779="SF",W779="SF",Y779="SF",AA779="SF",AC779="SF"),"NC",IF(OR(O779="C",Q779="C",S779="C",U779="C",W779="C",Y779="C",AA779="C",AC779="C"),"C","")))))</f>
        <v/>
      </c>
      <c r="AG779" s="185" t="b">
        <f>IF(AND(AE779="C",AF779="C"),"UTILIZOU O PDA CORRETAMENTE",IF(AND(AE779="C",AF779="NC"),"UTILIZOU O PDA CORRETAMENTE. NÃO HÁ FOTOS DE TODAS AS ETAPAS",IF(AND(AE779="NC",AF779="NC"),"NÃO UTILIZOU O PDA",IF(AND(AE779="NA",AF779="NA"),"NÃO AVALIADO POR FALHA DE SINCRONISMO"))))</f>
        <v>0</v>
      </c>
      <c r="AH779" s="144"/>
      <c r="AI779" s="150" t="s">
        <v>6</v>
      </c>
      <c r="AJ779" s="150">
        <f>E779</f>
        <v>0</v>
      </c>
      <c r="AK779" s="151" t="s">
        <v>60</v>
      </c>
    </row>
    <row r="780" spans="1:37" ht="30" customHeight="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193"/>
      <c r="O780" s="155"/>
      <c r="P780" s="90"/>
      <c r="Q780" s="144"/>
      <c r="R780" s="90"/>
      <c r="S780" s="144"/>
      <c r="T780" s="90"/>
      <c r="U780" s="144"/>
      <c r="V780" s="90"/>
      <c r="W780" s="144"/>
      <c r="X780" s="90"/>
      <c r="Y780" s="144"/>
      <c r="Z780" s="90"/>
      <c r="AA780" s="144"/>
      <c r="AB780" s="90"/>
      <c r="AC780" s="144"/>
      <c r="AD780" s="90"/>
      <c r="AE780" s="144"/>
      <c r="AF780" s="142" t="str">
        <f>IF(AND(O780="",Q780="",S780="",U780="",W780="",Y780="",AA780="",AC780=""),"",IF(OR(AND(O780&lt;&gt;"NA",O780&lt;&gt;"C",O780&lt;&gt;"NC",O780&lt;&gt;"SF",O780&lt;&gt;""),AND(Q780&lt;&gt;"NA",Q780&lt;&gt;"C",Q780&lt;&gt;"NC",Q780&lt;&gt;"SF",Q780&lt;&gt;""),AND(S780&lt;&gt;"NA",S780&lt;&gt;"C",S780&lt;&gt;"NC",S780&lt;&gt;"SF",S780&lt;&gt;""),AND(U780&lt;&gt;"NA",U780&lt;&gt;"C",U780&lt;&gt;"NC",U780&lt;&gt;"SF",U780&lt;&gt;""),AND(W780&lt;&gt;"NA",W780&lt;&gt;"C",W780&lt;&gt;"NC",W780&lt;&gt;"SF",W780&lt;&gt;""),AND(Y780&lt;&gt;"NA",Y780&lt;&gt;"C",Y780&lt;&gt;"NC",Y780&lt;&gt;"SF",Y780&lt;&gt;""),AND(AA780&lt;&gt;"NA",AA780&lt;&gt;"C",AA780&lt;&gt;"NC",AA780&lt;&gt;"SF",AA780&lt;&gt;""),AND(AC780&lt;&gt;"NA",AC780&lt;&gt;"C",AC780&lt;&gt;"NC",AC780&lt;&gt;"SF",AC780&lt;&gt;"")),"FALSO",IF(AND(O780="NA",Q780="NA",S780="NA",U780="NA",W780="NA",Y780="NA",AA780="NA",AC780="NA"),"NA",IF(OR(O780="NC",Q780="NC",S780="NC",U780="NC",W780="NC",Y780="NC",AA780="NC",AC780="NC",O780="SF",Q780="SF",S780="SF",U780="SF",W780="SF",Y780="SF",AA780="SF",AC780="SF"),"NC",IF(OR(O780="C",Q780="C",S780="C",U780="C",W780="C",Y780="C",AA780="C",AC780="C"),"C","")))))</f>
        <v/>
      </c>
      <c r="AG780" s="185" t="b">
        <f>IF(AND(AE780="C",AF780="C"),"UTILIZOU O PDA CORRETAMENTE",IF(AND(AE780="C",AF780="NC"),"UTILIZOU O PDA CORRETAMENTE. NÃO HÁ FOTOS DE TODAS AS ETAPAS",IF(AND(AE780="NC",AF780="NC"),"NÃO UTILIZOU O PDA",IF(AND(AE780="NA",AF780="NA"),"NÃO AVALIADO POR FALHA DE SINCRONISMO"))))</f>
        <v>0</v>
      </c>
      <c r="AH780" s="144"/>
      <c r="AI780" s="150" t="s">
        <v>6</v>
      </c>
      <c r="AJ780" s="150">
        <f>E780</f>
        <v>0</v>
      </c>
      <c r="AK780" s="151" t="s">
        <v>60</v>
      </c>
    </row>
    <row r="781" spans="1:37" ht="30" customHeight="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193"/>
      <c r="O781" s="155"/>
      <c r="P781" s="90"/>
      <c r="Q781" s="144"/>
      <c r="R781" s="90"/>
      <c r="S781" s="144"/>
      <c r="T781" s="90"/>
      <c r="U781" s="144"/>
      <c r="V781" s="90"/>
      <c r="W781" s="144"/>
      <c r="X781" s="90"/>
      <c r="Y781" s="144"/>
      <c r="Z781" s="90"/>
      <c r="AA781" s="144"/>
      <c r="AB781" s="90"/>
      <c r="AC781" s="144"/>
      <c r="AD781" s="90"/>
      <c r="AE781" s="144"/>
      <c r="AF781" s="142" t="str">
        <f>IF(AND(O781="",Q781="",S781="",U781="",W781="",Y781="",AA781="",AC781=""),"",IF(OR(AND(O781&lt;&gt;"NA",O781&lt;&gt;"C",O781&lt;&gt;"NC",O781&lt;&gt;"SF",O781&lt;&gt;""),AND(Q781&lt;&gt;"NA",Q781&lt;&gt;"C",Q781&lt;&gt;"NC",Q781&lt;&gt;"SF",Q781&lt;&gt;""),AND(S781&lt;&gt;"NA",S781&lt;&gt;"C",S781&lt;&gt;"NC",S781&lt;&gt;"SF",S781&lt;&gt;""),AND(U781&lt;&gt;"NA",U781&lt;&gt;"C",U781&lt;&gt;"NC",U781&lt;&gt;"SF",U781&lt;&gt;""),AND(W781&lt;&gt;"NA",W781&lt;&gt;"C",W781&lt;&gt;"NC",W781&lt;&gt;"SF",W781&lt;&gt;""),AND(Y781&lt;&gt;"NA",Y781&lt;&gt;"C",Y781&lt;&gt;"NC",Y781&lt;&gt;"SF",Y781&lt;&gt;""),AND(AA781&lt;&gt;"NA",AA781&lt;&gt;"C",AA781&lt;&gt;"NC",AA781&lt;&gt;"SF",AA781&lt;&gt;""),AND(AC781&lt;&gt;"NA",AC781&lt;&gt;"C",AC781&lt;&gt;"NC",AC781&lt;&gt;"SF",AC781&lt;&gt;"")),"FALSO",IF(AND(O781="NA",Q781="NA",S781="NA",U781="NA",W781="NA",Y781="NA",AA781="NA",AC781="NA"),"NA",IF(OR(O781="NC",Q781="NC",S781="NC",U781="NC",W781="NC",Y781="NC",AA781="NC",AC781="NC",O781="SF",Q781="SF",S781="SF",U781="SF",W781="SF",Y781="SF",AA781="SF",AC781="SF"),"NC",IF(OR(O781="C",Q781="C",S781="C",U781="C",W781="C",Y781="C",AA781="C",AC781="C"),"C","")))))</f>
        <v/>
      </c>
      <c r="AG781" s="185" t="b">
        <f>IF(AND(AE781="C",AF781="C"),"UTILIZOU O PDA CORRETAMENTE",IF(AND(AE781="C",AF781="NC"),"UTILIZOU O PDA CORRETAMENTE. NÃO HÁ FOTOS DE TODAS AS ETAPAS",IF(AND(AE781="NC",AF781="NC"),"NÃO UTILIZOU O PDA",IF(AND(AE781="NA",AF781="NA"),"NÃO AVALIADO POR FALHA DE SINCRONISMO"))))</f>
        <v>0</v>
      </c>
      <c r="AH781" s="144"/>
      <c r="AI781" s="150" t="s">
        <v>6</v>
      </c>
      <c r="AJ781" s="150">
        <f>E781</f>
        <v>0</v>
      </c>
      <c r="AK781" s="151" t="s">
        <v>60</v>
      </c>
    </row>
    <row r="782" spans="1:37" ht="30" customHeight="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193"/>
      <c r="O782" s="155"/>
      <c r="P782" s="90"/>
      <c r="Q782" s="144"/>
      <c r="R782" s="90"/>
      <c r="S782" s="144"/>
      <c r="T782" s="90"/>
      <c r="U782" s="144"/>
      <c r="V782" s="90"/>
      <c r="W782" s="144"/>
      <c r="X782" s="90"/>
      <c r="Y782" s="144"/>
      <c r="Z782" s="90"/>
      <c r="AA782" s="144"/>
      <c r="AB782" s="90"/>
      <c r="AC782" s="144"/>
      <c r="AD782" s="90"/>
      <c r="AE782" s="144"/>
      <c r="AF782" s="142" t="str">
        <f>IF(AND(O782="",Q782="",S782="",U782="",W782="",Y782="",AA782="",AC782=""),"",IF(OR(AND(O782&lt;&gt;"NA",O782&lt;&gt;"C",O782&lt;&gt;"NC",O782&lt;&gt;"SF",O782&lt;&gt;""),AND(Q782&lt;&gt;"NA",Q782&lt;&gt;"C",Q782&lt;&gt;"NC",Q782&lt;&gt;"SF",Q782&lt;&gt;""),AND(S782&lt;&gt;"NA",S782&lt;&gt;"C",S782&lt;&gt;"NC",S782&lt;&gt;"SF",S782&lt;&gt;""),AND(U782&lt;&gt;"NA",U782&lt;&gt;"C",U782&lt;&gt;"NC",U782&lt;&gt;"SF",U782&lt;&gt;""),AND(W782&lt;&gt;"NA",W782&lt;&gt;"C",W782&lt;&gt;"NC",W782&lt;&gt;"SF",W782&lt;&gt;""),AND(Y782&lt;&gt;"NA",Y782&lt;&gt;"C",Y782&lt;&gt;"NC",Y782&lt;&gt;"SF",Y782&lt;&gt;""),AND(AA782&lt;&gt;"NA",AA782&lt;&gt;"C",AA782&lt;&gt;"NC",AA782&lt;&gt;"SF",AA782&lt;&gt;""),AND(AC782&lt;&gt;"NA",AC782&lt;&gt;"C",AC782&lt;&gt;"NC",AC782&lt;&gt;"SF",AC782&lt;&gt;"")),"FALSO",IF(AND(O782="NA",Q782="NA",S782="NA",U782="NA",W782="NA",Y782="NA",AA782="NA",AC782="NA"),"NA",IF(OR(O782="NC",Q782="NC",S782="NC",U782="NC",W782="NC",Y782="NC",AA782="NC",AC782="NC",O782="SF",Q782="SF",S782="SF",U782="SF",W782="SF",Y782="SF",AA782="SF",AC782="SF"),"NC",IF(OR(O782="C",Q782="C",S782="C",U782="C",W782="C",Y782="C",AA782="C",AC782="C"),"C","")))))</f>
        <v/>
      </c>
      <c r="AG782" s="185" t="b">
        <f>IF(AND(AE782="C",AF782="C"),"UTILIZOU O PDA CORRETAMENTE",IF(AND(AE782="C",AF782="NC"),"UTILIZOU O PDA CORRETAMENTE. NÃO HÁ FOTOS DE TODAS AS ETAPAS",IF(AND(AE782="NC",AF782="NC"),"NÃO UTILIZOU O PDA",IF(AND(AE782="NA",AF782="NA"),"NÃO AVALIADO POR FALHA DE SINCRONISMO"))))</f>
        <v>0</v>
      </c>
      <c r="AH782" s="144"/>
      <c r="AI782" s="150" t="s">
        <v>6</v>
      </c>
      <c r="AJ782" s="150">
        <f>E782</f>
        <v>0</v>
      </c>
      <c r="AK782" s="151" t="s">
        <v>60</v>
      </c>
    </row>
    <row r="783" spans="1:37" ht="30" customHeight="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193"/>
      <c r="O783" s="155"/>
      <c r="P783" s="90"/>
      <c r="Q783" s="144"/>
      <c r="R783" s="90"/>
      <c r="S783" s="144"/>
      <c r="T783" s="90"/>
      <c r="U783" s="144"/>
      <c r="V783" s="90"/>
      <c r="W783" s="144"/>
      <c r="X783" s="90"/>
      <c r="Y783" s="144"/>
      <c r="Z783" s="90"/>
      <c r="AA783" s="144"/>
      <c r="AB783" s="90"/>
      <c r="AC783" s="144"/>
      <c r="AD783" s="90"/>
      <c r="AE783" s="144"/>
      <c r="AF783" s="142" t="str">
        <f>IF(AND(O783="",Q783="",S783="",U783="",W783="",Y783="",AA783="",AC783=""),"",IF(OR(AND(O783&lt;&gt;"NA",O783&lt;&gt;"C",O783&lt;&gt;"NC",O783&lt;&gt;"SF",O783&lt;&gt;""),AND(Q783&lt;&gt;"NA",Q783&lt;&gt;"C",Q783&lt;&gt;"NC",Q783&lt;&gt;"SF",Q783&lt;&gt;""),AND(S783&lt;&gt;"NA",S783&lt;&gt;"C",S783&lt;&gt;"NC",S783&lt;&gt;"SF",S783&lt;&gt;""),AND(U783&lt;&gt;"NA",U783&lt;&gt;"C",U783&lt;&gt;"NC",U783&lt;&gt;"SF",U783&lt;&gt;""),AND(W783&lt;&gt;"NA",W783&lt;&gt;"C",W783&lt;&gt;"NC",W783&lt;&gt;"SF",W783&lt;&gt;""),AND(Y783&lt;&gt;"NA",Y783&lt;&gt;"C",Y783&lt;&gt;"NC",Y783&lt;&gt;"SF",Y783&lt;&gt;""),AND(AA783&lt;&gt;"NA",AA783&lt;&gt;"C",AA783&lt;&gt;"NC",AA783&lt;&gt;"SF",AA783&lt;&gt;""),AND(AC783&lt;&gt;"NA",AC783&lt;&gt;"C",AC783&lt;&gt;"NC",AC783&lt;&gt;"SF",AC783&lt;&gt;"")),"FALSO",IF(AND(O783="NA",Q783="NA",S783="NA",U783="NA",W783="NA",Y783="NA",AA783="NA",AC783="NA"),"NA",IF(OR(O783="NC",Q783="NC",S783="NC",U783="NC",W783="NC",Y783="NC",AA783="NC",AC783="NC",O783="SF",Q783="SF",S783="SF",U783="SF",W783="SF",Y783="SF",AA783="SF",AC783="SF"),"NC",IF(OR(O783="C",Q783="C",S783="C",U783="C",W783="C",Y783="C",AA783="C",AC783="C"),"C","")))))</f>
        <v/>
      </c>
      <c r="AG783" s="185" t="b">
        <f>IF(AND(AE783="C",AF783="C"),"UTILIZOU O PDA CORRETAMENTE",IF(AND(AE783="C",AF783="NC"),"UTILIZOU O PDA CORRETAMENTE. NÃO HÁ FOTOS DE TODAS AS ETAPAS",IF(AND(AE783="NC",AF783="NC"),"NÃO UTILIZOU O PDA",IF(AND(AE783="NA",AF783="NA"),"NÃO AVALIADO POR FALHA DE SINCRONISMO"))))</f>
        <v>0</v>
      </c>
      <c r="AH783" s="144"/>
      <c r="AI783" s="150" t="s">
        <v>6</v>
      </c>
      <c r="AJ783" s="150">
        <f>E783</f>
        <v>0</v>
      </c>
      <c r="AK783" s="151" t="s">
        <v>60</v>
      </c>
    </row>
    <row r="784" spans="1:37" ht="30" customHeight="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193"/>
      <c r="O784" s="155"/>
      <c r="P784" s="90"/>
      <c r="Q784" s="144"/>
      <c r="R784" s="90"/>
      <c r="S784" s="144"/>
      <c r="T784" s="90"/>
      <c r="U784" s="144"/>
      <c r="V784" s="90"/>
      <c r="W784" s="144"/>
      <c r="X784" s="90"/>
      <c r="Y784" s="144"/>
      <c r="Z784" s="90"/>
      <c r="AA784" s="144"/>
      <c r="AB784" s="90"/>
      <c r="AC784" s="144"/>
      <c r="AD784" s="90"/>
      <c r="AE784" s="144"/>
      <c r="AF784" s="142" t="str">
        <f>IF(AND(O784="",Q784="",S784="",U784="",W784="",Y784="",AA784="",AC784=""),"",IF(OR(AND(O784&lt;&gt;"NA",O784&lt;&gt;"C",O784&lt;&gt;"NC",O784&lt;&gt;"SF",O784&lt;&gt;""),AND(Q784&lt;&gt;"NA",Q784&lt;&gt;"C",Q784&lt;&gt;"NC",Q784&lt;&gt;"SF",Q784&lt;&gt;""),AND(S784&lt;&gt;"NA",S784&lt;&gt;"C",S784&lt;&gt;"NC",S784&lt;&gt;"SF",S784&lt;&gt;""),AND(U784&lt;&gt;"NA",U784&lt;&gt;"C",U784&lt;&gt;"NC",U784&lt;&gt;"SF",U784&lt;&gt;""),AND(W784&lt;&gt;"NA",W784&lt;&gt;"C",W784&lt;&gt;"NC",W784&lt;&gt;"SF",W784&lt;&gt;""),AND(Y784&lt;&gt;"NA",Y784&lt;&gt;"C",Y784&lt;&gt;"NC",Y784&lt;&gt;"SF",Y784&lt;&gt;""),AND(AA784&lt;&gt;"NA",AA784&lt;&gt;"C",AA784&lt;&gt;"NC",AA784&lt;&gt;"SF",AA784&lt;&gt;""),AND(AC784&lt;&gt;"NA",AC784&lt;&gt;"C",AC784&lt;&gt;"NC",AC784&lt;&gt;"SF",AC784&lt;&gt;"")),"FALSO",IF(AND(O784="NA",Q784="NA",S784="NA",U784="NA",W784="NA",Y784="NA",AA784="NA",AC784="NA"),"NA",IF(OR(O784="NC",Q784="NC",S784="NC",U784="NC",W784="NC",Y784="NC",AA784="NC",AC784="NC",O784="SF",Q784="SF",S784="SF",U784="SF",W784="SF",Y784="SF",AA784="SF",AC784="SF"),"NC",IF(OR(O784="C",Q784="C",S784="C",U784="C",W784="C",Y784="C",AA784="C",AC784="C"),"C","")))))</f>
        <v/>
      </c>
      <c r="AG784" s="185" t="b">
        <f>IF(AND(AE784="C",AF784="C"),"UTILIZOU O PDA CORRETAMENTE",IF(AND(AE784="C",AF784="NC"),"UTILIZOU O PDA CORRETAMENTE. NÃO HÁ FOTOS DE TODAS AS ETAPAS",IF(AND(AE784="NC",AF784="NC"),"NÃO UTILIZOU O PDA",IF(AND(AE784="NA",AF784="NA"),"NÃO AVALIADO POR FALHA DE SINCRONISMO"))))</f>
        <v>0</v>
      </c>
      <c r="AH784" s="144"/>
      <c r="AI784" s="150" t="s">
        <v>6</v>
      </c>
      <c r="AJ784" s="150">
        <f>E784</f>
        <v>0</v>
      </c>
      <c r="AK784" s="151" t="s">
        <v>60</v>
      </c>
    </row>
    <row r="785" spans="1:37" ht="30" customHeight="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193"/>
      <c r="O785" s="155"/>
      <c r="P785" s="90"/>
      <c r="Q785" s="144"/>
      <c r="R785" s="90"/>
      <c r="S785" s="144"/>
      <c r="T785" s="90"/>
      <c r="U785" s="144"/>
      <c r="V785" s="90"/>
      <c r="W785" s="144"/>
      <c r="X785" s="90"/>
      <c r="Y785" s="144"/>
      <c r="Z785" s="90"/>
      <c r="AA785" s="144"/>
      <c r="AB785" s="90"/>
      <c r="AC785" s="144"/>
      <c r="AD785" s="90"/>
      <c r="AE785" s="144"/>
      <c r="AF785" s="142" t="str">
        <f>IF(AND(O785="",Q785="",S785="",U785="",W785="",Y785="",AA785="",AC785=""),"",IF(OR(AND(O785&lt;&gt;"NA",O785&lt;&gt;"C",O785&lt;&gt;"NC",O785&lt;&gt;"SF",O785&lt;&gt;""),AND(Q785&lt;&gt;"NA",Q785&lt;&gt;"C",Q785&lt;&gt;"NC",Q785&lt;&gt;"SF",Q785&lt;&gt;""),AND(S785&lt;&gt;"NA",S785&lt;&gt;"C",S785&lt;&gt;"NC",S785&lt;&gt;"SF",S785&lt;&gt;""),AND(U785&lt;&gt;"NA",U785&lt;&gt;"C",U785&lt;&gt;"NC",U785&lt;&gt;"SF",U785&lt;&gt;""),AND(W785&lt;&gt;"NA",W785&lt;&gt;"C",W785&lt;&gt;"NC",W785&lt;&gt;"SF",W785&lt;&gt;""),AND(Y785&lt;&gt;"NA",Y785&lt;&gt;"C",Y785&lt;&gt;"NC",Y785&lt;&gt;"SF",Y785&lt;&gt;""),AND(AA785&lt;&gt;"NA",AA785&lt;&gt;"C",AA785&lt;&gt;"NC",AA785&lt;&gt;"SF",AA785&lt;&gt;""),AND(AC785&lt;&gt;"NA",AC785&lt;&gt;"C",AC785&lt;&gt;"NC",AC785&lt;&gt;"SF",AC785&lt;&gt;"")),"FALSO",IF(AND(O785="NA",Q785="NA",S785="NA",U785="NA",W785="NA",Y785="NA",AA785="NA",AC785="NA"),"NA",IF(OR(O785="NC",Q785="NC",S785="NC",U785="NC",W785="NC",Y785="NC",AA785="NC",AC785="NC",O785="SF",Q785="SF",S785="SF",U785="SF",W785="SF",Y785="SF",AA785="SF",AC785="SF"),"NC",IF(OR(O785="C",Q785="C",S785="C",U785="C",W785="C",Y785="C",AA785="C",AC785="C"),"C","")))))</f>
        <v/>
      </c>
      <c r="AG785" s="185" t="b">
        <f>IF(AND(AE785="C",AF785="C"),"UTILIZOU O PDA CORRETAMENTE",IF(AND(AE785="C",AF785="NC"),"UTILIZOU O PDA CORRETAMENTE. NÃO HÁ FOTOS DE TODAS AS ETAPAS",IF(AND(AE785="NC",AF785="NC"),"NÃO UTILIZOU O PDA",IF(AND(AE785="NA",AF785="NA"),"NÃO AVALIADO POR FALHA DE SINCRONISMO"))))</f>
        <v>0</v>
      </c>
      <c r="AH785" s="144"/>
      <c r="AI785" s="150" t="s">
        <v>6</v>
      </c>
      <c r="AJ785" s="150">
        <f>E785</f>
        <v>0</v>
      </c>
      <c r="AK785" s="151" t="s">
        <v>60</v>
      </c>
    </row>
    <row r="786" spans="1:37" ht="30" customHeight="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193"/>
      <c r="O786" s="155"/>
      <c r="P786" s="90"/>
      <c r="Q786" s="144"/>
      <c r="R786" s="90"/>
      <c r="S786" s="144"/>
      <c r="T786" s="90"/>
      <c r="U786" s="144"/>
      <c r="V786" s="90"/>
      <c r="W786" s="144"/>
      <c r="X786" s="90"/>
      <c r="Y786" s="144"/>
      <c r="Z786" s="90"/>
      <c r="AA786" s="144"/>
      <c r="AB786" s="90"/>
      <c r="AC786" s="144"/>
      <c r="AD786" s="90"/>
      <c r="AE786" s="144"/>
      <c r="AF786" s="142" t="str">
        <f>IF(AND(O786="",Q786="",S786="",U786="",W786="",Y786="",AA786="",AC786=""),"",IF(OR(AND(O786&lt;&gt;"NA",O786&lt;&gt;"C",O786&lt;&gt;"NC",O786&lt;&gt;"SF",O786&lt;&gt;""),AND(Q786&lt;&gt;"NA",Q786&lt;&gt;"C",Q786&lt;&gt;"NC",Q786&lt;&gt;"SF",Q786&lt;&gt;""),AND(S786&lt;&gt;"NA",S786&lt;&gt;"C",S786&lt;&gt;"NC",S786&lt;&gt;"SF",S786&lt;&gt;""),AND(U786&lt;&gt;"NA",U786&lt;&gt;"C",U786&lt;&gt;"NC",U786&lt;&gt;"SF",U786&lt;&gt;""),AND(W786&lt;&gt;"NA",W786&lt;&gt;"C",W786&lt;&gt;"NC",W786&lt;&gt;"SF",W786&lt;&gt;""),AND(Y786&lt;&gt;"NA",Y786&lt;&gt;"C",Y786&lt;&gt;"NC",Y786&lt;&gt;"SF",Y786&lt;&gt;""),AND(AA786&lt;&gt;"NA",AA786&lt;&gt;"C",AA786&lt;&gt;"NC",AA786&lt;&gt;"SF",AA786&lt;&gt;""),AND(AC786&lt;&gt;"NA",AC786&lt;&gt;"C",AC786&lt;&gt;"NC",AC786&lt;&gt;"SF",AC786&lt;&gt;"")),"FALSO",IF(AND(O786="NA",Q786="NA",S786="NA",U786="NA",W786="NA",Y786="NA",AA786="NA",AC786="NA"),"NA",IF(OR(O786="NC",Q786="NC",S786="NC",U786="NC",W786="NC",Y786="NC",AA786="NC",AC786="NC",O786="SF",Q786="SF",S786="SF",U786="SF",W786="SF",Y786="SF",AA786="SF",AC786="SF"),"NC",IF(OR(O786="C",Q786="C",S786="C",U786="C",W786="C",Y786="C",AA786="C",AC786="C"),"C","")))))</f>
        <v/>
      </c>
      <c r="AG786" s="185" t="b">
        <f>IF(AND(AE786="C",AF786="C"),"UTILIZOU O PDA CORRETAMENTE",IF(AND(AE786="C",AF786="NC"),"UTILIZOU O PDA CORRETAMENTE. NÃO HÁ FOTOS DE TODAS AS ETAPAS",IF(AND(AE786="NC",AF786="NC"),"NÃO UTILIZOU O PDA",IF(AND(AE786="NA",AF786="NA"),"NÃO AVALIADO POR FALHA DE SINCRONISMO"))))</f>
        <v>0</v>
      </c>
      <c r="AH786" s="144"/>
      <c r="AI786" s="150" t="s">
        <v>6</v>
      </c>
      <c r="AJ786" s="150">
        <f>E786</f>
        <v>0</v>
      </c>
      <c r="AK786" s="151" t="s">
        <v>60</v>
      </c>
    </row>
    <row r="787" spans="1:37" ht="30" customHeight="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193"/>
      <c r="O787" s="155"/>
      <c r="P787" s="90"/>
      <c r="Q787" s="144"/>
      <c r="R787" s="90"/>
      <c r="S787" s="144"/>
      <c r="T787" s="90"/>
      <c r="U787" s="144"/>
      <c r="V787" s="90"/>
      <c r="W787" s="144"/>
      <c r="X787" s="90"/>
      <c r="Y787" s="144"/>
      <c r="Z787" s="90"/>
      <c r="AA787" s="144"/>
      <c r="AB787" s="90"/>
      <c r="AC787" s="144"/>
      <c r="AD787" s="90"/>
      <c r="AE787" s="144"/>
      <c r="AF787" s="142" t="str">
        <f>IF(AND(O787="",Q787="",S787="",U787="",W787="",Y787="",AA787="",AC787=""),"",IF(OR(AND(O787&lt;&gt;"NA",O787&lt;&gt;"C",O787&lt;&gt;"NC",O787&lt;&gt;"SF",O787&lt;&gt;""),AND(Q787&lt;&gt;"NA",Q787&lt;&gt;"C",Q787&lt;&gt;"NC",Q787&lt;&gt;"SF",Q787&lt;&gt;""),AND(S787&lt;&gt;"NA",S787&lt;&gt;"C",S787&lt;&gt;"NC",S787&lt;&gt;"SF",S787&lt;&gt;""),AND(U787&lt;&gt;"NA",U787&lt;&gt;"C",U787&lt;&gt;"NC",U787&lt;&gt;"SF",U787&lt;&gt;""),AND(W787&lt;&gt;"NA",W787&lt;&gt;"C",W787&lt;&gt;"NC",W787&lt;&gt;"SF",W787&lt;&gt;""),AND(Y787&lt;&gt;"NA",Y787&lt;&gt;"C",Y787&lt;&gt;"NC",Y787&lt;&gt;"SF",Y787&lt;&gt;""),AND(AA787&lt;&gt;"NA",AA787&lt;&gt;"C",AA787&lt;&gt;"NC",AA787&lt;&gt;"SF",AA787&lt;&gt;""),AND(AC787&lt;&gt;"NA",AC787&lt;&gt;"C",AC787&lt;&gt;"NC",AC787&lt;&gt;"SF",AC787&lt;&gt;"")),"FALSO",IF(AND(O787="NA",Q787="NA",S787="NA",U787="NA",W787="NA",Y787="NA",AA787="NA",AC787="NA"),"NA",IF(OR(O787="NC",Q787="NC",S787="NC",U787="NC",W787="NC",Y787="NC",AA787="NC",AC787="NC",O787="SF",Q787="SF",S787="SF",U787="SF",W787="SF",Y787="SF",AA787="SF",AC787="SF"),"NC",IF(OR(O787="C",Q787="C",S787="C",U787="C",W787="C",Y787="C",AA787="C",AC787="C"),"C","")))))</f>
        <v/>
      </c>
      <c r="AG787" s="185" t="b">
        <f>IF(AND(AE787="C",AF787="C"),"UTILIZOU O PDA CORRETAMENTE",IF(AND(AE787="C",AF787="NC"),"UTILIZOU O PDA CORRETAMENTE. NÃO HÁ FOTOS DE TODAS AS ETAPAS",IF(AND(AE787="NC",AF787="NC"),"NÃO UTILIZOU O PDA",IF(AND(AE787="NA",AF787="NA"),"NÃO AVALIADO POR FALHA DE SINCRONISMO"))))</f>
        <v>0</v>
      </c>
      <c r="AH787" s="144"/>
      <c r="AI787" s="150" t="s">
        <v>6</v>
      </c>
      <c r="AJ787" s="150">
        <f>E787</f>
        <v>0</v>
      </c>
      <c r="AK787" s="151" t="s">
        <v>60</v>
      </c>
    </row>
    <row r="788" spans="1:37" ht="30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193"/>
      <c r="O788" s="155"/>
      <c r="P788" s="90"/>
      <c r="Q788" s="144"/>
      <c r="R788" s="90"/>
      <c r="S788" s="144"/>
      <c r="T788" s="90"/>
      <c r="U788" s="144"/>
      <c r="V788" s="90"/>
      <c r="W788" s="144"/>
      <c r="X788" s="90"/>
      <c r="Y788" s="144"/>
      <c r="Z788" s="90"/>
      <c r="AA788" s="144"/>
      <c r="AB788" s="90"/>
      <c r="AC788" s="144"/>
      <c r="AD788" s="90"/>
      <c r="AE788" s="144"/>
      <c r="AF788" s="142" t="str">
        <f>IF(AND(O788="",Q788="",S788="",U788="",W788="",Y788="",AA788="",AC788=""),"",IF(OR(AND(O788&lt;&gt;"NA",O788&lt;&gt;"C",O788&lt;&gt;"NC",O788&lt;&gt;"SF",O788&lt;&gt;""),AND(Q788&lt;&gt;"NA",Q788&lt;&gt;"C",Q788&lt;&gt;"NC",Q788&lt;&gt;"SF",Q788&lt;&gt;""),AND(S788&lt;&gt;"NA",S788&lt;&gt;"C",S788&lt;&gt;"NC",S788&lt;&gt;"SF",S788&lt;&gt;""),AND(U788&lt;&gt;"NA",U788&lt;&gt;"C",U788&lt;&gt;"NC",U788&lt;&gt;"SF",U788&lt;&gt;""),AND(W788&lt;&gt;"NA",W788&lt;&gt;"C",W788&lt;&gt;"NC",W788&lt;&gt;"SF",W788&lt;&gt;""),AND(Y788&lt;&gt;"NA",Y788&lt;&gt;"C",Y788&lt;&gt;"NC",Y788&lt;&gt;"SF",Y788&lt;&gt;""),AND(AA788&lt;&gt;"NA",AA788&lt;&gt;"C",AA788&lt;&gt;"NC",AA788&lt;&gt;"SF",AA788&lt;&gt;""),AND(AC788&lt;&gt;"NA",AC788&lt;&gt;"C",AC788&lt;&gt;"NC",AC788&lt;&gt;"SF",AC788&lt;&gt;"")),"FALSO",IF(AND(O788="NA",Q788="NA",S788="NA",U788="NA",W788="NA",Y788="NA",AA788="NA",AC788="NA"),"NA",IF(OR(O788="NC",Q788="NC",S788="NC",U788="NC",W788="NC",Y788="NC",AA788="NC",AC788="NC",O788="SF",Q788="SF",S788="SF",U788="SF",W788="SF",Y788="SF",AA788="SF",AC788="SF"),"NC",IF(OR(O788="C",Q788="C",S788="C",U788="C",W788="C",Y788="C",AA788="C",AC788="C"),"C","")))))</f>
        <v/>
      </c>
      <c r="AG788" s="185" t="b">
        <f>IF(AND(AE788="C",AF788="C"),"UTILIZOU O PDA CORRETAMENTE",IF(AND(AE788="C",AF788="NC"),"UTILIZOU O PDA CORRETAMENTE. NÃO HÁ FOTOS DE TODAS AS ETAPAS",IF(AND(AE788="NC",AF788="NC"),"NÃO UTILIZOU O PDA",IF(AND(AE788="NA",AF788="NA"),"NÃO AVALIADO POR FALHA DE SINCRONISMO"))))</f>
        <v>0</v>
      </c>
      <c r="AH788" s="144"/>
      <c r="AI788" s="150" t="s">
        <v>6</v>
      </c>
      <c r="AJ788" s="150">
        <f>E788</f>
        <v>0</v>
      </c>
      <c r="AK788" s="151" t="s">
        <v>60</v>
      </c>
    </row>
    <row r="789" spans="1:37" ht="30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193"/>
      <c r="O789" s="155"/>
      <c r="P789" s="90"/>
      <c r="Q789" s="144"/>
      <c r="R789" s="90"/>
      <c r="S789" s="144"/>
      <c r="T789" s="90"/>
      <c r="U789" s="144"/>
      <c r="V789" s="90"/>
      <c r="W789" s="144"/>
      <c r="X789" s="90"/>
      <c r="Y789" s="144"/>
      <c r="Z789" s="90"/>
      <c r="AA789" s="144"/>
      <c r="AB789" s="90"/>
      <c r="AC789" s="144"/>
      <c r="AD789" s="90"/>
      <c r="AE789" s="144"/>
      <c r="AF789" s="142" t="str">
        <f>IF(AND(O789="",Q789="",S789="",U789="",W789="",Y789="",AA789="",AC789=""),"",IF(OR(AND(O789&lt;&gt;"NA",O789&lt;&gt;"C",O789&lt;&gt;"NC",O789&lt;&gt;"SF",O789&lt;&gt;""),AND(Q789&lt;&gt;"NA",Q789&lt;&gt;"C",Q789&lt;&gt;"NC",Q789&lt;&gt;"SF",Q789&lt;&gt;""),AND(S789&lt;&gt;"NA",S789&lt;&gt;"C",S789&lt;&gt;"NC",S789&lt;&gt;"SF",S789&lt;&gt;""),AND(U789&lt;&gt;"NA",U789&lt;&gt;"C",U789&lt;&gt;"NC",U789&lt;&gt;"SF",U789&lt;&gt;""),AND(W789&lt;&gt;"NA",W789&lt;&gt;"C",W789&lt;&gt;"NC",W789&lt;&gt;"SF",W789&lt;&gt;""),AND(Y789&lt;&gt;"NA",Y789&lt;&gt;"C",Y789&lt;&gt;"NC",Y789&lt;&gt;"SF",Y789&lt;&gt;""),AND(AA789&lt;&gt;"NA",AA789&lt;&gt;"C",AA789&lt;&gt;"NC",AA789&lt;&gt;"SF",AA789&lt;&gt;""),AND(AC789&lt;&gt;"NA",AC789&lt;&gt;"C",AC789&lt;&gt;"NC",AC789&lt;&gt;"SF",AC789&lt;&gt;"")),"FALSO",IF(AND(O789="NA",Q789="NA",S789="NA",U789="NA",W789="NA",Y789="NA",AA789="NA",AC789="NA"),"NA",IF(OR(O789="NC",Q789="NC",S789="NC",U789="NC",W789="NC",Y789="NC",AA789="NC",AC789="NC",O789="SF",Q789="SF",S789="SF",U789="SF",W789="SF",Y789="SF",AA789="SF",AC789="SF"),"NC",IF(OR(O789="C",Q789="C",S789="C",U789="C",W789="C",Y789="C",AA789="C",AC789="C"),"C","")))))</f>
        <v/>
      </c>
      <c r="AG789" s="185" t="b">
        <f>IF(AND(AE789="C",AF789="C"),"UTILIZOU O PDA CORRETAMENTE",IF(AND(AE789="C",AF789="NC"),"UTILIZOU O PDA CORRETAMENTE. NÃO HÁ FOTOS DE TODAS AS ETAPAS",IF(AND(AE789="NC",AF789="NC"),"NÃO UTILIZOU O PDA",IF(AND(AE789="NA",AF789="NA"),"NÃO AVALIADO POR FALHA DE SINCRONISMO"))))</f>
        <v>0</v>
      </c>
      <c r="AH789" s="144"/>
      <c r="AI789" s="150" t="s">
        <v>6</v>
      </c>
      <c r="AJ789" s="150">
        <f>E789</f>
        <v>0</v>
      </c>
      <c r="AK789" s="151" t="s">
        <v>60</v>
      </c>
    </row>
    <row r="790" spans="1:37" ht="30" customHeight="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193"/>
      <c r="O790" s="155"/>
      <c r="P790" s="90"/>
      <c r="Q790" s="144"/>
      <c r="R790" s="90"/>
      <c r="S790" s="144"/>
      <c r="T790" s="90"/>
      <c r="U790" s="144"/>
      <c r="V790" s="90"/>
      <c r="W790" s="144"/>
      <c r="X790" s="90"/>
      <c r="Y790" s="144"/>
      <c r="Z790" s="90"/>
      <c r="AA790" s="144"/>
      <c r="AB790" s="90"/>
      <c r="AC790" s="144"/>
      <c r="AD790" s="90"/>
      <c r="AE790" s="144"/>
      <c r="AF790" s="142" t="str">
        <f>IF(AND(O790="",Q790="",S790="",U790="",W790="",Y790="",AA790="",AC790=""),"",IF(OR(AND(O790&lt;&gt;"NA",O790&lt;&gt;"C",O790&lt;&gt;"NC",O790&lt;&gt;"SF",O790&lt;&gt;""),AND(Q790&lt;&gt;"NA",Q790&lt;&gt;"C",Q790&lt;&gt;"NC",Q790&lt;&gt;"SF",Q790&lt;&gt;""),AND(S790&lt;&gt;"NA",S790&lt;&gt;"C",S790&lt;&gt;"NC",S790&lt;&gt;"SF",S790&lt;&gt;""),AND(U790&lt;&gt;"NA",U790&lt;&gt;"C",U790&lt;&gt;"NC",U790&lt;&gt;"SF",U790&lt;&gt;""),AND(W790&lt;&gt;"NA",W790&lt;&gt;"C",W790&lt;&gt;"NC",W790&lt;&gt;"SF",W790&lt;&gt;""),AND(Y790&lt;&gt;"NA",Y790&lt;&gt;"C",Y790&lt;&gt;"NC",Y790&lt;&gt;"SF",Y790&lt;&gt;""),AND(AA790&lt;&gt;"NA",AA790&lt;&gt;"C",AA790&lt;&gt;"NC",AA790&lt;&gt;"SF",AA790&lt;&gt;""),AND(AC790&lt;&gt;"NA",AC790&lt;&gt;"C",AC790&lt;&gt;"NC",AC790&lt;&gt;"SF",AC790&lt;&gt;"")),"FALSO",IF(AND(O790="NA",Q790="NA",S790="NA",U790="NA",W790="NA",Y790="NA",AA790="NA",AC790="NA"),"NA",IF(OR(O790="NC",Q790="NC",S790="NC",U790="NC",W790="NC",Y790="NC",AA790="NC",AC790="NC",O790="SF",Q790="SF",S790="SF",U790="SF",W790="SF",Y790="SF",AA790="SF",AC790="SF"),"NC",IF(OR(O790="C",Q790="C",S790="C",U790="C",W790="C",Y790="C",AA790="C",AC790="C"),"C","")))))</f>
        <v/>
      </c>
      <c r="AG790" s="185" t="b">
        <f>IF(AND(AE790="C",AF790="C"),"UTILIZOU O PDA CORRETAMENTE",IF(AND(AE790="C",AF790="NC"),"UTILIZOU O PDA CORRETAMENTE. NÃO HÁ FOTOS DE TODAS AS ETAPAS",IF(AND(AE790="NC",AF790="NC"),"NÃO UTILIZOU O PDA",IF(AND(AE790="NA",AF790="NA"),"NÃO AVALIADO POR FALHA DE SINCRONISMO"))))</f>
        <v>0</v>
      </c>
      <c r="AH790" s="144"/>
      <c r="AI790" s="150" t="s">
        <v>6</v>
      </c>
      <c r="AJ790" s="150">
        <f>E790</f>
        <v>0</v>
      </c>
      <c r="AK790" s="151" t="s">
        <v>60</v>
      </c>
    </row>
    <row r="791" spans="1:37" ht="30" customHeight="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193"/>
      <c r="O791" s="155"/>
      <c r="P791" s="90"/>
      <c r="Q791" s="144"/>
      <c r="R791" s="90"/>
      <c r="S791" s="144"/>
      <c r="T791" s="90"/>
      <c r="U791" s="144"/>
      <c r="V791" s="90"/>
      <c r="W791" s="144"/>
      <c r="X791" s="90"/>
      <c r="Y791" s="144"/>
      <c r="Z791" s="90"/>
      <c r="AA791" s="144"/>
      <c r="AB791" s="90"/>
      <c r="AC791" s="144"/>
      <c r="AD791" s="90"/>
      <c r="AE791" s="144"/>
      <c r="AF791" s="142" t="str">
        <f>IF(AND(O791="",Q791="",S791="",U791="",W791="",Y791="",AA791="",AC791=""),"",IF(OR(AND(O791&lt;&gt;"NA",O791&lt;&gt;"C",O791&lt;&gt;"NC",O791&lt;&gt;"SF",O791&lt;&gt;""),AND(Q791&lt;&gt;"NA",Q791&lt;&gt;"C",Q791&lt;&gt;"NC",Q791&lt;&gt;"SF",Q791&lt;&gt;""),AND(S791&lt;&gt;"NA",S791&lt;&gt;"C",S791&lt;&gt;"NC",S791&lt;&gt;"SF",S791&lt;&gt;""),AND(U791&lt;&gt;"NA",U791&lt;&gt;"C",U791&lt;&gt;"NC",U791&lt;&gt;"SF",U791&lt;&gt;""),AND(W791&lt;&gt;"NA",W791&lt;&gt;"C",W791&lt;&gt;"NC",W791&lt;&gt;"SF",W791&lt;&gt;""),AND(Y791&lt;&gt;"NA",Y791&lt;&gt;"C",Y791&lt;&gt;"NC",Y791&lt;&gt;"SF",Y791&lt;&gt;""),AND(AA791&lt;&gt;"NA",AA791&lt;&gt;"C",AA791&lt;&gt;"NC",AA791&lt;&gt;"SF",AA791&lt;&gt;""),AND(AC791&lt;&gt;"NA",AC791&lt;&gt;"C",AC791&lt;&gt;"NC",AC791&lt;&gt;"SF",AC791&lt;&gt;"")),"FALSO",IF(AND(O791="NA",Q791="NA",S791="NA",U791="NA",W791="NA",Y791="NA",AA791="NA",AC791="NA"),"NA",IF(OR(O791="NC",Q791="NC",S791="NC",U791="NC",W791="NC",Y791="NC",AA791="NC",AC791="NC",O791="SF",Q791="SF",S791="SF",U791="SF",W791="SF",Y791="SF",AA791="SF",AC791="SF"),"NC",IF(OR(O791="C",Q791="C",S791="C",U791="C",W791="C",Y791="C",AA791="C",AC791="C"),"C","")))))</f>
        <v/>
      </c>
      <c r="AG791" s="185" t="b">
        <f>IF(AND(AE791="C",AF791="C"),"UTILIZOU O PDA CORRETAMENTE",IF(AND(AE791="C",AF791="NC"),"UTILIZOU O PDA CORRETAMENTE. NÃO HÁ FOTOS DE TODAS AS ETAPAS",IF(AND(AE791="NC",AF791="NC"),"NÃO UTILIZOU O PDA",IF(AND(AE791="NA",AF791="NA"),"NÃO AVALIADO POR FALHA DE SINCRONISMO"))))</f>
        <v>0</v>
      </c>
      <c r="AH791" s="144"/>
      <c r="AI791" s="150" t="s">
        <v>6</v>
      </c>
      <c r="AJ791" s="150">
        <f>E791</f>
        <v>0</v>
      </c>
      <c r="AK791" s="151" t="s">
        <v>60</v>
      </c>
    </row>
    <row r="792" spans="1:37" ht="30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193"/>
      <c r="O792" s="155"/>
      <c r="P792" s="90"/>
      <c r="Q792" s="144"/>
      <c r="R792" s="90"/>
      <c r="S792" s="144"/>
      <c r="T792" s="90"/>
      <c r="U792" s="144"/>
      <c r="V792" s="90"/>
      <c r="W792" s="144"/>
      <c r="X792" s="90"/>
      <c r="Y792" s="144"/>
      <c r="Z792" s="90"/>
      <c r="AA792" s="144"/>
      <c r="AB792" s="90"/>
      <c r="AC792" s="144"/>
      <c r="AD792" s="90"/>
      <c r="AE792" s="144"/>
      <c r="AF792" s="142" t="str">
        <f>IF(AND(O792="",Q792="",S792="",U792="",W792="",Y792="",AA792="",AC792=""),"",IF(OR(AND(O792&lt;&gt;"NA",O792&lt;&gt;"C",O792&lt;&gt;"NC",O792&lt;&gt;"SF",O792&lt;&gt;""),AND(Q792&lt;&gt;"NA",Q792&lt;&gt;"C",Q792&lt;&gt;"NC",Q792&lt;&gt;"SF",Q792&lt;&gt;""),AND(S792&lt;&gt;"NA",S792&lt;&gt;"C",S792&lt;&gt;"NC",S792&lt;&gt;"SF",S792&lt;&gt;""),AND(U792&lt;&gt;"NA",U792&lt;&gt;"C",U792&lt;&gt;"NC",U792&lt;&gt;"SF",U792&lt;&gt;""),AND(W792&lt;&gt;"NA",W792&lt;&gt;"C",W792&lt;&gt;"NC",W792&lt;&gt;"SF",W792&lt;&gt;""),AND(Y792&lt;&gt;"NA",Y792&lt;&gt;"C",Y792&lt;&gt;"NC",Y792&lt;&gt;"SF",Y792&lt;&gt;""),AND(AA792&lt;&gt;"NA",AA792&lt;&gt;"C",AA792&lt;&gt;"NC",AA792&lt;&gt;"SF",AA792&lt;&gt;""),AND(AC792&lt;&gt;"NA",AC792&lt;&gt;"C",AC792&lt;&gt;"NC",AC792&lt;&gt;"SF",AC792&lt;&gt;"")),"FALSO",IF(AND(O792="NA",Q792="NA",S792="NA",U792="NA",W792="NA",Y792="NA",AA792="NA",AC792="NA"),"NA",IF(OR(O792="NC",Q792="NC",S792="NC",U792="NC",W792="NC",Y792="NC",AA792="NC",AC792="NC",O792="SF",Q792="SF",S792="SF",U792="SF",W792="SF",Y792="SF",AA792="SF",AC792="SF"),"NC",IF(OR(O792="C",Q792="C",S792="C",U792="C",W792="C",Y792="C",AA792="C",AC792="C"),"C","")))))</f>
        <v/>
      </c>
      <c r="AG792" s="185" t="b">
        <f>IF(AND(AE792="C",AF792="C"),"UTILIZOU O PDA CORRETAMENTE",IF(AND(AE792="C",AF792="NC"),"UTILIZOU O PDA CORRETAMENTE. NÃO HÁ FOTOS DE TODAS AS ETAPAS",IF(AND(AE792="NC",AF792="NC"),"NÃO UTILIZOU O PDA",IF(AND(AE792="NA",AF792="NA"),"NÃO AVALIADO POR FALHA DE SINCRONISMO"))))</f>
        <v>0</v>
      </c>
      <c r="AH792" s="144"/>
      <c r="AI792" s="150" t="s">
        <v>6</v>
      </c>
      <c r="AJ792" s="150">
        <f>E792</f>
        <v>0</v>
      </c>
      <c r="AK792" s="151" t="s">
        <v>60</v>
      </c>
    </row>
    <row r="793" spans="1:37" ht="30" customHeight="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193"/>
      <c r="O793" s="155"/>
      <c r="P793" s="90"/>
      <c r="Q793" s="144"/>
      <c r="R793" s="90"/>
      <c r="S793" s="144"/>
      <c r="T793" s="90"/>
      <c r="U793" s="144"/>
      <c r="V793" s="90"/>
      <c r="W793" s="144"/>
      <c r="X793" s="90"/>
      <c r="Y793" s="144"/>
      <c r="Z793" s="90"/>
      <c r="AA793" s="144"/>
      <c r="AB793" s="90"/>
      <c r="AC793" s="144"/>
      <c r="AD793" s="90"/>
      <c r="AE793" s="144"/>
      <c r="AF793" s="142" t="str">
        <f>IF(AND(O793="",Q793="",S793="",U793="",W793="",Y793="",AA793="",AC793=""),"",IF(OR(AND(O793&lt;&gt;"NA",O793&lt;&gt;"C",O793&lt;&gt;"NC",O793&lt;&gt;"SF",O793&lt;&gt;""),AND(Q793&lt;&gt;"NA",Q793&lt;&gt;"C",Q793&lt;&gt;"NC",Q793&lt;&gt;"SF",Q793&lt;&gt;""),AND(S793&lt;&gt;"NA",S793&lt;&gt;"C",S793&lt;&gt;"NC",S793&lt;&gt;"SF",S793&lt;&gt;""),AND(U793&lt;&gt;"NA",U793&lt;&gt;"C",U793&lt;&gt;"NC",U793&lt;&gt;"SF",U793&lt;&gt;""),AND(W793&lt;&gt;"NA",W793&lt;&gt;"C",W793&lt;&gt;"NC",W793&lt;&gt;"SF",W793&lt;&gt;""),AND(Y793&lt;&gt;"NA",Y793&lt;&gt;"C",Y793&lt;&gt;"NC",Y793&lt;&gt;"SF",Y793&lt;&gt;""),AND(AA793&lt;&gt;"NA",AA793&lt;&gt;"C",AA793&lt;&gt;"NC",AA793&lt;&gt;"SF",AA793&lt;&gt;""),AND(AC793&lt;&gt;"NA",AC793&lt;&gt;"C",AC793&lt;&gt;"NC",AC793&lt;&gt;"SF",AC793&lt;&gt;"")),"FALSO",IF(AND(O793="NA",Q793="NA",S793="NA",U793="NA",W793="NA",Y793="NA",AA793="NA",AC793="NA"),"NA",IF(OR(O793="NC",Q793="NC",S793="NC",U793="NC",W793="NC",Y793="NC",AA793="NC",AC793="NC",O793="SF",Q793="SF",S793="SF",U793="SF",W793="SF",Y793="SF",AA793="SF",AC793="SF"),"NC",IF(OR(O793="C",Q793="C",S793="C",U793="C",W793="C",Y793="C",AA793="C",AC793="C"),"C","")))))</f>
        <v/>
      </c>
      <c r="AG793" s="185" t="b">
        <f>IF(AND(AE793="C",AF793="C"),"UTILIZOU O PDA CORRETAMENTE",IF(AND(AE793="C",AF793="NC"),"UTILIZOU O PDA CORRETAMENTE. NÃO HÁ FOTOS DE TODAS AS ETAPAS",IF(AND(AE793="NC",AF793="NC"),"NÃO UTILIZOU O PDA",IF(AND(AE793="NA",AF793="NA"),"NÃO AVALIADO POR FALHA DE SINCRONISMO"))))</f>
        <v>0</v>
      </c>
      <c r="AH793" s="144"/>
      <c r="AI793" s="150" t="s">
        <v>6</v>
      </c>
      <c r="AJ793" s="150">
        <f>E793</f>
        <v>0</v>
      </c>
      <c r="AK793" s="151" t="s">
        <v>60</v>
      </c>
    </row>
    <row r="794" spans="1:37" ht="30" customHeight="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193"/>
      <c r="O794" s="155"/>
      <c r="P794" s="90"/>
      <c r="Q794" s="144"/>
      <c r="R794" s="90"/>
      <c r="S794" s="144"/>
      <c r="T794" s="90"/>
      <c r="U794" s="144"/>
      <c r="V794" s="90"/>
      <c r="W794" s="144"/>
      <c r="X794" s="90"/>
      <c r="Y794" s="144"/>
      <c r="Z794" s="90"/>
      <c r="AA794" s="144"/>
      <c r="AB794" s="90"/>
      <c r="AC794" s="144"/>
      <c r="AD794" s="90"/>
      <c r="AE794" s="144"/>
      <c r="AF794" s="142" t="str">
        <f>IF(AND(O794="",Q794="",S794="",U794="",W794="",Y794="",AA794="",AC794=""),"",IF(OR(AND(O794&lt;&gt;"NA",O794&lt;&gt;"C",O794&lt;&gt;"NC",O794&lt;&gt;"SF",O794&lt;&gt;""),AND(Q794&lt;&gt;"NA",Q794&lt;&gt;"C",Q794&lt;&gt;"NC",Q794&lt;&gt;"SF",Q794&lt;&gt;""),AND(S794&lt;&gt;"NA",S794&lt;&gt;"C",S794&lt;&gt;"NC",S794&lt;&gt;"SF",S794&lt;&gt;""),AND(U794&lt;&gt;"NA",U794&lt;&gt;"C",U794&lt;&gt;"NC",U794&lt;&gt;"SF",U794&lt;&gt;""),AND(W794&lt;&gt;"NA",W794&lt;&gt;"C",W794&lt;&gt;"NC",W794&lt;&gt;"SF",W794&lt;&gt;""),AND(Y794&lt;&gt;"NA",Y794&lt;&gt;"C",Y794&lt;&gt;"NC",Y794&lt;&gt;"SF",Y794&lt;&gt;""),AND(AA794&lt;&gt;"NA",AA794&lt;&gt;"C",AA794&lt;&gt;"NC",AA794&lt;&gt;"SF",AA794&lt;&gt;""),AND(AC794&lt;&gt;"NA",AC794&lt;&gt;"C",AC794&lt;&gt;"NC",AC794&lt;&gt;"SF",AC794&lt;&gt;"")),"FALSO",IF(AND(O794="NA",Q794="NA",S794="NA",U794="NA",W794="NA",Y794="NA",AA794="NA",AC794="NA"),"NA",IF(OR(O794="NC",Q794="NC",S794="NC",U794="NC",W794="NC",Y794="NC",AA794="NC",AC794="NC",O794="SF",Q794="SF",S794="SF",U794="SF",W794="SF",Y794="SF",AA794="SF",AC794="SF"),"NC",IF(OR(O794="C",Q794="C",S794="C",U794="C",W794="C",Y794="C",AA794="C",AC794="C"),"C","")))))</f>
        <v/>
      </c>
      <c r="AG794" s="185" t="b">
        <f>IF(AND(AE794="C",AF794="C"),"UTILIZOU O PDA CORRETAMENTE",IF(AND(AE794="C",AF794="NC"),"UTILIZOU O PDA CORRETAMENTE. NÃO HÁ FOTOS DE TODAS AS ETAPAS",IF(AND(AE794="NC",AF794="NC"),"NÃO UTILIZOU O PDA",IF(AND(AE794="NA",AF794="NA"),"NÃO AVALIADO POR FALHA DE SINCRONISMO"))))</f>
        <v>0</v>
      </c>
      <c r="AH794" s="144"/>
      <c r="AI794" s="150" t="s">
        <v>6</v>
      </c>
      <c r="AJ794" s="150">
        <f>E794</f>
        <v>0</v>
      </c>
      <c r="AK794" s="151" t="s">
        <v>60</v>
      </c>
    </row>
    <row r="795" spans="1:37" ht="30" customHeight="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193"/>
      <c r="O795" s="155"/>
      <c r="P795" s="90"/>
      <c r="Q795" s="144"/>
      <c r="R795" s="90"/>
      <c r="S795" s="144"/>
      <c r="T795" s="90"/>
      <c r="U795" s="144"/>
      <c r="V795" s="90"/>
      <c r="W795" s="144"/>
      <c r="X795" s="90"/>
      <c r="Y795" s="144"/>
      <c r="Z795" s="90"/>
      <c r="AA795" s="144"/>
      <c r="AB795" s="90"/>
      <c r="AC795" s="144"/>
      <c r="AD795" s="90"/>
      <c r="AE795" s="144"/>
      <c r="AF795" s="142" t="str">
        <f>IF(AND(O795="",Q795="",S795="",U795="",W795="",Y795="",AA795="",AC795=""),"",IF(OR(AND(O795&lt;&gt;"NA",O795&lt;&gt;"C",O795&lt;&gt;"NC",O795&lt;&gt;"SF",O795&lt;&gt;""),AND(Q795&lt;&gt;"NA",Q795&lt;&gt;"C",Q795&lt;&gt;"NC",Q795&lt;&gt;"SF",Q795&lt;&gt;""),AND(S795&lt;&gt;"NA",S795&lt;&gt;"C",S795&lt;&gt;"NC",S795&lt;&gt;"SF",S795&lt;&gt;""),AND(U795&lt;&gt;"NA",U795&lt;&gt;"C",U795&lt;&gt;"NC",U795&lt;&gt;"SF",U795&lt;&gt;""),AND(W795&lt;&gt;"NA",W795&lt;&gt;"C",W795&lt;&gt;"NC",W795&lt;&gt;"SF",W795&lt;&gt;""),AND(Y795&lt;&gt;"NA",Y795&lt;&gt;"C",Y795&lt;&gt;"NC",Y795&lt;&gt;"SF",Y795&lt;&gt;""),AND(AA795&lt;&gt;"NA",AA795&lt;&gt;"C",AA795&lt;&gt;"NC",AA795&lt;&gt;"SF",AA795&lt;&gt;""),AND(AC795&lt;&gt;"NA",AC795&lt;&gt;"C",AC795&lt;&gt;"NC",AC795&lt;&gt;"SF",AC795&lt;&gt;"")),"FALSO",IF(AND(O795="NA",Q795="NA",S795="NA",U795="NA",W795="NA",Y795="NA",AA795="NA",AC795="NA"),"NA",IF(OR(O795="NC",Q795="NC",S795="NC",U795="NC",W795="NC",Y795="NC",AA795="NC",AC795="NC",O795="SF",Q795="SF",S795="SF",U795="SF",W795="SF",Y795="SF",AA795="SF",AC795="SF"),"NC",IF(OR(O795="C",Q795="C",S795="C",U795="C",W795="C",Y795="C",AA795="C",AC795="C"),"C","")))))</f>
        <v/>
      </c>
      <c r="AG795" s="185" t="b">
        <f>IF(AND(AE795="C",AF795="C"),"UTILIZOU O PDA CORRETAMENTE",IF(AND(AE795="C",AF795="NC"),"UTILIZOU O PDA CORRETAMENTE. NÃO HÁ FOTOS DE TODAS AS ETAPAS",IF(AND(AE795="NC",AF795="NC"),"NÃO UTILIZOU O PDA",IF(AND(AE795="NA",AF795="NA"),"NÃO AVALIADO POR FALHA DE SINCRONISMO"))))</f>
        <v>0</v>
      </c>
      <c r="AH795" s="144"/>
      <c r="AI795" s="150" t="s">
        <v>6</v>
      </c>
      <c r="AJ795" s="150">
        <f>E795</f>
        <v>0</v>
      </c>
      <c r="AK795" s="151" t="s">
        <v>60</v>
      </c>
    </row>
    <row r="796" spans="1:37" ht="30" customHeight="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193"/>
      <c r="O796" s="155"/>
      <c r="P796" s="90"/>
      <c r="Q796" s="144"/>
      <c r="R796" s="90"/>
      <c r="S796" s="144"/>
      <c r="T796" s="90"/>
      <c r="U796" s="144"/>
      <c r="V796" s="90"/>
      <c r="W796" s="144"/>
      <c r="X796" s="90"/>
      <c r="Y796" s="144"/>
      <c r="Z796" s="90"/>
      <c r="AA796" s="144"/>
      <c r="AB796" s="90"/>
      <c r="AC796" s="144"/>
      <c r="AD796" s="90"/>
      <c r="AE796" s="144"/>
      <c r="AF796" s="142" t="str">
        <f>IF(AND(O796="",Q796="",S796="",U796="",W796="",Y796="",AA796="",AC796=""),"",IF(OR(AND(O796&lt;&gt;"NA",O796&lt;&gt;"C",O796&lt;&gt;"NC",O796&lt;&gt;"SF",O796&lt;&gt;""),AND(Q796&lt;&gt;"NA",Q796&lt;&gt;"C",Q796&lt;&gt;"NC",Q796&lt;&gt;"SF",Q796&lt;&gt;""),AND(S796&lt;&gt;"NA",S796&lt;&gt;"C",S796&lt;&gt;"NC",S796&lt;&gt;"SF",S796&lt;&gt;""),AND(U796&lt;&gt;"NA",U796&lt;&gt;"C",U796&lt;&gt;"NC",U796&lt;&gt;"SF",U796&lt;&gt;""),AND(W796&lt;&gt;"NA",W796&lt;&gt;"C",W796&lt;&gt;"NC",W796&lt;&gt;"SF",W796&lt;&gt;""),AND(Y796&lt;&gt;"NA",Y796&lt;&gt;"C",Y796&lt;&gt;"NC",Y796&lt;&gt;"SF",Y796&lt;&gt;""),AND(AA796&lt;&gt;"NA",AA796&lt;&gt;"C",AA796&lt;&gt;"NC",AA796&lt;&gt;"SF",AA796&lt;&gt;""),AND(AC796&lt;&gt;"NA",AC796&lt;&gt;"C",AC796&lt;&gt;"NC",AC796&lt;&gt;"SF",AC796&lt;&gt;"")),"FALSO",IF(AND(O796="NA",Q796="NA",S796="NA",U796="NA",W796="NA",Y796="NA",AA796="NA",AC796="NA"),"NA",IF(OR(O796="NC",Q796="NC",S796="NC",U796="NC",W796="NC",Y796="NC",AA796="NC",AC796="NC",O796="SF",Q796="SF",S796="SF",U796="SF",W796="SF",Y796="SF",AA796="SF",AC796="SF"),"NC",IF(OR(O796="C",Q796="C",S796="C",U796="C",W796="C",Y796="C",AA796="C",AC796="C"),"C","")))))</f>
        <v/>
      </c>
      <c r="AG796" s="185" t="b">
        <f>IF(AND(AE796="C",AF796="C"),"UTILIZOU O PDA CORRETAMENTE",IF(AND(AE796="C",AF796="NC"),"UTILIZOU O PDA CORRETAMENTE. NÃO HÁ FOTOS DE TODAS AS ETAPAS",IF(AND(AE796="NC",AF796="NC"),"NÃO UTILIZOU O PDA",IF(AND(AE796="NA",AF796="NA"),"NÃO AVALIADO POR FALHA DE SINCRONISMO"))))</f>
        <v>0</v>
      </c>
      <c r="AH796" s="144"/>
      <c r="AI796" s="150" t="s">
        <v>6</v>
      </c>
      <c r="AJ796" s="150">
        <f>E796</f>
        <v>0</v>
      </c>
      <c r="AK796" s="151" t="s">
        <v>60</v>
      </c>
    </row>
    <row r="797" spans="1:37" ht="30" customHeight="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193"/>
      <c r="O797" s="155"/>
      <c r="P797" s="90"/>
      <c r="Q797" s="144"/>
      <c r="R797" s="90"/>
      <c r="S797" s="144"/>
      <c r="T797" s="90"/>
      <c r="U797" s="144"/>
      <c r="V797" s="90"/>
      <c r="W797" s="144"/>
      <c r="X797" s="90"/>
      <c r="Y797" s="144"/>
      <c r="Z797" s="90"/>
      <c r="AA797" s="144"/>
      <c r="AB797" s="90"/>
      <c r="AC797" s="144"/>
      <c r="AD797" s="90"/>
      <c r="AE797" s="144"/>
      <c r="AF797" s="142" t="str">
        <f>IF(AND(O797="",Q797="",S797="",U797="",W797="",Y797="",AA797="",AC797=""),"",IF(OR(AND(O797&lt;&gt;"NA",O797&lt;&gt;"C",O797&lt;&gt;"NC",O797&lt;&gt;"SF",O797&lt;&gt;""),AND(Q797&lt;&gt;"NA",Q797&lt;&gt;"C",Q797&lt;&gt;"NC",Q797&lt;&gt;"SF",Q797&lt;&gt;""),AND(S797&lt;&gt;"NA",S797&lt;&gt;"C",S797&lt;&gt;"NC",S797&lt;&gt;"SF",S797&lt;&gt;""),AND(U797&lt;&gt;"NA",U797&lt;&gt;"C",U797&lt;&gt;"NC",U797&lt;&gt;"SF",U797&lt;&gt;""),AND(W797&lt;&gt;"NA",W797&lt;&gt;"C",W797&lt;&gt;"NC",W797&lt;&gt;"SF",W797&lt;&gt;""),AND(Y797&lt;&gt;"NA",Y797&lt;&gt;"C",Y797&lt;&gt;"NC",Y797&lt;&gt;"SF",Y797&lt;&gt;""),AND(AA797&lt;&gt;"NA",AA797&lt;&gt;"C",AA797&lt;&gt;"NC",AA797&lt;&gt;"SF",AA797&lt;&gt;""),AND(AC797&lt;&gt;"NA",AC797&lt;&gt;"C",AC797&lt;&gt;"NC",AC797&lt;&gt;"SF",AC797&lt;&gt;"")),"FALSO",IF(AND(O797="NA",Q797="NA",S797="NA",U797="NA",W797="NA",Y797="NA",AA797="NA",AC797="NA"),"NA",IF(OR(O797="NC",Q797="NC",S797="NC",U797="NC",W797="NC",Y797="NC",AA797="NC",AC797="NC",O797="SF",Q797="SF",S797="SF",U797="SF",W797="SF",Y797="SF",AA797="SF",AC797="SF"),"NC",IF(OR(O797="C",Q797="C",S797="C",U797="C",W797="C",Y797="C",AA797="C",AC797="C"),"C","")))))</f>
        <v/>
      </c>
      <c r="AG797" s="185" t="b">
        <f>IF(AND(AE797="C",AF797="C"),"UTILIZOU O PDA CORRETAMENTE",IF(AND(AE797="C",AF797="NC"),"UTILIZOU O PDA CORRETAMENTE. NÃO HÁ FOTOS DE TODAS AS ETAPAS",IF(AND(AE797="NC",AF797="NC"),"NÃO UTILIZOU O PDA",IF(AND(AE797="NA",AF797="NA"),"NÃO AVALIADO POR FALHA DE SINCRONISMO"))))</f>
        <v>0</v>
      </c>
      <c r="AH797" s="144"/>
      <c r="AI797" s="150" t="s">
        <v>6</v>
      </c>
      <c r="AJ797" s="150">
        <f>E797</f>
        <v>0</v>
      </c>
      <c r="AK797" s="151" t="s">
        <v>60</v>
      </c>
    </row>
    <row r="798" spans="1:37" ht="30" customHeight="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193"/>
      <c r="O798" s="155"/>
      <c r="P798" s="90"/>
      <c r="Q798" s="144"/>
      <c r="R798" s="90"/>
      <c r="S798" s="144"/>
      <c r="T798" s="90"/>
      <c r="U798" s="144"/>
      <c r="V798" s="90"/>
      <c r="W798" s="144"/>
      <c r="X798" s="90"/>
      <c r="Y798" s="144"/>
      <c r="Z798" s="90"/>
      <c r="AA798" s="144"/>
      <c r="AB798" s="90"/>
      <c r="AC798" s="144"/>
      <c r="AD798" s="90"/>
      <c r="AE798" s="144"/>
      <c r="AF798" s="142" t="str">
        <f>IF(AND(O798="",Q798="",S798="",U798="",W798="",Y798="",AA798="",AC798=""),"",IF(OR(AND(O798&lt;&gt;"NA",O798&lt;&gt;"C",O798&lt;&gt;"NC",O798&lt;&gt;"SF",O798&lt;&gt;""),AND(Q798&lt;&gt;"NA",Q798&lt;&gt;"C",Q798&lt;&gt;"NC",Q798&lt;&gt;"SF",Q798&lt;&gt;""),AND(S798&lt;&gt;"NA",S798&lt;&gt;"C",S798&lt;&gt;"NC",S798&lt;&gt;"SF",S798&lt;&gt;""),AND(U798&lt;&gt;"NA",U798&lt;&gt;"C",U798&lt;&gt;"NC",U798&lt;&gt;"SF",U798&lt;&gt;""),AND(W798&lt;&gt;"NA",W798&lt;&gt;"C",W798&lt;&gt;"NC",W798&lt;&gt;"SF",W798&lt;&gt;""),AND(Y798&lt;&gt;"NA",Y798&lt;&gt;"C",Y798&lt;&gt;"NC",Y798&lt;&gt;"SF",Y798&lt;&gt;""),AND(AA798&lt;&gt;"NA",AA798&lt;&gt;"C",AA798&lt;&gt;"NC",AA798&lt;&gt;"SF",AA798&lt;&gt;""),AND(AC798&lt;&gt;"NA",AC798&lt;&gt;"C",AC798&lt;&gt;"NC",AC798&lt;&gt;"SF",AC798&lt;&gt;"")),"FALSO",IF(AND(O798="NA",Q798="NA",S798="NA",U798="NA",W798="NA",Y798="NA",AA798="NA",AC798="NA"),"NA",IF(OR(O798="NC",Q798="NC",S798="NC",U798="NC",W798="NC",Y798="NC",AA798="NC",AC798="NC",O798="SF",Q798="SF",S798="SF",U798="SF",W798="SF",Y798="SF",AA798="SF",AC798="SF"),"NC",IF(OR(O798="C",Q798="C",S798="C",U798="C",W798="C",Y798="C",AA798="C",AC798="C"),"C","")))))</f>
        <v/>
      </c>
      <c r="AG798" s="185" t="b">
        <f>IF(AND(AE798="C",AF798="C"),"UTILIZOU O PDA CORRETAMENTE",IF(AND(AE798="C",AF798="NC"),"UTILIZOU O PDA CORRETAMENTE. NÃO HÁ FOTOS DE TODAS AS ETAPAS",IF(AND(AE798="NC",AF798="NC"),"NÃO UTILIZOU O PDA",IF(AND(AE798="NA",AF798="NA"),"NÃO AVALIADO POR FALHA DE SINCRONISMO"))))</f>
        <v>0</v>
      </c>
      <c r="AH798" s="144"/>
      <c r="AI798" s="150" t="s">
        <v>6</v>
      </c>
      <c r="AJ798" s="150">
        <f>E798</f>
        <v>0</v>
      </c>
      <c r="AK798" s="151" t="s">
        <v>60</v>
      </c>
    </row>
    <row r="799" spans="1:37" ht="30" customHeight="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193"/>
      <c r="O799" s="155"/>
      <c r="P799" s="90"/>
      <c r="Q799" s="144"/>
      <c r="R799" s="90"/>
      <c r="S799" s="144"/>
      <c r="T799" s="90"/>
      <c r="U799" s="144"/>
      <c r="V799" s="90"/>
      <c r="W799" s="144"/>
      <c r="X799" s="90"/>
      <c r="Y799" s="144"/>
      <c r="Z799" s="90"/>
      <c r="AA799" s="144"/>
      <c r="AB799" s="90"/>
      <c r="AC799" s="144"/>
      <c r="AD799" s="90"/>
      <c r="AE799" s="144"/>
      <c r="AF799" s="142" t="str">
        <f>IF(AND(O799="",Q799="",S799="",U799="",W799="",Y799="",AA799="",AC799=""),"",IF(OR(AND(O799&lt;&gt;"NA",O799&lt;&gt;"C",O799&lt;&gt;"NC",O799&lt;&gt;"SF",O799&lt;&gt;""),AND(Q799&lt;&gt;"NA",Q799&lt;&gt;"C",Q799&lt;&gt;"NC",Q799&lt;&gt;"SF",Q799&lt;&gt;""),AND(S799&lt;&gt;"NA",S799&lt;&gt;"C",S799&lt;&gt;"NC",S799&lt;&gt;"SF",S799&lt;&gt;""),AND(U799&lt;&gt;"NA",U799&lt;&gt;"C",U799&lt;&gt;"NC",U799&lt;&gt;"SF",U799&lt;&gt;""),AND(W799&lt;&gt;"NA",W799&lt;&gt;"C",W799&lt;&gt;"NC",W799&lt;&gt;"SF",W799&lt;&gt;""),AND(Y799&lt;&gt;"NA",Y799&lt;&gt;"C",Y799&lt;&gt;"NC",Y799&lt;&gt;"SF",Y799&lt;&gt;""),AND(AA799&lt;&gt;"NA",AA799&lt;&gt;"C",AA799&lt;&gt;"NC",AA799&lt;&gt;"SF",AA799&lt;&gt;""),AND(AC799&lt;&gt;"NA",AC799&lt;&gt;"C",AC799&lt;&gt;"NC",AC799&lt;&gt;"SF",AC799&lt;&gt;"")),"FALSO",IF(AND(O799="NA",Q799="NA",S799="NA",U799="NA",W799="NA",Y799="NA",AA799="NA",AC799="NA"),"NA",IF(OR(O799="NC",Q799="NC",S799="NC",U799="NC",W799="NC",Y799="NC",AA799="NC",AC799="NC",O799="SF",Q799="SF",S799="SF",U799="SF",W799="SF",Y799="SF",AA799="SF",AC799="SF"),"NC",IF(OR(O799="C",Q799="C",S799="C",U799="C",W799="C",Y799="C",AA799="C",AC799="C"),"C","")))))</f>
        <v/>
      </c>
      <c r="AG799" s="185" t="b">
        <f>IF(AND(AE799="C",AF799="C"),"UTILIZOU O PDA CORRETAMENTE",IF(AND(AE799="C",AF799="NC"),"UTILIZOU O PDA CORRETAMENTE. NÃO HÁ FOTOS DE TODAS AS ETAPAS",IF(AND(AE799="NC",AF799="NC"),"NÃO UTILIZOU O PDA",IF(AND(AE799="NA",AF799="NA"),"NÃO AVALIADO POR FALHA DE SINCRONISMO"))))</f>
        <v>0</v>
      </c>
      <c r="AH799" s="144"/>
      <c r="AI799" s="150" t="s">
        <v>6</v>
      </c>
      <c r="AJ799" s="150">
        <f>E799</f>
        <v>0</v>
      </c>
      <c r="AK799" s="151" t="s">
        <v>60</v>
      </c>
    </row>
    <row r="800" spans="1:37" ht="30" customHeight="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193"/>
      <c r="O800" s="155"/>
      <c r="P800" s="90"/>
      <c r="Q800" s="144"/>
      <c r="R800" s="90"/>
      <c r="S800" s="144"/>
      <c r="T800" s="90"/>
      <c r="U800" s="144"/>
      <c r="V800" s="90"/>
      <c r="W800" s="144"/>
      <c r="X800" s="90"/>
      <c r="Y800" s="144"/>
      <c r="Z800" s="90"/>
      <c r="AA800" s="144"/>
      <c r="AB800" s="90"/>
      <c r="AC800" s="144"/>
      <c r="AD800" s="90"/>
      <c r="AE800" s="144"/>
      <c r="AF800" s="142" t="str">
        <f>IF(AND(O800="",Q800="",S800="",U800="",W800="",Y800="",AA800="",AC800=""),"",IF(OR(AND(O800&lt;&gt;"NA",O800&lt;&gt;"C",O800&lt;&gt;"NC",O800&lt;&gt;"SF",O800&lt;&gt;""),AND(Q800&lt;&gt;"NA",Q800&lt;&gt;"C",Q800&lt;&gt;"NC",Q800&lt;&gt;"SF",Q800&lt;&gt;""),AND(S800&lt;&gt;"NA",S800&lt;&gt;"C",S800&lt;&gt;"NC",S800&lt;&gt;"SF",S800&lt;&gt;""),AND(U800&lt;&gt;"NA",U800&lt;&gt;"C",U800&lt;&gt;"NC",U800&lt;&gt;"SF",U800&lt;&gt;""),AND(W800&lt;&gt;"NA",W800&lt;&gt;"C",W800&lt;&gt;"NC",W800&lt;&gt;"SF",W800&lt;&gt;""),AND(Y800&lt;&gt;"NA",Y800&lt;&gt;"C",Y800&lt;&gt;"NC",Y800&lt;&gt;"SF",Y800&lt;&gt;""),AND(AA800&lt;&gt;"NA",AA800&lt;&gt;"C",AA800&lt;&gt;"NC",AA800&lt;&gt;"SF",AA800&lt;&gt;""),AND(AC800&lt;&gt;"NA",AC800&lt;&gt;"C",AC800&lt;&gt;"NC",AC800&lt;&gt;"SF",AC800&lt;&gt;"")),"FALSO",IF(AND(O800="NA",Q800="NA",S800="NA",U800="NA",W800="NA",Y800="NA",AA800="NA",AC800="NA"),"NA",IF(OR(O800="NC",Q800="NC",S800="NC",U800="NC",W800="NC",Y800="NC",AA800="NC",AC800="NC",O800="SF",Q800="SF",S800="SF",U800="SF",W800="SF",Y800="SF",AA800="SF",AC800="SF"),"NC",IF(OR(O800="C",Q800="C",S800="C",U800="C",W800="C",Y800="C",AA800="C",AC800="C"),"C","")))))</f>
        <v/>
      </c>
      <c r="AG800" s="185" t="b">
        <f>IF(AND(AE800="C",AF800="C"),"UTILIZOU O PDA CORRETAMENTE",IF(AND(AE800="C",AF800="NC"),"UTILIZOU O PDA CORRETAMENTE. NÃO HÁ FOTOS DE TODAS AS ETAPAS",IF(AND(AE800="NC",AF800="NC"),"NÃO UTILIZOU O PDA",IF(AND(AE800="NA",AF800="NA"),"NÃO AVALIADO POR FALHA DE SINCRONISMO"))))</f>
        <v>0</v>
      </c>
      <c r="AH800" s="144"/>
      <c r="AI800" s="150" t="s">
        <v>6</v>
      </c>
      <c r="AJ800" s="150">
        <f>E800</f>
        <v>0</v>
      </c>
      <c r="AK800" s="151" t="s">
        <v>60</v>
      </c>
    </row>
    <row r="801" spans="1:37" ht="30" customHeight="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193"/>
      <c r="O801" s="155"/>
      <c r="P801" s="90"/>
      <c r="Q801" s="144"/>
      <c r="R801" s="90"/>
      <c r="S801" s="144"/>
      <c r="T801" s="90"/>
      <c r="U801" s="144"/>
      <c r="V801" s="90"/>
      <c r="W801" s="144"/>
      <c r="X801" s="90"/>
      <c r="Y801" s="144"/>
      <c r="Z801" s="90"/>
      <c r="AA801" s="144"/>
      <c r="AB801" s="90"/>
      <c r="AC801" s="144"/>
      <c r="AD801" s="90"/>
      <c r="AE801" s="144"/>
      <c r="AF801" s="142" t="str">
        <f>IF(AND(O801="",Q801="",S801="",U801="",W801="",Y801="",AA801="",AC801=""),"",IF(OR(AND(O801&lt;&gt;"NA",O801&lt;&gt;"C",O801&lt;&gt;"NC",O801&lt;&gt;"SF",O801&lt;&gt;""),AND(Q801&lt;&gt;"NA",Q801&lt;&gt;"C",Q801&lt;&gt;"NC",Q801&lt;&gt;"SF",Q801&lt;&gt;""),AND(S801&lt;&gt;"NA",S801&lt;&gt;"C",S801&lt;&gt;"NC",S801&lt;&gt;"SF",S801&lt;&gt;""),AND(U801&lt;&gt;"NA",U801&lt;&gt;"C",U801&lt;&gt;"NC",U801&lt;&gt;"SF",U801&lt;&gt;""),AND(W801&lt;&gt;"NA",W801&lt;&gt;"C",W801&lt;&gt;"NC",W801&lt;&gt;"SF",W801&lt;&gt;""),AND(Y801&lt;&gt;"NA",Y801&lt;&gt;"C",Y801&lt;&gt;"NC",Y801&lt;&gt;"SF",Y801&lt;&gt;""),AND(AA801&lt;&gt;"NA",AA801&lt;&gt;"C",AA801&lt;&gt;"NC",AA801&lt;&gt;"SF",AA801&lt;&gt;""),AND(AC801&lt;&gt;"NA",AC801&lt;&gt;"C",AC801&lt;&gt;"NC",AC801&lt;&gt;"SF",AC801&lt;&gt;"")),"FALSO",IF(AND(O801="NA",Q801="NA",S801="NA",U801="NA",W801="NA",Y801="NA",AA801="NA",AC801="NA"),"NA",IF(OR(O801="NC",Q801="NC",S801="NC",U801="NC",W801="NC",Y801="NC",AA801="NC",AC801="NC",O801="SF",Q801="SF",S801="SF",U801="SF",W801="SF",Y801="SF",AA801="SF",AC801="SF"),"NC",IF(OR(O801="C",Q801="C",S801="C",U801="C",W801="C",Y801="C",AA801="C",AC801="C"),"C","")))))</f>
        <v/>
      </c>
      <c r="AG801" s="185" t="b">
        <f>IF(AND(AE801="C",AF801="C"),"UTILIZOU O PDA CORRETAMENTE",IF(AND(AE801="C",AF801="NC"),"UTILIZOU O PDA CORRETAMENTE. NÃO HÁ FOTOS DE TODAS AS ETAPAS",IF(AND(AE801="NC",AF801="NC"),"NÃO UTILIZOU O PDA",IF(AND(AE801="NA",AF801="NA"),"NÃO AVALIADO POR FALHA DE SINCRONISMO"))))</f>
        <v>0</v>
      </c>
      <c r="AH801" s="144"/>
      <c r="AI801" s="150" t="s">
        <v>6</v>
      </c>
      <c r="AJ801" s="150">
        <f>E801</f>
        <v>0</v>
      </c>
      <c r="AK801" s="151" t="s">
        <v>60</v>
      </c>
    </row>
    <row r="802" spans="1:37" ht="30" customHeight="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193"/>
      <c r="O802" s="155"/>
      <c r="P802" s="90"/>
      <c r="Q802" s="144"/>
      <c r="R802" s="90"/>
      <c r="S802" s="144"/>
      <c r="T802" s="90"/>
      <c r="U802" s="144"/>
      <c r="V802" s="90"/>
      <c r="W802" s="144"/>
      <c r="X802" s="90"/>
      <c r="Y802" s="144"/>
      <c r="Z802" s="90"/>
      <c r="AA802" s="144"/>
      <c r="AB802" s="90"/>
      <c r="AC802" s="144"/>
      <c r="AD802" s="90"/>
      <c r="AE802" s="144"/>
      <c r="AF802" s="142" t="str">
        <f>IF(AND(O802="",Q802="",S802="",U802="",W802="",Y802="",AA802="",AC802=""),"",IF(OR(AND(O802&lt;&gt;"NA",O802&lt;&gt;"C",O802&lt;&gt;"NC",O802&lt;&gt;"SF",O802&lt;&gt;""),AND(Q802&lt;&gt;"NA",Q802&lt;&gt;"C",Q802&lt;&gt;"NC",Q802&lt;&gt;"SF",Q802&lt;&gt;""),AND(S802&lt;&gt;"NA",S802&lt;&gt;"C",S802&lt;&gt;"NC",S802&lt;&gt;"SF",S802&lt;&gt;""),AND(U802&lt;&gt;"NA",U802&lt;&gt;"C",U802&lt;&gt;"NC",U802&lt;&gt;"SF",U802&lt;&gt;""),AND(W802&lt;&gt;"NA",W802&lt;&gt;"C",W802&lt;&gt;"NC",W802&lt;&gt;"SF",W802&lt;&gt;""),AND(Y802&lt;&gt;"NA",Y802&lt;&gt;"C",Y802&lt;&gt;"NC",Y802&lt;&gt;"SF",Y802&lt;&gt;""),AND(AA802&lt;&gt;"NA",AA802&lt;&gt;"C",AA802&lt;&gt;"NC",AA802&lt;&gt;"SF",AA802&lt;&gt;""),AND(AC802&lt;&gt;"NA",AC802&lt;&gt;"C",AC802&lt;&gt;"NC",AC802&lt;&gt;"SF",AC802&lt;&gt;"")),"FALSO",IF(AND(O802="NA",Q802="NA",S802="NA",U802="NA",W802="NA",Y802="NA",AA802="NA",AC802="NA"),"NA",IF(OR(O802="NC",Q802="NC",S802="NC",U802="NC",W802="NC",Y802="NC",AA802="NC",AC802="NC",O802="SF",Q802="SF",S802="SF",U802="SF",W802="SF",Y802="SF",AA802="SF",AC802="SF"),"NC",IF(OR(O802="C",Q802="C",S802="C",U802="C",W802="C",Y802="C",AA802="C",AC802="C"),"C","")))))</f>
        <v/>
      </c>
      <c r="AG802" s="185" t="b">
        <f>IF(AND(AE802="C",AF802="C"),"UTILIZOU O PDA CORRETAMENTE",IF(AND(AE802="C",AF802="NC"),"UTILIZOU O PDA CORRETAMENTE. NÃO HÁ FOTOS DE TODAS AS ETAPAS",IF(AND(AE802="NC",AF802="NC"),"NÃO UTILIZOU O PDA",IF(AND(AE802="NA",AF802="NA"),"NÃO AVALIADO POR FALHA DE SINCRONISMO"))))</f>
        <v>0</v>
      </c>
      <c r="AH802" s="144"/>
      <c r="AI802" s="150" t="s">
        <v>6</v>
      </c>
      <c r="AJ802" s="150">
        <f>E802</f>
        <v>0</v>
      </c>
      <c r="AK802" s="151" t="s">
        <v>60</v>
      </c>
    </row>
    <row r="803" spans="1:37" ht="30" customHeight="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193"/>
      <c r="O803" s="155"/>
      <c r="P803" s="90"/>
      <c r="Q803" s="144"/>
      <c r="R803" s="90"/>
      <c r="S803" s="144"/>
      <c r="T803" s="90"/>
      <c r="U803" s="144"/>
      <c r="V803" s="90"/>
      <c r="W803" s="144"/>
      <c r="X803" s="90"/>
      <c r="Y803" s="144"/>
      <c r="Z803" s="90"/>
      <c r="AA803" s="144"/>
      <c r="AB803" s="90"/>
      <c r="AC803" s="144"/>
      <c r="AD803" s="90"/>
      <c r="AE803" s="144"/>
      <c r="AF803" s="142" t="str">
        <f>IF(AND(O803="",Q803="",S803="",U803="",W803="",Y803="",AA803="",AC803=""),"",IF(OR(AND(O803&lt;&gt;"NA",O803&lt;&gt;"C",O803&lt;&gt;"NC",O803&lt;&gt;"SF",O803&lt;&gt;""),AND(Q803&lt;&gt;"NA",Q803&lt;&gt;"C",Q803&lt;&gt;"NC",Q803&lt;&gt;"SF",Q803&lt;&gt;""),AND(S803&lt;&gt;"NA",S803&lt;&gt;"C",S803&lt;&gt;"NC",S803&lt;&gt;"SF",S803&lt;&gt;""),AND(U803&lt;&gt;"NA",U803&lt;&gt;"C",U803&lt;&gt;"NC",U803&lt;&gt;"SF",U803&lt;&gt;""),AND(W803&lt;&gt;"NA",W803&lt;&gt;"C",W803&lt;&gt;"NC",W803&lt;&gt;"SF",W803&lt;&gt;""),AND(Y803&lt;&gt;"NA",Y803&lt;&gt;"C",Y803&lt;&gt;"NC",Y803&lt;&gt;"SF",Y803&lt;&gt;""),AND(AA803&lt;&gt;"NA",AA803&lt;&gt;"C",AA803&lt;&gt;"NC",AA803&lt;&gt;"SF",AA803&lt;&gt;""),AND(AC803&lt;&gt;"NA",AC803&lt;&gt;"C",AC803&lt;&gt;"NC",AC803&lt;&gt;"SF",AC803&lt;&gt;"")),"FALSO",IF(AND(O803="NA",Q803="NA",S803="NA",U803="NA",W803="NA",Y803="NA",AA803="NA",AC803="NA"),"NA",IF(OR(O803="NC",Q803="NC",S803="NC",U803="NC",W803="NC",Y803="NC",AA803="NC",AC803="NC",O803="SF",Q803="SF",S803="SF",U803="SF",W803="SF",Y803="SF",AA803="SF",AC803="SF"),"NC",IF(OR(O803="C",Q803="C",S803="C",U803="C",W803="C",Y803="C",AA803="C",AC803="C"),"C","")))))</f>
        <v/>
      </c>
      <c r="AG803" s="185" t="b">
        <f>IF(AND(AE803="C",AF803="C"),"UTILIZOU O PDA CORRETAMENTE",IF(AND(AE803="C",AF803="NC"),"UTILIZOU O PDA CORRETAMENTE. NÃO HÁ FOTOS DE TODAS AS ETAPAS",IF(AND(AE803="NC",AF803="NC"),"NÃO UTILIZOU O PDA",IF(AND(AE803="NA",AF803="NA"),"NÃO AVALIADO POR FALHA DE SINCRONISMO"))))</f>
        <v>0</v>
      </c>
      <c r="AH803" s="144"/>
      <c r="AI803" s="150" t="s">
        <v>6</v>
      </c>
      <c r="AJ803" s="150">
        <f>E803</f>
        <v>0</v>
      </c>
      <c r="AK803" s="151" t="s">
        <v>60</v>
      </c>
    </row>
    <row r="804" spans="1:37" ht="30" customHeight="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193"/>
      <c r="O804" s="155"/>
      <c r="P804" s="90"/>
      <c r="Q804" s="144"/>
      <c r="R804" s="90"/>
      <c r="S804" s="144"/>
      <c r="T804" s="90"/>
      <c r="U804" s="144"/>
      <c r="V804" s="90"/>
      <c r="W804" s="144"/>
      <c r="X804" s="90"/>
      <c r="Y804" s="144"/>
      <c r="Z804" s="90"/>
      <c r="AA804" s="144"/>
      <c r="AB804" s="90"/>
      <c r="AC804" s="144"/>
      <c r="AD804" s="90"/>
      <c r="AE804" s="144"/>
      <c r="AF804" s="142" t="str">
        <f>IF(AND(O804="",Q804="",S804="",U804="",W804="",Y804="",AA804="",AC804=""),"",IF(OR(AND(O804&lt;&gt;"NA",O804&lt;&gt;"C",O804&lt;&gt;"NC",O804&lt;&gt;"SF",O804&lt;&gt;""),AND(Q804&lt;&gt;"NA",Q804&lt;&gt;"C",Q804&lt;&gt;"NC",Q804&lt;&gt;"SF",Q804&lt;&gt;""),AND(S804&lt;&gt;"NA",S804&lt;&gt;"C",S804&lt;&gt;"NC",S804&lt;&gt;"SF",S804&lt;&gt;""),AND(U804&lt;&gt;"NA",U804&lt;&gt;"C",U804&lt;&gt;"NC",U804&lt;&gt;"SF",U804&lt;&gt;""),AND(W804&lt;&gt;"NA",W804&lt;&gt;"C",W804&lt;&gt;"NC",W804&lt;&gt;"SF",W804&lt;&gt;""),AND(Y804&lt;&gt;"NA",Y804&lt;&gt;"C",Y804&lt;&gt;"NC",Y804&lt;&gt;"SF",Y804&lt;&gt;""),AND(AA804&lt;&gt;"NA",AA804&lt;&gt;"C",AA804&lt;&gt;"NC",AA804&lt;&gt;"SF",AA804&lt;&gt;""),AND(AC804&lt;&gt;"NA",AC804&lt;&gt;"C",AC804&lt;&gt;"NC",AC804&lt;&gt;"SF",AC804&lt;&gt;"")),"FALSO",IF(AND(O804="NA",Q804="NA",S804="NA",U804="NA",W804="NA",Y804="NA",AA804="NA",AC804="NA"),"NA",IF(OR(O804="NC",Q804="NC",S804="NC",U804="NC",W804="NC",Y804="NC",AA804="NC",AC804="NC",O804="SF",Q804="SF",S804="SF",U804="SF",W804="SF",Y804="SF",AA804="SF",AC804="SF"),"NC",IF(OR(O804="C",Q804="C",S804="C",U804="C",W804="C",Y804="C",AA804="C",AC804="C"),"C","")))))</f>
        <v/>
      </c>
      <c r="AG804" s="185" t="b">
        <f>IF(AND(AE804="C",AF804="C"),"UTILIZOU O PDA CORRETAMENTE",IF(AND(AE804="C",AF804="NC"),"UTILIZOU O PDA CORRETAMENTE. NÃO HÁ FOTOS DE TODAS AS ETAPAS",IF(AND(AE804="NC",AF804="NC"),"NÃO UTILIZOU O PDA",IF(AND(AE804="NA",AF804="NA"),"NÃO AVALIADO POR FALHA DE SINCRONISMO"))))</f>
        <v>0</v>
      </c>
      <c r="AH804" s="144"/>
      <c r="AI804" s="150" t="s">
        <v>6</v>
      </c>
      <c r="AJ804" s="150">
        <f>E804</f>
        <v>0</v>
      </c>
      <c r="AK804" s="151" t="s">
        <v>60</v>
      </c>
    </row>
    <row r="805" spans="1:37" ht="30" customHeight="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193"/>
      <c r="O805" s="155"/>
      <c r="P805" s="90"/>
      <c r="Q805" s="144"/>
      <c r="R805" s="90"/>
      <c r="S805" s="144"/>
      <c r="T805" s="90"/>
      <c r="U805" s="144"/>
      <c r="V805" s="90"/>
      <c r="W805" s="144"/>
      <c r="X805" s="90"/>
      <c r="Y805" s="144"/>
      <c r="Z805" s="90"/>
      <c r="AA805" s="144"/>
      <c r="AB805" s="90"/>
      <c r="AC805" s="144"/>
      <c r="AD805" s="90"/>
      <c r="AE805" s="144"/>
      <c r="AF805" s="142" t="str">
        <f>IF(AND(O805="",Q805="",S805="",U805="",W805="",Y805="",AA805="",AC805=""),"",IF(OR(AND(O805&lt;&gt;"NA",O805&lt;&gt;"C",O805&lt;&gt;"NC",O805&lt;&gt;"SF",O805&lt;&gt;""),AND(Q805&lt;&gt;"NA",Q805&lt;&gt;"C",Q805&lt;&gt;"NC",Q805&lt;&gt;"SF",Q805&lt;&gt;""),AND(S805&lt;&gt;"NA",S805&lt;&gt;"C",S805&lt;&gt;"NC",S805&lt;&gt;"SF",S805&lt;&gt;""),AND(U805&lt;&gt;"NA",U805&lt;&gt;"C",U805&lt;&gt;"NC",U805&lt;&gt;"SF",U805&lt;&gt;""),AND(W805&lt;&gt;"NA",W805&lt;&gt;"C",W805&lt;&gt;"NC",W805&lt;&gt;"SF",W805&lt;&gt;""),AND(Y805&lt;&gt;"NA",Y805&lt;&gt;"C",Y805&lt;&gt;"NC",Y805&lt;&gt;"SF",Y805&lt;&gt;""),AND(AA805&lt;&gt;"NA",AA805&lt;&gt;"C",AA805&lt;&gt;"NC",AA805&lt;&gt;"SF",AA805&lt;&gt;""),AND(AC805&lt;&gt;"NA",AC805&lt;&gt;"C",AC805&lt;&gt;"NC",AC805&lt;&gt;"SF",AC805&lt;&gt;"")),"FALSO",IF(AND(O805="NA",Q805="NA",S805="NA",U805="NA",W805="NA",Y805="NA",AA805="NA",AC805="NA"),"NA",IF(OR(O805="NC",Q805="NC",S805="NC",U805="NC",W805="NC",Y805="NC",AA805="NC",AC805="NC",O805="SF",Q805="SF",S805="SF",U805="SF",W805="SF",Y805="SF",AA805="SF",AC805="SF"),"NC",IF(OR(O805="C",Q805="C",S805="C",U805="C",W805="C",Y805="C",AA805="C",AC805="C"),"C","")))))</f>
        <v/>
      </c>
      <c r="AG805" s="185" t="b">
        <f>IF(AND(AE805="C",AF805="C"),"UTILIZOU O PDA CORRETAMENTE",IF(AND(AE805="C",AF805="NC"),"UTILIZOU O PDA CORRETAMENTE. NÃO HÁ FOTOS DE TODAS AS ETAPAS",IF(AND(AE805="NC",AF805="NC"),"NÃO UTILIZOU O PDA",IF(AND(AE805="NA",AF805="NA"),"NÃO AVALIADO POR FALHA DE SINCRONISMO"))))</f>
        <v>0</v>
      </c>
      <c r="AH805" s="144"/>
      <c r="AI805" s="150" t="s">
        <v>6</v>
      </c>
      <c r="AJ805" s="150">
        <f>E805</f>
        <v>0</v>
      </c>
      <c r="AK805" s="151" t="s">
        <v>60</v>
      </c>
    </row>
    <row r="806" spans="1:37" ht="30" customHeight="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193"/>
      <c r="O806" s="155"/>
      <c r="P806" s="90"/>
      <c r="Q806" s="144"/>
      <c r="R806" s="90"/>
      <c r="S806" s="144"/>
      <c r="T806" s="90"/>
      <c r="U806" s="144"/>
      <c r="V806" s="90"/>
      <c r="W806" s="144"/>
      <c r="X806" s="90"/>
      <c r="Y806" s="144"/>
      <c r="Z806" s="90"/>
      <c r="AA806" s="144"/>
      <c r="AB806" s="90"/>
      <c r="AC806" s="144"/>
      <c r="AD806" s="90"/>
      <c r="AE806" s="144"/>
      <c r="AF806" s="142" t="str">
        <f>IF(AND(O806="",Q806="",S806="",U806="",W806="",Y806="",AA806="",AC806=""),"",IF(OR(AND(O806&lt;&gt;"NA",O806&lt;&gt;"C",O806&lt;&gt;"NC",O806&lt;&gt;"SF",O806&lt;&gt;""),AND(Q806&lt;&gt;"NA",Q806&lt;&gt;"C",Q806&lt;&gt;"NC",Q806&lt;&gt;"SF",Q806&lt;&gt;""),AND(S806&lt;&gt;"NA",S806&lt;&gt;"C",S806&lt;&gt;"NC",S806&lt;&gt;"SF",S806&lt;&gt;""),AND(U806&lt;&gt;"NA",U806&lt;&gt;"C",U806&lt;&gt;"NC",U806&lt;&gt;"SF",U806&lt;&gt;""),AND(W806&lt;&gt;"NA",W806&lt;&gt;"C",W806&lt;&gt;"NC",W806&lt;&gt;"SF",W806&lt;&gt;""),AND(Y806&lt;&gt;"NA",Y806&lt;&gt;"C",Y806&lt;&gt;"NC",Y806&lt;&gt;"SF",Y806&lt;&gt;""),AND(AA806&lt;&gt;"NA",AA806&lt;&gt;"C",AA806&lt;&gt;"NC",AA806&lt;&gt;"SF",AA806&lt;&gt;""),AND(AC806&lt;&gt;"NA",AC806&lt;&gt;"C",AC806&lt;&gt;"NC",AC806&lt;&gt;"SF",AC806&lt;&gt;"")),"FALSO",IF(AND(O806="NA",Q806="NA",S806="NA",U806="NA",W806="NA",Y806="NA",AA806="NA",AC806="NA"),"NA",IF(OR(O806="NC",Q806="NC",S806="NC",U806="NC",W806="NC",Y806="NC",AA806="NC",AC806="NC",O806="SF",Q806="SF",S806="SF",U806="SF",W806="SF",Y806="SF",AA806="SF",AC806="SF"),"NC",IF(OR(O806="C",Q806="C",S806="C",U806="C",W806="C",Y806="C",AA806="C",AC806="C"),"C","")))))</f>
        <v/>
      </c>
      <c r="AG806" s="185" t="b">
        <f>IF(AND(AE806="C",AF806="C"),"UTILIZOU O PDA CORRETAMENTE",IF(AND(AE806="C",AF806="NC"),"UTILIZOU O PDA CORRETAMENTE. NÃO HÁ FOTOS DE TODAS AS ETAPAS",IF(AND(AE806="NC",AF806="NC"),"NÃO UTILIZOU O PDA",IF(AND(AE806="NA",AF806="NA"),"NÃO AVALIADO POR FALHA DE SINCRONISMO"))))</f>
        <v>0</v>
      </c>
      <c r="AH806" s="144"/>
      <c r="AI806" s="150" t="s">
        <v>6</v>
      </c>
      <c r="AJ806" s="150">
        <f>E806</f>
        <v>0</v>
      </c>
      <c r="AK806" s="151" t="s">
        <v>60</v>
      </c>
    </row>
    <row r="807" spans="1:37" ht="30" customHeight="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193"/>
      <c r="O807" s="155"/>
      <c r="P807" s="90"/>
      <c r="Q807" s="144"/>
      <c r="R807" s="90"/>
      <c r="S807" s="144"/>
      <c r="T807" s="90"/>
      <c r="U807" s="144"/>
      <c r="V807" s="90"/>
      <c r="W807" s="144"/>
      <c r="X807" s="90"/>
      <c r="Y807" s="144"/>
      <c r="Z807" s="90"/>
      <c r="AA807" s="144"/>
      <c r="AB807" s="90"/>
      <c r="AC807" s="144"/>
      <c r="AD807" s="90"/>
      <c r="AE807" s="144"/>
      <c r="AF807" s="142" t="str">
        <f>IF(AND(O807="",Q807="",S807="",U807="",W807="",Y807="",AA807="",AC807=""),"",IF(OR(AND(O807&lt;&gt;"NA",O807&lt;&gt;"C",O807&lt;&gt;"NC",O807&lt;&gt;"SF",O807&lt;&gt;""),AND(Q807&lt;&gt;"NA",Q807&lt;&gt;"C",Q807&lt;&gt;"NC",Q807&lt;&gt;"SF",Q807&lt;&gt;""),AND(S807&lt;&gt;"NA",S807&lt;&gt;"C",S807&lt;&gt;"NC",S807&lt;&gt;"SF",S807&lt;&gt;""),AND(U807&lt;&gt;"NA",U807&lt;&gt;"C",U807&lt;&gt;"NC",U807&lt;&gt;"SF",U807&lt;&gt;""),AND(W807&lt;&gt;"NA",W807&lt;&gt;"C",W807&lt;&gt;"NC",W807&lt;&gt;"SF",W807&lt;&gt;""),AND(Y807&lt;&gt;"NA",Y807&lt;&gt;"C",Y807&lt;&gt;"NC",Y807&lt;&gt;"SF",Y807&lt;&gt;""),AND(AA807&lt;&gt;"NA",AA807&lt;&gt;"C",AA807&lt;&gt;"NC",AA807&lt;&gt;"SF",AA807&lt;&gt;""),AND(AC807&lt;&gt;"NA",AC807&lt;&gt;"C",AC807&lt;&gt;"NC",AC807&lt;&gt;"SF",AC807&lt;&gt;"")),"FALSO",IF(AND(O807="NA",Q807="NA",S807="NA",U807="NA",W807="NA",Y807="NA",AA807="NA",AC807="NA"),"NA",IF(OR(O807="NC",Q807="NC",S807="NC",U807="NC",W807="NC",Y807="NC",AA807="NC",AC807="NC",O807="SF",Q807="SF",S807="SF",U807="SF",W807="SF",Y807="SF",AA807="SF",AC807="SF"),"NC",IF(OR(O807="C",Q807="C",S807="C",U807="C",W807="C",Y807="C",AA807="C",AC807="C"),"C","")))))</f>
        <v/>
      </c>
      <c r="AG807" s="185" t="b">
        <f>IF(AND(AE807="C",AF807="C"),"UTILIZOU O PDA CORRETAMENTE",IF(AND(AE807="C",AF807="NC"),"UTILIZOU O PDA CORRETAMENTE. NÃO HÁ FOTOS DE TODAS AS ETAPAS",IF(AND(AE807="NC",AF807="NC"),"NÃO UTILIZOU O PDA",IF(AND(AE807="NA",AF807="NA"),"NÃO AVALIADO POR FALHA DE SINCRONISMO"))))</f>
        <v>0</v>
      </c>
      <c r="AH807" s="144"/>
      <c r="AI807" s="150" t="s">
        <v>6</v>
      </c>
      <c r="AJ807" s="150">
        <f>E807</f>
        <v>0</v>
      </c>
      <c r="AK807" s="151" t="s">
        <v>60</v>
      </c>
    </row>
    <row r="808" spans="1:37" ht="30" customHeight="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193"/>
      <c r="O808" s="155"/>
      <c r="P808" s="90"/>
      <c r="Q808" s="144"/>
      <c r="R808" s="90"/>
      <c r="S808" s="144"/>
      <c r="T808" s="90"/>
      <c r="U808" s="144"/>
      <c r="V808" s="90"/>
      <c r="W808" s="144"/>
      <c r="X808" s="90"/>
      <c r="Y808" s="144"/>
      <c r="Z808" s="90"/>
      <c r="AA808" s="144"/>
      <c r="AB808" s="90"/>
      <c r="AC808" s="144"/>
      <c r="AD808" s="90"/>
      <c r="AE808" s="144"/>
      <c r="AF808" s="142" t="str">
        <f>IF(AND(O808="",Q808="",S808="",U808="",W808="",Y808="",AA808="",AC808=""),"",IF(OR(AND(O808&lt;&gt;"NA",O808&lt;&gt;"C",O808&lt;&gt;"NC",O808&lt;&gt;"SF",O808&lt;&gt;""),AND(Q808&lt;&gt;"NA",Q808&lt;&gt;"C",Q808&lt;&gt;"NC",Q808&lt;&gt;"SF",Q808&lt;&gt;""),AND(S808&lt;&gt;"NA",S808&lt;&gt;"C",S808&lt;&gt;"NC",S808&lt;&gt;"SF",S808&lt;&gt;""),AND(U808&lt;&gt;"NA",U808&lt;&gt;"C",U808&lt;&gt;"NC",U808&lt;&gt;"SF",U808&lt;&gt;""),AND(W808&lt;&gt;"NA",W808&lt;&gt;"C",W808&lt;&gt;"NC",W808&lt;&gt;"SF",W808&lt;&gt;""),AND(Y808&lt;&gt;"NA",Y808&lt;&gt;"C",Y808&lt;&gt;"NC",Y808&lt;&gt;"SF",Y808&lt;&gt;""),AND(AA808&lt;&gt;"NA",AA808&lt;&gt;"C",AA808&lt;&gt;"NC",AA808&lt;&gt;"SF",AA808&lt;&gt;""),AND(AC808&lt;&gt;"NA",AC808&lt;&gt;"C",AC808&lt;&gt;"NC",AC808&lt;&gt;"SF",AC808&lt;&gt;"")),"FALSO",IF(AND(O808="NA",Q808="NA",S808="NA",U808="NA",W808="NA",Y808="NA",AA808="NA",AC808="NA"),"NA",IF(OR(O808="NC",Q808="NC",S808="NC",U808="NC",W808="NC",Y808="NC",AA808="NC",AC808="NC",O808="SF",Q808="SF",S808="SF",U808="SF",W808="SF",Y808="SF",AA808="SF",AC808="SF"),"NC",IF(OR(O808="C",Q808="C",S808="C",U808="C",W808="C",Y808="C",AA808="C",AC808="C"),"C","")))))</f>
        <v/>
      </c>
      <c r="AG808" s="185" t="b">
        <f>IF(AND(AE808="C",AF808="C"),"UTILIZOU O PDA CORRETAMENTE",IF(AND(AE808="C",AF808="NC"),"UTILIZOU O PDA CORRETAMENTE. NÃO HÁ FOTOS DE TODAS AS ETAPAS",IF(AND(AE808="NC",AF808="NC"),"NÃO UTILIZOU O PDA",IF(AND(AE808="NA",AF808="NA"),"NÃO AVALIADO POR FALHA DE SINCRONISMO"))))</f>
        <v>0</v>
      </c>
      <c r="AH808" s="144"/>
      <c r="AI808" s="150" t="s">
        <v>6</v>
      </c>
      <c r="AJ808" s="150">
        <f>E808</f>
        <v>0</v>
      </c>
      <c r="AK808" s="151" t="s">
        <v>60</v>
      </c>
    </row>
  </sheetData>
  <autoFilter ref="A1:AK808" xr:uid="{00000000-0001-0000-0800-000000000000}">
    <filterColumn colId="14">
      <filters blank="1"/>
    </filterColumn>
    <sortState xmlns:xlrd2="http://schemas.microsoft.com/office/spreadsheetml/2017/richdata2" ref="A2:AK808">
      <sortCondition descending="1" ref="F1:F808"/>
    </sortState>
  </autoFilter>
  <sortState xmlns:xlrd2="http://schemas.microsoft.com/office/spreadsheetml/2017/richdata2" ref="L2">
    <sortCondition ref="L2"/>
  </sortState>
  <conditionalFormatting sqref="A1:E1">
    <cfRule type="duplicateValues" dxfId="11" priority="178"/>
  </conditionalFormatting>
  <conditionalFormatting sqref="A1:E1">
    <cfRule type="duplicateValues" dxfId="10" priority="177"/>
  </conditionalFormatting>
  <conditionalFormatting sqref="AH2:AH808 AE2:AF808 O2:O808 Q2:Q808 S2:S808 U2:U808 W2:W808 Y2:Y808 AA2:AA808 AC2:AC808">
    <cfRule type="expression" dxfId="9" priority="137">
      <formula>O2=""</formula>
    </cfRule>
    <cfRule type="expression" dxfId="8" priority="138" stopIfTrue="1">
      <formula>NOT(OR(O2="C",O2="NC",O2="SF",O2="NA"))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  <pageSetUpPr fitToPage="1"/>
  </sheetPr>
  <dimension ref="A1:H14"/>
  <sheetViews>
    <sheetView zoomScale="55" zoomScaleNormal="55" zoomScaleSheetLayoutView="70" workbookViewId="0">
      <selection activeCell="G13" sqref="G13"/>
    </sheetView>
  </sheetViews>
  <sheetFormatPr defaultColWidth="9.140625" defaultRowHeight="21" customHeight="1"/>
  <cols>
    <col min="1" max="1" width="5.7109375" style="97" customWidth="1"/>
    <col min="2" max="7" width="30.7109375" style="97" customWidth="1"/>
    <col min="8" max="8" width="5.7109375" style="97" customWidth="1"/>
    <col min="9" max="16384" width="9.140625" style="97"/>
  </cols>
  <sheetData>
    <row r="1" spans="1:8" s="30" customFormat="1" ht="22.5">
      <c r="A1" s="350" t="s">
        <v>60</v>
      </c>
      <c r="B1" s="350"/>
      <c r="C1" s="350"/>
      <c r="D1" s="350"/>
      <c r="E1" s="350"/>
      <c r="F1" s="350"/>
      <c r="G1" s="350"/>
      <c r="H1" s="350"/>
    </row>
    <row r="2" spans="1:8" s="31" customFormat="1" ht="19.899999999999999" customHeight="1">
      <c r="A2" s="44"/>
      <c r="B2" s="44"/>
      <c r="C2" s="44"/>
      <c r="D2" s="44"/>
      <c r="E2" s="44"/>
      <c r="F2" s="44"/>
      <c r="G2" s="44"/>
      <c r="H2" s="45"/>
    </row>
    <row r="3" spans="1:8" s="29" customFormat="1" ht="22.5">
      <c r="A3" s="350" t="s">
        <v>158</v>
      </c>
      <c r="B3" s="350"/>
      <c r="C3" s="350"/>
      <c r="D3" s="350"/>
      <c r="E3" s="350"/>
      <c r="F3" s="350"/>
      <c r="G3" s="350"/>
      <c r="H3" s="350"/>
    </row>
    <row r="4" spans="1:8" s="29" customFormat="1" ht="21" customHeight="1">
      <c r="A4" s="18"/>
      <c r="B4" s="18"/>
      <c r="C4" s="18"/>
      <c r="D4" s="18"/>
      <c r="E4" s="18"/>
      <c r="F4" s="18"/>
      <c r="G4" s="18"/>
      <c r="H4" s="18"/>
    </row>
    <row r="5" spans="1:8" ht="21" customHeight="1">
      <c r="B5" s="351" t="str">
        <f>'DADOS - SANTANA'!B184</f>
        <v>TESTE</v>
      </c>
      <c r="C5" s="351"/>
      <c r="D5" s="351"/>
      <c r="E5" s="351"/>
      <c r="F5" s="351"/>
      <c r="G5" s="351"/>
    </row>
    <row r="6" spans="1:8" ht="21" customHeight="1">
      <c r="B6" s="352" t="s">
        <v>159</v>
      </c>
      <c r="C6" s="352"/>
      <c r="D6" s="129" t="s">
        <v>56</v>
      </c>
      <c r="E6" s="130" t="s">
        <v>160</v>
      </c>
      <c r="F6" s="129" t="s">
        <v>41</v>
      </c>
      <c r="G6" s="129" t="s">
        <v>42</v>
      </c>
    </row>
    <row r="7" spans="1:8" ht="21" customHeight="1">
      <c r="B7" s="348" t="s">
        <v>46</v>
      </c>
      <c r="C7" s="349"/>
      <c r="D7" s="99">
        <f t="shared" ref="D7:D12" si="0">F7+G7+E7</f>
        <v>0</v>
      </c>
      <c r="E7" s="100">
        <f>COUNTIFS(ESGOTO!N:N,'EQUIPES - ESGOTO'!B5,ESGOTO!O:O,"SF")</f>
        <v>0</v>
      </c>
      <c r="F7" s="99">
        <f>COUNTIFS(ESGOTO!N:N,'EQUIPES - ESGOTO'!B5,ESGOTO!O:O,"c")</f>
        <v>0</v>
      </c>
      <c r="G7" s="99">
        <f>COUNTIFS(ESGOTO!N:N,'EQUIPES - ESGOTO'!B5,ESGOTO!O:O,"NC")</f>
        <v>0</v>
      </c>
    </row>
    <row r="8" spans="1:8" ht="21" customHeight="1">
      <c r="B8" s="348" t="s">
        <v>47</v>
      </c>
      <c r="C8" s="349"/>
      <c r="D8" s="99">
        <f t="shared" si="0"/>
        <v>0</v>
      </c>
      <c r="E8" s="100">
        <f>COUNTIFS(ESGOTO!N:N,'EQUIPES - ESGOTO'!B5,ESGOTO!Q:Q,"SF")</f>
        <v>0</v>
      </c>
      <c r="F8" s="99">
        <f>COUNTIFS(ESGOTO!N:N,'EQUIPES - ESGOTO'!B5,ESGOTO!Q:Q,"c")</f>
        <v>0</v>
      </c>
      <c r="G8" s="99">
        <f>COUNTIFS(ESGOTO!N:N,'EQUIPES - ESGOTO'!B5,ESGOTO!Q:Q,"NC")</f>
        <v>0</v>
      </c>
    </row>
    <row r="9" spans="1:8" ht="21" customHeight="1">
      <c r="B9" s="348" t="s">
        <v>48</v>
      </c>
      <c r="C9" s="349"/>
      <c r="D9" s="99">
        <f t="shared" si="0"/>
        <v>0</v>
      </c>
      <c r="E9" s="100">
        <f>COUNTIFS(ESGOTO!N:N,'EQUIPES - ESGOTO'!B5,ESGOTO!S:S,"SF")</f>
        <v>0</v>
      </c>
      <c r="F9" s="99">
        <f>COUNTIFS(ESGOTO!N:N,'EQUIPES - ESGOTO'!B5,ESGOTO!S:S,"c")</f>
        <v>0</v>
      </c>
      <c r="G9" s="99">
        <f>COUNTIFS(ESGOTO!N:N,'EQUIPES - ESGOTO'!B5,ESGOTO!S:S,"NC")</f>
        <v>0</v>
      </c>
    </row>
    <row r="10" spans="1:8" ht="21" customHeight="1">
      <c r="B10" s="348" t="s">
        <v>49</v>
      </c>
      <c r="C10" s="349"/>
      <c r="D10" s="99">
        <f t="shared" si="0"/>
        <v>0</v>
      </c>
      <c r="E10" s="100">
        <f>COUNTIFS(ESGOTO!N:N,'EQUIPES - ESGOTO'!B5,ESGOTO!U:U,"SF")</f>
        <v>0</v>
      </c>
      <c r="F10" s="99">
        <f>COUNTIFS(ESGOTO!N:N,'EQUIPES - ESGOTO'!B5,ESGOTO!U:U,"c")</f>
        <v>0</v>
      </c>
      <c r="G10" s="99">
        <f>COUNTIFS(ESGOTO!N:N,'EQUIPES - ESGOTO'!B5,ESGOTO!U:U,"NC")</f>
        <v>0</v>
      </c>
    </row>
    <row r="11" spans="1:8" ht="21" customHeight="1">
      <c r="B11" s="348" t="s">
        <v>50</v>
      </c>
      <c r="C11" s="349"/>
      <c r="D11" s="99">
        <f t="shared" si="0"/>
        <v>0</v>
      </c>
      <c r="E11" s="100">
        <f>COUNTIFS(ESGOTO!N:N,'EQUIPES - ESGOTO'!B5,ESGOTO!W:W,"SF")</f>
        <v>0</v>
      </c>
      <c r="F11" s="99">
        <f>COUNTIFS(ESGOTO!N:N,'EQUIPES - ESGOTO'!B5,ESGOTO!W:W,"c")</f>
        <v>0</v>
      </c>
      <c r="G11" s="99">
        <f>COUNTIFS(ESGOTO!N:N,'EQUIPES - ESGOTO'!B5,ESGOTO!W:W,"NC")</f>
        <v>0</v>
      </c>
    </row>
    <row r="12" spans="1:8" ht="21" customHeight="1">
      <c r="B12" s="348" t="s">
        <v>63</v>
      </c>
      <c r="C12" s="349"/>
      <c r="D12" s="99">
        <f t="shared" si="0"/>
        <v>0</v>
      </c>
      <c r="E12" s="100">
        <f>COUNTIFS(ESGOTO!N:N,'EQUIPES - ESGOTO'!B5,ESGOTO!Y:Y,"SF")</f>
        <v>0</v>
      </c>
      <c r="F12" s="99">
        <f>COUNTIFS(ESGOTO!N:N,'EQUIPES - ESGOTO'!B5,ESGOTO!Y:Y,"c")</f>
        <v>0</v>
      </c>
      <c r="G12" s="99">
        <f>COUNTIFS(ESGOTO!N:N,'EQUIPES - ESGOTO'!B5,ESGOTO!Y:Y,"NC")</f>
        <v>0</v>
      </c>
    </row>
    <row r="13" spans="1:8" ht="21" customHeight="1">
      <c r="B13" s="348" t="s">
        <v>52</v>
      </c>
      <c r="C13" s="349"/>
      <c r="D13" s="99">
        <f t="shared" ref="D13:D14" si="1">F13+G13+E13</f>
        <v>0</v>
      </c>
      <c r="E13" s="100">
        <f>COUNTIFS(ESGOTO!N:N,'EQUIPES - ESGOTO'!B6,ESGOTO!AA:AA,"SF")</f>
        <v>0</v>
      </c>
      <c r="F13" s="99">
        <f>COUNTIFS(ESGOTO!N:N,'EQUIPES - ESGOTO'!B5,ESGOTO!AA:AA,"c")</f>
        <v>0</v>
      </c>
      <c r="G13" s="99">
        <f>COUNTIFS(ESGOTO!N:N,'EQUIPES - ESGOTO'!B5,ESGOTO!AA:AA,"NC")</f>
        <v>0</v>
      </c>
    </row>
    <row r="14" spans="1:8" ht="21" customHeight="1">
      <c r="B14" s="348" t="s">
        <v>53</v>
      </c>
      <c r="C14" s="349"/>
      <c r="D14" s="99">
        <f t="shared" si="1"/>
        <v>0</v>
      </c>
      <c r="E14" s="100">
        <f>COUNTIFS(ESGOTO!N:N,'EQUIPES - ESGOTO'!B7,ESGOTO!AC:AC,"SF")</f>
        <v>0</v>
      </c>
      <c r="F14" s="99">
        <f>COUNTIFS(ESGOTO!N:N,'EQUIPES - ESGOTO'!B5,ESGOTO!AC:AC,"c")</f>
        <v>0</v>
      </c>
      <c r="G14" s="99">
        <f>COUNTIFS(ESGOTO!N:N,'EQUIPES - ESGOTO'!B5,ESGOTO!AC:AC,"NC")</f>
        <v>0</v>
      </c>
    </row>
  </sheetData>
  <mergeCells count="12">
    <mergeCell ref="B12:C12"/>
    <mergeCell ref="B13:C13"/>
    <mergeCell ref="B14:C14"/>
    <mergeCell ref="B11:C11"/>
    <mergeCell ref="A1:H1"/>
    <mergeCell ref="A3:H3"/>
    <mergeCell ref="B5:G5"/>
    <mergeCell ref="B6:C6"/>
    <mergeCell ref="B7:C7"/>
    <mergeCell ref="B8:C8"/>
    <mergeCell ref="B9:C9"/>
    <mergeCell ref="B10:C10"/>
  </mergeCells>
  <pageMargins left="0.511811024" right="0.14000000000000001" top="0.78740157499999996" bottom="0.78740157499999996" header="0.31496062000000002" footer="0.31496062000000002"/>
  <pageSetup paperSize="9" scale="3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  <pageSetUpPr fitToPage="1"/>
  </sheetPr>
  <dimension ref="A1:N328"/>
  <sheetViews>
    <sheetView zoomScale="70" zoomScaleNormal="70" zoomScaleSheetLayoutView="70" workbookViewId="0">
      <selection activeCell="I9" sqref="I9"/>
    </sheetView>
  </sheetViews>
  <sheetFormatPr defaultColWidth="30.7109375" defaultRowHeight="19.899999999999999" customHeight="1"/>
  <cols>
    <col min="1" max="7" width="37.7109375" style="18" customWidth="1"/>
    <col min="8" max="282" width="9.140625" style="18" customWidth="1"/>
    <col min="283" max="16384" width="30.7109375" style="18"/>
  </cols>
  <sheetData>
    <row r="1" spans="1:7" s="2" customFormat="1" ht="35.1" customHeight="1">
      <c r="A1" s="344" t="s">
        <v>161</v>
      </c>
      <c r="B1" s="344"/>
      <c r="C1" s="344"/>
      <c r="D1" s="344"/>
      <c r="E1" s="344"/>
      <c r="F1" s="344"/>
    </row>
    <row r="2" spans="1:7" s="26" customFormat="1" ht="30" customHeight="1" thickBot="1"/>
    <row r="3" spans="1:7" s="27" customFormat="1" ht="30" customHeight="1">
      <c r="B3" s="342" t="s">
        <v>162</v>
      </c>
      <c r="C3" s="343"/>
      <c r="D3" s="342" t="s">
        <v>56</v>
      </c>
      <c r="E3" s="343"/>
    </row>
    <row r="4" spans="1:7" s="27" customFormat="1" ht="30" customHeight="1" thickBot="1">
      <c r="B4" s="353">
        <f>COUNTIF(CAVALETE!A:A,"ONMS - DIV MANUT SERV OPE SANTANA")</f>
        <v>621</v>
      </c>
      <c r="C4" s="346"/>
      <c r="D4" s="353">
        <f>'DADOS - SANTANA'!C28</f>
        <v>606</v>
      </c>
      <c r="E4" s="346"/>
    </row>
    <row r="5" spans="1:7" s="27" customFormat="1" ht="35.1" customHeight="1">
      <c r="B5" s="86" t="s">
        <v>163</v>
      </c>
      <c r="C5" s="87" t="s">
        <v>164</v>
      </c>
      <c r="D5" s="86" t="s">
        <v>165</v>
      </c>
      <c r="E5" s="87" t="s">
        <v>164</v>
      </c>
      <c r="F5" s="25"/>
    </row>
    <row r="6" spans="1:7" s="27" customFormat="1" ht="35.1" customHeight="1" thickBot="1">
      <c r="B6" s="85">
        <f>'DADOS - SANTANA'!C28+'GRÁFICOS - CAVALETE'!D8</f>
        <v>621</v>
      </c>
      <c r="C6" s="46">
        <f>IFERROR(B6/B4,"-")</f>
        <v>1</v>
      </c>
      <c r="D6" s="85">
        <f>COUNTIFS(CAVALETE!O:O,"SF",CAVALETE!Q:Q,"SF",CAVALETE!S:S,"SF",CAVALETE!U:U,"SF",CAVALETE!W:W,"SF")</f>
        <v>22</v>
      </c>
      <c r="E6" s="46">
        <f>IFERROR(D6/B4,"0")</f>
        <v>3.542673107890499E-2</v>
      </c>
      <c r="F6" s="25"/>
      <c r="G6" s="27">
        <f>182/6</f>
        <v>30.333333333333332</v>
      </c>
    </row>
    <row r="7" spans="1:7" s="27" customFormat="1" ht="35.1" customHeight="1">
      <c r="B7" s="86" t="s">
        <v>166</v>
      </c>
      <c r="C7" s="87" t="s">
        <v>164</v>
      </c>
      <c r="D7" s="86" t="s">
        <v>167</v>
      </c>
      <c r="E7" s="87" t="s">
        <v>164</v>
      </c>
      <c r="F7" s="25"/>
    </row>
    <row r="8" spans="1:7" s="27" customFormat="1" ht="35.1" customHeight="1" thickBot="1">
      <c r="B8" s="85">
        <f>B4-B6</f>
        <v>0</v>
      </c>
      <c r="C8" s="46">
        <f>IFERROR(B8/B4,"-")</f>
        <v>0</v>
      </c>
      <c r="D8" s="85">
        <f>COUNTIFS(CAVALETE!O:O,"NA",CAVALETE!Q:Q,"NA",CAVALETE!S:S,"NA",CAVALETE!U:U,"NA",CAVALETE!W:W,"NA")</f>
        <v>15</v>
      </c>
      <c r="E8" s="46">
        <f>IFERROR(D8/B4,"-")</f>
        <v>2.4154589371980676E-2</v>
      </c>
      <c r="F8" s="25"/>
    </row>
    <row r="9" spans="1:7" s="27" customFormat="1" ht="20.100000000000001" customHeight="1">
      <c r="B9" s="24"/>
      <c r="C9" s="24"/>
      <c r="D9" s="25"/>
      <c r="E9" s="24"/>
      <c r="F9" s="25"/>
    </row>
    <row r="10" spans="1:7" s="27" customFormat="1" ht="20.100000000000001" customHeight="1">
      <c r="B10" s="24"/>
      <c r="C10" s="24"/>
      <c r="D10" s="25"/>
      <c r="E10" s="24"/>
      <c r="F10" s="25"/>
    </row>
    <row r="11" spans="1:7" s="27" customFormat="1" ht="35.1" customHeight="1">
      <c r="A11" s="344" t="s">
        <v>168</v>
      </c>
      <c r="B11" s="344"/>
      <c r="C11" s="344"/>
      <c r="D11" s="344"/>
      <c r="E11" s="344"/>
      <c r="F11" s="344"/>
      <c r="G11" s="344"/>
    </row>
    <row r="12" spans="1:7" s="27" customFormat="1" ht="20.100000000000001" customHeight="1">
      <c r="B12" s="24"/>
      <c r="C12" s="24"/>
      <c r="D12" s="25"/>
      <c r="E12" s="24"/>
      <c r="F12" s="25"/>
    </row>
    <row r="13" spans="1:7" s="27" customFormat="1" ht="20.100000000000001" customHeight="1">
      <c r="A13" s="24"/>
      <c r="F13" s="24"/>
    </row>
    <row r="14" spans="1:7" s="27" customFormat="1" ht="20.100000000000001" customHeight="1">
      <c r="A14" s="24"/>
      <c r="F14" s="24"/>
    </row>
    <row r="15" spans="1:7" s="1" customFormat="1" ht="20.100000000000001" customHeight="1">
      <c r="A15" s="38"/>
      <c r="B15" s="38"/>
      <c r="C15" s="38"/>
      <c r="D15" s="38"/>
      <c r="E15" s="38"/>
      <c r="F15" s="38"/>
    </row>
    <row r="16" spans="1:7" s="1" customFormat="1" ht="20.100000000000001" customHeight="1">
      <c r="A16" s="38"/>
      <c r="B16" s="38"/>
      <c r="C16" s="38"/>
      <c r="D16" s="38"/>
      <c r="E16" s="38"/>
      <c r="F16" s="38"/>
    </row>
    <row r="17" spans="1:6" s="1" customFormat="1" ht="20.100000000000001" customHeight="1">
      <c r="A17" s="38"/>
      <c r="B17" s="38"/>
      <c r="C17" s="38"/>
      <c r="D17" s="38"/>
      <c r="E17" s="38"/>
      <c r="F17" s="38"/>
    </row>
    <row r="18" spans="1:6" s="1" customFormat="1" ht="20.100000000000001" customHeight="1">
      <c r="A18" s="38"/>
      <c r="B18" s="38"/>
      <c r="C18" s="38"/>
      <c r="D18" s="38"/>
      <c r="E18" s="38"/>
      <c r="F18" s="38"/>
    </row>
    <row r="19" spans="1:6" s="1" customFormat="1" ht="20.100000000000001" customHeight="1">
      <c r="A19" s="38"/>
      <c r="B19" s="38"/>
      <c r="C19" s="38"/>
      <c r="D19" s="38"/>
      <c r="E19" s="38"/>
      <c r="F19" s="38"/>
    </row>
    <row r="20" spans="1:6" s="1" customFormat="1" ht="20.100000000000001" customHeight="1">
      <c r="A20" s="38"/>
      <c r="B20" s="38"/>
      <c r="C20" s="38"/>
      <c r="D20" s="38"/>
      <c r="E20" s="38"/>
      <c r="F20" s="38"/>
    </row>
    <row r="21" spans="1:6" s="1" customFormat="1" ht="20.100000000000001" customHeight="1">
      <c r="A21" s="38"/>
      <c r="B21" s="38"/>
      <c r="C21" s="38"/>
      <c r="D21" s="38"/>
      <c r="E21" s="38"/>
      <c r="F21" s="38"/>
    </row>
    <row r="22" spans="1:6" s="1" customFormat="1" ht="20.100000000000001" customHeight="1">
      <c r="A22" s="38"/>
      <c r="B22" s="38"/>
      <c r="C22" s="38"/>
      <c r="D22" s="38"/>
      <c r="E22" s="38"/>
      <c r="F22" s="38"/>
    </row>
    <row r="23" spans="1:6" s="1" customFormat="1" ht="20.100000000000001" customHeight="1">
      <c r="A23" s="38"/>
      <c r="B23" s="38"/>
      <c r="C23" s="38"/>
      <c r="D23" s="38"/>
      <c r="E23" s="38"/>
      <c r="F23" s="38"/>
    </row>
    <row r="24" spans="1:6" s="1" customFormat="1" ht="20.100000000000001" customHeight="1">
      <c r="A24" s="38"/>
      <c r="B24" s="38"/>
      <c r="C24" s="38"/>
      <c r="D24" s="38"/>
      <c r="E24" s="38"/>
      <c r="F24" s="38"/>
    </row>
    <row r="25" spans="1:6" s="1" customFormat="1" ht="20.100000000000001" customHeight="1">
      <c r="A25" s="38"/>
      <c r="B25" s="38"/>
      <c r="C25" s="38"/>
      <c r="D25" s="38"/>
      <c r="E25" s="38"/>
      <c r="F25" s="38"/>
    </row>
    <row r="26" spans="1:6" s="1" customFormat="1" ht="20.100000000000001" customHeight="1">
      <c r="A26" s="38"/>
      <c r="B26" s="38"/>
      <c r="C26" s="38"/>
      <c r="D26" s="38"/>
      <c r="E26" s="38"/>
      <c r="F26" s="38"/>
    </row>
    <row r="27" spans="1:6" s="1" customFormat="1" ht="20.100000000000001" customHeight="1">
      <c r="A27" s="38"/>
      <c r="B27" s="38"/>
      <c r="C27" s="38"/>
      <c r="D27" s="38"/>
      <c r="E27" s="38"/>
      <c r="F27" s="38"/>
    </row>
    <row r="28" spans="1:6" s="1" customFormat="1" ht="20.100000000000001" customHeight="1">
      <c r="A28" s="38"/>
      <c r="B28" s="38"/>
      <c r="C28" s="38"/>
      <c r="D28" s="38"/>
      <c r="E28" s="38"/>
      <c r="F28" s="38"/>
    </row>
    <row r="29" spans="1:6" s="1" customFormat="1" ht="20.100000000000001" customHeight="1">
      <c r="A29" s="38"/>
      <c r="B29" s="38"/>
      <c r="C29" s="38"/>
      <c r="D29" s="38"/>
      <c r="E29" s="38"/>
      <c r="F29" s="38"/>
    </row>
    <row r="30" spans="1:6" s="1" customFormat="1" ht="20.100000000000001" customHeight="1">
      <c r="A30" s="38"/>
      <c r="B30" s="38"/>
      <c r="C30" s="38"/>
      <c r="D30" s="38"/>
      <c r="E30" s="38"/>
      <c r="F30" s="38"/>
    </row>
    <row r="31" spans="1:6" s="1" customFormat="1" ht="20.100000000000001" customHeight="1">
      <c r="A31" s="38"/>
      <c r="B31" s="38"/>
      <c r="C31" s="38"/>
      <c r="D31" s="38"/>
      <c r="E31" s="38"/>
      <c r="F31" s="38"/>
    </row>
    <row r="32" spans="1:6" s="1" customFormat="1" ht="20.100000000000001" customHeight="1">
      <c r="A32" s="38"/>
      <c r="B32" s="38"/>
      <c r="C32" s="38"/>
      <c r="D32" s="38"/>
      <c r="E32" s="38"/>
      <c r="F32" s="38"/>
    </row>
    <row r="33" spans="1:7" s="1" customFormat="1" ht="20.100000000000001" customHeight="1">
      <c r="A33" s="38"/>
      <c r="B33" s="38"/>
      <c r="C33" s="38"/>
      <c r="D33" s="38"/>
      <c r="E33" s="38"/>
      <c r="F33" s="38"/>
    </row>
    <row r="34" spans="1:7" s="1" customFormat="1" ht="20.100000000000001" customHeight="1">
      <c r="A34" s="38"/>
      <c r="B34" s="38"/>
      <c r="C34" s="38"/>
      <c r="D34" s="38"/>
      <c r="E34" s="38"/>
      <c r="F34" s="38"/>
    </row>
    <row r="35" spans="1:7" s="1" customFormat="1" ht="20.100000000000001" customHeight="1">
      <c r="A35" s="38"/>
      <c r="B35" s="38"/>
      <c r="C35" s="38"/>
      <c r="D35" s="38"/>
      <c r="E35" s="38"/>
      <c r="F35" s="38"/>
    </row>
    <row r="36" spans="1:7" s="1" customFormat="1" ht="20.100000000000001" customHeight="1">
      <c r="A36" s="38"/>
      <c r="B36" s="38"/>
      <c r="C36" s="38"/>
      <c r="D36" s="38"/>
      <c r="E36" s="38"/>
      <c r="F36" s="38"/>
    </row>
    <row r="37" spans="1:7" s="1" customFormat="1" ht="20.100000000000001" customHeight="1">
      <c r="A37" s="38"/>
      <c r="B37" s="38"/>
      <c r="C37" s="38"/>
      <c r="D37" s="38"/>
      <c r="E37" s="38"/>
      <c r="F37" s="38"/>
    </row>
    <row r="38" spans="1:7" s="1" customFormat="1" ht="20.100000000000001" customHeight="1">
      <c r="A38" s="38"/>
      <c r="B38" s="38"/>
      <c r="C38" s="38"/>
      <c r="D38" s="38"/>
      <c r="E38" s="38"/>
      <c r="F38" s="38"/>
    </row>
    <row r="39" spans="1:7" s="1" customFormat="1" ht="20.100000000000001" customHeight="1">
      <c r="A39" s="38"/>
      <c r="B39" s="38"/>
      <c r="C39" s="38"/>
      <c r="D39" s="38"/>
      <c r="E39" s="38"/>
      <c r="F39" s="38"/>
    </row>
    <row r="40" spans="1:7" s="1" customFormat="1" ht="35.1" customHeight="1">
      <c r="A40" s="344" t="s">
        <v>169</v>
      </c>
      <c r="B40" s="344"/>
      <c r="C40" s="344"/>
      <c r="D40" s="344"/>
      <c r="E40" s="344"/>
      <c r="F40" s="344"/>
      <c r="G40" s="344"/>
    </row>
    <row r="41" spans="1:7" s="1" customFormat="1" ht="20.100000000000001" customHeight="1">
      <c r="A41" s="38"/>
      <c r="B41" s="38"/>
      <c r="C41" s="38"/>
      <c r="D41" s="38"/>
      <c r="E41" s="38"/>
      <c r="F41" s="38"/>
    </row>
    <row r="42" spans="1:7" s="1" customFormat="1" ht="20.100000000000001" customHeight="1">
      <c r="A42" s="38"/>
      <c r="B42" s="38"/>
      <c r="C42" s="38"/>
      <c r="D42" s="38"/>
      <c r="E42" s="38"/>
      <c r="F42" s="38"/>
    </row>
    <row r="43" spans="1:7" s="1" customFormat="1" ht="20.100000000000001" customHeight="1">
      <c r="A43" s="38"/>
      <c r="B43" s="38"/>
      <c r="C43" s="38"/>
      <c r="D43" s="38"/>
      <c r="E43" s="38"/>
      <c r="F43" s="38"/>
    </row>
    <row r="44" spans="1:7" s="1" customFormat="1" ht="20.100000000000001" customHeight="1">
      <c r="A44" s="38"/>
      <c r="B44" s="38"/>
      <c r="C44" s="38"/>
      <c r="D44" s="38"/>
      <c r="E44" s="38"/>
      <c r="F44" s="38"/>
    </row>
    <row r="45" spans="1:7" s="1" customFormat="1" ht="20.100000000000001" customHeight="1">
      <c r="A45" s="38"/>
      <c r="B45" s="38"/>
      <c r="C45" s="38"/>
      <c r="D45" s="38"/>
      <c r="E45" s="38"/>
      <c r="F45" s="38"/>
    </row>
    <row r="46" spans="1:7" s="1" customFormat="1" ht="20.100000000000001" customHeight="1">
      <c r="A46" s="38"/>
      <c r="B46" s="38"/>
      <c r="C46" s="38"/>
      <c r="D46" s="38"/>
      <c r="E46" s="38"/>
      <c r="F46" s="38"/>
    </row>
    <row r="47" spans="1:7" s="1" customFormat="1" ht="20.100000000000001" customHeight="1">
      <c r="A47" s="38"/>
      <c r="B47" s="38"/>
      <c r="C47" s="38"/>
      <c r="D47" s="38"/>
      <c r="E47" s="38"/>
      <c r="F47" s="38"/>
    </row>
    <row r="48" spans="1:7" s="1" customFormat="1" ht="20.100000000000001" customHeight="1">
      <c r="A48" s="38"/>
      <c r="B48" s="38"/>
      <c r="C48" s="38"/>
      <c r="D48" s="38"/>
      <c r="E48" s="38"/>
      <c r="F48" s="38"/>
    </row>
    <row r="49" spans="1:6" s="1" customFormat="1" ht="20.100000000000001" customHeight="1">
      <c r="A49" s="38"/>
      <c r="B49" s="38"/>
      <c r="C49" s="38"/>
      <c r="D49" s="38"/>
      <c r="E49" s="38"/>
      <c r="F49" s="38"/>
    </row>
    <row r="50" spans="1:6" s="1" customFormat="1" ht="20.100000000000001" customHeight="1">
      <c r="A50" s="38"/>
      <c r="B50" s="38"/>
      <c r="C50" s="38"/>
      <c r="D50" s="38"/>
      <c r="E50" s="38"/>
      <c r="F50" s="38"/>
    </row>
    <row r="51" spans="1:6" s="1" customFormat="1" ht="20.100000000000001" customHeight="1">
      <c r="A51" s="38"/>
      <c r="B51" s="38"/>
      <c r="C51" s="38"/>
      <c r="D51" s="38"/>
      <c r="E51" s="38"/>
      <c r="F51" s="38"/>
    </row>
    <row r="52" spans="1:6" s="1" customFormat="1" ht="20.100000000000001" customHeight="1">
      <c r="A52" s="38"/>
      <c r="B52" s="38"/>
      <c r="C52" s="38"/>
      <c r="D52" s="38"/>
      <c r="E52" s="38"/>
      <c r="F52" s="38"/>
    </row>
    <row r="53" spans="1:6" s="1" customFormat="1" ht="20.100000000000001" customHeight="1">
      <c r="A53" s="38"/>
      <c r="B53" s="38"/>
      <c r="C53" s="38"/>
      <c r="D53" s="38"/>
      <c r="E53" s="38"/>
      <c r="F53" s="38"/>
    </row>
    <row r="54" spans="1:6" s="1" customFormat="1" ht="20.100000000000001" customHeight="1">
      <c r="A54" s="38"/>
      <c r="B54" s="38"/>
      <c r="C54" s="38"/>
      <c r="D54" s="38"/>
      <c r="E54" s="38"/>
      <c r="F54" s="38"/>
    </row>
    <row r="55" spans="1:6" s="1" customFormat="1" ht="20.100000000000001" customHeight="1">
      <c r="A55" s="38"/>
      <c r="B55" s="38"/>
      <c r="C55" s="38"/>
      <c r="D55" s="38"/>
      <c r="E55" s="38"/>
      <c r="F55" s="38"/>
    </row>
    <row r="56" spans="1:6" s="1" customFormat="1" ht="20.100000000000001" customHeight="1">
      <c r="A56" s="38"/>
      <c r="B56" s="38"/>
      <c r="C56" s="38"/>
      <c r="D56" s="38"/>
      <c r="E56" s="38"/>
      <c r="F56" s="38"/>
    </row>
    <row r="57" spans="1:6" s="1" customFormat="1" ht="20.100000000000001" customHeight="1">
      <c r="A57" s="38"/>
      <c r="B57" s="38"/>
      <c r="C57" s="38"/>
      <c r="D57" s="38"/>
      <c r="E57" s="38"/>
      <c r="F57" s="38"/>
    </row>
    <row r="58" spans="1:6" s="1" customFormat="1" ht="20.100000000000001" customHeight="1">
      <c r="A58" s="38"/>
      <c r="B58" s="38"/>
      <c r="C58" s="38"/>
      <c r="D58" s="38"/>
      <c r="E58" s="38"/>
      <c r="F58" s="38"/>
    </row>
    <row r="59" spans="1:6" s="1" customFormat="1" ht="20.100000000000001" customHeight="1">
      <c r="A59" s="38"/>
      <c r="B59" s="38"/>
      <c r="C59" s="38"/>
      <c r="D59" s="38"/>
      <c r="E59" s="38"/>
      <c r="F59" s="38"/>
    </row>
    <row r="60" spans="1:6" s="1" customFormat="1" ht="19.5" customHeight="1">
      <c r="A60" s="38"/>
      <c r="B60" s="38"/>
      <c r="C60" s="38"/>
      <c r="D60" s="38"/>
      <c r="E60" s="38"/>
      <c r="F60" s="38"/>
    </row>
    <row r="61" spans="1:6" s="1" customFormat="1" ht="19.5" customHeight="1">
      <c r="A61" s="38"/>
      <c r="B61" s="38"/>
      <c r="C61" s="38"/>
      <c r="D61" s="38"/>
      <c r="E61" s="38"/>
      <c r="F61" s="38"/>
    </row>
    <row r="62" spans="1:6" s="1" customFormat="1" ht="19.5" customHeight="1">
      <c r="A62" s="38"/>
      <c r="B62" s="38"/>
      <c r="C62" s="38"/>
      <c r="D62" s="38"/>
      <c r="E62" s="38"/>
      <c r="F62" s="38"/>
    </row>
    <row r="63" spans="1:6" s="1" customFormat="1" ht="19.5" customHeight="1">
      <c r="A63" s="38"/>
      <c r="B63" s="38"/>
      <c r="C63" s="38"/>
      <c r="D63" s="38"/>
      <c r="E63" s="38"/>
      <c r="F63" s="38"/>
    </row>
    <row r="64" spans="1:6" s="1" customFormat="1" ht="19.5" customHeight="1">
      <c r="A64" s="38"/>
      <c r="B64" s="38"/>
      <c r="C64" s="38"/>
      <c r="D64" s="38"/>
      <c r="E64" s="38"/>
      <c r="F64" s="38"/>
    </row>
    <row r="65" spans="1:7" s="1" customFormat="1" ht="19.5" customHeight="1">
      <c r="A65" s="38"/>
      <c r="B65" s="38"/>
      <c r="C65" s="38"/>
      <c r="D65" s="38"/>
      <c r="E65" s="38"/>
      <c r="F65" s="38"/>
    </row>
    <row r="66" spans="1:7" s="1" customFormat="1" ht="19.5" customHeight="1">
      <c r="A66" s="38"/>
      <c r="B66" s="38"/>
      <c r="C66" s="38"/>
      <c r="D66" s="38"/>
      <c r="E66" s="38"/>
      <c r="F66" s="38"/>
    </row>
    <row r="67" spans="1:7" s="1" customFormat="1" ht="19.5" customHeight="1">
      <c r="A67" s="38"/>
      <c r="B67" s="38"/>
      <c r="C67" s="38"/>
      <c r="D67" s="38"/>
      <c r="E67" s="38"/>
      <c r="F67" s="38"/>
    </row>
    <row r="68" spans="1:7" s="1" customFormat="1" ht="19.5" customHeight="1">
      <c r="A68" s="38"/>
      <c r="B68" s="38"/>
      <c r="C68" s="38"/>
      <c r="D68" s="38"/>
      <c r="E68" s="38"/>
      <c r="F68" s="38"/>
    </row>
    <row r="69" spans="1:7" s="2" customFormat="1" ht="35.1" customHeight="1">
      <c r="A69" s="344" t="s">
        <v>170</v>
      </c>
      <c r="B69" s="344"/>
      <c r="C69" s="344"/>
      <c r="D69" s="344"/>
      <c r="E69" s="344"/>
      <c r="F69" s="344"/>
      <c r="G69" s="344"/>
    </row>
    <row r="70" spans="1:7" s="1" customFormat="1" ht="20.100000000000001" customHeight="1">
      <c r="A70" s="18"/>
      <c r="B70" s="18"/>
      <c r="C70" s="18"/>
      <c r="D70" s="18"/>
      <c r="E70" s="18"/>
      <c r="F70" s="18"/>
    </row>
    <row r="71" spans="1:7" s="1" customFormat="1" ht="20.100000000000001" customHeight="1">
      <c r="A71" s="18"/>
      <c r="B71" s="18"/>
      <c r="C71" s="18"/>
      <c r="D71" s="18"/>
      <c r="E71" s="18"/>
      <c r="F71" s="18"/>
    </row>
    <row r="72" spans="1:7" s="1" customFormat="1" ht="20.100000000000001" customHeight="1">
      <c r="A72" s="18"/>
      <c r="B72" s="18"/>
      <c r="C72" s="18"/>
      <c r="D72" s="18"/>
      <c r="E72" s="18"/>
      <c r="F72" s="18"/>
    </row>
    <row r="73" spans="1:7" s="1" customFormat="1" ht="20.100000000000001" customHeight="1">
      <c r="A73" s="18"/>
      <c r="B73" s="18"/>
      <c r="C73" s="18"/>
      <c r="D73" s="18"/>
      <c r="E73" s="18"/>
      <c r="F73" s="18"/>
    </row>
    <row r="74" spans="1:7" s="1" customFormat="1" ht="20.100000000000001" customHeight="1">
      <c r="A74" s="18"/>
      <c r="B74" s="18"/>
      <c r="C74" s="18"/>
      <c r="D74" s="18"/>
      <c r="E74" s="18"/>
      <c r="F74" s="18"/>
    </row>
    <row r="75" spans="1:7" s="1" customFormat="1" ht="20.100000000000001" customHeight="1">
      <c r="A75" s="18"/>
      <c r="B75" s="18"/>
      <c r="C75" s="18"/>
      <c r="D75" s="18"/>
      <c r="E75" s="18"/>
      <c r="F75" s="18"/>
    </row>
    <row r="76" spans="1:7" s="1" customFormat="1" ht="20.100000000000001" customHeight="1">
      <c r="A76" s="18"/>
      <c r="B76" s="18"/>
      <c r="C76" s="18"/>
      <c r="D76" s="18"/>
      <c r="E76" s="18"/>
      <c r="F76" s="18"/>
    </row>
    <row r="77" spans="1:7" s="1" customFormat="1" ht="20.100000000000001" customHeight="1">
      <c r="A77" s="18"/>
      <c r="B77" s="18"/>
      <c r="C77" s="18"/>
      <c r="D77" s="18"/>
      <c r="E77" s="18"/>
      <c r="F77" s="18"/>
    </row>
    <row r="78" spans="1:7" s="1" customFormat="1" ht="20.100000000000001" customHeight="1">
      <c r="A78" s="18"/>
      <c r="B78" s="18"/>
      <c r="C78" s="18"/>
      <c r="D78" s="18"/>
      <c r="E78" s="18"/>
      <c r="F78" s="18"/>
    </row>
    <row r="79" spans="1:7" s="1" customFormat="1" ht="20.100000000000001" customHeight="1">
      <c r="A79" s="18"/>
      <c r="B79" s="18"/>
      <c r="C79" s="18"/>
      <c r="D79" s="18"/>
      <c r="E79" s="18"/>
      <c r="F79" s="18"/>
    </row>
    <row r="80" spans="1:7" s="1" customFormat="1" ht="20.100000000000001" customHeight="1">
      <c r="A80" s="18"/>
      <c r="B80" s="18"/>
      <c r="C80" s="18"/>
      <c r="D80" s="18"/>
      <c r="E80" s="18"/>
      <c r="F80" s="18"/>
    </row>
    <row r="81" spans="1:6" s="1" customFormat="1" ht="20.100000000000001" customHeight="1">
      <c r="A81" s="18"/>
      <c r="B81" s="18"/>
      <c r="C81" s="18"/>
      <c r="D81" s="18"/>
      <c r="E81" s="18"/>
      <c r="F81" s="18"/>
    </row>
    <row r="82" spans="1:6" s="1" customFormat="1" ht="20.100000000000001" customHeight="1">
      <c r="A82" s="18"/>
      <c r="B82" s="18"/>
      <c r="C82" s="18"/>
      <c r="D82" s="18"/>
      <c r="E82" s="18"/>
      <c r="F82" s="18"/>
    </row>
    <row r="83" spans="1:6" s="1" customFormat="1" ht="20.100000000000001" customHeight="1">
      <c r="A83" s="18"/>
      <c r="B83" s="18"/>
      <c r="C83" s="18"/>
      <c r="D83" s="18"/>
      <c r="E83" s="18"/>
      <c r="F83" s="18"/>
    </row>
    <row r="84" spans="1:6" s="1" customFormat="1" ht="20.100000000000001" customHeight="1">
      <c r="A84" s="18"/>
      <c r="B84" s="18"/>
      <c r="C84" s="18"/>
      <c r="D84" s="18"/>
      <c r="E84" s="18"/>
      <c r="F84" s="18"/>
    </row>
    <row r="85" spans="1:6" s="1" customFormat="1" ht="20.100000000000001" customHeight="1">
      <c r="A85" s="18"/>
      <c r="B85" s="18"/>
      <c r="C85" s="18"/>
      <c r="D85" s="18"/>
      <c r="E85" s="18"/>
      <c r="F85" s="18"/>
    </row>
    <row r="86" spans="1:6" s="1" customFormat="1" ht="20.100000000000001" customHeight="1">
      <c r="A86" s="18"/>
      <c r="B86" s="18"/>
      <c r="C86" s="18"/>
      <c r="D86" s="18"/>
      <c r="E86" s="18"/>
      <c r="F86" s="18"/>
    </row>
    <row r="87" spans="1:6" s="1" customFormat="1" ht="20.100000000000001" customHeight="1">
      <c r="A87" s="18"/>
      <c r="B87" s="18"/>
      <c r="C87" s="18"/>
      <c r="D87" s="18"/>
      <c r="E87" s="18"/>
      <c r="F87" s="18"/>
    </row>
    <row r="88" spans="1:6" s="1" customFormat="1" ht="20.100000000000001" customHeight="1">
      <c r="A88" s="18"/>
      <c r="B88" s="18"/>
      <c r="C88" s="18"/>
      <c r="D88" s="18"/>
      <c r="E88" s="18"/>
      <c r="F88" s="18"/>
    </row>
    <row r="89" spans="1:6" s="1" customFormat="1" ht="20.100000000000001" customHeight="1">
      <c r="A89" s="18"/>
      <c r="B89" s="18"/>
      <c r="C89" s="18"/>
      <c r="D89" s="18"/>
      <c r="E89" s="18"/>
      <c r="F89" s="18"/>
    </row>
    <row r="90" spans="1:6" s="1" customFormat="1" ht="20.100000000000001" customHeight="1">
      <c r="A90" s="18"/>
      <c r="B90" s="18"/>
      <c r="C90" s="18"/>
      <c r="D90" s="18"/>
      <c r="E90" s="18"/>
      <c r="F90" s="18"/>
    </row>
    <row r="91" spans="1:6" s="1" customFormat="1" ht="20.100000000000001" customHeight="1">
      <c r="A91" s="18"/>
      <c r="B91" s="18"/>
      <c r="C91" s="18"/>
      <c r="D91" s="18"/>
      <c r="E91" s="18"/>
      <c r="F91" s="18"/>
    </row>
    <row r="92" spans="1:6" s="1" customFormat="1" ht="20.100000000000001" customHeight="1">
      <c r="A92" s="18"/>
      <c r="B92" s="18"/>
      <c r="C92" s="18"/>
      <c r="D92" s="18"/>
      <c r="E92" s="18"/>
      <c r="F92" s="18"/>
    </row>
    <row r="93" spans="1:6" s="1" customFormat="1" ht="20.100000000000001" customHeight="1">
      <c r="A93" s="18"/>
      <c r="B93" s="18"/>
      <c r="C93" s="18"/>
      <c r="D93" s="18"/>
      <c r="E93" s="18"/>
      <c r="F93" s="18"/>
    </row>
    <row r="94" spans="1:6" s="1" customFormat="1" ht="20.100000000000001" customHeight="1">
      <c r="A94" s="18"/>
      <c r="B94" s="18"/>
      <c r="C94" s="18"/>
      <c r="D94" s="18"/>
      <c r="E94" s="18"/>
      <c r="F94" s="18"/>
    </row>
    <row r="95" spans="1:6" s="1" customFormat="1" ht="20.100000000000001" customHeight="1">
      <c r="A95" s="18"/>
      <c r="B95" s="18"/>
      <c r="C95" s="18"/>
      <c r="D95" s="18"/>
      <c r="E95" s="18"/>
      <c r="F95" s="18"/>
    </row>
    <row r="96" spans="1:6" s="1" customFormat="1" ht="20.100000000000001" customHeight="1">
      <c r="A96" s="18"/>
      <c r="B96" s="18"/>
      <c r="C96" s="18"/>
      <c r="D96" s="18"/>
      <c r="E96" s="18"/>
      <c r="F96" s="18"/>
    </row>
    <row r="97" spans="1:14" s="1" customFormat="1" ht="20.100000000000001" customHeight="1">
      <c r="A97" s="18"/>
      <c r="B97" s="18"/>
      <c r="C97" s="18"/>
      <c r="D97" s="18"/>
      <c r="E97" s="18"/>
      <c r="F97" s="18"/>
    </row>
    <row r="98" spans="1:14" s="1" customFormat="1" ht="20.100000000000001" customHeight="1">
      <c r="A98" s="18"/>
      <c r="B98" s="18"/>
      <c r="C98" s="18"/>
      <c r="D98" s="18"/>
      <c r="E98" s="18"/>
      <c r="F98" s="18"/>
    </row>
    <row r="99" spans="1:14" s="1" customFormat="1" ht="20.100000000000001" customHeight="1">
      <c r="A99" s="18"/>
      <c r="B99" s="18"/>
      <c r="C99" s="18"/>
      <c r="D99" s="18"/>
      <c r="E99" s="18"/>
      <c r="F99" s="18"/>
    </row>
    <row r="100" spans="1:14" s="1" customFormat="1" ht="20.100000000000001" customHeight="1">
      <c r="A100" s="18"/>
      <c r="B100" s="18"/>
      <c r="C100" s="18"/>
      <c r="D100" s="18"/>
      <c r="E100" s="18"/>
      <c r="F100" s="18"/>
    </row>
    <row r="101" spans="1:14" s="1" customFormat="1" ht="20.100000000000001" customHeight="1">
      <c r="A101" s="18"/>
      <c r="B101" s="18"/>
      <c r="C101" s="18"/>
      <c r="D101" s="18"/>
      <c r="E101" s="18"/>
      <c r="F101" s="18"/>
    </row>
    <row r="102" spans="1:14" s="1" customFormat="1" ht="20.100000000000001" customHeight="1">
      <c r="A102" s="18"/>
      <c r="B102" s="18"/>
      <c r="C102" s="18"/>
      <c r="D102" s="18"/>
      <c r="E102" s="18"/>
      <c r="F102" s="18"/>
    </row>
    <row r="103" spans="1:14" s="23" customFormat="1" ht="35.1" customHeight="1">
      <c r="A103" s="344" t="s">
        <v>171</v>
      </c>
      <c r="B103" s="344"/>
      <c r="C103" s="344"/>
      <c r="D103" s="344"/>
      <c r="E103" s="344"/>
      <c r="F103" s="344"/>
      <c r="G103" s="344"/>
      <c r="H103" s="344"/>
      <c r="I103" s="344"/>
      <c r="J103" s="344"/>
      <c r="K103" s="344"/>
      <c r="L103" s="91"/>
      <c r="M103" s="91"/>
      <c r="N103" s="91"/>
    </row>
    <row r="104" spans="1:14" s="1" customFormat="1" ht="20.100000000000001" customHeight="1">
      <c r="A104" s="18"/>
      <c r="B104" s="18"/>
      <c r="C104" s="18"/>
      <c r="D104" s="18"/>
      <c r="E104" s="18"/>
      <c r="F104" s="18"/>
    </row>
    <row r="105" spans="1:14" s="1" customFormat="1" ht="20.100000000000001" customHeight="1">
      <c r="A105" s="18"/>
      <c r="B105" s="18"/>
      <c r="C105" s="18"/>
      <c r="D105" s="18"/>
      <c r="E105" s="18"/>
      <c r="F105" s="18"/>
    </row>
    <row r="106" spans="1:14" s="1" customFormat="1" ht="20.100000000000001" customHeight="1">
      <c r="A106" s="18"/>
      <c r="B106" s="18"/>
      <c r="C106" s="18"/>
      <c r="D106" s="18"/>
      <c r="E106" s="18"/>
      <c r="F106" s="18"/>
    </row>
    <row r="107" spans="1:14" s="1" customFormat="1" ht="20.100000000000001" customHeight="1">
      <c r="A107" s="18"/>
      <c r="B107" s="18"/>
      <c r="C107" s="18"/>
      <c r="D107" s="18"/>
      <c r="E107" s="18"/>
      <c r="F107" s="18"/>
    </row>
    <row r="108" spans="1:14" s="1" customFormat="1" ht="20.100000000000001" customHeight="1">
      <c r="A108" s="18"/>
      <c r="B108" s="18"/>
      <c r="C108" s="18"/>
      <c r="D108" s="18"/>
      <c r="E108" s="18"/>
      <c r="F108" s="18"/>
    </row>
    <row r="109" spans="1:14" s="1" customFormat="1" ht="20.100000000000001" customHeight="1">
      <c r="A109" s="18"/>
      <c r="B109" s="18"/>
      <c r="C109" s="18"/>
      <c r="D109" s="18"/>
      <c r="E109" s="18"/>
      <c r="F109" s="18"/>
    </row>
    <row r="110" spans="1:14" s="1" customFormat="1" ht="20.100000000000001" customHeight="1">
      <c r="A110" s="18"/>
      <c r="B110" s="18"/>
      <c r="C110" s="18"/>
      <c r="D110" s="18"/>
      <c r="E110" s="18"/>
      <c r="F110" s="18"/>
    </row>
    <row r="111" spans="1:14" s="1" customFormat="1" ht="20.100000000000001" customHeight="1">
      <c r="A111" s="18"/>
      <c r="B111" s="18"/>
      <c r="C111" s="18"/>
      <c r="D111" s="18"/>
      <c r="E111" s="18"/>
      <c r="F111" s="18"/>
    </row>
    <row r="112" spans="1:14" s="1" customFormat="1" ht="20.100000000000001" customHeight="1">
      <c r="A112" s="18"/>
      <c r="B112" s="18"/>
      <c r="C112" s="18"/>
      <c r="D112" s="18"/>
      <c r="E112" s="18"/>
      <c r="F112" s="18"/>
    </row>
    <row r="113" spans="1:6" s="1" customFormat="1" ht="20.100000000000001" customHeight="1">
      <c r="A113" s="18"/>
      <c r="B113" s="18"/>
      <c r="C113" s="18"/>
      <c r="D113" s="18"/>
      <c r="E113" s="18"/>
      <c r="F113" s="18"/>
    </row>
    <row r="114" spans="1:6" s="1" customFormat="1" ht="20.100000000000001" customHeight="1">
      <c r="A114" s="18"/>
      <c r="B114" s="18"/>
      <c r="C114" s="18"/>
      <c r="D114" s="18"/>
      <c r="E114" s="18"/>
      <c r="F114" s="18"/>
    </row>
    <row r="115" spans="1:6" s="1" customFormat="1" ht="20.100000000000001" customHeight="1">
      <c r="A115" s="18"/>
      <c r="B115" s="18"/>
      <c r="C115" s="18"/>
      <c r="D115" s="18"/>
      <c r="E115" s="18"/>
      <c r="F115" s="18"/>
    </row>
    <row r="116" spans="1:6" s="1" customFormat="1" ht="20.100000000000001" customHeight="1">
      <c r="A116" s="18"/>
      <c r="B116" s="18"/>
      <c r="C116" s="18"/>
      <c r="D116" s="18"/>
      <c r="E116" s="18"/>
      <c r="F116" s="18"/>
    </row>
    <row r="117" spans="1:6" s="1" customFormat="1" ht="20.100000000000001" customHeight="1">
      <c r="A117" s="18"/>
      <c r="B117" s="18"/>
      <c r="C117" s="18"/>
      <c r="D117" s="18"/>
      <c r="E117" s="18"/>
      <c r="F117" s="18"/>
    </row>
    <row r="118" spans="1:6" s="1" customFormat="1" ht="20.100000000000001" customHeight="1">
      <c r="A118" s="18"/>
      <c r="B118" s="18"/>
      <c r="C118" s="18"/>
      <c r="D118" s="18"/>
      <c r="E118" s="18"/>
      <c r="F118" s="18"/>
    </row>
    <row r="119" spans="1:6" s="1" customFormat="1" ht="20.100000000000001" customHeight="1">
      <c r="A119" s="18"/>
      <c r="B119" s="18"/>
      <c r="C119" s="18"/>
      <c r="D119" s="18"/>
      <c r="E119" s="18"/>
      <c r="F119" s="18"/>
    </row>
    <row r="120" spans="1:6" s="1" customFormat="1" ht="20.100000000000001" customHeight="1">
      <c r="A120" s="18"/>
      <c r="B120" s="18"/>
      <c r="C120" s="18"/>
      <c r="D120" s="18"/>
      <c r="E120" s="18"/>
      <c r="F120" s="18"/>
    </row>
    <row r="121" spans="1:6" s="1" customFormat="1" ht="20.100000000000001" customHeight="1">
      <c r="A121" s="18"/>
      <c r="B121" s="18"/>
      <c r="C121" s="18"/>
      <c r="D121" s="18"/>
      <c r="E121" s="18"/>
      <c r="F121" s="18"/>
    </row>
    <row r="122" spans="1:6" s="1" customFormat="1" ht="20.100000000000001" customHeight="1">
      <c r="A122" s="18"/>
      <c r="B122" s="18"/>
      <c r="C122" s="18"/>
      <c r="D122" s="18"/>
      <c r="E122" s="18"/>
      <c r="F122" s="18"/>
    </row>
    <row r="123" spans="1:6" s="1" customFormat="1" ht="20.100000000000001" customHeight="1">
      <c r="A123" s="18"/>
      <c r="B123" s="18"/>
      <c r="C123" s="18"/>
      <c r="D123" s="18"/>
      <c r="E123" s="18"/>
      <c r="F123" s="18"/>
    </row>
    <row r="124" spans="1:6" s="1" customFormat="1" ht="20.100000000000001" customHeight="1">
      <c r="A124" s="18"/>
      <c r="B124" s="18"/>
      <c r="C124" s="18"/>
      <c r="D124" s="18"/>
      <c r="E124" s="18"/>
      <c r="F124" s="18"/>
    </row>
    <row r="125" spans="1:6" s="1" customFormat="1" ht="20.100000000000001" customHeight="1">
      <c r="A125" s="18"/>
      <c r="B125" s="18"/>
      <c r="C125" s="18"/>
      <c r="D125" s="18"/>
      <c r="E125" s="18"/>
      <c r="F125" s="18"/>
    </row>
    <row r="126" spans="1:6" s="1" customFormat="1" ht="20.100000000000001" customHeight="1">
      <c r="A126" s="18"/>
      <c r="B126" s="18"/>
      <c r="C126" s="18"/>
      <c r="D126" s="18"/>
      <c r="E126" s="18"/>
      <c r="F126" s="18"/>
    </row>
    <row r="127" spans="1:6" s="1" customFormat="1" ht="20.100000000000001" customHeight="1">
      <c r="A127" s="18"/>
      <c r="B127" s="18"/>
      <c r="C127" s="18"/>
      <c r="D127" s="18"/>
      <c r="E127" s="18"/>
      <c r="F127" s="18"/>
    </row>
    <row r="128" spans="1:6" s="1" customFormat="1" ht="20.100000000000001" customHeight="1">
      <c r="A128" s="18"/>
      <c r="B128" s="18"/>
      <c r="C128" s="18"/>
      <c r="D128" s="18"/>
      <c r="E128" s="18"/>
      <c r="F128" s="18"/>
    </row>
    <row r="129" spans="1:6" s="1" customFormat="1" ht="20.100000000000001" customHeight="1">
      <c r="A129" s="18"/>
      <c r="B129" s="18"/>
      <c r="C129" s="18"/>
      <c r="D129" s="18"/>
      <c r="E129" s="18"/>
      <c r="F129" s="18"/>
    </row>
    <row r="130" spans="1:6" s="1" customFormat="1" ht="20.100000000000001" customHeight="1">
      <c r="A130" s="18"/>
      <c r="B130" s="18"/>
      <c r="C130" s="18"/>
      <c r="D130" s="18"/>
      <c r="E130" s="18"/>
      <c r="F130" s="18"/>
    </row>
    <row r="131" spans="1:6" s="1" customFormat="1" ht="20.100000000000001" customHeight="1">
      <c r="A131" s="18"/>
      <c r="B131" s="18"/>
      <c r="C131" s="18"/>
      <c r="D131" s="18"/>
      <c r="E131" s="18"/>
      <c r="F131" s="18"/>
    </row>
    <row r="132" spans="1:6" s="1" customFormat="1" ht="20.100000000000001" customHeight="1">
      <c r="A132" s="18"/>
      <c r="B132" s="18"/>
      <c r="C132" s="18"/>
      <c r="D132" s="18"/>
      <c r="E132" s="18"/>
      <c r="F132" s="18"/>
    </row>
    <row r="133" spans="1:6" s="1" customFormat="1" ht="20.100000000000001" customHeight="1">
      <c r="A133" s="18"/>
      <c r="B133" s="18"/>
      <c r="C133" s="18"/>
      <c r="D133" s="18"/>
      <c r="E133" s="18"/>
      <c r="F133" s="18"/>
    </row>
    <row r="134" spans="1:6" s="1" customFormat="1" ht="20.100000000000001" customHeight="1">
      <c r="A134" s="18"/>
      <c r="B134" s="18"/>
      <c r="C134" s="18"/>
      <c r="D134" s="18"/>
      <c r="E134" s="18"/>
      <c r="F134" s="18"/>
    </row>
    <row r="135" spans="1:6" s="1" customFormat="1" ht="20.100000000000001" customHeight="1">
      <c r="A135" s="18"/>
      <c r="B135" s="18"/>
      <c r="C135" s="18"/>
      <c r="D135" s="18"/>
      <c r="E135" s="18"/>
      <c r="F135" s="18"/>
    </row>
    <row r="136" spans="1:6" s="1" customFormat="1" ht="20.100000000000001" customHeight="1">
      <c r="A136" s="18"/>
      <c r="B136" s="18"/>
      <c r="C136" s="18"/>
      <c r="D136" s="18"/>
      <c r="E136" s="18"/>
      <c r="F136" s="18"/>
    </row>
    <row r="137" spans="1:6" s="1" customFormat="1" ht="20.100000000000001" customHeight="1">
      <c r="A137" s="18"/>
      <c r="B137" s="18"/>
      <c r="C137" s="18"/>
      <c r="D137" s="18"/>
      <c r="E137" s="18"/>
      <c r="F137" s="18"/>
    </row>
    <row r="138" spans="1:6" ht="20.100000000000001" customHeight="1"/>
    <row r="139" spans="1:6" ht="20.100000000000001" customHeight="1"/>
    <row r="140" spans="1:6" ht="20.100000000000001" customHeight="1"/>
    <row r="141" spans="1:6" ht="20.100000000000001" customHeight="1"/>
    <row r="142" spans="1:6" ht="20.100000000000001" customHeight="1"/>
    <row r="143" spans="1:6" ht="20.100000000000001" customHeight="1"/>
    <row r="144" spans="1:6" ht="20.100000000000001" customHeight="1"/>
    <row r="145" ht="20.100000000000001" customHeight="1"/>
    <row r="146" ht="20.100000000000001" customHeight="1"/>
    <row r="147" ht="20.100000000000001" customHeight="1"/>
    <row r="148" ht="20.100000000000001" customHeight="1"/>
    <row r="149" ht="20.100000000000001" customHeight="1"/>
    <row r="150" ht="20.100000000000001" customHeight="1"/>
    <row r="151" ht="20.100000000000001" customHeight="1"/>
    <row r="152" ht="20.100000000000001" customHeight="1"/>
    <row r="153" ht="20.100000000000001" customHeight="1"/>
    <row r="154" ht="20.100000000000001" customHeight="1"/>
    <row r="155" ht="20.100000000000001" customHeight="1"/>
    <row r="156" ht="20.100000000000001" customHeight="1"/>
    <row r="157" ht="20.100000000000001" customHeight="1"/>
    <row r="158" ht="20.100000000000001" customHeight="1"/>
    <row r="159" ht="20.100000000000001" customHeight="1"/>
    <row r="160" ht="20.100000000000001" customHeight="1"/>
    <row r="161" ht="20.100000000000001" customHeight="1"/>
    <row r="162" ht="20.100000000000001" customHeight="1"/>
    <row r="163" ht="20.100000000000001" customHeight="1"/>
    <row r="164" ht="20.100000000000001" customHeight="1"/>
    <row r="165" ht="20.100000000000001" customHeight="1"/>
    <row r="166" ht="20.100000000000001" customHeight="1"/>
    <row r="167" ht="20.100000000000001" customHeight="1"/>
    <row r="168" ht="20.100000000000001" customHeight="1"/>
    <row r="169" ht="20.100000000000001" customHeight="1"/>
    <row r="170" ht="20.100000000000001" customHeight="1"/>
    <row r="171" ht="20.100000000000001" customHeight="1"/>
    <row r="172" ht="20.100000000000001" customHeight="1"/>
    <row r="173" ht="20.100000000000001" customHeight="1"/>
    <row r="174" ht="20.100000000000001" customHeight="1"/>
    <row r="175" ht="20.100000000000001" customHeight="1"/>
    <row r="176" ht="20.100000000000001" customHeight="1"/>
    <row r="177" ht="20.100000000000001" customHeight="1"/>
    <row r="178" ht="20.100000000000001" customHeight="1"/>
    <row r="179" ht="20.100000000000001" customHeight="1"/>
    <row r="180" ht="20.100000000000001" customHeight="1"/>
    <row r="181" ht="20.100000000000001" customHeight="1"/>
    <row r="182" ht="20.100000000000001" customHeight="1"/>
    <row r="183" ht="20.100000000000001" customHeight="1"/>
    <row r="184" ht="20.100000000000001" customHeight="1"/>
    <row r="185" ht="20.100000000000001" customHeight="1"/>
    <row r="186" ht="20.100000000000001" customHeight="1"/>
    <row r="187" ht="20.100000000000001" customHeight="1"/>
    <row r="188" ht="20.100000000000001" customHeight="1"/>
    <row r="189" ht="20.100000000000001" customHeight="1"/>
    <row r="190" ht="20.100000000000001" customHeight="1"/>
    <row r="191" ht="20.100000000000001" customHeight="1"/>
    <row r="192" ht="20.100000000000001" customHeight="1"/>
    <row r="193" ht="20.100000000000001" customHeight="1"/>
    <row r="194" ht="20.100000000000001" customHeight="1"/>
    <row r="195" ht="20.100000000000001" customHeight="1"/>
    <row r="196" ht="20.100000000000001" customHeight="1"/>
    <row r="197" ht="20.100000000000001" customHeight="1"/>
    <row r="198" ht="20.100000000000001" customHeight="1"/>
    <row r="199" ht="20.100000000000001" customHeight="1"/>
    <row r="200" ht="20.100000000000001" customHeight="1"/>
    <row r="201" ht="20.100000000000001" customHeight="1"/>
    <row r="202" ht="20.100000000000001" customHeight="1"/>
    <row r="203" ht="20.100000000000001" customHeight="1"/>
    <row r="204" ht="20.100000000000001" customHeight="1"/>
    <row r="205" ht="20.100000000000001" customHeight="1"/>
    <row r="206" ht="20.100000000000001" customHeight="1"/>
    <row r="207" ht="20.100000000000001" customHeight="1"/>
    <row r="208" ht="20.100000000000001" customHeight="1"/>
    <row r="209" ht="20.100000000000001" customHeight="1"/>
    <row r="210" ht="20.100000000000001" customHeight="1"/>
    <row r="211" ht="20.100000000000001" customHeight="1"/>
    <row r="212" ht="20.100000000000001" customHeight="1"/>
    <row r="213" ht="20.100000000000001" customHeight="1"/>
    <row r="214" ht="20.100000000000001" customHeight="1"/>
    <row r="215" ht="20.100000000000001" customHeight="1"/>
    <row r="216" ht="20.100000000000001" customHeight="1"/>
    <row r="217" ht="20.100000000000001" customHeight="1"/>
    <row r="218" ht="20.100000000000001" customHeight="1"/>
    <row r="219" ht="20.100000000000001" customHeight="1"/>
    <row r="220" ht="20.100000000000001" customHeight="1"/>
    <row r="221" ht="20.100000000000001" customHeight="1"/>
    <row r="222" ht="20.100000000000001" customHeight="1"/>
    <row r="223" ht="20.100000000000001" customHeight="1"/>
    <row r="224" ht="20.100000000000001" customHeight="1"/>
    <row r="225" ht="20.100000000000001" customHeight="1"/>
    <row r="226" ht="20.100000000000001" customHeight="1"/>
    <row r="227" ht="20.100000000000001" customHeight="1"/>
    <row r="228" ht="20.100000000000001" customHeight="1"/>
    <row r="229" ht="20.100000000000001" customHeight="1"/>
    <row r="230" ht="20.100000000000001" customHeight="1"/>
    <row r="231" ht="20.100000000000001" customHeight="1"/>
    <row r="232" ht="20.100000000000001" customHeight="1"/>
    <row r="233" ht="20.100000000000001" customHeight="1"/>
    <row r="234" ht="20.100000000000001" customHeight="1"/>
    <row r="235" ht="20.100000000000001" customHeight="1"/>
    <row r="236" ht="20.100000000000001" customHeight="1"/>
    <row r="237" ht="20.100000000000001" customHeight="1"/>
    <row r="238" ht="20.100000000000001" customHeight="1"/>
    <row r="239" ht="20.100000000000001" customHeight="1"/>
    <row r="240" ht="20.100000000000001" customHeight="1"/>
    <row r="241" ht="20.100000000000001" customHeight="1"/>
    <row r="242" ht="20.100000000000001" customHeight="1"/>
    <row r="243" ht="20.100000000000001" customHeight="1"/>
    <row r="244" ht="20.100000000000001" customHeight="1"/>
    <row r="245" ht="20.100000000000001" customHeight="1"/>
    <row r="246" ht="20.100000000000001" customHeight="1"/>
    <row r="247" ht="20.100000000000001" customHeight="1"/>
    <row r="248" ht="20.100000000000001" customHeight="1"/>
    <row r="249" ht="20.100000000000001" customHeight="1"/>
    <row r="250" ht="20.100000000000001" customHeight="1"/>
    <row r="251" ht="20.100000000000001" customHeight="1"/>
    <row r="252" ht="20.100000000000001" customHeight="1"/>
    <row r="253" ht="20.100000000000001" customHeight="1"/>
    <row r="254" ht="20.100000000000001" customHeight="1"/>
    <row r="255" ht="20.100000000000001" customHeight="1"/>
    <row r="256" ht="20.100000000000001" customHeight="1"/>
    <row r="257" ht="20.100000000000001" customHeight="1"/>
    <row r="258" ht="20.100000000000001" customHeight="1"/>
    <row r="259" ht="20.100000000000001" customHeight="1"/>
    <row r="260" ht="20.100000000000001" customHeight="1"/>
    <row r="261" ht="20.100000000000001" customHeight="1"/>
    <row r="262" ht="20.100000000000001" customHeight="1"/>
    <row r="263" ht="20.100000000000001" customHeight="1"/>
    <row r="264" ht="20.100000000000001" customHeight="1"/>
    <row r="265" ht="20.100000000000001" customHeight="1"/>
    <row r="266" ht="20.100000000000001" customHeight="1"/>
    <row r="267" ht="20.100000000000001" customHeight="1"/>
    <row r="268" ht="20.100000000000001" customHeight="1"/>
    <row r="269" ht="20.100000000000001" customHeight="1"/>
    <row r="270" ht="20.100000000000001" customHeight="1"/>
    <row r="271" ht="20.100000000000001" customHeight="1"/>
    <row r="272" ht="20.100000000000001" customHeight="1"/>
    <row r="273" ht="20.100000000000001" customHeight="1"/>
    <row r="274" ht="20.100000000000001" customHeight="1"/>
    <row r="275" ht="20.100000000000001" customHeight="1"/>
    <row r="276" ht="20.100000000000001" customHeight="1"/>
    <row r="277" ht="20.100000000000001" customHeight="1"/>
    <row r="278" ht="20.100000000000001" customHeight="1"/>
    <row r="279" ht="20.100000000000001" customHeight="1"/>
    <row r="280" ht="20.100000000000001" customHeight="1"/>
    <row r="281" ht="20.100000000000001" customHeight="1"/>
    <row r="282" ht="20.100000000000001" customHeight="1"/>
    <row r="283" ht="20.100000000000001" customHeight="1"/>
    <row r="284" ht="20.100000000000001" customHeight="1"/>
    <row r="285" ht="20.100000000000001" customHeight="1"/>
    <row r="286" ht="20.100000000000001" customHeight="1"/>
    <row r="287" ht="20.100000000000001" customHeight="1"/>
    <row r="288" ht="20.100000000000001" customHeight="1"/>
    <row r="289" ht="20.100000000000001" customHeight="1"/>
    <row r="290" ht="20.100000000000001" customHeight="1"/>
    <row r="291" ht="20.100000000000001" customHeight="1"/>
    <row r="292" ht="20.100000000000001" customHeight="1"/>
    <row r="293" ht="20.100000000000001" customHeight="1"/>
    <row r="294" ht="20.100000000000001" customHeight="1"/>
    <row r="295" ht="20.100000000000001" customHeight="1"/>
    <row r="296" ht="20.100000000000001" customHeight="1"/>
    <row r="297" ht="20.100000000000001" customHeight="1"/>
    <row r="298" ht="20.100000000000001" customHeight="1"/>
    <row r="299" ht="20.100000000000001" customHeight="1"/>
    <row r="300" ht="20.100000000000001" customHeight="1"/>
    <row r="301" ht="20.100000000000001" customHeight="1"/>
    <row r="302" ht="20.100000000000001" customHeight="1"/>
    <row r="303" ht="20.100000000000001" customHeight="1"/>
    <row r="304" ht="20.100000000000001" customHeight="1"/>
    <row r="305" ht="20.100000000000001" customHeight="1"/>
    <row r="306" ht="20.100000000000001" customHeight="1"/>
    <row r="307" ht="20.100000000000001" customHeight="1"/>
    <row r="308" ht="20.100000000000001" customHeight="1"/>
    <row r="309" ht="20.100000000000001" customHeight="1"/>
    <row r="310" ht="20.100000000000001" customHeight="1"/>
    <row r="311" ht="20.100000000000001" customHeight="1"/>
    <row r="312" ht="20.100000000000001" customHeight="1"/>
    <row r="313" ht="20.100000000000001" customHeight="1"/>
    <row r="314" ht="20.100000000000001" customHeight="1"/>
    <row r="315" ht="20.100000000000001" customHeight="1"/>
    <row r="316" ht="20.100000000000001" customHeight="1"/>
    <row r="317" ht="20.100000000000001" customHeight="1"/>
    <row r="318" ht="20.100000000000001" customHeight="1"/>
    <row r="319" ht="20.100000000000001" customHeight="1"/>
    <row r="320" ht="20.100000000000001" customHeight="1"/>
    <row r="321" ht="20.100000000000001" customHeight="1"/>
    <row r="322" ht="20.100000000000001" customHeight="1"/>
    <row r="323" ht="20.100000000000001" customHeight="1"/>
    <row r="324" ht="20.100000000000001" customHeight="1"/>
    <row r="325" ht="20.100000000000001" customHeight="1"/>
    <row r="326" ht="20.100000000000001" customHeight="1"/>
    <row r="327" ht="20.100000000000001" customHeight="1"/>
    <row r="328" ht="20.100000000000001" customHeight="1"/>
  </sheetData>
  <sheetProtection formatCells="0" formatColumns="0" formatRows="0" insertColumns="0" insertRows="0" insertHyperlinks="0" deleteColumns="0" deleteRows="0" sort="0" autoFilter="0" pivotTables="0"/>
  <mergeCells count="9">
    <mergeCell ref="A11:G11"/>
    <mergeCell ref="A40:G40"/>
    <mergeCell ref="A69:G69"/>
    <mergeCell ref="A103:K103"/>
    <mergeCell ref="A1:F1"/>
    <mergeCell ref="D4:E4"/>
    <mergeCell ref="D3:E3"/>
    <mergeCell ref="B4:C4"/>
    <mergeCell ref="B3:C3"/>
  </mergeCells>
  <pageMargins left="0.511811024" right="0.14000000000000001" top="0.78740157499999996" bottom="0.78740157499999996" header="0.31496062000000002" footer="0.31496062000000002"/>
  <pageSetup paperSize="9" scale="42" fitToHeight="0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 tint="-0.249977111117893"/>
  </sheetPr>
  <dimension ref="A1:AE813"/>
  <sheetViews>
    <sheetView topLeftCell="O1" zoomScale="55" zoomScaleNormal="55" workbookViewId="0">
      <pane ySplit="1" topLeftCell="Q99" activePane="bottomLeft" state="frozen"/>
      <selection pane="bottomLeft" activeCell="Z100" sqref="Z100"/>
    </sheetView>
  </sheetViews>
  <sheetFormatPr defaultColWidth="9.140625" defaultRowHeight="30" customHeight="1"/>
  <cols>
    <col min="1" max="1" width="61.7109375" style="57" customWidth="1"/>
    <col min="2" max="2" width="20.7109375" style="57" bestFit="1" customWidth="1"/>
    <col min="3" max="3" width="23.7109375" style="57" bestFit="1" customWidth="1"/>
    <col min="4" max="4" width="20.140625" style="57" bestFit="1" customWidth="1"/>
    <col min="5" max="5" width="23.5703125" style="57" customWidth="1"/>
    <col min="6" max="6" width="22.7109375" style="57" bestFit="1" customWidth="1"/>
    <col min="7" max="7" width="18.85546875" style="57" bestFit="1" customWidth="1"/>
    <col min="8" max="8" width="20.42578125" style="57" bestFit="1" customWidth="1"/>
    <col min="9" max="9" width="18.85546875" style="57" bestFit="1" customWidth="1"/>
    <col min="10" max="10" width="45" style="57" bestFit="1" customWidth="1"/>
    <col min="11" max="11" width="41.28515625" style="57" bestFit="1" customWidth="1"/>
    <col min="12" max="12" width="27.28515625" style="57" customWidth="1"/>
    <col min="13" max="13" width="23" style="57" customWidth="1"/>
    <col min="14" max="14" width="19.42578125" style="57" bestFit="1" customWidth="1"/>
    <col min="15" max="15" width="24.85546875" style="53" bestFit="1" customWidth="1"/>
    <col min="16" max="16" width="38" style="53" bestFit="1" customWidth="1"/>
    <col min="17" max="17" width="20.140625" style="53" bestFit="1" customWidth="1"/>
    <col min="18" max="18" width="34.7109375" style="53" bestFit="1" customWidth="1"/>
    <col min="19" max="19" width="30" style="53" bestFit="1" customWidth="1"/>
    <col min="20" max="20" width="26.42578125" style="57" bestFit="1" customWidth="1"/>
    <col min="21" max="21" width="22.42578125" style="53" bestFit="1" customWidth="1"/>
    <col min="22" max="22" width="26.42578125" style="57" bestFit="1" customWidth="1"/>
    <col min="23" max="23" width="29.42578125" style="53" bestFit="1" customWidth="1"/>
    <col min="24" max="24" width="42" style="53" bestFit="1" customWidth="1"/>
    <col min="25" max="26" width="42.42578125" style="53" bestFit="1" customWidth="1"/>
    <col min="27" max="27" width="28" style="53" bestFit="1" customWidth="1"/>
    <col min="28" max="28" width="41.42578125" style="53" bestFit="1" customWidth="1"/>
    <col min="29" max="29" width="23.5703125" style="57" bestFit="1" customWidth="1"/>
    <col min="30" max="30" width="25.5703125" style="53" bestFit="1" customWidth="1"/>
    <col min="31" max="31" width="55.42578125" style="53" bestFit="1" customWidth="1"/>
    <col min="32" max="16384" width="9.140625" style="55"/>
  </cols>
  <sheetData>
    <row r="1" spans="1:31" s="53" customFormat="1" ht="30" customHeight="1">
      <c r="A1" s="128" t="s">
        <v>172</v>
      </c>
      <c r="B1" s="128" t="s">
        <v>173</v>
      </c>
      <c r="C1" s="128" t="s">
        <v>174</v>
      </c>
      <c r="D1" s="128" t="s">
        <v>175</v>
      </c>
      <c r="E1" s="128" t="s">
        <v>176</v>
      </c>
      <c r="F1" s="128" t="s">
        <v>177</v>
      </c>
      <c r="G1" s="128" t="s">
        <v>178</v>
      </c>
      <c r="H1" s="128" t="s">
        <v>179</v>
      </c>
      <c r="I1" s="128" t="s">
        <v>180</v>
      </c>
      <c r="J1" s="128" t="s">
        <v>181</v>
      </c>
      <c r="K1" s="128" t="s">
        <v>182</v>
      </c>
      <c r="L1" s="207" t="s">
        <v>183</v>
      </c>
      <c r="M1" s="128" t="s">
        <v>184</v>
      </c>
      <c r="N1" s="128" t="s">
        <v>1161</v>
      </c>
      <c r="O1" s="179" t="s">
        <v>46</v>
      </c>
      <c r="P1" s="179" t="s">
        <v>1584</v>
      </c>
      <c r="Q1" s="179" t="s">
        <v>65</v>
      </c>
      <c r="R1" s="179" t="s">
        <v>1585</v>
      </c>
      <c r="S1" s="179" t="s">
        <v>66</v>
      </c>
      <c r="T1" s="181" t="s">
        <v>1586</v>
      </c>
      <c r="U1" s="179" t="s">
        <v>67</v>
      </c>
      <c r="V1" s="181" t="s">
        <v>1587</v>
      </c>
      <c r="W1" s="179" t="s">
        <v>53</v>
      </c>
      <c r="X1" s="179" t="s">
        <v>1588</v>
      </c>
      <c r="Y1" s="184" t="s">
        <v>34</v>
      </c>
      <c r="Z1" s="184" t="s">
        <v>1165</v>
      </c>
      <c r="AA1" s="179" t="s">
        <v>196</v>
      </c>
      <c r="AB1" s="179" t="s">
        <v>38</v>
      </c>
      <c r="AC1" s="181" t="s">
        <v>1589</v>
      </c>
      <c r="AD1" s="179" t="s">
        <v>199</v>
      </c>
      <c r="AE1" s="179" t="s">
        <v>200</v>
      </c>
    </row>
    <row r="2" spans="1:31" ht="30" customHeight="1">
      <c r="A2" s="162" t="s">
        <v>201</v>
      </c>
      <c r="B2" s="176">
        <v>2694057818</v>
      </c>
      <c r="C2" s="176" t="s">
        <v>131</v>
      </c>
      <c r="D2" s="176" t="s">
        <v>64</v>
      </c>
      <c r="E2" s="176" t="s">
        <v>5</v>
      </c>
      <c r="F2" s="176" t="s">
        <v>1590</v>
      </c>
      <c r="G2" s="176">
        <v>10</v>
      </c>
      <c r="H2" s="176" t="s">
        <v>203</v>
      </c>
      <c r="I2" s="176" t="s">
        <v>696</v>
      </c>
      <c r="J2" s="176" t="s">
        <v>1591</v>
      </c>
      <c r="K2" s="176"/>
      <c r="L2" s="204">
        <v>46167.393055555556</v>
      </c>
      <c r="M2" s="204">
        <v>46167.401388888888</v>
      </c>
      <c r="N2" s="176" t="s">
        <v>1592</v>
      </c>
      <c r="O2" s="154" t="s">
        <v>207</v>
      </c>
      <c r="P2" s="56"/>
      <c r="Q2" s="143" t="s">
        <v>207</v>
      </c>
      <c r="R2" s="56"/>
      <c r="S2" s="143" t="s">
        <v>207</v>
      </c>
      <c r="T2" s="56"/>
      <c r="U2" s="143" t="s">
        <v>207</v>
      </c>
      <c r="V2" s="56"/>
      <c r="W2" s="143" t="s">
        <v>207</v>
      </c>
      <c r="X2" s="59"/>
      <c r="Y2" s="143" t="s">
        <v>207</v>
      </c>
      <c r="Z2" s="177" t="str">
        <f>IF(AND(O2="",Q2="",S2="",U2="",W2=""),"",IF(OR(AND(O2&lt;&gt;"NA",O2&lt;&gt;"C",O2&lt;&gt;"NC",O2&lt;&gt;"SF",O2&lt;&gt;""),AND(Q2&lt;&gt;"NA",Q2&lt;&gt;"C",Q2&lt;&gt;"NC",Q2&lt;&gt;"SF",Q2&lt;&gt;""),AND(S2&lt;&gt;"NA",S2&lt;&gt;"C",S2&lt;&gt;"NC",S2&lt;&gt;"SF",S2&lt;&gt;""),AND(U2&lt;&gt;"NA",U2&lt;&gt;"C",U2&lt;&gt;"NC",U2&lt;&gt;"SF",U2&lt;&gt;""),AND(W2&lt;&gt;"NA",W2&lt;&gt;"C",W2&lt;&gt;"NC",W2&lt;&gt;"SF",W2&lt;&gt;"")),"FALSO",IF(AND(O2="NA",Q2="NA",S2="NA",U2="NA",W2="NA"),"NA",IF(OR(O2="NC",Q2="NC",S2="NC",U2="NC",W2="NC",O2="SF",Q2="SF",S2="SF",U2="SF",W2="SF"),"NC",IF(OR(O2="C",Q2="C",S2="C",U2="C",W2="C"),"C","")))))</f>
        <v>C</v>
      </c>
      <c r="AA2" s="197" t="str">
        <f>IF(AND(Y2="C",Z2="C"),"UTILIZOU O PDA CORRETAMENTE",IF(AND(Y2="C",Z2="NC"),"UTILIZOU O PDA CORRETAMENTE. NÃO HÁ FOTOS DE TODAS AS ETAPAS",IF(AND(Y2="NC",Z2="NC"),"NÃO UTILIZOU O PDA",IF(AND(Y2="NA",Z2="NA"),"NÃO AVALIADO POR FALHA DE SINCRONISMO"))))</f>
        <v>UTILIZOU O PDA CORRETAMENTE</v>
      </c>
      <c r="AB2" s="90" t="s">
        <v>207</v>
      </c>
      <c r="AC2" s="199" t="s">
        <v>6</v>
      </c>
      <c r="AD2" s="149" t="str">
        <f>E2</f>
        <v>SÃO PAULO</v>
      </c>
      <c r="AE2" s="58" t="s">
        <v>64</v>
      </c>
    </row>
    <row r="3" spans="1:31" ht="30" customHeight="1">
      <c r="A3" s="162" t="s">
        <v>201</v>
      </c>
      <c r="B3" s="176">
        <v>2693492146</v>
      </c>
      <c r="C3" s="176" t="s">
        <v>132</v>
      </c>
      <c r="D3" s="176" t="s">
        <v>64</v>
      </c>
      <c r="E3" s="176" t="s">
        <v>5</v>
      </c>
      <c r="F3" s="176" t="s">
        <v>1593</v>
      </c>
      <c r="G3" s="176">
        <v>10</v>
      </c>
      <c r="H3" s="176" t="s">
        <v>203</v>
      </c>
      <c r="I3" s="176" t="s">
        <v>332</v>
      </c>
      <c r="J3" s="176" t="s">
        <v>1594</v>
      </c>
      <c r="K3" s="176" t="s">
        <v>217</v>
      </c>
      <c r="L3" s="204">
        <v>46159.444444444445</v>
      </c>
      <c r="M3" s="204">
        <v>46159.456250000003</v>
      </c>
      <c r="N3" s="176" t="s">
        <v>270</v>
      </c>
      <c r="O3" s="154" t="s">
        <v>207</v>
      </c>
      <c r="P3" s="56"/>
      <c r="Q3" s="143" t="s">
        <v>207</v>
      </c>
      <c r="R3" s="56"/>
      <c r="S3" s="143" t="s">
        <v>207</v>
      </c>
      <c r="T3" s="56"/>
      <c r="U3" s="143" t="s">
        <v>207</v>
      </c>
      <c r="V3" s="56"/>
      <c r="W3" s="143" t="s">
        <v>207</v>
      </c>
      <c r="X3" s="59"/>
      <c r="Y3" s="143" t="s">
        <v>207</v>
      </c>
      <c r="Z3" s="177" t="str">
        <f>IF(AND(O3="",Q3="",S3="",U3="",W3=""),"",IF(OR(AND(O3&lt;&gt;"NA",O3&lt;&gt;"C",O3&lt;&gt;"NC",O3&lt;&gt;"SF",O3&lt;&gt;""),AND(Q3&lt;&gt;"NA",Q3&lt;&gt;"C",Q3&lt;&gt;"NC",Q3&lt;&gt;"SF",Q3&lt;&gt;""),AND(S3&lt;&gt;"NA",S3&lt;&gt;"C",S3&lt;&gt;"NC",S3&lt;&gt;"SF",S3&lt;&gt;""),AND(U3&lt;&gt;"NA",U3&lt;&gt;"C",U3&lt;&gt;"NC",U3&lt;&gt;"SF",U3&lt;&gt;""),AND(W3&lt;&gt;"NA",W3&lt;&gt;"C",W3&lt;&gt;"NC",W3&lt;&gt;"SF",W3&lt;&gt;"")),"FALSO",IF(AND(O3="NA",Q3="NA",S3="NA",U3="NA",W3="NA"),"NA",IF(OR(O3="NC",Q3="NC",S3="NC",U3="NC",W3="NC",O3="SF",Q3="SF",S3="SF",U3="SF",W3="SF"),"NC",IF(OR(O3="C",Q3="C",S3="C",U3="C",W3="C"),"C","")))))</f>
        <v>C</v>
      </c>
      <c r="AA3" s="197" t="str">
        <f>IF(AND(Y3="C",Z3="C"),"UTILIZOU O PDA CORRETAMENTE",IF(AND(Y3="C",Z3="NC"),"UTILIZOU O PDA CORRETAMENTE. NÃO HÁ FOTOS DE TODAS AS ETAPAS",IF(AND(Y3="NC",Z3="NC"),"NÃO UTILIZOU O PDA",IF(AND(Y3="NA",Z3="NA"),"NÃO AVALIADO POR FALHA DE SINCRONISMO"))))</f>
        <v>UTILIZOU O PDA CORRETAMENTE</v>
      </c>
      <c r="AB3" s="90" t="s">
        <v>207</v>
      </c>
      <c r="AC3" s="158" t="s">
        <v>6</v>
      </c>
      <c r="AD3" s="149" t="str">
        <f>E3</f>
        <v>SÃO PAULO</v>
      </c>
      <c r="AE3" s="93" t="s">
        <v>64</v>
      </c>
    </row>
    <row r="4" spans="1:31" ht="30" customHeight="1">
      <c r="A4" s="162" t="s">
        <v>201</v>
      </c>
      <c r="B4" s="176">
        <v>2694064182</v>
      </c>
      <c r="C4" s="176" t="s">
        <v>128</v>
      </c>
      <c r="D4" s="176" t="s">
        <v>64</v>
      </c>
      <c r="E4" s="176" t="s">
        <v>5</v>
      </c>
      <c r="F4" s="176" t="s">
        <v>1595</v>
      </c>
      <c r="G4" s="176">
        <v>22</v>
      </c>
      <c r="H4" s="176" t="s">
        <v>203</v>
      </c>
      <c r="I4" s="176" t="s">
        <v>1223</v>
      </c>
      <c r="J4" s="176" t="s">
        <v>1591</v>
      </c>
      <c r="K4" s="176"/>
      <c r="L4" s="204">
        <v>46167.429861111108</v>
      </c>
      <c r="M4" s="204">
        <v>46167.430555555555</v>
      </c>
      <c r="N4" s="176" t="s">
        <v>1596</v>
      </c>
      <c r="O4" s="154" t="s">
        <v>207</v>
      </c>
      <c r="P4" s="56"/>
      <c r="Q4" s="143" t="s">
        <v>207</v>
      </c>
      <c r="R4" s="56"/>
      <c r="S4" s="143" t="s">
        <v>207</v>
      </c>
      <c r="T4" s="56"/>
      <c r="U4" s="143" t="s">
        <v>207</v>
      </c>
      <c r="V4" s="56"/>
      <c r="W4" s="143" t="s">
        <v>207</v>
      </c>
      <c r="X4" s="59"/>
      <c r="Y4" s="144" t="s">
        <v>207</v>
      </c>
      <c r="Z4" s="177" t="str">
        <f>IF(AND(O4="",Q4="",S4="",U4="",W4=""),"",IF(OR(AND(O4&lt;&gt;"NA",O4&lt;&gt;"C",O4&lt;&gt;"NC",O4&lt;&gt;"SF",O4&lt;&gt;""),AND(Q4&lt;&gt;"NA",Q4&lt;&gt;"C",Q4&lt;&gt;"NC",Q4&lt;&gt;"SF",Q4&lt;&gt;""),AND(S4&lt;&gt;"NA",S4&lt;&gt;"C",S4&lt;&gt;"NC",S4&lt;&gt;"SF",S4&lt;&gt;""),AND(U4&lt;&gt;"NA",U4&lt;&gt;"C",U4&lt;&gt;"NC",U4&lt;&gt;"SF",U4&lt;&gt;""),AND(W4&lt;&gt;"NA",W4&lt;&gt;"C",W4&lt;&gt;"NC",W4&lt;&gt;"SF",W4&lt;&gt;"")),"FALSO",IF(AND(O4="NA",Q4="NA",S4="NA",U4="NA",W4="NA"),"NA",IF(OR(O4="NC",Q4="NC",S4="NC",U4="NC",W4="NC",O4="SF",Q4="SF",S4="SF",U4="SF",W4="SF"),"NC",IF(OR(O4="C",Q4="C",S4="C",U4="C",W4="C"),"C","")))))</f>
        <v>C</v>
      </c>
      <c r="AA4" s="197" t="str">
        <f>IF(AND(Y4="C",Z4="C"),"UTILIZOU O PDA CORRETAMENTE",IF(AND(Y4="C",Z4="NC"),"UTILIZOU O PDA CORRETAMENTE. NÃO HÁ FOTOS DE TODAS AS ETAPAS",IF(AND(Y4="NC",Z4="NC"),"NÃO UTILIZOU O PDA",IF(AND(Y4="NA",Z4="NA"),"NÃO AVALIADO POR FALHA DE SINCRONISMO"))))</f>
        <v>UTILIZOU O PDA CORRETAMENTE</v>
      </c>
      <c r="AB4" s="90" t="s">
        <v>207</v>
      </c>
      <c r="AC4" s="158" t="s">
        <v>6</v>
      </c>
      <c r="AD4" s="149" t="str">
        <f>E4</f>
        <v>SÃO PAULO</v>
      </c>
      <c r="AE4" s="93" t="s">
        <v>64</v>
      </c>
    </row>
    <row r="5" spans="1:31" ht="30" customHeight="1">
      <c r="A5" s="162" t="s">
        <v>201</v>
      </c>
      <c r="B5" s="176">
        <v>2620528051</v>
      </c>
      <c r="C5" s="176" t="s">
        <v>132</v>
      </c>
      <c r="D5" s="176" t="s">
        <v>64</v>
      </c>
      <c r="E5" s="176" t="s">
        <v>5</v>
      </c>
      <c r="F5" s="176" t="s">
        <v>1597</v>
      </c>
      <c r="G5" s="176">
        <v>4</v>
      </c>
      <c r="H5" s="176"/>
      <c r="I5" s="176" t="s">
        <v>254</v>
      </c>
      <c r="J5" s="176" t="s">
        <v>1594</v>
      </c>
      <c r="K5" s="176"/>
      <c r="L5" s="204">
        <v>46157.637499999997</v>
      </c>
      <c r="M5" s="204">
        <v>46157.647916666669</v>
      </c>
      <c r="N5" s="176" t="s">
        <v>1598</v>
      </c>
      <c r="O5" s="155" t="s">
        <v>207</v>
      </c>
      <c r="P5" s="90"/>
      <c r="Q5" s="144" t="s">
        <v>207</v>
      </c>
      <c r="R5" s="90"/>
      <c r="S5" s="144" t="s">
        <v>207</v>
      </c>
      <c r="T5" s="90"/>
      <c r="U5" s="144" t="s">
        <v>207</v>
      </c>
      <c r="V5" s="90"/>
      <c r="W5" s="144" t="s">
        <v>207</v>
      </c>
      <c r="X5" s="90"/>
      <c r="Y5" s="144" t="s">
        <v>207</v>
      </c>
      <c r="Z5" s="177" t="str">
        <f>IF(AND(O5="",Q5="",S5="",U5="",W5=""),"",IF(OR(AND(O5&lt;&gt;"NA",O5&lt;&gt;"C",O5&lt;&gt;"NC",O5&lt;&gt;"SF",O5&lt;&gt;""),AND(Q5&lt;&gt;"NA",Q5&lt;&gt;"C",Q5&lt;&gt;"NC",Q5&lt;&gt;"SF",Q5&lt;&gt;""),AND(S5&lt;&gt;"NA",S5&lt;&gt;"C",S5&lt;&gt;"NC",S5&lt;&gt;"SF",S5&lt;&gt;""),AND(U5&lt;&gt;"NA",U5&lt;&gt;"C",U5&lt;&gt;"NC",U5&lt;&gt;"SF",U5&lt;&gt;""),AND(W5&lt;&gt;"NA",W5&lt;&gt;"C",W5&lt;&gt;"NC",W5&lt;&gt;"SF",W5&lt;&gt;"")),"FALSO",IF(AND(O5="NA",Q5="NA",S5="NA",U5="NA",W5="NA"),"NA",IF(OR(O5="NC",Q5="NC",S5="NC",U5="NC",W5="NC",O5="SF",Q5="SF",S5="SF",U5="SF",W5="SF"),"NC",IF(OR(O5="C",Q5="C",S5="C",U5="C",W5="C"),"C","")))))</f>
        <v>C</v>
      </c>
      <c r="AA5" s="197" t="str">
        <f>IF(AND(Y5="C",Z5="C"),"UTILIZOU O PDA CORRETAMENTE",IF(AND(Y5="C",Z5="NC"),"UTILIZOU O PDA CORRETAMENTE. NÃO HÁ FOTOS DE TODAS AS ETAPAS",IF(AND(Y5="NC",Z5="NC"),"NÃO UTILIZOU O PDA",IF(AND(Y5="NA",Z5="NA"),"NÃO AVALIADO POR FALHA DE SINCRONISMO"))))</f>
        <v>UTILIZOU O PDA CORRETAMENTE</v>
      </c>
      <c r="AB5" s="90" t="s">
        <v>207</v>
      </c>
      <c r="AC5" s="158" t="s">
        <v>6</v>
      </c>
      <c r="AD5" s="149" t="str">
        <f>E5</f>
        <v>SÃO PAULO</v>
      </c>
      <c r="AE5" s="93" t="s">
        <v>64</v>
      </c>
    </row>
    <row r="6" spans="1:31" ht="30" customHeight="1">
      <c r="A6" s="162" t="s">
        <v>201</v>
      </c>
      <c r="B6" s="176">
        <v>2618107796</v>
      </c>
      <c r="C6" s="176" t="s">
        <v>135</v>
      </c>
      <c r="D6" s="176" t="s">
        <v>125</v>
      </c>
      <c r="E6" s="176" t="s">
        <v>5</v>
      </c>
      <c r="F6" s="176" t="s">
        <v>1599</v>
      </c>
      <c r="G6" s="176">
        <v>60</v>
      </c>
      <c r="H6" s="176"/>
      <c r="I6" s="176" t="s">
        <v>698</v>
      </c>
      <c r="J6" s="176" t="s">
        <v>1600</v>
      </c>
      <c r="K6" s="176"/>
      <c r="L6" s="204">
        <v>46160.390277777777</v>
      </c>
      <c r="M6" s="204">
        <v>46160.42083333333</v>
      </c>
      <c r="N6" s="176" t="s">
        <v>270</v>
      </c>
      <c r="O6" s="155" t="s">
        <v>207</v>
      </c>
      <c r="P6" s="90"/>
      <c r="Q6" s="144" t="s">
        <v>207</v>
      </c>
      <c r="R6" s="90"/>
      <c r="S6" s="144" t="s">
        <v>207</v>
      </c>
      <c r="T6" s="90"/>
      <c r="U6" s="144" t="s">
        <v>207</v>
      </c>
      <c r="V6" s="90"/>
      <c r="W6" s="144" t="s">
        <v>207</v>
      </c>
      <c r="X6" s="90"/>
      <c r="Y6" s="144" t="s">
        <v>207</v>
      </c>
      <c r="Z6" s="177" t="str">
        <f>IF(AND(O6="",Q6="",S6="",U6="",W6=""),"",IF(OR(AND(O6&lt;&gt;"NA",O6&lt;&gt;"C",O6&lt;&gt;"NC",O6&lt;&gt;"SF",O6&lt;&gt;""),AND(Q6&lt;&gt;"NA",Q6&lt;&gt;"C",Q6&lt;&gt;"NC",Q6&lt;&gt;"SF",Q6&lt;&gt;""),AND(S6&lt;&gt;"NA",S6&lt;&gt;"C",S6&lt;&gt;"NC",S6&lt;&gt;"SF",S6&lt;&gt;""),AND(U6&lt;&gt;"NA",U6&lt;&gt;"C",U6&lt;&gt;"NC",U6&lt;&gt;"SF",U6&lt;&gt;""),AND(W6&lt;&gt;"NA",W6&lt;&gt;"C",W6&lt;&gt;"NC",W6&lt;&gt;"SF",W6&lt;&gt;"")),"FALSO",IF(AND(O6="NA",Q6="NA",S6="NA",U6="NA",W6="NA"),"NA",IF(OR(O6="NC",Q6="NC",S6="NC",U6="NC",W6="NC",O6="SF",Q6="SF",S6="SF",U6="SF",W6="SF"),"NC",IF(OR(O6="C",Q6="C",S6="C",U6="C",W6="C"),"C","")))))</f>
        <v>C</v>
      </c>
      <c r="AA6" s="197" t="str">
        <f>IF(AND(Y6="C",Z6="C"),"UTILIZOU O PDA CORRETAMENTE",IF(AND(Y6="C",Z6="NC"),"UTILIZOU O PDA CORRETAMENTE. NÃO HÁ FOTOS DE TODAS AS ETAPAS",IF(AND(Y6="NC",Z6="NC"),"NÃO UTILIZOU O PDA",IF(AND(Y6="NA",Z6="NA"),"NÃO AVALIADO POR FALHA DE SINCRONISMO"))))</f>
        <v>UTILIZOU O PDA CORRETAMENTE</v>
      </c>
      <c r="AB6" s="90" t="s">
        <v>207</v>
      </c>
      <c r="AC6" s="158" t="s">
        <v>6</v>
      </c>
      <c r="AD6" s="149" t="str">
        <f>E6</f>
        <v>SÃO PAULO</v>
      </c>
      <c r="AE6" s="93" t="s">
        <v>64</v>
      </c>
    </row>
    <row r="7" spans="1:31" ht="30" customHeight="1">
      <c r="A7" s="162" t="s">
        <v>201</v>
      </c>
      <c r="B7" s="176">
        <v>2620369096</v>
      </c>
      <c r="C7" s="176" t="s">
        <v>135</v>
      </c>
      <c r="D7" s="176" t="s">
        <v>125</v>
      </c>
      <c r="E7" s="176" t="s">
        <v>5</v>
      </c>
      <c r="F7" s="176" t="s">
        <v>807</v>
      </c>
      <c r="G7" s="176">
        <v>10</v>
      </c>
      <c r="H7" s="176" t="s">
        <v>211</v>
      </c>
      <c r="I7" s="176" t="s">
        <v>283</v>
      </c>
      <c r="J7" s="176" t="s">
        <v>1600</v>
      </c>
      <c r="K7" s="176" t="s">
        <v>1601</v>
      </c>
      <c r="L7" s="204">
        <v>46160.677777777775</v>
      </c>
      <c r="M7" s="204">
        <v>46160.679166666669</v>
      </c>
      <c r="N7" s="176" t="s">
        <v>226</v>
      </c>
      <c r="O7" s="155" t="s">
        <v>207</v>
      </c>
      <c r="P7" s="90"/>
      <c r="Q7" s="144" t="s">
        <v>207</v>
      </c>
      <c r="R7" s="90"/>
      <c r="S7" s="144" t="s">
        <v>207</v>
      </c>
      <c r="T7" s="90"/>
      <c r="U7" s="144" t="s">
        <v>207</v>
      </c>
      <c r="V7" s="90"/>
      <c r="W7" s="144" t="s">
        <v>207</v>
      </c>
      <c r="X7" s="90"/>
      <c r="Y7" s="144" t="s">
        <v>207</v>
      </c>
      <c r="Z7" s="177" t="str">
        <f>IF(AND(O7="",Q7="",S7="",U7="",W7=""),"",IF(OR(AND(O7&lt;&gt;"NA",O7&lt;&gt;"C",O7&lt;&gt;"NC",O7&lt;&gt;"SF",O7&lt;&gt;""),AND(Q7&lt;&gt;"NA",Q7&lt;&gt;"C",Q7&lt;&gt;"NC",Q7&lt;&gt;"SF",Q7&lt;&gt;""),AND(S7&lt;&gt;"NA",S7&lt;&gt;"C",S7&lt;&gt;"NC",S7&lt;&gt;"SF",S7&lt;&gt;""),AND(U7&lt;&gt;"NA",U7&lt;&gt;"C",U7&lt;&gt;"NC",U7&lt;&gt;"SF",U7&lt;&gt;""),AND(W7&lt;&gt;"NA",W7&lt;&gt;"C",W7&lt;&gt;"NC",W7&lt;&gt;"SF",W7&lt;&gt;"")),"FALSO",IF(AND(O7="NA",Q7="NA",S7="NA",U7="NA",W7="NA"),"NA",IF(OR(O7="NC",Q7="NC",S7="NC",U7="NC",W7="NC",O7="SF",Q7="SF",S7="SF",U7="SF",W7="SF"),"NC",IF(OR(O7="C",Q7="C",S7="C",U7="C",W7="C"),"C","")))))</f>
        <v>C</v>
      </c>
      <c r="AA7" s="197" t="str">
        <f>IF(AND(Y7="C",Z7="C"),"UTILIZOU O PDA CORRETAMENTE",IF(AND(Y7="C",Z7="NC"),"UTILIZOU O PDA CORRETAMENTE. NÃO HÁ FOTOS DE TODAS AS ETAPAS",IF(AND(Y7="NC",Z7="NC"),"NÃO UTILIZOU O PDA",IF(AND(Y7="NA",Z7="NA"),"NÃO AVALIADO POR FALHA DE SINCRONISMO"))))</f>
        <v>UTILIZOU O PDA CORRETAMENTE</v>
      </c>
      <c r="AB7" s="90" t="s">
        <v>207</v>
      </c>
      <c r="AC7" s="158" t="s">
        <v>6</v>
      </c>
      <c r="AD7" s="149" t="str">
        <f>E7</f>
        <v>SÃO PAULO</v>
      </c>
      <c r="AE7" s="93" t="s">
        <v>64</v>
      </c>
    </row>
    <row r="8" spans="1:31" ht="30" customHeight="1">
      <c r="A8" s="162" t="s">
        <v>201</v>
      </c>
      <c r="B8" s="176">
        <v>2620351379</v>
      </c>
      <c r="C8" s="176" t="s">
        <v>135</v>
      </c>
      <c r="D8" s="176" t="s">
        <v>125</v>
      </c>
      <c r="E8" s="176" t="s">
        <v>5</v>
      </c>
      <c r="F8" s="176" t="s">
        <v>807</v>
      </c>
      <c r="G8" s="176">
        <v>10</v>
      </c>
      <c r="H8" s="176" t="s">
        <v>210</v>
      </c>
      <c r="I8" s="176" t="s">
        <v>283</v>
      </c>
      <c r="J8" s="176" t="s">
        <v>1600</v>
      </c>
      <c r="K8" s="176" t="s">
        <v>1601</v>
      </c>
      <c r="L8" s="204">
        <v>46160.679861111108</v>
      </c>
      <c r="M8" s="204">
        <v>46160.681250000001</v>
      </c>
      <c r="N8" s="176" t="s">
        <v>226</v>
      </c>
      <c r="O8" s="155" t="s">
        <v>207</v>
      </c>
      <c r="P8" s="90"/>
      <c r="Q8" s="144" t="s">
        <v>207</v>
      </c>
      <c r="R8" s="90"/>
      <c r="S8" s="144" t="s">
        <v>207</v>
      </c>
      <c r="T8" s="90"/>
      <c r="U8" s="144" t="s">
        <v>207</v>
      </c>
      <c r="V8" s="90"/>
      <c r="W8" s="144" t="s">
        <v>207</v>
      </c>
      <c r="X8" s="90"/>
      <c r="Y8" s="144" t="s">
        <v>207</v>
      </c>
      <c r="Z8" s="177" t="str">
        <f>IF(AND(O8="",Q8="",S8="",U8="",W8=""),"",IF(OR(AND(O8&lt;&gt;"NA",O8&lt;&gt;"C",O8&lt;&gt;"NC",O8&lt;&gt;"SF",O8&lt;&gt;""),AND(Q8&lt;&gt;"NA",Q8&lt;&gt;"C",Q8&lt;&gt;"NC",Q8&lt;&gt;"SF",Q8&lt;&gt;""),AND(S8&lt;&gt;"NA",S8&lt;&gt;"C",S8&lt;&gt;"NC",S8&lt;&gt;"SF",S8&lt;&gt;""),AND(U8&lt;&gt;"NA",U8&lt;&gt;"C",U8&lt;&gt;"NC",U8&lt;&gt;"SF",U8&lt;&gt;""),AND(W8&lt;&gt;"NA",W8&lt;&gt;"C",W8&lt;&gt;"NC",W8&lt;&gt;"SF",W8&lt;&gt;"")),"FALSO",IF(AND(O8="NA",Q8="NA",S8="NA",U8="NA",W8="NA"),"NA",IF(OR(O8="NC",Q8="NC",S8="NC",U8="NC",W8="NC",O8="SF",Q8="SF",S8="SF",U8="SF",W8="SF"),"NC",IF(OR(O8="C",Q8="C",S8="C",U8="C",W8="C"),"C","")))))</f>
        <v>C</v>
      </c>
      <c r="AA8" s="197" t="str">
        <f>IF(AND(Y8="C",Z8="C"),"UTILIZOU O PDA CORRETAMENTE",IF(AND(Y8="C",Z8="NC"),"UTILIZOU O PDA CORRETAMENTE. NÃO HÁ FOTOS DE TODAS AS ETAPAS",IF(AND(Y8="NC",Z8="NC"),"NÃO UTILIZOU O PDA",IF(AND(Y8="NA",Z8="NA"),"NÃO AVALIADO POR FALHA DE SINCRONISMO"))))</f>
        <v>UTILIZOU O PDA CORRETAMENTE</v>
      </c>
      <c r="AB8" s="90" t="s">
        <v>207</v>
      </c>
      <c r="AC8" s="158" t="s">
        <v>6</v>
      </c>
      <c r="AD8" s="149" t="str">
        <f>E8</f>
        <v>SÃO PAULO</v>
      </c>
      <c r="AE8" s="93" t="s">
        <v>64</v>
      </c>
    </row>
    <row r="9" spans="1:31" ht="30" customHeight="1">
      <c r="A9" s="162" t="s">
        <v>201</v>
      </c>
      <c r="B9" s="176">
        <v>2620349785</v>
      </c>
      <c r="C9" s="176" t="s">
        <v>135</v>
      </c>
      <c r="D9" s="176" t="s">
        <v>125</v>
      </c>
      <c r="E9" s="176" t="s">
        <v>5</v>
      </c>
      <c r="F9" s="176" t="s">
        <v>807</v>
      </c>
      <c r="G9" s="176">
        <v>10</v>
      </c>
      <c r="H9" s="176" t="s">
        <v>208</v>
      </c>
      <c r="I9" s="176" t="s">
        <v>283</v>
      </c>
      <c r="J9" s="176" t="s">
        <v>1600</v>
      </c>
      <c r="K9" s="176" t="s">
        <v>1601</v>
      </c>
      <c r="L9" s="204">
        <v>46160.676388888889</v>
      </c>
      <c r="M9" s="204">
        <v>46160.677777777775</v>
      </c>
      <c r="N9" s="176" t="s">
        <v>226</v>
      </c>
      <c r="O9" s="155" t="s">
        <v>207</v>
      </c>
      <c r="P9" s="90"/>
      <c r="Q9" s="144" t="s">
        <v>207</v>
      </c>
      <c r="R9" s="90"/>
      <c r="S9" s="144" t="s">
        <v>207</v>
      </c>
      <c r="T9" s="90"/>
      <c r="U9" s="144" t="s">
        <v>207</v>
      </c>
      <c r="V9" s="90"/>
      <c r="W9" s="144" t="s">
        <v>207</v>
      </c>
      <c r="X9" s="90"/>
      <c r="Y9" s="144" t="s">
        <v>207</v>
      </c>
      <c r="Z9" s="177" t="str">
        <f>IF(AND(O9="",Q9="",S9="",U9="",W9=""),"",IF(OR(AND(O9&lt;&gt;"NA",O9&lt;&gt;"C",O9&lt;&gt;"NC",O9&lt;&gt;"SF",O9&lt;&gt;""),AND(Q9&lt;&gt;"NA",Q9&lt;&gt;"C",Q9&lt;&gt;"NC",Q9&lt;&gt;"SF",Q9&lt;&gt;""),AND(S9&lt;&gt;"NA",S9&lt;&gt;"C",S9&lt;&gt;"NC",S9&lt;&gt;"SF",S9&lt;&gt;""),AND(U9&lt;&gt;"NA",U9&lt;&gt;"C",U9&lt;&gt;"NC",U9&lt;&gt;"SF",U9&lt;&gt;""),AND(W9&lt;&gt;"NA",W9&lt;&gt;"C",W9&lt;&gt;"NC",W9&lt;&gt;"SF",W9&lt;&gt;"")),"FALSO",IF(AND(O9="NA",Q9="NA",S9="NA",U9="NA",W9="NA"),"NA",IF(OR(O9="NC",Q9="NC",S9="NC",U9="NC",W9="NC",O9="SF",Q9="SF",S9="SF",U9="SF",W9="SF"),"NC",IF(OR(O9="C",Q9="C",S9="C",U9="C",W9="C"),"C","")))))</f>
        <v>C</v>
      </c>
      <c r="AA9" s="197" t="str">
        <f>IF(AND(Y9="C",Z9="C"),"UTILIZOU O PDA CORRETAMENTE",IF(AND(Y9="C",Z9="NC"),"UTILIZOU O PDA CORRETAMENTE. NÃO HÁ FOTOS DE TODAS AS ETAPAS",IF(AND(Y9="NC",Z9="NC"),"NÃO UTILIZOU O PDA",IF(AND(Y9="NA",Z9="NA"),"NÃO AVALIADO POR FALHA DE SINCRONISMO"))))</f>
        <v>UTILIZOU O PDA CORRETAMENTE</v>
      </c>
      <c r="AB9" s="90" t="s">
        <v>207</v>
      </c>
      <c r="AC9" s="158" t="s">
        <v>6</v>
      </c>
      <c r="AD9" s="149" t="str">
        <f>E9</f>
        <v>SÃO PAULO</v>
      </c>
      <c r="AE9" s="93" t="s">
        <v>64</v>
      </c>
    </row>
    <row r="10" spans="1:31" ht="30" customHeight="1">
      <c r="A10" s="162" t="s">
        <v>201</v>
      </c>
      <c r="B10" s="176">
        <v>2621109966</v>
      </c>
      <c r="C10" s="176" t="s">
        <v>128</v>
      </c>
      <c r="D10" s="176" t="s">
        <v>64</v>
      </c>
      <c r="E10" s="176" t="s">
        <v>5</v>
      </c>
      <c r="F10" s="176" t="s">
        <v>1602</v>
      </c>
      <c r="G10" s="176">
        <v>5</v>
      </c>
      <c r="H10" s="176"/>
      <c r="I10" s="176" t="s">
        <v>325</v>
      </c>
      <c r="J10" s="176" t="s">
        <v>1591</v>
      </c>
      <c r="K10" s="176"/>
      <c r="L10" s="204">
        <v>46162.600694444445</v>
      </c>
      <c r="M10" s="204">
        <v>46162.602083333331</v>
      </c>
      <c r="N10" s="176" t="s">
        <v>1596</v>
      </c>
      <c r="O10" s="155" t="s">
        <v>207</v>
      </c>
      <c r="P10" s="90"/>
      <c r="Q10" s="144" t="s">
        <v>207</v>
      </c>
      <c r="R10" s="90"/>
      <c r="S10" s="144" t="s">
        <v>207</v>
      </c>
      <c r="T10" s="90"/>
      <c r="U10" s="144" t="s">
        <v>207</v>
      </c>
      <c r="V10" s="90"/>
      <c r="W10" s="144" t="s">
        <v>207</v>
      </c>
      <c r="X10" s="90"/>
      <c r="Y10" s="144" t="s">
        <v>207</v>
      </c>
      <c r="Z10" s="177" t="str">
        <f>IF(AND(O10="",Q10="",S10="",U10="",W10=""),"",IF(OR(AND(O10&lt;&gt;"NA",O10&lt;&gt;"C",O10&lt;&gt;"NC",O10&lt;&gt;"SF",O10&lt;&gt;""),AND(Q10&lt;&gt;"NA",Q10&lt;&gt;"C",Q10&lt;&gt;"NC",Q10&lt;&gt;"SF",Q10&lt;&gt;""),AND(S10&lt;&gt;"NA",S10&lt;&gt;"C",S10&lt;&gt;"NC",S10&lt;&gt;"SF",S10&lt;&gt;""),AND(U10&lt;&gt;"NA",U10&lt;&gt;"C",U10&lt;&gt;"NC",U10&lt;&gt;"SF",U10&lt;&gt;""),AND(W10&lt;&gt;"NA",W10&lt;&gt;"C",W10&lt;&gt;"NC",W10&lt;&gt;"SF",W10&lt;&gt;"")),"FALSO",IF(AND(O10="NA",Q10="NA",S10="NA",U10="NA",W10="NA"),"NA",IF(OR(O10="NC",Q10="NC",S10="NC",U10="NC",W10="NC",O10="SF",Q10="SF",S10="SF",U10="SF",W10="SF"),"NC",IF(OR(O10="C",Q10="C",S10="C",U10="C",W10="C"),"C","")))))</f>
        <v>C</v>
      </c>
      <c r="AA10" s="197" t="str">
        <f>IF(AND(Y10="C",Z10="C"),"UTILIZOU O PDA CORRETAMENTE",IF(AND(Y10="C",Z10="NC"),"UTILIZOU O PDA CORRETAMENTE. NÃO HÁ FOTOS DE TODAS AS ETAPAS",IF(AND(Y10="NC",Z10="NC"),"NÃO UTILIZOU O PDA",IF(AND(Y10="NA",Z10="NA"),"NÃO AVALIADO POR FALHA DE SINCRONISMO"))))</f>
        <v>UTILIZOU O PDA CORRETAMENTE</v>
      </c>
      <c r="AB10" s="90" t="s">
        <v>207</v>
      </c>
      <c r="AC10" s="158" t="s">
        <v>6</v>
      </c>
      <c r="AD10" s="149" t="str">
        <f>E10</f>
        <v>SÃO PAULO</v>
      </c>
      <c r="AE10" s="93" t="s">
        <v>64</v>
      </c>
    </row>
    <row r="11" spans="1:31" ht="30" customHeight="1">
      <c r="A11" s="162" t="s">
        <v>201</v>
      </c>
      <c r="B11" s="176">
        <v>2693454533</v>
      </c>
      <c r="C11" s="176" t="s">
        <v>132</v>
      </c>
      <c r="D11" s="176" t="s">
        <v>64</v>
      </c>
      <c r="E11" s="176" t="s">
        <v>5</v>
      </c>
      <c r="F11" s="176" t="s">
        <v>1603</v>
      </c>
      <c r="G11" s="176">
        <v>46</v>
      </c>
      <c r="H11" s="176" t="s">
        <v>203</v>
      </c>
      <c r="I11" s="176" t="s">
        <v>261</v>
      </c>
      <c r="J11" s="176" t="s">
        <v>1591</v>
      </c>
      <c r="K11" s="176" t="s">
        <v>217</v>
      </c>
      <c r="L11" s="204">
        <v>46158.470833333333</v>
      </c>
      <c r="M11" s="204">
        <v>46158.474999999999</v>
      </c>
      <c r="N11" s="176" t="s">
        <v>1592</v>
      </c>
      <c r="O11" s="155" t="s">
        <v>207</v>
      </c>
      <c r="P11" s="90"/>
      <c r="Q11" s="144" t="s">
        <v>207</v>
      </c>
      <c r="R11" s="90"/>
      <c r="S11" s="144" t="s">
        <v>207</v>
      </c>
      <c r="T11" s="90"/>
      <c r="U11" s="144" t="s">
        <v>207</v>
      </c>
      <c r="V11" s="90"/>
      <c r="W11" s="144" t="s">
        <v>207</v>
      </c>
      <c r="X11" s="90"/>
      <c r="Y11" s="144" t="s">
        <v>207</v>
      </c>
      <c r="Z11" s="177" t="str">
        <f>IF(AND(O11="",Q11="",S11="",U11="",W11=""),"",IF(OR(AND(O11&lt;&gt;"NA",O11&lt;&gt;"C",O11&lt;&gt;"NC",O11&lt;&gt;"SF",O11&lt;&gt;""),AND(Q11&lt;&gt;"NA",Q11&lt;&gt;"C",Q11&lt;&gt;"NC",Q11&lt;&gt;"SF",Q11&lt;&gt;""),AND(S11&lt;&gt;"NA",S11&lt;&gt;"C",S11&lt;&gt;"NC",S11&lt;&gt;"SF",S11&lt;&gt;""),AND(U11&lt;&gt;"NA",U11&lt;&gt;"C",U11&lt;&gt;"NC",U11&lt;&gt;"SF",U11&lt;&gt;""),AND(W11&lt;&gt;"NA",W11&lt;&gt;"C",W11&lt;&gt;"NC",W11&lt;&gt;"SF",W11&lt;&gt;"")),"FALSO",IF(AND(O11="NA",Q11="NA",S11="NA",U11="NA",W11="NA"),"NA",IF(OR(O11="NC",Q11="NC",S11="NC",U11="NC",W11="NC",O11="SF",Q11="SF",S11="SF",U11="SF",W11="SF"),"NC",IF(OR(O11="C",Q11="C",S11="C",U11="C",W11="C"),"C","")))))</f>
        <v>C</v>
      </c>
      <c r="AA11" s="197" t="str">
        <f>IF(AND(Y11="C",Z11="C"),"UTILIZOU O PDA CORRETAMENTE",IF(AND(Y11="C",Z11="NC"),"UTILIZOU O PDA CORRETAMENTE. NÃO HÁ FOTOS DE TODAS AS ETAPAS",IF(AND(Y11="NC",Z11="NC"),"NÃO UTILIZOU O PDA",IF(AND(Y11="NA",Z11="NA"),"NÃO AVALIADO POR FALHA DE SINCRONISMO"))))</f>
        <v>UTILIZOU O PDA CORRETAMENTE</v>
      </c>
      <c r="AB11" s="90" t="s">
        <v>207</v>
      </c>
      <c r="AC11" s="158" t="s">
        <v>6</v>
      </c>
      <c r="AD11" s="149" t="str">
        <f>E11</f>
        <v>SÃO PAULO</v>
      </c>
      <c r="AE11" s="93" t="s">
        <v>64</v>
      </c>
    </row>
    <row r="12" spans="1:31" ht="30" customHeight="1">
      <c r="A12" s="162" t="s">
        <v>201</v>
      </c>
      <c r="B12" s="176">
        <v>2693107419</v>
      </c>
      <c r="C12" s="176" t="s">
        <v>128</v>
      </c>
      <c r="D12" s="176" t="s">
        <v>64</v>
      </c>
      <c r="E12" s="176" t="s">
        <v>5</v>
      </c>
      <c r="F12" s="176" t="s">
        <v>1604</v>
      </c>
      <c r="G12" s="176">
        <v>4</v>
      </c>
      <c r="H12" s="176" t="s">
        <v>314</v>
      </c>
      <c r="I12" s="176" t="s">
        <v>1033</v>
      </c>
      <c r="J12" s="176" t="s">
        <v>1591</v>
      </c>
      <c r="K12" s="176" t="s">
        <v>217</v>
      </c>
      <c r="L12" s="204">
        <v>46154.520833333336</v>
      </c>
      <c r="M12" s="204">
        <v>46154.520833333336</v>
      </c>
      <c r="N12" s="176" t="s">
        <v>277</v>
      </c>
      <c r="O12" s="155" t="s">
        <v>207</v>
      </c>
      <c r="P12" s="90"/>
      <c r="Q12" s="144" t="s">
        <v>207</v>
      </c>
      <c r="R12" s="90"/>
      <c r="S12" s="144" t="s">
        <v>207</v>
      </c>
      <c r="T12" s="90"/>
      <c r="U12" s="144" t="s">
        <v>207</v>
      </c>
      <c r="V12" s="90"/>
      <c r="W12" s="144" t="s">
        <v>207</v>
      </c>
      <c r="X12" s="90"/>
      <c r="Y12" s="144" t="s">
        <v>207</v>
      </c>
      <c r="Z12" s="177" t="str">
        <f>IF(AND(O12="",Q12="",S12="",U12="",W12=""),"",IF(OR(AND(O12&lt;&gt;"NA",O12&lt;&gt;"C",O12&lt;&gt;"NC",O12&lt;&gt;"SF",O12&lt;&gt;""),AND(Q12&lt;&gt;"NA",Q12&lt;&gt;"C",Q12&lt;&gt;"NC",Q12&lt;&gt;"SF",Q12&lt;&gt;""),AND(S12&lt;&gt;"NA",S12&lt;&gt;"C",S12&lt;&gt;"NC",S12&lt;&gt;"SF",S12&lt;&gt;""),AND(U12&lt;&gt;"NA",U12&lt;&gt;"C",U12&lt;&gt;"NC",U12&lt;&gt;"SF",U12&lt;&gt;""),AND(W12&lt;&gt;"NA",W12&lt;&gt;"C",W12&lt;&gt;"NC",W12&lt;&gt;"SF",W12&lt;&gt;"")),"FALSO",IF(AND(O12="NA",Q12="NA",S12="NA",U12="NA",W12="NA"),"NA",IF(OR(O12="NC",Q12="NC",S12="NC",U12="NC",W12="NC",O12="SF",Q12="SF",S12="SF",U12="SF",W12="SF"),"NC",IF(OR(O12="C",Q12="C",S12="C",U12="C",W12="C"),"C","")))))</f>
        <v>C</v>
      </c>
      <c r="AA12" s="197" t="str">
        <f>IF(AND(Y12="C",Z12="C"),"UTILIZOU O PDA CORRETAMENTE",IF(AND(Y12="C",Z12="NC"),"UTILIZOU O PDA CORRETAMENTE. NÃO HÁ FOTOS DE TODAS AS ETAPAS",IF(AND(Y12="NC",Z12="NC"),"NÃO UTILIZOU O PDA",IF(AND(Y12="NA",Z12="NA"),"NÃO AVALIADO POR FALHA DE SINCRONISMO"))))</f>
        <v>UTILIZOU O PDA CORRETAMENTE</v>
      </c>
      <c r="AB12" s="90" t="s">
        <v>207</v>
      </c>
      <c r="AC12" s="158" t="s">
        <v>6</v>
      </c>
      <c r="AD12" s="149" t="str">
        <f>E12</f>
        <v>SÃO PAULO</v>
      </c>
      <c r="AE12" s="93" t="s">
        <v>64</v>
      </c>
    </row>
    <row r="13" spans="1:31" ht="30" customHeight="1">
      <c r="A13" s="162" t="s">
        <v>201</v>
      </c>
      <c r="B13" s="176">
        <v>2621293792</v>
      </c>
      <c r="C13" s="176" t="s">
        <v>132</v>
      </c>
      <c r="D13" s="176" t="s">
        <v>64</v>
      </c>
      <c r="E13" s="176" t="s">
        <v>5</v>
      </c>
      <c r="F13" s="176" t="s">
        <v>1605</v>
      </c>
      <c r="G13" s="176">
        <v>15</v>
      </c>
      <c r="H13" s="176" t="s">
        <v>285</v>
      </c>
      <c r="I13" s="176" t="s">
        <v>502</v>
      </c>
      <c r="J13" s="176" t="s">
        <v>1591</v>
      </c>
      <c r="K13" s="176" t="s">
        <v>1606</v>
      </c>
      <c r="L13" s="204">
        <v>46163.333333333336</v>
      </c>
      <c r="M13" s="204">
        <v>46163.334027777775</v>
      </c>
      <c r="N13" s="176" t="s">
        <v>1607</v>
      </c>
      <c r="O13" s="155" t="s">
        <v>207</v>
      </c>
      <c r="P13" s="90"/>
      <c r="Q13" s="144" t="s">
        <v>207</v>
      </c>
      <c r="R13" s="90"/>
      <c r="S13" s="144" t="s">
        <v>207</v>
      </c>
      <c r="T13" s="90"/>
      <c r="U13" s="144" t="s">
        <v>207</v>
      </c>
      <c r="V13" s="90"/>
      <c r="W13" s="144" t="s">
        <v>207</v>
      </c>
      <c r="X13" s="90"/>
      <c r="Y13" s="144" t="s">
        <v>207</v>
      </c>
      <c r="Z13" s="177" t="str">
        <f>IF(AND(O13="",Q13="",S13="",U13="",W13=""),"",IF(OR(AND(O13&lt;&gt;"NA",O13&lt;&gt;"C",O13&lt;&gt;"NC",O13&lt;&gt;"SF",O13&lt;&gt;""),AND(Q13&lt;&gt;"NA",Q13&lt;&gt;"C",Q13&lt;&gt;"NC",Q13&lt;&gt;"SF",Q13&lt;&gt;""),AND(S13&lt;&gt;"NA",S13&lt;&gt;"C",S13&lt;&gt;"NC",S13&lt;&gt;"SF",S13&lt;&gt;""),AND(U13&lt;&gt;"NA",U13&lt;&gt;"C",U13&lt;&gt;"NC",U13&lt;&gt;"SF",U13&lt;&gt;""),AND(W13&lt;&gt;"NA",W13&lt;&gt;"C",W13&lt;&gt;"NC",W13&lt;&gt;"SF",W13&lt;&gt;"")),"FALSO",IF(AND(O13="NA",Q13="NA",S13="NA",U13="NA",W13="NA"),"NA",IF(OR(O13="NC",Q13="NC",S13="NC",U13="NC",W13="NC",O13="SF",Q13="SF",S13="SF",U13="SF",W13="SF"),"NC",IF(OR(O13="C",Q13="C",S13="C",U13="C",W13="C"),"C","")))))</f>
        <v>C</v>
      </c>
      <c r="AA13" s="197" t="str">
        <f>IF(AND(Y13="C",Z13="C"),"UTILIZOU O PDA CORRETAMENTE",IF(AND(Y13="C",Z13="NC"),"UTILIZOU O PDA CORRETAMENTE. NÃO HÁ FOTOS DE TODAS AS ETAPAS",IF(AND(Y13="NC",Z13="NC"),"NÃO UTILIZOU O PDA",IF(AND(Y13="NA",Z13="NA"),"NÃO AVALIADO POR FALHA DE SINCRONISMO"))))</f>
        <v>UTILIZOU O PDA CORRETAMENTE</v>
      </c>
      <c r="AB13" s="90" t="s">
        <v>207</v>
      </c>
      <c r="AC13" s="158" t="s">
        <v>6</v>
      </c>
      <c r="AD13" s="149" t="str">
        <f>E13</f>
        <v>SÃO PAULO</v>
      </c>
      <c r="AE13" s="93" t="s">
        <v>64</v>
      </c>
    </row>
    <row r="14" spans="1:31" ht="30" customHeight="1">
      <c r="A14" s="162" t="s">
        <v>201</v>
      </c>
      <c r="B14" s="176">
        <v>2692549277</v>
      </c>
      <c r="C14" s="176" t="s">
        <v>128</v>
      </c>
      <c r="D14" s="176" t="s">
        <v>64</v>
      </c>
      <c r="E14" s="176" t="s">
        <v>5</v>
      </c>
      <c r="F14" s="176" t="s">
        <v>1608</v>
      </c>
      <c r="G14" s="176">
        <v>1</v>
      </c>
      <c r="H14" s="176" t="s">
        <v>1609</v>
      </c>
      <c r="I14" s="176" t="s">
        <v>649</v>
      </c>
      <c r="J14" s="176" t="s">
        <v>1591</v>
      </c>
      <c r="K14" s="176"/>
      <c r="L14" s="204">
        <v>46178.630555555559</v>
      </c>
      <c r="M14" s="204">
        <v>46178.631249999999</v>
      </c>
      <c r="N14" s="176" t="s">
        <v>1596</v>
      </c>
      <c r="O14" s="155" t="s">
        <v>207</v>
      </c>
      <c r="P14" s="90"/>
      <c r="Q14" s="144" t="s">
        <v>207</v>
      </c>
      <c r="R14" s="90"/>
      <c r="S14" s="144" t="s">
        <v>207</v>
      </c>
      <c r="T14" s="90"/>
      <c r="U14" s="144" t="s">
        <v>207</v>
      </c>
      <c r="V14" s="90"/>
      <c r="W14" s="144" t="s">
        <v>207</v>
      </c>
      <c r="X14" s="90"/>
      <c r="Y14" s="144" t="s">
        <v>207</v>
      </c>
      <c r="Z14" s="177" t="str">
        <f>IF(AND(O14="",Q14="",S14="",U14="",W14=""),"",IF(OR(AND(O14&lt;&gt;"NA",O14&lt;&gt;"C",O14&lt;&gt;"NC",O14&lt;&gt;"SF",O14&lt;&gt;""),AND(Q14&lt;&gt;"NA",Q14&lt;&gt;"C",Q14&lt;&gt;"NC",Q14&lt;&gt;"SF",Q14&lt;&gt;""),AND(S14&lt;&gt;"NA",S14&lt;&gt;"C",S14&lt;&gt;"NC",S14&lt;&gt;"SF",S14&lt;&gt;""),AND(U14&lt;&gt;"NA",U14&lt;&gt;"C",U14&lt;&gt;"NC",U14&lt;&gt;"SF",U14&lt;&gt;""),AND(W14&lt;&gt;"NA",W14&lt;&gt;"C",W14&lt;&gt;"NC",W14&lt;&gt;"SF",W14&lt;&gt;"")),"FALSO",IF(AND(O14="NA",Q14="NA",S14="NA",U14="NA",W14="NA"),"NA",IF(OR(O14="NC",Q14="NC",S14="NC",U14="NC",W14="NC",O14="SF",Q14="SF",S14="SF",U14="SF",W14="SF"),"NC",IF(OR(O14="C",Q14="C",S14="C",U14="C",W14="C"),"C","")))))</f>
        <v>C</v>
      </c>
      <c r="AA14" s="197" t="str">
        <f>IF(AND(Y14="C",Z14="C"),"UTILIZOU O PDA CORRETAMENTE",IF(AND(Y14="C",Z14="NC"),"UTILIZOU O PDA CORRETAMENTE. NÃO HÁ FOTOS DE TODAS AS ETAPAS",IF(AND(Y14="NC",Z14="NC"),"NÃO UTILIZOU O PDA",IF(AND(Y14="NA",Z14="NA"),"NÃO AVALIADO POR FALHA DE SINCRONISMO"))))</f>
        <v>UTILIZOU O PDA CORRETAMENTE</v>
      </c>
      <c r="AB14" s="90" t="s">
        <v>207</v>
      </c>
      <c r="AC14" s="158" t="s">
        <v>6</v>
      </c>
      <c r="AD14" s="149" t="str">
        <f>E14</f>
        <v>SÃO PAULO</v>
      </c>
      <c r="AE14" s="93" t="s">
        <v>64</v>
      </c>
    </row>
    <row r="15" spans="1:31" ht="30" customHeight="1">
      <c r="A15" s="162" t="s">
        <v>201</v>
      </c>
      <c r="B15" s="176">
        <v>2693617387</v>
      </c>
      <c r="C15" s="176" t="s">
        <v>132</v>
      </c>
      <c r="D15" s="176" t="s">
        <v>64</v>
      </c>
      <c r="E15" s="176" t="s">
        <v>5</v>
      </c>
      <c r="F15" s="176" t="s">
        <v>1610</v>
      </c>
      <c r="G15" s="176">
        <v>12</v>
      </c>
      <c r="H15" s="176"/>
      <c r="I15" s="176" t="s">
        <v>671</v>
      </c>
      <c r="J15" s="176" t="s">
        <v>1594</v>
      </c>
      <c r="K15" s="176"/>
      <c r="L15" s="204">
        <v>46161.429166666669</v>
      </c>
      <c r="M15" s="204">
        <v>46161.439583333333</v>
      </c>
      <c r="N15" s="176" t="s">
        <v>1131</v>
      </c>
      <c r="O15" s="155" t="s">
        <v>207</v>
      </c>
      <c r="P15" s="90"/>
      <c r="Q15" s="144" t="s">
        <v>207</v>
      </c>
      <c r="R15" s="90"/>
      <c r="S15" s="144" t="s">
        <v>207</v>
      </c>
      <c r="T15" s="90"/>
      <c r="U15" s="144" t="s">
        <v>207</v>
      </c>
      <c r="V15" s="90"/>
      <c r="W15" s="144" t="s">
        <v>207</v>
      </c>
      <c r="X15" s="90"/>
      <c r="Y15" s="144" t="s">
        <v>207</v>
      </c>
      <c r="Z15" s="177" t="str">
        <f>IF(AND(O15="",Q15="",S15="",U15="",W15=""),"",IF(OR(AND(O15&lt;&gt;"NA",O15&lt;&gt;"C",O15&lt;&gt;"NC",O15&lt;&gt;"SF",O15&lt;&gt;""),AND(Q15&lt;&gt;"NA",Q15&lt;&gt;"C",Q15&lt;&gt;"NC",Q15&lt;&gt;"SF",Q15&lt;&gt;""),AND(S15&lt;&gt;"NA",S15&lt;&gt;"C",S15&lt;&gt;"NC",S15&lt;&gt;"SF",S15&lt;&gt;""),AND(U15&lt;&gt;"NA",U15&lt;&gt;"C",U15&lt;&gt;"NC",U15&lt;&gt;"SF",U15&lt;&gt;""),AND(W15&lt;&gt;"NA",W15&lt;&gt;"C",W15&lt;&gt;"NC",W15&lt;&gt;"SF",W15&lt;&gt;"")),"FALSO",IF(AND(O15="NA",Q15="NA",S15="NA",U15="NA",W15="NA"),"NA",IF(OR(O15="NC",Q15="NC",S15="NC",U15="NC",W15="NC",O15="SF",Q15="SF",S15="SF",U15="SF",W15="SF"),"NC",IF(OR(O15="C",Q15="C",S15="C",U15="C",W15="C"),"C","")))))</f>
        <v>C</v>
      </c>
      <c r="AA15" s="197" t="str">
        <f>IF(AND(Y15="C",Z15="C"),"UTILIZOU O PDA CORRETAMENTE",IF(AND(Y15="C",Z15="NC"),"UTILIZOU O PDA CORRETAMENTE. NÃO HÁ FOTOS DE TODAS AS ETAPAS",IF(AND(Y15="NC",Z15="NC"),"NÃO UTILIZOU O PDA",IF(AND(Y15="NA",Z15="NA"),"NÃO AVALIADO POR FALHA DE SINCRONISMO"))))</f>
        <v>UTILIZOU O PDA CORRETAMENTE</v>
      </c>
      <c r="AB15" s="90" t="s">
        <v>207</v>
      </c>
      <c r="AC15" s="158" t="s">
        <v>6</v>
      </c>
      <c r="AD15" s="149" t="str">
        <f>E15</f>
        <v>SÃO PAULO</v>
      </c>
      <c r="AE15" s="93" t="s">
        <v>64</v>
      </c>
    </row>
    <row r="16" spans="1:31" ht="30" customHeight="1">
      <c r="A16" s="162" t="s">
        <v>201</v>
      </c>
      <c r="B16" s="176">
        <v>2693356999</v>
      </c>
      <c r="C16" s="176" t="s">
        <v>132</v>
      </c>
      <c r="D16" s="176" t="s">
        <v>64</v>
      </c>
      <c r="E16" s="176" t="s">
        <v>5</v>
      </c>
      <c r="F16" s="176" t="s">
        <v>1611</v>
      </c>
      <c r="G16" s="176">
        <v>17</v>
      </c>
      <c r="H16" s="176"/>
      <c r="I16" s="176" t="s">
        <v>6</v>
      </c>
      <c r="J16" s="176" t="s">
        <v>1591</v>
      </c>
      <c r="K16" s="176"/>
      <c r="L16" s="204">
        <v>46157.388194444444</v>
      </c>
      <c r="M16" s="204">
        <v>46157.390972222223</v>
      </c>
      <c r="N16" s="176" t="s">
        <v>1612</v>
      </c>
      <c r="O16" s="155" t="s">
        <v>207</v>
      </c>
      <c r="P16" s="90"/>
      <c r="Q16" s="144" t="s">
        <v>207</v>
      </c>
      <c r="R16" s="90"/>
      <c r="S16" s="144" t="s">
        <v>207</v>
      </c>
      <c r="T16" s="90"/>
      <c r="U16" s="144" t="s">
        <v>207</v>
      </c>
      <c r="V16" s="90"/>
      <c r="W16" s="144" t="s">
        <v>207</v>
      </c>
      <c r="X16" s="90"/>
      <c r="Y16" s="144" t="s">
        <v>207</v>
      </c>
      <c r="Z16" s="177" t="str">
        <f>IF(AND(O16="",Q16="",S16="",U16="",W16=""),"",IF(OR(AND(O16&lt;&gt;"NA",O16&lt;&gt;"C",O16&lt;&gt;"NC",O16&lt;&gt;"SF",O16&lt;&gt;""),AND(Q16&lt;&gt;"NA",Q16&lt;&gt;"C",Q16&lt;&gt;"NC",Q16&lt;&gt;"SF",Q16&lt;&gt;""),AND(S16&lt;&gt;"NA",S16&lt;&gt;"C",S16&lt;&gt;"NC",S16&lt;&gt;"SF",S16&lt;&gt;""),AND(U16&lt;&gt;"NA",U16&lt;&gt;"C",U16&lt;&gt;"NC",U16&lt;&gt;"SF",U16&lt;&gt;""),AND(W16&lt;&gt;"NA",W16&lt;&gt;"C",W16&lt;&gt;"NC",W16&lt;&gt;"SF",W16&lt;&gt;"")),"FALSO",IF(AND(O16="NA",Q16="NA",S16="NA",U16="NA",W16="NA"),"NA",IF(OR(O16="NC",Q16="NC",S16="NC",U16="NC",W16="NC",O16="SF",Q16="SF",S16="SF",U16="SF",W16="SF"),"NC",IF(OR(O16="C",Q16="C",S16="C",U16="C",W16="C"),"C","")))))</f>
        <v>C</v>
      </c>
      <c r="AA16" s="197" t="str">
        <f>IF(AND(Y16="C",Z16="C"),"UTILIZOU O PDA CORRETAMENTE",IF(AND(Y16="C",Z16="NC"),"UTILIZOU O PDA CORRETAMENTE. NÃO HÁ FOTOS DE TODAS AS ETAPAS",IF(AND(Y16="NC",Z16="NC"),"NÃO UTILIZOU O PDA",IF(AND(Y16="NA",Z16="NA"),"NÃO AVALIADO POR FALHA DE SINCRONISMO"))))</f>
        <v>UTILIZOU O PDA CORRETAMENTE</v>
      </c>
      <c r="AB16" s="90" t="s">
        <v>207</v>
      </c>
      <c r="AC16" s="158" t="s">
        <v>6</v>
      </c>
      <c r="AD16" s="149" t="str">
        <f>E16</f>
        <v>SÃO PAULO</v>
      </c>
      <c r="AE16" s="93" t="s">
        <v>64</v>
      </c>
    </row>
    <row r="17" spans="1:31" ht="30" customHeight="1">
      <c r="A17" s="162" t="s">
        <v>201</v>
      </c>
      <c r="B17" s="176">
        <v>2693090181</v>
      </c>
      <c r="C17" s="176" t="s">
        <v>128</v>
      </c>
      <c r="D17" s="176" t="s">
        <v>64</v>
      </c>
      <c r="E17" s="176" t="s">
        <v>5</v>
      </c>
      <c r="F17" s="176" t="s">
        <v>1613</v>
      </c>
      <c r="G17" s="176">
        <v>80</v>
      </c>
      <c r="H17" s="176"/>
      <c r="I17" s="176" t="s">
        <v>432</v>
      </c>
      <c r="J17" s="176" t="s">
        <v>1591</v>
      </c>
      <c r="K17" s="176"/>
      <c r="L17" s="204">
        <v>46154.488888888889</v>
      </c>
      <c r="M17" s="204">
        <v>46154.490972222222</v>
      </c>
      <c r="N17" s="176" t="s">
        <v>1614</v>
      </c>
      <c r="O17" s="155" t="s">
        <v>207</v>
      </c>
      <c r="P17" s="90"/>
      <c r="Q17" s="144" t="s">
        <v>207</v>
      </c>
      <c r="R17" s="90"/>
      <c r="S17" s="144" t="s">
        <v>207</v>
      </c>
      <c r="T17" s="90"/>
      <c r="U17" s="144" t="s">
        <v>207</v>
      </c>
      <c r="V17" s="90"/>
      <c r="W17" s="144" t="s">
        <v>207</v>
      </c>
      <c r="X17" s="90"/>
      <c r="Y17" s="144" t="s">
        <v>207</v>
      </c>
      <c r="Z17" s="177" t="str">
        <f>IF(AND(O17="",Q17="",S17="",U17="",W17=""),"",IF(OR(AND(O17&lt;&gt;"NA",O17&lt;&gt;"C",O17&lt;&gt;"NC",O17&lt;&gt;"SF",O17&lt;&gt;""),AND(Q17&lt;&gt;"NA",Q17&lt;&gt;"C",Q17&lt;&gt;"NC",Q17&lt;&gt;"SF",Q17&lt;&gt;""),AND(S17&lt;&gt;"NA",S17&lt;&gt;"C",S17&lt;&gt;"NC",S17&lt;&gt;"SF",S17&lt;&gt;""),AND(U17&lt;&gt;"NA",U17&lt;&gt;"C",U17&lt;&gt;"NC",U17&lt;&gt;"SF",U17&lt;&gt;""),AND(W17&lt;&gt;"NA",W17&lt;&gt;"C",W17&lt;&gt;"NC",W17&lt;&gt;"SF",W17&lt;&gt;"")),"FALSO",IF(AND(O17="NA",Q17="NA",S17="NA",U17="NA",W17="NA"),"NA",IF(OR(O17="NC",Q17="NC",S17="NC",U17="NC",W17="NC",O17="SF",Q17="SF",S17="SF",U17="SF",W17="SF"),"NC",IF(OR(O17="C",Q17="C",S17="C",U17="C",W17="C"),"C","")))))</f>
        <v>C</v>
      </c>
      <c r="AA17" s="197" t="str">
        <f>IF(AND(Y17="C",Z17="C"),"UTILIZOU O PDA CORRETAMENTE",IF(AND(Y17="C",Z17="NC"),"UTILIZOU O PDA CORRETAMENTE. NÃO HÁ FOTOS DE TODAS AS ETAPAS",IF(AND(Y17="NC",Z17="NC"),"NÃO UTILIZOU O PDA",IF(AND(Y17="NA",Z17="NA"),"NÃO AVALIADO POR FALHA DE SINCRONISMO"))))</f>
        <v>UTILIZOU O PDA CORRETAMENTE</v>
      </c>
      <c r="AB17" s="90" t="s">
        <v>207</v>
      </c>
      <c r="AC17" s="158" t="s">
        <v>6</v>
      </c>
      <c r="AD17" s="149" t="str">
        <f>E17</f>
        <v>SÃO PAULO</v>
      </c>
      <c r="AE17" s="93" t="s">
        <v>64</v>
      </c>
    </row>
    <row r="18" spans="1:31" ht="30" customHeight="1">
      <c r="A18" s="162" t="s">
        <v>201</v>
      </c>
      <c r="B18" s="176">
        <v>2693069994</v>
      </c>
      <c r="C18" s="176" t="s">
        <v>128</v>
      </c>
      <c r="D18" s="176" t="s">
        <v>64</v>
      </c>
      <c r="E18" s="176" t="s">
        <v>5</v>
      </c>
      <c r="F18" s="176" t="s">
        <v>1615</v>
      </c>
      <c r="G18" s="176">
        <v>16</v>
      </c>
      <c r="H18" s="176" t="s">
        <v>208</v>
      </c>
      <c r="I18" s="176" t="s">
        <v>283</v>
      </c>
      <c r="J18" s="176" t="s">
        <v>1591</v>
      </c>
      <c r="K18" s="176"/>
      <c r="L18" s="204">
        <v>46154.381249999999</v>
      </c>
      <c r="M18" s="204">
        <v>46154.394444444442</v>
      </c>
      <c r="N18" s="176" t="s">
        <v>1598</v>
      </c>
      <c r="O18" s="155" t="s">
        <v>207</v>
      </c>
      <c r="P18" s="90"/>
      <c r="Q18" s="144" t="s">
        <v>207</v>
      </c>
      <c r="R18" s="90"/>
      <c r="S18" s="144" t="s">
        <v>207</v>
      </c>
      <c r="T18" s="90"/>
      <c r="U18" s="144" t="s">
        <v>207</v>
      </c>
      <c r="V18" s="90"/>
      <c r="W18" s="144" t="s">
        <v>207</v>
      </c>
      <c r="X18" s="90"/>
      <c r="Y18" s="144" t="s">
        <v>207</v>
      </c>
      <c r="Z18" s="177" t="str">
        <f>IF(AND(O18="",Q18="",S18="",U18="",W18=""),"",IF(OR(AND(O18&lt;&gt;"NA",O18&lt;&gt;"C",O18&lt;&gt;"NC",O18&lt;&gt;"SF",O18&lt;&gt;""),AND(Q18&lt;&gt;"NA",Q18&lt;&gt;"C",Q18&lt;&gt;"NC",Q18&lt;&gt;"SF",Q18&lt;&gt;""),AND(S18&lt;&gt;"NA",S18&lt;&gt;"C",S18&lt;&gt;"NC",S18&lt;&gt;"SF",S18&lt;&gt;""),AND(U18&lt;&gt;"NA",U18&lt;&gt;"C",U18&lt;&gt;"NC",U18&lt;&gt;"SF",U18&lt;&gt;""),AND(W18&lt;&gt;"NA",W18&lt;&gt;"C",W18&lt;&gt;"NC",W18&lt;&gt;"SF",W18&lt;&gt;"")),"FALSO",IF(AND(O18="NA",Q18="NA",S18="NA",U18="NA",W18="NA"),"NA",IF(OR(O18="NC",Q18="NC",S18="NC",U18="NC",W18="NC",O18="SF",Q18="SF",S18="SF",U18="SF",W18="SF"),"NC",IF(OR(O18="C",Q18="C",S18="C",U18="C",W18="C"),"C","")))))</f>
        <v>C</v>
      </c>
      <c r="AA18" s="197" t="str">
        <f>IF(AND(Y18="C",Z18="C"),"UTILIZOU O PDA CORRETAMENTE",IF(AND(Y18="C",Z18="NC"),"UTILIZOU O PDA CORRETAMENTE. NÃO HÁ FOTOS DE TODAS AS ETAPAS",IF(AND(Y18="NC",Z18="NC"),"NÃO UTILIZOU O PDA",IF(AND(Y18="NA",Z18="NA"),"NÃO AVALIADO POR FALHA DE SINCRONISMO"))))</f>
        <v>UTILIZOU O PDA CORRETAMENTE</v>
      </c>
      <c r="AB18" s="90" t="s">
        <v>207</v>
      </c>
      <c r="AC18" s="158" t="s">
        <v>6</v>
      </c>
      <c r="AD18" s="149" t="str">
        <f>E18</f>
        <v>SÃO PAULO</v>
      </c>
      <c r="AE18" s="93" t="s">
        <v>64</v>
      </c>
    </row>
    <row r="19" spans="1:31" ht="30" customHeight="1">
      <c r="A19" s="162" t="s">
        <v>201</v>
      </c>
      <c r="B19" s="176">
        <v>2692444560</v>
      </c>
      <c r="C19" s="176" t="s">
        <v>128</v>
      </c>
      <c r="D19" s="176" t="s">
        <v>64</v>
      </c>
      <c r="E19" s="176" t="s">
        <v>5</v>
      </c>
      <c r="F19" s="176" t="s">
        <v>1616</v>
      </c>
      <c r="G19" s="176">
        <v>58</v>
      </c>
      <c r="H19" s="176" t="s">
        <v>203</v>
      </c>
      <c r="I19" s="176" t="s">
        <v>356</v>
      </c>
      <c r="J19" s="176" t="s">
        <v>1591</v>
      </c>
      <c r="K19" s="176" t="s">
        <v>217</v>
      </c>
      <c r="L19" s="204">
        <v>46178.381249999999</v>
      </c>
      <c r="M19" s="204">
        <v>46178.393750000003</v>
      </c>
      <c r="N19" s="176" t="s">
        <v>1617</v>
      </c>
      <c r="O19" s="155" t="s">
        <v>207</v>
      </c>
      <c r="P19" s="90"/>
      <c r="Q19" s="144" t="s">
        <v>207</v>
      </c>
      <c r="R19" s="90"/>
      <c r="S19" s="144" t="s">
        <v>207</v>
      </c>
      <c r="T19" s="90"/>
      <c r="U19" s="144" t="s">
        <v>207</v>
      </c>
      <c r="V19" s="90"/>
      <c r="W19" s="144" t="s">
        <v>207</v>
      </c>
      <c r="X19" s="90"/>
      <c r="Y19" s="144" t="s">
        <v>207</v>
      </c>
      <c r="Z19" s="177" t="str">
        <f>IF(AND(O19="",Q19="",S19="",U19="",W19=""),"",IF(OR(AND(O19&lt;&gt;"NA",O19&lt;&gt;"C",O19&lt;&gt;"NC",O19&lt;&gt;"SF",O19&lt;&gt;""),AND(Q19&lt;&gt;"NA",Q19&lt;&gt;"C",Q19&lt;&gt;"NC",Q19&lt;&gt;"SF",Q19&lt;&gt;""),AND(S19&lt;&gt;"NA",S19&lt;&gt;"C",S19&lt;&gt;"NC",S19&lt;&gt;"SF",S19&lt;&gt;""),AND(U19&lt;&gt;"NA",U19&lt;&gt;"C",U19&lt;&gt;"NC",U19&lt;&gt;"SF",U19&lt;&gt;""),AND(W19&lt;&gt;"NA",W19&lt;&gt;"C",W19&lt;&gt;"NC",W19&lt;&gt;"SF",W19&lt;&gt;"")),"FALSO",IF(AND(O19="NA",Q19="NA",S19="NA",U19="NA",W19="NA"),"NA",IF(OR(O19="NC",Q19="NC",S19="NC",U19="NC",W19="NC",O19="SF",Q19="SF",S19="SF",U19="SF",W19="SF"),"NC",IF(OR(O19="C",Q19="C",S19="C",U19="C",W19="C"),"C","")))))</f>
        <v>C</v>
      </c>
      <c r="AA19" s="197" t="str">
        <f>IF(AND(Y19="C",Z19="C"),"UTILIZOU O PDA CORRETAMENTE",IF(AND(Y19="C",Z19="NC"),"UTILIZOU O PDA CORRETAMENTE. NÃO HÁ FOTOS DE TODAS AS ETAPAS",IF(AND(Y19="NC",Z19="NC"),"NÃO UTILIZOU O PDA",IF(AND(Y19="NA",Z19="NA"),"NÃO AVALIADO POR FALHA DE SINCRONISMO"))))</f>
        <v>UTILIZOU O PDA CORRETAMENTE</v>
      </c>
      <c r="AB19" s="90" t="s">
        <v>207</v>
      </c>
      <c r="AC19" s="158" t="s">
        <v>6</v>
      </c>
      <c r="AD19" s="149" t="str">
        <f>E19</f>
        <v>SÃO PAULO</v>
      </c>
      <c r="AE19" s="93" t="s">
        <v>64</v>
      </c>
    </row>
    <row r="20" spans="1:31" ht="30" customHeight="1">
      <c r="A20" s="162" t="s">
        <v>201</v>
      </c>
      <c r="B20" s="176">
        <v>2620183609</v>
      </c>
      <c r="C20" s="176" t="s">
        <v>134</v>
      </c>
      <c r="D20" s="176" t="s">
        <v>125</v>
      </c>
      <c r="E20" s="176" t="s">
        <v>5</v>
      </c>
      <c r="F20" s="176" t="s">
        <v>1616</v>
      </c>
      <c r="G20" s="176">
        <v>8</v>
      </c>
      <c r="H20" s="176"/>
      <c r="I20" s="176" t="s">
        <v>356</v>
      </c>
      <c r="J20" s="176" t="s">
        <v>1618</v>
      </c>
      <c r="K20" s="176" t="s">
        <v>1619</v>
      </c>
      <c r="L20" s="204">
        <v>46155.652777777781</v>
      </c>
      <c r="M20" s="204">
        <v>46155.654166666667</v>
      </c>
      <c r="N20" s="176" t="s">
        <v>235</v>
      </c>
      <c r="O20" s="155" t="s">
        <v>62</v>
      </c>
      <c r="P20" s="90"/>
      <c r="Q20" s="144" t="s">
        <v>62</v>
      </c>
      <c r="R20" s="90"/>
      <c r="S20" s="144" t="s">
        <v>62</v>
      </c>
      <c r="T20" s="90"/>
      <c r="U20" s="144" t="s">
        <v>62</v>
      </c>
      <c r="V20" s="90"/>
      <c r="W20" s="144" t="s">
        <v>62</v>
      </c>
      <c r="X20" s="90"/>
      <c r="Y20" s="144" t="s">
        <v>62</v>
      </c>
      <c r="Z20" s="177" t="str">
        <f>IF(AND(O20="",Q20="",S20="",U20="",W20=""),"",IF(OR(AND(O20&lt;&gt;"NA",O20&lt;&gt;"C",O20&lt;&gt;"NC",O20&lt;&gt;"SF",O20&lt;&gt;""),AND(Q20&lt;&gt;"NA",Q20&lt;&gt;"C",Q20&lt;&gt;"NC",Q20&lt;&gt;"SF",Q20&lt;&gt;""),AND(S20&lt;&gt;"NA",S20&lt;&gt;"C",S20&lt;&gt;"NC",S20&lt;&gt;"SF",S20&lt;&gt;""),AND(U20&lt;&gt;"NA",U20&lt;&gt;"C",U20&lt;&gt;"NC",U20&lt;&gt;"SF",U20&lt;&gt;""),AND(W20&lt;&gt;"NA",W20&lt;&gt;"C",W20&lt;&gt;"NC",W20&lt;&gt;"SF",W20&lt;&gt;"")),"FALSO",IF(AND(O20="NA",Q20="NA",S20="NA",U20="NA",W20="NA"),"NA",IF(OR(O20="NC",Q20="NC",S20="NC",U20="NC",W20="NC",O20="SF",Q20="SF",S20="SF",U20="SF",W20="SF"),"NC",IF(OR(O20="C",Q20="C",S20="C",U20="C",W20="C"),"C","")))))</f>
        <v>NA</v>
      </c>
      <c r="AA20" s="197" t="str">
        <f>IF(AND(Y20="C",Z20="C"),"UTILIZOU O PDA CORRETAMENTE",IF(AND(Y20="C",Z20="NC"),"UTILIZOU O PDA CORRETAMENTE. NÃO HÁ FOTOS DE TODAS AS ETAPAS",IF(AND(Y20="NC",Z20="NC"),"NÃO UTILIZOU O PDA",IF(AND(Y20="NA",Z20="NA"),"NÃO AVALIADO POR FALHA DE SINCRONISMO"))))</f>
        <v>NÃO AVALIADO POR FALHA DE SINCRONISMO</v>
      </c>
      <c r="AB20" s="90" t="s">
        <v>207</v>
      </c>
      <c r="AC20" s="158" t="s">
        <v>6</v>
      </c>
      <c r="AD20" s="149" t="str">
        <f>E20</f>
        <v>SÃO PAULO</v>
      </c>
      <c r="AE20" s="93" t="s">
        <v>64</v>
      </c>
    </row>
    <row r="21" spans="1:31" ht="30" customHeight="1">
      <c r="A21" s="162" t="s">
        <v>201</v>
      </c>
      <c r="B21" s="176">
        <v>2621862840</v>
      </c>
      <c r="C21" s="176" t="s">
        <v>128</v>
      </c>
      <c r="D21" s="176" t="s">
        <v>64</v>
      </c>
      <c r="E21" s="176" t="s">
        <v>5</v>
      </c>
      <c r="F21" s="176" t="s">
        <v>1620</v>
      </c>
      <c r="G21" s="176">
        <v>8</v>
      </c>
      <c r="H21" s="176"/>
      <c r="I21" s="176" t="s">
        <v>254</v>
      </c>
      <c r="J21" s="176" t="s">
        <v>1594</v>
      </c>
      <c r="K21" s="176"/>
      <c r="L21" s="204">
        <v>46167.613888888889</v>
      </c>
      <c r="M21" s="204">
        <v>46167.626388888886</v>
      </c>
      <c r="N21" s="176" t="s">
        <v>1598</v>
      </c>
      <c r="O21" s="155" t="s">
        <v>207</v>
      </c>
      <c r="P21" s="90"/>
      <c r="Q21" s="144" t="s">
        <v>207</v>
      </c>
      <c r="R21" s="90"/>
      <c r="S21" s="144" t="s">
        <v>207</v>
      </c>
      <c r="T21" s="90"/>
      <c r="U21" s="144" t="s">
        <v>207</v>
      </c>
      <c r="V21" s="90"/>
      <c r="W21" s="144" t="s">
        <v>207</v>
      </c>
      <c r="X21" s="90"/>
      <c r="Y21" s="144" t="s">
        <v>207</v>
      </c>
      <c r="Z21" s="177" t="str">
        <f>IF(AND(O21="",Q21="",S21="",U21="",W21=""),"",IF(OR(AND(O21&lt;&gt;"NA",O21&lt;&gt;"C",O21&lt;&gt;"NC",O21&lt;&gt;"SF",O21&lt;&gt;""),AND(Q21&lt;&gt;"NA",Q21&lt;&gt;"C",Q21&lt;&gt;"NC",Q21&lt;&gt;"SF",Q21&lt;&gt;""),AND(S21&lt;&gt;"NA",S21&lt;&gt;"C",S21&lt;&gt;"NC",S21&lt;&gt;"SF",S21&lt;&gt;""),AND(U21&lt;&gt;"NA",U21&lt;&gt;"C",U21&lt;&gt;"NC",U21&lt;&gt;"SF",U21&lt;&gt;""),AND(W21&lt;&gt;"NA",W21&lt;&gt;"C",W21&lt;&gt;"NC",W21&lt;&gt;"SF",W21&lt;&gt;"")),"FALSO",IF(AND(O21="NA",Q21="NA",S21="NA",U21="NA",W21="NA"),"NA",IF(OR(O21="NC",Q21="NC",S21="NC",U21="NC",W21="NC",O21="SF",Q21="SF",S21="SF",U21="SF",W21="SF"),"NC",IF(OR(O21="C",Q21="C",S21="C",U21="C",W21="C"),"C","")))))</f>
        <v>C</v>
      </c>
      <c r="AA21" s="197" t="str">
        <f>IF(AND(Y21="C",Z21="C"),"UTILIZOU O PDA CORRETAMENTE",IF(AND(Y21="C",Z21="NC"),"UTILIZOU O PDA CORRETAMENTE. NÃO HÁ FOTOS DE TODAS AS ETAPAS",IF(AND(Y21="NC",Z21="NC"),"NÃO UTILIZOU O PDA",IF(AND(Y21="NA",Z21="NA"),"NÃO AVALIADO POR FALHA DE SINCRONISMO"))))</f>
        <v>UTILIZOU O PDA CORRETAMENTE</v>
      </c>
      <c r="AB21" s="90" t="s">
        <v>207</v>
      </c>
      <c r="AC21" s="158" t="s">
        <v>6</v>
      </c>
      <c r="AD21" s="149" t="str">
        <f>E21</f>
        <v>SÃO PAULO</v>
      </c>
      <c r="AE21" s="93" t="s">
        <v>64</v>
      </c>
    </row>
    <row r="22" spans="1:31" ht="30" customHeight="1">
      <c r="A22" s="162" t="s">
        <v>201</v>
      </c>
      <c r="B22" s="176">
        <v>2620804967</v>
      </c>
      <c r="C22" s="176" t="s">
        <v>131</v>
      </c>
      <c r="D22" s="176" t="s">
        <v>64</v>
      </c>
      <c r="E22" s="176" t="s">
        <v>5</v>
      </c>
      <c r="F22" s="176" t="s">
        <v>1621</v>
      </c>
      <c r="G22" s="176">
        <v>10</v>
      </c>
      <c r="H22" s="176"/>
      <c r="I22" s="176" t="s">
        <v>405</v>
      </c>
      <c r="J22" s="176" t="s">
        <v>1594</v>
      </c>
      <c r="K22" s="176"/>
      <c r="L22" s="204">
        <v>46160.480555555558</v>
      </c>
      <c r="M22" s="204">
        <v>46160.488194444442</v>
      </c>
      <c r="N22" s="176" t="s">
        <v>1612</v>
      </c>
      <c r="O22" s="155" t="s">
        <v>207</v>
      </c>
      <c r="P22" s="90"/>
      <c r="Q22" s="144" t="s">
        <v>207</v>
      </c>
      <c r="R22" s="90"/>
      <c r="S22" s="144" t="s">
        <v>207</v>
      </c>
      <c r="T22" s="90"/>
      <c r="U22" s="144" t="s">
        <v>207</v>
      </c>
      <c r="V22" s="90"/>
      <c r="W22" s="144" t="s">
        <v>207</v>
      </c>
      <c r="X22" s="90"/>
      <c r="Y22" s="144" t="s">
        <v>207</v>
      </c>
      <c r="Z22" s="177" t="str">
        <f>IF(AND(O22="",Q22="",S22="",U22="",W22=""),"",IF(OR(AND(O22&lt;&gt;"NA",O22&lt;&gt;"C",O22&lt;&gt;"NC",O22&lt;&gt;"SF",O22&lt;&gt;""),AND(Q22&lt;&gt;"NA",Q22&lt;&gt;"C",Q22&lt;&gt;"NC",Q22&lt;&gt;"SF",Q22&lt;&gt;""),AND(S22&lt;&gt;"NA",S22&lt;&gt;"C",S22&lt;&gt;"NC",S22&lt;&gt;"SF",S22&lt;&gt;""),AND(U22&lt;&gt;"NA",U22&lt;&gt;"C",U22&lt;&gt;"NC",U22&lt;&gt;"SF",U22&lt;&gt;""),AND(W22&lt;&gt;"NA",W22&lt;&gt;"C",W22&lt;&gt;"NC",W22&lt;&gt;"SF",W22&lt;&gt;"")),"FALSO",IF(AND(O22="NA",Q22="NA",S22="NA",U22="NA",W22="NA"),"NA",IF(OR(O22="NC",Q22="NC",S22="NC",U22="NC",W22="NC",O22="SF",Q22="SF",S22="SF",U22="SF",W22="SF"),"NC",IF(OR(O22="C",Q22="C",S22="C",U22="C",W22="C"),"C","")))))</f>
        <v>C</v>
      </c>
      <c r="AA22" s="197" t="str">
        <f>IF(AND(Y22="C",Z22="C"),"UTILIZOU O PDA CORRETAMENTE",IF(AND(Y22="C",Z22="NC"),"UTILIZOU O PDA CORRETAMENTE. NÃO HÁ FOTOS DE TODAS AS ETAPAS",IF(AND(Y22="NC",Z22="NC"),"NÃO UTILIZOU O PDA",IF(AND(Y22="NA",Z22="NA"),"NÃO AVALIADO POR FALHA DE SINCRONISMO"))))</f>
        <v>UTILIZOU O PDA CORRETAMENTE</v>
      </c>
      <c r="AB22" s="90" t="s">
        <v>207</v>
      </c>
      <c r="AC22" s="158" t="s">
        <v>6</v>
      </c>
      <c r="AD22" s="149" t="str">
        <f>E22</f>
        <v>SÃO PAULO</v>
      </c>
      <c r="AE22" s="93" t="s">
        <v>64</v>
      </c>
    </row>
    <row r="23" spans="1:31" ht="30" customHeight="1">
      <c r="A23" s="162" t="s">
        <v>201</v>
      </c>
      <c r="B23" s="176">
        <v>2618389307</v>
      </c>
      <c r="C23" s="176" t="s">
        <v>131</v>
      </c>
      <c r="D23" s="176" t="s">
        <v>64</v>
      </c>
      <c r="E23" s="176" t="s">
        <v>5</v>
      </c>
      <c r="F23" s="176" t="s">
        <v>1622</v>
      </c>
      <c r="G23" s="176">
        <v>33</v>
      </c>
      <c r="H23" s="176" t="s">
        <v>217</v>
      </c>
      <c r="I23" s="176" t="s">
        <v>698</v>
      </c>
      <c r="J23" s="176" t="s">
        <v>1594</v>
      </c>
      <c r="K23" s="176" t="s">
        <v>217</v>
      </c>
      <c r="L23" s="204">
        <v>46086.492361111108</v>
      </c>
      <c r="M23" s="204">
        <v>46086.502083333333</v>
      </c>
      <c r="N23" s="176" t="s">
        <v>1623</v>
      </c>
      <c r="O23" s="155" t="s">
        <v>207</v>
      </c>
      <c r="P23" s="90"/>
      <c r="Q23" s="144" t="s">
        <v>207</v>
      </c>
      <c r="R23" s="90"/>
      <c r="S23" s="144" t="s">
        <v>207</v>
      </c>
      <c r="T23" s="90"/>
      <c r="U23" s="144" t="s">
        <v>207</v>
      </c>
      <c r="V23" s="90"/>
      <c r="W23" s="144" t="s">
        <v>207</v>
      </c>
      <c r="X23" s="90"/>
      <c r="Y23" s="144" t="s">
        <v>207</v>
      </c>
      <c r="Z23" s="177" t="str">
        <f>IF(AND(O23="",Q23="",S23="",U23="",W23=""),"",IF(OR(AND(O23&lt;&gt;"NA",O23&lt;&gt;"C",O23&lt;&gt;"NC",O23&lt;&gt;"SF",O23&lt;&gt;""),AND(Q23&lt;&gt;"NA",Q23&lt;&gt;"C",Q23&lt;&gt;"NC",Q23&lt;&gt;"SF",Q23&lt;&gt;""),AND(S23&lt;&gt;"NA",S23&lt;&gt;"C",S23&lt;&gt;"NC",S23&lt;&gt;"SF",S23&lt;&gt;""),AND(U23&lt;&gt;"NA",U23&lt;&gt;"C",U23&lt;&gt;"NC",U23&lt;&gt;"SF",U23&lt;&gt;""),AND(W23&lt;&gt;"NA",W23&lt;&gt;"C",W23&lt;&gt;"NC",W23&lt;&gt;"SF",W23&lt;&gt;"")),"FALSO",IF(AND(O23="NA",Q23="NA",S23="NA",U23="NA",W23="NA"),"NA",IF(OR(O23="NC",Q23="NC",S23="NC",U23="NC",W23="NC",O23="SF",Q23="SF",S23="SF",U23="SF",W23="SF"),"NC",IF(OR(O23="C",Q23="C",S23="C",U23="C",W23="C"),"C","")))))</f>
        <v>C</v>
      </c>
      <c r="AA23" s="197" t="str">
        <f>IF(AND(Y23="C",Z23="C"),"UTILIZOU O PDA CORRETAMENTE",IF(AND(Y23="C",Z23="NC"),"UTILIZOU O PDA CORRETAMENTE. NÃO HÁ FOTOS DE TODAS AS ETAPAS",IF(AND(Y23="NC",Z23="NC"),"NÃO UTILIZOU O PDA",IF(AND(Y23="NA",Z23="NA"),"NÃO AVALIADO POR FALHA DE SINCRONISMO"))))</f>
        <v>UTILIZOU O PDA CORRETAMENTE</v>
      </c>
      <c r="AB23" s="90" t="s">
        <v>207</v>
      </c>
      <c r="AC23" s="158" t="s">
        <v>6</v>
      </c>
      <c r="AD23" s="149" t="str">
        <f>E23</f>
        <v>SÃO PAULO</v>
      </c>
      <c r="AE23" s="93" t="s">
        <v>64</v>
      </c>
    </row>
    <row r="24" spans="1:31" ht="30" customHeight="1">
      <c r="A24" s="162" t="s">
        <v>201</v>
      </c>
      <c r="B24" s="176">
        <v>2693809201</v>
      </c>
      <c r="C24" s="176" t="s">
        <v>132</v>
      </c>
      <c r="D24" s="176" t="s">
        <v>64</v>
      </c>
      <c r="E24" s="176" t="s">
        <v>5</v>
      </c>
      <c r="F24" s="176" t="s">
        <v>1624</v>
      </c>
      <c r="G24" s="176">
        <v>240</v>
      </c>
      <c r="H24" s="176"/>
      <c r="I24" s="176" t="s">
        <v>1625</v>
      </c>
      <c r="J24" s="176" t="s">
        <v>1591</v>
      </c>
      <c r="K24" s="176"/>
      <c r="L24" s="204">
        <v>46163.458333333336</v>
      </c>
      <c r="M24" s="204">
        <v>46163.461111111108</v>
      </c>
      <c r="N24" s="176" t="s">
        <v>1617</v>
      </c>
      <c r="O24" s="155" t="s">
        <v>207</v>
      </c>
      <c r="P24" s="90"/>
      <c r="Q24" s="144" t="s">
        <v>207</v>
      </c>
      <c r="R24" s="90"/>
      <c r="S24" s="144" t="s">
        <v>207</v>
      </c>
      <c r="T24" s="90"/>
      <c r="U24" s="144" t="s">
        <v>207</v>
      </c>
      <c r="V24" s="90"/>
      <c r="W24" s="144" t="s">
        <v>207</v>
      </c>
      <c r="X24" s="90"/>
      <c r="Y24" s="144" t="s">
        <v>207</v>
      </c>
      <c r="Z24" s="177" t="str">
        <f>IF(AND(O24="",Q24="",S24="",U24="",W24=""),"",IF(OR(AND(O24&lt;&gt;"NA",O24&lt;&gt;"C",O24&lt;&gt;"NC",O24&lt;&gt;"SF",O24&lt;&gt;""),AND(Q24&lt;&gt;"NA",Q24&lt;&gt;"C",Q24&lt;&gt;"NC",Q24&lt;&gt;"SF",Q24&lt;&gt;""),AND(S24&lt;&gt;"NA",S24&lt;&gt;"C",S24&lt;&gt;"NC",S24&lt;&gt;"SF",S24&lt;&gt;""),AND(U24&lt;&gt;"NA",U24&lt;&gt;"C",U24&lt;&gt;"NC",U24&lt;&gt;"SF",U24&lt;&gt;""),AND(W24&lt;&gt;"NA",W24&lt;&gt;"C",W24&lt;&gt;"NC",W24&lt;&gt;"SF",W24&lt;&gt;"")),"FALSO",IF(AND(O24="NA",Q24="NA",S24="NA",U24="NA",W24="NA"),"NA",IF(OR(O24="NC",Q24="NC",S24="NC",U24="NC",W24="NC",O24="SF",Q24="SF",S24="SF",U24="SF",W24="SF"),"NC",IF(OR(O24="C",Q24="C",S24="C",U24="C",W24="C"),"C","")))))</f>
        <v>C</v>
      </c>
      <c r="AA24" s="197" t="str">
        <f>IF(AND(Y24="C",Z24="C"),"UTILIZOU O PDA CORRETAMENTE",IF(AND(Y24="C",Z24="NC"),"UTILIZOU O PDA CORRETAMENTE. NÃO HÁ FOTOS DE TODAS AS ETAPAS",IF(AND(Y24="NC",Z24="NC"),"NÃO UTILIZOU O PDA",IF(AND(Y24="NA",Z24="NA"),"NÃO AVALIADO POR FALHA DE SINCRONISMO"))))</f>
        <v>UTILIZOU O PDA CORRETAMENTE</v>
      </c>
      <c r="AB24" s="90" t="s">
        <v>207</v>
      </c>
      <c r="AC24" s="158" t="s">
        <v>6</v>
      </c>
      <c r="AD24" s="149" t="str">
        <f>E24</f>
        <v>SÃO PAULO</v>
      </c>
      <c r="AE24" s="93" t="s">
        <v>64</v>
      </c>
    </row>
    <row r="25" spans="1:31" ht="30" customHeight="1">
      <c r="A25" s="162" t="s">
        <v>201</v>
      </c>
      <c r="B25" s="176">
        <v>2619948251</v>
      </c>
      <c r="C25" s="176" t="s">
        <v>128</v>
      </c>
      <c r="D25" s="176" t="s">
        <v>64</v>
      </c>
      <c r="E25" s="176" t="s">
        <v>5</v>
      </c>
      <c r="F25" s="176" t="s">
        <v>1626</v>
      </c>
      <c r="G25" s="176">
        <v>100</v>
      </c>
      <c r="H25" s="176" t="s">
        <v>374</v>
      </c>
      <c r="I25" s="176" t="s">
        <v>356</v>
      </c>
      <c r="J25" s="176" t="s">
        <v>1591</v>
      </c>
      <c r="K25" s="176"/>
      <c r="L25" s="204">
        <v>46155.347222222219</v>
      </c>
      <c r="M25" s="204">
        <v>46155.354861111111</v>
      </c>
      <c r="N25" s="176" t="s">
        <v>1617</v>
      </c>
      <c r="O25" s="155" t="s">
        <v>207</v>
      </c>
      <c r="P25" s="90"/>
      <c r="Q25" s="144" t="s">
        <v>207</v>
      </c>
      <c r="R25" s="90"/>
      <c r="S25" s="144" t="s">
        <v>207</v>
      </c>
      <c r="T25" s="90"/>
      <c r="U25" s="144" t="s">
        <v>207</v>
      </c>
      <c r="V25" s="90"/>
      <c r="W25" s="144" t="s">
        <v>207</v>
      </c>
      <c r="X25" s="90"/>
      <c r="Y25" s="144" t="s">
        <v>207</v>
      </c>
      <c r="Z25" s="177" t="str">
        <f>IF(AND(O25="",Q25="",S25="",U25="",W25=""),"",IF(OR(AND(O25&lt;&gt;"NA",O25&lt;&gt;"C",O25&lt;&gt;"NC",O25&lt;&gt;"SF",O25&lt;&gt;""),AND(Q25&lt;&gt;"NA",Q25&lt;&gt;"C",Q25&lt;&gt;"NC",Q25&lt;&gt;"SF",Q25&lt;&gt;""),AND(S25&lt;&gt;"NA",S25&lt;&gt;"C",S25&lt;&gt;"NC",S25&lt;&gt;"SF",S25&lt;&gt;""),AND(U25&lt;&gt;"NA",U25&lt;&gt;"C",U25&lt;&gt;"NC",U25&lt;&gt;"SF",U25&lt;&gt;""),AND(W25&lt;&gt;"NA",W25&lt;&gt;"C",W25&lt;&gt;"NC",W25&lt;&gt;"SF",W25&lt;&gt;"")),"FALSO",IF(AND(O25="NA",Q25="NA",S25="NA",U25="NA",W25="NA"),"NA",IF(OR(O25="NC",Q25="NC",S25="NC",U25="NC",W25="NC",O25="SF",Q25="SF",S25="SF",U25="SF",W25="SF"),"NC",IF(OR(O25="C",Q25="C",S25="C",U25="C",W25="C"),"C","")))))</f>
        <v>C</v>
      </c>
      <c r="AA25" s="197" t="str">
        <f>IF(AND(Y25="C",Z25="C"),"UTILIZOU O PDA CORRETAMENTE",IF(AND(Y25="C",Z25="NC"),"UTILIZOU O PDA CORRETAMENTE. NÃO HÁ FOTOS DE TODAS AS ETAPAS",IF(AND(Y25="NC",Z25="NC"),"NÃO UTILIZOU O PDA",IF(AND(Y25="NA",Z25="NA"),"NÃO AVALIADO POR FALHA DE SINCRONISMO"))))</f>
        <v>UTILIZOU O PDA CORRETAMENTE</v>
      </c>
      <c r="AB25" s="90" t="s">
        <v>207</v>
      </c>
      <c r="AC25" s="158" t="s">
        <v>6</v>
      </c>
      <c r="AD25" s="149" t="str">
        <f>E25</f>
        <v>SÃO PAULO</v>
      </c>
      <c r="AE25" s="93" t="s">
        <v>64</v>
      </c>
    </row>
    <row r="26" spans="1:31" ht="30" customHeight="1">
      <c r="A26" s="162" t="s">
        <v>201</v>
      </c>
      <c r="B26" s="176">
        <v>2693743089</v>
      </c>
      <c r="C26" s="176" t="s">
        <v>131</v>
      </c>
      <c r="D26" s="176" t="s">
        <v>64</v>
      </c>
      <c r="E26" s="176" t="s">
        <v>5</v>
      </c>
      <c r="F26" s="176" t="s">
        <v>1627</v>
      </c>
      <c r="G26" s="176">
        <v>16</v>
      </c>
      <c r="H26" s="176" t="s">
        <v>217</v>
      </c>
      <c r="I26" s="176" t="s">
        <v>572</v>
      </c>
      <c r="J26" s="176" t="s">
        <v>1594</v>
      </c>
      <c r="K26" s="176" t="s">
        <v>217</v>
      </c>
      <c r="L26" s="204">
        <v>46162.600694444445</v>
      </c>
      <c r="M26" s="204">
        <v>46162.609027777777</v>
      </c>
      <c r="N26" s="176" t="s">
        <v>1607</v>
      </c>
      <c r="O26" s="155" t="s">
        <v>207</v>
      </c>
      <c r="P26" s="90"/>
      <c r="Q26" s="144" t="s">
        <v>207</v>
      </c>
      <c r="R26" s="90"/>
      <c r="S26" s="144" t="s">
        <v>207</v>
      </c>
      <c r="T26" s="90"/>
      <c r="U26" s="144" t="s">
        <v>207</v>
      </c>
      <c r="V26" s="90"/>
      <c r="W26" s="144" t="s">
        <v>207</v>
      </c>
      <c r="X26" s="90"/>
      <c r="Y26" s="144" t="s">
        <v>207</v>
      </c>
      <c r="Z26" s="177" t="str">
        <f>IF(AND(O26="",Q26="",S26="",U26="",W26=""),"",IF(OR(AND(O26&lt;&gt;"NA",O26&lt;&gt;"C",O26&lt;&gt;"NC",O26&lt;&gt;"SF",O26&lt;&gt;""),AND(Q26&lt;&gt;"NA",Q26&lt;&gt;"C",Q26&lt;&gt;"NC",Q26&lt;&gt;"SF",Q26&lt;&gt;""),AND(S26&lt;&gt;"NA",S26&lt;&gt;"C",S26&lt;&gt;"NC",S26&lt;&gt;"SF",S26&lt;&gt;""),AND(U26&lt;&gt;"NA",U26&lt;&gt;"C",U26&lt;&gt;"NC",U26&lt;&gt;"SF",U26&lt;&gt;""),AND(W26&lt;&gt;"NA",W26&lt;&gt;"C",W26&lt;&gt;"NC",W26&lt;&gt;"SF",W26&lt;&gt;"")),"FALSO",IF(AND(O26="NA",Q26="NA",S26="NA",U26="NA",W26="NA"),"NA",IF(OR(O26="NC",Q26="NC",S26="NC",U26="NC",W26="NC",O26="SF",Q26="SF",S26="SF",U26="SF",W26="SF"),"NC",IF(OR(O26="C",Q26="C",S26="C",U26="C",W26="C"),"C","")))))</f>
        <v>C</v>
      </c>
      <c r="AA26" s="197" t="str">
        <f>IF(AND(Y26="C",Z26="C"),"UTILIZOU O PDA CORRETAMENTE",IF(AND(Y26="C",Z26="NC"),"UTILIZOU O PDA CORRETAMENTE. NÃO HÁ FOTOS DE TODAS AS ETAPAS",IF(AND(Y26="NC",Z26="NC"),"NÃO UTILIZOU O PDA",IF(AND(Y26="NA",Z26="NA"),"NÃO AVALIADO POR FALHA DE SINCRONISMO"))))</f>
        <v>UTILIZOU O PDA CORRETAMENTE</v>
      </c>
      <c r="AB26" s="90" t="s">
        <v>207</v>
      </c>
      <c r="AC26" s="158" t="s">
        <v>6</v>
      </c>
      <c r="AD26" s="149" t="str">
        <f>E26</f>
        <v>SÃO PAULO</v>
      </c>
      <c r="AE26" s="93" t="s">
        <v>64</v>
      </c>
    </row>
    <row r="27" spans="1:31" ht="30" customHeight="1">
      <c r="A27" s="162" t="s">
        <v>201</v>
      </c>
      <c r="B27" s="176">
        <v>2621849972</v>
      </c>
      <c r="C27" s="176" t="s">
        <v>128</v>
      </c>
      <c r="D27" s="176" t="s">
        <v>64</v>
      </c>
      <c r="E27" s="176" t="s">
        <v>5</v>
      </c>
      <c r="F27" s="176" t="s">
        <v>1628</v>
      </c>
      <c r="G27" s="176">
        <v>54</v>
      </c>
      <c r="H27" s="176"/>
      <c r="I27" s="176" t="s">
        <v>356</v>
      </c>
      <c r="J27" s="176" t="s">
        <v>1591</v>
      </c>
      <c r="K27" s="176"/>
      <c r="L27" s="204">
        <v>46167.548611111109</v>
      </c>
      <c r="M27" s="204">
        <v>46167.561805555553</v>
      </c>
      <c r="N27" s="176" t="s">
        <v>1607</v>
      </c>
      <c r="O27" s="155" t="s">
        <v>207</v>
      </c>
      <c r="P27" s="90"/>
      <c r="Q27" s="144" t="s">
        <v>207</v>
      </c>
      <c r="R27" s="90"/>
      <c r="S27" s="144" t="s">
        <v>207</v>
      </c>
      <c r="T27" s="90"/>
      <c r="U27" s="144" t="s">
        <v>207</v>
      </c>
      <c r="V27" s="90"/>
      <c r="W27" s="144" t="s">
        <v>207</v>
      </c>
      <c r="X27" s="90"/>
      <c r="Y27" s="144" t="s">
        <v>207</v>
      </c>
      <c r="Z27" s="177" t="str">
        <f>IF(AND(O27="",Q27="",S27="",U27="",W27=""),"",IF(OR(AND(O27&lt;&gt;"NA",O27&lt;&gt;"C",O27&lt;&gt;"NC",O27&lt;&gt;"SF",O27&lt;&gt;""),AND(Q27&lt;&gt;"NA",Q27&lt;&gt;"C",Q27&lt;&gt;"NC",Q27&lt;&gt;"SF",Q27&lt;&gt;""),AND(S27&lt;&gt;"NA",S27&lt;&gt;"C",S27&lt;&gt;"NC",S27&lt;&gt;"SF",S27&lt;&gt;""),AND(U27&lt;&gt;"NA",U27&lt;&gt;"C",U27&lt;&gt;"NC",U27&lt;&gt;"SF",U27&lt;&gt;""),AND(W27&lt;&gt;"NA",W27&lt;&gt;"C",W27&lt;&gt;"NC",W27&lt;&gt;"SF",W27&lt;&gt;"")),"FALSO",IF(AND(O27="NA",Q27="NA",S27="NA",U27="NA",W27="NA"),"NA",IF(OR(O27="NC",Q27="NC",S27="NC",U27="NC",W27="NC",O27="SF",Q27="SF",S27="SF",U27="SF",W27="SF"),"NC",IF(OR(O27="C",Q27="C",S27="C",U27="C",W27="C"),"C","")))))</f>
        <v>C</v>
      </c>
      <c r="AA27" s="197" t="str">
        <f>IF(AND(Y27="C",Z27="C"),"UTILIZOU O PDA CORRETAMENTE",IF(AND(Y27="C",Z27="NC"),"UTILIZOU O PDA CORRETAMENTE. NÃO HÁ FOTOS DE TODAS AS ETAPAS",IF(AND(Y27="NC",Z27="NC"),"NÃO UTILIZOU O PDA",IF(AND(Y27="NA",Z27="NA"),"NÃO AVALIADO POR FALHA DE SINCRONISMO"))))</f>
        <v>UTILIZOU O PDA CORRETAMENTE</v>
      </c>
      <c r="AB27" s="90" t="s">
        <v>207</v>
      </c>
      <c r="AC27" s="158" t="s">
        <v>6</v>
      </c>
      <c r="AD27" s="149" t="str">
        <f>E27</f>
        <v>SÃO PAULO</v>
      </c>
      <c r="AE27" s="93" t="s">
        <v>64</v>
      </c>
    </row>
    <row r="28" spans="1:31" ht="30" customHeight="1">
      <c r="A28" s="162" t="s">
        <v>201</v>
      </c>
      <c r="B28" s="176">
        <v>2618301036</v>
      </c>
      <c r="C28" s="176" t="s">
        <v>134</v>
      </c>
      <c r="D28" s="176" t="s">
        <v>125</v>
      </c>
      <c r="E28" s="176" t="s">
        <v>5</v>
      </c>
      <c r="F28" s="176" t="s">
        <v>1629</v>
      </c>
      <c r="G28" s="176">
        <v>7</v>
      </c>
      <c r="H28" s="176" t="s">
        <v>217</v>
      </c>
      <c r="I28" s="176" t="s">
        <v>316</v>
      </c>
      <c r="J28" s="176" t="s">
        <v>1618</v>
      </c>
      <c r="K28" s="176" t="s">
        <v>217</v>
      </c>
      <c r="L28" s="204">
        <v>46208.525694444441</v>
      </c>
      <c r="M28" s="204">
        <v>46208.572916666664</v>
      </c>
      <c r="N28" s="176" t="s">
        <v>229</v>
      </c>
      <c r="O28" s="155" t="s">
        <v>207</v>
      </c>
      <c r="P28" s="90"/>
      <c r="Q28" s="144" t="s">
        <v>207</v>
      </c>
      <c r="R28" s="90"/>
      <c r="S28" s="144" t="s">
        <v>207</v>
      </c>
      <c r="T28" s="90"/>
      <c r="U28" s="144" t="s">
        <v>207</v>
      </c>
      <c r="V28" s="90"/>
      <c r="W28" s="144" t="s">
        <v>207</v>
      </c>
      <c r="X28" s="90"/>
      <c r="Y28" s="144" t="s">
        <v>207</v>
      </c>
      <c r="Z28" s="177" t="str">
        <f>IF(AND(O28="",Q28="",S28="",U28="",W28=""),"",IF(OR(AND(O28&lt;&gt;"NA",O28&lt;&gt;"C",O28&lt;&gt;"NC",O28&lt;&gt;"SF",O28&lt;&gt;""),AND(Q28&lt;&gt;"NA",Q28&lt;&gt;"C",Q28&lt;&gt;"NC",Q28&lt;&gt;"SF",Q28&lt;&gt;""),AND(S28&lt;&gt;"NA",S28&lt;&gt;"C",S28&lt;&gt;"NC",S28&lt;&gt;"SF",S28&lt;&gt;""),AND(U28&lt;&gt;"NA",U28&lt;&gt;"C",U28&lt;&gt;"NC",U28&lt;&gt;"SF",U28&lt;&gt;""),AND(W28&lt;&gt;"NA",W28&lt;&gt;"C",W28&lt;&gt;"NC",W28&lt;&gt;"SF",W28&lt;&gt;"")),"FALSO",IF(AND(O28="NA",Q28="NA",S28="NA",U28="NA",W28="NA"),"NA",IF(OR(O28="NC",Q28="NC",S28="NC",U28="NC",W28="NC",O28="SF",Q28="SF",S28="SF",U28="SF",W28="SF"),"NC",IF(OR(O28="C",Q28="C",S28="C",U28="C",W28="C"),"C","")))))</f>
        <v>C</v>
      </c>
      <c r="AA28" s="197" t="str">
        <f>IF(AND(Y28="C",Z28="C"),"UTILIZOU O PDA CORRETAMENTE",IF(AND(Y28="C",Z28="NC"),"UTILIZOU O PDA CORRETAMENTE. NÃO HÁ FOTOS DE TODAS AS ETAPAS",IF(AND(Y28="NC",Z28="NC"),"NÃO UTILIZOU O PDA",IF(AND(Y28="NA",Z28="NA"),"NÃO AVALIADO POR FALHA DE SINCRONISMO"))))</f>
        <v>UTILIZOU O PDA CORRETAMENTE</v>
      </c>
      <c r="AB28" s="90" t="s">
        <v>207</v>
      </c>
      <c r="AC28" s="158" t="s">
        <v>6</v>
      </c>
      <c r="AD28" s="149" t="str">
        <f>E28</f>
        <v>SÃO PAULO</v>
      </c>
      <c r="AE28" s="93" t="s">
        <v>64</v>
      </c>
    </row>
    <row r="29" spans="1:31" ht="30" customHeight="1">
      <c r="A29" s="162" t="s">
        <v>201</v>
      </c>
      <c r="B29" s="176">
        <v>2619307239</v>
      </c>
      <c r="C29" s="176" t="s">
        <v>134</v>
      </c>
      <c r="D29" s="176" t="s">
        <v>125</v>
      </c>
      <c r="E29" s="176" t="s">
        <v>5</v>
      </c>
      <c r="F29" s="176" t="s">
        <v>253</v>
      </c>
      <c r="G29" s="176">
        <v>3</v>
      </c>
      <c r="H29" s="176" t="s">
        <v>217</v>
      </c>
      <c r="I29" s="176" t="s">
        <v>254</v>
      </c>
      <c r="J29" s="176" t="s">
        <v>1618</v>
      </c>
      <c r="K29" s="176" t="s">
        <v>217</v>
      </c>
      <c r="L29" s="204">
        <v>46239.568749999999</v>
      </c>
      <c r="M29" s="204">
        <v>46239.569444444445</v>
      </c>
      <c r="N29" s="176" t="s">
        <v>229</v>
      </c>
      <c r="O29" s="155" t="s">
        <v>207</v>
      </c>
      <c r="P29" s="90"/>
      <c r="Q29" s="144" t="s">
        <v>207</v>
      </c>
      <c r="R29" s="90"/>
      <c r="S29" s="144" t="s">
        <v>207</v>
      </c>
      <c r="T29" s="90"/>
      <c r="U29" s="144" t="s">
        <v>207</v>
      </c>
      <c r="V29" s="90"/>
      <c r="W29" s="144" t="s">
        <v>207</v>
      </c>
      <c r="X29" s="90"/>
      <c r="Y29" s="144" t="s">
        <v>207</v>
      </c>
      <c r="Z29" s="177" t="str">
        <f>IF(AND(O29="",Q29="",S29="",U29="",W29=""),"",IF(OR(AND(O29&lt;&gt;"NA",O29&lt;&gt;"C",O29&lt;&gt;"NC",O29&lt;&gt;"SF",O29&lt;&gt;""),AND(Q29&lt;&gt;"NA",Q29&lt;&gt;"C",Q29&lt;&gt;"NC",Q29&lt;&gt;"SF",Q29&lt;&gt;""),AND(S29&lt;&gt;"NA",S29&lt;&gt;"C",S29&lt;&gt;"NC",S29&lt;&gt;"SF",S29&lt;&gt;""),AND(U29&lt;&gt;"NA",U29&lt;&gt;"C",U29&lt;&gt;"NC",U29&lt;&gt;"SF",U29&lt;&gt;""),AND(W29&lt;&gt;"NA",W29&lt;&gt;"C",W29&lt;&gt;"NC",W29&lt;&gt;"SF",W29&lt;&gt;"")),"FALSO",IF(AND(O29="NA",Q29="NA",S29="NA",U29="NA",W29="NA"),"NA",IF(OR(O29="NC",Q29="NC",S29="NC",U29="NC",W29="NC",O29="SF",Q29="SF",S29="SF",U29="SF",W29="SF"),"NC",IF(OR(O29="C",Q29="C",S29="C",U29="C",W29="C"),"C","")))))</f>
        <v>C</v>
      </c>
      <c r="AA29" s="197" t="str">
        <f>IF(AND(Y29="C",Z29="C"),"UTILIZOU O PDA CORRETAMENTE",IF(AND(Y29="C",Z29="NC"),"UTILIZOU O PDA CORRETAMENTE. NÃO HÁ FOTOS DE TODAS AS ETAPAS",IF(AND(Y29="NC",Z29="NC"),"NÃO UTILIZOU O PDA",IF(AND(Y29="NA",Z29="NA"),"NÃO AVALIADO POR FALHA DE SINCRONISMO"))))</f>
        <v>UTILIZOU O PDA CORRETAMENTE</v>
      </c>
      <c r="AB29" s="90" t="s">
        <v>207</v>
      </c>
      <c r="AC29" s="158" t="s">
        <v>6</v>
      </c>
      <c r="AD29" s="149" t="str">
        <f>E29</f>
        <v>SÃO PAULO</v>
      </c>
      <c r="AE29" s="93" t="s">
        <v>64</v>
      </c>
    </row>
    <row r="30" spans="1:31" ht="30" customHeight="1">
      <c r="A30" s="162" t="s">
        <v>201</v>
      </c>
      <c r="B30" s="176">
        <v>2693104299</v>
      </c>
      <c r="C30" s="176" t="s">
        <v>131</v>
      </c>
      <c r="D30" s="176" t="s">
        <v>64</v>
      </c>
      <c r="E30" s="176" t="s">
        <v>5</v>
      </c>
      <c r="F30" s="176" t="s">
        <v>1630</v>
      </c>
      <c r="G30" s="176">
        <v>51</v>
      </c>
      <c r="H30" s="176" t="s">
        <v>217</v>
      </c>
      <c r="I30" s="176" t="s">
        <v>761</v>
      </c>
      <c r="J30" s="176" t="s">
        <v>1594</v>
      </c>
      <c r="K30" s="176" t="s">
        <v>217</v>
      </c>
      <c r="L30" s="204">
        <v>46154.544444444444</v>
      </c>
      <c r="M30" s="204">
        <v>46154.545138888891</v>
      </c>
      <c r="N30" s="176" t="s">
        <v>1614</v>
      </c>
      <c r="O30" s="155" t="s">
        <v>207</v>
      </c>
      <c r="P30" s="90"/>
      <c r="Q30" s="144" t="s">
        <v>207</v>
      </c>
      <c r="R30" s="90"/>
      <c r="S30" s="144" t="s">
        <v>207</v>
      </c>
      <c r="T30" s="90"/>
      <c r="U30" s="144" t="s">
        <v>207</v>
      </c>
      <c r="V30" s="90"/>
      <c r="W30" s="144" t="s">
        <v>207</v>
      </c>
      <c r="X30" s="90"/>
      <c r="Y30" s="144" t="s">
        <v>207</v>
      </c>
      <c r="Z30" s="177" t="str">
        <f>IF(AND(O30="",Q30="",S30="",U30="",W30=""),"",IF(OR(AND(O30&lt;&gt;"NA",O30&lt;&gt;"C",O30&lt;&gt;"NC",O30&lt;&gt;"SF",O30&lt;&gt;""),AND(Q30&lt;&gt;"NA",Q30&lt;&gt;"C",Q30&lt;&gt;"NC",Q30&lt;&gt;"SF",Q30&lt;&gt;""),AND(S30&lt;&gt;"NA",S30&lt;&gt;"C",S30&lt;&gt;"NC",S30&lt;&gt;"SF",S30&lt;&gt;""),AND(U30&lt;&gt;"NA",U30&lt;&gt;"C",U30&lt;&gt;"NC",U30&lt;&gt;"SF",U30&lt;&gt;""),AND(W30&lt;&gt;"NA",W30&lt;&gt;"C",W30&lt;&gt;"NC",W30&lt;&gt;"SF",W30&lt;&gt;"")),"FALSO",IF(AND(O30="NA",Q30="NA",S30="NA",U30="NA",W30="NA"),"NA",IF(OR(O30="NC",Q30="NC",S30="NC",U30="NC",W30="NC",O30="SF",Q30="SF",S30="SF",U30="SF",W30="SF"),"NC",IF(OR(O30="C",Q30="C",S30="C",U30="C",W30="C"),"C","")))))</f>
        <v>C</v>
      </c>
      <c r="AA30" s="197" t="str">
        <f>IF(AND(Y30="C",Z30="C"),"UTILIZOU O PDA CORRETAMENTE",IF(AND(Y30="C",Z30="NC"),"UTILIZOU O PDA CORRETAMENTE. NÃO HÁ FOTOS DE TODAS AS ETAPAS",IF(AND(Y30="NC",Z30="NC"),"NÃO UTILIZOU O PDA",IF(AND(Y30="NA",Z30="NA"),"NÃO AVALIADO POR FALHA DE SINCRONISMO"))))</f>
        <v>UTILIZOU O PDA CORRETAMENTE</v>
      </c>
      <c r="AB30" s="90" t="s">
        <v>207</v>
      </c>
      <c r="AC30" s="158" t="s">
        <v>6</v>
      </c>
      <c r="AD30" s="149" t="str">
        <f>E30</f>
        <v>SÃO PAULO</v>
      </c>
      <c r="AE30" s="93" t="s">
        <v>64</v>
      </c>
    </row>
    <row r="31" spans="1:31" ht="30" customHeight="1">
      <c r="A31" s="162" t="s">
        <v>201</v>
      </c>
      <c r="B31" s="176">
        <v>2620812623</v>
      </c>
      <c r="C31" s="176" t="s">
        <v>128</v>
      </c>
      <c r="D31" s="176" t="s">
        <v>64</v>
      </c>
      <c r="E31" s="176" t="s">
        <v>5</v>
      </c>
      <c r="F31" s="176" t="s">
        <v>1630</v>
      </c>
      <c r="G31" s="176">
        <v>165</v>
      </c>
      <c r="H31" s="176"/>
      <c r="I31" s="176" t="s">
        <v>761</v>
      </c>
      <c r="J31" s="176" t="s">
        <v>1591</v>
      </c>
      <c r="K31" s="176"/>
      <c r="L31" s="204">
        <v>46160.65625</v>
      </c>
      <c r="M31" s="204">
        <v>46160.657638888886</v>
      </c>
      <c r="N31" s="176" t="s">
        <v>1614</v>
      </c>
      <c r="O31" s="155" t="s">
        <v>207</v>
      </c>
      <c r="P31" s="90"/>
      <c r="Q31" s="144" t="s">
        <v>207</v>
      </c>
      <c r="R31" s="90"/>
      <c r="S31" s="144" t="s">
        <v>207</v>
      </c>
      <c r="T31" s="90"/>
      <c r="U31" s="144" t="s">
        <v>207</v>
      </c>
      <c r="V31" s="90"/>
      <c r="W31" s="144" t="s">
        <v>207</v>
      </c>
      <c r="X31" s="90"/>
      <c r="Y31" s="144" t="s">
        <v>207</v>
      </c>
      <c r="Z31" s="177" t="str">
        <f>IF(AND(O31="",Q31="",S31="",U31="",W31=""),"",IF(OR(AND(O31&lt;&gt;"NA",O31&lt;&gt;"C",O31&lt;&gt;"NC",O31&lt;&gt;"SF",O31&lt;&gt;""),AND(Q31&lt;&gt;"NA",Q31&lt;&gt;"C",Q31&lt;&gt;"NC",Q31&lt;&gt;"SF",Q31&lt;&gt;""),AND(S31&lt;&gt;"NA",S31&lt;&gt;"C",S31&lt;&gt;"NC",S31&lt;&gt;"SF",S31&lt;&gt;""),AND(U31&lt;&gt;"NA",U31&lt;&gt;"C",U31&lt;&gt;"NC",U31&lt;&gt;"SF",U31&lt;&gt;""),AND(W31&lt;&gt;"NA",W31&lt;&gt;"C",W31&lt;&gt;"NC",W31&lt;&gt;"SF",W31&lt;&gt;"")),"FALSO",IF(AND(O31="NA",Q31="NA",S31="NA",U31="NA",W31="NA"),"NA",IF(OR(O31="NC",Q31="NC",S31="NC",U31="NC",W31="NC",O31="SF",Q31="SF",S31="SF",U31="SF",W31="SF"),"NC",IF(OR(O31="C",Q31="C",S31="C",U31="C",W31="C"),"C","")))))</f>
        <v>C</v>
      </c>
      <c r="AA31" s="197" t="str">
        <f>IF(AND(Y31="C",Z31="C"),"UTILIZOU O PDA CORRETAMENTE",IF(AND(Y31="C",Z31="NC"),"UTILIZOU O PDA CORRETAMENTE. NÃO HÁ FOTOS DE TODAS AS ETAPAS",IF(AND(Y31="NC",Z31="NC"),"NÃO UTILIZOU O PDA",IF(AND(Y31="NA",Z31="NA"),"NÃO AVALIADO POR FALHA DE SINCRONISMO"))))</f>
        <v>UTILIZOU O PDA CORRETAMENTE</v>
      </c>
      <c r="AB31" s="90" t="s">
        <v>207</v>
      </c>
      <c r="AC31" s="158" t="s">
        <v>6</v>
      </c>
      <c r="AD31" s="149" t="str">
        <f>E31</f>
        <v>SÃO PAULO</v>
      </c>
      <c r="AE31" s="93" t="s">
        <v>64</v>
      </c>
    </row>
    <row r="32" spans="1:31" ht="30" customHeight="1">
      <c r="A32" s="162" t="s">
        <v>201</v>
      </c>
      <c r="B32" s="176">
        <v>2694128802</v>
      </c>
      <c r="C32" s="176" t="s">
        <v>132</v>
      </c>
      <c r="D32" s="176" t="s">
        <v>64</v>
      </c>
      <c r="E32" s="176" t="s">
        <v>5</v>
      </c>
      <c r="F32" s="176" t="s">
        <v>1631</v>
      </c>
      <c r="G32" s="176">
        <v>366</v>
      </c>
      <c r="H32" s="176" t="s">
        <v>203</v>
      </c>
      <c r="I32" s="176" t="s">
        <v>510</v>
      </c>
      <c r="J32" s="176" t="s">
        <v>1591</v>
      </c>
      <c r="K32" s="176"/>
      <c r="L32" s="204">
        <v>46168.363194444442</v>
      </c>
      <c r="M32" s="204">
        <v>46168.368750000001</v>
      </c>
      <c r="N32" s="176" t="s">
        <v>1632</v>
      </c>
      <c r="O32" s="155" t="s">
        <v>207</v>
      </c>
      <c r="P32" s="90"/>
      <c r="Q32" s="144" t="s">
        <v>207</v>
      </c>
      <c r="R32" s="90"/>
      <c r="S32" s="144" t="s">
        <v>207</v>
      </c>
      <c r="T32" s="90"/>
      <c r="U32" s="144" t="s">
        <v>207</v>
      </c>
      <c r="V32" s="90"/>
      <c r="W32" s="144" t="s">
        <v>207</v>
      </c>
      <c r="X32" s="90"/>
      <c r="Y32" s="144" t="s">
        <v>207</v>
      </c>
      <c r="Z32" s="177" t="str">
        <f>IF(AND(O32="",Q32="",S32="",U32="",W32=""),"",IF(OR(AND(O32&lt;&gt;"NA",O32&lt;&gt;"C",O32&lt;&gt;"NC",O32&lt;&gt;"SF",O32&lt;&gt;""),AND(Q32&lt;&gt;"NA",Q32&lt;&gt;"C",Q32&lt;&gt;"NC",Q32&lt;&gt;"SF",Q32&lt;&gt;""),AND(S32&lt;&gt;"NA",S32&lt;&gt;"C",S32&lt;&gt;"NC",S32&lt;&gt;"SF",S32&lt;&gt;""),AND(U32&lt;&gt;"NA",U32&lt;&gt;"C",U32&lt;&gt;"NC",U32&lt;&gt;"SF",U32&lt;&gt;""),AND(W32&lt;&gt;"NA",W32&lt;&gt;"C",W32&lt;&gt;"NC",W32&lt;&gt;"SF",W32&lt;&gt;"")),"FALSO",IF(AND(O32="NA",Q32="NA",S32="NA",U32="NA",W32="NA"),"NA",IF(OR(O32="NC",Q32="NC",S32="NC",U32="NC",W32="NC",O32="SF",Q32="SF",S32="SF",U32="SF",W32="SF"),"NC",IF(OR(O32="C",Q32="C",S32="C",U32="C",W32="C"),"C","")))))</f>
        <v>C</v>
      </c>
      <c r="AA32" s="197" t="str">
        <f>IF(AND(Y32="C",Z32="C"),"UTILIZOU O PDA CORRETAMENTE",IF(AND(Y32="C",Z32="NC"),"UTILIZOU O PDA CORRETAMENTE. NÃO HÁ FOTOS DE TODAS AS ETAPAS",IF(AND(Y32="NC",Z32="NC"),"NÃO UTILIZOU O PDA",IF(AND(Y32="NA",Z32="NA"),"NÃO AVALIADO POR FALHA DE SINCRONISMO"))))</f>
        <v>UTILIZOU O PDA CORRETAMENTE</v>
      </c>
      <c r="AB32" s="90" t="s">
        <v>207</v>
      </c>
      <c r="AC32" s="158" t="s">
        <v>6</v>
      </c>
      <c r="AD32" s="149" t="str">
        <f>E32</f>
        <v>SÃO PAULO</v>
      </c>
      <c r="AE32" s="93" t="s">
        <v>64</v>
      </c>
    </row>
    <row r="33" spans="1:31" ht="30" customHeight="1">
      <c r="A33" s="162" t="s">
        <v>201</v>
      </c>
      <c r="B33" s="176">
        <v>2618866929</v>
      </c>
      <c r="C33" s="176" t="s">
        <v>128</v>
      </c>
      <c r="D33" s="176" t="s">
        <v>64</v>
      </c>
      <c r="E33" s="176" t="s">
        <v>5</v>
      </c>
      <c r="F33" s="176" t="s">
        <v>1633</v>
      </c>
      <c r="G33" s="176">
        <v>13</v>
      </c>
      <c r="H33" s="176" t="s">
        <v>208</v>
      </c>
      <c r="I33" s="176" t="s">
        <v>332</v>
      </c>
      <c r="J33" s="176" t="s">
        <v>1618</v>
      </c>
      <c r="K33" s="176" t="s">
        <v>217</v>
      </c>
      <c r="L33" s="204">
        <v>46178.57916666667</v>
      </c>
      <c r="M33" s="204">
        <v>46178.584027777775</v>
      </c>
      <c r="N33" s="176" t="s">
        <v>1617</v>
      </c>
      <c r="O33" s="155" t="s">
        <v>207</v>
      </c>
      <c r="P33" s="90"/>
      <c r="Q33" s="144" t="s">
        <v>207</v>
      </c>
      <c r="R33" s="90"/>
      <c r="S33" s="144" t="s">
        <v>207</v>
      </c>
      <c r="T33" s="90"/>
      <c r="U33" s="144" t="s">
        <v>207</v>
      </c>
      <c r="V33" s="90"/>
      <c r="W33" s="144" t="s">
        <v>207</v>
      </c>
      <c r="X33" s="90"/>
      <c r="Y33" s="144" t="s">
        <v>207</v>
      </c>
      <c r="Z33" s="177" t="str">
        <f>IF(AND(O33="",Q33="",S33="",U33="",W33=""),"",IF(OR(AND(O33&lt;&gt;"NA",O33&lt;&gt;"C",O33&lt;&gt;"NC",O33&lt;&gt;"SF",O33&lt;&gt;""),AND(Q33&lt;&gt;"NA",Q33&lt;&gt;"C",Q33&lt;&gt;"NC",Q33&lt;&gt;"SF",Q33&lt;&gt;""),AND(S33&lt;&gt;"NA",S33&lt;&gt;"C",S33&lt;&gt;"NC",S33&lt;&gt;"SF",S33&lt;&gt;""),AND(U33&lt;&gt;"NA",U33&lt;&gt;"C",U33&lt;&gt;"NC",U33&lt;&gt;"SF",U33&lt;&gt;""),AND(W33&lt;&gt;"NA",W33&lt;&gt;"C",W33&lt;&gt;"NC",W33&lt;&gt;"SF",W33&lt;&gt;"")),"FALSO",IF(AND(O33="NA",Q33="NA",S33="NA",U33="NA",W33="NA"),"NA",IF(OR(O33="NC",Q33="NC",S33="NC",U33="NC",W33="NC",O33="SF",Q33="SF",S33="SF",U33="SF",W33="SF"),"NC",IF(OR(O33="C",Q33="C",S33="C",U33="C",W33="C"),"C","")))))</f>
        <v>C</v>
      </c>
      <c r="AA33" s="197" t="str">
        <f>IF(AND(Y33="C",Z33="C"),"UTILIZOU O PDA CORRETAMENTE",IF(AND(Y33="C",Z33="NC"),"UTILIZOU O PDA CORRETAMENTE. NÃO HÁ FOTOS DE TODAS AS ETAPAS",IF(AND(Y33="NC",Z33="NC"),"NÃO UTILIZOU O PDA",IF(AND(Y33="NA",Z33="NA"),"NÃO AVALIADO POR FALHA DE SINCRONISMO"))))</f>
        <v>UTILIZOU O PDA CORRETAMENTE</v>
      </c>
      <c r="AB33" s="90" t="s">
        <v>207</v>
      </c>
      <c r="AC33" s="158" t="s">
        <v>6</v>
      </c>
      <c r="AD33" s="149" t="str">
        <f>E33</f>
        <v>SÃO PAULO</v>
      </c>
      <c r="AE33" s="93" t="s">
        <v>64</v>
      </c>
    </row>
    <row r="34" spans="1:31" ht="30" customHeight="1">
      <c r="A34" s="162" t="s">
        <v>201</v>
      </c>
      <c r="B34" s="176">
        <v>2619971651</v>
      </c>
      <c r="C34" s="176" t="s">
        <v>128</v>
      </c>
      <c r="D34" s="176" t="s">
        <v>64</v>
      </c>
      <c r="E34" s="176" t="s">
        <v>5</v>
      </c>
      <c r="F34" s="176" t="s">
        <v>1633</v>
      </c>
      <c r="G34" s="176">
        <v>13</v>
      </c>
      <c r="H34" s="176" t="s">
        <v>203</v>
      </c>
      <c r="I34" s="176" t="s">
        <v>332</v>
      </c>
      <c r="J34" s="176" t="s">
        <v>1591</v>
      </c>
      <c r="K34" s="176" t="s">
        <v>1634</v>
      </c>
      <c r="L34" s="204">
        <v>46155.390972222223</v>
      </c>
      <c r="M34" s="204">
        <v>46155.392361111109</v>
      </c>
      <c r="N34" s="176" t="s">
        <v>1592</v>
      </c>
      <c r="O34" s="155" t="s">
        <v>207</v>
      </c>
      <c r="P34" s="90"/>
      <c r="Q34" s="144" t="s">
        <v>207</v>
      </c>
      <c r="R34" s="90"/>
      <c r="S34" s="144" t="s">
        <v>207</v>
      </c>
      <c r="T34" s="90"/>
      <c r="U34" s="144" t="s">
        <v>207</v>
      </c>
      <c r="V34" s="90"/>
      <c r="W34" s="144" t="s">
        <v>207</v>
      </c>
      <c r="X34" s="90"/>
      <c r="Y34" s="144" t="s">
        <v>207</v>
      </c>
      <c r="Z34" s="177" t="str">
        <f>IF(AND(O34="",Q34="",S34="",U34="",W34=""),"",IF(OR(AND(O34&lt;&gt;"NA",O34&lt;&gt;"C",O34&lt;&gt;"NC",O34&lt;&gt;"SF",O34&lt;&gt;""),AND(Q34&lt;&gt;"NA",Q34&lt;&gt;"C",Q34&lt;&gt;"NC",Q34&lt;&gt;"SF",Q34&lt;&gt;""),AND(S34&lt;&gt;"NA",S34&lt;&gt;"C",S34&lt;&gt;"NC",S34&lt;&gt;"SF",S34&lt;&gt;""),AND(U34&lt;&gt;"NA",U34&lt;&gt;"C",U34&lt;&gt;"NC",U34&lt;&gt;"SF",U34&lt;&gt;""),AND(W34&lt;&gt;"NA",W34&lt;&gt;"C",W34&lt;&gt;"NC",W34&lt;&gt;"SF",W34&lt;&gt;"")),"FALSO",IF(AND(O34="NA",Q34="NA",S34="NA",U34="NA",W34="NA"),"NA",IF(OR(O34="NC",Q34="NC",S34="NC",U34="NC",W34="NC",O34="SF",Q34="SF",S34="SF",U34="SF",W34="SF"),"NC",IF(OR(O34="C",Q34="C",S34="C",U34="C",W34="C"),"C","")))))</f>
        <v>C</v>
      </c>
      <c r="AA34" s="197" t="str">
        <f>IF(AND(Y34="C",Z34="C"),"UTILIZOU O PDA CORRETAMENTE",IF(AND(Y34="C",Z34="NC"),"UTILIZOU O PDA CORRETAMENTE. NÃO HÁ FOTOS DE TODAS AS ETAPAS",IF(AND(Y34="NC",Z34="NC"),"NÃO UTILIZOU O PDA",IF(AND(Y34="NA",Z34="NA"),"NÃO AVALIADO POR FALHA DE SINCRONISMO"))))</f>
        <v>UTILIZOU O PDA CORRETAMENTE</v>
      </c>
      <c r="AB34" s="90" t="s">
        <v>207</v>
      </c>
      <c r="AC34" s="158" t="s">
        <v>6</v>
      </c>
      <c r="AD34" s="149" t="str">
        <f>E34</f>
        <v>SÃO PAULO</v>
      </c>
      <c r="AE34" s="93" t="s">
        <v>64</v>
      </c>
    </row>
    <row r="35" spans="1:31" ht="30" customHeight="1">
      <c r="A35" s="162" t="s">
        <v>201</v>
      </c>
      <c r="B35" s="176">
        <v>2693474953</v>
      </c>
      <c r="C35" s="176" t="s">
        <v>131</v>
      </c>
      <c r="D35" s="176" t="s">
        <v>64</v>
      </c>
      <c r="E35" s="176" t="s">
        <v>5</v>
      </c>
      <c r="F35" s="176" t="s">
        <v>1635</v>
      </c>
      <c r="G35" s="176">
        <v>1270</v>
      </c>
      <c r="H35" s="176" t="s">
        <v>203</v>
      </c>
      <c r="I35" s="176" t="s">
        <v>316</v>
      </c>
      <c r="J35" s="176" t="s">
        <v>1591</v>
      </c>
      <c r="K35" s="176"/>
      <c r="L35" s="204">
        <v>46158.508333333331</v>
      </c>
      <c r="M35" s="204">
        <v>46158.517361111109</v>
      </c>
      <c r="N35" s="176" t="s">
        <v>1636</v>
      </c>
      <c r="O35" s="155" t="s">
        <v>207</v>
      </c>
      <c r="P35" s="90"/>
      <c r="Q35" s="144" t="s">
        <v>207</v>
      </c>
      <c r="R35" s="90"/>
      <c r="S35" s="144" t="s">
        <v>207</v>
      </c>
      <c r="T35" s="90"/>
      <c r="U35" s="144" t="s">
        <v>207</v>
      </c>
      <c r="V35" s="90"/>
      <c r="W35" s="144" t="s">
        <v>207</v>
      </c>
      <c r="X35" s="90"/>
      <c r="Y35" s="144" t="s">
        <v>207</v>
      </c>
      <c r="Z35" s="177" t="str">
        <f>IF(AND(O35="",Q35="",S35="",U35="",W35=""),"",IF(OR(AND(O35&lt;&gt;"NA",O35&lt;&gt;"C",O35&lt;&gt;"NC",O35&lt;&gt;"SF",O35&lt;&gt;""),AND(Q35&lt;&gt;"NA",Q35&lt;&gt;"C",Q35&lt;&gt;"NC",Q35&lt;&gt;"SF",Q35&lt;&gt;""),AND(S35&lt;&gt;"NA",S35&lt;&gt;"C",S35&lt;&gt;"NC",S35&lt;&gt;"SF",S35&lt;&gt;""),AND(U35&lt;&gt;"NA",U35&lt;&gt;"C",U35&lt;&gt;"NC",U35&lt;&gt;"SF",U35&lt;&gt;""),AND(W35&lt;&gt;"NA",W35&lt;&gt;"C",W35&lt;&gt;"NC",W35&lt;&gt;"SF",W35&lt;&gt;"")),"FALSO",IF(AND(O35="NA",Q35="NA",S35="NA",U35="NA",W35="NA"),"NA",IF(OR(O35="NC",Q35="NC",S35="NC",U35="NC",W35="NC",O35="SF",Q35="SF",S35="SF",U35="SF",W35="SF"),"NC",IF(OR(O35="C",Q35="C",S35="C",U35="C",W35="C"),"C","")))))</f>
        <v>C</v>
      </c>
      <c r="AA35" s="197" t="str">
        <f>IF(AND(Y35="C",Z35="C"),"UTILIZOU O PDA CORRETAMENTE",IF(AND(Y35="C",Z35="NC"),"UTILIZOU O PDA CORRETAMENTE. NÃO HÁ FOTOS DE TODAS AS ETAPAS",IF(AND(Y35="NC",Z35="NC"),"NÃO UTILIZOU O PDA",IF(AND(Y35="NA",Z35="NA"),"NÃO AVALIADO POR FALHA DE SINCRONISMO"))))</f>
        <v>UTILIZOU O PDA CORRETAMENTE</v>
      </c>
      <c r="AB35" s="90" t="s">
        <v>207</v>
      </c>
      <c r="AC35" s="158" t="s">
        <v>6</v>
      </c>
      <c r="AD35" s="149" t="str">
        <f>E35</f>
        <v>SÃO PAULO</v>
      </c>
      <c r="AE35" s="93" t="s">
        <v>64</v>
      </c>
    </row>
    <row r="36" spans="1:31" ht="30" customHeight="1">
      <c r="A36" s="162" t="s">
        <v>201</v>
      </c>
      <c r="B36" s="176">
        <v>2693204470</v>
      </c>
      <c r="C36" s="176" t="s">
        <v>128</v>
      </c>
      <c r="D36" s="176" t="s">
        <v>64</v>
      </c>
      <c r="E36" s="176" t="s">
        <v>5</v>
      </c>
      <c r="F36" s="176" t="s">
        <v>1637</v>
      </c>
      <c r="G36" s="176">
        <v>61</v>
      </c>
      <c r="H36" s="176" t="s">
        <v>217</v>
      </c>
      <c r="I36" s="176" t="s">
        <v>671</v>
      </c>
      <c r="J36" s="176" t="s">
        <v>1591</v>
      </c>
      <c r="K36" s="176" t="s">
        <v>1638</v>
      </c>
      <c r="L36" s="204">
        <v>46155.52847222222</v>
      </c>
      <c r="M36" s="204">
        <v>46155.539583333331</v>
      </c>
      <c r="N36" s="176" t="s">
        <v>1131</v>
      </c>
      <c r="O36" s="155" t="s">
        <v>207</v>
      </c>
      <c r="P36" s="90"/>
      <c r="Q36" s="144" t="s">
        <v>207</v>
      </c>
      <c r="R36" s="90"/>
      <c r="S36" s="144" t="s">
        <v>207</v>
      </c>
      <c r="T36" s="90"/>
      <c r="U36" s="144" t="s">
        <v>207</v>
      </c>
      <c r="V36" s="90"/>
      <c r="W36" s="144" t="s">
        <v>207</v>
      </c>
      <c r="X36" s="90"/>
      <c r="Y36" s="144" t="s">
        <v>207</v>
      </c>
      <c r="Z36" s="177" t="str">
        <f>IF(AND(O36="",Q36="",S36="",U36="",W36=""),"",IF(OR(AND(O36&lt;&gt;"NA",O36&lt;&gt;"C",O36&lt;&gt;"NC",O36&lt;&gt;"SF",O36&lt;&gt;""),AND(Q36&lt;&gt;"NA",Q36&lt;&gt;"C",Q36&lt;&gt;"NC",Q36&lt;&gt;"SF",Q36&lt;&gt;""),AND(S36&lt;&gt;"NA",S36&lt;&gt;"C",S36&lt;&gt;"NC",S36&lt;&gt;"SF",S36&lt;&gt;""),AND(U36&lt;&gt;"NA",U36&lt;&gt;"C",U36&lt;&gt;"NC",U36&lt;&gt;"SF",U36&lt;&gt;""),AND(W36&lt;&gt;"NA",W36&lt;&gt;"C",W36&lt;&gt;"NC",W36&lt;&gt;"SF",W36&lt;&gt;"")),"FALSO",IF(AND(O36="NA",Q36="NA",S36="NA",U36="NA",W36="NA"),"NA",IF(OR(O36="NC",Q36="NC",S36="NC",U36="NC",W36="NC",O36="SF",Q36="SF",S36="SF",U36="SF",W36="SF"),"NC",IF(OR(O36="C",Q36="C",S36="C",U36="C",W36="C"),"C","")))))</f>
        <v>C</v>
      </c>
      <c r="AA36" s="197" t="str">
        <f>IF(AND(Y36="C",Z36="C"),"UTILIZOU O PDA CORRETAMENTE",IF(AND(Y36="C",Z36="NC"),"UTILIZOU O PDA CORRETAMENTE. NÃO HÁ FOTOS DE TODAS AS ETAPAS",IF(AND(Y36="NC",Z36="NC"),"NÃO UTILIZOU O PDA",IF(AND(Y36="NA",Z36="NA"),"NÃO AVALIADO POR FALHA DE SINCRONISMO"))))</f>
        <v>UTILIZOU O PDA CORRETAMENTE</v>
      </c>
      <c r="AB36" s="90" t="s">
        <v>207</v>
      </c>
      <c r="AC36" s="158" t="s">
        <v>6</v>
      </c>
      <c r="AD36" s="149" t="str">
        <f>E36</f>
        <v>SÃO PAULO</v>
      </c>
      <c r="AE36" s="93" t="s">
        <v>64</v>
      </c>
    </row>
    <row r="37" spans="1:31" ht="30" customHeight="1">
      <c r="A37" s="162" t="s">
        <v>201</v>
      </c>
      <c r="B37" s="176">
        <v>2620565204</v>
      </c>
      <c r="C37" s="176" t="s">
        <v>128</v>
      </c>
      <c r="D37" s="176" t="s">
        <v>64</v>
      </c>
      <c r="E37" s="176" t="s">
        <v>5</v>
      </c>
      <c r="F37" s="176" t="s">
        <v>1639</v>
      </c>
      <c r="G37" s="176">
        <v>19</v>
      </c>
      <c r="H37" s="176" t="s">
        <v>501</v>
      </c>
      <c r="I37" s="176" t="s">
        <v>261</v>
      </c>
      <c r="J37" s="176" t="s">
        <v>1591</v>
      </c>
      <c r="K37" s="176"/>
      <c r="L37" s="204">
        <v>46158.443749999999</v>
      </c>
      <c r="M37" s="204">
        <v>46158.452777777777</v>
      </c>
      <c r="N37" s="176" t="s">
        <v>1592</v>
      </c>
      <c r="O37" s="155" t="s">
        <v>207</v>
      </c>
      <c r="P37" s="90"/>
      <c r="Q37" s="144" t="s">
        <v>207</v>
      </c>
      <c r="R37" s="90"/>
      <c r="S37" s="144" t="s">
        <v>207</v>
      </c>
      <c r="T37" s="90"/>
      <c r="U37" s="144" t="s">
        <v>207</v>
      </c>
      <c r="V37" s="90"/>
      <c r="W37" s="144" t="s">
        <v>207</v>
      </c>
      <c r="X37" s="90"/>
      <c r="Y37" s="144" t="s">
        <v>207</v>
      </c>
      <c r="Z37" s="177" t="str">
        <f>IF(AND(O37="",Q37="",S37="",U37="",W37=""),"",IF(OR(AND(O37&lt;&gt;"NA",O37&lt;&gt;"C",O37&lt;&gt;"NC",O37&lt;&gt;"SF",O37&lt;&gt;""),AND(Q37&lt;&gt;"NA",Q37&lt;&gt;"C",Q37&lt;&gt;"NC",Q37&lt;&gt;"SF",Q37&lt;&gt;""),AND(S37&lt;&gt;"NA",S37&lt;&gt;"C",S37&lt;&gt;"NC",S37&lt;&gt;"SF",S37&lt;&gt;""),AND(U37&lt;&gt;"NA",U37&lt;&gt;"C",U37&lt;&gt;"NC",U37&lt;&gt;"SF",U37&lt;&gt;""),AND(W37&lt;&gt;"NA",W37&lt;&gt;"C",W37&lt;&gt;"NC",W37&lt;&gt;"SF",W37&lt;&gt;"")),"FALSO",IF(AND(O37="NA",Q37="NA",S37="NA",U37="NA",W37="NA"),"NA",IF(OR(O37="NC",Q37="NC",S37="NC",U37="NC",W37="NC",O37="SF",Q37="SF",S37="SF",U37="SF",W37="SF"),"NC",IF(OR(O37="C",Q37="C",S37="C",U37="C",W37="C"),"C","")))))</f>
        <v>C</v>
      </c>
      <c r="AA37" s="197" t="str">
        <f>IF(AND(Y37="C",Z37="C"),"UTILIZOU O PDA CORRETAMENTE",IF(AND(Y37="C",Z37="NC"),"UTILIZOU O PDA CORRETAMENTE. NÃO HÁ FOTOS DE TODAS AS ETAPAS",IF(AND(Y37="NC",Z37="NC"),"NÃO UTILIZOU O PDA",IF(AND(Y37="NA",Z37="NA"),"NÃO AVALIADO POR FALHA DE SINCRONISMO"))))</f>
        <v>UTILIZOU O PDA CORRETAMENTE</v>
      </c>
      <c r="AB37" s="90" t="s">
        <v>207</v>
      </c>
      <c r="AC37" s="158" t="s">
        <v>6</v>
      </c>
      <c r="AD37" s="149" t="str">
        <f>E37</f>
        <v>SÃO PAULO</v>
      </c>
      <c r="AE37" s="93" t="s">
        <v>64</v>
      </c>
    </row>
    <row r="38" spans="1:31" ht="30" customHeight="1">
      <c r="A38" s="162" t="s">
        <v>201</v>
      </c>
      <c r="B38" s="176">
        <v>2621183767</v>
      </c>
      <c r="C38" s="176" t="s">
        <v>128</v>
      </c>
      <c r="D38" s="176" t="s">
        <v>64</v>
      </c>
      <c r="E38" s="176" t="s">
        <v>5</v>
      </c>
      <c r="F38" s="176" t="s">
        <v>1481</v>
      </c>
      <c r="G38" s="176">
        <v>4</v>
      </c>
      <c r="H38" s="176" t="s">
        <v>211</v>
      </c>
      <c r="I38" s="176" t="s">
        <v>325</v>
      </c>
      <c r="J38" s="176" t="s">
        <v>1591</v>
      </c>
      <c r="K38" s="176" t="s">
        <v>217</v>
      </c>
      <c r="L38" s="204">
        <v>46162.48333333333</v>
      </c>
      <c r="M38" s="204">
        <v>46162.499305555553</v>
      </c>
      <c r="N38" s="176" t="s">
        <v>1617</v>
      </c>
      <c r="O38" s="155" t="s">
        <v>207</v>
      </c>
      <c r="P38" s="90"/>
      <c r="Q38" s="144" t="s">
        <v>207</v>
      </c>
      <c r="R38" s="90"/>
      <c r="S38" s="144" t="s">
        <v>207</v>
      </c>
      <c r="T38" s="90"/>
      <c r="U38" s="144" t="s">
        <v>207</v>
      </c>
      <c r="V38" s="90"/>
      <c r="W38" s="144" t="s">
        <v>207</v>
      </c>
      <c r="X38" s="90"/>
      <c r="Y38" s="144" t="s">
        <v>207</v>
      </c>
      <c r="Z38" s="177" t="str">
        <f>IF(AND(O38="",Q38="",S38="",U38="",W38=""),"",IF(OR(AND(O38&lt;&gt;"NA",O38&lt;&gt;"C",O38&lt;&gt;"NC",O38&lt;&gt;"SF",O38&lt;&gt;""),AND(Q38&lt;&gt;"NA",Q38&lt;&gt;"C",Q38&lt;&gt;"NC",Q38&lt;&gt;"SF",Q38&lt;&gt;""),AND(S38&lt;&gt;"NA",S38&lt;&gt;"C",S38&lt;&gt;"NC",S38&lt;&gt;"SF",S38&lt;&gt;""),AND(U38&lt;&gt;"NA",U38&lt;&gt;"C",U38&lt;&gt;"NC",U38&lt;&gt;"SF",U38&lt;&gt;""),AND(W38&lt;&gt;"NA",W38&lt;&gt;"C",W38&lt;&gt;"NC",W38&lt;&gt;"SF",W38&lt;&gt;"")),"FALSO",IF(AND(O38="NA",Q38="NA",S38="NA",U38="NA",W38="NA"),"NA",IF(OR(O38="NC",Q38="NC",S38="NC",U38="NC",W38="NC",O38="SF",Q38="SF",S38="SF",U38="SF",W38="SF"),"NC",IF(OR(O38="C",Q38="C",S38="C",U38="C",W38="C"),"C","")))))</f>
        <v>C</v>
      </c>
      <c r="AA38" s="197" t="str">
        <f>IF(AND(Y38="C",Z38="C"),"UTILIZOU O PDA CORRETAMENTE",IF(AND(Y38="C",Z38="NC"),"UTILIZOU O PDA CORRETAMENTE. NÃO HÁ FOTOS DE TODAS AS ETAPAS",IF(AND(Y38="NC",Z38="NC"),"NÃO UTILIZOU O PDA",IF(AND(Y38="NA",Z38="NA"),"NÃO AVALIADO POR FALHA DE SINCRONISMO"))))</f>
        <v>UTILIZOU O PDA CORRETAMENTE</v>
      </c>
      <c r="AB38" s="90" t="s">
        <v>207</v>
      </c>
      <c r="AC38" s="158" t="s">
        <v>6</v>
      </c>
      <c r="AD38" s="149" t="str">
        <f>E38</f>
        <v>SÃO PAULO</v>
      </c>
      <c r="AE38" s="93" t="s">
        <v>64</v>
      </c>
    </row>
    <row r="39" spans="1:31" ht="30" customHeight="1">
      <c r="A39" s="162" t="s">
        <v>201</v>
      </c>
      <c r="B39" s="176">
        <v>2694079516</v>
      </c>
      <c r="C39" s="176" t="s">
        <v>128</v>
      </c>
      <c r="D39" s="176" t="s">
        <v>64</v>
      </c>
      <c r="E39" s="176" t="s">
        <v>5</v>
      </c>
      <c r="F39" s="176" t="s">
        <v>1640</v>
      </c>
      <c r="G39" s="176">
        <v>1</v>
      </c>
      <c r="H39" s="176" t="s">
        <v>304</v>
      </c>
      <c r="I39" s="176" t="s">
        <v>696</v>
      </c>
      <c r="J39" s="176" t="s">
        <v>1591</v>
      </c>
      <c r="K39" s="176" t="s">
        <v>1641</v>
      </c>
      <c r="L39" s="204">
        <v>46167.533333333333</v>
      </c>
      <c r="M39" s="204">
        <v>46167.535416666666</v>
      </c>
      <c r="N39" s="176" t="s">
        <v>1607</v>
      </c>
      <c r="O39" s="155" t="s">
        <v>207</v>
      </c>
      <c r="P39" s="90"/>
      <c r="Q39" s="155" t="s">
        <v>207</v>
      </c>
      <c r="R39" s="90"/>
      <c r="S39" s="155" t="s">
        <v>207</v>
      </c>
      <c r="T39" s="90"/>
      <c r="U39" s="155" t="s">
        <v>207</v>
      </c>
      <c r="V39" s="90"/>
      <c r="W39" s="155" t="s">
        <v>207</v>
      </c>
      <c r="X39" s="90"/>
      <c r="Y39" s="155" t="s">
        <v>207</v>
      </c>
      <c r="Z39" s="177" t="str">
        <f>IF(AND(O39="",Q39="",S39="",U39="",W39=""),"",IF(OR(AND(O39&lt;&gt;"NA",O39&lt;&gt;"C",O39&lt;&gt;"NC",O39&lt;&gt;"SF",O39&lt;&gt;""),AND(Q39&lt;&gt;"NA",Q39&lt;&gt;"C",Q39&lt;&gt;"NC",Q39&lt;&gt;"SF",Q39&lt;&gt;""),AND(S39&lt;&gt;"NA",S39&lt;&gt;"C",S39&lt;&gt;"NC",S39&lt;&gt;"SF",S39&lt;&gt;""),AND(U39&lt;&gt;"NA",U39&lt;&gt;"C",U39&lt;&gt;"NC",U39&lt;&gt;"SF",U39&lt;&gt;""),AND(W39&lt;&gt;"NA",W39&lt;&gt;"C",W39&lt;&gt;"NC",W39&lt;&gt;"SF",W39&lt;&gt;"")),"FALSO",IF(AND(O39="NA",Q39="NA",S39="NA",U39="NA",W39="NA"),"NA",IF(OR(O39="NC",Q39="NC",S39="NC",U39="NC",W39="NC",O39="SF",Q39="SF",S39="SF",U39="SF",W39="SF"),"NC",IF(OR(O39="C",Q39="C",S39="C",U39="C",W39="C"),"C","")))))</f>
        <v>C</v>
      </c>
      <c r="AA39" s="197" t="str">
        <f>IF(AND(Y39="C",Z39="C"),"UTILIZOU O PDA CORRETAMENTE",IF(AND(Y39="C",Z39="NC"),"UTILIZOU O PDA CORRETAMENTE. NÃO HÁ FOTOS DE TODAS AS ETAPAS",IF(AND(Y39="NC",Z39="NC"),"NÃO UTILIZOU O PDA",IF(AND(Y39="NA",Z39="NA"),"NÃO AVALIADO POR FALHA DE SINCRONISMO"))))</f>
        <v>UTILIZOU O PDA CORRETAMENTE</v>
      </c>
      <c r="AB39" s="90" t="s">
        <v>207</v>
      </c>
      <c r="AC39" s="158" t="s">
        <v>6</v>
      </c>
      <c r="AD39" s="149" t="str">
        <f>E39</f>
        <v>SÃO PAULO</v>
      </c>
      <c r="AE39" s="93" t="s">
        <v>64</v>
      </c>
    </row>
    <row r="40" spans="1:31" ht="30" customHeight="1">
      <c r="A40" s="162" t="s">
        <v>201</v>
      </c>
      <c r="B40" s="176">
        <v>2694089496</v>
      </c>
      <c r="C40" s="176" t="s">
        <v>128</v>
      </c>
      <c r="D40" s="176" t="s">
        <v>64</v>
      </c>
      <c r="E40" s="176" t="s">
        <v>5</v>
      </c>
      <c r="F40" s="176" t="s">
        <v>1640</v>
      </c>
      <c r="G40" s="176">
        <v>1</v>
      </c>
      <c r="H40" s="176" t="s">
        <v>374</v>
      </c>
      <c r="I40" s="176" t="s">
        <v>696</v>
      </c>
      <c r="J40" s="176" t="s">
        <v>1591</v>
      </c>
      <c r="K40" s="176" t="s">
        <v>1641</v>
      </c>
      <c r="L40" s="204">
        <v>46167.535416666666</v>
      </c>
      <c r="M40" s="204">
        <v>46167.538888888892</v>
      </c>
      <c r="N40" s="176" t="s">
        <v>1607</v>
      </c>
      <c r="O40" s="155" t="s">
        <v>207</v>
      </c>
      <c r="P40" s="90"/>
      <c r="Q40" s="144" t="s">
        <v>207</v>
      </c>
      <c r="R40" s="90"/>
      <c r="S40" s="144" t="s">
        <v>207</v>
      </c>
      <c r="T40" s="90"/>
      <c r="U40" s="144" t="s">
        <v>207</v>
      </c>
      <c r="V40" s="90"/>
      <c r="W40" s="144" t="s">
        <v>207</v>
      </c>
      <c r="X40" s="90"/>
      <c r="Y40" s="144" t="s">
        <v>207</v>
      </c>
      <c r="Z40" s="177" t="str">
        <f>IF(AND(O40="",Q40="",S40="",U40="",W40=""),"",IF(OR(AND(O40&lt;&gt;"NA",O40&lt;&gt;"C",O40&lt;&gt;"NC",O40&lt;&gt;"SF",O40&lt;&gt;""),AND(Q40&lt;&gt;"NA",Q40&lt;&gt;"C",Q40&lt;&gt;"NC",Q40&lt;&gt;"SF",Q40&lt;&gt;""),AND(S40&lt;&gt;"NA",S40&lt;&gt;"C",S40&lt;&gt;"NC",S40&lt;&gt;"SF",S40&lt;&gt;""),AND(U40&lt;&gt;"NA",U40&lt;&gt;"C",U40&lt;&gt;"NC",U40&lt;&gt;"SF",U40&lt;&gt;""),AND(W40&lt;&gt;"NA",W40&lt;&gt;"C",W40&lt;&gt;"NC",W40&lt;&gt;"SF",W40&lt;&gt;"")),"FALSO",IF(AND(O40="NA",Q40="NA",S40="NA",U40="NA",W40="NA"),"NA",IF(OR(O40="NC",Q40="NC",S40="NC",U40="NC",W40="NC",O40="SF",Q40="SF",S40="SF",U40="SF",W40="SF"),"NC",IF(OR(O40="C",Q40="C",S40="C",U40="C",W40="C"),"C","")))))</f>
        <v>C</v>
      </c>
      <c r="AA40" s="197" t="str">
        <f>IF(AND(Y40="C",Z40="C"),"UTILIZOU O PDA CORRETAMENTE",IF(AND(Y40="C",Z40="NC"),"UTILIZOU O PDA CORRETAMENTE. NÃO HÁ FOTOS DE TODAS AS ETAPAS",IF(AND(Y40="NC",Z40="NC"),"NÃO UTILIZOU O PDA",IF(AND(Y40="NA",Z40="NA"),"NÃO AVALIADO POR FALHA DE SINCRONISMO"))))</f>
        <v>UTILIZOU O PDA CORRETAMENTE</v>
      </c>
      <c r="AB40" s="90" t="s">
        <v>207</v>
      </c>
      <c r="AC40" s="158" t="s">
        <v>6</v>
      </c>
      <c r="AD40" s="149" t="str">
        <f>E40</f>
        <v>SÃO PAULO</v>
      </c>
      <c r="AE40" s="93" t="s">
        <v>64</v>
      </c>
    </row>
    <row r="41" spans="1:31" ht="30" customHeight="1">
      <c r="A41" s="162" t="s">
        <v>201</v>
      </c>
      <c r="B41" s="176">
        <v>2693154145</v>
      </c>
      <c r="C41" s="176" t="s">
        <v>128</v>
      </c>
      <c r="D41" s="176" t="s">
        <v>64</v>
      </c>
      <c r="E41" s="176" t="s">
        <v>5</v>
      </c>
      <c r="F41" s="176" t="s">
        <v>259</v>
      </c>
      <c r="G41" s="176">
        <v>777</v>
      </c>
      <c r="H41" s="176"/>
      <c r="I41" s="176" t="s">
        <v>332</v>
      </c>
      <c r="J41" s="176" t="s">
        <v>1591</v>
      </c>
      <c r="K41" s="176"/>
      <c r="L41" s="204">
        <v>46155.398611111108</v>
      </c>
      <c r="M41" s="204">
        <v>46155.4</v>
      </c>
      <c r="N41" s="176" t="s">
        <v>1592</v>
      </c>
      <c r="O41" s="155" t="s">
        <v>207</v>
      </c>
      <c r="P41" s="90"/>
      <c r="Q41" s="144" t="s">
        <v>207</v>
      </c>
      <c r="R41" s="90"/>
      <c r="S41" s="144" t="s">
        <v>207</v>
      </c>
      <c r="T41" s="90"/>
      <c r="U41" s="144" t="s">
        <v>207</v>
      </c>
      <c r="V41" s="90"/>
      <c r="W41" s="144" t="s">
        <v>207</v>
      </c>
      <c r="X41" s="90"/>
      <c r="Y41" s="144" t="s">
        <v>207</v>
      </c>
      <c r="Z41" s="177" t="str">
        <f>IF(AND(O41="",Q41="",S41="",U41="",W41=""),"",IF(OR(AND(O41&lt;&gt;"NA",O41&lt;&gt;"C",O41&lt;&gt;"NC",O41&lt;&gt;"SF",O41&lt;&gt;""),AND(Q41&lt;&gt;"NA",Q41&lt;&gt;"C",Q41&lt;&gt;"NC",Q41&lt;&gt;"SF",Q41&lt;&gt;""),AND(S41&lt;&gt;"NA",S41&lt;&gt;"C",S41&lt;&gt;"NC",S41&lt;&gt;"SF",S41&lt;&gt;""),AND(U41&lt;&gt;"NA",U41&lt;&gt;"C",U41&lt;&gt;"NC",U41&lt;&gt;"SF",U41&lt;&gt;""),AND(W41&lt;&gt;"NA",W41&lt;&gt;"C",W41&lt;&gt;"NC",W41&lt;&gt;"SF",W41&lt;&gt;"")),"FALSO",IF(AND(O41="NA",Q41="NA",S41="NA",U41="NA",W41="NA"),"NA",IF(OR(O41="NC",Q41="NC",S41="NC",U41="NC",W41="NC",O41="SF",Q41="SF",S41="SF",U41="SF",W41="SF"),"NC",IF(OR(O41="C",Q41="C",S41="C",U41="C",W41="C"),"C","")))))</f>
        <v>C</v>
      </c>
      <c r="AA41" s="197" t="str">
        <f>IF(AND(Y41="C",Z41="C"),"UTILIZOU O PDA CORRETAMENTE",IF(AND(Y41="C",Z41="NC"),"UTILIZOU O PDA CORRETAMENTE. NÃO HÁ FOTOS DE TODAS AS ETAPAS",IF(AND(Y41="NC",Z41="NC"),"NÃO UTILIZOU O PDA",IF(AND(Y41="NA",Z41="NA"),"NÃO AVALIADO POR FALHA DE SINCRONISMO"))))</f>
        <v>UTILIZOU O PDA CORRETAMENTE</v>
      </c>
      <c r="AB41" s="90" t="s">
        <v>207</v>
      </c>
      <c r="AC41" s="158" t="s">
        <v>6</v>
      </c>
      <c r="AD41" s="149" t="str">
        <f>E41</f>
        <v>SÃO PAULO</v>
      </c>
      <c r="AE41" s="93" t="s">
        <v>64</v>
      </c>
    </row>
    <row r="42" spans="1:31" ht="30" customHeight="1">
      <c r="A42" s="162" t="s">
        <v>201</v>
      </c>
      <c r="B42" s="176">
        <v>2619170259</v>
      </c>
      <c r="C42" s="176" t="s">
        <v>128</v>
      </c>
      <c r="D42" s="176" t="s">
        <v>64</v>
      </c>
      <c r="E42" s="176" t="s">
        <v>5</v>
      </c>
      <c r="F42" s="176" t="s">
        <v>1642</v>
      </c>
      <c r="G42" s="176">
        <v>372</v>
      </c>
      <c r="H42" s="176"/>
      <c r="I42" s="176" t="s">
        <v>821</v>
      </c>
      <c r="J42" s="176" t="s">
        <v>1591</v>
      </c>
      <c r="K42" s="176"/>
      <c r="L42" s="204">
        <v>46239.411111111112</v>
      </c>
      <c r="M42" s="204">
        <v>46239.412499999999</v>
      </c>
      <c r="N42" s="176" t="s">
        <v>1623</v>
      </c>
      <c r="O42" s="155" t="s">
        <v>230</v>
      </c>
      <c r="P42" s="90"/>
      <c r="Q42" s="144" t="s">
        <v>207</v>
      </c>
      <c r="R42" s="90"/>
      <c r="S42" s="144" t="s">
        <v>207</v>
      </c>
      <c r="T42" s="90"/>
      <c r="U42" s="144" t="s">
        <v>207</v>
      </c>
      <c r="V42" s="90"/>
      <c r="W42" s="144" t="s">
        <v>207</v>
      </c>
      <c r="X42" s="90"/>
      <c r="Y42" s="144" t="s">
        <v>207</v>
      </c>
      <c r="Z42" s="177" t="str">
        <f>IF(AND(O42="",Q42="",S42="",U42="",W42=""),"",IF(OR(AND(O42&lt;&gt;"NA",O42&lt;&gt;"C",O42&lt;&gt;"NC",O42&lt;&gt;"SF",O42&lt;&gt;""),AND(Q42&lt;&gt;"NA",Q42&lt;&gt;"C",Q42&lt;&gt;"NC",Q42&lt;&gt;"SF",Q42&lt;&gt;""),AND(S42&lt;&gt;"NA",S42&lt;&gt;"C",S42&lt;&gt;"NC",S42&lt;&gt;"SF",S42&lt;&gt;""),AND(U42&lt;&gt;"NA",U42&lt;&gt;"C",U42&lt;&gt;"NC",U42&lt;&gt;"SF",U42&lt;&gt;""),AND(W42&lt;&gt;"NA",W42&lt;&gt;"C",W42&lt;&gt;"NC",W42&lt;&gt;"SF",W42&lt;&gt;"")),"FALSO",IF(AND(O42="NA",Q42="NA",S42="NA",U42="NA",W42="NA"),"NA",IF(OR(O42="NC",Q42="NC",S42="NC",U42="NC",W42="NC",O42="SF",Q42="SF",S42="SF",U42="SF",W42="SF"),"NC",IF(OR(O42="C",Q42="C",S42="C",U42="C",W42="C"),"C","")))))</f>
        <v>NC</v>
      </c>
      <c r="AA42" s="197" t="str">
        <f>IF(AND(Y42="C",Z42="C"),"UTILIZOU O PDA CORRETAMENTE",IF(AND(Y42="C",Z42="NC"),"UTILIZOU O PDA CORRETAMENTE. NÃO HÁ FOTOS DE TODAS AS ETAPAS",IF(AND(Y42="NC",Z42="NC"),"NÃO UTILIZOU O PDA",IF(AND(Y42="NA",Z42="NA"),"NÃO AVALIADO POR FALHA DE SINCRONISMO"))))</f>
        <v>UTILIZOU O PDA CORRETAMENTE. NÃO HÁ FOTOS DE TODAS AS ETAPAS</v>
      </c>
      <c r="AB42" s="90" t="s">
        <v>207</v>
      </c>
      <c r="AC42" s="158" t="s">
        <v>6</v>
      </c>
      <c r="AD42" s="149" t="str">
        <f>E42</f>
        <v>SÃO PAULO</v>
      </c>
      <c r="AE42" s="93" t="s">
        <v>64</v>
      </c>
    </row>
    <row r="43" spans="1:31" ht="30" customHeight="1">
      <c r="A43" s="162" t="s">
        <v>201</v>
      </c>
      <c r="B43" s="176">
        <v>2693177191</v>
      </c>
      <c r="C43" s="176" t="s">
        <v>134</v>
      </c>
      <c r="D43" s="176" t="s">
        <v>125</v>
      </c>
      <c r="E43" s="176" t="s">
        <v>5</v>
      </c>
      <c r="F43" s="176" t="s">
        <v>1643</v>
      </c>
      <c r="G43" s="176">
        <v>70</v>
      </c>
      <c r="H43" s="176" t="s">
        <v>217</v>
      </c>
      <c r="I43" s="176" t="s">
        <v>478</v>
      </c>
      <c r="J43" s="176" t="s">
        <v>1618</v>
      </c>
      <c r="K43" s="176" t="s">
        <v>1644</v>
      </c>
      <c r="L43" s="204">
        <v>46155.44027777778</v>
      </c>
      <c r="M43" s="204">
        <v>46155.442361111112</v>
      </c>
      <c r="N43" s="176" t="s">
        <v>258</v>
      </c>
      <c r="O43" s="155" t="s">
        <v>230</v>
      </c>
      <c r="P43" s="90"/>
      <c r="Q43" s="144" t="s">
        <v>230</v>
      </c>
      <c r="R43" s="90"/>
      <c r="S43" s="144" t="s">
        <v>230</v>
      </c>
      <c r="T43" s="90"/>
      <c r="U43" s="144" t="s">
        <v>230</v>
      </c>
      <c r="V43" s="90"/>
      <c r="W43" s="144" t="s">
        <v>230</v>
      </c>
      <c r="X43" s="90"/>
      <c r="Y43" s="144" t="s">
        <v>231</v>
      </c>
      <c r="Z43" s="177" t="str">
        <f>IF(AND(O43="",Q43="",S43="",U43="",W43=""),"",IF(OR(AND(O43&lt;&gt;"NA",O43&lt;&gt;"C",O43&lt;&gt;"NC",O43&lt;&gt;"SF",O43&lt;&gt;""),AND(Q43&lt;&gt;"NA",Q43&lt;&gt;"C",Q43&lt;&gt;"NC",Q43&lt;&gt;"SF",Q43&lt;&gt;""),AND(S43&lt;&gt;"NA",S43&lt;&gt;"C",S43&lt;&gt;"NC",S43&lt;&gt;"SF",S43&lt;&gt;""),AND(U43&lt;&gt;"NA",U43&lt;&gt;"C",U43&lt;&gt;"NC",U43&lt;&gt;"SF",U43&lt;&gt;""),AND(W43&lt;&gt;"NA",W43&lt;&gt;"C",W43&lt;&gt;"NC",W43&lt;&gt;"SF",W43&lt;&gt;"")),"FALSO",IF(AND(O43="NA",Q43="NA",S43="NA",U43="NA",W43="NA"),"NA",IF(OR(O43="NC",Q43="NC",S43="NC",U43="NC",W43="NC",O43="SF",Q43="SF",S43="SF",U43="SF",W43="SF"),"NC",IF(OR(O43="C",Q43="C",S43="C",U43="C",W43="C"),"C","")))))</f>
        <v>NC</v>
      </c>
      <c r="AA43" s="197" t="str">
        <f>IF(AND(Y43="C",Z43="C"),"UTILIZOU O PDA CORRETAMENTE",IF(AND(Y43="C",Z43="NC"),"UTILIZOU O PDA CORRETAMENTE. NÃO HÁ FOTOS DE TODAS AS ETAPAS",IF(AND(Y43="NC",Z43="NC"),"NÃO UTILIZOU O PDA",IF(AND(Y43="NA",Z43="NA"),"NÃO AVALIADO POR FALHA DE SINCRONISMO"))))</f>
        <v>NÃO UTILIZOU O PDA</v>
      </c>
      <c r="AB43" s="90" t="s">
        <v>207</v>
      </c>
      <c r="AC43" s="158" t="s">
        <v>6</v>
      </c>
      <c r="AD43" s="149" t="str">
        <f>E43</f>
        <v>SÃO PAULO</v>
      </c>
      <c r="AE43" s="93" t="s">
        <v>64</v>
      </c>
    </row>
    <row r="44" spans="1:31" ht="30" customHeight="1">
      <c r="A44" s="162" t="s">
        <v>201</v>
      </c>
      <c r="B44" s="176">
        <v>2692962608</v>
      </c>
      <c r="C44" s="176" t="s">
        <v>128</v>
      </c>
      <c r="D44" s="176" t="s">
        <v>64</v>
      </c>
      <c r="E44" s="176" t="s">
        <v>5</v>
      </c>
      <c r="F44" s="176" t="s">
        <v>1645</v>
      </c>
      <c r="G44" s="176">
        <v>335</v>
      </c>
      <c r="H44" s="176" t="s">
        <v>217</v>
      </c>
      <c r="I44" s="176" t="s">
        <v>432</v>
      </c>
      <c r="J44" s="176" t="s">
        <v>1591</v>
      </c>
      <c r="K44" s="176" t="s">
        <v>217</v>
      </c>
      <c r="L44" s="204">
        <v>46331.533333333333</v>
      </c>
      <c r="M44" s="204">
        <v>46331.533333333333</v>
      </c>
      <c r="N44" s="176" t="s">
        <v>1614</v>
      </c>
      <c r="O44" s="155" t="s">
        <v>207</v>
      </c>
      <c r="P44" s="90"/>
      <c r="Q44" s="144" t="s">
        <v>207</v>
      </c>
      <c r="R44" s="90"/>
      <c r="S44" s="144" t="s">
        <v>207</v>
      </c>
      <c r="T44" s="90"/>
      <c r="U44" s="144" t="s">
        <v>207</v>
      </c>
      <c r="V44" s="90"/>
      <c r="W44" s="144" t="s">
        <v>207</v>
      </c>
      <c r="X44" s="90"/>
      <c r="Y44" s="144" t="s">
        <v>207</v>
      </c>
      <c r="Z44" s="177" t="str">
        <f>IF(AND(O44="",Q44="",S44="",U44="",W44=""),"",IF(OR(AND(O44&lt;&gt;"NA",O44&lt;&gt;"C",O44&lt;&gt;"NC",O44&lt;&gt;"SF",O44&lt;&gt;""),AND(Q44&lt;&gt;"NA",Q44&lt;&gt;"C",Q44&lt;&gt;"NC",Q44&lt;&gt;"SF",Q44&lt;&gt;""),AND(S44&lt;&gt;"NA",S44&lt;&gt;"C",S44&lt;&gt;"NC",S44&lt;&gt;"SF",S44&lt;&gt;""),AND(U44&lt;&gt;"NA",U44&lt;&gt;"C",U44&lt;&gt;"NC",U44&lt;&gt;"SF",U44&lt;&gt;""),AND(W44&lt;&gt;"NA",W44&lt;&gt;"C",W44&lt;&gt;"NC",W44&lt;&gt;"SF",W44&lt;&gt;"")),"FALSO",IF(AND(O44="NA",Q44="NA",S44="NA",U44="NA",W44="NA"),"NA",IF(OR(O44="NC",Q44="NC",S44="NC",U44="NC",W44="NC",O44="SF",Q44="SF",S44="SF",U44="SF",W44="SF"),"NC",IF(OR(O44="C",Q44="C",S44="C",U44="C",W44="C"),"C","")))))</f>
        <v>C</v>
      </c>
      <c r="AA44" s="197" t="str">
        <f>IF(AND(Y44="C",Z44="C"),"UTILIZOU O PDA CORRETAMENTE",IF(AND(Y44="C",Z44="NC"),"UTILIZOU O PDA CORRETAMENTE. NÃO HÁ FOTOS DE TODAS AS ETAPAS",IF(AND(Y44="NC",Z44="NC"),"NÃO UTILIZOU O PDA",IF(AND(Y44="NA",Z44="NA"),"NÃO AVALIADO POR FALHA DE SINCRONISMO"))))</f>
        <v>UTILIZOU O PDA CORRETAMENTE</v>
      </c>
      <c r="AB44" s="90" t="s">
        <v>207</v>
      </c>
      <c r="AC44" s="158" t="s">
        <v>6</v>
      </c>
      <c r="AD44" s="149" t="str">
        <f>E44</f>
        <v>SÃO PAULO</v>
      </c>
      <c r="AE44" s="93" t="s">
        <v>64</v>
      </c>
    </row>
    <row r="45" spans="1:31" ht="30" customHeight="1">
      <c r="A45" s="162" t="s">
        <v>201</v>
      </c>
      <c r="B45" s="176">
        <v>2692268738</v>
      </c>
      <c r="C45" s="176" t="s">
        <v>131</v>
      </c>
      <c r="D45" s="176" t="s">
        <v>64</v>
      </c>
      <c r="E45" s="176" t="s">
        <v>5</v>
      </c>
      <c r="F45" s="176" t="s">
        <v>1646</v>
      </c>
      <c r="G45" s="176">
        <v>358</v>
      </c>
      <c r="H45" s="176"/>
      <c r="I45" s="176" t="s">
        <v>510</v>
      </c>
      <c r="J45" s="176" t="s">
        <v>1594</v>
      </c>
      <c r="K45" s="176"/>
      <c r="L45" s="204">
        <v>46117.431250000001</v>
      </c>
      <c r="M45" s="204">
        <v>46117.445833333331</v>
      </c>
      <c r="N45" s="176" t="s">
        <v>1636</v>
      </c>
      <c r="O45" s="155" t="s">
        <v>207</v>
      </c>
      <c r="P45" s="90"/>
      <c r="Q45" s="144" t="s">
        <v>207</v>
      </c>
      <c r="R45" s="90"/>
      <c r="S45" s="144" t="s">
        <v>207</v>
      </c>
      <c r="T45" s="90"/>
      <c r="U45" s="144" t="s">
        <v>207</v>
      </c>
      <c r="V45" s="90"/>
      <c r="W45" s="144" t="s">
        <v>207</v>
      </c>
      <c r="X45" s="90"/>
      <c r="Y45" s="144" t="s">
        <v>207</v>
      </c>
      <c r="Z45" s="177" t="str">
        <f>IF(AND(O45="",Q45="",S45="",U45="",W45=""),"",IF(OR(AND(O45&lt;&gt;"NA",O45&lt;&gt;"C",O45&lt;&gt;"NC",O45&lt;&gt;"SF",O45&lt;&gt;""),AND(Q45&lt;&gt;"NA",Q45&lt;&gt;"C",Q45&lt;&gt;"NC",Q45&lt;&gt;"SF",Q45&lt;&gt;""),AND(S45&lt;&gt;"NA",S45&lt;&gt;"C",S45&lt;&gt;"NC",S45&lt;&gt;"SF",S45&lt;&gt;""),AND(U45&lt;&gt;"NA",U45&lt;&gt;"C",U45&lt;&gt;"NC",U45&lt;&gt;"SF",U45&lt;&gt;""),AND(W45&lt;&gt;"NA",W45&lt;&gt;"C",W45&lt;&gt;"NC",W45&lt;&gt;"SF",W45&lt;&gt;"")),"FALSO",IF(AND(O45="NA",Q45="NA",S45="NA",U45="NA",W45="NA"),"NA",IF(OR(O45="NC",Q45="NC",S45="NC",U45="NC",W45="NC",O45="SF",Q45="SF",S45="SF",U45="SF",W45="SF"),"NC",IF(OR(O45="C",Q45="C",S45="C",U45="C",W45="C"),"C","")))))</f>
        <v>C</v>
      </c>
      <c r="AA45" s="197" t="str">
        <f>IF(AND(Y45="C",Z45="C"),"UTILIZOU O PDA CORRETAMENTE",IF(AND(Y45="C",Z45="NC"),"UTILIZOU O PDA CORRETAMENTE. NÃO HÁ FOTOS DE TODAS AS ETAPAS",IF(AND(Y45="NC",Z45="NC"),"NÃO UTILIZOU O PDA",IF(AND(Y45="NA",Z45="NA"),"NÃO AVALIADO POR FALHA DE SINCRONISMO"))))</f>
        <v>UTILIZOU O PDA CORRETAMENTE</v>
      </c>
      <c r="AB45" s="90" t="s">
        <v>207</v>
      </c>
      <c r="AC45" s="158" t="s">
        <v>6</v>
      </c>
      <c r="AD45" s="149" t="str">
        <f>E45</f>
        <v>SÃO PAULO</v>
      </c>
      <c r="AE45" s="93" t="s">
        <v>64</v>
      </c>
    </row>
    <row r="46" spans="1:31" ht="30" customHeight="1">
      <c r="A46" s="162" t="s">
        <v>201</v>
      </c>
      <c r="B46" s="176">
        <v>2621476736</v>
      </c>
      <c r="C46" s="176" t="s">
        <v>128</v>
      </c>
      <c r="D46" s="176" t="s">
        <v>64</v>
      </c>
      <c r="E46" s="176" t="s">
        <v>5</v>
      </c>
      <c r="F46" s="176" t="s">
        <v>1646</v>
      </c>
      <c r="G46" s="176">
        <v>574</v>
      </c>
      <c r="H46" s="176" t="s">
        <v>504</v>
      </c>
      <c r="I46" s="176" t="s">
        <v>510</v>
      </c>
      <c r="J46" s="176" t="s">
        <v>1594</v>
      </c>
      <c r="K46" s="176"/>
      <c r="L46" s="204">
        <v>46163.573611111111</v>
      </c>
      <c r="M46" s="204">
        <v>46163.584722222222</v>
      </c>
      <c r="N46" s="176" t="s">
        <v>1632</v>
      </c>
      <c r="O46" s="155" t="s">
        <v>207</v>
      </c>
      <c r="P46" s="90"/>
      <c r="Q46" s="144" t="s">
        <v>207</v>
      </c>
      <c r="R46" s="90"/>
      <c r="S46" s="144" t="s">
        <v>207</v>
      </c>
      <c r="T46" s="90"/>
      <c r="U46" s="144" t="s">
        <v>207</v>
      </c>
      <c r="V46" s="90"/>
      <c r="W46" s="144" t="s">
        <v>207</v>
      </c>
      <c r="X46" s="90"/>
      <c r="Y46" s="144" t="s">
        <v>207</v>
      </c>
      <c r="Z46" s="177" t="str">
        <f>IF(AND(O46="",Q46="",S46="",U46="",W46=""),"",IF(OR(AND(O46&lt;&gt;"NA",O46&lt;&gt;"C",O46&lt;&gt;"NC",O46&lt;&gt;"SF",O46&lt;&gt;""),AND(Q46&lt;&gt;"NA",Q46&lt;&gt;"C",Q46&lt;&gt;"NC",Q46&lt;&gt;"SF",Q46&lt;&gt;""),AND(S46&lt;&gt;"NA",S46&lt;&gt;"C",S46&lt;&gt;"NC",S46&lt;&gt;"SF",S46&lt;&gt;""),AND(U46&lt;&gt;"NA",U46&lt;&gt;"C",U46&lt;&gt;"NC",U46&lt;&gt;"SF",U46&lt;&gt;""),AND(W46&lt;&gt;"NA",W46&lt;&gt;"C",W46&lt;&gt;"NC",W46&lt;&gt;"SF",W46&lt;&gt;"")),"FALSO",IF(AND(O46="NA",Q46="NA",S46="NA",U46="NA",W46="NA"),"NA",IF(OR(O46="NC",Q46="NC",S46="NC",U46="NC",W46="NC",O46="SF",Q46="SF",S46="SF",U46="SF",W46="SF"),"NC",IF(OR(O46="C",Q46="C",S46="C",U46="C",W46="C"),"C","")))))</f>
        <v>C</v>
      </c>
      <c r="AA46" s="197" t="str">
        <f>IF(AND(Y46="C",Z46="C"),"UTILIZOU O PDA CORRETAMENTE",IF(AND(Y46="C",Z46="NC"),"UTILIZOU O PDA CORRETAMENTE. NÃO HÁ FOTOS DE TODAS AS ETAPAS",IF(AND(Y46="NC",Z46="NC"),"NÃO UTILIZOU O PDA",IF(AND(Y46="NA",Z46="NA"),"NÃO AVALIADO POR FALHA DE SINCRONISMO"))))</f>
        <v>UTILIZOU O PDA CORRETAMENTE</v>
      </c>
      <c r="AB46" s="90" t="s">
        <v>207</v>
      </c>
      <c r="AC46" s="158" t="s">
        <v>6</v>
      </c>
      <c r="AD46" s="149" t="str">
        <f>E46</f>
        <v>SÃO PAULO</v>
      </c>
      <c r="AE46" s="93" t="s">
        <v>64</v>
      </c>
    </row>
    <row r="47" spans="1:31" ht="30" customHeight="1">
      <c r="A47" s="162" t="s">
        <v>201</v>
      </c>
      <c r="B47" s="176">
        <v>2692132820</v>
      </c>
      <c r="C47" s="176" t="s">
        <v>128</v>
      </c>
      <c r="D47" s="176" t="s">
        <v>64</v>
      </c>
      <c r="E47" s="176" t="s">
        <v>5</v>
      </c>
      <c r="F47" s="176" t="s">
        <v>1647</v>
      </c>
      <c r="G47" s="176">
        <v>115</v>
      </c>
      <c r="H47" s="176" t="s">
        <v>217</v>
      </c>
      <c r="I47" s="176" t="s">
        <v>572</v>
      </c>
      <c r="J47" s="176" t="s">
        <v>1591</v>
      </c>
      <c r="K47" s="176" t="s">
        <v>217</v>
      </c>
      <c r="L47" s="204">
        <v>46027.538194444445</v>
      </c>
      <c r="M47" s="204">
        <v>46027.538888888892</v>
      </c>
      <c r="N47" s="176" t="s">
        <v>1623</v>
      </c>
      <c r="O47" s="155" t="s">
        <v>207</v>
      </c>
      <c r="P47" s="90"/>
      <c r="Q47" s="144" t="s">
        <v>207</v>
      </c>
      <c r="R47" s="90"/>
      <c r="S47" s="144" t="s">
        <v>207</v>
      </c>
      <c r="T47" s="90"/>
      <c r="U47" s="144" t="s">
        <v>207</v>
      </c>
      <c r="V47" s="90"/>
      <c r="W47" s="144" t="s">
        <v>207</v>
      </c>
      <c r="X47" s="90"/>
      <c r="Y47" s="144" t="s">
        <v>207</v>
      </c>
      <c r="Z47" s="177" t="str">
        <f>IF(AND(O47="",Q47="",S47="",U47="",W47=""),"",IF(OR(AND(O47&lt;&gt;"NA",O47&lt;&gt;"C",O47&lt;&gt;"NC",O47&lt;&gt;"SF",O47&lt;&gt;""),AND(Q47&lt;&gt;"NA",Q47&lt;&gt;"C",Q47&lt;&gt;"NC",Q47&lt;&gt;"SF",Q47&lt;&gt;""),AND(S47&lt;&gt;"NA",S47&lt;&gt;"C",S47&lt;&gt;"NC",S47&lt;&gt;"SF",S47&lt;&gt;""),AND(U47&lt;&gt;"NA",U47&lt;&gt;"C",U47&lt;&gt;"NC",U47&lt;&gt;"SF",U47&lt;&gt;""),AND(W47&lt;&gt;"NA",W47&lt;&gt;"C",W47&lt;&gt;"NC",W47&lt;&gt;"SF",W47&lt;&gt;"")),"FALSO",IF(AND(O47="NA",Q47="NA",S47="NA",U47="NA",W47="NA"),"NA",IF(OR(O47="NC",Q47="NC",S47="NC",U47="NC",W47="NC",O47="SF",Q47="SF",S47="SF",U47="SF",W47="SF"),"NC",IF(OR(O47="C",Q47="C",S47="C",U47="C",W47="C"),"C","")))))</f>
        <v>C</v>
      </c>
      <c r="AA47" s="197" t="str">
        <f>IF(AND(Y47="C",Z47="C"),"UTILIZOU O PDA CORRETAMENTE",IF(AND(Y47="C",Z47="NC"),"UTILIZOU O PDA CORRETAMENTE. NÃO HÁ FOTOS DE TODAS AS ETAPAS",IF(AND(Y47="NC",Z47="NC"),"NÃO UTILIZOU O PDA",IF(AND(Y47="NA",Z47="NA"),"NÃO AVALIADO POR FALHA DE SINCRONISMO"))))</f>
        <v>UTILIZOU O PDA CORRETAMENTE</v>
      </c>
      <c r="AB47" s="90" t="s">
        <v>207</v>
      </c>
      <c r="AC47" s="158" t="s">
        <v>6</v>
      </c>
      <c r="AD47" s="149" t="str">
        <f>E47</f>
        <v>SÃO PAULO</v>
      </c>
      <c r="AE47" s="93" t="s">
        <v>64</v>
      </c>
    </row>
    <row r="48" spans="1:31" ht="30" customHeight="1">
      <c r="A48" s="162" t="s">
        <v>201</v>
      </c>
      <c r="B48" s="176">
        <v>2616826617</v>
      </c>
      <c r="C48" s="176" t="s">
        <v>135</v>
      </c>
      <c r="D48" s="176" t="s">
        <v>125</v>
      </c>
      <c r="E48" s="176" t="s">
        <v>5</v>
      </c>
      <c r="F48" s="176" t="s">
        <v>1648</v>
      </c>
      <c r="G48" s="176">
        <v>14</v>
      </c>
      <c r="H48" s="176" t="s">
        <v>217</v>
      </c>
      <c r="I48" s="176" t="s">
        <v>316</v>
      </c>
      <c r="J48" s="176" t="s">
        <v>1600</v>
      </c>
      <c r="K48" s="176" t="s">
        <v>217</v>
      </c>
      <c r="L48" s="204">
        <v>46117.552777777775</v>
      </c>
      <c r="M48" s="204">
        <v>46117.607638888891</v>
      </c>
      <c r="N48" s="176" t="s">
        <v>229</v>
      </c>
      <c r="O48" s="155" t="s">
        <v>207</v>
      </c>
      <c r="P48" s="90"/>
      <c r="Q48" s="144" t="s">
        <v>207</v>
      </c>
      <c r="R48" s="90"/>
      <c r="S48" s="144" t="s">
        <v>207</v>
      </c>
      <c r="T48" s="90"/>
      <c r="U48" s="144" t="s">
        <v>207</v>
      </c>
      <c r="V48" s="90"/>
      <c r="W48" s="144" t="s">
        <v>207</v>
      </c>
      <c r="X48" s="90"/>
      <c r="Y48" s="144" t="s">
        <v>207</v>
      </c>
      <c r="Z48" s="177" t="str">
        <f>IF(AND(O48="",Q48="",S48="",U48="",W48=""),"",IF(OR(AND(O48&lt;&gt;"NA",O48&lt;&gt;"C",O48&lt;&gt;"NC",O48&lt;&gt;"SF",O48&lt;&gt;""),AND(Q48&lt;&gt;"NA",Q48&lt;&gt;"C",Q48&lt;&gt;"NC",Q48&lt;&gt;"SF",Q48&lt;&gt;""),AND(S48&lt;&gt;"NA",S48&lt;&gt;"C",S48&lt;&gt;"NC",S48&lt;&gt;"SF",S48&lt;&gt;""),AND(U48&lt;&gt;"NA",U48&lt;&gt;"C",U48&lt;&gt;"NC",U48&lt;&gt;"SF",U48&lt;&gt;""),AND(W48&lt;&gt;"NA",W48&lt;&gt;"C",W48&lt;&gt;"NC",W48&lt;&gt;"SF",W48&lt;&gt;"")),"FALSO",IF(AND(O48="NA",Q48="NA",S48="NA",U48="NA",W48="NA"),"NA",IF(OR(O48="NC",Q48="NC",S48="NC",U48="NC",W48="NC",O48="SF",Q48="SF",S48="SF",U48="SF",W48="SF"),"NC",IF(OR(O48="C",Q48="C",S48="C",U48="C",W48="C"),"C","")))))</f>
        <v>C</v>
      </c>
      <c r="AA48" s="197" t="str">
        <f>IF(AND(Y48="C",Z48="C"),"UTILIZOU O PDA CORRETAMENTE",IF(AND(Y48="C",Z48="NC"),"UTILIZOU O PDA CORRETAMENTE. NÃO HÁ FOTOS DE TODAS AS ETAPAS",IF(AND(Y48="NC",Z48="NC"),"NÃO UTILIZOU O PDA",IF(AND(Y48="NA",Z48="NA"),"NÃO AVALIADO POR FALHA DE SINCRONISMO"))))</f>
        <v>UTILIZOU O PDA CORRETAMENTE</v>
      </c>
      <c r="AB48" s="90" t="s">
        <v>207</v>
      </c>
      <c r="AC48" s="158" t="s">
        <v>6</v>
      </c>
      <c r="AD48" s="149" t="str">
        <f>E48</f>
        <v>SÃO PAULO</v>
      </c>
      <c r="AE48" s="93" t="s">
        <v>64</v>
      </c>
    </row>
    <row r="49" spans="1:31" ht="30" customHeight="1">
      <c r="A49" s="162" t="s">
        <v>201</v>
      </c>
      <c r="B49" s="176">
        <v>2693864745</v>
      </c>
      <c r="C49" s="176" t="s">
        <v>128</v>
      </c>
      <c r="D49" s="176" t="s">
        <v>64</v>
      </c>
      <c r="E49" s="176" t="s">
        <v>5</v>
      </c>
      <c r="F49" s="176" t="s">
        <v>1649</v>
      </c>
      <c r="G49" s="176">
        <v>139</v>
      </c>
      <c r="H49" s="176" t="s">
        <v>203</v>
      </c>
      <c r="I49" s="176" t="s">
        <v>698</v>
      </c>
      <c r="J49" s="176" t="s">
        <v>1591</v>
      </c>
      <c r="K49" s="176"/>
      <c r="L49" s="204">
        <v>46163.618055555555</v>
      </c>
      <c r="M49" s="204">
        <v>46163.623611111114</v>
      </c>
      <c r="N49" s="176" t="s">
        <v>1650</v>
      </c>
      <c r="O49" s="155" t="s">
        <v>207</v>
      </c>
      <c r="P49" s="90"/>
      <c r="Q49" s="144" t="s">
        <v>207</v>
      </c>
      <c r="R49" s="90"/>
      <c r="S49" s="144" t="s">
        <v>207</v>
      </c>
      <c r="T49" s="90"/>
      <c r="U49" s="144" t="s">
        <v>207</v>
      </c>
      <c r="V49" s="90"/>
      <c r="W49" s="144" t="s">
        <v>207</v>
      </c>
      <c r="X49" s="90"/>
      <c r="Y49" s="144" t="s">
        <v>207</v>
      </c>
      <c r="Z49" s="177" t="str">
        <f>IF(AND(O49="",Q49="",S49="",U49="",W49=""),"",IF(OR(AND(O49&lt;&gt;"NA",O49&lt;&gt;"C",O49&lt;&gt;"NC",O49&lt;&gt;"SF",O49&lt;&gt;""),AND(Q49&lt;&gt;"NA",Q49&lt;&gt;"C",Q49&lt;&gt;"NC",Q49&lt;&gt;"SF",Q49&lt;&gt;""),AND(S49&lt;&gt;"NA",S49&lt;&gt;"C",S49&lt;&gt;"NC",S49&lt;&gt;"SF",S49&lt;&gt;""),AND(U49&lt;&gt;"NA",U49&lt;&gt;"C",U49&lt;&gt;"NC",U49&lt;&gt;"SF",U49&lt;&gt;""),AND(W49&lt;&gt;"NA",W49&lt;&gt;"C",W49&lt;&gt;"NC",W49&lt;&gt;"SF",W49&lt;&gt;"")),"FALSO",IF(AND(O49="NA",Q49="NA",S49="NA",U49="NA",W49="NA"),"NA",IF(OR(O49="NC",Q49="NC",S49="NC",U49="NC",W49="NC",O49="SF",Q49="SF",S49="SF",U49="SF",W49="SF"),"NC",IF(OR(O49="C",Q49="C",S49="C",U49="C",W49="C"),"C","")))))</f>
        <v>C</v>
      </c>
      <c r="AA49" s="197" t="str">
        <f>IF(AND(Y49="C",Z49="C"),"UTILIZOU O PDA CORRETAMENTE",IF(AND(Y49="C",Z49="NC"),"UTILIZOU O PDA CORRETAMENTE. NÃO HÁ FOTOS DE TODAS AS ETAPAS",IF(AND(Y49="NC",Z49="NC"),"NÃO UTILIZOU O PDA",IF(AND(Y49="NA",Z49="NA"),"NÃO AVALIADO POR FALHA DE SINCRONISMO"))))</f>
        <v>UTILIZOU O PDA CORRETAMENTE</v>
      </c>
      <c r="AB49" s="90" t="s">
        <v>207</v>
      </c>
      <c r="AC49" s="158" t="s">
        <v>6</v>
      </c>
      <c r="AD49" s="149" t="str">
        <f>E49</f>
        <v>SÃO PAULO</v>
      </c>
      <c r="AE49" s="93" t="s">
        <v>64</v>
      </c>
    </row>
    <row r="50" spans="1:31" ht="30" customHeight="1">
      <c r="A50" s="162" t="s">
        <v>201</v>
      </c>
      <c r="B50" s="176">
        <v>2692657744</v>
      </c>
      <c r="C50" s="176" t="s">
        <v>132</v>
      </c>
      <c r="D50" s="176" t="s">
        <v>64</v>
      </c>
      <c r="E50" s="176" t="s">
        <v>5</v>
      </c>
      <c r="F50" s="176" t="s">
        <v>799</v>
      </c>
      <c r="G50" s="176">
        <v>668</v>
      </c>
      <c r="H50" s="176" t="s">
        <v>208</v>
      </c>
      <c r="I50" s="176" t="s">
        <v>353</v>
      </c>
      <c r="J50" s="176" t="s">
        <v>1591</v>
      </c>
      <c r="K50" s="176"/>
      <c r="L50" s="204">
        <v>46208.6</v>
      </c>
      <c r="M50" s="204">
        <v>46208.61041666667</v>
      </c>
      <c r="N50" s="176" t="s">
        <v>1607</v>
      </c>
      <c r="O50" s="155" t="s">
        <v>207</v>
      </c>
      <c r="P50" s="90"/>
      <c r="Q50" s="144" t="s">
        <v>207</v>
      </c>
      <c r="R50" s="90"/>
      <c r="S50" s="144" t="s">
        <v>207</v>
      </c>
      <c r="T50" s="90"/>
      <c r="U50" s="144" t="s">
        <v>207</v>
      </c>
      <c r="V50" s="90"/>
      <c r="W50" s="144" t="s">
        <v>207</v>
      </c>
      <c r="X50" s="90"/>
      <c r="Y50" s="144" t="s">
        <v>207</v>
      </c>
      <c r="Z50" s="177" t="str">
        <f>IF(AND(O50="",Q50="",S50="",U50="",W50=""),"",IF(OR(AND(O50&lt;&gt;"NA",O50&lt;&gt;"C",O50&lt;&gt;"NC",O50&lt;&gt;"SF",O50&lt;&gt;""),AND(Q50&lt;&gt;"NA",Q50&lt;&gt;"C",Q50&lt;&gt;"NC",Q50&lt;&gt;"SF",Q50&lt;&gt;""),AND(S50&lt;&gt;"NA",S50&lt;&gt;"C",S50&lt;&gt;"NC",S50&lt;&gt;"SF",S50&lt;&gt;""),AND(U50&lt;&gt;"NA",U50&lt;&gt;"C",U50&lt;&gt;"NC",U50&lt;&gt;"SF",U50&lt;&gt;""),AND(W50&lt;&gt;"NA",W50&lt;&gt;"C",W50&lt;&gt;"NC",W50&lt;&gt;"SF",W50&lt;&gt;"")),"FALSO",IF(AND(O50="NA",Q50="NA",S50="NA",U50="NA",W50="NA"),"NA",IF(OR(O50="NC",Q50="NC",S50="NC",U50="NC",W50="NC",O50="SF",Q50="SF",S50="SF",U50="SF",W50="SF"),"NC",IF(OR(O50="C",Q50="C",S50="C",U50="C",W50="C"),"C","")))))</f>
        <v>C</v>
      </c>
      <c r="AA50" s="197" t="str">
        <f>IF(AND(Y50="C",Z50="C"),"UTILIZOU O PDA CORRETAMENTE",IF(AND(Y50="C",Z50="NC"),"UTILIZOU O PDA CORRETAMENTE. NÃO HÁ FOTOS DE TODAS AS ETAPAS",IF(AND(Y50="NC",Z50="NC"),"NÃO UTILIZOU O PDA",IF(AND(Y50="NA",Z50="NA"),"NÃO AVALIADO POR FALHA DE SINCRONISMO"))))</f>
        <v>UTILIZOU O PDA CORRETAMENTE</v>
      </c>
      <c r="AB50" s="90" t="s">
        <v>207</v>
      </c>
      <c r="AC50" s="158" t="s">
        <v>6</v>
      </c>
      <c r="AD50" s="149" t="str">
        <f>E50</f>
        <v>SÃO PAULO</v>
      </c>
      <c r="AE50" s="93" t="s">
        <v>64</v>
      </c>
    </row>
    <row r="51" spans="1:31" ht="30" customHeight="1">
      <c r="A51" s="162" t="s">
        <v>201</v>
      </c>
      <c r="B51" s="176">
        <v>2621090309</v>
      </c>
      <c r="C51" s="176" t="s">
        <v>128</v>
      </c>
      <c r="D51" s="176" t="s">
        <v>64</v>
      </c>
      <c r="E51" s="176" t="s">
        <v>5</v>
      </c>
      <c r="F51" s="176" t="s">
        <v>799</v>
      </c>
      <c r="G51" s="176">
        <v>2345</v>
      </c>
      <c r="H51" s="176" t="s">
        <v>217</v>
      </c>
      <c r="I51" s="176" t="s">
        <v>353</v>
      </c>
      <c r="J51" s="176" t="s">
        <v>1591</v>
      </c>
      <c r="K51" s="176" t="s">
        <v>217</v>
      </c>
      <c r="L51" s="204">
        <v>46162.480555555558</v>
      </c>
      <c r="M51" s="204">
        <v>46162.481944444444</v>
      </c>
      <c r="N51" s="176" t="s">
        <v>1614</v>
      </c>
      <c r="O51" s="155" t="s">
        <v>207</v>
      </c>
      <c r="P51" s="90"/>
      <c r="Q51" s="144" t="s">
        <v>207</v>
      </c>
      <c r="R51" s="90"/>
      <c r="S51" s="144" t="s">
        <v>207</v>
      </c>
      <c r="T51" s="90"/>
      <c r="U51" s="144" t="s">
        <v>207</v>
      </c>
      <c r="V51" s="90"/>
      <c r="W51" s="144" t="s">
        <v>207</v>
      </c>
      <c r="X51" s="90"/>
      <c r="Y51" s="144" t="s">
        <v>207</v>
      </c>
      <c r="Z51" s="177" t="str">
        <f>IF(AND(O51="",Q51="",S51="",U51="",W51=""),"",IF(OR(AND(O51&lt;&gt;"NA",O51&lt;&gt;"C",O51&lt;&gt;"NC",O51&lt;&gt;"SF",O51&lt;&gt;""),AND(Q51&lt;&gt;"NA",Q51&lt;&gt;"C",Q51&lt;&gt;"NC",Q51&lt;&gt;"SF",Q51&lt;&gt;""),AND(S51&lt;&gt;"NA",S51&lt;&gt;"C",S51&lt;&gt;"NC",S51&lt;&gt;"SF",S51&lt;&gt;""),AND(U51&lt;&gt;"NA",U51&lt;&gt;"C",U51&lt;&gt;"NC",U51&lt;&gt;"SF",U51&lt;&gt;""),AND(W51&lt;&gt;"NA",W51&lt;&gt;"C",W51&lt;&gt;"NC",W51&lt;&gt;"SF",W51&lt;&gt;"")),"FALSO",IF(AND(O51="NA",Q51="NA",S51="NA",U51="NA",W51="NA"),"NA",IF(OR(O51="NC",Q51="NC",S51="NC",U51="NC",W51="NC",O51="SF",Q51="SF",S51="SF",U51="SF",W51="SF"),"NC",IF(OR(O51="C",Q51="C",S51="C",U51="C",W51="C"),"C","")))))</f>
        <v>C</v>
      </c>
      <c r="AA51" s="197" t="str">
        <f>IF(AND(Y51="C",Z51="C"),"UTILIZOU O PDA CORRETAMENTE",IF(AND(Y51="C",Z51="NC"),"UTILIZOU O PDA CORRETAMENTE. NÃO HÁ FOTOS DE TODAS AS ETAPAS",IF(AND(Y51="NC",Z51="NC"),"NÃO UTILIZOU O PDA",IF(AND(Y51="NA",Z51="NA"),"NÃO AVALIADO POR FALHA DE SINCRONISMO"))))</f>
        <v>UTILIZOU O PDA CORRETAMENTE</v>
      </c>
      <c r="AB51" s="90" t="s">
        <v>207</v>
      </c>
      <c r="AC51" s="158" t="s">
        <v>6</v>
      </c>
      <c r="AD51" s="149" t="str">
        <f>E51</f>
        <v>SÃO PAULO</v>
      </c>
      <c r="AE51" s="93" t="s">
        <v>64</v>
      </c>
    </row>
    <row r="52" spans="1:31" ht="30" customHeight="1">
      <c r="A52" s="162" t="s">
        <v>201</v>
      </c>
      <c r="B52" s="176">
        <v>2693895553</v>
      </c>
      <c r="C52" s="176" t="s">
        <v>128</v>
      </c>
      <c r="D52" s="176" t="s">
        <v>64</v>
      </c>
      <c r="E52" s="176" t="s">
        <v>5</v>
      </c>
      <c r="F52" s="176" t="s">
        <v>799</v>
      </c>
      <c r="G52" s="176">
        <v>379</v>
      </c>
      <c r="H52" s="176"/>
      <c r="I52" s="176" t="s">
        <v>353</v>
      </c>
      <c r="J52" s="176" t="s">
        <v>1594</v>
      </c>
      <c r="K52" s="176" t="s">
        <v>1651</v>
      </c>
      <c r="L52" s="204">
        <v>46164.416666666664</v>
      </c>
      <c r="M52" s="204">
        <v>46164.423611111109</v>
      </c>
      <c r="N52" s="176" t="s">
        <v>1614</v>
      </c>
      <c r="O52" s="155" t="s">
        <v>207</v>
      </c>
      <c r="P52" s="90"/>
      <c r="Q52" s="144" t="s">
        <v>207</v>
      </c>
      <c r="R52" s="90"/>
      <c r="S52" s="144" t="s">
        <v>207</v>
      </c>
      <c r="T52" s="90"/>
      <c r="U52" s="144" t="s">
        <v>207</v>
      </c>
      <c r="V52" s="90"/>
      <c r="W52" s="144" t="s">
        <v>207</v>
      </c>
      <c r="X52" s="90"/>
      <c r="Y52" s="144" t="s">
        <v>207</v>
      </c>
      <c r="Z52" s="177" t="str">
        <f>IF(AND(O52="",Q52="",S52="",U52="",W52=""),"",IF(OR(AND(O52&lt;&gt;"NA",O52&lt;&gt;"C",O52&lt;&gt;"NC",O52&lt;&gt;"SF",O52&lt;&gt;""),AND(Q52&lt;&gt;"NA",Q52&lt;&gt;"C",Q52&lt;&gt;"NC",Q52&lt;&gt;"SF",Q52&lt;&gt;""),AND(S52&lt;&gt;"NA",S52&lt;&gt;"C",S52&lt;&gt;"NC",S52&lt;&gt;"SF",S52&lt;&gt;""),AND(U52&lt;&gt;"NA",U52&lt;&gt;"C",U52&lt;&gt;"NC",U52&lt;&gt;"SF",U52&lt;&gt;""),AND(W52&lt;&gt;"NA",W52&lt;&gt;"C",W52&lt;&gt;"NC",W52&lt;&gt;"SF",W52&lt;&gt;"")),"FALSO",IF(AND(O52="NA",Q52="NA",S52="NA",U52="NA",W52="NA"),"NA",IF(OR(O52="NC",Q52="NC",S52="NC",U52="NC",W52="NC",O52="SF",Q52="SF",S52="SF",U52="SF",W52="SF"),"NC",IF(OR(O52="C",Q52="C",S52="C",U52="C",W52="C"),"C","")))))</f>
        <v>C</v>
      </c>
      <c r="AA52" s="197" t="str">
        <f>IF(AND(Y52="C",Z52="C"),"UTILIZOU O PDA CORRETAMENTE",IF(AND(Y52="C",Z52="NC"),"UTILIZOU O PDA CORRETAMENTE. NÃO HÁ FOTOS DE TODAS AS ETAPAS",IF(AND(Y52="NC",Z52="NC"),"NÃO UTILIZOU O PDA",IF(AND(Y52="NA",Z52="NA"),"NÃO AVALIADO POR FALHA DE SINCRONISMO"))))</f>
        <v>UTILIZOU O PDA CORRETAMENTE</v>
      </c>
      <c r="AB52" s="90" t="s">
        <v>207</v>
      </c>
      <c r="AC52" s="158" t="s">
        <v>6</v>
      </c>
      <c r="AD52" s="149" t="str">
        <f>E52</f>
        <v>SÃO PAULO</v>
      </c>
      <c r="AE52" s="93" t="s">
        <v>64</v>
      </c>
    </row>
    <row r="53" spans="1:31" ht="30" customHeight="1">
      <c r="A53" s="162" t="s">
        <v>201</v>
      </c>
      <c r="B53" s="176">
        <v>2621371825</v>
      </c>
      <c r="C53" s="176" t="s">
        <v>136</v>
      </c>
      <c r="D53" s="176" t="s">
        <v>125</v>
      </c>
      <c r="E53" s="176" t="s">
        <v>5</v>
      </c>
      <c r="F53" s="176" t="s">
        <v>1096</v>
      </c>
      <c r="G53" s="176">
        <v>52</v>
      </c>
      <c r="H53" s="176" t="s">
        <v>203</v>
      </c>
      <c r="I53" s="176" t="s">
        <v>414</v>
      </c>
      <c r="J53" s="176" t="s">
        <v>1652</v>
      </c>
      <c r="K53" s="176" t="s">
        <v>217</v>
      </c>
      <c r="L53" s="204">
        <v>46167.445138888892</v>
      </c>
      <c r="M53" s="204">
        <v>46167.447222222225</v>
      </c>
      <c r="N53" s="176" t="s">
        <v>1592</v>
      </c>
      <c r="O53" s="155" t="s">
        <v>62</v>
      </c>
      <c r="P53" s="90"/>
      <c r="Q53" s="144" t="s">
        <v>62</v>
      </c>
      <c r="R53" s="90"/>
      <c r="S53" s="144" t="s">
        <v>62</v>
      </c>
      <c r="T53" s="90"/>
      <c r="U53" s="144" t="s">
        <v>62</v>
      </c>
      <c r="V53" s="90"/>
      <c r="W53" s="144" t="s">
        <v>62</v>
      </c>
      <c r="X53" s="90"/>
      <c r="Y53" s="144" t="s">
        <v>62</v>
      </c>
      <c r="Z53" s="177" t="str">
        <f>IF(AND(O53="",Q53="",S53="",U53="",W53=""),"",IF(OR(AND(O53&lt;&gt;"NA",O53&lt;&gt;"C",O53&lt;&gt;"NC",O53&lt;&gt;"SF",O53&lt;&gt;""),AND(Q53&lt;&gt;"NA",Q53&lt;&gt;"C",Q53&lt;&gt;"NC",Q53&lt;&gt;"SF",Q53&lt;&gt;""),AND(S53&lt;&gt;"NA",S53&lt;&gt;"C",S53&lt;&gt;"NC",S53&lt;&gt;"SF",S53&lt;&gt;""),AND(U53&lt;&gt;"NA",U53&lt;&gt;"C",U53&lt;&gt;"NC",U53&lt;&gt;"SF",U53&lt;&gt;""),AND(W53&lt;&gt;"NA",W53&lt;&gt;"C",W53&lt;&gt;"NC",W53&lt;&gt;"SF",W53&lt;&gt;"")),"FALSO",IF(AND(O53="NA",Q53="NA",S53="NA",U53="NA",W53="NA"),"NA",IF(OR(O53="NC",Q53="NC",S53="NC",U53="NC",W53="NC",O53="SF",Q53="SF",S53="SF",U53="SF",W53="SF"),"NC",IF(OR(O53="C",Q53="C",S53="C",U53="C",W53="C"),"C","")))))</f>
        <v>NA</v>
      </c>
      <c r="AA53" s="197" t="str">
        <f>IF(AND(Y53="C",Z53="C"),"UTILIZOU O PDA CORRETAMENTE",IF(AND(Y53="C",Z53="NC"),"UTILIZOU O PDA CORRETAMENTE. NÃO HÁ FOTOS DE TODAS AS ETAPAS",IF(AND(Y53="NC",Z53="NC"),"NÃO UTILIZOU O PDA",IF(AND(Y53="NA",Z53="NA"),"NÃO AVALIADO POR FALHA DE SINCRONISMO"))))</f>
        <v>NÃO AVALIADO POR FALHA DE SINCRONISMO</v>
      </c>
      <c r="AB53" s="90" t="s">
        <v>207</v>
      </c>
      <c r="AC53" s="158" t="s">
        <v>6</v>
      </c>
      <c r="AD53" s="149" t="str">
        <f>E53</f>
        <v>SÃO PAULO</v>
      </c>
      <c r="AE53" s="93" t="s">
        <v>64</v>
      </c>
    </row>
    <row r="54" spans="1:31" ht="30" customHeight="1">
      <c r="A54" s="162" t="s">
        <v>201</v>
      </c>
      <c r="B54" s="176">
        <v>2621891261</v>
      </c>
      <c r="C54" s="176" t="s">
        <v>134</v>
      </c>
      <c r="D54" s="176" t="s">
        <v>125</v>
      </c>
      <c r="E54" s="176" t="s">
        <v>5</v>
      </c>
      <c r="F54" s="176" t="s">
        <v>1096</v>
      </c>
      <c r="G54" s="176">
        <v>27</v>
      </c>
      <c r="H54" s="176"/>
      <c r="I54" s="176" t="s">
        <v>414</v>
      </c>
      <c r="J54" s="176" t="s">
        <v>1591</v>
      </c>
      <c r="K54" s="176" t="s">
        <v>1653</v>
      </c>
      <c r="L54" s="204">
        <v>46167.643055555556</v>
      </c>
      <c r="M54" s="204">
        <v>46167.643750000003</v>
      </c>
      <c r="N54" s="176" t="s">
        <v>1592</v>
      </c>
      <c r="O54" s="155" t="s">
        <v>207</v>
      </c>
      <c r="P54" s="90"/>
      <c r="Q54" s="144" t="s">
        <v>207</v>
      </c>
      <c r="R54" s="90"/>
      <c r="S54" s="144" t="s">
        <v>207</v>
      </c>
      <c r="T54" s="90"/>
      <c r="U54" s="144" t="s">
        <v>207</v>
      </c>
      <c r="V54" s="90"/>
      <c r="W54" s="144" t="s">
        <v>207</v>
      </c>
      <c r="X54" s="90"/>
      <c r="Y54" s="144" t="s">
        <v>207</v>
      </c>
      <c r="Z54" s="177" t="str">
        <f>IF(AND(O54="",Q54="",S54="",U54="",W54=""),"",IF(OR(AND(O54&lt;&gt;"NA",O54&lt;&gt;"C",O54&lt;&gt;"NC",O54&lt;&gt;"SF",O54&lt;&gt;""),AND(Q54&lt;&gt;"NA",Q54&lt;&gt;"C",Q54&lt;&gt;"NC",Q54&lt;&gt;"SF",Q54&lt;&gt;""),AND(S54&lt;&gt;"NA",S54&lt;&gt;"C",S54&lt;&gt;"NC",S54&lt;&gt;"SF",S54&lt;&gt;""),AND(U54&lt;&gt;"NA",U54&lt;&gt;"C",U54&lt;&gt;"NC",U54&lt;&gt;"SF",U54&lt;&gt;""),AND(W54&lt;&gt;"NA",W54&lt;&gt;"C",W54&lt;&gt;"NC",W54&lt;&gt;"SF",W54&lt;&gt;"")),"FALSO",IF(AND(O54="NA",Q54="NA",S54="NA",U54="NA",W54="NA"),"NA",IF(OR(O54="NC",Q54="NC",S54="NC",U54="NC",W54="NC",O54="SF",Q54="SF",S54="SF",U54="SF",W54="SF"),"NC",IF(OR(O54="C",Q54="C",S54="C",U54="C",W54="C"),"C","")))))</f>
        <v>C</v>
      </c>
      <c r="AA54" s="197" t="str">
        <f>IF(AND(Y54="C",Z54="C"),"UTILIZOU O PDA CORRETAMENTE",IF(AND(Y54="C",Z54="NC"),"UTILIZOU O PDA CORRETAMENTE. NÃO HÁ FOTOS DE TODAS AS ETAPAS",IF(AND(Y54="NC",Z54="NC"),"NÃO UTILIZOU O PDA",IF(AND(Y54="NA",Z54="NA"),"NÃO AVALIADO POR FALHA DE SINCRONISMO"))))</f>
        <v>UTILIZOU O PDA CORRETAMENTE</v>
      </c>
      <c r="AB54" s="90" t="s">
        <v>207</v>
      </c>
      <c r="AC54" s="158" t="s">
        <v>6</v>
      </c>
      <c r="AD54" s="149" t="str">
        <f>E54</f>
        <v>SÃO PAULO</v>
      </c>
      <c r="AE54" s="93" t="s">
        <v>64</v>
      </c>
    </row>
    <row r="55" spans="1:31" ht="30" customHeight="1">
      <c r="A55" s="162" t="s">
        <v>201</v>
      </c>
      <c r="B55" s="176">
        <v>2619197338</v>
      </c>
      <c r="C55" s="176" t="s">
        <v>128</v>
      </c>
      <c r="D55" s="176" t="s">
        <v>64</v>
      </c>
      <c r="E55" s="176" t="s">
        <v>5</v>
      </c>
      <c r="F55" s="176" t="s">
        <v>1654</v>
      </c>
      <c r="G55" s="176">
        <v>45</v>
      </c>
      <c r="H55" s="176" t="s">
        <v>260</v>
      </c>
      <c r="I55" s="176" t="s">
        <v>223</v>
      </c>
      <c r="J55" s="176" t="s">
        <v>1618</v>
      </c>
      <c r="K55" s="176" t="s">
        <v>1655</v>
      </c>
      <c r="L55" s="204">
        <v>46239.34652777778</v>
      </c>
      <c r="M55" s="204">
        <v>46239.39166666667</v>
      </c>
      <c r="N55" s="176" t="s">
        <v>1131</v>
      </c>
      <c r="O55" s="155" t="s">
        <v>207</v>
      </c>
      <c r="P55" s="90"/>
      <c r="Q55" s="144" t="s">
        <v>207</v>
      </c>
      <c r="R55" s="90"/>
      <c r="S55" s="144" t="s">
        <v>207</v>
      </c>
      <c r="T55" s="90"/>
      <c r="U55" s="144" t="s">
        <v>207</v>
      </c>
      <c r="V55" s="90"/>
      <c r="W55" s="144" t="s">
        <v>207</v>
      </c>
      <c r="X55" s="90"/>
      <c r="Y55" s="144" t="s">
        <v>207</v>
      </c>
      <c r="Z55" s="177" t="str">
        <f>IF(AND(O55="",Q55="",S55="",U55="",W55=""),"",IF(OR(AND(O55&lt;&gt;"NA",O55&lt;&gt;"C",O55&lt;&gt;"NC",O55&lt;&gt;"SF",O55&lt;&gt;""),AND(Q55&lt;&gt;"NA",Q55&lt;&gt;"C",Q55&lt;&gt;"NC",Q55&lt;&gt;"SF",Q55&lt;&gt;""),AND(S55&lt;&gt;"NA",S55&lt;&gt;"C",S55&lt;&gt;"NC",S55&lt;&gt;"SF",S55&lt;&gt;""),AND(U55&lt;&gt;"NA",U55&lt;&gt;"C",U55&lt;&gt;"NC",U55&lt;&gt;"SF",U55&lt;&gt;""),AND(W55&lt;&gt;"NA",W55&lt;&gt;"C",W55&lt;&gt;"NC",W55&lt;&gt;"SF",W55&lt;&gt;"")),"FALSO",IF(AND(O55="NA",Q55="NA",S55="NA",U55="NA",W55="NA"),"NA",IF(OR(O55="NC",Q55="NC",S55="NC",U55="NC",W55="NC",O55="SF",Q55="SF",S55="SF",U55="SF",W55="SF"),"NC",IF(OR(O55="C",Q55="C",S55="C",U55="C",W55="C"),"C","")))))</f>
        <v>C</v>
      </c>
      <c r="AA55" s="197" t="str">
        <f>IF(AND(Y55="C",Z55="C"),"UTILIZOU O PDA CORRETAMENTE",IF(AND(Y55="C",Z55="NC"),"UTILIZOU O PDA CORRETAMENTE. NÃO HÁ FOTOS DE TODAS AS ETAPAS",IF(AND(Y55="NC",Z55="NC"),"NÃO UTILIZOU O PDA",IF(AND(Y55="NA",Z55="NA"),"NÃO AVALIADO POR FALHA DE SINCRONISMO"))))</f>
        <v>UTILIZOU O PDA CORRETAMENTE</v>
      </c>
      <c r="AB55" s="90" t="s">
        <v>207</v>
      </c>
      <c r="AC55" s="158" t="s">
        <v>6</v>
      </c>
      <c r="AD55" s="149" t="str">
        <f>E55</f>
        <v>SÃO PAULO</v>
      </c>
      <c r="AE55" s="93" t="s">
        <v>64</v>
      </c>
    </row>
    <row r="56" spans="1:31" ht="30" customHeight="1">
      <c r="A56" s="162" t="s">
        <v>201</v>
      </c>
      <c r="B56" s="176">
        <v>2620385486</v>
      </c>
      <c r="C56" s="176" t="s">
        <v>134</v>
      </c>
      <c r="D56" s="176" t="s">
        <v>125</v>
      </c>
      <c r="E56" s="176" t="s">
        <v>5</v>
      </c>
      <c r="F56" s="176" t="s">
        <v>287</v>
      </c>
      <c r="G56" s="176">
        <v>557</v>
      </c>
      <c r="H56" s="176" t="s">
        <v>217</v>
      </c>
      <c r="I56" s="176" t="s">
        <v>223</v>
      </c>
      <c r="J56" s="176" t="s">
        <v>1618</v>
      </c>
      <c r="K56" s="176" t="s">
        <v>217</v>
      </c>
      <c r="L56" s="204">
        <v>46157.554861111108</v>
      </c>
      <c r="M56" s="204">
        <v>46157.619444444441</v>
      </c>
      <c r="N56" s="176" t="s">
        <v>277</v>
      </c>
      <c r="O56" s="155" t="s">
        <v>207</v>
      </c>
      <c r="P56" s="90"/>
      <c r="Q56" s="144" t="s">
        <v>207</v>
      </c>
      <c r="R56" s="90"/>
      <c r="S56" s="144" t="s">
        <v>207</v>
      </c>
      <c r="T56" s="90"/>
      <c r="U56" s="144" t="s">
        <v>207</v>
      </c>
      <c r="V56" s="90"/>
      <c r="W56" s="144" t="s">
        <v>207</v>
      </c>
      <c r="X56" s="90"/>
      <c r="Y56" s="144" t="s">
        <v>207</v>
      </c>
      <c r="Z56" s="177" t="str">
        <f>IF(AND(O56="",Q56="",S56="",U56="",W56=""),"",IF(OR(AND(O56&lt;&gt;"NA",O56&lt;&gt;"C",O56&lt;&gt;"NC",O56&lt;&gt;"SF",O56&lt;&gt;""),AND(Q56&lt;&gt;"NA",Q56&lt;&gt;"C",Q56&lt;&gt;"NC",Q56&lt;&gt;"SF",Q56&lt;&gt;""),AND(S56&lt;&gt;"NA",S56&lt;&gt;"C",S56&lt;&gt;"NC",S56&lt;&gt;"SF",S56&lt;&gt;""),AND(U56&lt;&gt;"NA",U56&lt;&gt;"C",U56&lt;&gt;"NC",U56&lt;&gt;"SF",U56&lt;&gt;""),AND(W56&lt;&gt;"NA",W56&lt;&gt;"C",W56&lt;&gt;"NC",W56&lt;&gt;"SF",W56&lt;&gt;"")),"FALSO",IF(AND(O56="NA",Q56="NA",S56="NA",U56="NA",W56="NA"),"NA",IF(OR(O56="NC",Q56="NC",S56="NC",U56="NC",W56="NC",O56="SF",Q56="SF",S56="SF",U56="SF",W56="SF"),"NC",IF(OR(O56="C",Q56="C",S56="C",U56="C",W56="C"),"C","")))))</f>
        <v>C</v>
      </c>
      <c r="AA56" s="197" t="str">
        <f>IF(AND(Y56="C",Z56="C"),"UTILIZOU O PDA CORRETAMENTE",IF(AND(Y56="C",Z56="NC"),"UTILIZOU O PDA CORRETAMENTE. NÃO HÁ FOTOS DE TODAS AS ETAPAS",IF(AND(Y56="NC",Z56="NC"),"NÃO UTILIZOU O PDA",IF(AND(Y56="NA",Z56="NA"),"NÃO AVALIADO POR FALHA DE SINCRONISMO"))))</f>
        <v>UTILIZOU O PDA CORRETAMENTE</v>
      </c>
      <c r="AB56" s="90" t="s">
        <v>207</v>
      </c>
      <c r="AC56" s="158" t="s">
        <v>6</v>
      </c>
      <c r="AD56" s="149" t="str">
        <f>E56</f>
        <v>SÃO PAULO</v>
      </c>
      <c r="AE56" s="93" t="s">
        <v>64</v>
      </c>
    </row>
    <row r="57" spans="1:31" ht="30" customHeight="1">
      <c r="A57" s="162" t="s">
        <v>201</v>
      </c>
      <c r="B57" s="176">
        <v>2693722905</v>
      </c>
      <c r="C57" s="176" t="s">
        <v>128</v>
      </c>
      <c r="D57" s="176" t="s">
        <v>64</v>
      </c>
      <c r="E57" s="176" t="s">
        <v>5</v>
      </c>
      <c r="F57" s="176" t="s">
        <v>1656</v>
      </c>
      <c r="G57" s="176">
        <v>204</v>
      </c>
      <c r="H57" s="176" t="s">
        <v>217</v>
      </c>
      <c r="I57" s="176" t="s">
        <v>223</v>
      </c>
      <c r="J57" s="176" t="s">
        <v>1591</v>
      </c>
      <c r="K57" s="176" t="s">
        <v>217</v>
      </c>
      <c r="L57" s="204">
        <v>46162.402083333334</v>
      </c>
      <c r="M57" s="204">
        <v>46162.419444444444</v>
      </c>
      <c r="N57" s="176" t="s">
        <v>1657</v>
      </c>
      <c r="O57" s="155" t="s">
        <v>207</v>
      </c>
      <c r="P57" s="90"/>
      <c r="Q57" s="144" t="s">
        <v>207</v>
      </c>
      <c r="R57" s="90"/>
      <c r="S57" s="144" t="s">
        <v>207</v>
      </c>
      <c r="T57" s="90"/>
      <c r="U57" s="144" t="s">
        <v>207</v>
      </c>
      <c r="V57" s="90"/>
      <c r="W57" s="144" t="s">
        <v>207</v>
      </c>
      <c r="X57" s="90"/>
      <c r="Y57" s="144" t="s">
        <v>207</v>
      </c>
      <c r="Z57" s="177" t="str">
        <f>IF(AND(O57="",Q57="",S57="",U57="",W57=""),"",IF(OR(AND(O57&lt;&gt;"NA",O57&lt;&gt;"C",O57&lt;&gt;"NC",O57&lt;&gt;"SF",O57&lt;&gt;""),AND(Q57&lt;&gt;"NA",Q57&lt;&gt;"C",Q57&lt;&gt;"NC",Q57&lt;&gt;"SF",Q57&lt;&gt;""),AND(S57&lt;&gt;"NA",S57&lt;&gt;"C",S57&lt;&gt;"NC",S57&lt;&gt;"SF",S57&lt;&gt;""),AND(U57&lt;&gt;"NA",U57&lt;&gt;"C",U57&lt;&gt;"NC",U57&lt;&gt;"SF",U57&lt;&gt;""),AND(W57&lt;&gt;"NA",W57&lt;&gt;"C",W57&lt;&gt;"NC",W57&lt;&gt;"SF",W57&lt;&gt;"")),"FALSO",IF(AND(O57="NA",Q57="NA",S57="NA",U57="NA",W57="NA"),"NA",IF(OR(O57="NC",Q57="NC",S57="NC",U57="NC",W57="NC",O57="SF",Q57="SF",S57="SF",U57="SF",W57="SF"),"NC",IF(OR(O57="C",Q57="C",S57="C",U57="C",W57="C"),"C","")))))</f>
        <v>C</v>
      </c>
      <c r="AA57" s="197" t="str">
        <f>IF(AND(Y57="C",Z57="C"),"UTILIZOU O PDA CORRETAMENTE",IF(AND(Y57="C",Z57="NC"),"UTILIZOU O PDA CORRETAMENTE. NÃO HÁ FOTOS DE TODAS AS ETAPAS",IF(AND(Y57="NC",Z57="NC"),"NÃO UTILIZOU O PDA",IF(AND(Y57="NA",Z57="NA"),"NÃO AVALIADO POR FALHA DE SINCRONISMO"))))</f>
        <v>UTILIZOU O PDA CORRETAMENTE</v>
      </c>
      <c r="AB57" s="90" t="s">
        <v>207</v>
      </c>
      <c r="AC57" s="158" t="s">
        <v>6</v>
      </c>
      <c r="AD57" s="149" t="str">
        <f>E57</f>
        <v>SÃO PAULO</v>
      </c>
      <c r="AE57" s="93" t="s">
        <v>64</v>
      </c>
    </row>
    <row r="58" spans="1:31" ht="30" customHeight="1">
      <c r="A58" s="162" t="s">
        <v>201</v>
      </c>
      <c r="B58" s="176">
        <v>2619311850</v>
      </c>
      <c r="C58" s="176" t="s">
        <v>127</v>
      </c>
      <c r="D58" s="176" t="s">
        <v>64</v>
      </c>
      <c r="E58" s="176" t="s">
        <v>5</v>
      </c>
      <c r="F58" s="176" t="s">
        <v>1658</v>
      </c>
      <c r="G58" s="176">
        <v>186</v>
      </c>
      <c r="H58" s="176" t="s">
        <v>217</v>
      </c>
      <c r="I58" s="176" t="s">
        <v>223</v>
      </c>
      <c r="J58" s="176" t="s">
        <v>1591</v>
      </c>
      <c r="K58" s="176" t="s">
        <v>217</v>
      </c>
      <c r="L58" s="204">
        <v>46239.618750000001</v>
      </c>
      <c r="M58" s="204">
        <v>46239.623611111114</v>
      </c>
      <c r="N58" s="176" t="s">
        <v>1657</v>
      </c>
      <c r="O58" s="155" t="s">
        <v>207</v>
      </c>
      <c r="P58" s="90"/>
      <c r="Q58" s="144" t="s">
        <v>207</v>
      </c>
      <c r="R58" s="90"/>
      <c r="S58" s="144" t="s">
        <v>207</v>
      </c>
      <c r="T58" s="90"/>
      <c r="U58" s="144" t="s">
        <v>207</v>
      </c>
      <c r="V58" s="90"/>
      <c r="W58" s="144" t="s">
        <v>207</v>
      </c>
      <c r="X58" s="90"/>
      <c r="Y58" s="144" t="s">
        <v>207</v>
      </c>
      <c r="Z58" s="177" t="str">
        <f>IF(AND(O58="",Q58="",S58="",U58="",W58=""),"",IF(OR(AND(O58&lt;&gt;"NA",O58&lt;&gt;"C",O58&lt;&gt;"NC",O58&lt;&gt;"SF",O58&lt;&gt;""),AND(Q58&lt;&gt;"NA",Q58&lt;&gt;"C",Q58&lt;&gt;"NC",Q58&lt;&gt;"SF",Q58&lt;&gt;""),AND(S58&lt;&gt;"NA",S58&lt;&gt;"C",S58&lt;&gt;"NC",S58&lt;&gt;"SF",S58&lt;&gt;""),AND(U58&lt;&gt;"NA",U58&lt;&gt;"C",U58&lt;&gt;"NC",U58&lt;&gt;"SF",U58&lt;&gt;""),AND(W58&lt;&gt;"NA",W58&lt;&gt;"C",W58&lt;&gt;"NC",W58&lt;&gt;"SF",W58&lt;&gt;"")),"FALSO",IF(AND(O58="NA",Q58="NA",S58="NA",U58="NA",W58="NA"),"NA",IF(OR(O58="NC",Q58="NC",S58="NC",U58="NC",W58="NC",O58="SF",Q58="SF",S58="SF",U58="SF",W58="SF"),"NC",IF(OR(O58="C",Q58="C",S58="C",U58="C",W58="C"),"C","")))))</f>
        <v>C</v>
      </c>
      <c r="AA58" s="197" t="str">
        <f>IF(AND(Y58="C",Z58="C"),"UTILIZOU O PDA CORRETAMENTE",IF(AND(Y58="C",Z58="NC"),"UTILIZOU O PDA CORRETAMENTE. NÃO HÁ FOTOS DE TODAS AS ETAPAS",IF(AND(Y58="NC",Z58="NC"),"NÃO UTILIZOU O PDA",IF(AND(Y58="NA",Z58="NA"),"NÃO AVALIADO POR FALHA DE SINCRONISMO"))))</f>
        <v>UTILIZOU O PDA CORRETAMENTE</v>
      </c>
      <c r="AB58" s="90" t="s">
        <v>207</v>
      </c>
      <c r="AC58" s="158" t="s">
        <v>6</v>
      </c>
      <c r="AD58" s="149" t="str">
        <f>E58</f>
        <v>SÃO PAULO</v>
      </c>
      <c r="AE58" s="93" t="s">
        <v>64</v>
      </c>
    </row>
    <row r="59" spans="1:31" ht="30" customHeight="1">
      <c r="A59" s="162" t="s">
        <v>201</v>
      </c>
      <c r="B59" s="176">
        <v>2692519110</v>
      </c>
      <c r="C59" s="176" t="s">
        <v>131</v>
      </c>
      <c r="D59" s="176" t="s">
        <v>64</v>
      </c>
      <c r="E59" s="176" t="s">
        <v>5</v>
      </c>
      <c r="F59" s="176" t="s">
        <v>907</v>
      </c>
      <c r="G59" s="176">
        <v>188</v>
      </c>
      <c r="H59" s="176" t="s">
        <v>203</v>
      </c>
      <c r="I59" s="176" t="s">
        <v>223</v>
      </c>
      <c r="J59" s="176" t="s">
        <v>1591</v>
      </c>
      <c r="K59" s="176" t="s">
        <v>1659</v>
      </c>
      <c r="L59" s="204">
        <v>46178.561805555553</v>
      </c>
      <c r="M59" s="204">
        <v>46178.563888888886</v>
      </c>
      <c r="N59" s="176" t="s">
        <v>1632</v>
      </c>
      <c r="O59" s="155" t="s">
        <v>207</v>
      </c>
      <c r="P59" s="90"/>
      <c r="Q59" s="144" t="s">
        <v>207</v>
      </c>
      <c r="R59" s="90"/>
      <c r="S59" s="144" t="s">
        <v>207</v>
      </c>
      <c r="T59" s="90"/>
      <c r="U59" s="144" t="s">
        <v>207</v>
      </c>
      <c r="V59" s="90"/>
      <c r="W59" s="144" t="s">
        <v>207</v>
      </c>
      <c r="X59" s="90"/>
      <c r="Y59" s="144" t="s">
        <v>207</v>
      </c>
      <c r="Z59" s="177" t="str">
        <f>IF(AND(O59="",Q59="",S59="",U59="",W59=""),"",IF(OR(AND(O59&lt;&gt;"NA",O59&lt;&gt;"C",O59&lt;&gt;"NC",O59&lt;&gt;"SF",O59&lt;&gt;""),AND(Q59&lt;&gt;"NA",Q59&lt;&gt;"C",Q59&lt;&gt;"NC",Q59&lt;&gt;"SF",Q59&lt;&gt;""),AND(S59&lt;&gt;"NA",S59&lt;&gt;"C",S59&lt;&gt;"NC",S59&lt;&gt;"SF",S59&lt;&gt;""),AND(U59&lt;&gt;"NA",U59&lt;&gt;"C",U59&lt;&gt;"NC",U59&lt;&gt;"SF",U59&lt;&gt;""),AND(W59&lt;&gt;"NA",W59&lt;&gt;"C",W59&lt;&gt;"NC",W59&lt;&gt;"SF",W59&lt;&gt;"")),"FALSO",IF(AND(O59="NA",Q59="NA",S59="NA",U59="NA",W59="NA"),"NA",IF(OR(O59="NC",Q59="NC",S59="NC",U59="NC",W59="NC",O59="SF",Q59="SF",S59="SF",U59="SF",W59="SF"),"NC",IF(OR(O59="C",Q59="C",S59="C",U59="C",W59="C"),"C","")))))</f>
        <v>C</v>
      </c>
      <c r="AA59" s="197" t="str">
        <f>IF(AND(Y59="C",Z59="C"),"UTILIZOU O PDA CORRETAMENTE",IF(AND(Y59="C",Z59="NC"),"UTILIZOU O PDA CORRETAMENTE. NÃO HÁ FOTOS DE TODAS AS ETAPAS",IF(AND(Y59="NC",Z59="NC"),"NÃO UTILIZOU O PDA",IF(AND(Y59="NA",Z59="NA"),"NÃO AVALIADO POR FALHA DE SINCRONISMO"))))</f>
        <v>UTILIZOU O PDA CORRETAMENTE</v>
      </c>
      <c r="AB59" s="90" t="s">
        <v>207</v>
      </c>
      <c r="AC59" s="158" t="s">
        <v>6</v>
      </c>
      <c r="AD59" s="149" t="str">
        <f>E59</f>
        <v>SÃO PAULO</v>
      </c>
      <c r="AE59" s="93" t="s">
        <v>64</v>
      </c>
    </row>
    <row r="60" spans="1:31" ht="30" customHeight="1">
      <c r="A60" s="221" t="s">
        <v>201</v>
      </c>
      <c r="B60" s="222">
        <v>2693244673</v>
      </c>
      <c r="C60" s="222" t="s">
        <v>131</v>
      </c>
      <c r="D60" s="222" t="s">
        <v>64</v>
      </c>
      <c r="E60" s="222" t="s">
        <v>5</v>
      </c>
      <c r="F60" s="222" t="s">
        <v>907</v>
      </c>
      <c r="G60" s="222">
        <v>408</v>
      </c>
      <c r="H60" s="222" t="s">
        <v>260</v>
      </c>
      <c r="I60" s="222" t="s">
        <v>223</v>
      </c>
      <c r="J60" s="222" t="s">
        <v>1591</v>
      </c>
      <c r="K60" s="222"/>
      <c r="L60" s="223">
        <v>46156.416666666664</v>
      </c>
      <c r="M60" s="223">
        <v>46156.427083333336</v>
      </c>
      <c r="N60" s="222" t="s">
        <v>1657</v>
      </c>
      <c r="O60" s="155" t="s">
        <v>207</v>
      </c>
      <c r="P60" s="90"/>
      <c r="Q60" s="144" t="s">
        <v>207</v>
      </c>
      <c r="R60" s="90"/>
      <c r="S60" s="144" t="s">
        <v>207</v>
      </c>
      <c r="T60" s="90"/>
      <c r="U60" s="144" t="s">
        <v>207</v>
      </c>
      <c r="V60" s="90"/>
      <c r="W60" s="144" t="s">
        <v>207</v>
      </c>
      <c r="X60" s="90"/>
      <c r="Y60" s="144" t="s">
        <v>207</v>
      </c>
      <c r="Z60" s="177" t="str">
        <f>IF(AND(O60="",Q60="",S60="",U60="",W60=""),"",IF(OR(AND(O60&lt;&gt;"NA",O60&lt;&gt;"C",O60&lt;&gt;"NC",O60&lt;&gt;"SF",O60&lt;&gt;""),AND(Q60&lt;&gt;"NA",Q60&lt;&gt;"C",Q60&lt;&gt;"NC",Q60&lt;&gt;"SF",Q60&lt;&gt;""),AND(S60&lt;&gt;"NA",S60&lt;&gt;"C",S60&lt;&gt;"NC",S60&lt;&gt;"SF",S60&lt;&gt;""),AND(U60&lt;&gt;"NA",U60&lt;&gt;"C",U60&lt;&gt;"NC",U60&lt;&gt;"SF",U60&lt;&gt;""),AND(W60&lt;&gt;"NA",W60&lt;&gt;"C",W60&lt;&gt;"NC",W60&lt;&gt;"SF",W60&lt;&gt;"")),"FALSO",IF(AND(O60="NA",Q60="NA",S60="NA",U60="NA",W60="NA"),"NA",IF(OR(O60="NC",Q60="NC",S60="NC",U60="NC",W60="NC",O60="SF",Q60="SF",S60="SF",U60="SF",W60="SF"),"NC",IF(OR(O60="C",Q60="C",S60="C",U60="C",W60="C"),"C","")))))</f>
        <v>C</v>
      </c>
      <c r="AA60" s="197" t="str">
        <f>IF(AND(Y60="C",Z60="C"),"UTILIZOU O PDA CORRETAMENTE",IF(AND(Y60="C",Z60="NC"),"UTILIZOU O PDA CORRETAMENTE. NÃO HÁ FOTOS DE TODAS AS ETAPAS",IF(AND(Y60="NC",Z60="NC"),"NÃO UTILIZOU O PDA",IF(AND(Y60="NA",Z60="NA"),"NÃO AVALIADO POR FALHA DE SINCRONISMO"))))</f>
        <v>UTILIZOU O PDA CORRETAMENTE</v>
      </c>
      <c r="AB60" s="90" t="s">
        <v>207</v>
      </c>
      <c r="AC60" s="158" t="s">
        <v>6</v>
      </c>
      <c r="AD60" s="149" t="str">
        <f>E60</f>
        <v>SÃO PAULO</v>
      </c>
      <c r="AE60" s="93" t="s">
        <v>64</v>
      </c>
    </row>
    <row r="61" spans="1:31" ht="30" customHeight="1">
      <c r="A61" s="162" t="s">
        <v>201</v>
      </c>
      <c r="B61" s="176">
        <v>2693691075</v>
      </c>
      <c r="C61" s="176" t="s">
        <v>128</v>
      </c>
      <c r="D61" s="176" t="s">
        <v>64</v>
      </c>
      <c r="E61" s="176" t="s">
        <v>5</v>
      </c>
      <c r="F61" s="176" t="s">
        <v>1660</v>
      </c>
      <c r="G61" s="176">
        <v>193</v>
      </c>
      <c r="H61" s="176"/>
      <c r="I61" s="176" t="s">
        <v>223</v>
      </c>
      <c r="J61" s="176" t="s">
        <v>1591</v>
      </c>
      <c r="K61" s="176"/>
      <c r="L61" s="204">
        <v>46162.385416666664</v>
      </c>
      <c r="M61" s="204">
        <v>46162.395833333336</v>
      </c>
      <c r="N61" s="176" t="s">
        <v>1657</v>
      </c>
      <c r="O61" s="155" t="s">
        <v>207</v>
      </c>
      <c r="P61" s="90"/>
      <c r="Q61" s="144" t="s">
        <v>207</v>
      </c>
      <c r="R61" s="90"/>
      <c r="S61" s="144" t="s">
        <v>207</v>
      </c>
      <c r="T61" s="90"/>
      <c r="U61" s="144" t="s">
        <v>207</v>
      </c>
      <c r="V61" s="90"/>
      <c r="W61" s="144" t="s">
        <v>207</v>
      </c>
      <c r="X61" s="90"/>
      <c r="Y61" s="144" t="s">
        <v>207</v>
      </c>
      <c r="Z61" s="177" t="str">
        <f>IF(AND(O61="",Q61="",S61="",U61="",W61=""),"",IF(OR(AND(O61&lt;&gt;"NA",O61&lt;&gt;"C",O61&lt;&gt;"NC",O61&lt;&gt;"SF",O61&lt;&gt;""),AND(Q61&lt;&gt;"NA",Q61&lt;&gt;"C",Q61&lt;&gt;"NC",Q61&lt;&gt;"SF",Q61&lt;&gt;""),AND(S61&lt;&gt;"NA",S61&lt;&gt;"C",S61&lt;&gt;"NC",S61&lt;&gt;"SF",S61&lt;&gt;""),AND(U61&lt;&gt;"NA",U61&lt;&gt;"C",U61&lt;&gt;"NC",U61&lt;&gt;"SF",U61&lt;&gt;""),AND(W61&lt;&gt;"NA",W61&lt;&gt;"C",W61&lt;&gt;"NC",W61&lt;&gt;"SF",W61&lt;&gt;"")),"FALSO",IF(AND(O61="NA",Q61="NA",S61="NA",U61="NA",W61="NA"),"NA",IF(OR(O61="NC",Q61="NC",S61="NC",U61="NC",W61="NC",O61="SF",Q61="SF",S61="SF",U61="SF",W61="SF"),"NC",IF(OR(O61="C",Q61="C",S61="C",U61="C",W61="C"),"C","")))))</f>
        <v>C</v>
      </c>
      <c r="AA61" s="197" t="str">
        <f>IF(AND(Y61="C",Z61="C"),"UTILIZOU O PDA CORRETAMENTE",IF(AND(Y61="C",Z61="NC"),"UTILIZOU O PDA CORRETAMENTE. NÃO HÁ FOTOS DE TODAS AS ETAPAS",IF(AND(Y61="NC",Z61="NC"),"NÃO UTILIZOU O PDA",IF(AND(Y61="NA",Z61="NA"),"NÃO AVALIADO POR FALHA DE SINCRONISMO"))))</f>
        <v>UTILIZOU O PDA CORRETAMENTE</v>
      </c>
      <c r="AB61" s="90" t="s">
        <v>207</v>
      </c>
      <c r="AC61" s="158" t="s">
        <v>6</v>
      </c>
      <c r="AD61" s="149" t="str">
        <f>E61</f>
        <v>SÃO PAULO</v>
      </c>
      <c r="AE61" s="93" t="s">
        <v>64</v>
      </c>
    </row>
    <row r="62" spans="1:31" ht="30" customHeight="1">
      <c r="A62" s="162" t="s">
        <v>201</v>
      </c>
      <c r="B62" s="176">
        <v>2621671519</v>
      </c>
      <c r="C62" s="176" t="s">
        <v>135</v>
      </c>
      <c r="D62" s="176" t="s">
        <v>125</v>
      </c>
      <c r="E62" s="176" t="s">
        <v>5</v>
      </c>
      <c r="F62" s="176" t="s">
        <v>1661</v>
      </c>
      <c r="G62" s="176">
        <v>56</v>
      </c>
      <c r="H62" s="176"/>
      <c r="I62" s="176" t="s">
        <v>383</v>
      </c>
      <c r="J62" s="176" t="s">
        <v>1600</v>
      </c>
      <c r="K62" s="176" t="s">
        <v>1662</v>
      </c>
      <c r="L62" s="204">
        <v>46167.65625</v>
      </c>
      <c r="M62" s="204">
        <v>46167.664583333331</v>
      </c>
      <c r="N62" s="176" t="s">
        <v>270</v>
      </c>
      <c r="O62" s="155" t="s">
        <v>207</v>
      </c>
      <c r="P62" s="90"/>
      <c r="Q62" s="144" t="s">
        <v>207</v>
      </c>
      <c r="R62" s="90"/>
      <c r="S62" s="144" t="s">
        <v>207</v>
      </c>
      <c r="T62" s="90"/>
      <c r="U62" s="144" t="s">
        <v>207</v>
      </c>
      <c r="V62" s="90"/>
      <c r="W62" s="144" t="s">
        <v>207</v>
      </c>
      <c r="X62" s="90"/>
      <c r="Y62" s="144" t="s">
        <v>207</v>
      </c>
      <c r="Z62" s="177" t="str">
        <f>IF(AND(O62="",Q62="",S62="",U62="",W62=""),"",IF(OR(AND(O62&lt;&gt;"NA",O62&lt;&gt;"C",O62&lt;&gt;"NC",O62&lt;&gt;"SF",O62&lt;&gt;""),AND(Q62&lt;&gt;"NA",Q62&lt;&gt;"C",Q62&lt;&gt;"NC",Q62&lt;&gt;"SF",Q62&lt;&gt;""),AND(S62&lt;&gt;"NA",S62&lt;&gt;"C",S62&lt;&gt;"NC",S62&lt;&gt;"SF",S62&lt;&gt;""),AND(U62&lt;&gt;"NA",U62&lt;&gt;"C",U62&lt;&gt;"NC",U62&lt;&gt;"SF",U62&lt;&gt;""),AND(W62&lt;&gt;"NA",W62&lt;&gt;"C",W62&lt;&gt;"NC",W62&lt;&gt;"SF",W62&lt;&gt;"")),"FALSO",IF(AND(O62="NA",Q62="NA",S62="NA",U62="NA",W62="NA"),"NA",IF(OR(O62="NC",Q62="NC",S62="NC",U62="NC",W62="NC",O62="SF",Q62="SF",S62="SF",U62="SF",W62="SF"),"NC",IF(OR(O62="C",Q62="C",S62="C",U62="C",W62="C"),"C","")))))</f>
        <v>C</v>
      </c>
      <c r="AA62" s="197" t="str">
        <f>IF(AND(Y62="C",Z62="C"),"UTILIZOU O PDA CORRETAMENTE",IF(AND(Y62="C",Z62="NC"),"UTILIZOU O PDA CORRETAMENTE. NÃO HÁ FOTOS DE TODAS AS ETAPAS",IF(AND(Y62="NC",Z62="NC"),"NÃO UTILIZOU O PDA",IF(AND(Y62="NA",Z62="NA"),"NÃO AVALIADO POR FALHA DE SINCRONISMO"))))</f>
        <v>UTILIZOU O PDA CORRETAMENTE</v>
      </c>
      <c r="AB62" s="90" t="s">
        <v>207</v>
      </c>
      <c r="AC62" s="158" t="s">
        <v>6</v>
      </c>
      <c r="AD62" s="149" t="str">
        <f>E62</f>
        <v>SÃO PAULO</v>
      </c>
      <c r="AE62" s="93" t="s">
        <v>64</v>
      </c>
    </row>
    <row r="63" spans="1:31" ht="30" customHeight="1">
      <c r="A63" s="162" t="s">
        <v>201</v>
      </c>
      <c r="B63" s="176">
        <v>2618147440</v>
      </c>
      <c r="C63" s="176" t="s">
        <v>128</v>
      </c>
      <c r="D63" s="176" t="s">
        <v>64</v>
      </c>
      <c r="E63" s="176" t="s">
        <v>5</v>
      </c>
      <c r="F63" s="176" t="s">
        <v>1663</v>
      </c>
      <c r="G63" s="176">
        <v>30</v>
      </c>
      <c r="H63" s="176"/>
      <c r="I63" s="176" t="s">
        <v>335</v>
      </c>
      <c r="J63" s="176" t="s">
        <v>1594</v>
      </c>
      <c r="K63" s="176"/>
      <c r="L63" s="204">
        <v>46027.491666666669</v>
      </c>
      <c r="M63" s="204">
        <v>46027.500694444447</v>
      </c>
      <c r="N63" s="176" t="s">
        <v>1623</v>
      </c>
      <c r="O63" s="155" t="s">
        <v>207</v>
      </c>
      <c r="P63" s="90"/>
      <c r="Q63" s="144" t="s">
        <v>207</v>
      </c>
      <c r="R63" s="90"/>
      <c r="S63" s="144" t="s">
        <v>207</v>
      </c>
      <c r="T63" s="90"/>
      <c r="U63" s="144" t="s">
        <v>207</v>
      </c>
      <c r="V63" s="90"/>
      <c r="W63" s="144" t="s">
        <v>207</v>
      </c>
      <c r="X63" s="90"/>
      <c r="Y63" s="144" t="s">
        <v>207</v>
      </c>
      <c r="Z63" s="177" t="str">
        <f>IF(AND(O63="",Q63="",S63="",U63="",W63=""),"",IF(OR(AND(O63&lt;&gt;"NA",O63&lt;&gt;"C",O63&lt;&gt;"NC",O63&lt;&gt;"SF",O63&lt;&gt;""),AND(Q63&lt;&gt;"NA",Q63&lt;&gt;"C",Q63&lt;&gt;"NC",Q63&lt;&gt;"SF",Q63&lt;&gt;""),AND(S63&lt;&gt;"NA",S63&lt;&gt;"C",S63&lt;&gt;"NC",S63&lt;&gt;"SF",S63&lt;&gt;""),AND(U63&lt;&gt;"NA",U63&lt;&gt;"C",U63&lt;&gt;"NC",U63&lt;&gt;"SF",U63&lt;&gt;""),AND(W63&lt;&gt;"NA",W63&lt;&gt;"C",W63&lt;&gt;"NC",W63&lt;&gt;"SF",W63&lt;&gt;"")),"FALSO",IF(AND(O63="NA",Q63="NA",S63="NA",U63="NA",W63="NA"),"NA",IF(OR(O63="NC",Q63="NC",S63="NC",U63="NC",W63="NC",O63="SF",Q63="SF",S63="SF",U63="SF",W63="SF"),"NC",IF(OR(O63="C",Q63="C",S63="C",U63="C",W63="C"),"C","")))))</f>
        <v>C</v>
      </c>
      <c r="AA63" s="197" t="str">
        <f>IF(AND(Y63="C",Z63="C"),"UTILIZOU O PDA CORRETAMENTE",IF(AND(Y63="C",Z63="NC"),"UTILIZOU O PDA CORRETAMENTE. NÃO HÁ FOTOS DE TODAS AS ETAPAS",IF(AND(Y63="NC",Z63="NC"),"NÃO UTILIZOU O PDA",IF(AND(Y63="NA",Z63="NA"),"NÃO AVALIADO POR FALHA DE SINCRONISMO"))))</f>
        <v>UTILIZOU O PDA CORRETAMENTE</v>
      </c>
      <c r="AB63" s="90" t="s">
        <v>207</v>
      </c>
      <c r="AC63" s="158" t="s">
        <v>6</v>
      </c>
      <c r="AD63" s="149" t="str">
        <f>E63</f>
        <v>SÃO PAULO</v>
      </c>
      <c r="AE63" s="93" t="s">
        <v>64</v>
      </c>
    </row>
    <row r="64" spans="1:31" ht="30" customHeight="1">
      <c r="A64" s="162" t="s">
        <v>201</v>
      </c>
      <c r="B64" s="176">
        <v>2693882531</v>
      </c>
      <c r="C64" s="176" t="s">
        <v>128</v>
      </c>
      <c r="D64" s="176" t="s">
        <v>64</v>
      </c>
      <c r="E64" s="176" t="s">
        <v>5</v>
      </c>
      <c r="F64" s="176" t="s">
        <v>1663</v>
      </c>
      <c r="G64" s="176">
        <v>30</v>
      </c>
      <c r="H64" s="176"/>
      <c r="I64" s="176" t="s">
        <v>335</v>
      </c>
      <c r="J64" s="176" t="s">
        <v>1591</v>
      </c>
      <c r="K64" s="176"/>
      <c r="L64" s="204">
        <v>46163.555555555555</v>
      </c>
      <c r="M64" s="204">
        <v>46163.558333333334</v>
      </c>
      <c r="N64" s="176" t="s">
        <v>1617</v>
      </c>
      <c r="O64" s="155" t="s">
        <v>207</v>
      </c>
      <c r="P64" s="90"/>
      <c r="Q64" s="144" t="s">
        <v>207</v>
      </c>
      <c r="R64" s="90"/>
      <c r="S64" s="144" t="s">
        <v>207</v>
      </c>
      <c r="T64" s="90"/>
      <c r="U64" s="144" t="s">
        <v>207</v>
      </c>
      <c r="V64" s="90"/>
      <c r="W64" s="144" t="s">
        <v>207</v>
      </c>
      <c r="X64" s="90"/>
      <c r="Y64" s="144" t="s">
        <v>207</v>
      </c>
      <c r="Z64" s="177" t="str">
        <f>IF(AND(O64="",Q64="",S64="",U64="",W64=""),"",IF(OR(AND(O64&lt;&gt;"NA",O64&lt;&gt;"C",O64&lt;&gt;"NC",O64&lt;&gt;"SF",O64&lt;&gt;""),AND(Q64&lt;&gt;"NA",Q64&lt;&gt;"C",Q64&lt;&gt;"NC",Q64&lt;&gt;"SF",Q64&lt;&gt;""),AND(S64&lt;&gt;"NA",S64&lt;&gt;"C",S64&lt;&gt;"NC",S64&lt;&gt;"SF",S64&lt;&gt;""),AND(U64&lt;&gt;"NA",U64&lt;&gt;"C",U64&lt;&gt;"NC",U64&lt;&gt;"SF",U64&lt;&gt;""),AND(W64&lt;&gt;"NA",W64&lt;&gt;"C",W64&lt;&gt;"NC",W64&lt;&gt;"SF",W64&lt;&gt;"")),"FALSO",IF(AND(O64="NA",Q64="NA",S64="NA",U64="NA",W64="NA"),"NA",IF(OR(O64="NC",Q64="NC",S64="NC",U64="NC",W64="NC",O64="SF",Q64="SF",S64="SF",U64="SF",W64="SF"),"NC",IF(OR(O64="C",Q64="C",S64="C",U64="C",W64="C"),"C","")))))</f>
        <v>C</v>
      </c>
      <c r="AA64" s="197" t="str">
        <f>IF(AND(Y64="C",Z64="C"),"UTILIZOU O PDA CORRETAMENTE",IF(AND(Y64="C",Z64="NC"),"UTILIZOU O PDA CORRETAMENTE. NÃO HÁ FOTOS DE TODAS AS ETAPAS",IF(AND(Y64="NC",Z64="NC"),"NÃO UTILIZOU O PDA",IF(AND(Y64="NA",Z64="NA"),"NÃO AVALIADO POR FALHA DE SINCRONISMO"))))</f>
        <v>UTILIZOU O PDA CORRETAMENTE</v>
      </c>
      <c r="AB64" s="90" t="s">
        <v>207</v>
      </c>
      <c r="AC64" s="158" t="s">
        <v>6</v>
      </c>
      <c r="AD64" s="149" t="str">
        <f>E64</f>
        <v>SÃO PAULO</v>
      </c>
      <c r="AE64" s="93" t="s">
        <v>64</v>
      </c>
    </row>
    <row r="65" spans="1:31" ht="30" customHeight="1">
      <c r="A65" s="221" t="s">
        <v>201</v>
      </c>
      <c r="B65" s="222">
        <v>2620364327</v>
      </c>
      <c r="C65" s="222" t="s">
        <v>131</v>
      </c>
      <c r="D65" s="222" t="s">
        <v>64</v>
      </c>
      <c r="E65" s="222" t="s">
        <v>5</v>
      </c>
      <c r="F65" s="222" t="s">
        <v>1664</v>
      </c>
      <c r="G65" s="222">
        <v>139</v>
      </c>
      <c r="H65" s="222"/>
      <c r="I65" s="222" t="s">
        <v>432</v>
      </c>
      <c r="J65" s="222" t="s">
        <v>1594</v>
      </c>
      <c r="K65" s="222" t="s">
        <v>1665</v>
      </c>
      <c r="L65" s="223">
        <v>46156.581250000003</v>
      </c>
      <c r="M65" s="223">
        <v>46156.581944444442</v>
      </c>
      <c r="N65" s="222" t="s">
        <v>1623</v>
      </c>
      <c r="O65" s="155" t="s">
        <v>207</v>
      </c>
      <c r="P65" s="90"/>
      <c r="Q65" s="144" t="s">
        <v>207</v>
      </c>
      <c r="R65" s="90"/>
      <c r="S65" s="144" t="s">
        <v>207</v>
      </c>
      <c r="T65" s="90"/>
      <c r="U65" s="144" t="s">
        <v>207</v>
      </c>
      <c r="V65" s="90"/>
      <c r="W65" s="144" t="s">
        <v>207</v>
      </c>
      <c r="X65" s="90"/>
      <c r="Y65" s="144" t="s">
        <v>207</v>
      </c>
      <c r="Z65" s="177" t="str">
        <f>IF(AND(O65="",Q65="",S65="",U65="",W65=""),"",IF(OR(AND(O65&lt;&gt;"NA",O65&lt;&gt;"C",O65&lt;&gt;"NC",O65&lt;&gt;"SF",O65&lt;&gt;""),AND(Q65&lt;&gt;"NA",Q65&lt;&gt;"C",Q65&lt;&gt;"NC",Q65&lt;&gt;"SF",Q65&lt;&gt;""),AND(S65&lt;&gt;"NA",S65&lt;&gt;"C",S65&lt;&gt;"NC",S65&lt;&gt;"SF",S65&lt;&gt;""),AND(U65&lt;&gt;"NA",U65&lt;&gt;"C",U65&lt;&gt;"NC",U65&lt;&gt;"SF",U65&lt;&gt;""),AND(W65&lt;&gt;"NA",W65&lt;&gt;"C",W65&lt;&gt;"NC",W65&lt;&gt;"SF",W65&lt;&gt;"")),"FALSO",IF(AND(O65="NA",Q65="NA",S65="NA",U65="NA",W65="NA"),"NA",IF(OR(O65="NC",Q65="NC",S65="NC",U65="NC",W65="NC",O65="SF",Q65="SF",S65="SF",U65="SF",W65="SF"),"NC",IF(OR(O65="C",Q65="C",S65="C",U65="C",W65="C"),"C","")))))</f>
        <v>C</v>
      </c>
      <c r="AA65" s="197" t="str">
        <f>IF(AND(Y65="C",Z65="C"),"UTILIZOU O PDA CORRETAMENTE",IF(AND(Y65="C",Z65="NC"),"UTILIZOU O PDA CORRETAMENTE. NÃO HÁ FOTOS DE TODAS AS ETAPAS",IF(AND(Y65="NC",Z65="NC"),"NÃO UTILIZOU O PDA",IF(AND(Y65="NA",Z65="NA"),"NÃO AVALIADO POR FALHA DE SINCRONISMO"))))</f>
        <v>UTILIZOU O PDA CORRETAMENTE</v>
      </c>
      <c r="AB65" s="90" t="s">
        <v>207</v>
      </c>
      <c r="AC65" s="158" t="s">
        <v>6</v>
      </c>
      <c r="AD65" s="149" t="str">
        <f>E65</f>
        <v>SÃO PAULO</v>
      </c>
      <c r="AE65" s="93" t="s">
        <v>64</v>
      </c>
    </row>
    <row r="66" spans="1:31" ht="30" customHeight="1">
      <c r="A66" s="162" t="s">
        <v>201</v>
      </c>
      <c r="B66" s="176">
        <v>2694118192</v>
      </c>
      <c r="C66" s="176" t="s">
        <v>132</v>
      </c>
      <c r="D66" s="176" t="s">
        <v>64</v>
      </c>
      <c r="E66" s="176" t="s">
        <v>5</v>
      </c>
      <c r="F66" s="176" t="s">
        <v>1666</v>
      </c>
      <c r="G66" s="176">
        <v>56</v>
      </c>
      <c r="H66" s="176" t="s">
        <v>208</v>
      </c>
      <c r="I66" s="176" t="s">
        <v>223</v>
      </c>
      <c r="J66" s="176" t="s">
        <v>1594</v>
      </c>
      <c r="K66" s="176" t="s">
        <v>217</v>
      </c>
      <c r="L66" s="204">
        <v>46168.461111111108</v>
      </c>
      <c r="M66" s="204">
        <v>46168.477083333331</v>
      </c>
      <c r="N66" s="176" t="s">
        <v>1657</v>
      </c>
      <c r="O66" s="155" t="s">
        <v>207</v>
      </c>
      <c r="P66" s="90"/>
      <c r="Q66" s="144" t="s">
        <v>207</v>
      </c>
      <c r="R66" s="90"/>
      <c r="S66" s="144" t="s">
        <v>207</v>
      </c>
      <c r="T66" s="90"/>
      <c r="U66" s="144" t="s">
        <v>207</v>
      </c>
      <c r="V66" s="90"/>
      <c r="W66" s="144" t="s">
        <v>207</v>
      </c>
      <c r="X66" s="90"/>
      <c r="Y66" s="144" t="s">
        <v>207</v>
      </c>
      <c r="Z66" s="177" t="str">
        <f>IF(AND(O66="",Q66="",S66="",U66="",W66=""),"",IF(OR(AND(O66&lt;&gt;"NA",O66&lt;&gt;"C",O66&lt;&gt;"NC",O66&lt;&gt;"SF",O66&lt;&gt;""),AND(Q66&lt;&gt;"NA",Q66&lt;&gt;"C",Q66&lt;&gt;"NC",Q66&lt;&gt;"SF",Q66&lt;&gt;""),AND(S66&lt;&gt;"NA",S66&lt;&gt;"C",S66&lt;&gt;"NC",S66&lt;&gt;"SF",S66&lt;&gt;""),AND(U66&lt;&gt;"NA",U66&lt;&gt;"C",U66&lt;&gt;"NC",U66&lt;&gt;"SF",U66&lt;&gt;""),AND(W66&lt;&gt;"NA",W66&lt;&gt;"C",W66&lt;&gt;"NC",W66&lt;&gt;"SF",W66&lt;&gt;"")),"FALSO",IF(AND(O66="NA",Q66="NA",S66="NA",U66="NA",W66="NA"),"NA",IF(OR(O66="NC",Q66="NC",S66="NC",U66="NC",W66="NC",O66="SF",Q66="SF",S66="SF",U66="SF",W66="SF"),"NC",IF(OR(O66="C",Q66="C",S66="C",U66="C",W66="C"),"C","")))))</f>
        <v>C</v>
      </c>
      <c r="AA66" s="197" t="str">
        <f>IF(AND(Y66="C",Z66="C"),"UTILIZOU O PDA CORRETAMENTE",IF(AND(Y66="C",Z66="NC"),"UTILIZOU O PDA CORRETAMENTE. NÃO HÁ FOTOS DE TODAS AS ETAPAS",IF(AND(Y66="NC",Z66="NC"),"NÃO UTILIZOU O PDA",IF(AND(Y66="NA",Z66="NA"),"NÃO AVALIADO POR FALHA DE SINCRONISMO"))))</f>
        <v>UTILIZOU O PDA CORRETAMENTE</v>
      </c>
      <c r="AB66" s="90" t="s">
        <v>207</v>
      </c>
      <c r="AC66" s="158" t="s">
        <v>6</v>
      </c>
      <c r="AD66" s="149" t="str">
        <f>E66</f>
        <v>SÃO PAULO</v>
      </c>
      <c r="AE66" s="93" t="s">
        <v>64</v>
      </c>
    </row>
    <row r="67" spans="1:31" ht="30" customHeight="1">
      <c r="A67" s="162" t="s">
        <v>201</v>
      </c>
      <c r="B67" s="176">
        <v>2618869011</v>
      </c>
      <c r="C67" s="176" t="s">
        <v>128</v>
      </c>
      <c r="D67" s="176" t="s">
        <v>64</v>
      </c>
      <c r="E67" s="176" t="s">
        <v>5</v>
      </c>
      <c r="F67" s="176" t="s">
        <v>1667</v>
      </c>
      <c r="G67" s="176">
        <v>51</v>
      </c>
      <c r="H67" s="176" t="s">
        <v>211</v>
      </c>
      <c r="I67" s="176" t="s">
        <v>414</v>
      </c>
      <c r="J67" s="176" t="s">
        <v>1591</v>
      </c>
      <c r="K67" s="176" t="s">
        <v>1668</v>
      </c>
      <c r="L67" s="204">
        <v>46178.629166666666</v>
      </c>
      <c r="M67" s="204">
        <v>46178.630555555559</v>
      </c>
      <c r="N67" s="176" t="s">
        <v>1592</v>
      </c>
      <c r="O67" s="155" t="s">
        <v>230</v>
      </c>
      <c r="P67" s="90"/>
      <c r="Q67" s="144" t="s">
        <v>230</v>
      </c>
      <c r="R67" s="90"/>
      <c r="S67" s="144" t="s">
        <v>230</v>
      </c>
      <c r="T67" s="90"/>
      <c r="U67" s="144" t="s">
        <v>230</v>
      </c>
      <c r="V67" s="90"/>
      <c r="W67" s="144" t="s">
        <v>230</v>
      </c>
      <c r="X67" s="90"/>
      <c r="Y67" s="144" t="s">
        <v>231</v>
      </c>
      <c r="Z67" s="177" t="str">
        <f>IF(AND(O67="",Q67="",S67="",U67="",W67=""),"",IF(OR(AND(O67&lt;&gt;"NA",O67&lt;&gt;"C",O67&lt;&gt;"NC",O67&lt;&gt;"SF",O67&lt;&gt;""),AND(Q67&lt;&gt;"NA",Q67&lt;&gt;"C",Q67&lt;&gt;"NC",Q67&lt;&gt;"SF",Q67&lt;&gt;""),AND(S67&lt;&gt;"NA",S67&lt;&gt;"C",S67&lt;&gt;"NC",S67&lt;&gt;"SF",S67&lt;&gt;""),AND(U67&lt;&gt;"NA",U67&lt;&gt;"C",U67&lt;&gt;"NC",U67&lt;&gt;"SF",U67&lt;&gt;""),AND(W67&lt;&gt;"NA",W67&lt;&gt;"C",W67&lt;&gt;"NC",W67&lt;&gt;"SF",W67&lt;&gt;"")),"FALSO",IF(AND(O67="NA",Q67="NA",S67="NA",U67="NA",W67="NA"),"NA",IF(OR(O67="NC",Q67="NC",S67="NC",U67="NC",W67="NC",O67="SF",Q67="SF",S67="SF",U67="SF",W67="SF"),"NC",IF(OR(O67="C",Q67="C",S67="C",U67="C",W67="C"),"C","")))))</f>
        <v>NC</v>
      </c>
      <c r="AA67" s="197" t="str">
        <f>IF(AND(Y67="C",Z67="C"),"UTILIZOU O PDA CORRETAMENTE",IF(AND(Y67="C",Z67="NC"),"UTILIZOU O PDA CORRETAMENTE. NÃO HÁ FOTOS DE TODAS AS ETAPAS",IF(AND(Y67="NC",Z67="NC"),"NÃO UTILIZOU O PDA",IF(AND(Y67="NA",Z67="NA"),"NÃO AVALIADO POR FALHA DE SINCRONISMO"))))</f>
        <v>NÃO UTILIZOU O PDA</v>
      </c>
      <c r="AB67" s="90" t="s">
        <v>207</v>
      </c>
      <c r="AC67" s="158" t="s">
        <v>6</v>
      </c>
      <c r="AD67" s="149" t="str">
        <f>E67</f>
        <v>SÃO PAULO</v>
      </c>
      <c r="AE67" s="93" t="s">
        <v>64</v>
      </c>
    </row>
    <row r="68" spans="1:31" ht="30" customHeight="1">
      <c r="A68" s="221" t="s">
        <v>201</v>
      </c>
      <c r="B68" s="222">
        <v>2693263970</v>
      </c>
      <c r="C68" s="222" t="s">
        <v>128</v>
      </c>
      <c r="D68" s="222" t="s">
        <v>64</v>
      </c>
      <c r="E68" s="222" t="s">
        <v>5</v>
      </c>
      <c r="F68" s="222" t="s">
        <v>1669</v>
      </c>
      <c r="G68" s="222">
        <v>20</v>
      </c>
      <c r="H68" s="222" t="s">
        <v>203</v>
      </c>
      <c r="I68" s="222" t="s">
        <v>233</v>
      </c>
      <c r="J68" s="222" t="s">
        <v>1594</v>
      </c>
      <c r="K68" s="222" t="s">
        <v>217</v>
      </c>
      <c r="L68" s="223">
        <v>46156.372916666667</v>
      </c>
      <c r="M68" s="223">
        <v>46156.374305555553</v>
      </c>
      <c r="N68" s="222" t="s">
        <v>1592</v>
      </c>
      <c r="O68" s="155" t="s">
        <v>207</v>
      </c>
      <c r="P68" s="90"/>
      <c r="Q68" s="144" t="s">
        <v>207</v>
      </c>
      <c r="R68" s="90"/>
      <c r="S68" s="144" t="s">
        <v>207</v>
      </c>
      <c r="T68" s="90"/>
      <c r="U68" s="144" t="s">
        <v>207</v>
      </c>
      <c r="V68" s="90"/>
      <c r="W68" s="144" t="s">
        <v>207</v>
      </c>
      <c r="X68" s="90"/>
      <c r="Y68" s="144" t="s">
        <v>207</v>
      </c>
      <c r="Z68" s="177" t="str">
        <f>IF(AND(O68="",Q68="",S68="",U68="",W68=""),"",IF(OR(AND(O68&lt;&gt;"NA",O68&lt;&gt;"C",O68&lt;&gt;"NC",O68&lt;&gt;"SF",O68&lt;&gt;""),AND(Q68&lt;&gt;"NA",Q68&lt;&gt;"C",Q68&lt;&gt;"NC",Q68&lt;&gt;"SF",Q68&lt;&gt;""),AND(S68&lt;&gt;"NA",S68&lt;&gt;"C",S68&lt;&gt;"NC",S68&lt;&gt;"SF",S68&lt;&gt;""),AND(U68&lt;&gt;"NA",U68&lt;&gt;"C",U68&lt;&gt;"NC",U68&lt;&gt;"SF",U68&lt;&gt;""),AND(W68&lt;&gt;"NA",W68&lt;&gt;"C",W68&lt;&gt;"NC",W68&lt;&gt;"SF",W68&lt;&gt;"")),"FALSO",IF(AND(O68="NA",Q68="NA",S68="NA",U68="NA",W68="NA"),"NA",IF(OR(O68="NC",Q68="NC",S68="NC",U68="NC",W68="NC",O68="SF",Q68="SF",S68="SF",U68="SF",W68="SF"),"NC",IF(OR(O68="C",Q68="C",S68="C",U68="C",W68="C"),"C","")))))</f>
        <v>C</v>
      </c>
      <c r="AA68" s="197" t="str">
        <f>IF(AND(Y68="C",Z68="C"),"UTILIZOU O PDA CORRETAMENTE",IF(AND(Y68="C",Z68="NC"),"UTILIZOU O PDA CORRETAMENTE. NÃO HÁ FOTOS DE TODAS AS ETAPAS",IF(AND(Y68="NC",Z68="NC"),"NÃO UTILIZOU O PDA",IF(AND(Y68="NA",Z68="NA"),"NÃO AVALIADO POR FALHA DE SINCRONISMO"))))</f>
        <v>UTILIZOU O PDA CORRETAMENTE</v>
      </c>
      <c r="AB68" s="90" t="s">
        <v>207</v>
      </c>
      <c r="AC68" s="158" t="s">
        <v>6</v>
      </c>
      <c r="AD68" s="149" t="str">
        <f>E68</f>
        <v>SÃO PAULO</v>
      </c>
      <c r="AE68" s="93" t="s">
        <v>64</v>
      </c>
    </row>
    <row r="69" spans="1:31" ht="30" customHeight="1">
      <c r="A69" s="162" t="s">
        <v>201</v>
      </c>
      <c r="B69" s="176">
        <v>2621257666</v>
      </c>
      <c r="C69" s="176" t="s">
        <v>129</v>
      </c>
      <c r="D69" s="176" t="s">
        <v>125</v>
      </c>
      <c r="E69" s="176" t="s">
        <v>5</v>
      </c>
      <c r="F69" s="176" t="s">
        <v>1670</v>
      </c>
      <c r="G69" s="176">
        <v>262</v>
      </c>
      <c r="H69" s="176" t="s">
        <v>217</v>
      </c>
      <c r="I69" s="176" t="s">
        <v>223</v>
      </c>
      <c r="J69" s="176" t="s">
        <v>1671</v>
      </c>
      <c r="K69" s="176" t="s">
        <v>1672</v>
      </c>
      <c r="L69" s="204">
        <v>46162.627083333333</v>
      </c>
      <c r="M69" s="204">
        <v>46162.62777777778</v>
      </c>
      <c r="N69" s="176" t="s">
        <v>1657</v>
      </c>
      <c r="O69" s="155" t="s">
        <v>207</v>
      </c>
      <c r="P69" s="90"/>
      <c r="Q69" s="144" t="s">
        <v>207</v>
      </c>
      <c r="R69" s="90"/>
      <c r="S69" s="144" t="s">
        <v>207</v>
      </c>
      <c r="T69" s="90"/>
      <c r="U69" s="144" t="s">
        <v>207</v>
      </c>
      <c r="V69" s="90"/>
      <c r="W69" s="144" t="s">
        <v>207</v>
      </c>
      <c r="X69" s="90"/>
      <c r="Y69" s="144" t="s">
        <v>207</v>
      </c>
      <c r="Z69" s="177" t="str">
        <f>IF(AND(O69="",Q69="",S69="",U69="",W69=""),"",IF(OR(AND(O69&lt;&gt;"NA",O69&lt;&gt;"C",O69&lt;&gt;"NC",O69&lt;&gt;"SF",O69&lt;&gt;""),AND(Q69&lt;&gt;"NA",Q69&lt;&gt;"C",Q69&lt;&gt;"NC",Q69&lt;&gt;"SF",Q69&lt;&gt;""),AND(S69&lt;&gt;"NA",S69&lt;&gt;"C",S69&lt;&gt;"NC",S69&lt;&gt;"SF",S69&lt;&gt;""),AND(U69&lt;&gt;"NA",U69&lt;&gt;"C",U69&lt;&gt;"NC",U69&lt;&gt;"SF",U69&lt;&gt;""),AND(W69&lt;&gt;"NA",W69&lt;&gt;"C",W69&lt;&gt;"NC",W69&lt;&gt;"SF",W69&lt;&gt;"")),"FALSO",IF(AND(O69="NA",Q69="NA",S69="NA",U69="NA",W69="NA"),"NA",IF(OR(O69="NC",Q69="NC",S69="NC",U69="NC",W69="NC",O69="SF",Q69="SF",S69="SF",U69="SF",W69="SF"),"NC",IF(OR(O69="C",Q69="C",S69="C",U69="C",W69="C"),"C","")))))</f>
        <v>C</v>
      </c>
      <c r="AA69" s="197" t="str">
        <f>IF(AND(Y69="C",Z69="C"),"UTILIZOU O PDA CORRETAMENTE",IF(AND(Y69="C",Z69="NC"),"UTILIZOU O PDA CORRETAMENTE. NÃO HÁ FOTOS DE TODAS AS ETAPAS",IF(AND(Y69="NC",Z69="NC"),"NÃO UTILIZOU O PDA",IF(AND(Y69="NA",Z69="NA"),"NÃO AVALIADO POR FALHA DE SINCRONISMO"))))</f>
        <v>UTILIZOU O PDA CORRETAMENTE</v>
      </c>
      <c r="AB69" s="90" t="s">
        <v>207</v>
      </c>
      <c r="AC69" s="158" t="s">
        <v>6</v>
      </c>
      <c r="AD69" s="149" t="str">
        <f>E69</f>
        <v>SÃO PAULO</v>
      </c>
      <c r="AE69" s="93" t="s">
        <v>64</v>
      </c>
    </row>
    <row r="70" spans="1:31" ht="30" customHeight="1">
      <c r="A70" s="162" t="s">
        <v>201</v>
      </c>
      <c r="B70" s="176">
        <v>2692626045</v>
      </c>
      <c r="C70" s="176" t="s">
        <v>131</v>
      </c>
      <c r="D70" s="176" t="s">
        <v>64</v>
      </c>
      <c r="E70" s="176" t="s">
        <v>5</v>
      </c>
      <c r="F70" s="176" t="s">
        <v>306</v>
      </c>
      <c r="G70" s="176">
        <v>21</v>
      </c>
      <c r="H70" s="176" t="s">
        <v>211</v>
      </c>
      <c r="I70" s="176" t="s">
        <v>261</v>
      </c>
      <c r="J70" s="176" t="s">
        <v>1594</v>
      </c>
      <c r="K70" s="176" t="s">
        <v>217</v>
      </c>
      <c r="L70" s="204">
        <v>46208.469444444447</v>
      </c>
      <c r="M70" s="204">
        <v>46208.474305555559</v>
      </c>
      <c r="N70" s="176" t="s">
        <v>1592</v>
      </c>
      <c r="O70" s="155" t="s">
        <v>207</v>
      </c>
      <c r="P70" s="90"/>
      <c r="Q70" s="144" t="s">
        <v>207</v>
      </c>
      <c r="R70" s="90"/>
      <c r="S70" s="144" t="s">
        <v>207</v>
      </c>
      <c r="T70" s="90"/>
      <c r="U70" s="144" t="s">
        <v>207</v>
      </c>
      <c r="V70" s="90"/>
      <c r="W70" s="144" t="s">
        <v>207</v>
      </c>
      <c r="X70" s="90"/>
      <c r="Y70" s="144" t="s">
        <v>207</v>
      </c>
      <c r="Z70" s="177" t="str">
        <f>IF(AND(O70="",Q70="",S70="",U70="",W70=""),"",IF(OR(AND(O70&lt;&gt;"NA",O70&lt;&gt;"C",O70&lt;&gt;"NC",O70&lt;&gt;"SF",O70&lt;&gt;""),AND(Q70&lt;&gt;"NA",Q70&lt;&gt;"C",Q70&lt;&gt;"NC",Q70&lt;&gt;"SF",Q70&lt;&gt;""),AND(S70&lt;&gt;"NA",S70&lt;&gt;"C",S70&lt;&gt;"NC",S70&lt;&gt;"SF",S70&lt;&gt;""),AND(U70&lt;&gt;"NA",U70&lt;&gt;"C",U70&lt;&gt;"NC",U70&lt;&gt;"SF",U70&lt;&gt;""),AND(W70&lt;&gt;"NA",W70&lt;&gt;"C",W70&lt;&gt;"NC",W70&lt;&gt;"SF",W70&lt;&gt;"")),"FALSO",IF(AND(O70="NA",Q70="NA",S70="NA",U70="NA",W70="NA"),"NA",IF(OR(O70="NC",Q70="NC",S70="NC",U70="NC",W70="NC",O70="SF",Q70="SF",S70="SF",U70="SF",W70="SF"),"NC",IF(OR(O70="C",Q70="C",S70="C",U70="C",W70="C"),"C","")))))</f>
        <v>C</v>
      </c>
      <c r="AA70" s="197" t="str">
        <f>IF(AND(Y70="C",Z70="C"),"UTILIZOU O PDA CORRETAMENTE",IF(AND(Y70="C",Z70="NC"),"UTILIZOU O PDA CORRETAMENTE. NÃO HÁ FOTOS DE TODAS AS ETAPAS",IF(AND(Y70="NC",Z70="NC"),"NÃO UTILIZOU O PDA",IF(AND(Y70="NA",Z70="NA"),"NÃO AVALIADO POR FALHA DE SINCRONISMO"))))</f>
        <v>UTILIZOU O PDA CORRETAMENTE</v>
      </c>
      <c r="AB70" s="90" t="s">
        <v>207</v>
      </c>
      <c r="AC70" s="158" t="s">
        <v>6</v>
      </c>
      <c r="AD70" s="149" t="str">
        <f>E70</f>
        <v>SÃO PAULO</v>
      </c>
      <c r="AE70" s="93" t="s">
        <v>64</v>
      </c>
    </row>
    <row r="71" spans="1:31" ht="30" customHeight="1">
      <c r="A71" s="162" t="s">
        <v>201</v>
      </c>
      <c r="B71" s="176">
        <v>2621043034</v>
      </c>
      <c r="C71" s="176" t="s">
        <v>134</v>
      </c>
      <c r="D71" s="176" t="s">
        <v>125</v>
      </c>
      <c r="E71" s="176" t="s">
        <v>5</v>
      </c>
      <c r="F71" s="176" t="s">
        <v>1673</v>
      </c>
      <c r="G71" s="176">
        <v>255</v>
      </c>
      <c r="H71" s="176"/>
      <c r="I71" s="176" t="s">
        <v>316</v>
      </c>
      <c r="J71" s="176" t="s">
        <v>1618</v>
      </c>
      <c r="K71" s="176" t="s">
        <v>687</v>
      </c>
      <c r="L71" s="204">
        <v>46161.67083333333</v>
      </c>
      <c r="M71" s="204">
        <v>46161.672222222223</v>
      </c>
      <c r="N71" s="176" t="s">
        <v>229</v>
      </c>
      <c r="O71" s="155" t="s">
        <v>62</v>
      </c>
      <c r="P71" s="90"/>
      <c r="Q71" s="144" t="s">
        <v>62</v>
      </c>
      <c r="R71" s="90"/>
      <c r="S71" s="144" t="s">
        <v>62</v>
      </c>
      <c r="T71" s="90"/>
      <c r="U71" s="144" t="s">
        <v>62</v>
      </c>
      <c r="V71" s="90"/>
      <c r="W71" s="144" t="s">
        <v>62</v>
      </c>
      <c r="X71" s="90"/>
      <c r="Y71" s="144" t="s">
        <v>62</v>
      </c>
      <c r="Z71" s="177" t="str">
        <f>IF(AND(O71="",Q71="",S71="",U71="",W71=""),"",IF(OR(AND(O71&lt;&gt;"NA",O71&lt;&gt;"C",O71&lt;&gt;"NC",O71&lt;&gt;"SF",O71&lt;&gt;""),AND(Q71&lt;&gt;"NA",Q71&lt;&gt;"C",Q71&lt;&gt;"NC",Q71&lt;&gt;"SF",Q71&lt;&gt;""),AND(S71&lt;&gt;"NA",S71&lt;&gt;"C",S71&lt;&gt;"NC",S71&lt;&gt;"SF",S71&lt;&gt;""),AND(U71&lt;&gt;"NA",U71&lt;&gt;"C",U71&lt;&gt;"NC",U71&lt;&gt;"SF",U71&lt;&gt;""),AND(W71&lt;&gt;"NA",W71&lt;&gt;"C",W71&lt;&gt;"NC",W71&lt;&gt;"SF",W71&lt;&gt;"")),"FALSO",IF(AND(O71="NA",Q71="NA",S71="NA",U71="NA",W71="NA"),"NA",IF(OR(O71="NC",Q71="NC",S71="NC",U71="NC",W71="NC",O71="SF",Q71="SF",S71="SF",U71="SF",W71="SF"),"NC",IF(OR(O71="C",Q71="C",S71="C",U71="C",W71="C"),"C","")))))</f>
        <v>NA</v>
      </c>
      <c r="AA71" s="197" t="str">
        <f>IF(AND(Y71="C",Z71="C"),"UTILIZOU O PDA CORRETAMENTE",IF(AND(Y71="C",Z71="NC"),"UTILIZOU O PDA CORRETAMENTE. NÃO HÁ FOTOS DE TODAS AS ETAPAS",IF(AND(Y71="NC",Z71="NC"),"NÃO UTILIZOU O PDA",IF(AND(Y71="NA",Z71="NA"),"NÃO AVALIADO POR FALHA DE SINCRONISMO"))))</f>
        <v>NÃO AVALIADO POR FALHA DE SINCRONISMO</v>
      </c>
      <c r="AB71" s="90" t="s">
        <v>207</v>
      </c>
      <c r="AC71" s="158" t="s">
        <v>6</v>
      </c>
      <c r="AD71" s="149" t="str">
        <f>E71</f>
        <v>SÃO PAULO</v>
      </c>
      <c r="AE71" s="93" t="s">
        <v>64</v>
      </c>
    </row>
    <row r="72" spans="1:31" ht="30" customHeight="1">
      <c r="A72" s="162" t="s">
        <v>201</v>
      </c>
      <c r="B72" s="176">
        <v>2621521341</v>
      </c>
      <c r="C72" s="176" t="s">
        <v>131</v>
      </c>
      <c r="D72" s="176" t="s">
        <v>64</v>
      </c>
      <c r="E72" s="176" t="s">
        <v>5</v>
      </c>
      <c r="F72" s="176" t="s">
        <v>1674</v>
      </c>
      <c r="G72" s="176">
        <v>216</v>
      </c>
      <c r="H72" s="176" t="s">
        <v>217</v>
      </c>
      <c r="I72" s="176" t="s">
        <v>671</v>
      </c>
      <c r="J72" s="176" t="s">
        <v>1594</v>
      </c>
      <c r="K72" s="176" t="s">
        <v>217</v>
      </c>
      <c r="L72" s="204">
        <v>46164.490972222222</v>
      </c>
      <c r="M72" s="204">
        <v>46164.508333333331</v>
      </c>
      <c r="N72" s="176" t="s">
        <v>1131</v>
      </c>
      <c r="O72" s="155" t="s">
        <v>207</v>
      </c>
      <c r="P72" s="90"/>
      <c r="Q72" s="144" t="s">
        <v>207</v>
      </c>
      <c r="R72" s="90"/>
      <c r="S72" s="144" t="s">
        <v>207</v>
      </c>
      <c r="T72" s="90"/>
      <c r="U72" s="144" t="s">
        <v>207</v>
      </c>
      <c r="V72" s="90"/>
      <c r="W72" s="144" t="s">
        <v>207</v>
      </c>
      <c r="X72" s="90"/>
      <c r="Y72" s="144" t="s">
        <v>207</v>
      </c>
      <c r="Z72" s="177" t="str">
        <f>IF(AND(O72="",Q72="",S72="",U72="",W72=""),"",IF(OR(AND(O72&lt;&gt;"NA",O72&lt;&gt;"C",O72&lt;&gt;"NC",O72&lt;&gt;"SF",O72&lt;&gt;""),AND(Q72&lt;&gt;"NA",Q72&lt;&gt;"C",Q72&lt;&gt;"NC",Q72&lt;&gt;"SF",Q72&lt;&gt;""),AND(S72&lt;&gt;"NA",S72&lt;&gt;"C",S72&lt;&gt;"NC",S72&lt;&gt;"SF",S72&lt;&gt;""),AND(U72&lt;&gt;"NA",U72&lt;&gt;"C",U72&lt;&gt;"NC",U72&lt;&gt;"SF",U72&lt;&gt;""),AND(W72&lt;&gt;"NA",W72&lt;&gt;"C",W72&lt;&gt;"NC",W72&lt;&gt;"SF",W72&lt;&gt;"")),"FALSO",IF(AND(O72="NA",Q72="NA",S72="NA",U72="NA",W72="NA"),"NA",IF(OR(O72="NC",Q72="NC",S72="NC",U72="NC",W72="NC",O72="SF",Q72="SF",S72="SF",U72="SF",W72="SF"),"NC",IF(OR(O72="C",Q72="C",S72="C",U72="C",W72="C"),"C","")))))</f>
        <v>C</v>
      </c>
      <c r="AA72" s="197" t="str">
        <f>IF(AND(Y72="C",Z72="C"),"UTILIZOU O PDA CORRETAMENTE",IF(AND(Y72="C",Z72="NC"),"UTILIZOU O PDA CORRETAMENTE. NÃO HÁ FOTOS DE TODAS AS ETAPAS",IF(AND(Y72="NC",Z72="NC"),"NÃO UTILIZOU O PDA",IF(AND(Y72="NA",Z72="NA"),"NÃO AVALIADO POR FALHA DE SINCRONISMO"))))</f>
        <v>UTILIZOU O PDA CORRETAMENTE</v>
      </c>
      <c r="AB72" s="90" t="s">
        <v>207</v>
      </c>
      <c r="AC72" s="158" t="s">
        <v>6</v>
      </c>
      <c r="AD72" s="149" t="str">
        <f>E72</f>
        <v>SÃO PAULO</v>
      </c>
      <c r="AE72" s="93" t="s">
        <v>64</v>
      </c>
    </row>
    <row r="73" spans="1:31" ht="30" customHeight="1">
      <c r="A73" s="162" t="s">
        <v>201</v>
      </c>
      <c r="B73" s="176">
        <v>2619354622</v>
      </c>
      <c r="C73" s="176" t="s">
        <v>128</v>
      </c>
      <c r="D73" s="176" t="s">
        <v>64</v>
      </c>
      <c r="E73" s="176" t="s">
        <v>5</v>
      </c>
      <c r="F73" s="176" t="s">
        <v>1675</v>
      </c>
      <c r="G73" s="176">
        <v>347</v>
      </c>
      <c r="H73" s="176" t="s">
        <v>211</v>
      </c>
      <c r="I73" s="176" t="s">
        <v>283</v>
      </c>
      <c r="J73" s="176" t="s">
        <v>1591</v>
      </c>
      <c r="K73" s="176"/>
      <c r="L73" s="204">
        <v>46270.584722222222</v>
      </c>
      <c r="M73" s="204">
        <v>46270.586805555555</v>
      </c>
      <c r="N73" s="176" t="s">
        <v>1596</v>
      </c>
      <c r="O73" s="155" t="s">
        <v>207</v>
      </c>
      <c r="P73" s="90"/>
      <c r="Q73" s="144" t="s">
        <v>207</v>
      </c>
      <c r="R73" s="90"/>
      <c r="S73" s="144" t="s">
        <v>207</v>
      </c>
      <c r="T73" s="90"/>
      <c r="U73" s="144" t="s">
        <v>207</v>
      </c>
      <c r="V73" s="90"/>
      <c r="W73" s="144" t="s">
        <v>207</v>
      </c>
      <c r="X73" s="90"/>
      <c r="Y73" s="144" t="s">
        <v>207</v>
      </c>
      <c r="Z73" s="177" t="str">
        <f>IF(AND(O73="",Q73="",S73="",U73="",W73=""),"",IF(OR(AND(O73&lt;&gt;"NA",O73&lt;&gt;"C",O73&lt;&gt;"NC",O73&lt;&gt;"SF",O73&lt;&gt;""),AND(Q73&lt;&gt;"NA",Q73&lt;&gt;"C",Q73&lt;&gt;"NC",Q73&lt;&gt;"SF",Q73&lt;&gt;""),AND(S73&lt;&gt;"NA",S73&lt;&gt;"C",S73&lt;&gt;"NC",S73&lt;&gt;"SF",S73&lt;&gt;""),AND(U73&lt;&gt;"NA",U73&lt;&gt;"C",U73&lt;&gt;"NC",U73&lt;&gt;"SF",U73&lt;&gt;""),AND(W73&lt;&gt;"NA",W73&lt;&gt;"C",W73&lt;&gt;"NC",W73&lt;&gt;"SF",W73&lt;&gt;"")),"FALSO",IF(AND(O73="NA",Q73="NA",S73="NA",U73="NA",W73="NA"),"NA",IF(OR(O73="NC",Q73="NC",S73="NC",U73="NC",W73="NC",O73="SF",Q73="SF",S73="SF",U73="SF",W73="SF"),"NC",IF(OR(O73="C",Q73="C",S73="C",U73="C",W73="C"),"C","")))))</f>
        <v>C</v>
      </c>
      <c r="AA73" s="197" t="str">
        <f>IF(AND(Y73="C",Z73="C"),"UTILIZOU O PDA CORRETAMENTE",IF(AND(Y73="C",Z73="NC"),"UTILIZOU O PDA CORRETAMENTE. NÃO HÁ FOTOS DE TODAS AS ETAPAS",IF(AND(Y73="NC",Z73="NC"),"NÃO UTILIZOU O PDA",IF(AND(Y73="NA",Z73="NA"),"NÃO AVALIADO POR FALHA DE SINCRONISMO"))))</f>
        <v>UTILIZOU O PDA CORRETAMENTE</v>
      </c>
      <c r="AB73" s="90" t="s">
        <v>207</v>
      </c>
      <c r="AC73" s="158" t="s">
        <v>6</v>
      </c>
      <c r="AD73" s="149" t="str">
        <f>E73</f>
        <v>SÃO PAULO</v>
      </c>
      <c r="AE73" s="93" t="s">
        <v>64</v>
      </c>
    </row>
    <row r="74" spans="1:31" ht="30" customHeight="1">
      <c r="A74" s="162" t="s">
        <v>201</v>
      </c>
      <c r="B74" s="176">
        <v>2619201495</v>
      </c>
      <c r="C74" s="176" t="s">
        <v>133</v>
      </c>
      <c r="D74" s="176" t="s">
        <v>125</v>
      </c>
      <c r="E74" s="176" t="s">
        <v>5</v>
      </c>
      <c r="F74" s="176" t="s">
        <v>1368</v>
      </c>
      <c r="G74" s="176">
        <v>285</v>
      </c>
      <c r="H74" s="176" t="s">
        <v>260</v>
      </c>
      <c r="I74" s="176" t="s">
        <v>432</v>
      </c>
      <c r="J74" s="176" t="s">
        <v>1676</v>
      </c>
      <c r="K74" s="176" t="s">
        <v>1677</v>
      </c>
      <c r="L74" s="204">
        <v>46239.345833333333</v>
      </c>
      <c r="M74" s="204">
        <v>46239.347222222219</v>
      </c>
      <c r="N74" s="176" t="s">
        <v>1614</v>
      </c>
      <c r="O74" s="155" t="s">
        <v>230</v>
      </c>
      <c r="P74" s="90"/>
      <c r="Q74" s="144" t="s">
        <v>230</v>
      </c>
      <c r="R74" s="90"/>
      <c r="S74" s="144" t="s">
        <v>230</v>
      </c>
      <c r="T74" s="90"/>
      <c r="U74" s="144" t="s">
        <v>230</v>
      </c>
      <c r="V74" s="90"/>
      <c r="W74" s="144" t="s">
        <v>230</v>
      </c>
      <c r="X74" s="90"/>
      <c r="Y74" s="144" t="s">
        <v>231</v>
      </c>
      <c r="Z74" s="177" t="str">
        <f>IF(AND(O74="",Q74="",S74="",U74="",W74=""),"",IF(OR(AND(O74&lt;&gt;"NA",O74&lt;&gt;"C",O74&lt;&gt;"NC",O74&lt;&gt;"SF",O74&lt;&gt;""),AND(Q74&lt;&gt;"NA",Q74&lt;&gt;"C",Q74&lt;&gt;"NC",Q74&lt;&gt;"SF",Q74&lt;&gt;""),AND(S74&lt;&gt;"NA",S74&lt;&gt;"C",S74&lt;&gt;"NC",S74&lt;&gt;"SF",S74&lt;&gt;""),AND(U74&lt;&gt;"NA",U74&lt;&gt;"C",U74&lt;&gt;"NC",U74&lt;&gt;"SF",U74&lt;&gt;""),AND(W74&lt;&gt;"NA",W74&lt;&gt;"C",W74&lt;&gt;"NC",W74&lt;&gt;"SF",W74&lt;&gt;"")),"FALSO",IF(AND(O74="NA",Q74="NA",S74="NA",U74="NA",W74="NA"),"NA",IF(OR(O74="NC",Q74="NC",S74="NC",U74="NC",W74="NC",O74="SF",Q74="SF",S74="SF",U74="SF",W74="SF"),"NC",IF(OR(O74="C",Q74="C",S74="C",U74="C",W74="C"),"C","")))))</f>
        <v>NC</v>
      </c>
      <c r="AA74" s="197" t="str">
        <f>IF(AND(Y74="C",Z74="C"),"UTILIZOU O PDA CORRETAMENTE",IF(AND(Y74="C",Z74="NC"),"UTILIZOU O PDA CORRETAMENTE. NÃO HÁ FOTOS DE TODAS AS ETAPAS",IF(AND(Y74="NC",Z74="NC"),"NÃO UTILIZOU O PDA",IF(AND(Y74="NA",Z74="NA"),"NÃO AVALIADO POR FALHA DE SINCRONISMO"))))</f>
        <v>NÃO UTILIZOU O PDA</v>
      </c>
      <c r="AB74" s="90" t="s">
        <v>207</v>
      </c>
      <c r="AC74" s="158" t="s">
        <v>6</v>
      </c>
      <c r="AD74" s="149" t="str">
        <f>E74</f>
        <v>SÃO PAULO</v>
      </c>
      <c r="AE74" s="93" t="s">
        <v>64</v>
      </c>
    </row>
    <row r="75" spans="1:31" ht="30" customHeight="1">
      <c r="A75" s="221" t="s">
        <v>201</v>
      </c>
      <c r="B75" s="222">
        <v>2620327235</v>
      </c>
      <c r="C75" s="222" t="s">
        <v>132</v>
      </c>
      <c r="D75" s="222" t="s">
        <v>64</v>
      </c>
      <c r="E75" s="222" t="s">
        <v>5</v>
      </c>
      <c r="F75" s="222" t="s">
        <v>1678</v>
      </c>
      <c r="G75" s="222">
        <v>221</v>
      </c>
      <c r="H75" s="222" t="s">
        <v>217</v>
      </c>
      <c r="I75" s="222" t="s">
        <v>459</v>
      </c>
      <c r="J75" s="222" t="s">
        <v>1594</v>
      </c>
      <c r="K75" s="222" t="s">
        <v>1679</v>
      </c>
      <c r="L75" s="223">
        <v>46156.527083333334</v>
      </c>
      <c r="M75" s="223">
        <v>46156.535416666666</v>
      </c>
      <c r="N75" s="222" t="s">
        <v>1680</v>
      </c>
      <c r="O75" s="155" t="s">
        <v>207</v>
      </c>
      <c r="P75" s="90"/>
      <c r="Q75" s="144" t="s">
        <v>207</v>
      </c>
      <c r="R75" s="90"/>
      <c r="S75" s="144" t="s">
        <v>207</v>
      </c>
      <c r="T75" s="90"/>
      <c r="U75" s="144" t="s">
        <v>207</v>
      </c>
      <c r="V75" s="90"/>
      <c r="W75" s="144" t="s">
        <v>207</v>
      </c>
      <c r="X75" s="90"/>
      <c r="Y75" s="144" t="s">
        <v>207</v>
      </c>
      <c r="Z75" s="177" t="str">
        <f>IF(AND(O75="",Q75="",S75="",U75="",W75=""),"",IF(OR(AND(O75&lt;&gt;"NA",O75&lt;&gt;"C",O75&lt;&gt;"NC",O75&lt;&gt;"SF",O75&lt;&gt;""),AND(Q75&lt;&gt;"NA",Q75&lt;&gt;"C",Q75&lt;&gt;"NC",Q75&lt;&gt;"SF",Q75&lt;&gt;""),AND(S75&lt;&gt;"NA",S75&lt;&gt;"C",S75&lt;&gt;"NC",S75&lt;&gt;"SF",S75&lt;&gt;""),AND(U75&lt;&gt;"NA",U75&lt;&gt;"C",U75&lt;&gt;"NC",U75&lt;&gt;"SF",U75&lt;&gt;""),AND(W75&lt;&gt;"NA",W75&lt;&gt;"C",W75&lt;&gt;"NC",W75&lt;&gt;"SF",W75&lt;&gt;"")),"FALSO",IF(AND(O75="NA",Q75="NA",S75="NA",U75="NA",W75="NA"),"NA",IF(OR(O75="NC",Q75="NC",S75="NC",U75="NC",W75="NC",O75="SF",Q75="SF",S75="SF",U75="SF",W75="SF"),"NC",IF(OR(O75="C",Q75="C",S75="C",U75="C",W75="C"),"C","")))))</f>
        <v>C</v>
      </c>
      <c r="AA75" s="197" t="str">
        <f>IF(AND(Y75="C",Z75="C"),"UTILIZOU O PDA CORRETAMENTE",IF(AND(Y75="C",Z75="NC"),"UTILIZOU O PDA CORRETAMENTE. NÃO HÁ FOTOS DE TODAS AS ETAPAS",IF(AND(Y75="NC",Z75="NC"),"NÃO UTILIZOU O PDA",IF(AND(Y75="NA",Z75="NA"),"NÃO AVALIADO POR FALHA DE SINCRONISMO"))))</f>
        <v>UTILIZOU O PDA CORRETAMENTE</v>
      </c>
      <c r="AB75" s="90" t="s">
        <v>207</v>
      </c>
      <c r="AC75" s="158" t="s">
        <v>6</v>
      </c>
      <c r="AD75" s="149" t="str">
        <f>E75</f>
        <v>SÃO PAULO</v>
      </c>
      <c r="AE75" s="93" t="s">
        <v>64</v>
      </c>
    </row>
    <row r="76" spans="1:31" ht="30" customHeight="1">
      <c r="A76" s="162" t="s">
        <v>201</v>
      </c>
      <c r="B76" s="176">
        <v>2621245540</v>
      </c>
      <c r="C76" s="176" t="s">
        <v>128</v>
      </c>
      <c r="D76" s="176" t="s">
        <v>64</v>
      </c>
      <c r="E76" s="176" t="s">
        <v>5</v>
      </c>
      <c r="F76" s="176" t="s">
        <v>1681</v>
      </c>
      <c r="G76" s="176">
        <v>472</v>
      </c>
      <c r="H76" s="176"/>
      <c r="I76" s="176" t="s">
        <v>261</v>
      </c>
      <c r="J76" s="176" t="s">
        <v>1591</v>
      </c>
      <c r="K76" s="176"/>
      <c r="L76" s="204">
        <v>46162.722222222219</v>
      </c>
      <c r="M76" s="204">
        <v>46162.730555555558</v>
      </c>
      <c r="N76" s="176" t="s">
        <v>1607</v>
      </c>
      <c r="O76" s="155" t="s">
        <v>207</v>
      </c>
      <c r="P76" s="90"/>
      <c r="Q76" s="144" t="s">
        <v>207</v>
      </c>
      <c r="R76" s="90"/>
      <c r="S76" s="144" t="s">
        <v>207</v>
      </c>
      <c r="T76" s="90"/>
      <c r="U76" s="144" t="s">
        <v>207</v>
      </c>
      <c r="V76" s="90"/>
      <c r="W76" s="144" t="s">
        <v>207</v>
      </c>
      <c r="X76" s="90"/>
      <c r="Y76" s="144" t="s">
        <v>207</v>
      </c>
      <c r="Z76" s="177" t="str">
        <f>IF(AND(O76="",Q76="",S76="",U76="",W76=""),"",IF(OR(AND(O76&lt;&gt;"NA",O76&lt;&gt;"C",O76&lt;&gt;"NC",O76&lt;&gt;"SF",O76&lt;&gt;""),AND(Q76&lt;&gt;"NA",Q76&lt;&gt;"C",Q76&lt;&gt;"NC",Q76&lt;&gt;"SF",Q76&lt;&gt;""),AND(S76&lt;&gt;"NA",S76&lt;&gt;"C",S76&lt;&gt;"NC",S76&lt;&gt;"SF",S76&lt;&gt;""),AND(U76&lt;&gt;"NA",U76&lt;&gt;"C",U76&lt;&gt;"NC",U76&lt;&gt;"SF",U76&lt;&gt;""),AND(W76&lt;&gt;"NA",W76&lt;&gt;"C",W76&lt;&gt;"NC",W76&lt;&gt;"SF",W76&lt;&gt;"")),"FALSO",IF(AND(O76="NA",Q76="NA",S76="NA",U76="NA",W76="NA"),"NA",IF(OR(O76="NC",Q76="NC",S76="NC",U76="NC",W76="NC",O76="SF",Q76="SF",S76="SF",U76="SF",W76="SF"),"NC",IF(OR(O76="C",Q76="C",S76="C",U76="C",W76="C"),"C","")))))</f>
        <v>C</v>
      </c>
      <c r="AA76" s="197" t="str">
        <f>IF(AND(Y76="C",Z76="C"),"UTILIZOU O PDA CORRETAMENTE",IF(AND(Y76="C",Z76="NC"),"UTILIZOU O PDA CORRETAMENTE. NÃO HÁ FOTOS DE TODAS AS ETAPAS",IF(AND(Y76="NC",Z76="NC"),"NÃO UTILIZOU O PDA",IF(AND(Y76="NA",Z76="NA"),"NÃO AVALIADO POR FALHA DE SINCRONISMO"))))</f>
        <v>UTILIZOU O PDA CORRETAMENTE</v>
      </c>
      <c r="AB76" s="90" t="s">
        <v>207</v>
      </c>
      <c r="AC76" s="158" t="s">
        <v>6</v>
      </c>
      <c r="AD76" s="149" t="str">
        <f>E76</f>
        <v>SÃO PAULO</v>
      </c>
      <c r="AE76" s="93" t="s">
        <v>64</v>
      </c>
    </row>
    <row r="77" spans="1:31" ht="30" customHeight="1">
      <c r="A77" s="162" t="s">
        <v>201</v>
      </c>
      <c r="B77" s="176">
        <v>2618301088</v>
      </c>
      <c r="C77" s="176" t="s">
        <v>134</v>
      </c>
      <c r="D77" s="176" t="s">
        <v>125</v>
      </c>
      <c r="E77" s="176" t="s">
        <v>5</v>
      </c>
      <c r="F77" s="176" t="s">
        <v>1682</v>
      </c>
      <c r="G77" s="176">
        <v>446</v>
      </c>
      <c r="H77" s="176" t="s">
        <v>504</v>
      </c>
      <c r="I77" s="176" t="s">
        <v>459</v>
      </c>
      <c r="J77" s="176" t="s">
        <v>1618</v>
      </c>
      <c r="K77" s="176"/>
      <c r="L77" s="204">
        <v>46027.454861111109</v>
      </c>
      <c r="M77" s="204">
        <v>46027.488194444442</v>
      </c>
      <c r="N77" s="176" t="s">
        <v>345</v>
      </c>
      <c r="O77" s="155" t="s">
        <v>207</v>
      </c>
      <c r="P77" s="90"/>
      <c r="Q77" s="144" t="s">
        <v>207</v>
      </c>
      <c r="R77" s="90"/>
      <c r="S77" s="144" t="s">
        <v>207</v>
      </c>
      <c r="T77" s="90"/>
      <c r="U77" s="144" t="s">
        <v>207</v>
      </c>
      <c r="V77" s="90"/>
      <c r="W77" s="144" t="s">
        <v>207</v>
      </c>
      <c r="X77" s="90"/>
      <c r="Y77" s="144" t="s">
        <v>207</v>
      </c>
      <c r="Z77" s="177" t="str">
        <f>IF(AND(O77="",Q77="",S77="",U77="",W77=""),"",IF(OR(AND(O77&lt;&gt;"NA",O77&lt;&gt;"C",O77&lt;&gt;"NC",O77&lt;&gt;"SF",O77&lt;&gt;""),AND(Q77&lt;&gt;"NA",Q77&lt;&gt;"C",Q77&lt;&gt;"NC",Q77&lt;&gt;"SF",Q77&lt;&gt;""),AND(S77&lt;&gt;"NA",S77&lt;&gt;"C",S77&lt;&gt;"NC",S77&lt;&gt;"SF",S77&lt;&gt;""),AND(U77&lt;&gt;"NA",U77&lt;&gt;"C",U77&lt;&gt;"NC",U77&lt;&gt;"SF",U77&lt;&gt;""),AND(W77&lt;&gt;"NA",W77&lt;&gt;"C",W77&lt;&gt;"NC",W77&lt;&gt;"SF",W77&lt;&gt;"")),"FALSO",IF(AND(O77="NA",Q77="NA",S77="NA",U77="NA",W77="NA"),"NA",IF(OR(O77="NC",Q77="NC",S77="NC",U77="NC",W77="NC",O77="SF",Q77="SF",S77="SF",U77="SF",W77="SF"),"NC",IF(OR(O77="C",Q77="C",S77="C",U77="C",W77="C"),"C","")))))</f>
        <v>C</v>
      </c>
      <c r="AA77" s="197" t="str">
        <f>IF(AND(Y77="C",Z77="C"),"UTILIZOU O PDA CORRETAMENTE",IF(AND(Y77="C",Z77="NC"),"UTILIZOU O PDA CORRETAMENTE. NÃO HÁ FOTOS DE TODAS AS ETAPAS",IF(AND(Y77="NC",Z77="NC"),"NÃO UTILIZOU O PDA",IF(AND(Y77="NA",Z77="NA"),"NÃO AVALIADO POR FALHA DE SINCRONISMO"))))</f>
        <v>UTILIZOU O PDA CORRETAMENTE</v>
      </c>
      <c r="AB77" s="90" t="s">
        <v>207</v>
      </c>
      <c r="AC77" s="158" t="s">
        <v>6</v>
      </c>
      <c r="AD77" s="149" t="str">
        <f>E77</f>
        <v>SÃO PAULO</v>
      </c>
      <c r="AE77" s="93" t="s">
        <v>64</v>
      </c>
    </row>
    <row r="78" spans="1:31" ht="30" customHeight="1">
      <c r="A78" s="162" t="s">
        <v>201</v>
      </c>
      <c r="B78" s="176">
        <v>2620381760</v>
      </c>
      <c r="C78" s="176" t="s">
        <v>129</v>
      </c>
      <c r="D78" s="176" t="s">
        <v>125</v>
      </c>
      <c r="E78" s="176" t="s">
        <v>5</v>
      </c>
      <c r="F78" s="176" t="s">
        <v>1682</v>
      </c>
      <c r="G78" s="176">
        <v>438</v>
      </c>
      <c r="H78" s="176" t="s">
        <v>208</v>
      </c>
      <c r="I78" s="176" t="s">
        <v>459</v>
      </c>
      <c r="J78" s="176" t="s">
        <v>1671</v>
      </c>
      <c r="K78" s="176" t="s">
        <v>1683</v>
      </c>
      <c r="L78" s="204">
        <v>46157.482638888891</v>
      </c>
      <c r="M78" s="204">
        <v>46157.48333333333</v>
      </c>
      <c r="N78" s="176" t="s">
        <v>1680</v>
      </c>
      <c r="O78" s="155" t="s">
        <v>230</v>
      </c>
      <c r="P78" s="90"/>
      <c r="Q78" s="144" t="s">
        <v>230</v>
      </c>
      <c r="R78" s="90"/>
      <c r="S78" s="144" t="s">
        <v>230</v>
      </c>
      <c r="T78" s="90"/>
      <c r="U78" s="144" t="s">
        <v>230</v>
      </c>
      <c r="V78" s="90"/>
      <c r="W78" s="144" t="s">
        <v>230</v>
      </c>
      <c r="X78" s="90"/>
      <c r="Y78" s="144" t="s">
        <v>231</v>
      </c>
      <c r="Z78" s="177" t="str">
        <f>IF(AND(O78="",Q78="",S78="",U78="",W78=""),"",IF(OR(AND(O78&lt;&gt;"NA",O78&lt;&gt;"C",O78&lt;&gt;"NC",O78&lt;&gt;"SF",O78&lt;&gt;""),AND(Q78&lt;&gt;"NA",Q78&lt;&gt;"C",Q78&lt;&gt;"NC",Q78&lt;&gt;"SF",Q78&lt;&gt;""),AND(S78&lt;&gt;"NA",S78&lt;&gt;"C",S78&lt;&gt;"NC",S78&lt;&gt;"SF",S78&lt;&gt;""),AND(U78&lt;&gt;"NA",U78&lt;&gt;"C",U78&lt;&gt;"NC",U78&lt;&gt;"SF",U78&lt;&gt;""),AND(W78&lt;&gt;"NA",W78&lt;&gt;"C",W78&lt;&gt;"NC",W78&lt;&gt;"SF",W78&lt;&gt;"")),"FALSO",IF(AND(O78="NA",Q78="NA",S78="NA",U78="NA",W78="NA"),"NA",IF(OR(O78="NC",Q78="NC",S78="NC",U78="NC",W78="NC",O78="SF",Q78="SF",S78="SF",U78="SF",W78="SF"),"NC",IF(OR(O78="C",Q78="C",S78="C",U78="C",W78="C"),"C","")))))</f>
        <v>NC</v>
      </c>
      <c r="AA78" s="197" t="str">
        <f>IF(AND(Y78="C",Z78="C"),"UTILIZOU O PDA CORRETAMENTE",IF(AND(Y78="C",Z78="NC"),"UTILIZOU O PDA CORRETAMENTE. NÃO HÁ FOTOS DE TODAS AS ETAPAS",IF(AND(Y78="NC",Z78="NC"),"NÃO UTILIZOU O PDA",IF(AND(Y78="NA",Z78="NA"),"NÃO AVALIADO POR FALHA DE SINCRONISMO"))))</f>
        <v>NÃO UTILIZOU O PDA</v>
      </c>
      <c r="AB78" s="90" t="s">
        <v>207</v>
      </c>
      <c r="AC78" s="158" t="s">
        <v>6</v>
      </c>
      <c r="AD78" s="149" t="str">
        <f>E78</f>
        <v>SÃO PAULO</v>
      </c>
      <c r="AE78" s="93" t="s">
        <v>64</v>
      </c>
    </row>
    <row r="79" spans="1:31" ht="30" customHeight="1">
      <c r="A79" s="162" t="s">
        <v>201</v>
      </c>
      <c r="B79" s="176">
        <v>2619183473</v>
      </c>
      <c r="C79" s="176" t="s">
        <v>128</v>
      </c>
      <c r="D79" s="176" t="s">
        <v>64</v>
      </c>
      <c r="E79" s="176" t="s">
        <v>5</v>
      </c>
      <c r="F79" s="176" t="s">
        <v>1684</v>
      </c>
      <c r="G79" s="176">
        <v>171</v>
      </c>
      <c r="H79" s="176" t="s">
        <v>203</v>
      </c>
      <c r="I79" s="176" t="s">
        <v>223</v>
      </c>
      <c r="J79" s="176" t="s">
        <v>1591</v>
      </c>
      <c r="K79" s="176" t="s">
        <v>217</v>
      </c>
      <c r="L79" s="204">
        <v>46208.666666666664</v>
      </c>
      <c r="M79" s="204">
        <v>46208.677777777775</v>
      </c>
      <c r="N79" s="176" t="s">
        <v>1657</v>
      </c>
      <c r="O79" s="155" t="s">
        <v>207</v>
      </c>
      <c r="P79" s="90"/>
      <c r="Q79" s="144" t="s">
        <v>207</v>
      </c>
      <c r="R79" s="90"/>
      <c r="S79" s="144" t="s">
        <v>207</v>
      </c>
      <c r="T79" s="90"/>
      <c r="U79" s="144" t="s">
        <v>207</v>
      </c>
      <c r="V79" s="90"/>
      <c r="W79" s="144" t="s">
        <v>207</v>
      </c>
      <c r="X79" s="90"/>
      <c r="Y79" s="144" t="s">
        <v>207</v>
      </c>
      <c r="Z79" s="177" t="str">
        <f>IF(AND(O79="",Q79="",S79="",U79="",W79=""),"",IF(OR(AND(O79&lt;&gt;"NA",O79&lt;&gt;"C",O79&lt;&gt;"NC",O79&lt;&gt;"SF",O79&lt;&gt;""),AND(Q79&lt;&gt;"NA",Q79&lt;&gt;"C",Q79&lt;&gt;"NC",Q79&lt;&gt;"SF",Q79&lt;&gt;""),AND(S79&lt;&gt;"NA",S79&lt;&gt;"C",S79&lt;&gt;"NC",S79&lt;&gt;"SF",S79&lt;&gt;""),AND(U79&lt;&gt;"NA",U79&lt;&gt;"C",U79&lt;&gt;"NC",U79&lt;&gt;"SF",U79&lt;&gt;""),AND(W79&lt;&gt;"NA",W79&lt;&gt;"C",W79&lt;&gt;"NC",W79&lt;&gt;"SF",W79&lt;&gt;"")),"FALSO",IF(AND(O79="NA",Q79="NA",S79="NA",U79="NA",W79="NA"),"NA",IF(OR(O79="NC",Q79="NC",S79="NC",U79="NC",W79="NC",O79="SF",Q79="SF",S79="SF",U79="SF",W79="SF"),"NC",IF(OR(O79="C",Q79="C",S79="C",U79="C",W79="C"),"C","")))))</f>
        <v>C</v>
      </c>
      <c r="AA79" s="197" t="str">
        <f>IF(AND(Y79="C",Z79="C"),"UTILIZOU O PDA CORRETAMENTE",IF(AND(Y79="C",Z79="NC"),"UTILIZOU O PDA CORRETAMENTE. NÃO HÁ FOTOS DE TODAS AS ETAPAS",IF(AND(Y79="NC",Z79="NC"),"NÃO UTILIZOU O PDA",IF(AND(Y79="NA",Z79="NA"),"NÃO AVALIADO POR FALHA DE SINCRONISMO"))))</f>
        <v>UTILIZOU O PDA CORRETAMENTE</v>
      </c>
      <c r="AB79" s="90" t="s">
        <v>207</v>
      </c>
      <c r="AC79" s="158" t="s">
        <v>6</v>
      </c>
      <c r="AD79" s="149" t="str">
        <f>E79</f>
        <v>SÃO PAULO</v>
      </c>
      <c r="AE79" s="93" t="s">
        <v>64</v>
      </c>
    </row>
    <row r="80" spans="1:31" ht="30" customHeight="1">
      <c r="A80" s="162" t="s">
        <v>201</v>
      </c>
      <c r="B80" s="176">
        <v>2693701226</v>
      </c>
      <c r="C80" s="176" t="s">
        <v>132</v>
      </c>
      <c r="D80" s="176" t="s">
        <v>64</v>
      </c>
      <c r="E80" s="176" t="s">
        <v>5</v>
      </c>
      <c r="F80" s="176" t="s">
        <v>1685</v>
      </c>
      <c r="G80" s="176">
        <v>160</v>
      </c>
      <c r="H80" s="176"/>
      <c r="I80" s="176" t="s">
        <v>671</v>
      </c>
      <c r="J80" s="176" t="s">
        <v>1594</v>
      </c>
      <c r="K80" s="176" t="s">
        <v>1686</v>
      </c>
      <c r="L80" s="204">
        <v>46162.384027777778</v>
      </c>
      <c r="M80" s="204">
        <v>46162.404166666667</v>
      </c>
      <c r="N80" s="176" t="s">
        <v>1131</v>
      </c>
      <c r="O80" s="155" t="s">
        <v>207</v>
      </c>
      <c r="P80" s="90"/>
      <c r="Q80" s="144" t="s">
        <v>207</v>
      </c>
      <c r="R80" s="90"/>
      <c r="S80" s="144" t="s">
        <v>207</v>
      </c>
      <c r="T80" s="90"/>
      <c r="U80" s="144" t="s">
        <v>207</v>
      </c>
      <c r="V80" s="90"/>
      <c r="W80" s="144" t="s">
        <v>207</v>
      </c>
      <c r="X80" s="90"/>
      <c r="Y80" s="144" t="s">
        <v>207</v>
      </c>
      <c r="Z80" s="177" t="str">
        <f>IF(AND(O80="",Q80="",S80="",U80="",W80=""),"",IF(OR(AND(O80&lt;&gt;"NA",O80&lt;&gt;"C",O80&lt;&gt;"NC",O80&lt;&gt;"SF",O80&lt;&gt;""),AND(Q80&lt;&gt;"NA",Q80&lt;&gt;"C",Q80&lt;&gt;"NC",Q80&lt;&gt;"SF",Q80&lt;&gt;""),AND(S80&lt;&gt;"NA",S80&lt;&gt;"C",S80&lt;&gt;"NC",S80&lt;&gt;"SF",S80&lt;&gt;""),AND(U80&lt;&gt;"NA",U80&lt;&gt;"C",U80&lt;&gt;"NC",U80&lt;&gt;"SF",U80&lt;&gt;""),AND(W80&lt;&gt;"NA",W80&lt;&gt;"C",W80&lt;&gt;"NC",W80&lt;&gt;"SF",W80&lt;&gt;"")),"FALSO",IF(AND(O80="NA",Q80="NA",S80="NA",U80="NA",W80="NA"),"NA",IF(OR(O80="NC",Q80="NC",S80="NC",U80="NC",W80="NC",O80="SF",Q80="SF",S80="SF",U80="SF",W80="SF"),"NC",IF(OR(O80="C",Q80="C",S80="C",U80="C",W80="C"),"C","")))))</f>
        <v>C</v>
      </c>
      <c r="AA80" s="197" t="str">
        <f>IF(AND(Y80="C",Z80="C"),"UTILIZOU O PDA CORRETAMENTE",IF(AND(Y80="C",Z80="NC"),"UTILIZOU O PDA CORRETAMENTE. NÃO HÁ FOTOS DE TODAS AS ETAPAS",IF(AND(Y80="NC",Z80="NC"),"NÃO UTILIZOU O PDA",IF(AND(Y80="NA",Z80="NA"),"NÃO AVALIADO POR FALHA DE SINCRONISMO"))))</f>
        <v>UTILIZOU O PDA CORRETAMENTE</v>
      </c>
      <c r="AB80" s="90" t="s">
        <v>207</v>
      </c>
      <c r="AC80" s="158" t="s">
        <v>6</v>
      </c>
      <c r="AD80" s="149" t="str">
        <f>E80</f>
        <v>SÃO PAULO</v>
      </c>
      <c r="AE80" s="93" t="s">
        <v>64</v>
      </c>
    </row>
    <row r="81" spans="1:31" ht="30" customHeight="1">
      <c r="A81" s="162" t="s">
        <v>201</v>
      </c>
      <c r="B81" s="176">
        <v>2693831968</v>
      </c>
      <c r="C81" s="176" t="s">
        <v>131</v>
      </c>
      <c r="D81" s="176" t="s">
        <v>64</v>
      </c>
      <c r="E81" s="176" t="s">
        <v>5</v>
      </c>
      <c r="F81" s="176" t="s">
        <v>342</v>
      </c>
      <c r="G81" s="176">
        <v>463</v>
      </c>
      <c r="H81" s="176" t="s">
        <v>1687</v>
      </c>
      <c r="I81" s="176" t="s">
        <v>316</v>
      </c>
      <c r="J81" s="176" t="s">
        <v>1594</v>
      </c>
      <c r="K81" s="176" t="s">
        <v>217</v>
      </c>
      <c r="L81" s="204">
        <v>46163.364583333336</v>
      </c>
      <c r="M81" s="204">
        <v>46163.368055555555</v>
      </c>
      <c r="N81" s="176" t="s">
        <v>1632</v>
      </c>
      <c r="O81" s="155" t="s">
        <v>207</v>
      </c>
      <c r="P81" s="90"/>
      <c r="Q81" s="144" t="s">
        <v>207</v>
      </c>
      <c r="R81" s="90"/>
      <c r="S81" s="144" t="s">
        <v>207</v>
      </c>
      <c r="T81" s="90"/>
      <c r="U81" s="144" t="s">
        <v>207</v>
      </c>
      <c r="V81" s="90"/>
      <c r="W81" s="144" t="s">
        <v>207</v>
      </c>
      <c r="X81" s="90"/>
      <c r="Y81" s="144" t="s">
        <v>207</v>
      </c>
      <c r="Z81" s="177" t="str">
        <f>IF(AND(O81="",Q81="",S81="",U81="",W81=""),"",IF(OR(AND(O81&lt;&gt;"NA",O81&lt;&gt;"C",O81&lt;&gt;"NC",O81&lt;&gt;"SF",O81&lt;&gt;""),AND(Q81&lt;&gt;"NA",Q81&lt;&gt;"C",Q81&lt;&gt;"NC",Q81&lt;&gt;"SF",Q81&lt;&gt;""),AND(S81&lt;&gt;"NA",S81&lt;&gt;"C",S81&lt;&gt;"NC",S81&lt;&gt;"SF",S81&lt;&gt;""),AND(U81&lt;&gt;"NA",U81&lt;&gt;"C",U81&lt;&gt;"NC",U81&lt;&gt;"SF",U81&lt;&gt;""),AND(W81&lt;&gt;"NA",W81&lt;&gt;"C",W81&lt;&gt;"NC",W81&lt;&gt;"SF",W81&lt;&gt;"")),"FALSO",IF(AND(O81="NA",Q81="NA",S81="NA",U81="NA",W81="NA"),"NA",IF(OR(O81="NC",Q81="NC",S81="NC",U81="NC",W81="NC",O81="SF",Q81="SF",S81="SF",U81="SF",W81="SF"),"NC",IF(OR(O81="C",Q81="C",S81="C",U81="C",W81="C"),"C","")))))</f>
        <v>C</v>
      </c>
      <c r="AA81" s="197" t="str">
        <f>IF(AND(Y81="C",Z81="C"),"UTILIZOU O PDA CORRETAMENTE",IF(AND(Y81="C",Z81="NC"),"UTILIZOU O PDA CORRETAMENTE. NÃO HÁ FOTOS DE TODAS AS ETAPAS",IF(AND(Y81="NC",Z81="NC"),"NÃO UTILIZOU O PDA",IF(AND(Y81="NA",Z81="NA"),"NÃO AVALIADO POR FALHA DE SINCRONISMO"))))</f>
        <v>UTILIZOU O PDA CORRETAMENTE</v>
      </c>
      <c r="AB81" s="90" t="s">
        <v>207</v>
      </c>
      <c r="AC81" s="158" t="s">
        <v>6</v>
      </c>
      <c r="AD81" s="149" t="str">
        <f>E81</f>
        <v>SÃO PAULO</v>
      </c>
      <c r="AE81" s="93" t="s">
        <v>64</v>
      </c>
    </row>
    <row r="82" spans="1:31" ht="30" customHeight="1">
      <c r="A82" s="162" t="s">
        <v>201</v>
      </c>
      <c r="B82" s="176">
        <v>2619779882</v>
      </c>
      <c r="C82" s="176" t="s">
        <v>128</v>
      </c>
      <c r="D82" s="176" t="s">
        <v>64</v>
      </c>
      <c r="E82" s="176" t="s">
        <v>5</v>
      </c>
      <c r="F82" s="176" t="s">
        <v>1688</v>
      </c>
      <c r="G82" s="176">
        <v>153</v>
      </c>
      <c r="H82" s="176" t="s">
        <v>217</v>
      </c>
      <c r="I82" s="176" t="s">
        <v>316</v>
      </c>
      <c r="J82" s="176" t="s">
        <v>1689</v>
      </c>
      <c r="K82" s="176" t="s">
        <v>1690</v>
      </c>
      <c r="L82" s="204">
        <v>46331.341666666667</v>
      </c>
      <c r="M82" s="204">
        <v>46331.363888888889</v>
      </c>
      <c r="N82" s="176" t="s">
        <v>1632</v>
      </c>
      <c r="O82" s="155" t="s">
        <v>207</v>
      </c>
      <c r="P82" s="90"/>
      <c r="Q82" s="144" t="s">
        <v>207</v>
      </c>
      <c r="R82" s="90"/>
      <c r="S82" s="144" t="s">
        <v>62</v>
      </c>
      <c r="T82" s="90"/>
      <c r="U82" s="144" t="s">
        <v>62</v>
      </c>
      <c r="V82" s="90"/>
      <c r="W82" s="144" t="s">
        <v>207</v>
      </c>
      <c r="X82" s="90"/>
      <c r="Y82" s="144" t="s">
        <v>207</v>
      </c>
      <c r="Z82" s="177" t="str">
        <f>IF(AND(O82="",Q82="",S82="",U82="",W82=""),"",IF(OR(AND(O82&lt;&gt;"NA",O82&lt;&gt;"C",O82&lt;&gt;"NC",O82&lt;&gt;"SF",O82&lt;&gt;""),AND(Q82&lt;&gt;"NA",Q82&lt;&gt;"C",Q82&lt;&gt;"NC",Q82&lt;&gt;"SF",Q82&lt;&gt;""),AND(S82&lt;&gt;"NA",S82&lt;&gt;"C",S82&lt;&gt;"NC",S82&lt;&gt;"SF",S82&lt;&gt;""),AND(U82&lt;&gt;"NA",U82&lt;&gt;"C",U82&lt;&gt;"NC",U82&lt;&gt;"SF",U82&lt;&gt;""),AND(W82&lt;&gt;"NA",W82&lt;&gt;"C",W82&lt;&gt;"NC",W82&lt;&gt;"SF",W82&lt;&gt;"")),"FALSO",IF(AND(O82="NA",Q82="NA",S82="NA",U82="NA",W82="NA"),"NA",IF(OR(O82="NC",Q82="NC",S82="NC",U82="NC",W82="NC",O82="SF",Q82="SF",S82="SF",U82="SF",W82="SF"),"NC",IF(OR(O82="C",Q82="C",S82="C",U82="C",W82="C"),"C","")))))</f>
        <v>C</v>
      </c>
      <c r="AA82" s="197" t="str">
        <f>IF(AND(Y82="C",Z82="C"),"UTILIZOU O PDA CORRETAMENTE",IF(AND(Y82="C",Z82="NC"),"UTILIZOU O PDA CORRETAMENTE. NÃO HÁ FOTOS DE TODAS AS ETAPAS",IF(AND(Y82="NC",Z82="NC"),"NÃO UTILIZOU O PDA",IF(AND(Y82="NA",Z82="NA"),"NÃO AVALIADO POR FALHA DE SINCRONISMO"))))</f>
        <v>UTILIZOU O PDA CORRETAMENTE</v>
      </c>
      <c r="AB82" s="90" t="s">
        <v>207</v>
      </c>
      <c r="AC82" s="158" t="s">
        <v>6</v>
      </c>
      <c r="AD82" s="149" t="str">
        <f>E82</f>
        <v>SÃO PAULO</v>
      </c>
      <c r="AE82" s="93" t="s">
        <v>64</v>
      </c>
    </row>
    <row r="83" spans="1:31" ht="30" customHeight="1">
      <c r="A83" s="162" t="s">
        <v>201</v>
      </c>
      <c r="B83" s="176">
        <v>2618460407</v>
      </c>
      <c r="C83" s="176" t="s">
        <v>129</v>
      </c>
      <c r="D83" s="176" t="s">
        <v>125</v>
      </c>
      <c r="E83" s="176" t="s">
        <v>5</v>
      </c>
      <c r="F83" s="176" t="s">
        <v>1691</v>
      </c>
      <c r="G83" s="176">
        <v>117</v>
      </c>
      <c r="H83" s="176" t="s">
        <v>923</v>
      </c>
      <c r="I83" s="176" t="s">
        <v>397</v>
      </c>
      <c r="J83" s="176" t="s">
        <v>1671</v>
      </c>
      <c r="K83" s="176" t="s">
        <v>1692</v>
      </c>
      <c r="L83" s="204">
        <v>46117.776388888888</v>
      </c>
      <c r="M83" s="204">
        <v>46117.777083333334</v>
      </c>
      <c r="N83" s="176" t="s">
        <v>1607</v>
      </c>
      <c r="O83" s="155" t="s">
        <v>230</v>
      </c>
      <c r="P83" s="90"/>
      <c r="Q83" s="144" t="s">
        <v>230</v>
      </c>
      <c r="R83" s="90"/>
      <c r="S83" s="144" t="s">
        <v>230</v>
      </c>
      <c r="T83" s="90"/>
      <c r="U83" s="144" t="s">
        <v>230</v>
      </c>
      <c r="V83" s="90"/>
      <c r="W83" s="144" t="s">
        <v>230</v>
      </c>
      <c r="X83" s="90"/>
      <c r="Y83" s="144" t="s">
        <v>231</v>
      </c>
      <c r="Z83" s="177" t="str">
        <f>IF(AND(O83="",Q83="",S83="",U83="",W83=""),"",IF(OR(AND(O83&lt;&gt;"NA",O83&lt;&gt;"C",O83&lt;&gt;"NC",O83&lt;&gt;"SF",O83&lt;&gt;""),AND(Q83&lt;&gt;"NA",Q83&lt;&gt;"C",Q83&lt;&gt;"NC",Q83&lt;&gt;"SF",Q83&lt;&gt;""),AND(S83&lt;&gt;"NA",S83&lt;&gt;"C",S83&lt;&gt;"NC",S83&lt;&gt;"SF",S83&lt;&gt;""),AND(U83&lt;&gt;"NA",U83&lt;&gt;"C",U83&lt;&gt;"NC",U83&lt;&gt;"SF",U83&lt;&gt;""),AND(W83&lt;&gt;"NA",W83&lt;&gt;"C",W83&lt;&gt;"NC",W83&lt;&gt;"SF",W83&lt;&gt;"")),"FALSO",IF(AND(O83="NA",Q83="NA",S83="NA",U83="NA",W83="NA"),"NA",IF(OR(O83="NC",Q83="NC",S83="NC",U83="NC",W83="NC",O83="SF",Q83="SF",S83="SF",U83="SF",W83="SF"),"NC",IF(OR(O83="C",Q83="C",S83="C",U83="C",W83="C"),"C","")))))</f>
        <v>NC</v>
      </c>
      <c r="AA83" s="197" t="str">
        <f>IF(AND(Y83="C",Z83="C"),"UTILIZOU O PDA CORRETAMENTE",IF(AND(Y83="C",Z83="NC"),"UTILIZOU O PDA CORRETAMENTE. NÃO HÁ FOTOS DE TODAS AS ETAPAS",IF(AND(Y83="NC",Z83="NC"),"NÃO UTILIZOU O PDA",IF(AND(Y83="NA",Z83="NA"),"NÃO AVALIADO POR FALHA DE SINCRONISMO"))))</f>
        <v>NÃO UTILIZOU O PDA</v>
      </c>
      <c r="AB83" s="90" t="s">
        <v>207</v>
      </c>
      <c r="AC83" s="158" t="s">
        <v>6</v>
      </c>
      <c r="AD83" s="149" t="str">
        <f>E83</f>
        <v>SÃO PAULO</v>
      </c>
      <c r="AE83" s="93" t="s">
        <v>64</v>
      </c>
    </row>
    <row r="84" spans="1:31" ht="30" customHeight="1">
      <c r="A84" s="162" t="s">
        <v>201</v>
      </c>
      <c r="B84" s="176">
        <v>2618460586</v>
      </c>
      <c r="C84" s="176" t="s">
        <v>129</v>
      </c>
      <c r="D84" s="176" t="s">
        <v>125</v>
      </c>
      <c r="E84" s="176" t="s">
        <v>5</v>
      </c>
      <c r="F84" s="176" t="s">
        <v>1691</v>
      </c>
      <c r="G84" s="176">
        <v>117</v>
      </c>
      <c r="H84" s="176" t="s">
        <v>921</v>
      </c>
      <c r="I84" s="176" t="s">
        <v>397</v>
      </c>
      <c r="J84" s="176" t="s">
        <v>1671</v>
      </c>
      <c r="K84" s="176" t="s">
        <v>1692</v>
      </c>
      <c r="L84" s="204">
        <v>46117.775000000001</v>
      </c>
      <c r="M84" s="204">
        <v>46117.775694444441</v>
      </c>
      <c r="N84" s="176" t="s">
        <v>1607</v>
      </c>
      <c r="O84" s="155" t="s">
        <v>230</v>
      </c>
      <c r="P84" s="90"/>
      <c r="Q84" s="144" t="s">
        <v>230</v>
      </c>
      <c r="R84" s="90"/>
      <c r="S84" s="144" t="s">
        <v>230</v>
      </c>
      <c r="T84" s="90"/>
      <c r="U84" s="144" t="s">
        <v>230</v>
      </c>
      <c r="V84" s="90"/>
      <c r="W84" s="144" t="s">
        <v>230</v>
      </c>
      <c r="X84" s="90"/>
      <c r="Y84" s="144" t="s">
        <v>231</v>
      </c>
      <c r="Z84" s="177" t="str">
        <f>IF(AND(O84="",Q84="",S84="",U84="",W84=""),"",IF(OR(AND(O84&lt;&gt;"NA",O84&lt;&gt;"C",O84&lt;&gt;"NC",O84&lt;&gt;"SF",O84&lt;&gt;""),AND(Q84&lt;&gt;"NA",Q84&lt;&gt;"C",Q84&lt;&gt;"NC",Q84&lt;&gt;"SF",Q84&lt;&gt;""),AND(S84&lt;&gt;"NA",S84&lt;&gt;"C",S84&lt;&gt;"NC",S84&lt;&gt;"SF",S84&lt;&gt;""),AND(U84&lt;&gt;"NA",U84&lt;&gt;"C",U84&lt;&gt;"NC",U84&lt;&gt;"SF",U84&lt;&gt;""),AND(W84&lt;&gt;"NA",W84&lt;&gt;"C",W84&lt;&gt;"NC",W84&lt;&gt;"SF",W84&lt;&gt;"")),"FALSO",IF(AND(O84="NA",Q84="NA",S84="NA",U84="NA",W84="NA"),"NA",IF(OR(O84="NC",Q84="NC",S84="NC",U84="NC",W84="NC",O84="SF",Q84="SF",S84="SF",U84="SF",W84="SF"),"NC",IF(OR(O84="C",Q84="C",S84="C",U84="C",W84="C"),"C","")))))</f>
        <v>NC</v>
      </c>
      <c r="AA84" s="197" t="str">
        <f>IF(AND(Y84="C",Z84="C"),"UTILIZOU O PDA CORRETAMENTE",IF(AND(Y84="C",Z84="NC"),"UTILIZOU O PDA CORRETAMENTE. NÃO HÁ FOTOS DE TODAS AS ETAPAS",IF(AND(Y84="NC",Z84="NC"),"NÃO UTILIZOU O PDA",IF(AND(Y84="NA",Z84="NA"),"NÃO AVALIADO POR FALHA DE SINCRONISMO"))))</f>
        <v>NÃO UTILIZOU O PDA</v>
      </c>
      <c r="AB84" s="90" t="s">
        <v>207</v>
      </c>
      <c r="AC84" s="158" t="s">
        <v>6</v>
      </c>
      <c r="AD84" s="149" t="str">
        <f>E84</f>
        <v>SÃO PAULO</v>
      </c>
      <c r="AE84" s="93" t="s">
        <v>64</v>
      </c>
    </row>
    <row r="85" spans="1:31" ht="30" customHeight="1">
      <c r="A85" s="162" t="s">
        <v>201</v>
      </c>
      <c r="B85" s="176">
        <v>2694292198</v>
      </c>
      <c r="C85" s="176" t="s">
        <v>131</v>
      </c>
      <c r="D85" s="176" t="s">
        <v>64</v>
      </c>
      <c r="E85" s="176" t="s">
        <v>5</v>
      </c>
      <c r="F85" s="176" t="s">
        <v>1693</v>
      </c>
      <c r="G85" s="176">
        <v>7</v>
      </c>
      <c r="H85" s="176" t="s">
        <v>208</v>
      </c>
      <c r="I85" s="176" t="s">
        <v>1694</v>
      </c>
      <c r="J85" s="176" t="s">
        <v>1594</v>
      </c>
      <c r="K85" s="176" t="s">
        <v>1695</v>
      </c>
      <c r="L85" s="204">
        <v>46169.536805555559</v>
      </c>
      <c r="M85" s="204">
        <v>46169.54791666667</v>
      </c>
      <c r="N85" s="176" t="s">
        <v>1607</v>
      </c>
      <c r="O85" s="155" t="s">
        <v>207</v>
      </c>
      <c r="P85" s="90"/>
      <c r="Q85" s="144" t="s">
        <v>207</v>
      </c>
      <c r="R85" s="90"/>
      <c r="S85" s="144" t="s">
        <v>207</v>
      </c>
      <c r="T85" s="90"/>
      <c r="U85" s="144" t="s">
        <v>207</v>
      </c>
      <c r="V85" s="90"/>
      <c r="W85" s="144" t="s">
        <v>207</v>
      </c>
      <c r="X85" s="90"/>
      <c r="Y85" s="144" t="s">
        <v>207</v>
      </c>
      <c r="Z85" s="177" t="str">
        <f>IF(AND(O85="",Q85="",S85="",U85="",W85=""),"",IF(OR(AND(O85&lt;&gt;"NA",O85&lt;&gt;"C",O85&lt;&gt;"NC",O85&lt;&gt;"SF",O85&lt;&gt;""),AND(Q85&lt;&gt;"NA",Q85&lt;&gt;"C",Q85&lt;&gt;"NC",Q85&lt;&gt;"SF",Q85&lt;&gt;""),AND(S85&lt;&gt;"NA",S85&lt;&gt;"C",S85&lt;&gt;"NC",S85&lt;&gt;"SF",S85&lt;&gt;""),AND(U85&lt;&gt;"NA",U85&lt;&gt;"C",U85&lt;&gt;"NC",U85&lt;&gt;"SF",U85&lt;&gt;""),AND(W85&lt;&gt;"NA",W85&lt;&gt;"C",W85&lt;&gt;"NC",W85&lt;&gt;"SF",W85&lt;&gt;"")),"FALSO",IF(AND(O85="NA",Q85="NA",S85="NA",U85="NA",W85="NA"),"NA",IF(OR(O85="NC",Q85="NC",S85="NC",U85="NC",W85="NC",O85="SF",Q85="SF",S85="SF",U85="SF",W85="SF"),"NC",IF(OR(O85="C",Q85="C",S85="C",U85="C",W85="C"),"C","")))))</f>
        <v>C</v>
      </c>
      <c r="AA85" s="197" t="str">
        <f>IF(AND(Y85="C",Z85="C"),"UTILIZOU O PDA CORRETAMENTE",IF(AND(Y85="C",Z85="NC"),"UTILIZOU O PDA CORRETAMENTE. NÃO HÁ FOTOS DE TODAS AS ETAPAS",IF(AND(Y85="NC",Z85="NC"),"NÃO UTILIZOU O PDA",IF(AND(Y85="NA",Z85="NA"),"NÃO AVALIADO POR FALHA DE SINCRONISMO"))))</f>
        <v>UTILIZOU O PDA CORRETAMENTE</v>
      </c>
      <c r="AB85" s="90" t="s">
        <v>207</v>
      </c>
      <c r="AC85" s="158" t="s">
        <v>6</v>
      </c>
      <c r="AD85" s="149" t="str">
        <f>E85</f>
        <v>SÃO PAULO</v>
      </c>
      <c r="AE85" s="93" t="s">
        <v>64</v>
      </c>
    </row>
    <row r="86" spans="1:31" ht="30" customHeight="1">
      <c r="A86" s="162" t="s">
        <v>201</v>
      </c>
      <c r="B86" s="176">
        <v>2693445596</v>
      </c>
      <c r="C86" s="176" t="s">
        <v>128</v>
      </c>
      <c r="D86" s="176" t="s">
        <v>64</v>
      </c>
      <c r="E86" s="176" t="s">
        <v>5</v>
      </c>
      <c r="F86" s="176" t="s">
        <v>1696</v>
      </c>
      <c r="G86" s="176">
        <v>938</v>
      </c>
      <c r="H86" s="176" t="s">
        <v>208</v>
      </c>
      <c r="I86" s="176" t="s">
        <v>862</v>
      </c>
      <c r="J86" s="176" t="s">
        <v>1591</v>
      </c>
      <c r="K86" s="176" t="s">
        <v>1697</v>
      </c>
      <c r="L86" s="204">
        <v>46158.464583333334</v>
      </c>
      <c r="M86" s="204">
        <v>46158.473611111112</v>
      </c>
      <c r="N86" s="176" t="s">
        <v>1698</v>
      </c>
      <c r="O86" s="155" t="s">
        <v>207</v>
      </c>
      <c r="P86" s="90"/>
      <c r="Q86" s="144" t="s">
        <v>207</v>
      </c>
      <c r="R86" s="90"/>
      <c r="S86" s="144" t="s">
        <v>207</v>
      </c>
      <c r="T86" s="90"/>
      <c r="U86" s="144" t="s">
        <v>207</v>
      </c>
      <c r="V86" s="90"/>
      <c r="W86" s="144" t="s">
        <v>207</v>
      </c>
      <c r="X86" s="90"/>
      <c r="Y86" s="144" t="s">
        <v>207</v>
      </c>
      <c r="Z86" s="177" t="str">
        <f>IF(AND(O86="",Q86="",S86="",U86="",W86=""),"",IF(OR(AND(O86&lt;&gt;"NA",O86&lt;&gt;"C",O86&lt;&gt;"NC",O86&lt;&gt;"SF",O86&lt;&gt;""),AND(Q86&lt;&gt;"NA",Q86&lt;&gt;"C",Q86&lt;&gt;"NC",Q86&lt;&gt;"SF",Q86&lt;&gt;""),AND(S86&lt;&gt;"NA",S86&lt;&gt;"C",S86&lt;&gt;"NC",S86&lt;&gt;"SF",S86&lt;&gt;""),AND(U86&lt;&gt;"NA",U86&lt;&gt;"C",U86&lt;&gt;"NC",U86&lt;&gt;"SF",U86&lt;&gt;""),AND(W86&lt;&gt;"NA",W86&lt;&gt;"C",W86&lt;&gt;"NC",W86&lt;&gt;"SF",W86&lt;&gt;"")),"FALSO",IF(AND(O86="NA",Q86="NA",S86="NA",U86="NA",W86="NA"),"NA",IF(OR(O86="NC",Q86="NC",S86="NC",U86="NC",W86="NC",O86="SF",Q86="SF",S86="SF",U86="SF",W86="SF"),"NC",IF(OR(O86="C",Q86="C",S86="C",U86="C",W86="C"),"C","")))))</f>
        <v>C</v>
      </c>
      <c r="AA86" s="197" t="str">
        <f>IF(AND(Y86="C",Z86="C"),"UTILIZOU O PDA CORRETAMENTE",IF(AND(Y86="C",Z86="NC"),"UTILIZOU O PDA CORRETAMENTE. NÃO HÁ FOTOS DE TODAS AS ETAPAS",IF(AND(Y86="NC",Z86="NC"),"NÃO UTILIZOU O PDA",IF(AND(Y86="NA",Z86="NA"),"NÃO AVALIADO POR FALHA DE SINCRONISMO"))))</f>
        <v>UTILIZOU O PDA CORRETAMENTE</v>
      </c>
      <c r="AB86" s="90" t="s">
        <v>207</v>
      </c>
      <c r="AC86" s="158" t="s">
        <v>6</v>
      </c>
      <c r="AD86" s="149" t="str">
        <f>E86</f>
        <v>SÃO PAULO</v>
      </c>
      <c r="AE86" s="93" t="s">
        <v>64</v>
      </c>
    </row>
    <row r="87" spans="1:31" ht="30" customHeight="1">
      <c r="A87" s="162" t="s">
        <v>201</v>
      </c>
      <c r="B87" s="176">
        <v>2693726851</v>
      </c>
      <c r="C87" s="176" t="s">
        <v>128</v>
      </c>
      <c r="D87" s="176" t="s">
        <v>64</v>
      </c>
      <c r="E87" s="176" t="s">
        <v>5</v>
      </c>
      <c r="F87" s="176" t="s">
        <v>1696</v>
      </c>
      <c r="G87" s="176">
        <v>953</v>
      </c>
      <c r="H87" s="176" t="s">
        <v>1060</v>
      </c>
      <c r="I87" s="176" t="s">
        <v>862</v>
      </c>
      <c r="J87" s="176" t="s">
        <v>1591</v>
      </c>
      <c r="K87" s="176" t="s">
        <v>1699</v>
      </c>
      <c r="L87" s="204">
        <v>46162.422222222223</v>
      </c>
      <c r="M87" s="204">
        <v>46162.431250000001</v>
      </c>
      <c r="N87" s="176" t="s">
        <v>1698</v>
      </c>
      <c r="O87" s="155" t="s">
        <v>207</v>
      </c>
      <c r="P87" s="90"/>
      <c r="Q87" s="144" t="s">
        <v>207</v>
      </c>
      <c r="R87" s="90"/>
      <c r="S87" s="144" t="s">
        <v>207</v>
      </c>
      <c r="T87" s="90"/>
      <c r="U87" s="144" t="s">
        <v>207</v>
      </c>
      <c r="V87" s="90"/>
      <c r="W87" s="144" t="s">
        <v>207</v>
      </c>
      <c r="X87" s="90"/>
      <c r="Y87" s="144" t="s">
        <v>207</v>
      </c>
      <c r="Z87" s="177" t="str">
        <f>IF(AND(O87="",Q87="",S87="",U87="",W87=""),"",IF(OR(AND(O87&lt;&gt;"NA",O87&lt;&gt;"C",O87&lt;&gt;"NC",O87&lt;&gt;"SF",O87&lt;&gt;""),AND(Q87&lt;&gt;"NA",Q87&lt;&gt;"C",Q87&lt;&gt;"NC",Q87&lt;&gt;"SF",Q87&lt;&gt;""),AND(S87&lt;&gt;"NA",S87&lt;&gt;"C",S87&lt;&gt;"NC",S87&lt;&gt;"SF",S87&lt;&gt;""),AND(U87&lt;&gt;"NA",U87&lt;&gt;"C",U87&lt;&gt;"NC",U87&lt;&gt;"SF",U87&lt;&gt;""),AND(W87&lt;&gt;"NA",W87&lt;&gt;"C",W87&lt;&gt;"NC",W87&lt;&gt;"SF",W87&lt;&gt;"")),"FALSO",IF(AND(O87="NA",Q87="NA",S87="NA",U87="NA",W87="NA"),"NA",IF(OR(O87="NC",Q87="NC",S87="NC",U87="NC",W87="NC",O87="SF",Q87="SF",S87="SF",U87="SF",W87="SF"),"NC",IF(OR(O87="C",Q87="C",S87="C",U87="C",W87="C"),"C","")))))</f>
        <v>C</v>
      </c>
      <c r="AA87" s="197" t="str">
        <f>IF(AND(Y87="C",Z87="C"),"UTILIZOU O PDA CORRETAMENTE",IF(AND(Y87="C",Z87="NC"),"UTILIZOU O PDA CORRETAMENTE. NÃO HÁ FOTOS DE TODAS AS ETAPAS",IF(AND(Y87="NC",Z87="NC"),"NÃO UTILIZOU O PDA",IF(AND(Y87="NA",Z87="NA"),"NÃO AVALIADO POR FALHA DE SINCRONISMO"))))</f>
        <v>UTILIZOU O PDA CORRETAMENTE</v>
      </c>
      <c r="AB87" s="90" t="s">
        <v>207</v>
      </c>
      <c r="AC87" s="158" t="s">
        <v>6</v>
      </c>
      <c r="AD87" s="149" t="str">
        <f>E87</f>
        <v>SÃO PAULO</v>
      </c>
      <c r="AE87" s="93" t="s">
        <v>64</v>
      </c>
    </row>
    <row r="88" spans="1:31" ht="30" customHeight="1">
      <c r="A88" s="162" t="s">
        <v>201</v>
      </c>
      <c r="B88" s="176">
        <v>2693751064</v>
      </c>
      <c r="C88" s="176" t="s">
        <v>132</v>
      </c>
      <c r="D88" s="176" t="s">
        <v>64</v>
      </c>
      <c r="E88" s="176" t="s">
        <v>5</v>
      </c>
      <c r="F88" s="176" t="s">
        <v>1700</v>
      </c>
      <c r="G88" s="176">
        <v>519</v>
      </c>
      <c r="H88" s="176" t="s">
        <v>203</v>
      </c>
      <c r="I88" s="176" t="s">
        <v>510</v>
      </c>
      <c r="J88" s="176" t="s">
        <v>1591</v>
      </c>
      <c r="K88" s="176"/>
      <c r="L88" s="204">
        <v>46162.618750000001</v>
      </c>
      <c r="M88" s="204">
        <v>46162.625694444447</v>
      </c>
      <c r="N88" s="176" t="s">
        <v>1636</v>
      </c>
      <c r="O88" s="155" t="s">
        <v>207</v>
      </c>
      <c r="P88" s="90"/>
      <c r="Q88" s="144" t="s">
        <v>207</v>
      </c>
      <c r="R88" s="90"/>
      <c r="S88" s="144" t="s">
        <v>207</v>
      </c>
      <c r="T88" s="90"/>
      <c r="U88" s="144" t="s">
        <v>207</v>
      </c>
      <c r="V88" s="90"/>
      <c r="W88" s="144" t="s">
        <v>207</v>
      </c>
      <c r="X88" s="90"/>
      <c r="Y88" s="144" t="s">
        <v>207</v>
      </c>
      <c r="Z88" s="177" t="str">
        <f>IF(AND(O88="",Q88="",S88="",U88="",W88=""),"",IF(OR(AND(O88&lt;&gt;"NA",O88&lt;&gt;"C",O88&lt;&gt;"NC",O88&lt;&gt;"SF",O88&lt;&gt;""),AND(Q88&lt;&gt;"NA",Q88&lt;&gt;"C",Q88&lt;&gt;"NC",Q88&lt;&gt;"SF",Q88&lt;&gt;""),AND(S88&lt;&gt;"NA",S88&lt;&gt;"C",S88&lt;&gt;"NC",S88&lt;&gt;"SF",S88&lt;&gt;""),AND(U88&lt;&gt;"NA",U88&lt;&gt;"C",U88&lt;&gt;"NC",U88&lt;&gt;"SF",U88&lt;&gt;""),AND(W88&lt;&gt;"NA",W88&lt;&gt;"C",W88&lt;&gt;"NC",W88&lt;&gt;"SF",W88&lt;&gt;"")),"FALSO",IF(AND(O88="NA",Q88="NA",S88="NA",U88="NA",W88="NA"),"NA",IF(OR(O88="NC",Q88="NC",S88="NC",U88="NC",W88="NC",O88="SF",Q88="SF",S88="SF",U88="SF",W88="SF"),"NC",IF(OR(O88="C",Q88="C",S88="C",U88="C",W88="C"),"C","")))))</f>
        <v>C</v>
      </c>
      <c r="AA88" s="197" t="str">
        <f>IF(AND(Y88="C",Z88="C"),"UTILIZOU O PDA CORRETAMENTE",IF(AND(Y88="C",Z88="NC"),"UTILIZOU O PDA CORRETAMENTE. NÃO HÁ FOTOS DE TODAS AS ETAPAS",IF(AND(Y88="NC",Z88="NC"),"NÃO UTILIZOU O PDA",IF(AND(Y88="NA",Z88="NA"),"NÃO AVALIADO POR FALHA DE SINCRONISMO"))))</f>
        <v>UTILIZOU O PDA CORRETAMENTE</v>
      </c>
      <c r="AB88" s="90" t="s">
        <v>207</v>
      </c>
      <c r="AC88" s="158" t="s">
        <v>6</v>
      </c>
      <c r="AD88" s="149" t="str">
        <f>E88</f>
        <v>SÃO PAULO</v>
      </c>
      <c r="AE88" s="93" t="s">
        <v>64</v>
      </c>
    </row>
    <row r="89" spans="1:31" ht="30" customHeight="1">
      <c r="A89" s="162" t="s">
        <v>201</v>
      </c>
      <c r="B89" s="176">
        <v>2692293697</v>
      </c>
      <c r="C89" s="176" t="s">
        <v>128</v>
      </c>
      <c r="D89" s="176" t="s">
        <v>64</v>
      </c>
      <c r="E89" s="176" t="s">
        <v>5</v>
      </c>
      <c r="F89" s="176" t="s">
        <v>1701</v>
      </c>
      <c r="G89" s="176">
        <v>612</v>
      </c>
      <c r="H89" s="176"/>
      <c r="I89" s="176" t="s">
        <v>241</v>
      </c>
      <c r="J89" s="176" t="s">
        <v>1591</v>
      </c>
      <c r="K89" s="176"/>
      <c r="L89" s="204">
        <v>46117.568749999999</v>
      </c>
      <c r="M89" s="204">
        <v>46117.60833333333</v>
      </c>
      <c r="N89" s="176" t="s">
        <v>1607</v>
      </c>
      <c r="O89" s="155" t="s">
        <v>207</v>
      </c>
      <c r="P89" s="90"/>
      <c r="Q89" s="144" t="s">
        <v>207</v>
      </c>
      <c r="R89" s="90"/>
      <c r="S89" s="144" t="s">
        <v>207</v>
      </c>
      <c r="T89" s="90"/>
      <c r="U89" s="144" t="s">
        <v>207</v>
      </c>
      <c r="V89" s="90"/>
      <c r="W89" s="144" t="s">
        <v>207</v>
      </c>
      <c r="X89" s="90"/>
      <c r="Y89" s="144" t="s">
        <v>207</v>
      </c>
      <c r="Z89" s="177" t="str">
        <f>IF(AND(O89="",Q89="",S89="",U89="",W89=""),"",IF(OR(AND(O89&lt;&gt;"NA",O89&lt;&gt;"C",O89&lt;&gt;"NC",O89&lt;&gt;"SF",O89&lt;&gt;""),AND(Q89&lt;&gt;"NA",Q89&lt;&gt;"C",Q89&lt;&gt;"NC",Q89&lt;&gt;"SF",Q89&lt;&gt;""),AND(S89&lt;&gt;"NA",S89&lt;&gt;"C",S89&lt;&gt;"NC",S89&lt;&gt;"SF",S89&lt;&gt;""),AND(U89&lt;&gt;"NA",U89&lt;&gt;"C",U89&lt;&gt;"NC",U89&lt;&gt;"SF",U89&lt;&gt;""),AND(W89&lt;&gt;"NA",W89&lt;&gt;"C",W89&lt;&gt;"NC",W89&lt;&gt;"SF",W89&lt;&gt;"")),"FALSO",IF(AND(O89="NA",Q89="NA",S89="NA",U89="NA",W89="NA"),"NA",IF(OR(O89="NC",Q89="NC",S89="NC",U89="NC",W89="NC",O89="SF",Q89="SF",S89="SF",U89="SF",W89="SF"),"NC",IF(OR(O89="C",Q89="C",S89="C",U89="C",W89="C"),"C","")))))</f>
        <v>C</v>
      </c>
      <c r="AA89" s="197" t="str">
        <f>IF(AND(Y89="C",Z89="C"),"UTILIZOU O PDA CORRETAMENTE",IF(AND(Y89="C",Z89="NC"),"UTILIZOU O PDA CORRETAMENTE. NÃO HÁ FOTOS DE TODAS AS ETAPAS",IF(AND(Y89="NC",Z89="NC"),"NÃO UTILIZOU O PDA",IF(AND(Y89="NA",Z89="NA"),"NÃO AVALIADO POR FALHA DE SINCRONISMO"))))</f>
        <v>UTILIZOU O PDA CORRETAMENTE</v>
      </c>
      <c r="AB89" s="90" t="s">
        <v>207</v>
      </c>
      <c r="AC89" s="158" t="s">
        <v>6</v>
      </c>
      <c r="AD89" s="149" t="str">
        <f>E89</f>
        <v>SÃO PAULO</v>
      </c>
      <c r="AE89" s="93" t="s">
        <v>64</v>
      </c>
    </row>
    <row r="90" spans="1:31" ht="30" customHeight="1">
      <c r="A90" s="162" t="s">
        <v>201</v>
      </c>
      <c r="B90" s="176">
        <v>2693212499</v>
      </c>
      <c r="C90" s="176" t="s">
        <v>128</v>
      </c>
      <c r="D90" s="176" t="s">
        <v>64</v>
      </c>
      <c r="E90" s="176" t="s">
        <v>5</v>
      </c>
      <c r="F90" s="176" t="s">
        <v>1701</v>
      </c>
      <c r="G90" s="176">
        <v>176</v>
      </c>
      <c r="H90" s="176" t="s">
        <v>217</v>
      </c>
      <c r="I90" s="176" t="s">
        <v>241</v>
      </c>
      <c r="J90" s="176" t="s">
        <v>1618</v>
      </c>
      <c r="K90" s="176" t="s">
        <v>1702</v>
      </c>
      <c r="L90" s="204">
        <v>46155.48333333333</v>
      </c>
      <c r="M90" s="204">
        <v>46155.564583333333</v>
      </c>
      <c r="N90" s="176" t="s">
        <v>1607</v>
      </c>
      <c r="O90" s="155" t="s">
        <v>207</v>
      </c>
      <c r="P90" s="90"/>
      <c r="Q90" s="144" t="s">
        <v>207</v>
      </c>
      <c r="R90" s="90"/>
      <c r="S90" s="144" t="s">
        <v>207</v>
      </c>
      <c r="T90" s="90"/>
      <c r="U90" s="144" t="s">
        <v>207</v>
      </c>
      <c r="V90" s="90"/>
      <c r="W90" s="144" t="s">
        <v>207</v>
      </c>
      <c r="X90" s="90"/>
      <c r="Y90" s="144" t="s">
        <v>207</v>
      </c>
      <c r="Z90" s="177" t="str">
        <f>IF(AND(O90="",Q90="",S90="",U90="",W90=""),"",IF(OR(AND(O90&lt;&gt;"NA",O90&lt;&gt;"C",O90&lt;&gt;"NC",O90&lt;&gt;"SF",O90&lt;&gt;""),AND(Q90&lt;&gt;"NA",Q90&lt;&gt;"C",Q90&lt;&gt;"NC",Q90&lt;&gt;"SF",Q90&lt;&gt;""),AND(S90&lt;&gt;"NA",S90&lt;&gt;"C",S90&lt;&gt;"NC",S90&lt;&gt;"SF",S90&lt;&gt;""),AND(U90&lt;&gt;"NA",U90&lt;&gt;"C",U90&lt;&gt;"NC",U90&lt;&gt;"SF",U90&lt;&gt;""),AND(W90&lt;&gt;"NA",W90&lt;&gt;"C",W90&lt;&gt;"NC",W90&lt;&gt;"SF",W90&lt;&gt;"")),"FALSO",IF(AND(O90="NA",Q90="NA",S90="NA",U90="NA",W90="NA"),"NA",IF(OR(O90="NC",Q90="NC",S90="NC",U90="NC",W90="NC",O90="SF",Q90="SF",S90="SF",U90="SF",W90="SF"),"NC",IF(OR(O90="C",Q90="C",S90="C",U90="C",W90="C"),"C","")))))</f>
        <v>C</v>
      </c>
      <c r="AA90" s="197" t="str">
        <f>IF(AND(Y90="C",Z90="C"),"UTILIZOU O PDA CORRETAMENTE",IF(AND(Y90="C",Z90="NC"),"UTILIZOU O PDA CORRETAMENTE. NÃO HÁ FOTOS DE TODAS AS ETAPAS",IF(AND(Y90="NC",Z90="NC"),"NÃO UTILIZOU O PDA",IF(AND(Y90="NA",Z90="NA"),"NÃO AVALIADO POR FALHA DE SINCRONISMO"))))</f>
        <v>UTILIZOU O PDA CORRETAMENTE</v>
      </c>
      <c r="AB90" s="90" t="s">
        <v>207</v>
      </c>
      <c r="AC90" s="158" t="s">
        <v>6</v>
      </c>
      <c r="AD90" s="149" t="str">
        <f>E90</f>
        <v>SÃO PAULO</v>
      </c>
      <c r="AE90" s="93" t="s">
        <v>64</v>
      </c>
    </row>
    <row r="91" spans="1:31" ht="30" customHeight="1">
      <c r="A91" s="162" t="s">
        <v>201</v>
      </c>
      <c r="B91" s="176">
        <v>2693547049</v>
      </c>
      <c r="C91" s="176" t="s">
        <v>132</v>
      </c>
      <c r="D91" s="176" t="s">
        <v>64</v>
      </c>
      <c r="E91" s="176" t="s">
        <v>5</v>
      </c>
      <c r="F91" s="176" t="s">
        <v>1703</v>
      </c>
      <c r="G91" s="176">
        <v>41</v>
      </c>
      <c r="H91" s="176" t="s">
        <v>217</v>
      </c>
      <c r="I91" s="176" t="s">
        <v>559</v>
      </c>
      <c r="J91" s="176" t="s">
        <v>1689</v>
      </c>
      <c r="K91" s="176" t="s">
        <v>217</v>
      </c>
      <c r="L91" s="204">
        <v>46160.461111111108</v>
      </c>
      <c r="M91" s="204">
        <v>46160.465277777781</v>
      </c>
      <c r="N91" s="176" t="s">
        <v>1623</v>
      </c>
      <c r="O91" s="155" t="s">
        <v>207</v>
      </c>
      <c r="P91" s="90"/>
      <c r="Q91" s="144" t="s">
        <v>207</v>
      </c>
      <c r="R91" s="90"/>
      <c r="S91" s="144" t="s">
        <v>207</v>
      </c>
      <c r="T91" s="90"/>
      <c r="U91" s="144" t="s">
        <v>207</v>
      </c>
      <c r="V91" s="90"/>
      <c r="W91" s="144" t="s">
        <v>207</v>
      </c>
      <c r="X91" s="90"/>
      <c r="Y91" s="144" t="s">
        <v>207</v>
      </c>
      <c r="Z91" s="177" t="str">
        <f>IF(AND(O91="",Q91="",S91="",U91="",W91=""),"",IF(OR(AND(O91&lt;&gt;"NA",O91&lt;&gt;"C",O91&lt;&gt;"NC",O91&lt;&gt;"SF",O91&lt;&gt;""),AND(Q91&lt;&gt;"NA",Q91&lt;&gt;"C",Q91&lt;&gt;"NC",Q91&lt;&gt;"SF",Q91&lt;&gt;""),AND(S91&lt;&gt;"NA",S91&lt;&gt;"C",S91&lt;&gt;"NC",S91&lt;&gt;"SF",S91&lt;&gt;""),AND(U91&lt;&gt;"NA",U91&lt;&gt;"C",U91&lt;&gt;"NC",U91&lt;&gt;"SF",U91&lt;&gt;""),AND(W91&lt;&gt;"NA",W91&lt;&gt;"C",W91&lt;&gt;"NC",W91&lt;&gt;"SF",W91&lt;&gt;"")),"FALSO",IF(AND(O91="NA",Q91="NA",S91="NA",U91="NA",W91="NA"),"NA",IF(OR(O91="NC",Q91="NC",S91="NC",U91="NC",W91="NC",O91="SF",Q91="SF",S91="SF",U91="SF",W91="SF"),"NC",IF(OR(O91="C",Q91="C",S91="C",U91="C",W91="C"),"C","")))))</f>
        <v>C</v>
      </c>
      <c r="AA91" s="197" t="str">
        <f>IF(AND(Y91="C",Z91="C"),"UTILIZOU O PDA CORRETAMENTE",IF(AND(Y91="C",Z91="NC"),"UTILIZOU O PDA CORRETAMENTE. NÃO HÁ FOTOS DE TODAS AS ETAPAS",IF(AND(Y91="NC",Z91="NC"),"NÃO UTILIZOU O PDA",IF(AND(Y91="NA",Z91="NA"),"NÃO AVALIADO POR FALHA DE SINCRONISMO"))))</f>
        <v>UTILIZOU O PDA CORRETAMENTE</v>
      </c>
      <c r="AB91" s="90" t="s">
        <v>207</v>
      </c>
      <c r="AC91" s="158" t="s">
        <v>6</v>
      </c>
      <c r="AD91" s="149" t="str">
        <f>E91</f>
        <v>SÃO PAULO</v>
      </c>
      <c r="AE91" s="93" t="s">
        <v>64</v>
      </c>
    </row>
    <row r="92" spans="1:31" ht="30" customHeight="1">
      <c r="A92" s="162" t="s">
        <v>201</v>
      </c>
      <c r="B92" s="176">
        <v>2692903303</v>
      </c>
      <c r="C92" s="176" t="s">
        <v>128</v>
      </c>
      <c r="D92" s="176" t="s">
        <v>64</v>
      </c>
      <c r="E92" s="176" t="s">
        <v>5</v>
      </c>
      <c r="F92" s="176" t="s">
        <v>1704</v>
      </c>
      <c r="G92" s="176">
        <v>220</v>
      </c>
      <c r="H92" s="176" t="s">
        <v>203</v>
      </c>
      <c r="I92" s="176" t="s">
        <v>830</v>
      </c>
      <c r="J92" s="176" t="s">
        <v>1591</v>
      </c>
      <c r="K92" s="176" t="s">
        <v>217</v>
      </c>
      <c r="L92" s="204">
        <v>46300.42291666667</v>
      </c>
      <c r="M92" s="204">
        <v>46300.425000000003</v>
      </c>
      <c r="N92" s="176" t="s">
        <v>1596</v>
      </c>
      <c r="O92" s="155" t="s">
        <v>207</v>
      </c>
      <c r="P92" s="90"/>
      <c r="Q92" s="144" t="s">
        <v>207</v>
      </c>
      <c r="R92" s="90"/>
      <c r="S92" s="144" t="s">
        <v>207</v>
      </c>
      <c r="T92" s="90"/>
      <c r="U92" s="144" t="s">
        <v>207</v>
      </c>
      <c r="V92" s="90"/>
      <c r="W92" s="144" t="s">
        <v>207</v>
      </c>
      <c r="X92" s="90"/>
      <c r="Y92" s="144" t="s">
        <v>207</v>
      </c>
      <c r="Z92" s="177" t="str">
        <f>IF(AND(O92="",Q92="",S92="",U92="",W92=""),"",IF(OR(AND(O92&lt;&gt;"NA",O92&lt;&gt;"C",O92&lt;&gt;"NC",O92&lt;&gt;"SF",O92&lt;&gt;""),AND(Q92&lt;&gt;"NA",Q92&lt;&gt;"C",Q92&lt;&gt;"NC",Q92&lt;&gt;"SF",Q92&lt;&gt;""),AND(S92&lt;&gt;"NA",S92&lt;&gt;"C",S92&lt;&gt;"NC",S92&lt;&gt;"SF",S92&lt;&gt;""),AND(U92&lt;&gt;"NA",U92&lt;&gt;"C",U92&lt;&gt;"NC",U92&lt;&gt;"SF",U92&lt;&gt;""),AND(W92&lt;&gt;"NA",W92&lt;&gt;"C",W92&lt;&gt;"NC",W92&lt;&gt;"SF",W92&lt;&gt;"")),"FALSO",IF(AND(O92="NA",Q92="NA",S92="NA",U92="NA",W92="NA"),"NA",IF(OR(O92="NC",Q92="NC",S92="NC",U92="NC",W92="NC",O92="SF",Q92="SF",S92="SF",U92="SF",W92="SF"),"NC",IF(OR(O92="C",Q92="C",S92="C",U92="C",W92="C"),"C","")))))</f>
        <v>C</v>
      </c>
      <c r="AA92" s="197" t="str">
        <f>IF(AND(Y92="C",Z92="C"),"UTILIZOU O PDA CORRETAMENTE",IF(AND(Y92="C",Z92="NC"),"UTILIZOU O PDA CORRETAMENTE. NÃO HÁ FOTOS DE TODAS AS ETAPAS",IF(AND(Y92="NC",Z92="NC"),"NÃO UTILIZOU O PDA",IF(AND(Y92="NA",Z92="NA"),"NÃO AVALIADO POR FALHA DE SINCRONISMO"))))</f>
        <v>UTILIZOU O PDA CORRETAMENTE</v>
      </c>
      <c r="AB92" s="90" t="s">
        <v>207</v>
      </c>
      <c r="AC92" s="158" t="s">
        <v>6</v>
      </c>
      <c r="AD92" s="149" t="str">
        <f>E92</f>
        <v>SÃO PAULO</v>
      </c>
      <c r="AE92" s="93" t="s">
        <v>64</v>
      </c>
    </row>
    <row r="93" spans="1:31" ht="30" customHeight="1">
      <c r="A93" s="162" t="s">
        <v>201</v>
      </c>
      <c r="B93" s="176">
        <v>2692944733</v>
      </c>
      <c r="C93" s="176" t="s">
        <v>128</v>
      </c>
      <c r="D93" s="176" t="s">
        <v>64</v>
      </c>
      <c r="E93" s="176" t="s">
        <v>5</v>
      </c>
      <c r="F93" s="176" t="s">
        <v>1705</v>
      </c>
      <c r="G93" s="176">
        <v>8</v>
      </c>
      <c r="H93" s="176" t="s">
        <v>285</v>
      </c>
      <c r="I93" s="176" t="s">
        <v>671</v>
      </c>
      <c r="J93" s="176" t="s">
        <v>1594</v>
      </c>
      <c r="K93" s="176"/>
      <c r="L93" s="204">
        <v>46331.515277777777</v>
      </c>
      <c r="M93" s="204">
        <v>46331.529861111114</v>
      </c>
      <c r="N93" s="176" t="s">
        <v>1131</v>
      </c>
      <c r="O93" s="155" t="s">
        <v>207</v>
      </c>
      <c r="P93" s="90"/>
      <c r="Q93" s="144" t="s">
        <v>207</v>
      </c>
      <c r="R93" s="90"/>
      <c r="S93" s="144" t="s">
        <v>207</v>
      </c>
      <c r="T93" s="90"/>
      <c r="U93" s="144" t="s">
        <v>207</v>
      </c>
      <c r="V93" s="90"/>
      <c r="W93" s="144" t="s">
        <v>207</v>
      </c>
      <c r="X93" s="90"/>
      <c r="Y93" s="144" t="s">
        <v>207</v>
      </c>
      <c r="Z93" s="177" t="str">
        <f>IF(AND(O93="",Q93="",S93="",U93="",W93=""),"",IF(OR(AND(O93&lt;&gt;"NA",O93&lt;&gt;"C",O93&lt;&gt;"NC",O93&lt;&gt;"SF",O93&lt;&gt;""),AND(Q93&lt;&gt;"NA",Q93&lt;&gt;"C",Q93&lt;&gt;"NC",Q93&lt;&gt;"SF",Q93&lt;&gt;""),AND(S93&lt;&gt;"NA",S93&lt;&gt;"C",S93&lt;&gt;"NC",S93&lt;&gt;"SF",S93&lt;&gt;""),AND(U93&lt;&gt;"NA",U93&lt;&gt;"C",U93&lt;&gt;"NC",U93&lt;&gt;"SF",U93&lt;&gt;""),AND(W93&lt;&gt;"NA",W93&lt;&gt;"C",W93&lt;&gt;"NC",W93&lt;&gt;"SF",W93&lt;&gt;"")),"FALSO",IF(AND(O93="NA",Q93="NA",S93="NA",U93="NA",W93="NA"),"NA",IF(OR(O93="NC",Q93="NC",S93="NC",U93="NC",W93="NC",O93="SF",Q93="SF",S93="SF",U93="SF",W93="SF"),"NC",IF(OR(O93="C",Q93="C",S93="C",U93="C",W93="C"),"C","")))))</f>
        <v>C</v>
      </c>
      <c r="AA93" s="197" t="str">
        <f>IF(AND(Y93="C",Z93="C"),"UTILIZOU O PDA CORRETAMENTE",IF(AND(Y93="C",Z93="NC"),"UTILIZOU O PDA CORRETAMENTE. NÃO HÁ FOTOS DE TODAS AS ETAPAS",IF(AND(Y93="NC",Z93="NC"),"NÃO UTILIZOU O PDA",IF(AND(Y93="NA",Z93="NA"),"NÃO AVALIADO POR FALHA DE SINCRONISMO"))))</f>
        <v>UTILIZOU O PDA CORRETAMENTE</v>
      </c>
      <c r="AB93" s="90" t="s">
        <v>207</v>
      </c>
      <c r="AC93" s="158" t="s">
        <v>6</v>
      </c>
      <c r="AD93" s="149" t="str">
        <f>E93</f>
        <v>SÃO PAULO</v>
      </c>
      <c r="AE93" s="93" t="s">
        <v>64</v>
      </c>
    </row>
    <row r="94" spans="1:31" ht="30" customHeight="1">
      <c r="A94" s="162" t="s">
        <v>201</v>
      </c>
      <c r="B94" s="176">
        <v>2692522881</v>
      </c>
      <c r="C94" s="176" t="s">
        <v>128</v>
      </c>
      <c r="D94" s="176" t="s">
        <v>64</v>
      </c>
      <c r="E94" s="176" t="s">
        <v>5</v>
      </c>
      <c r="F94" s="176" t="s">
        <v>1706</v>
      </c>
      <c r="G94" s="176">
        <v>13</v>
      </c>
      <c r="H94" s="176" t="s">
        <v>217</v>
      </c>
      <c r="I94" s="176" t="s">
        <v>261</v>
      </c>
      <c r="J94" s="176" t="s">
        <v>1591</v>
      </c>
      <c r="K94" s="176" t="s">
        <v>217</v>
      </c>
      <c r="L94" s="204">
        <v>46178.524305555555</v>
      </c>
      <c r="M94" s="204">
        <v>46178.531944444447</v>
      </c>
      <c r="N94" s="176" t="s">
        <v>1592</v>
      </c>
      <c r="O94" s="155" t="s">
        <v>207</v>
      </c>
      <c r="P94" s="90"/>
      <c r="Q94" s="144" t="s">
        <v>207</v>
      </c>
      <c r="R94" s="90"/>
      <c r="S94" s="144" t="s">
        <v>207</v>
      </c>
      <c r="T94" s="90"/>
      <c r="U94" s="144" t="s">
        <v>207</v>
      </c>
      <c r="V94" s="90"/>
      <c r="W94" s="144" t="s">
        <v>207</v>
      </c>
      <c r="X94" s="90"/>
      <c r="Y94" s="144" t="s">
        <v>207</v>
      </c>
      <c r="Z94" s="177" t="str">
        <f>IF(AND(O94="",Q94="",S94="",U94="",W94=""),"",IF(OR(AND(O94&lt;&gt;"NA",O94&lt;&gt;"C",O94&lt;&gt;"NC",O94&lt;&gt;"SF",O94&lt;&gt;""),AND(Q94&lt;&gt;"NA",Q94&lt;&gt;"C",Q94&lt;&gt;"NC",Q94&lt;&gt;"SF",Q94&lt;&gt;""),AND(S94&lt;&gt;"NA",S94&lt;&gt;"C",S94&lt;&gt;"NC",S94&lt;&gt;"SF",S94&lt;&gt;""),AND(U94&lt;&gt;"NA",U94&lt;&gt;"C",U94&lt;&gt;"NC",U94&lt;&gt;"SF",U94&lt;&gt;""),AND(W94&lt;&gt;"NA",W94&lt;&gt;"C",W94&lt;&gt;"NC",W94&lt;&gt;"SF",W94&lt;&gt;"")),"FALSO",IF(AND(O94="NA",Q94="NA",S94="NA",U94="NA",W94="NA"),"NA",IF(OR(O94="NC",Q94="NC",S94="NC",U94="NC",W94="NC",O94="SF",Q94="SF",S94="SF",U94="SF",W94="SF"),"NC",IF(OR(O94="C",Q94="C",S94="C",U94="C",W94="C"),"C","")))))</f>
        <v>C</v>
      </c>
      <c r="AA94" s="197" t="str">
        <f>IF(AND(Y94="C",Z94="C"),"UTILIZOU O PDA CORRETAMENTE",IF(AND(Y94="C",Z94="NC"),"UTILIZOU O PDA CORRETAMENTE. NÃO HÁ FOTOS DE TODAS AS ETAPAS",IF(AND(Y94="NC",Z94="NC"),"NÃO UTILIZOU O PDA",IF(AND(Y94="NA",Z94="NA"),"NÃO AVALIADO POR FALHA DE SINCRONISMO"))))</f>
        <v>UTILIZOU O PDA CORRETAMENTE</v>
      </c>
      <c r="AB94" s="90" t="s">
        <v>207</v>
      </c>
      <c r="AC94" s="158" t="s">
        <v>6</v>
      </c>
      <c r="AD94" s="149" t="str">
        <f>E94</f>
        <v>SÃO PAULO</v>
      </c>
      <c r="AE94" s="93" t="s">
        <v>64</v>
      </c>
    </row>
    <row r="95" spans="1:31" ht="30" customHeight="1">
      <c r="A95" s="162" t="s">
        <v>201</v>
      </c>
      <c r="B95" s="176">
        <v>2618678075</v>
      </c>
      <c r="C95" s="176" t="s">
        <v>128</v>
      </c>
      <c r="D95" s="176" t="s">
        <v>64</v>
      </c>
      <c r="E95" s="176" t="s">
        <v>5</v>
      </c>
      <c r="F95" s="176" t="s">
        <v>359</v>
      </c>
      <c r="G95" s="176">
        <v>29</v>
      </c>
      <c r="H95" s="176" t="s">
        <v>203</v>
      </c>
      <c r="I95" s="176" t="s">
        <v>335</v>
      </c>
      <c r="J95" s="176" t="s">
        <v>1591</v>
      </c>
      <c r="K95" s="176" t="s">
        <v>217</v>
      </c>
      <c r="L95" s="204">
        <v>46147.592361111114</v>
      </c>
      <c r="M95" s="204">
        <v>46147.601388888892</v>
      </c>
      <c r="N95" s="176" t="s">
        <v>1617</v>
      </c>
      <c r="O95" s="155" t="s">
        <v>207</v>
      </c>
      <c r="P95" s="90"/>
      <c r="Q95" s="144" t="s">
        <v>207</v>
      </c>
      <c r="R95" s="90"/>
      <c r="S95" s="144" t="s">
        <v>207</v>
      </c>
      <c r="T95" s="90"/>
      <c r="U95" s="144" t="s">
        <v>207</v>
      </c>
      <c r="V95" s="90"/>
      <c r="W95" s="144" t="s">
        <v>207</v>
      </c>
      <c r="X95" s="90"/>
      <c r="Y95" s="144" t="s">
        <v>207</v>
      </c>
      <c r="Z95" s="177" t="str">
        <f>IF(AND(O95="",Q95="",S95="",U95="",W95=""),"",IF(OR(AND(O95&lt;&gt;"NA",O95&lt;&gt;"C",O95&lt;&gt;"NC",O95&lt;&gt;"SF",O95&lt;&gt;""),AND(Q95&lt;&gt;"NA",Q95&lt;&gt;"C",Q95&lt;&gt;"NC",Q95&lt;&gt;"SF",Q95&lt;&gt;""),AND(S95&lt;&gt;"NA",S95&lt;&gt;"C",S95&lt;&gt;"NC",S95&lt;&gt;"SF",S95&lt;&gt;""),AND(U95&lt;&gt;"NA",U95&lt;&gt;"C",U95&lt;&gt;"NC",U95&lt;&gt;"SF",U95&lt;&gt;""),AND(W95&lt;&gt;"NA",W95&lt;&gt;"C",W95&lt;&gt;"NC",W95&lt;&gt;"SF",W95&lt;&gt;"")),"FALSO",IF(AND(O95="NA",Q95="NA",S95="NA",U95="NA",W95="NA"),"NA",IF(OR(O95="NC",Q95="NC",S95="NC",U95="NC",W95="NC",O95="SF",Q95="SF",S95="SF",U95="SF",W95="SF"),"NC",IF(OR(O95="C",Q95="C",S95="C",U95="C",W95="C"),"C","")))))</f>
        <v>C</v>
      </c>
      <c r="AA95" s="197" t="str">
        <f>IF(AND(Y95="C",Z95="C"),"UTILIZOU O PDA CORRETAMENTE",IF(AND(Y95="C",Z95="NC"),"UTILIZOU O PDA CORRETAMENTE. NÃO HÁ FOTOS DE TODAS AS ETAPAS",IF(AND(Y95="NC",Z95="NC"),"NÃO UTILIZOU O PDA",IF(AND(Y95="NA",Z95="NA"),"NÃO AVALIADO POR FALHA DE SINCRONISMO"))))</f>
        <v>UTILIZOU O PDA CORRETAMENTE</v>
      </c>
      <c r="AB95" s="90" t="s">
        <v>207</v>
      </c>
      <c r="AC95" s="158" t="s">
        <v>6</v>
      </c>
      <c r="AD95" s="149" t="str">
        <f>E95</f>
        <v>SÃO PAULO</v>
      </c>
      <c r="AE95" s="93" t="s">
        <v>64</v>
      </c>
    </row>
    <row r="96" spans="1:31" ht="30" customHeight="1">
      <c r="A96" s="162" t="s">
        <v>201</v>
      </c>
      <c r="B96" s="176">
        <v>2692728534</v>
      </c>
      <c r="C96" s="176" t="s">
        <v>128</v>
      </c>
      <c r="D96" s="176" t="s">
        <v>64</v>
      </c>
      <c r="E96" s="176" t="s">
        <v>5</v>
      </c>
      <c r="F96" s="176" t="s">
        <v>1514</v>
      </c>
      <c r="G96" s="176">
        <v>851</v>
      </c>
      <c r="H96" s="176" t="s">
        <v>217</v>
      </c>
      <c r="I96" s="176" t="s">
        <v>671</v>
      </c>
      <c r="J96" s="176" t="s">
        <v>1591</v>
      </c>
      <c r="K96" s="176" t="s">
        <v>217</v>
      </c>
      <c r="L96" s="204">
        <v>46239.429861111108</v>
      </c>
      <c r="M96" s="204">
        <v>46239.436111111114</v>
      </c>
      <c r="N96" s="176" t="s">
        <v>1131</v>
      </c>
      <c r="O96" s="155" t="s">
        <v>207</v>
      </c>
      <c r="P96" s="90"/>
      <c r="Q96" s="144" t="s">
        <v>207</v>
      </c>
      <c r="R96" s="90"/>
      <c r="S96" s="144" t="s">
        <v>207</v>
      </c>
      <c r="T96" s="90"/>
      <c r="U96" s="144" t="s">
        <v>207</v>
      </c>
      <c r="V96" s="90"/>
      <c r="W96" s="144" t="s">
        <v>207</v>
      </c>
      <c r="X96" s="90"/>
      <c r="Y96" s="144" t="s">
        <v>207</v>
      </c>
      <c r="Z96" s="177" t="str">
        <f>IF(AND(O96="",Q96="",S96="",U96="",W96=""),"",IF(OR(AND(O96&lt;&gt;"NA",O96&lt;&gt;"C",O96&lt;&gt;"NC",O96&lt;&gt;"SF",O96&lt;&gt;""),AND(Q96&lt;&gt;"NA",Q96&lt;&gt;"C",Q96&lt;&gt;"NC",Q96&lt;&gt;"SF",Q96&lt;&gt;""),AND(S96&lt;&gt;"NA",S96&lt;&gt;"C",S96&lt;&gt;"NC",S96&lt;&gt;"SF",S96&lt;&gt;""),AND(U96&lt;&gt;"NA",U96&lt;&gt;"C",U96&lt;&gt;"NC",U96&lt;&gt;"SF",U96&lt;&gt;""),AND(W96&lt;&gt;"NA",W96&lt;&gt;"C",W96&lt;&gt;"NC",W96&lt;&gt;"SF",W96&lt;&gt;"")),"FALSO",IF(AND(O96="NA",Q96="NA",S96="NA",U96="NA",W96="NA"),"NA",IF(OR(O96="NC",Q96="NC",S96="NC",U96="NC",W96="NC",O96="SF",Q96="SF",S96="SF",U96="SF",W96="SF"),"NC",IF(OR(O96="C",Q96="C",S96="C",U96="C",W96="C"),"C","")))))</f>
        <v>C</v>
      </c>
      <c r="AA96" s="197" t="str">
        <f>IF(AND(Y96="C",Z96="C"),"UTILIZOU O PDA CORRETAMENTE",IF(AND(Y96="C",Z96="NC"),"UTILIZOU O PDA CORRETAMENTE. NÃO HÁ FOTOS DE TODAS AS ETAPAS",IF(AND(Y96="NC",Z96="NC"),"NÃO UTILIZOU O PDA",IF(AND(Y96="NA",Z96="NA"),"NÃO AVALIADO POR FALHA DE SINCRONISMO"))))</f>
        <v>UTILIZOU O PDA CORRETAMENTE</v>
      </c>
      <c r="AB96" s="90" t="s">
        <v>207</v>
      </c>
      <c r="AC96" s="158" t="s">
        <v>6</v>
      </c>
      <c r="AD96" s="149" t="str">
        <f>E96</f>
        <v>SÃO PAULO</v>
      </c>
      <c r="AE96" s="93" t="s">
        <v>64</v>
      </c>
    </row>
    <row r="97" spans="1:31" ht="30" customHeight="1">
      <c r="A97" s="162" t="s">
        <v>201</v>
      </c>
      <c r="B97" s="176">
        <v>2693437696</v>
      </c>
      <c r="C97" s="176" t="s">
        <v>131</v>
      </c>
      <c r="D97" s="176" t="s">
        <v>64</v>
      </c>
      <c r="E97" s="176" t="s">
        <v>5</v>
      </c>
      <c r="F97" s="176" t="s">
        <v>1707</v>
      </c>
      <c r="G97" s="176">
        <v>264</v>
      </c>
      <c r="H97" s="176" t="s">
        <v>208</v>
      </c>
      <c r="I97" s="176" t="s">
        <v>1708</v>
      </c>
      <c r="J97" s="176" t="s">
        <v>1594</v>
      </c>
      <c r="K97" s="176"/>
      <c r="L97" s="204">
        <v>46158.551388888889</v>
      </c>
      <c r="M97" s="204">
        <v>46158.556250000001</v>
      </c>
      <c r="N97" s="176" t="s">
        <v>1623</v>
      </c>
      <c r="O97" s="155" t="s">
        <v>207</v>
      </c>
      <c r="P97" s="90"/>
      <c r="Q97" s="144" t="s">
        <v>207</v>
      </c>
      <c r="R97" s="90"/>
      <c r="S97" s="144" t="s">
        <v>207</v>
      </c>
      <c r="T97" s="90"/>
      <c r="U97" s="144" t="s">
        <v>207</v>
      </c>
      <c r="V97" s="90"/>
      <c r="W97" s="144" t="s">
        <v>207</v>
      </c>
      <c r="X97" s="90"/>
      <c r="Y97" s="144" t="s">
        <v>207</v>
      </c>
      <c r="Z97" s="177" t="str">
        <f>IF(AND(O97="",Q97="",S97="",U97="",W97=""),"",IF(OR(AND(O97&lt;&gt;"NA",O97&lt;&gt;"C",O97&lt;&gt;"NC",O97&lt;&gt;"SF",O97&lt;&gt;""),AND(Q97&lt;&gt;"NA",Q97&lt;&gt;"C",Q97&lt;&gt;"NC",Q97&lt;&gt;"SF",Q97&lt;&gt;""),AND(S97&lt;&gt;"NA",S97&lt;&gt;"C",S97&lt;&gt;"NC",S97&lt;&gt;"SF",S97&lt;&gt;""),AND(U97&lt;&gt;"NA",U97&lt;&gt;"C",U97&lt;&gt;"NC",U97&lt;&gt;"SF",U97&lt;&gt;""),AND(W97&lt;&gt;"NA",W97&lt;&gt;"C",W97&lt;&gt;"NC",W97&lt;&gt;"SF",W97&lt;&gt;"")),"FALSO",IF(AND(O97="NA",Q97="NA",S97="NA",U97="NA",W97="NA"),"NA",IF(OR(O97="NC",Q97="NC",S97="NC",U97="NC",W97="NC",O97="SF",Q97="SF",S97="SF",U97="SF",W97="SF"),"NC",IF(OR(O97="C",Q97="C",S97="C",U97="C",W97="C"),"C","")))))</f>
        <v>C</v>
      </c>
      <c r="AA97" s="197" t="str">
        <f>IF(AND(Y97="C",Z97="C"),"UTILIZOU O PDA CORRETAMENTE",IF(AND(Y97="C",Z97="NC"),"UTILIZOU O PDA CORRETAMENTE. NÃO HÁ FOTOS DE TODAS AS ETAPAS",IF(AND(Y97="NC",Z97="NC"),"NÃO UTILIZOU O PDA",IF(AND(Y97="NA",Z97="NA"),"NÃO AVALIADO POR FALHA DE SINCRONISMO"))))</f>
        <v>UTILIZOU O PDA CORRETAMENTE</v>
      </c>
      <c r="AB97" s="90" t="s">
        <v>207</v>
      </c>
      <c r="AC97" s="158" t="s">
        <v>6</v>
      </c>
      <c r="AD97" s="149" t="str">
        <f>E97</f>
        <v>SÃO PAULO</v>
      </c>
      <c r="AE97" s="93" t="s">
        <v>64</v>
      </c>
    </row>
    <row r="98" spans="1:31" ht="30" customHeight="1">
      <c r="A98" s="162" t="s">
        <v>201</v>
      </c>
      <c r="B98" s="176">
        <v>2693860784</v>
      </c>
      <c r="C98" s="176" t="s">
        <v>128</v>
      </c>
      <c r="D98" s="176" t="s">
        <v>64</v>
      </c>
      <c r="E98" s="176" t="s">
        <v>5</v>
      </c>
      <c r="F98" s="176" t="s">
        <v>1709</v>
      </c>
      <c r="G98" s="176">
        <v>34</v>
      </c>
      <c r="H98" s="176" t="s">
        <v>504</v>
      </c>
      <c r="I98" s="176" t="s">
        <v>390</v>
      </c>
      <c r="J98" s="176" t="s">
        <v>1618</v>
      </c>
      <c r="K98" s="176" t="s">
        <v>217</v>
      </c>
      <c r="L98" s="204">
        <v>46163.650694444441</v>
      </c>
      <c r="M98" s="204">
        <v>46163.655555555553</v>
      </c>
      <c r="N98" s="176" t="s">
        <v>1617</v>
      </c>
      <c r="O98" s="155" t="s">
        <v>207</v>
      </c>
      <c r="P98" s="90"/>
      <c r="Q98" s="144" t="s">
        <v>207</v>
      </c>
      <c r="R98" s="90"/>
      <c r="S98" s="144" t="s">
        <v>207</v>
      </c>
      <c r="T98" s="90"/>
      <c r="U98" s="144" t="s">
        <v>207</v>
      </c>
      <c r="V98" s="90"/>
      <c r="W98" s="144" t="s">
        <v>207</v>
      </c>
      <c r="X98" s="90"/>
      <c r="Y98" s="144" t="s">
        <v>207</v>
      </c>
      <c r="Z98" s="177" t="str">
        <f>IF(AND(O98="",Q98="",S98="",U98="",W98=""),"",IF(OR(AND(O98&lt;&gt;"NA",O98&lt;&gt;"C",O98&lt;&gt;"NC",O98&lt;&gt;"SF",O98&lt;&gt;""),AND(Q98&lt;&gt;"NA",Q98&lt;&gt;"C",Q98&lt;&gt;"NC",Q98&lt;&gt;"SF",Q98&lt;&gt;""),AND(S98&lt;&gt;"NA",S98&lt;&gt;"C",S98&lt;&gt;"NC",S98&lt;&gt;"SF",S98&lt;&gt;""),AND(U98&lt;&gt;"NA",U98&lt;&gt;"C",U98&lt;&gt;"NC",U98&lt;&gt;"SF",U98&lt;&gt;""),AND(W98&lt;&gt;"NA",W98&lt;&gt;"C",W98&lt;&gt;"NC",W98&lt;&gt;"SF",W98&lt;&gt;"")),"FALSO",IF(AND(O98="NA",Q98="NA",S98="NA",U98="NA",W98="NA"),"NA",IF(OR(O98="NC",Q98="NC",S98="NC",U98="NC",W98="NC",O98="SF",Q98="SF",S98="SF",U98="SF",W98="SF"),"NC",IF(OR(O98="C",Q98="C",S98="C",U98="C",W98="C"),"C","")))))</f>
        <v>C</v>
      </c>
      <c r="AA98" s="197" t="str">
        <f>IF(AND(Y98="C",Z98="C"),"UTILIZOU O PDA CORRETAMENTE",IF(AND(Y98="C",Z98="NC"),"UTILIZOU O PDA CORRETAMENTE. NÃO HÁ FOTOS DE TODAS AS ETAPAS",IF(AND(Y98="NC",Z98="NC"),"NÃO UTILIZOU O PDA",IF(AND(Y98="NA",Z98="NA"),"NÃO AVALIADO POR FALHA DE SINCRONISMO"))))</f>
        <v>UTILIZOU O PDA CORRETAMENTE</v>
      </c>
      <c r="AB98" s="90" t="s">
        <v>207</v>
      </c>
      <c r="AC98" s="158" t="s">
        <v>6</v>
      </c>
      <c r="AD98" s="149" t="str">
        <f>E98</f>
        <v>SÃO PAULO</v>
      </c>
      <c r="AE98" s="93" t="s">
        <v>64</v>
      </c>
    </row>
    <row r="99" spans="1:31" ht="30" customHeight="1">
      <c r="A99" s="162" t="s">
        <v>201</v>
      </c>
      <c r="B99" s="176">
        <v>2692081133</v>
      </c>
      <c r="C99" s="176" t="s">
        <v>128</v>
      </c>
      <c r="D99" s="176" t="s">
        <v>64</v>
      </c>
      <c r="E99" s="176" t="s">
        <v>5</v>
      </c>
      <c r="F99" s="176" t="s">
        <v>1710</v>
      </c>
      <c r="G99" s="176">
        <v>53</v>
      </c>
      <c r="H99" s="176" t="s">
        <v>217</v>
      </c>
      <c r="I99" s="176" t="s">
        <v>291</v>
      </c>
      <c r="J99" s="176" t="s">
        <v>1591</v>
      </c>
      <c r="K99" s="176" t="s">
        <v>217</v>
      </c>
      <c r="L99" s="204">
        <v>46027.445833333331</v>
      </c>
      <c r="M99" s="204">
        <v>46027.450694444444</v>
      </c>
      <c r="N99" s="176" t="s">
        <v>1623</v>
      </c>
      <c r="O99" s="155" t="s">
        <v>207</v>
      </c>
      <c r="P99" s="90"/>
      <c r="Q99" s="144" t="s">
        <v>207</v>
      </c>
      <c r="R99" s="90"/>
      <c r="S99" s="144" t="s">
        <v>207</v>
      </c>
      <c r="T99" s="90"/>
      <c r="U99" s="144" t="s">
        <v>207</v>
      </c>
      <c r="V99" s="90"/>
      <c r="W99" s="144" t="s">
        <v>207</v>
      </c>
      <c r="X99" s="90"/>
      <c r="Y99" s="144" t="s">
        <v>207</v>
      </c>
      <c r="Z99" s="177" t="str">
        <f>IF(AND(O99="",Q99="",S99="",U99="",W99=""),"",IF(OR(AND(O99&lt;&gt;"NA",O99&lt;&gt;"C",O99&lt;&gt;"NC",O99&lt;&gt;"SF",O99&lt;&gt;""),AND(Q99&lt;&gt;"NA",Q99&lt;&gt;"C",Q99&lt;&gt;"NC",Q99&lt;&gt;"SF",Q99&lt;&gt;""),AND(S99&lt;&gt;"NA",S99&lt;&gt;"C",S99&lt;&gt;"NC",S99&lt;&gt;"SF",S99&lt;&gt;""),AND(U99&lt;&gt;"NA",U99&lt;&gt;"C",U99&lt;&gt;"NC",U99&lt;&gt;"SF",U99&lt;&gt;""),AND(W99&lt;&gt;"NA",W99&lt;&gt;"C",W99&lt;&gt;"NC",W99&lt;&gt;"SF",W99&lt;&gt;"")),"FALSO",IF(AND(O99="NA",Q99="NA",S99="NA",U99="NA",W99="NA"),"NA",IF(OR(O99="NC",Q99="NC",S99="NC",U99="NC",W99="NC",O99="SF",Q99="SF",S99="SF",U99="SF",W99="SF"),"NC",IF(OR(O99="C",Q99="C",S99="C",U99="C",W99="C"),"C","")))))</f>
        <v>C</v>
      </c>
      <c r="AA99" s="197" t="str">
        <f>IF(AND(Y99="C",Z99="C"),"UTILIZOU O PDA CORRETAMENTE",IF(AND(Y99="C",Z99="NC"),"UTILIZOU O PDA CORRETAMENTE. NÃO HÁ FOTOS DE TODAS AS ETAPAS",IF(AND(Y99="NC",Z99="NC"),"NÃO UTILIZOU O PDA",IF(AND(Y99="NA",Z99="NA"),"NÃO AVALIADO POR FALHA DE SINCRONISMO"))))</f>
        <v>UTILIZOU O PDA CORRETAMENTE</v>
      </c>
      <c r="AB99" s="90" t="s">
        <v>207</v>
      </c>
      <c r="AC99" s="158" t="s">
        <v>6</v>
      </c>
      <c r="AD99" s="149" t="str">
        <f>E99</f>
        <v>SÃO PAULO</v>
      </c>
      <c r="AE99" s="93" t="s">
        <v>64</v>
      </c>
    </row>
    <row r="100" spans="1:31" ht="30" customHeight="1">
      <c r="A100" s="162" t="s">
        <v>201</v>
      </c>
      <c r="B100" s="176">
        <v>2694319020</v>
      </c>
      <c r="C100" s="176" t="s">
        <v>131</v>
      </c>
      <c r="D100" s="176" t="s">
        <v>64</v>
      </c>
      <c r="E100" s="176" t="s">
        <v>5</v>
      </c>
      <c r="F100" s="176" t="s">
        <v>1710</v>
      </c>
      <c r="G100" s="176">
        <v>78</v>
      </c>
      <c r="H100" s="176"/>
      <c r="I100" s="176" t="s">
        <v>291</v>
      </c>
      <c r="J100" s="176" t="s">
        <v>1594</v>
      </c>
      <c r="K100" s="176"/>
      <c r="L100" s="204">
        <v>46169.73541666667</v>
      </c>
      <c r="M100" s="204">
        <v>46169.757638888892</v>
      </c>
      <c r="N100" s="176" t="s">
        <v>1607</v>
      </c>
      <c r="O100" s="155" t="s">
        <v>207</v>
      </c>
      <c r="P100" s="90"/>
      <c r="Q100" s="144" t="s">
        <v>207</v>
      </c>
      <c r="R100" s="90"/>
      <c r="S100" s="144" t="s">
        <v>207</v>
      </c>
      <c r="T100" s="90"/>
      <c r="U100" s="144" t="s">
        <v>207</v>
      </c>
      <c r="V100" s="90"/>
      <c r="W100" s="144" t="s">
        <v>207</v>
      </c>
      <c r="X100" s="90"/>
      <c r="Y100" s="144" t="s">
        <v>207</v>
      </c>
      <c r="Z100" s="177" t="str">
        <f>IF(AND(O100="",Q100="",S100="",U100="",W100=""),"",IF(OR(AND(O100&lt;&gt;"NA",O100&lt;&gt;"C",O100&lt;&gt;"NC",O100&lt;&gt;"SF",O100&lt;&gt;""),AND(Q100&lt;&gt;"NA",Q100&lt;&gt;"C",Q100&lt;&gt;"NC",Q100&lt;&gt;"SF",Q100&lt;&gt;""),AND(S100&lt;&gt;"NA",S100&lt;&gt;"C",S100&lt;&gt;"NC",S100&lt;&gt;"SF",S100&lt;&gt;""),AND(U100&lt;&gt;"NA",U100&lt;&gt;"C",U100&lt;&gt;"NC",U100&lt;&gt;"SF",U100&lt;&gt;""),AND(W100&lt;&gt;"NA",W100&lt;&gt;"C",W100&lt;&gt;"NC",W100&lt;&gt;"SF",W100&lt;&gt;"")),"FALSO",IF(AND(O100="NA",Q100="NA",S100="NA",U100="NA",W100="NA"),"NA",IF(OR(O100="NC",Q100="NC",S100="NC",U100="NC",W100="NC",O100="SF",Q100="SF",S100="SF",U100="SF",W100="SF"),"NC",IF(OR(O100="C",Q100="C",S100="C",U100="C",W100="C"),"C","")))))</f>
        <v>C</v>
      </c>
      <c r="AA100" s="197" t="str">
        <f>IF(AND(Y100="C",Z100="C"),"UTILIZOU O PDA CORRETAMENTE",IF(AND(Y100="C",Z100="NC"),"UTILIZOU O PDA CORRETAMENTE. NÃO HÁ FOTOS DE TODAS AS ETAPAS",IF(AND(Y100="NC",Z100="NC"),"NÃO UTILIZOU O PDA",IF(AND(Y100="NA",Z100="NA"),"NÃO AVALIADO POR FALHA DE SINCRONISMO"))))</f>
        <v>UTILIZOU O PDA CORRETAMENTE</v>
      </c>
      <c r="AB100" s="90" t="s">
        <v>207</v>
      </c>
      <c r="AC100" s="158" t="s">
        <v>6</v>
      </c>
      <c r="AD100" s="149" t="str">
        <f>E100</f>
        <v>SÃO PAULO</v>
      </c>
      <c r="AE100" s="93" t="s">
        <v>64</v>
      </c>
    </row>
    <row r="101" spans="1:31" ht="30" customHeight="1">
      <c r="A101" s="162" t="s">
        <v>201</v>
      </c>
      <c r="B101" s="176">
        <v>2619357146</v>
      </c>
      <c r="C101" s="176" t="s">
        <v>134</v>
      </c>
      <c r="D101" s="176" t="s">
        <v>125</v>
      </c>
      <c r="E101" s="176" t="s">
        <v>5</v>
      </c>
      <c r="F101" s="176" t="s">
        <v>1711</v>
      </c>
      <c r="G101" s="176">
        <v>46</v>
      </c>
      <c r="H101" s="176"/>
      <c r="I101" s="176" t="s">
        <v>427</v>
      </c>
      <c r="J101" s="176" t="s">
        <v>1618</v>
      </c>
      <c r="K101" s="176" t="s">
        <v>1712</v>
      </c>
      <c r="L101" s="204">
        <v>46270.393055555556</v>
      </c>
      <c r="M101" s="204">
        <v>46270.393750000003</v>
      </c>
      <c r="N101" s="176" t="s">
        <v>318</v>
      </c>
      <c r="O101" s="155" t="s">
        <v>207</v>
      </c>
      <c r="P101" s="90"/>
      <c r="Q101" s="144" t="s">
        <v>230</v>
      </c>
      <c r="R101" s="90"/>
      <c r="S101" s="144" t="s">
        <v>207</v>
      </c>
      <c r="T101" s="90"/>
      <c r="U101" s="144" t="s">
        <v>207</v>
      </c>
      <c r="V101" s="90"/>
      <c r="W101" s="144" t="s">
        <v>207</v>
      </c>
      <c r="X101" s="90"/>
      <c r="Y101" s="144" t="s">
        <v>207</v>
      </c>
      <c r="Z101" s="177" t="str">
        <f>IF(AND(O101="",Q101="",S101="",U101="",W101=""),"",IF(OR(AND(O101&lt;&gt;"NA",O101&lt;&gt;"C",O101&lt;&gt;"NC",O101&lt;&gt;"SF",O101&lt;&gt;""),AND(Q101&lt;&gt;"NA",Q101&lt;&gt;"C",Q101&lt;&gt;"NC",Q101&lt;&gt;"SF",Q101&lt;&gt;""),AND(S101&lt;&gt;"NA",S101&lt;&gt;"C",S101&lt;&gt;"NC",S101&lt;&gt;"SF",S101&lt;&gt;""),AND(U101&lt;&gt;"NA",U101&lt;&gt;"C",U101&lt;&gt;"NC",U101&lt;&gt;"SF",U101&lt;&gt;""),AND(W101&lt;&gt;"NA",W101&lt;&gt;"C",W101&lt;&gt;"NC",W101&lt;&gt;"SF",W101&lt;&gt;"")),"FALSO",IF(AND(O101="NA",Q101="NA",S101="NA",U101="NA",W101="NA"),"NA",IF(OR(O101="NC",Q101="NC",S101="NC",U101="NC",W101="NC",O101="SF",Q101="SF",S101="SF",U101="SF",W101="SF"),"NC",IF(OR(O101="C",Q101="C",S101="C",U101="C",W101="C"),"C","")))))</f>
        <v>NC</v>
      </c>
      <c r="AA101" s="197" t="str">
        <f>IF(AND(Y101="C",Z101="C"),"UTILIZOU O PDA CORRETAMENTE",IF(AND(Y101="C",Z101="NC"),"UTILIZOU O PDA CORRETAMENTE. NÃO HÁ FOTOS DE TODAS AS ETAPAS",IF(AND(Y101="NC",Z101="NC"),"NÃO UTILIZOU O PDA",IF(AND(Y101="NA",Z101="NA"),"NÃO AVALIADO POR FALHA DE SINCRONISMO"))))</f>
        <v>UTILIZOU O PDA CORRETAMENTE. NÃO HÁ FOTOS DE TODAS AS ETAPAS</v>
      </c>
      <c r="AB101" s="90" t="s">
        <v>207</v>
      </c>
      <c r="AC101" s="158" t="s">
        <v>6</v>
      </c>
      <c r="AD101" s="149" t="str">
        <f>E101</f>
        <v>SÃO PAULO</v>
      </c>
      <c r="AE101" s="93" t="s">
        <v>64</v>
      </c>
    </row>
    <row r="102" spans="1:31" ht="30" customHeight="1">
      <c r="A102" s="162" t="s">
        <v>201</v>
      </c>
      <c r="B102" s="176">
        <v>2621549616</v>
      </c>
      <c r="C102" s="176" t="s">
        <v>128</v>
      </c>
      <c r="D102" s="176" t="s">
        <v>64</v>
      </c>
      <c r="E102" s="176" t="s">
        <v>5</v>
      </c>
      <c r="F102" s="176" t="s">
        <v>1713</v>
      </c>
      <c r="G102" s="176">
        <v>246</v>
      </c>
      <c r="H102" s="176" t="s">
        <v>208</v>
      </c>
      <c r="I102" s="176" t="s">
        <v>432</v>
      </c>
      <c r="J102" s="176" t="s">
        <v>1591</v>
      </c>
      <c r="K102" s="176" t="s">
        <v>217</v>
      </c>
      <c r="L102" s="204">
        <v>46164.595833333333</v>
      </c>
      <c r="M102" s="204">
        <v>46164.602777777778</v>
      </c>
      <c r="N102" s="176" t="s">
        <v>1623</v>
      </c>
      <c r="O102" s="155" t="s">
        <v>207</v>
      </c>
      <c r="P102" s="90"/>
      <c r="Q102" s="144" t="s">
        <v>207</v>
      </c>
      <c r="R102" s="90"/>
      <c r="S102" s="144" t="s">
        <v>207</v>
      </c>
      <c r="T102" s="90"/>
      <c r="U102" s="144" t="s">
        <v>207</v>
      </c>
      <c r="V102" s="90"/>
      <c r="W102" s="144" t="s">
        <v>207</v>
      </c>
      <c r="X102" s="90"/>
      <c r="Y102" s="144" t="s">
        <v>207</v>
      </c>
      <c r="Z102" s="177" t="str">
        <f>IF(AND(O102="",Q102="",S102="",U102="",W102=""),"",IF(OR(AND(O102&lt;&gt;"NA",O102&lt;&gt;"C",O102&lt;&gt;"NC",O102&lt;&gt;"SF",O102&lt;&gt;""),AND(Q102&lt;&gt;"NA",Q102&lt;&gt;"C",Q102&lt;&gt;"NC",Q102&lt;&gt;"SF",Q102&lt;&gt;""),AND(S102&lt;&gt;"NA",S102&lt;&gt;"C",S102&lt;&gt;"NC",S102&lt;&gt;"SF",S102&lt;&gt;""),AND(U102&lt;&gt;"NA",U102&lt;&gt;"C",U102&lt;&gt;"NC",U102&lt;&gt;"SF",U102&lt;&gt;""),AND(W102&lt;&gt;"NA",W102&lt;&gt;"C",W102&lt;&gt;"NC",W102&lt;&gt;"SF",W102&lt;&gt;"")),"FALSO",IF(AND(O102="NA",Q102="NA",S102="NA",U102="NA",W102="NA"),"NA",IF(OR(O102="NC",Q102="NC",S102="NC",U102="NC",W102="NC",O102="SF",Q102="SF",S102="SF",U102="SF",W102="SF"),"NC",IF(OR(O102="C",Q102="C",S102="C",U102="C",W102="C"),"C","")))))</f>
        <v>C</v>
      </c>
      <c r="AA102" s="197" t="str">
        <f>IF(AND(Y102="C",Z102="C"),"UTILIZOU O PDA CORRETAMENTE",IF(AND(Y102="C",Z102="NC"),"UTILIZOU O PDA CORRETAMENTE. NÃO HÁ FOTOS DE TODAS AS ETAPAS",IF(AND(Y102="NC",Z102="NC"),"NÃO UTILIZOU O PDA",IF(AND(Y102="NA",Z102="NA"),"NÃO AVALIADO POR FALHA DE SINCRONISMO"))))</f>
        <v>UTILIZOU O PDA CORRETAMENTE</v>
      </c>
      <c r="AB102" s="90" t="s">
        <v>207</v>
      </c>
      <c r="AC102" s="158" t="s">
        <v>6</v>
      </c>
      <c r="AD102" s="149" t="str">
        <f>E102</f>
        <v>SÃO PAULO</v>
      </c>
      <c r="AE102" s="93" t="s">
        <v>64</v>
      </c>
    </row>
    <row r="103" spans="1:31" ht="30" customHeight="1">
      <c r="A103" s="162" t="s">
        <v>201</v>
      </c>
      <c r="B103" s="176">
        <v>2692965790</v>
      </c>
      <c r="C103" s="176" t="s">
        <v>128</v>
      </c>
      <c r="D103" s="176" t="s">
        <v>64</v>
      </c>
      <c r="E103" s="176" t="s">
        <v>5</v>
      </c>
      <c r="F103" s="176" t="s">
        <v>1037</v>
      </c>
      <c r="G103" s="176">
        <v>42</v>
      </c>
      <c r="H103" s="176"/>
      <c r="I103" s="176" t="s">
        <v>840</v>
      </c>
      <c r="J103" s="176" t="s">
        <v>1591</v>
      </c>
      <c r="K103" s="176" t="s">
        <v>1697</v>
      </c>
      <c r="L103" s="204">
        <v>46331.51666666667</v>
      </c>
      <c r="M103" s="204">
        <v>46331.536111111112</v>
      </c>
      <c r="N103" s="176" t="s">
        <v>1698</v>
      </c>
      <c r="O103" s="155" t="s">
        <v>207</v>
      </c>
      <c r="P103" s="90"/>
      <c r="Q103" s="144" t="s">
        <v>207</v>
      </c>
      <c r="R103" s="90"/>
      <c r="S103" s="144" t="s">
        <v>207</v>
      </c>
      <c r="T103" s="90"/>
      <c r="U103" s="144" t="s">
        <v>207</v>
      </c>
      <c r="V103" s="90"/>
      <c r="W103" s="144" t="s">
        <v>207</v>
      </c>
      <c r="X103" s="90"/>
      <c r="Y103" s="144" t="s">
        <v>207</v>
      </c>
      <c r="Z103" s="177" t="str">
        <f>IF(AND(O103="",Q103="",S103="",U103="",W103=""),"",IF(OR(AND(O103&lt;&gt;"NA",O103&lt;&gt;"C",O103&lt;&gt;"NC",O103&lt;&gt;"SF",O103&lt;&gt;""),AND(Q103&lt;&gt;"NA",Q103&lt;&gt;"C",Q103&lt;&gt;"NC",Q103&lt;&gt;"SF",Q103&lt;&gt;""),AND(S103&lt;&gt;"NA",S103&lt;&gt;"C",S103&lt;&gt;"NC",S103&lt;&gt;"SF",S103&lt;&gt;""),AND(U103&lt;&gt;"NA",U103&lt;&gt;"C",U103&lt;&gt;"NC",U103&lt;&gt;"SF",U103&lt;&gt;""),AND(W103&lt;&gt;"NA",W103&lt;&gt;"C",W103&lt;&gt;"NC",W103&lt;&gt;"SF",W103&lt;&gt;"")),"FALSO",IF(AND(O103="NA",Q103="NA",S103="NA",U103="NA",W103="NA"),"NA",IF(OR(O103="NC",Q103="NC",S103="NC",U103="NC",W103="NC",O103="SF",Q103="SF",S103="SF",U103="SF",W103="SF"),"NC",IF(OR(O103="C",Q103="C",S103="C",U103="C",W103="C"),"C","")))))</f>
        <v>C</v>
      </c>
      <c r="AA103" s="197" t="str">
        <f>IF(AND(Y103="C",Z103="C"),"UTILIZOU O PDA CORRETAMENTE",IF(AND(Y103="C",Z103="NC"),"UTILIZOU O PDA CORRETAMENTE. NÃO HÁ FOTOS DE TODAS AS ETAPAS",IF(AND(Y103="NC",Z103="NC"),"NÃO UTILIZOU O PDA",IF(AND(Y103="NA",Z103="NA"),"NÃO AVALIADO POR FALHA DE SINCRONISMO"))))</f>
        <v>UTILIZOU O PDA CORRETAMENTE</v>
      </c>
      <c r="AB103" s="90" t="s">
        <v>207</v>
      </c>
      <c r="AC103" s="158" t="s">
        <v>6</v>
      </c>
      <c r="AD103" s="149" t="str">
        <f>E103</f>
        <v>SÃO PAULO</v>
      </c>
      <c r="AE103" s="93" t="s">
        <v>64</v>
      </c>
    </row>
    <row r="104" spans="1:31" ht="30" customHeight="1">
      <c r="A104" s="221" t="s">
        <v>201</v>
      </c>
      <c r="B104" s="222">
        <v>2693327122</v>
      </c>
      <c r="C104" s="222" t="s">
        <v>128</v>
      </c>
      <c r="D104" s="222" t="s">
        <v>64</v>
      </c>
      <c r="E104" s="222" t="s">
        <v>5</v>
      </c>
      <c r="F104" s="222" t="s">
        <v>1714</v>
      </c>
      <c r="G104" s="222">
        <v>58</v>
      </c>
      <c r="H104" s="222" t="s">
        <v>203</v>
      </c>
      <c r="I104" s="222" t="s">
        <v>671</v>
      </c>
      <c r="J104" s="222" t="s">
        <v>1591</v>
      </c>
      <c r="K104" s="222" t="s">
        <v>217</v>
      </c>
      <c r="L104" s="223">
        <v>46156.55</v>
      </c>
      <c r="M104" s="223">
        <v>46156.556250000001</v>
      </c>
      <c r="N104" s="222" t="s">
        <v>1131</v>
      </c>
      <c r="O104" s="155" t="s">
        <v>207</v>
      </c>
      <c r="P104" s="90"/>
      <c r="Q104" s="144" t="s">
        <v>207</v>
      </c>
      <c r="R104" s="90"/>
      <c r="S104" s="144" t="s">
        <v>207</v>
      </c>
      <c r="T104" s="90"/>
      <c r="U104" s="144" t="s">
        <v>207</v>
      </c>
      <c r="V104" s="90"/>
      <c r="W104" s="144" t="s">
        <v>207</v>
      </c>
      <c r="X104" s="90"/>
      <c r="Y104" s="144" t="s">
        <v>207</v>
      </c>
      <c r="Z104" s="177" t="str">
        <f>IF(AND(O104="",Q104="",S104="",U104="",W104=""),"",IF(OR(AND(O104&lt;&gt;"NA",O104&lt;&gt;"C",O104&lt;&gt;"NC",O104&lt;&gt;"SF",O104&lt;&gt;""),AND(Q104&lt;&gt;"NA",Q104&lt;&gt;"C",Q104&lt;&gt;"NC",Q104&lt;&gt;"SF",Q104&lt;&gt;""),AND(S104&lt;&gt;"NA",S104&lt;&gt;"C",S104&lt;&gt;"NC",S104&lt;&gt;"SF",S104&lt;&gt;""),AND(U104&lt;&gt;"NA",U104&lt;&gt;"C",U104&lt;&gt;"NC",U104&lt;&gt;"SF",U104&lt;&gt;""),AND(W104&lt;&gt;"NA",W104&lt;&gt;"C",W104&lt;&gt;"NC",W104&lt;&gt;"SF",W104&lt;&gt;"")),"FALSO",IF(AND(O104="NA",Q104="NA",S104="NA",U104="NA",W104="NA"),"NA",IF(OR(O104="NC",Q104="NC",S104="NC",U104="NC",W104="NC",O104="SF",Q104="SF",S104="SF",U104="SF",W104="SF"),"NC",IF(OR(O104="C",Q104="C",S104="C",U104="C",W104="C"),"C","")))))</f>
        <v>C</v>
      </c>
      <c r="AA104" s="197" t="str">
        <f>IF(AND(Y104="C",Z104="C"),"UTILIZOU O PDA CORRETAMENTE",IF(AND(Y104="C",Z104="NC"),"UTILIZOU O PDA CORRETAMENTE. NÃO HÁ FOTOS DE TODAS AS ETAPAS",IF(AND(Y104="NC",Z104="NC"),"NÃO UTILIZOU O PDA",IF(AND(Y104="NA",Z104="NA"),"NÃO AVALIADO POR FALHA DE SINCRONISMO"))))</f>
        <v>UTILIZOU O PDA CORRETAMENTE</v>
      </c>
      <c r="AB104" s="90" t="s">
        <v>207</v>
      </c>
      <c r="AC104" s="158" t="s">
        <v>6</v>
      </c>
      <c r="AD104" s="149" t="str">
        <f>E104</f>
        <v>SÃO PAULO</v>
      </c>
      <c r="AE104" s="93" t="s">
        <v>64</v>
      </c>
    </row>
    <row r="105" spans="1:31" ht="30" customHeight="1">
      <c r="A105" s="162" t="s">
        <v>201</v>
      </c>
      <c r="B105" s="176">
        <v>2693828874</v>
      </c>
      <c r="C105" s="176" t="s">
        <v>128</v>
      </c>
      <c r="D105" s="176" t="s">
        <v>64</v>
      </c>
      <c r="E105" s="176" t="s">
        <v>5</v>
      </c>
      <c r="F105" s="176" t="s">
        <v>1715</v>
      </c>
      <c r="G105" s="176">
        <v>52</v>
      </c>
      <c r="H105" s="176" t="s">
        <v>203</v>
      </c>
      <c r="I105" s="176" t="s">
        <v>291</v>
      </c>
      <c r="J105" s="176" t="s">
        <v>1618</v>
      </c>
      <c r="K105" s="176" t="s">
        <v>217</v>
      </c>
      <c r="L105" s="204">
        <v>46163.410416666666</v>
      </c>
      <c r="M105" s="204">
        <v>46163.429166666669</v>
      </c>
      <c r="N105" s="176" t="s">
        <v>1617</v>
      </c>
      <c r="O105" s="155" t="s">
        <v>207</v>
      </c>
      <c r="P105" s="90"/>
      <c r="Q105" s="144" t="s">
        <v>207</v>
      </c>
      <c r="R105" s="90"/>
      <c r="S105" s="144" t="s">
        <v>207</v>
      </c>
      <c r="T105" s="90"/>
      <c r="U105" s="144" t="s">
        <v>207</v>
      </c>
      <c r="V105" s="90"/>
      <c r="W105" s="144" t="s">
        <v>207</v>
      </c>
      <c r="X105" s="90"/>
      <c r="Y105" s="144" t="s">
        <v>207</v>
      </c>
      <c r="Z105" s="177" t="str">
        <f>IF(AND(O105="",Q105="",S105="",U105="",W105=""),"",IF(OR(AND(O105&lt;&gt;"NA",O105&lt;&gt;"C",O105&lt;&gt;"NC",O105&lt;&gt;"SF",O105&lt;&gt;""),AND(Q105&lt;&gt;"NA",Q105&lt;&gt;"C",Q105&lt;&gt;"NC",Q105&lt;&gt;"SF",Q105&lt;&gt;""),AND(S105&lt;&gt;"NA",S105&lt;&gt;"C",S105&lt;&gt;"NC",S105&lt;&gt;"SF",S105&lt;&gt;""),AND(U105&lt;&gt;"NA",U105&lt;&gt;"C",U105&lt;&gt;"NC",U105&lt;&gt;"SF",U105&lt;&gt;""),AND(W105&lt;&gt;"NA",W105&lt;&gt;"C",W105&lt;&gt;"NC",W105&lt;&gt;"SF",W105&lt;&gt;"")),"FALSO",IF(AND(O105="NA",Q105="NA",S105="NA",U105="NA",W105="NA"),"NA",IF(OR(O105="NC",Q105="NC",S105="NC",U105="NC",W105="NC",O105="SF",Q105="SF",S105="SF",U105="SF",W105="SF"),"NC",IF(OR(O105="C",Q105="C",S105="C",U105="C",W105="C"),"C","")))))</f>
        <v>C</v>
      </c>
      <c r="AA105" s="197" t="str">
        <f>IF(AND(Y105="C",Z105="C"),"UTILIZOU O PDA CORRETAMENTE",IF(AND(Y105="C",Z105="NC"),"UTILIZOU O PDA CORRETAMENTE. NÃO HÁ FOTOS DE TODAS AS ETAPAS",IF(AND(Y105="NC",Z105="NC"),"NÃO UTILIZOU O PDA",IF(AND(Y105="NA",Z105="NA"),"NÃO AVALIADO POR FALHA DE SINCRONISMO"))))</f>
        <v>UTILIZOU O PDA CORRETAMENTE</v>
      </c>
      <c r="AB105" s="90" t="s">
        <v>207</v>
      </c>
      <c r="AC105" s="158" t="s">
        <v>6</v>
      </c>
      <c r="AD105" s="149" t="str">
        <f>E105</f>
        <v>SÃO PAULO</v>
      </c>
      <c r="AE105" s="93" t="s">
        <v>64</v>
      </c>
    </row>
    <row r="106" spans="1:31" ht="30" customHeight="1">
      <c r="A106" s="162" t="s">
        <v>201</v>
      </c>
      <c r="B106" s="176">
        <v>2692268852</v>
      </c>
      <c r="C106" s="176" t="s">
        <v>128</v>
      </c>
      <c r="D106" s="176" t="s">
        <v>64</v>
      </c>
      <c r="E106" s="176" t="s">
        <v>5</v>
      </c>
      <c r="F106" s="176" t="s">
        <v>1716</v>
      </c>
      <c r="G106" s="176">
        <v>52</v>
      </c>
      <c r="H106" s="176" t="s">
        <v>203</v>
      </c>
      <c r="I106" s="176" t="s">
        <v>1717</v>
      </c>
      <c r="J106" s="176" t="s">
        <v>1591</v>
      </c>
      <c r="K106" s="176" t="s">
        <v>217</v>
      </c>
      <c r="L106" s="204">
        <v>46117.412499999999</v>
      </c>
      <c r="M106" s="204">
        <v>46117.418055555558</v>
      </c>
      <c r="N106" s="176" t="s">
        <v>1636</v>
      </c>
      <c r="O106" s="155" t="s">
        <v>207</v>
      </c>
      <c r="P106" s="90"/>
      <c r="Q106" s="144" t="s">
        <v>207</v>
      </c>
      <c r="R106" s="90"/>
      <c r="S106" s="144" t="s">
        <v>207</v>
      </c>
      <c r="T106" s="90"/>
      <c r="U106" s="144" t="s">
        <v>207</v>
      </c>
      <c r="V106" s="90"/>
      <c r="W106" s="144" t="s">
        <v>207</v>
      </c>
      <c r="X106" s="90"/>
      <c r="Y106" s="144" t="s">
        <v>207</v>
      </c>
      <c r="Z106" s="177" t="str">
        <f>IF(AND(O106="",Q106="",S106="",U106="",W106=""),"",IF(OR(AND(O106&lt;&gt;"NA",O106&lt;&gt;"C",O106&lt;&gt;"NC",O106&lt;&gt;"SF",O106&lt;&gt;""),AND(Q106&lt;&gt;"NA",Q106&lt;&gt;"C",Q106&lt;&gt;"NC",Q106&lt;&gt;"SF",Q106&lt;&gt;""),AND(S106&lt;&gt;"NA",S106&lt;&gt;"C",S106&lt;&gt;"NC",S106&lt;&gt;"SF",S106&lt;&gt;""),AND(U106&lt;&gt;"NA",U106&lt;&gt;"C",U106&lt;&gt;"NC",U106&lt;&gt;"SF",U106&lt;&gt;""),AND(W106&lt;&gt;"NA",W106&lt;&gt;"C",W106&lt;&gt;"NC",W106&lt;&gt;"SF",W106&lt;&gt;"")),"FALSO",IF(AND(O106="NA",Q106="NA",S106="NA",U106="NA",W106="NA"),"NA",IF(OR(O106="NC",Q106="NC",S106="NC",U106="NC",W106="NC",O106="SF",Q106="SF",S106="SF",U106="SF",W106="SF"),"NC",IF(OR(O106="C",Q106="C",S106="C",U106="C",W106="C"),"C","")))))</f>
        <v>C</v>
      </c>
      <c r="AA106" s="197" t="str">
        <f>IF(AND(Y106="C",Z106="C"),"UTILIZOU O PDA CORRETAMENTE",IF(AND(Y106="C",Z106="NC"),"UTILIZOU O PDA CORRETAMENTE. NÃO HÁ FOTOS DE TODAS AS ETAPAS",IF(AND(Y106="NC",Z106="NC"),"NÃO UTILIZOU O PDA",IF(AND(Y106="NA",Z106="NA"),"NÃO AVALIADO POR FALHA DE SINCRONISMO"))))</f>
        <v>UTILIZOU O PDA CORRETAMENTE</v>
      </c>
      <c r="AB106" s="90" t="s">
        <v>207</v>
      </c>
      <c r="AC106" s="158" t="s">
        <v>6</v>
      </c>
      <c r="AD106" s="149" t="str">
        <f>E106</f>
        <v>SÃO PAULO</v>
      </c>
      <c r="AE106" s="93" t="s">
        <v>64</v>
      </c>
    </row>
    <row r="107" spans="1:31" ht="30" customHeight="1">
      <c r="A107" s="162" t="s">
        <v>201</v>
      </c>
      <c r="B107" s="176">
        <v>2694109622</v>
      </c>
      <c r="C107" s="176" t="s">
        <v>134</v>
      </c>
      <c r="D107" s="176" t="s">
        <v>125</v>
      </c>
      <c r="E107" s="176" t="s">
        <v>5</v>
      </c>
      <c r="F107" s="176" t="s">
        <v>1718</v>
      </c>
      <c r="G107" s="176">
        <v>100</v>
      </c>
      <c r="H107" s="176" t="s">
        <v>217</v>
      </c>
      <c r="I107" s="176" t="s">
        <v>223</v>
      </c>
      <c r="J107" s="176" t="s">
        <v>1618</v>
      </c>
      <c r="K107" s="176" t="s">
        <v>217</v>
      </c>
      <c r="L107" s="204">
        <v>46168.334722222222</v>
      </c>
      <c r="M107" s="204">
        <v>46168.335416666669</v>
      </c>
      <c r="N107" s="176" t="s">
        <v>1131</v>
      </c>
      <c r="O107" s="155" t="s">
        <v>207</v>
      </c>
      <c r="P107" s="90"/>
      <c r="Q107" s="144" t="s">
        <v>207</v>
      </c>
      <c r="R107" s="90"/>
      <c r="S107" s="144" t="s">
        <v>207</v>
      </c>
      <c r="T107" s="90"/>
      <c r="U107" s="144" t="s">
        <v>207</v>
      </c>
      <c r="V107" s="90"/>
      <c r="W107" s="144" t="s">
        <v>207</v>
      </c>
      <c r="X107" s="90"/>
      <c r="Y107" s="144" t="s">
        <v>207</v>
      </c>
      <c r="Z107" s="177" t="str">
        <f>IF(AND(O107="",Q107="",S107="",U107="",W107=""),"",IF(OR(AND(O107&lt;&gt;"NA",O107&lt;&gt;"C",O107&lt;&gt;"NC",O107&lt;&gt;"SF",O107&lt;&gt;""),AND(Q107&lt;&gt;"NA",Q107&lt;&gt;"C",Q107&lt;&gt;"NC",Q107&lt;&gt;"SF",Q107&lt;&gt;""),AND(S107&lt;&gt;"NA",S107&lt;&gt;"C",S107&lt;&gt;"NC",S107&lt;&gt;"SF",S107&lt;&gt;""),AND(U107&lt;&gt;"NA",U107&lt;&gt;"C",U107&lt;&gt;"NC",U107&lt;&gt;"SF",U107&lt;&gt;""),AND(W107&lt;&gt;"NA",W107&lt;&gt;"C",W107&lt;&gt;"NC",W107&lt;&gt;"SF",W107&lt;&gt;"")),"FALSO",IF(AND(O107="NA",Q107="NA",S107="NA",U107="NA",W107="NA"),"NA",IF(OR(O107="NC",Q107="NC",S107="NC",U107="NC",W107="NC",O107="SF",Q107="SF",S107="SF",U107="SF",W107="SF"),"NC",IF(OR(O107="C",Q107="C",S107="C",U107="C",W107="C"),"C","")))))</f>
        <v>C</v>
      </c>
      <c r="AA107" s="197" t="str">
        <f>IF(AND(Y107="C",Z107="C"),"UTILIZOU O PDA CORRETAMENTE",IF(AND(Y107="C",Z107="NC"),"UTILIZOU O PDA CORRETAMENTE. NÃO HÁ FOTOS DE TODAS AS ETAPAS",IF(AND(Y107="NC",Z107="NC"),"NÃO UTILIZOU O PDA",IF(AND(Y107="NA",Z107="NA"),"NÃO AVALIADO POR FALHA DE SINCRONISMO"))))</f>
        <v>UTILIZOU O PDA CORRETAMENTE</v>
      </c>
      <c r="AB107" s="90" t="s">
        <v>207</v>
      </c>
      <c r="AC107" s="158" t="s">
        <v>6</v>
      </c>
      <c r="AD107" s="149" t="str">
        <f>E107</f>
        <v>SÃO PAULO</v>
      </c>
      <c r="AE107" s="93" t="s">
        <v>64</v>
      </c>
    </row>
    <row r="108" spans="1:31" ht="30" customHeight="1">
      <c r="A108" s="162" t="s">
        <v>201</v>
      </c>
      <c r="B108" s="176">
        <v>2694242205</v>
      </c>
      <c r="C108" s="176" t="s">
        <v>1719</v>
      </c>
      <c r="D108" s="176" t="s">
        <v>64</v>
      </c>
      <c r="E108" s="176" t="s">
        <v>5</v>
      </c>
      <c r="F108" s="176" t="s">
        <v>1720</v>
      </c>
      <c r="G108" s="176">
        <v>74</v>
      </c>
      <c r="H108" s="176"/>
      <c r="I108" s="176" t="s">
        <v>1223</v>
      </c>
      <c r="J108" s="176" t="s">
        <v>1721</v>
      </c>
      <c r="K108" s="176" t="s">
        <v>1722</v>
      </c>
      <c r="L108" s="204">
        <v>46169.470138888886</v>
      </c>
      <c r="M108" s="204">
        <v>46169.479861111111</v>
      </c>
      <c r="N108" s="176" t="s">
        <v>1596</v>
      </c>
      <c r="O108" s="155" t="s">
        <v>207</v>
      </c>
      <c r="P108" s="90"/>
      <c r="Q108" s="144" t="s">
        <v>207</v>
      </c>
      <c r="R108" s="90"/>
      <c r="S108" s="144" t="s">
        <v>207</v>
      </c>
      <c r="T108" s="90"/>
      <c r="U108" s="144" t="s">
        <v>207</v>
      </c>
      <c r="V108" s="90"/>
      <c r="W108" s="144" t="s">
        <v>207</v>
      </c>
      <c r="X108" s="90"/>
      <c r="Y108" s="144" t="s">
        <v>207</v>
      </c>
      <c r="Z108" s="177" t="str">
        <f>IF(AND(O108="",Q108="",S108="",U108="",W108=""),"",IF(OR(AND(O108&lt;&gt;"NA",O108&lt;&gt;"C",O108&lt;&gt;"NC",O108&lt;&gt;"SF",O108&lt;&gt;""),AND(Q108&lt;&gt;"NA",Q108&lt;&gt;"C",Q108&lt;&gt;"NC",Q108&lt;&gt;"SF",Q108&lt;&gt;""),AND(S108&lt;&gt;"NA",S108&lt;&gt;"C",S108&lt;&gt;"NC",S108&lt;&gt;"SF",S108&lt;&gt;""),AND(U108&lt;&gt;"NA",U108&lt;&gt;"C",U108&lt;&gt;"NC",U108&lt;&gt;"SF",U108&lt;&gt;""),AND(W108&lt;&gt;"NA",W108&lt;&gt;"C",W108&lt;&gt;"NC",W108&lt;&gt;"SF",W108&lt;&gt;"")),"FALSO",IF(AND(O108="NA",Q108="NA",S108="NA",U108="NA",W108="NA"),"NA",IF(OR(O108="NC",Q108="NC",S108="NC",U108="NC",W108="NC",O108="SF",Q108="SF",S108="SF",U108="SF",W108="SF"),"NC",IF(OR(O108="C",Q108="C",S108="C",U108="C",W108="C"),"C","")))))</f>
        <v>C</v>
      </c>
      <c r="AA108" s="197" t="str">
        <f>IF(AND(Y108="C",Z108="C"),"UTILIZOU O PDA CORRETAMENTE",IF(AND(Y108="C",Z108="NC"),"UTILIZOU O PDA CORRETAMENTE. NÃO HÁ FOTOS DE TODAS AS ETAPAS",IF(AND(Y108="NC",Z108="NC"),"NÃO UTILIZOU O PDA",IF(AND(Y108="NA",Z108="NA"),"NÃO AVALIADO POR FALHA DE SINCRONISMO"))))</f>
        <v>UTILIZOU O PDA CORRETAMENTE</v>
      </c>
      <c r="AB108" s="90" t="s">
        <v>207</v>
      </c>
      <c r="AC108" s="158" t="s">
        <v>6</v>
      </c>
      <c r="AD108" s="149" t="str">
        <f>E108</f>
        <v>SÃO PAULO</v>
      </c>
      <c r="AE108" s="93" t="s">
        <v>64</v>
      </c>
    </row>
    <row r="109" spans="1:31" ht="30" customHeight="1">
      <c r="A109" s="162" t="s">
        <v>201</v>
      </c>
      <c r="B109" s="176">
        <v>2621446662</v>
      </c>
      <c r="C109" s="176" t="s">
        <v>134</v>
      </c>
      <c r="D109" s="176" t="s">
        <v>125</v>
      </c>
      <c r="E109" s="176" t="s">
        <v>5</v>
      </c>
      <c r="F109" s="176" t="s">
        <v>1723</v>
      </c>
      <c r="G109" s="176">
        <v>66</v>
      </c>
      <c r="H109" s="176"/>
      <c r="I109" s="176" t="s">
        <v>272</v>
      </c>
      <c r="J109" s="176" t="s">
        <v>1591</v>
      </c>
      <c r="K109" s="176" t="s">
        <v>1724</v>
      </c>
      <c r="L109" s="204">
        <v>46163.470833333333</v>
      </c>
      <c r="M109" s="204">
        <v>46163.490277777775</v>
      </c>
      <c r="N109" s="176" t="s">
        <v>1131</v>
      </c>
      <c r="O109" s="155" t="s">
        <v>207</v>
      </c>
      <c r="P109" s="90"/>
      <c r="Q109" s="144" t="s">
        <v>207</v>
      </c>
      <c r="R109" s="90"/>
      <c r="S109" s="144" t="s">
        <v>207</v>
      </c>
      <c r="T109" s="90"/>
      <c r="U109" s="144" t="s">
        <v>207</v>
      </c>
      <c r="V109" s="90"/>
      <c r="W109" s="144" t="s">
        <v>207</v>
      </c>
      <c r="X109" s="90"/>
      <c r="Y109" s="144" t="s">
        <v>207</v>
      </c>
      <c r="Z109" s="177" t="str">
        <f>IF(AND(O109="",Q109="",S109="",U109="",W109=""),"",IF(OR(AND(O109&lt;&gt;"NA",O109&lt;&gt;"C",O109&lt;&gt;"NC",O109&lt;&gt;"SF",O109&lt;&gt;""),AND(Q109&lt;&gt;"NA",Q109&lt;&gt;"C",Q109&lt;&gt;"NC",Q109&lt;&gt;"SF",Q109&lt;&gt;""),AND(S109&lt;&gt;"NA",S109&lt;&gt;"C",S109&lt;&gt;"NC",S109&lt;&gt;"SF",S109&lt;&gt;""),AND(U109&lt;&gt;"NA",U109&lt;&gt;"C",U109&lt;&gt;"NC",U109&lt;&gt;"SF",U109&lt;&gt;""),AND(W109&lt;&gt;"NA",W109&lt;&gt;"C",W109&lt;&gt;"NC",W109&lt;&gt;"SF",W109&lt;&gt;"")),"FALSO",IF(AND(O109="NA",Q109="NA",S109="NA",U109="NA",W109="NA"),"NA",IF(OR(O109="NC",Q109="NC",S109="NC",U109="NC",W109="NC",O109="SF",Q109="SF",S109="SF",U109="SF",W109="SF"),"NC",IF(OR(O109="C",Q109="C",S109="C",U109="C",W109="C"),"C","")))))</f>
        <v>C</v>
      </c>
      <c r="AA109" s="197" t="str">
        <f>IF(AND(Y109="C",Z109="C"),"UTILIZOU O PDA CORRETAMENTE",IF(AND(Y109="C",Z109="NC"),"UTILIZOU O PDA CORRETAMENTE. NÃO HÁ FOTOS DE TODAS AS ETAPAS",IF(AND(Y109="NC",Z109="NC"),"NÃO UTILIZOU O PDA",IF(AND(Y109="NA",Z109="NA"),"NÃO AVALIADO POR FALHA DE SINCRONISMO"))))</f>
        <v>UTILIZOU O PDA CORRETAMENTE</v>
      </c>
      <c r="AB109" s="90" t="s">
        <v>207</v>
      </c>
      <c r="AC109" s="158" t="s">
        <v>6</v>
      </c>
      <c r="AD109" s="149" t="str">
        <f>E109</f>
        <v>SÃO PAULO</v>
      </c>
      <c r="AE109" s="93" t="s">
        <v>64</v>
      </c>
    </row>
    <row r="110" spans="1:31" ht="30" customHeight="1">
      <c r="A110" s="162" t="s">
        <v>201</v>
      </c>
      <c r="B110" s="176">
        <v>2622319087</v>
      </c>
      <c r="C110" s="176" t="s">
        <v>134</v>
      </c>
      <c r="D110" s="176" t="s">
        <v>125</v>
      </c>
      <c r="E110" s="176" t="s">
        <v>5</v>
      </c>
      <c r="F110" s="176" t="s">
        <v>1725</v>
      </c>
      <c r="G110" s="176">
        <v>73</v>
      </c>
      <c r="H110" s="176" t="s">
        <v>217</v>
      </c>
      <c r="I110" s="176" t="s">
        <v>1041</v>
      </c>
      <c r="J110" s="176" t="s">
        <v>1618</v>
      </c>
      <c r="K110" s="176" t="s">
        <v>217</v>
      </c>
      <c r="L110" s="204">
        <v>46169.652083333334</v>
      </c>
      <c r="M110" s="204">
        <v>46169.652777777781</v>
      </c>
      <c r="N110" s="176" t="s">
        <v>1596</v>
      </c>
      <c r="O110" s="155" t="s">
        <v>207</v>
      </c>
      <c r="P110" s="90"/>
      <c r="Q110" s="144" t="s">
        <v>207</v>
      </c>
      <c r="R110" s="90"/>
      <c r="S110" s="144" t="s">
        <v>207</v>
      </c>
      <c r="T110" s="90"/>
      <c r="U110" s="144" t="s">
        <v>207</v>
      </c>
      <c r="V110" s="90"/>
      <c r="W110" s="144" t="s">
        <v>207</v>
      </c>
      <c r="X110" s="90"/>
      <c r="Y110" s="144" t="s">
        <v>207</v>
      </c>
      <c r="Z110" s="177" t="str">
        <f>IF(AND(O110="",Q110="",S110="",U110="",W110=""),"",IF(OR(AND(O110&lt;&gt;"NA",O110&lt;&gt;"C",O110&lt;&gt;"NC",O110&lt;&gt;"SF",O110&lt;&gt;""),AND(Q110&lt;&gt;"NA",Q110&lt;&gt;"C",Q110&lt;&gt;"NC",Q110&lt;&gt;"SF",Q110&lt;&gt;""),AND(S110&lt;&gt;"NA",S110&lt;&gt;"C",S110&lt;&gt;"NC",S110&lt;&gt;"SF",S110&lt;&gt;""),AND(U110&lt;&gt;"NA",U110&lt;&gt;"C",U110&lt;&gt;"NC",U110&lt;&gt;"SF",U110&lt;&gt;""),AND(W110&lt;&gt;"NA",W110&lt;&gt;"C",W110&lt;&gt;"NC",W110&lt;&gt;"SF",W110&lt;&gt;"")),"FALSO",IF(AND(O110="NA",Q110="NA",S110="NA",U110="NA",W110="NA"),"NA",IF(OR(O110="NC",Q110="NC",S110="NC",U110="NC",W110="NC",O110="SF",Q110="SF",S110="SF",U110="SF",W110="SF"),"NC",IF(OR(O110="C",Q110="C",S110="C",U110="C",W110="C"),"C","")))))</f>
        <v>C</v>
      </c>
      <c r="AA110" s="197" t="str">
        <f>IF(AND(Y110="C",Z110="C"),"UTILIZOU O PDA CORRETAMENTE",IF(AND(Y110="C",Z110="NC"),"UTILIZOU O PDA CORRETAMENTE. NÃO HÁ FOTOS DE TODAS AS ETAPAS",IF(AND(Y110="NC",Z110="NC"),"NÃO UTILIZOU O PDA",IF(AND(Y110="NA",Z110="NA"),"NÃO AVALIADO POR FALHA DE SINCRONISMO"))))</f>
        <v>UTILIZOU O PDA CORRETAMENTE</v>
      </c>
      <c r="AB110" s="90" t="s">
        <v>207</v>
      </c>
      <c r="AC110" s="158" t="s">
        <v>6</v>
      </c>
      <c r="AD110" s="149" t="str">
        <f>E110</f>
        <v>SÃO PAULO</v>
      </c>
      <c r="AE110" s="93" t="s">
        <v>64</v>
      </c>
    </row>
    <row r="111" spans="1:31" ht="30" customHeight="1">
      <c r="A111" s="162" t="s">
        <v>201</v>
      </c>
      <c r="B111" s="176">
        <v>2693765236</v>
      </c>
      <c r="C111" s="176" t="s">
        <v>131</v>
      </c>
      <c r="D111" s="176" t="s">
        <v>64</v>
      </c>
      <c r="E111" s="176" t="s">
        <v>5</v>
      </c>
      <c r="F111" s="176" t="s">
        <v>1726</v>
      </c>
      <c r="G111" s="176">
        <v>121</v>
      </c>
      <c r="H111" s="176" t="s">
        <v>217</v>
      </c>
      <c r="I111" s="176" t="s">
        <v>329</v>
      </c>
      <c r="J111" s="176" t="s">
        <v>1591</v>
      </c>
      <c r="K111" s="176" t="s">
        <v>217</v>
      </c>
      <c r="L111" s="204">
        <v>46162.534722222219</v>
      </c>
      <c r="M111" s="204">
        <v>46162.546527777777</v>
      </c>
      <c r="N111" s="176" t="s">
        <v>1617</v>
      </c>
      <c r="O111" s="155" t="s">
        <v>207</v>
      </c>
      <c r="P111" s="90"/>
      <c r="Q111" s="144" t="s">
        <v>207</v>
      </c>
      <c r="R111" s="90"/>
      <c r="S111" s="144" t="s">
        <v>207</v>
      </c>
      <c r="T111" s="90"/>
      <c r="U111" s="144" t="s">
        <v>207</v>
      </c>
      <c r="V111" s="90"/>
      <c r="W111" s="144" t="s">
        <v>207</v>
      </c>
      <c r="X111" s="90"/>
      <c r="Y111" s="144" t="s">
        <v>207</v>
      </c>
      <c r="Z111" s="177" t="str">
        <f>IF(AND(O111="",Q111="",S111="",U111="",W111=""),"",IF(OR(AND(O111&lt;&gt;"NA",O111&lt;&gt;"C",O111&lt;&gt;"NC",O111&lt;&gt;"SF",O111&lt;&gt;""),AND(Q111&lt;&gt;"NA",Q111&lt;&gt;"C",Q111&lt;&gt;"NC",Q111&lt;&gt;"SF",Q111&lt;&gt;""),AND(S111&lt;&gt;"NA",S111&lt;&gt;"C",S111&lt;&gt;"NC",S111&lt;&gt;"SF",S111&lt;&gt;""),AND(U111&lt;&gt;"NA",U111&lt;&gt;"C",U111&lt;&gt;"NC",U111&lt;&gt;"SF",U111&lt;&gt;""),AND(W111&lt;&gt;"NA",W111&lt;&gt;"C",W111&lt;&gt;"NC",W111&lt;&gt;"SF",W111&lt;&gt;"")),"FALSO",IF(AND(O111="NA",Q111="NA",S111="NA",U111="NA",W111="NA"),"NA",IF(OR(O111="NC",Q111="NC",S111="NC",U111="NC",W111="NC",O111="SF",Q111="SF",S111="SF",U111="SF",W111="SF"),"NC",IF(OR(O111="C",Q111="C",S111="C",U111="C",W111="C"),"C","")))))</f>
        <v>C</v>
      </c>
      <c r="AA111" s="197" t="str">
        <f>IF(AND(Y111="C",Z111="C"),"UTILIZOU O PDA CORRETAMENTE",IF(AND(Y111="C",Z111="NC"),"UTILIZOU O PDA CORRETAMENTE. NÃO HÁ FOTOS DE TODAS AS ETAPAS",IF(AND(Y111="NC",Z111="NC"),"NÃO UTILIZOU O PDA",IF(AND(Y111="NA",Z111="NA"),"NÃO AVALIADO POR FALHA DE SINCRONISMO"))))</f>
        <v>UTILIZOU O PDA CORRETAMENTE</v>
      </c>
      <c r="AB111" s="90" t="s">
        <v>207</v>
      </c>
      <c r="AC111" s="158" t="s">
        <v>6</v>
      </c>
      <c r="AD111" s="149" t="str">
        <f>E111</f>
        <v>SÃO PAULO</v>
      </c>
      <c r="AE111" s="93" t="s">
        <v>64</v>
      </c>
    </row>
    <row r="112" spans="1:31" ht="30" customHeight="1">
      <c r="A112" s="162" t="s">
        <v>201</v>
      </c>
      <c r="B112" s="176">
        <v>2620385300</v>
      </c>
      <c r="C112" s="176" t="s">
        <v>128</v>
      </c>
      <c r="D112" s="176" t="s">
        <v>64</v>
      </c>
      <c r="E112" s="176" t="s">
        <v>5</v>
      </c>
      <c r="F112" s="176" t="s">
        <v>1727</v>
      </c>
      <c r="G112" s="176">
        <v>153</v>
      </c>
      <c r="H112" s="176" t="s">
        <v>922</v>
      </c>
      <c r="I112" s="176" t="s">
        <v>1728</v>
      </c>
      <c r="J112" s="176" t="s">
        <v>1591</v>
      </c>
      <c r="K112" s="176" t="s">
        <v>1729</v>
      </c>
      <c r="L112" s="204">
        <v>46157.598611111112</v>
      </c>
      <c r="M112" s="204">
        <v>46157.599305555559</v>
      </c>
      <c r="N112" s="176" t="s">
        <v>243</v>
      </c>
      <c r="O112" s="155" t="s">
        <v>230</v>
      </c>
      <c r="P112" s="90"/>
      <c r="Q112" s="144" t="s">
        <v>230</v>
      </c>
      <c r="R112" s="90"/>
      <c r="S112" s="144" t="s">
        <v>230</v>
      </c>
      <c r="T112" s="90"/>
      <c r="U112" s="144" t="s">
        <v>230</v>
      </c>
      <c r="V112" s="90"/>
      <c r="W112" s="144" t="s">
        <v>230</v>
      </c>
      <c r="X112" s="90"/>
      <c r="Y112" s="144" t="s">
        <v>231</v>
      </c>
      <c r="Z112" s="177" t="str">
        <f>IF(AND(O112="",Q112="",S112="",U112="",W112=""),"",IF(OR(AND(O112&lt;&gt;"NA",O112&lt;&gt;"C",O112&lt;&gt;"NC",O112&lt;&gt;"SF",O112&lt;&gt;""),AND(Q112&lt;&gt;"NA",Q112&lt;&gt;"C",Q112&lt;&gt;"NC",Q112&lt;&gt;"SF",Q112&lt;&gt;""),AND(S112&lt;&gt;"NA",S112&lt;&gt;"C",S112&lt;&gt;"NC",S112&lt;&gt;"SF",S112&lt;&gt;""),AND(U112&lt;&gt;"NA",U112&lt;&gt;"C",U112&lt;&gt;"NC",U112&lt;&gt;"SF",U112&lt;&gt;""),AND(W112&lt;&gt;"NA",W112&lt;&gt;"C",W112&lt;&gt;"NC",W112&lt;&gt;"SF",W112&lt;&gt;"")),"FALSO",IF(AND(O112="NA",Q112="NA",S112="NA",U112="NA",W112="NA"),"NA",IF(OR(O112="NC",Q112="NC",S112="NC",U112="NC",W112="NC",O112="SF",Q112="SF",S112="SF",U112="SF",W112="SF"),"NC",IF(OR(O112="C",Q112="C",S112="C",U112="C",W112="C"),"C","")))))</f>
        <v>NC</v>
      </c>
      <c r="AA112" s="197" t="str">
        <f>IF(AND(Y112="C",Z112="C"),"UTILIZOU O PDA CORRETAMENTE",IF(AND(Y112="C",Z112="NC"),"UTILIZOU O PDA CORRETAMENTE. NÃO HÁ FOTOS DE TODAS AS ETAPAS",IF(AND(Y112="NC",Z112="NC"),"NÃO UTILIZOU O PDA",IF(AND(Y112="NA",Z112="NA"),"NÃO AVALIADO POR FALHA DE SINCRONISMO"))))</f>
        <v>NÃO UTILIZOU O PDA</v>
      </c>
      <c r="AB112" s="90" t="s">
        <v>207</v>
      </c>
      <c r="AC112" s="158" t="s">
        <v>6</v>
      </c>
      <c r="AD112" s="149" t="str">
        <f>E112</f>
        <v>SÃO PAULO</v>
      </c>
      <c r="AE112" s="93" t="s">
        <v>64</v>
      </c>
    </row>
    <row r="113" spans="1:31" ht="30" customHeight="1">
      <c r="A113" s="162" t="s">
        <v>201</v>
      </c>
      <c r="B113" s="176">
        <v>2694061287</v>
      </c>
      <c r="C113" s="176" t="s">
        <v>128</v>
      </c>
      <c r="D113" s="176" t="s">
        <v>64</v>
      </c>
      <c r="E113" s="176" t="s">
        <v>5</v>
      </c>
      <c r="F113" s="176" t="s">
        <v>1730</v>
      </c>
      <c r="G113" s="176">
        <v>250</v>
      </c>
      <c r="H113" s="176"/>
      <c r="I113" s="176" t="s">
        <v>1731</v>
      </c>
      <c r="J113" s="176" t="s">
        <v>1591</v>
      </c>
      <c r="K113" s="176"/>
      <c r="L113" s="204">
        <v>46167.489583333336</v>
      </c>
      <c r="M113" s="204">
        <v>46167.503472222219</v>
      </c>
      <c r="N113" s="176" t="s">
        <v>1650</v>
      </c>
      <c r="O113" s="155" t="s">
        <v>62</v>
      </c>
      <c r="P113" s="90"/>
      <c r="Q113" s="144" t="s">
        <v>62</v>
      </c>
      <c r="R113" s="90"/>
      <c r="S113" s="144" t="s">
        <v>62</v>
      </c>
      <c r="T113" s="90"/>
      <c r="U113" s="144" t="s">
        <v>62</v>
      </c>
      <c r="V113" s="90"/>
      <c r="W113" s="144" t="s">
        <v>62</v>
      </c>
      <c r="X113" s="90"/>
      <c r="Y113" s="144" t="s">
        <v>62</v>
      </c>
      <c r="Z113" s="177" t="str">
        <f>IF(AND(O113="",Q113="",S113="",U113="",W113=""),"",IF(OR(AND(O113&lt;&gt;"NA",O113&lt;&gt;"C",O113&lt;&gt;"NC",O113&lt;&gt;"SF",O113&lt;&gt;""),AND(Q113&lt;&gt;"NA",Q113&lt;&gt;"C",Q113&lt;&gt;"NC",Q113&lt;&gt;"SF",Q113&lt;&gt;""),AND(S113&lt;&gt;"NA",S113&lt;&gt;"C",S113&lt;&gt;"NC",S113&lt;&gt;"SF",S113&lt;&gt;""),AND(U113&lt;&gt;"NA",U113&lt;&gt;"C",U113&lt;&gt;"NC",U113&lt;&gt;"SF",U113&lt;&gt;""),AND(W113&lt;&gt;"NA",W113&lt;&gt;"C",W113&lt;&gt;"NC",W113&lt;&gt;"SF",W113&lt;&gt;"")),"FALSO",IF(AND(O113="NA",Q113="NA",S113="NA",U113="NA",W113="NA"),"NA",IF(OR(O113="NC",Q113="NC",S113="NC",U113="NC",W113="NC",O113="SF",Q113="SF",S113="SF",U113="SF",W113="SF"),"NC",IF(OR(O113="C",Q113="C",S113="C",U113="C",W113="C"),"C","")))))</f>
        <v>NA</v>
      </c>
      <c r="AA113" s="197" t="str">
        <f>IF(AND(Y113="C",Z113="C"),"UTILIZOU O PDA CORRETAMENTE",IF(AND(Y113="C",Z113="NC"),"UTILIZOU O PDA CORRETAMENTE. NÃO HÁ FOTOS DE TODAS AS ETAPAS",IF(AND(Y113="NC",Z113="NC"),"NÃO UTILIZOU O PDA",IF(AND(Y113="NA",Z113="NA"),"NÃO AVALIADO POR FALHA DE SINCRONISMO"))))</f>
        <v>NÃO AVALIADO POR FALHA DE SINCRONISMO</v>
      </c>
      <c r="AB113" s="90" t="s">
        <v>207</v>
      </c>
      <c r="AC113" s="158" t="s">
        <v>6</v>
      </c>
      <c r="AD113" s="149" t="str">
        <f>E113</f>
        <v>SÃO PAULO</v>
      </c>
      <c r="AE113" s="93" t="s">
        <v>64</v>
      </c>
    </row>
    <row r="114" spans="1:31" ht="30" customHeight="1">
      <c r="A114" s="162" t="s">
        <v>201</v>
      </c>
      <c r="B114" s="176">
        <v>2692769591</v>
      </c>
      <c r="C114" s="176" t="s">
        <v>131</v>
      </c>
      <c r="D114" s="176" t="s">
        <v>64</v>
      </c>
      <c r="E114" s="176" t="s">
        <v>5</v>
      </c>
      <c r="F114" s="176" t="s">
        <v>1732</v>
      </c>
      <c r="G114" s="176">
        <v>160</v>
      </c>
      <c r="H114" s="176" t="s">
        <v>217</v>
      </c>
      <c r="I114" s="176" t="s">
        <v>245</v>
      </c>
      <c r="J114" s="176" t="s">
        <v>1594</v>
      </c>
      <c r="K114" s="176" t="s">
        <v>217</v>
      </c>
      <c r="L114" s="204">
        <v>46239.438194444447</v>
      </c>
      <c r="M114" s="204">
        <v>46239.449305555558</v>
      </c>
      <c r="N114" s="176" t="s">
        <v>1623</v>
      </c>
      <c r="O114" s="155" t="s">
        <v>207</v>
      </c>
      <c r="P114" s="90"/>
      <c r="Q114" s="144" t="s">
        <v>207</v>
      </c>
      <c r="R114" s="90"/>
      <c r="S114" s="144" t="s">
        <v>207</v>
      </c>
      <c r="T114" s="90"/>
      <c r="U114" s="144" t="s">
        <v>207</v>
      </c>
      <c r="V114" s="90"/>
      <c r="W114" s="144" t="s">
        <v>207</v>
      </c>
      <c r="X114" s="90"/>
      <c r="Y114" s="144" t="s">
        <v>207</v>
      </c>
      <c r="Z114" s="177" t="str">
        <f>IF(AND(O114="",Q114="",S114="",U114="",W114=""),"",IF(OR(AND(O114&lt;&gt;"NA",O114&lt;&gt;"C",O114&lt;&gt;"NC",O114&lt;&gt;"SF",O114&lt;&gt;""),AND(Q114&lt;&gt;"NA",Q114&lt;&gt;"C",Q114&lt;&gt;"NC",Q114&lt;&gt;"SF",Q114&lt;&gt;""),AND(S114&lt;&gt;"NA",S114&lt;&gt;"C",S114&lt;&gt;"NC",S114&lt;&gt;"SF",S114&lt;&gt;""),AND(U114&lt;&gt;"NA",U114&lt;&gt;"C",U114&lt;&gt;"NC",U114&lt;&gt;"SF",U114&lt;&gt;""),AND(W114&lt;&gt;"NA",W114&lt;&gt;"C",W114&lt;&gt;"NC",W114&lt;&gt;"SF",W114&lt;&gt;"")),"FALSO",IF(AND(O114="NA",Q114="NA",S114="NA",U114="NA",W114="NA"),"NA",IF(OR(O114="NC",Q114="NC",S114="NC",U114="NC",W114="NC",O114="SF",Q114="SF",S114="SF",U114="SF",W114="SF"),"NC",IF(OR(O114="C",Q114="C",S114="C",U114="C",W114="C"),"C","")))))</f>
        <v>C</v>
      </c>
      <c r="AA114" s="197" t="str">
        <f>IF(AND(Y114="C",Z114="C"),"UTILIZOU O PDA CORRETAMENTE",IF(AND(Y114="C",Z114="NC"),"UTILIZOU O PDA CORRETAMENTE. NÃO HÁ FOTOS DE TODAS AS ETAPAS",IF(AND(Y114="NC",Z114="NC"),"NÃO UTILIZOU O PDA",IF(AND(Y114="NA",Z114="NA"),"NÃO AVALIADO POR FALHA DE SINCRONISMO"))))</f>
        <v>UTILIZOU O PDA CORRETAMENTE</v>
      </c>
      <c r="AB114" s="90" t="s">
        <v>207</v>
      </c>
      <c r="AC114" s="158" t="s">
        <v>6</v>
      </c>
      <c r="AD114" s="149" t="str">
        <f>E114</f>
        <v>SÃO PAULO</v>
      </c>
      <c r="AE114" s="93" t="s">
        <v>64</v>
      </c>
    </row>
    <row r="115" spans="1:31" ht="30" customHeight="1">
      <c r="A115" s="162" t="s">
        <v>201</v>
      </c>
      <c r="B115" s="176">
        <v>2692193933</v>
      </c>
      <c r="C115" s="176" t="s">
        <v>134</v>
      </c>
      <c r="D115" s="176" t="s">
        <v>125</v>
      </c>
      <c r="E115" s="176" t="s">
        <v>5</v>
      </c>
      <c r="F115" s="176" t="s">
        <v>382</v>
      </c>
      <c r="G115" s="176">
        <v>522</v>
      </c>
      <c r="H115" s="176"/>
      <c r="I115" s="176" t="s">
        <v>383</v>
      </c>
      <c r="J115" s="176" t="s">
        <v>1618</v>
      </c>
      <c r="K115" s="176" t="s">
        <v>1733</v>
      </c>
      <c r="L115" s="204">
        <v>46086.404166666667</v>
      </c>
      <c r="M115" s="204">
        <v>46086.407638888886</v>
      </c>
      <c r="N115" s="176" t="s">
        <v>206</v>
      </c>
      <c r="O115" s="155" t="s">
        <v>230</v>
      </c>
      <c r="P115" s="90"/>
      <c r="Q115" s="144" t="s">
        <v>230</v>
      </c>
      <c r="R115" s="90"/>
      <c r="S115" s="144" t="s">
        <v>230</v>
      </c>
      <c r="T115" s="90"/>
      <c r="U115" s="144" t="s">
        <v>230</v>
      </c>
      <c r="V115" s="90"/>
      <c r="W115" s="144" t="s">
        <v>230</v>
      </c>
      <c r="X115" s="90"/>
      <c r="Y115" s="144" t="s">
        <v>231</v>
      </c>
      <c r="Z115" s="177" t="str">
        <f>IF(AND(O115="",Q115="",S115="",U115="",W115=""),"",IF(OR(AND(O115&lt;&gt;"NA",O115&lt;&gt;"C",O115&lt;&gt;"NC",O115&lt;&gt;"SF",O115&lt;&gt;""),AND(Q115&lt;&gt;"NA",Q115&lt;&gt;"C",Q115&lt;&gt;"NC",Q115&lt;&gt;"SF",Q115&lt;&gt;""),AND(S115&lt;&gt;"NA",S115&lt;&gt;"C",S115&lt;&gt;"NC",S115&lt;&gt;"SF",S115&lt;&gt;""),AND(U115&lt;&gt;"NA",U115&lt;&gt;"C",U115&lt;&gt;"NC",U115&lt;&gt;"SF",U115&lt;&gt;""),AND(W115&lt;&gt;"NA",W115&lt;&gt;"C",W115&lt;&gt;"NC",W115&lt;&gt;"SF",W115&lt;&gt;"")),"FALSO",IF(AND(O115="NA",Q115="NA",S115="NA",U115="NA",W115="NA"),"NA",IF(OR(O115="NC",Q115="NC",S115="NC",U115="NC",W115="NC",O115="SF",Q115="SF",S115="SF",U115="SF",W115="SF"),"NC",IF(OR(O115="C",Q115="C",S115="C",U115="C",W115="C"),"C","")))))</f>
        <v>NC</v>
      </c>
      <c r="AA115" s="197" t="str">
        <f>IF(AND(Y115="C",Z115="C"),"UTILIZOU O PDA CORRETAMENTE",IF(AND(Y115="C",Z115="NC"),"UTILIZOU O PDA CORRETAMENTE. NÃO HÁ FOTOS DE TODAS AS ETAPAS",IF(AND(Y115="NC",Z115="NC"),"NÃO UTILIZOU O PDA",IF(AND(Y115="NA",Z115="NA"),"NÃO AVALIADO POR FALHA DE SINCRONISMO"))))</f>
        <v>NÃO UTILIZOU O PDA</v>
      </c>
      <c r="AB115" s="90" t="s">
        <v>207</v>
      </c>
      <c r="AC115" s="158" t="s">
        <v>6</v>
      </c>
      <c r="AD115" s="149" t="str">
        <f>E115</f>
        <v>SÃO PAULO</v>
      </c>
      <c r="AE115" s="93" t="s">
        <v>64</v>
      </c>
    </row>
    <row r="116" spans="1:31" ht="30" customHeight="1">
      <c r="A116" s="162" t="s">
        <v>201</v>
      </c>
      <c r="B116" s="176">
        <v>2692801442</v>
      </c>
      <c r="C116" s="176" t="s">
        <v>132</v>
      </c>
      <c r="D116" s="176" t="s">
        <v>64</v>
      </c>
      <c r="E116" s="176" t="s">
        <v>5</v>
      </c>
      <c r="F116" s="176" t="s">
        <v>1734</v>
      </c>
      <c r="G116" s="176">
        <v>688</v>
      </c>
      <c r="H116" s="176"/>
      <c r="I116" s="176" t="s">
        <v>432</v>
      </c>
      <c r="J116" s="176" t="s">
        <v>1594</v>
      </c>
      <c r="K116" s="176"/>
      <c r="L116" s="204">
        <v>46270.383333333331</v>
      </c>
      <c r="M116" s="204">
        <v>46270.401388888888</v>
      </c>
      <c r="N116" s="176" t="s">
        <v>1632</v>
      </c>
      <c r="O116" s="155" t="s">
        <v>207</v>
      </c>
      <c r="P116" s="90"/>
      <c r="Q116" s="144" t="s">
        <v>207</v>
      </c>
      <c r="R116" s="90"/>
      <c r="S116" s="144" t="s">
        <v>207</v>
      </c>
      <c r="T116" s="90"/>
      <c r="U116" s="144" t="s">
        <v>207</v>
      </c>
      <c r="V116" s="90"/>
      <c r="W116" s="144" t="s">
        <v>207</v>
      </c>
      <c r="X116" s="90"/>
      <c r="Y116" s="144" t="s">
        <v>207</v>
      </c>
      <c r="Z116" s="177" t="str">
        <f>IF(AND(O116="",Q116="",S116="",U116="",W116=""),"",IF(OR(AND(O116&lt;&gt;"NA",O116&lt;&gt;"C",O116&lt;&gt;"NC",O116&lt;&gt;"SF",O116&lt;&gt;""),AND(Q116&lt;&gt;"NA",Q116&lt;&gt;"C",Q116&lt;&gt;"NC",Q116&lt;&gt;"SF",Q116&lt;&gt;""),AND(S116&lt;&gt;"NA",S116&lt;&gt;"C",S116&lt;&gt;"NC",S116&lt;&gt;"SF",S116&lt;&gt;""),AND(U116&lt;&gt;"NA",U116&lt;&gt;"C",U116&lt;&gt;"NC",U116&lt;&gt;"SF",U116&lt;&gt;""),AND(W116&lt;&gt;"NA",W116&lt;&gt;"C",W116&lt;&gt;"NC",W116&lt;&gt;"SF",W116&lt;&gt;"")),"FALSO",IF(AND(O116="NA",Q116="NA",S116="NA",U116="NA",W116="NA"),"NA",IF(OR(O116="NC",Q116="NC",S116="NC",U116="NC",W116="NC",O116="SF",Q116="SF",S116="SF",U116="SF",W116="SF"),"NC",IF(OR(O116="C",Q116="C",S116="C",U116="C",W116="C"),"C","")))))</f>
        <v>C</v>
      </c>
      <c r="AA116" s="197" t="str">
        <f>IF(AND(Y116="C",Z116="C"),"UTILIZOU O PDA CORRETAMENTE",IF(AND(Y116="C",Z116="NC"),"UTILIZOU O PDA CORRETAMENTE. NÃO HÁ FOTOS DE TODAS AS ETAPAS",IF(AND(Y116="NC",Z116="NC"),"NÃO UTILIZOU O PDA",IF(AND(Y116="NA",Z116="NA"),"NÃO AVALIADO POR FALHA DE SINCRONISMO"))))</f>
        <v>UTILIZOU O PDA CORRETAMENTE</v>
      </c>
      <c r="AB116" s="90" t="s">
        <v>207</v>
      </c>
      <c r="AC116" s="158" t="s">
        <v>6</v>
      </c>
      <c r="AD116" s="149" t="str">
        <f>E116</f>
        <v>SÃO PAULO</v>
      </c>
      <c r="AE116" s="93" t="s">
        <v>64</v>
      </c>
    </row>
    <row r="117" spans="1:31" ht="30" customHeight="1">
      <c r="A117" s="221" t="s">
        <v>201</v>
      </c>
      <c r="B117" s="222">
        <v>2693243533</v>
      </c>
      <c r="C117" s="222" t="s">
        <v>128</v>
      </c>
      <c r="D117" s="222" t="s">
        <v>64</v>
      </c>
      <c r="E117" s="222" t="s">
        <v>5</v>
      </c>
      <c r="F117" s="222" t="s">
        <v>1734</v>
      </c>
      <c r="G117" s="222">
        <v>200</v>
      </c>
      <c r="H117" s="222"/>
      <c r="I117" s="222" t="s">
        <v>432</v>
      </c>
      <c r="J117" s="222" t="s">
        <v>1591</v>
      </c>
      <c r="K117" s="222" t="s">
        <v>1735</v>
      </c>
      <c r="L117" s="223">
        <v>46156.494444444441</v>
      </c>
      <c r="M117" s="223">
        <v>46156.496527777781</v>
      </c>
      <c r="N117" s="222" t="s">
        <v>1680</v>
      </c>
      <c r="O117" s="155" t="s">
        <v>207</v>
      </c>
      <c r="P117" s="90"/>
      <c r="Q117" s="144" t="s">
        <v>207</v>
      </c>
      <c r="R117" s="90"/>
      <c r="S117" s="144" t="s">
        <v>207</v>
      </c>
      <c r="T117" s="90"/>
      <c r="U117" s="144" t="s">
        <v>207</v>
      </c>
      <c r="V117" s="90"/>
      <c r="W117" s="144" t="s">
        <v>207</v>
      </c>
      <c r="X117" s="90"/>
      <c r="Y117" s="144" t="s">
        <v>207</v>
      </c>
      <c r="Z117" s="177" t="str">
        <f>IF(AND(O117="",Q117="",S117="",U117="",W117=""),"",IF(OR(AND(O117&lt;&gt;"NA",O117&lt;&gt;"C",O117&lt;&gt;"NC",O117&lt;&gt;"SF",O117&lt;&gt;""),AND(Q117&lt;&gt;"NA",Q117&lt;&gt;"C",Q117&lt;&gt;"NC",Q117&lt;&gt;"SF",Q117&lt;&gt;""),AND(S117&lt;&gt;"NA",S117&lt;&gt;"C",S117&lt;&gt;"NC",S117&lt;&gt;"SF",S117&lt;&gt;""),AND(U117&lt;&gt;"NA",U117&lt;&gt;"C",U117&lt;&gt;"NC",U117&lt;&gt;"SF",U117&lt;&gt;""),AND(W117&lt;&gt;"NA",W117&lt;&gt;"C",W117&lt;&gt;"NC",W117&lt;&gt;"SF",W117&lt;&gt;"")),"FALSO",IF(AND(O117="NA",Q117="NA",S117="NA",U117="NA",W117="NA"),"NA",IF(OR(O117="NC",Q117="NC",S117="NC",U117="NC",W117="NC",O117="SF",Q117="SF",S117="SF",U117="SF",W117="SF"),"NC",IF(OR(O117="C",Q117="C",S117="C",U117="C",W117="C"),"C","")))))</f>
        <v>C</v>
      </c>
      <c r="AA117" s="197" t="str">
        <f>IF(AND(Y117="C",Z117="C"),"UTILIZOU O PDA CORRETAMENTE",IF(AND(Y117="C",Z117="NC"),"UTILIZOU O PDA CORRETAMENTE. NÃO HÁ FOTOS DE TODAS AS ETAPAS",IF(AND(Y117="NC",Z117="NC"),"NÃO UTILIZOU O PDA",IF(AND(Y117="NA",Z117="NA"),"NÃO AVALIADO POR FALHA DE SINCRONISMO"))))</f>
        <v>UTILIZOU O PDA CORRETAMENTE</v>
      </c>
      <c r="AB117" s="90" t="s">
        <v>207</v>
      </c>
      <c r="AC117" s="158" t="s">
        <v>6</v>
      </c>
      <c r="AD117" s="149" t="str">
        <f>E117</f>
        <v>SÃO PAULO</v>
      </c>
      <c r="AE117" s="93" t="s">
        <v>64</v>
      </c>
    </row>
    <row r="118" spans="1:31" ht="30" customHeight="1">
      <c r="A118" s="162" t="s">
        <v>201</v>
      </c>
      <c r="B118" s="176">
        <v>2692667496</v>
      </c>
      <c r="C118" s="176" t="s">
        <v>128</v>
      </c>
      <c r="D118" s="176" t="s">
        <v>64</v>
      </c>
      <c r="E118" s="176" t="s">
        <v>5</v>
      </c>
      <c r="F118" s="176" t="s">
        <v>772</v>
      </c>
      <c r="G118" s="176">
        <v>425</v>
      </c>
      <c r="H118" s="176" t="s">
        <v>260</v>
      </c>
      <c r="I118" s="176" t="s">
        <v>254</v>
      </c>
      <c r="J118" s="176" t="s">
        <v>1591</v>
      </c>
      <c r="K118" s="176" t="s">
        <v>1736</v>
      </c>
      <c r="L118" s="204">
        <v>46208.655555555553</v>
      </c>
      <c r="M118" s="204">
        <v>46208.65902777778</v>
      </c>
      <c r="N118" s="176" t="s">
        <v>1598</v>
      </c>
      <c r="O118" s="155" t="s">
        <v>207</v>
      </c>
      <c r="P118" s="90"/>
      <c r="Q118" s="144" t="s">
        <v>207</v>
      </c>
      <c r="R118" s="90"/>
      <c r="S118" s="144" t="s">
        <v>207</v>
      </c>
      <c r="T118" s="90"/>
      <c r="U118" s="144" t="s">
        <v>207</v>
      </c>
      <c r="V118" s="90"/>
      <c r="W118" s="144" t="s">
        <v>207</v>
      </c>
      <c r="X118" s="90"/>
      <c r="Y118" s="144" t="s">
        <v>207</v>
      </c>
      <c r="Z118" s="177" t="str">
        <f>IF(AND(O118="",Q118="",S118="",U118="",W118=""),"",IF(OR(AND(O118&lt;&gt;"NA",O118&lt;&gt;"C",O118&lt;&gt;"NC",O118&lt;&gt;"SF",O118&lt;&gt;""),AND(Q118&lt;&gt;"NA",Q118&lt;&gt;"C",Q118&lt;&gt;"NC",Q118&lt;&gt;"SF",Q118&lt;&gt;""),AND(S118&lt;&gt;"NA",S118&lt;&gt;"C",S118&lt;&gt;"NC",S118&lt;&gt;"SF",S118&lt;&gt;""),AND(U118&lt;&gt;"NA",U118&lt;&gt;"C",U118&lt;&gt;"NC",U118&lt;&gt;"SF",U118&lt;&gt;""),AND(W118&lt;&gt;"NA",W118&lt;&gt;"C",W118&lt;&gt;"NC",W118&lt;&gt;"SF",W118&lt;&gt;"")),"FALSO",IF(AND(O118="NA",Q118="NA",S118="NA",U118="NA",W118="NA"),"NA",IF(OR(O118="NC",Q118="NC",S118="NC",U118="NC",W118="NC",O118="SF",Q118="SF",S118="SF",U118="SF",W118="SF"),"NC",IF(OR(O118="C",Q118="C",S118="C",U118="C",W118="C"),"C","")))))</f>
        <v>C</v>
      </c>
      <c r="AA118" s="197" t="str">
        <f>IF(AND(Y118="C",Z118="C"),"UTILIZOU O PDA CORRETAMENTE",IF(AND(Y118="C",Z118="NC"),"UTILIZOU O PDA CORRETAMENTE. NÃO HÁ FOTOS DE TODAS AS ETAPAS",IF(AND(Y118="NC",Z118="NC"),"NÃO UTILIZOU O PDA",IF(AND(Y118="NA",Z118="NA"),"NÃO AVALIADO POR FALHA DE SINCRONISMO"))))</f>
        <v>UTILIZOU O PDA CORRETAMENTE</v>
      </c>
      <c r="AB118" s="90" t="s">
        <v>207</v>
      </c>
      <c r="AC118" s="158" t="s">
        <v>6</v>
      </c>
      <c r="AD118" s="149" t="str">
        <f>E118</f>
        <v>SÃO PAULO</v>
      </c>
      <c r="AE118" s="93" t="s">
        <v>64</v>
      </c>
    </row>
    <row r="119" spans="1:31" ht="30" customHeight="1">
      <c r="A119" s="162" t="s">
        <v>201</v>
      </c>
      <c r="B119" s="176">
        <v>2619963434</v>
      </c>
      <c r="C119" s="176" t="s">
        <v>135</v>
      </c>
      <c r="D119" s="176" t="s">
        <v>125</v>
      </c>
      <c r="E119" s="176" t="s">
        <v>5</v>
      </c>
      <c r="F119" s="176" t="s">
        <v>772</v>
      </c>
      <c r="G119" s="176">
        <v>223</v>
      </c>
      <c r="H119" s="176" t="s">
        <v>210</v>
      </c>
      <c r="I119" s="176" t="s">
        <v>254</v>
      </c>
      <c r="J119" s="176" t="s">
        <v>1600</v>
      </c>
      <c r="K119" s="176" t="s">
        <v>1601</v>
      </c>
      <c r="L119" s="204">
        <v>46157.748611111114</v>
      </c>
      <c r="M119" s="204">
        <v>46157.749305555553</v>
      </c>
      <c r="N119" s="176" t="s">
        <v>226</v>
      </c>
      <c r="O119" s="155" t="s">
        <v>207</v>
      </c>
      <c r="P119" s="90"/>
      <c r="Q119" s="144" t="s">
        <v>207</v>
      </c>
      <c r="R119" s="90"/>
      <c r="S119" s="144" t="s">
        <v>207</v>
      </c>
      <c r="T119" s="90"/>
      <c r="U119" s="144" t="s">
        <v>207</v>
      </c>
      <c r="V119" s="90"/>
      <c r="W119" s="144" t="s">
        <v>207</v>
      </c>
      <c r="X119" s="90"/>
      <c r="Y119" s="144" t="s">
        <v>207</v>
      </c>
      <c r="Z119" s="177" t="str">
        <f>IF(AND(O119="",Q119="",S119="",U119="",W119=""),"",IF(OR(AND(O119&lt;&gt;"NA",O119&lt;&gt;"C",O119&lt;&gt;"NC",O119&lt;&gt;"SF",O119&lt;&gt;""),AND(Q119&lt;&gt;"NA",Q119&lt;&gt;"C",Q119&lt;&gt;"NC",Q119&lt;&gt;"SF",Q119&lt;&gt;""),AND(S119&lt;&gt;"NA",S119&lt;&gt;"C",S119&lt;&gt;"NC",S119&lt;&gt;"SF",S119&lt;&gt;""),AND(U119&lt;&gt;"NA",U119&lt;&gt;"C",U119&lt;&gt;"NC",U119&lt;&gt;"SF",U119&lt;&gt;""),AND(W119&lt;&gt;"NA",W119&lt;&gt;"C",W119&lt;&gt;"NC",W119&lt;&gt;"SF",W119&lt;&gt;"")),"FALSO",IF(AND(O119="NA",Q119="NA",S119="NA",U119="NA",W119="NA"),"NA",IF(OR(O119="NC",Q119="NC",S119="NC",U119="NC",W119="NC",O119="SF",Q119="SF",S119="SF",U119="SF",W119="SF"),"NC",IF(OR(O119="C",Q119="C",S119="C",U119="C",W119="C"),"C","")))))</f>
        <v>C</v>
      </c>
      <c r="AA119" s="197" t="str">
        <f>IF(AND(Y119="C",Z119="C"),"UTILIZOU O PDA CORRETAMENTE",IF(AND(Y119="C",Z119="NC"),"UTILIZOU O PDA CORRETAMENTE. NÃO HÁ FOTOS DE TODAS AS ETAPAS",IF(AND(Y119="NC",Z119="NC"),"NÃO UTILIZOU O PDA",IF(AND(Y119="NA",Z119="NA"),"NÃO AVALIADO POR FALHA DE SINCRONISMO"))))</f>
        <v>UTILIZOU O PDA CORRETAMENTE</v>
      </c>
      <c r="AB119" s="90" t="s">
        <v>207</v>
      </c>
      <c r="AC119" s="158" t="s">
        <v>6</v>
      </c>
      <c r="AD119" s="149" t="str">
        <f>E119</f>
        <v>SÃO PAULO</v>
      </c>
      <c r="AE119" s="93" t="s">
        <v>64</v>
      </c>
    </row>
    <row r="120" spans="1:31" ht="30" customHeight="1">
      <c r="A120" s="162" t="s">
        <v>201</v>
      </c>
      <c r="B120" s="176">
        <v>2619963168</v>
      </c>
      <c r="C120" s="176" t="s">
        <v>135</v>
      </c>
      <c r="D120" s="176" t="s">
        <v>125</v>
      </c>
      <c r="E120" s="176" t="s">
        <v>5</v>
      </c>
      <c r="F120" s="176" t="s">
        <v>772</v>
      </c>
      <c r="G120" s="176">
        <v>223</v>
      </c>
      <c r="H120" s="176" t="s">
        <v>211</v>
      </c>
      <c r="I120" s="176" t="s">
        <v>254</v>
      </c>
      <c r="J120" s="176" t="s">
        <v>1600</v>
      </c>
      <c r="K120" s="176" t="s">
        <v>1601</v>
      </c>
      <c r="L120" s="204">
        <v>46157.746527777781</v>
      </c>
      <c r="M120" s="204">
        <v>46157.747916666667</v>
      </c>
      <c r="N120" s="176" t="s">
        <v>226</v>
      </c>
      <c r="O120" s="155" t="s">
        <v>207</v>
      </c>
      <c r="P120" s="90"/>
      <c r="Q120" s="144" t="s">
        <v>207</v>
      </c>
      <c r="R120" s="90"/>
      <c r="S120" s="144" t="s">
        <v>207</v>
      </c>
      <c r="T120" s="90"/>
      <c r="U120" s="144" t="s">
        <v>207</v>
      </c>
      <c r="V120" s="90"/>
      <c r="W120" s="144" t="s">
        <v>207</v>
      </c>
      <c r="X120" s="90"/>
      <c r="Y120" s="144" t="s">
        <v>207</v>
      </c>
      <c r="Z120" s="177" t="str">
        <f>IF(AND(O120="",Q120="",S120="",U120="",W120=""),"",IF(OR(AND(O120&lt;&gt;"NA",O120&lt;&gt;"C",O120&lt;&gt;"NC",O120&lt;&gt;"SF",O120&lt;&gt;""),AND(Q120&lt;&gt;"NA",Q120&lt;&gt;"C",Q120&lt;&gt;"NC",Q120&lt;&gt;"SF",Q120&lt;&gt;""),AND(S120&lt;&gt;"NA",S120&lt;&gt;"C",S120&lt;&gt;"NC",S120&lt;&gt;"SF",S120&lt;&gt;""),AND(U120&lt;&gt;"NA",U120&lt;&gt;"C",U120&lt;&gt;"NC",U120&lt;&gt;"SF",U120&lt;&gt;""),AND(W120&lt;&gt;"NA",W120&lt;&gt;"C",W120&lt;&gt;"NC",W120&lt;&gt;"SF",W120&lt;&gt;"")),"FALSO",IF(AND(O120="NA",Q120="NA",S120="NA",U120="NA",W120="NA"),"NA",IF(OR(O120="NC",Q120="NC",S120="NC",U120="NC",W120="NC",O120="SF",Q120="SF",S120="SF",U120="SF",W120="SF"),"NC",IF(OR(O120="C",Q120="C",S120="C",U120="C",W120="C"),"C","")))))</f>
        <v>C</v>
      </c>
      <c r="AA120" s="197" t="str">
        <f>IF(AND(Y120="C",Z120="C"),"UTILIZOU O PDA CORRETAMENTE",IF(AND(Y120="C",Z120="NC"),"UTILIZOU O PDA CORRETAMENTE. NÃO HÁ FOTOS DE TODAS AS ETAPAS",IF(AND(Y120="NC",Z120="NC"),"NÃO UTILIZOU O PDA",IF(AND(Y120="NA",Z120="NA"),"NÃO AVALIADO POR FALHA DE SINCRONISMO"))))</f>
        <v>UTILIZOU O PDA CORRETAMENTE</v>
      </c>
      <c r="AB120" s="90" t="s">
        <v>207</v>
      </c>
      <c r="AC120" s="158" t="s">
        <v>6</v>
      </c>
      <c r="AD120" s="149" t="str">
        <f>E120</f>
        <v>SÃO PAULO</v>
      </c>
      <c r="AE120" s="93" t="s">
        <v>64</v>
      </c>
    </row>
    <row r="121" spans="1:31" ht="30" customHeight="1">
      <c r="A121" s="162" t="s">
        <v>201</v>
      </c>
      <c r="B121" s="176">
        <v>2619958189</v>
      </c>
      <c r="C121" s="176" t="s">
        <v>135</v>
      </c>
      <c r="D121" s="176" t="s">
        <v>125</v>
      </c>
      <c r="E121" s="176" t="s">
        <v>5</v>
      </c>
      <c r="F121" s="176" t="s">
        <v>772</v>
      </c>
      <c r="G121" s="176">
        <v>223</v>
      </c>
      <c r="H121" s="176" t="s">
        <v>208</v>
      </c>
      <c r="I121" s="176" t="s">
        <v>254</v>
      </c>
      <c r="J121" s="176" t="s">
        <v>1600</v>
      </c>
      <c r="K121" s="176" t="s">
        <v>1737</v>
      </c>
      <c r="L121" s="204">
        <v>46157.745833333334</v>
      </c>
      <c r="M121" s="204">
        <v>46157.746527777781</v>
      </c>
      <c r="N121" s="176" t="s">
        <v>226</v>
      </c>
      <c r="O121" s="155" t="s">
        <v>207</v>
      </c>
      <c r="P121" s="90"/>
      <c r="Q121" s="144" t="s">
        <v>207</v>
      </c>
      <c r="R121" s="90"/>
      <c r="S121" s="144" t="s">
        <v>207</v>
      </c>
      <c r="T121" s="90"/>
      <c r="U121" s="144" t="s">
        <v>207</v>
      </c>
      <c r="V121" s="90"/>
      <c r="W121" s="144" t="s">
        <v>207</v>
      </c>
      <c r="X121" s="90"/>
      <c r="Y121" s="144" t="s">
        <v>207</v>
      </c>
      <c r="Z121" s="177" t="str">
        <f>IF(AND(O121="",Q121="",S121="",U121="",W121=""),"",IF(OR(AND(O121&lt;&gt;"NA",O121&lt;&gt;"C",O121&lt;&gt;"NC",O121&lt;&gt;"SF",O121&lt;&gt;""),AND(Q121&lt;&gt;"NA",Q121&lt;&gt;"C",Q121&lt;&gt;"NC",Q121&lt;&gt;"SF",Q121&lt;&gt;""),AND(S121&lt;&gt;"NA",S121&lt;&gt;"C",S121&lt;&gt;"NC",S121&lt;&gt;"SF",S121&lt;&gt;""),AND(U121&lt;&gt;"NA",U121&lt;&gt;"C",U121&lt;&gt;"NC",U121&lt;&gt;"SF",U121&lt;&gt;""),AND(W121&lt;&gt;"NA",W121&lt;&gt;"C",W121&lt;&gt;"NC",W121&lt;&gt;"SF",W121&lt;&gt;"")),"FALSO",IF(AND(O121="NA",Q121="NA",S121="NA",U121="NA",W121="NA"),"NA",IF(OR(O121="NC",Q121="NC",S121="NC",U121="NC",W121="NC",O121="SF",Q121="SF",S121="SF",U121="SF",W121="SF"),"NC",IF(OR(O121="C",Q121="C",S121="C",U121="C",W121="C"),"C","")))))</f>
        <v>C</v>
      </c>
      <c r="AA121" s="197" t="str">
        <f>IF(AND(Y121="C",Z121="C"),"UTILIZOU O PDA CORRETAMENTE",IF(AND(Y121="C",Z121="NC"),"UTILIZOU O PDA CORRETAMENTE. NÃO HÁ FOTOS DE TODAS AS ETAPAS",IF(AND(Y121="NC",Z121="NC"),"NÃO UTILIZOU O PDA",IF(AND(Y121="NA",Z121="NA"),"NÃO AVALIADO POR FALHA DE SINCRONISMO"))))</f>
        <v>UTILIZOU O PDA CORRETAMENTE</v>
      </c>
      <c r="AB121" s="90" t="s">
        <v>207</v>
      </c>
      <c r="AC121" s="158" t="s">
        <v>6</v>
      </c>
      <c r="AD121" s="149" t="str">
        <f>E121</f>
        <v>SÃO PAULO</v>
      </c>
      <c r="AE121" s="93" t="s">
        <v>64</v>
      </c>
    </row>
    <row r="122" spans="1:31" ht="30" customHeight="1">
      <c r="A122" s="162" t="s">
        <v>201</v>
      </c>
      <c r="B122" s="176">
        <v>2621698847</v>
      </c>
      <c r="C122" s="176" t="s">
        <v>131</v>
      </c>
      <c r="D122" s="176" t="s">
        <v>64</v>
      </c>
      <c r="E122" s="176" t="s">
        <v>5</v>
      </c>
      <c r="F122" s="176" t="s">
        <v>1738</v>
      </c>
      <c r="G122" s="176">
        <v>151</v>
      </c>
      <c r="H122" s="176"/>
      <c r="I122" s="176" t="s">
        <v>349</v>
      </c>
      <c r="J122" s="176" t="s">
        <v>1594</v>
      </c>
      <c r="K122" s="176"/>
      <c r="L122" s="204">
        <v>46165.636805555558</v>
      </c>
      <c r="M122" s="204">
        <v>46165.637499999997</v>
      </c>
      <c r="N122" s="176" t="s">
        <v>1614</v>
      </c>
      <c r="O122" s="155" t="s">
        <v>207</v>
      </c>
      <c r="P122" s="90"/>
      <c r="Q122" s="144" t="s">
        <v>207</v>
      </c>
      <c r="R122" s="90"/>
      <c r="S122" s="144" t="s">
        <v>207</v>
      </c>
      <c r="T122" s="90"/>
      <c r="U122" s="144" t="s">
        <v>207</v>
      </c>
      <c r="V122" s="90"/>
      <c r="W122" s="144" t="s">
        <v>207</v>
      </c>
      <c r="X122" s="90"/>
      <c r="Y122" s="144" t="s">
        <v>207</v>
      </c>
      <c r="Z122" s="177" t="str">
        <f>IF(AND(O122="",Q122="",S122="",U122="",W122=""),"",IF(OR(AND(O122&lt;&gt;"NA",O122&lt;&gt;"C",O122&lt;&gt;"NC",O122&lt;&gt;"SF",O122&lt;&gt;""),AND(Q122&lt;&gt;"NA",Q122&lt;&gt;"C",Q122&lt;&gt;"NC",Q122&lt;&gt;"SF",Q122&lt;&gt;""),AND(S122&lt;&gt;"NA",S122&lt;&gt;"C",S122&lt;&gt;"NC",S122&lt;&gt;"SF",S122&lt;&gt;""),AND(U122&lt;&gt;"NA",U122&lt;&gt;"C",U122&lt;&gt;"NC",U122&lt;&gt;"SF",U122&lt;&gt;""),AND(W122&lt;&gt;"NA",W122&lt;&gt;"C",W122&lt;&gt;"NC",W122&lt;&gt;"SF",W122&lt;&gt;"")),"FALSO",IF(AND(O122="NA",Q122="NA",S122="NA",U122="NA",W122="NA"),"NA",IF(OR(O122="NC",Q122="NC",S122="NC",U122="NC",W122="NC",O122="SF",Q122="SF",S122="SF",U122="SF",W122="SF"),"NC",IF(OR(O122="C",Q122="C",S122="C",U122="C",W122="C"),"C","")))))</f>
        <v>C</v>
      </c>
      <c r="AA122" s="197" t="str">
        <f>IF(AND(Y122="C",Z122="C"),"UTILIZOU O PDA CORRETAMENTE",IF(AND(Y122="C",Z122="NC"),"UTILIZOU O PDA CORRETAMENTE. NÃO HÁ FOTOS DE TODAS AS ETAPAS",IF(AND(Y122="NC",Z122="NC"),"NÃO UTILIZOU O PDA",IF(AND(Y122="NA",Z122="NA"),"NÃO AVALIADO POR FALHA DE SINCRONISMO"))))</f>
        <v>UTILIZOU O PDA CORRETAMENTE</v>
      </c>
      <c r="AB122" s="90" t="s">
        <v>207</v>
      </c>
      <c r="AC122" s="158" t="s">
        <v>6</v>
      </c>
      <c r="AD122" s="149" t="str">
        <f>E122</f>
        <v>SÃO PAULO</v>
      </c>
      <c r="AE122" s="93" t="s">
        <v>64</v>
      </c>
    </row>
    <row r="123" spans="1:31" ht="30" customHeight="1">
      <c r="A123" s="162" t="s">
        <v>201</v>
      </c>
      <c r="B123" s="176">
        <v>2693322243</v>
      </c>
      <c r="C123" s="176" t="s">
        <v>128</v>
      </c>
      <c r="D123" s="176" t="s">
        <v>64</v>
      </c>
      <c r="E123" s="176" t="s">
        <v>5</v>
      </c>
      <c r="F123" s="176" t="s">
        <v>1739</v>
      </c>
      <c r="G123" s="176">
        <v>241</v>
      </c>
      <c r="H123" s="176" t="s">
        <v>203</v>
      </c>
      <c r="I123" s="176" t="s">
        <v>524</v>
      </c>
      <c r="J123" s="176" t="s">
        <v>1591</v>
      </c>
      <c r="K123" s="176" t="s">
        <v>1740</v>
      </c>
      <c r="L123" s="204">
        <v>46157.383333333331</v>
      </c>
      <c r="M123" s="204">
        <v>46157.388194444444</v>
      </c>
      <c r="N123" s="176" t="s">
        <v>1680</v>
      </c>
      <c r="O123" s="155" t="s">
        <v>207</v>
      </c>
      <c r="P123" s="90"/>
      <c r="Q123" s="144" t="s">
        <v>207</v>
      </c>
      <c r="R123" s="90"/>
      <c r="S123" s="144" t="s">
        <v>207</v>
      </c>
      <c r="T123" s="90"/>
      <c r="U123" s="144" t="s">
        <v>207</v>
      </c>
      <c r="V123" s="90"/>
      <c r="W123" s="144" t="s">
        <v>207</v>
      </c>
      <c r="X123" s="90"/>
      <c r="Y123" s="144" t="s">
        <v>207</v>
      </c>
      <c r="Z123" s="177" t="str">
        <f>IF(AND(O123="",Q123="",S123="",U123="",W123=""),"",IF(OR(AND(O123&lt;&gt;"NA",O123&lt;&gt;"C",O123&lt;&gt;"NC",O123&lt;&gt;"SF",O123&lt;&gt;""),AND(Q123&lt;&gt;"NA",Q123&lt;&gt;"C",Q123&lt;&gt;"NC",Q123&lt;&gt;"SF",Q123&lt;&gt;""),AND(S123&lt;&gt;"NA",S123&lt;&gt;"C",S123&lt;&gt;"NC",S123&lt;&gt;"SF",S123&lt;&gt;""),AND(U123&lt;&gt;"NA",U123&lt;&gt;"C",U123&lt;&gt;"NC",U123&lt;&gt;"SF",U123&lt;&gt;""),AND(W123&lt;&gt;"NA",W123&lt;&gt;"C",W123&lt;&gt;"NC",W123&lt;&gt;"SF",W123&lt;&gt;"")),"FALSO",IF(AND(O123="NA",Q123="NA",S123="NA",U123="NA",W123="NA"),"NA",IF(OR(O123="NC",Q123="NC",S123="NC",U123="NC",W123="NC",O123="SF",Q123="SF",S123="SF",U123="SF",W123="SF"),"NC",IF(OR(O123="C",Q123="C",S123="C",U123="C",W123="C"),"C","")))))</f>
        <v>C</v>
      </c>
      <c r="AA123" s="197" t="str">
        <f>IF(AND(Y123="C",Z123="C"),"UTILIZOU O PDA CORRETAMENTE",IF(AND(Y123="C",Z123="NC"),"UTILIZOU O PDA CORRETAMENTE. NÃO HÁ FOTOS DE TODAS AS ETAPAS",IF(AND(Y123="NC",Z123="NC"),"NÃO UTILIZOU O PDA",IF(AND(Y123="NA",Z123="NA"),"NÃO AVALIADO POR FALHA DE SINCRONISMO"))))</f>
        <v>UTILIZOU O PDA CORRETAMENTE</v>
      </c>
      <c r="AB123" s="90" t="s">
        <v>207</v>
      </c>
      <c r="AC123" s="158" t="s">
        <v>6</v>
      </c>
      <c r="AD123" s="149" t="str">
        <f>E123</f>
        <v>SÃO PAULO</v>
      </c>
      <c r="AE123" s="93" t="s">
        <v>64</v>
      </c>
    </row>
    <row r="124" spans="1:31" ht="30" customHeight="1">
      <c r="A124" s="162" t="s">
        <v>201</v>
      </c>
      <c r="B124" s="176">
        <v>2694240760</v>
      </c>
      <c r="C124" s="176" t="s">
        <v>128</v>
      </c>
      <c r="D124" s="176" t="s">
        <v>64</v>
      </c>
      <c r="E124" s="176" t="s">
        <v>5</v>
      </c>
      <c r="F124" s="176" t="s">
        <v>1739</v>
      </c>
      <c r="G124" s="176">
        <v>241</v>
      </c>
      <c r="H124" s="176" t="s">
        <v>203</v>
      </c>
      <c r="I124" s="176" t="s">
        <v>524</v>
      </c>
      <c r="J124" s="176" t="s">
        <v>1591</v>
      </c>
      <c r="K124" s="176" t="s">
        <v>1741</v>
      </c>
      <c r="L124" s="204">
        <v>46169.484027777777</v>
      </c>
      <c r="M124" s="204">
        <v>46169.490277777775</v>
      </c>
      <c r="N124" s="176" t="s">
        <v>1680</v>
      </c>
      <c r="O124" s="155" t="s">
        <v>207</v>
      </c>
      <c r="P124" s="90"/>
      <c r="Q124" s="144" t="s">
        <v>207</v>
      </c>
      <c r="R124" s="90"/>
      <c r="S124" s="144" t="s">
        <v>207</v>
      </c>
      <c r="T124" s="90"/>
      <c r="U124" s="144" t="s">
        <v>207</v>
      </c>
      <c r="V124" s="90"/>
      <c r="W124" s="144" t="s">
        <v>207</v>
      </c>
      <c r="X124" s="90"/>
      <c r="Y124" s="144" t="s">
        <v>207</v>
      </c>
      <c r="Z124" s="177" t="str">
        <f>IF(AND(O124="",Q124="",S124="",U124="",W124=""),"",IF(OR(AND(O124&lt;&gt;"NA",O124&lt;&gt;"C",O124&lt;&gt;"NC",O124&lt;&gt;"SF",O124&lt;&gt;""),AND(Q124&lt;&gt;"NA",Q124&lt;&gt;"C",Q124&lt;&gt;"NC",Q124&lt;&gt;"SF",Q124&lt;&gt;""),AND(S124&lt;&gt;"NA",S124&lt;&gt;"C",S124&lt;&gt;"NC",S124&lt;&gt;"SF",S124&lt;&gt;""),AND(U124&lt;&gt;"NA",U124&lt;&gt;"C",U124&lt;&gt;"NC",U124&lt;&gt;"SF",U124&lt;&gt;""),AND(W124&lt;&gt;"NA",W124&lt;&gt;"C",W124&lt;&gt;"NC",W124&lt;&gt;"SF",W124&lt;&gt;"")),"FALSO",IF(AND(O124="NA",Q124="NA",S124="NA",U124="NA",W124="NA"),"NA",IF(OR(O124="NC",Q124="NC",S124="NC",U124="NC",W124="NC",O124="SF",Q124="SF",S124="SF",U124="SF",W124="SF"),"NC",IF(OR(O124="C",Q124="C",S124="C",U124="C",W124="C"),"C","")))))</f>
        <v>C</v>
      </c>
      <c r="AA124" s="197" t="str">
        <f>IF(AND(Y124="C",Z124="C"),"UTILIZOU O PDA CORRETAMENTE",IF(AND(Y124="C",Z124="NC"),"UTILIZOU O PDA CORRETAMENTE. NÃO HÁ FOTOS DE TODAS AS ETAPAS",IF(AND(Y124="NC",Z124="NC"),"NÃO UTILIZOU O PDA",IF(AND(Y124="NA",Z124="NA"),"NÃO AVALIADO POR FALHA DE SINCRONISMO"))))</f>
        <v>UTILIZOU O PDA CORRETAMENTE</v>
      </c>
      <c r="AB124" s="90" t="s">
        <v>207</v>
      </c>
      <c r="AC124" s="158" t="s">
        <v>6</v>
      </c>
      <c r="AD124" s="149" t="str">
        <f>E124</f>
        <v>SÃO PAULO</v>
      </c>
      <c r="AE124" s="93" t="s">
        <v>64</v>
      </c>
    </row>
    <row r="125" spans="1:31" ht="30" customHeight="1">
      <c r="A125" s="162" t="s">
        <v>201</v>
      </c>
      <c r="B125" s="176">
        <v>2617954150</v>
      </c>
      <c r="C125" s="176" t="s">
        <v>135</v>
      </c>
      <c r="D125" s="176" t="s">
        <v>125</v>
      </c>
      <c r="E125" s="176" t="s">
        <v>5</v>
      </c>
      <c r="F125" s="176" t="s">
        <v>1102</v>
      </c>
      <c r="G125" s="176">
        <v>140</v>
      </c>
      <c r="H125" s="176" t="s">
        <v>208</v>
      </c>
      <c r="I125" s="176" t="s">
        <v>316</v>
      </c>
      <c r="J125" s="176" t="s">
        <v>1600</v>
      </c>
      <c r="K125" s="176" t="s">
        <v>687</v>
      </c>
      <c r="L125" s="204">
        <v>46169.424305555556</v>
      </c>
      <c r="M125" s="204">
        <v>46169.425694444442</v>
      </c>
      <c r="N125" s="176" t="s">
        <v>229</v>
      </c>
      <c r="O125" s="155" t="s">
        <v>62</v>
      </c>
      <c r="P125" s="90"/>
      <c r="Q125" s="144" t="s">
        <v>62</v>
      </c>
      <c r="R125" s="90"/>
      <c r="S125" s="144" t="s">
        <v>62</v>
      </c>
      <c r="T125" s="90"/>
      <c r="U125" s="144" t="s">
        <v>62</v>
      </c>
      <c r="V125" s="90"/>
      <c r="W125" s="144" t="s">
        <v>62</v>
      </c>
      <c r="X125" s="90"/>
      <c r="Y125" s="144" t="s">
        <v>62</v>
      </c>
      <c r="Z125" s="177" t="str">
        <f>IF(AND(O125="",Q125="",S125="",U125="",W125=""),"",IF(OR(AND(O125&lt;&gt;"NA",O125&lt;&gt;"C",O125&lt;&gt;"NC",O125&lt;&gt;"SF",O125&lt;&gt;""),AND(Q125&lt;&gt;"NA",Q125&lt;&gt;"C",Q125&lt;&gt;"NC",Q125&lt;&gt;"SF",Q125&lt;&gt;""),AND(S125&lt;&gt;"NA",S125&lt;&gt;"C",S125&lt;&gt;"NC",S125&lt;&gt;"SF",S125&lt;&gt;""),AND(U125&lt;&gt;"NA",U125&lt;&gt;"C",U125&lt;&gt;"NC",U125&lt;&gt;"SF",U125&lt;&gt;""),AND(W125&lt;&gt;"NA",W125&lt;&gt;"C",W125&lt;&gt;"NC",W125&lt;&gt;"SF",W125&lt;&gt;"")),"FALSO",IF(AND(O125="NA",Q125="NA",S125="NA",U125="NA",W125="NA"),"NA",IF(OR(O125="NC",Q125="NC",S125="NC",U125="NC",W125="NC",O125="SF",Q125="SF",S125="SF",U125="SF",W125="SF"),"NC",IF(OR(O125="C",Q125="C",S125="C",U125="C",W125="C"),"C","")))))</f>
        <v>NA</v>
      </c>
      <c r="AA125" s="197" t="str">
        <f>IF(AND(Y125="C",Z125="C"),"UTILIZOU O PDA CORRETAMENTE",IF(AND(Y125="C",Z125="NC"),"UTILIZOU O PDA CORRETAMENTE. NÃO HÁ FOTOS DE TODAS AS ETAPAS",IF(AND(Y125="NC",Z125="NC"),"NÃO UTILIZOU O PDA",IF(AND(Y125="NA",Z125="NA"),"NÃO AVALIADO POR FALHA DE SINCRONISMO"))))</f>
        <v>NÃO AVALIADO POR FALHA DE SINCRONISMO</v>
      </c>
      <c r="AB125" s="90" t="s">
        <v>207</v>
      </c>
      <c r="AC125" s="158" t="s">
        <v>6</v>
      </c>
      <c r="AD125" s="149" t="str">
        <f>E125</f>
        <v>SÃO PAULO</v>
      </c>
      <c r="AE125" s="93" t="s">
        <v>64</v>
      </c>
    </row>
    <row r="126" spans="1:31" ht="30" customHeight="1">
      <c r="A126" s="162" t="s">
        <v>201</v>
      </c>
      <c r="B126" s="176">
        <v>2694238062</v>
      </c>
      <c r="C126" s="176" t="s">
        <v>128</v>
      </c>
      <c r="D126" s="176" t="s">
        <v>64</v>
      </c>
      <c r="E126" s="176" t="s">
        <v>5</v>
      </c>
      <c r="F126" s="176" t="s">
        <v>1102</v>
      </c>
      <c r="G126" s="176">
        <v>246</v>
      </c>
      <c r="H126" s="176"/>
      <c r="I126" s="176" t="s">
        <v>316</v>
      </c>
      <c r="J126" s="176" t="s">
        <v>1591</v>
      </c>
      <c r="K126" s="176">
        <v>3</v>
      </c>
      <c r="L126" s="204">
        <v>46169.47152777778</v>
      </c>
      <c r="M126" s="204">
        <v>46169.495833333334</v>
      </c>
      <c r="N126" s="176" t="s">
        <v>1657</v>
      </c>
      <c r="O126" s="155" t="s">
        <v>207</v>
      </c>
      <c r="P126" s="90"/>
      <c r="Q126" s="144" t="s">
        <v>207</v>
      </c>
      <c r="R126" s="90"/>
      <c r="S126" s="144" t="s">
        <v>207</v>
      </c>
      <c r="T126" s="90"/>
      <c r="U126" s="144" t="s">
        <v>207</v>
      </c>
      <c r="V126" s="90"/>
      <c r="W126" s="144" t="s">
        <v>207</v>
      </c>
      <c r="X126" s="90"/>
      <c r="Y126" s="144" t="s">
        <v>207</v>
      </c>
      <c r="Z126" s="177" t="str">
        <f>IF(AND(O126="",Q126="",S126="",U126="",W126=""),"",IF(OR(AND(O126&lt;&gt;"NA",O126&lt;&gt;"C",O126&lt;&gt;"NC",O126&lt;&gt;"SF",O126&lt;&gt;""),AND(Q126&lt;&gt;"NA",Q126&lt;&gt;"C",Q126&lt;&gt;"NC",Q126&lt;&gt;"SF",Q126&lt;&gt;""),AND(S126&lt;&gt;"NA",S126&lt;&gt;"C",S126&lt;&gt;"NC",S126&lt;&gt;"SF",S126&lt;&gt;""),AND(U126&lt;&gt;"NA",U126&lt;&gt;"C",U126&lt;&gt;"NC",U126&lt;&gt;"SF",U126&lt;&gt;""),AND(W126&lt;&gt;"NA",W126&lt;&gt;"C",W126&lt;&gt;"NC",W126&lt;&gt;"SF",W126&lt;&gt;"")),"FALSO",IF(AND(O126="NA",Q126="NA",S126="NA",U126="NA",W126="NA"),"NA",IF(OR(O126="NC",Q126="NC",S126="NC",U126="NC",W126="NC",O126="SF",Q126="SF",S126="SF",U126="SF",W126="SF"),"NC",IF(OR(O126="C",Q126="C",S126="C",U126="C",W126="C"),"C","")))))</f>
        <v>C</v>
      </c>
      <c r="AA126" s="197" t="str">
        <f>IF(AND(Y126="C",Z126="C"),"UTILIZOU O PDA CORRETAMENTE",IF(AND(Y126="C",Z126="NC"),"UTILIZOU O PDA CORRETAMENTE. NÃO HÁ FOTOS DE TODAS AS ETAPAS",IF(AND(Y126="NC",Z126="NC"),"NÃO UTILIZOU O PDA",IF(AND(Y126="NA",Z126="NA"),"NÃO AVALIADO POR FALHA DE SINCRONISMO"))))</f>
        <v>UTILIZOU O PDA CORRETAMENTE</v>
      </c>
      <c r="AB126" s="90" t="s">
        <v>207</v>
      </c>
      <c r="AC126" s="158" t="s">
        <v>6</v>
      </c>
      <c r="AD126" s="149" t="str">
        <f>E126</f>
        <v>SÃO PAULO</v>
      </c>
      <c r="AE126" s="93" t="s">
        <v>64</v>
      </c>
    </row>
    <row r="127" spans="1:31" ht="30" customHeight="1">
      <c r="A127" s="162" t="s">
        <v>201</v>
      </c>
      <c r="B127" s="176">
        <v>2618781969</v>
      </c>
      <c r="C127" s="176" t="s">
        <v>132</v>
      </c>
      <c r="D127" s="176" t="s">
        <v>64</v>
      </c>
      <c r="E127" s="176" t="s">
        <v>5</v>
      </c>
      <c r="F127" s="176" t="s">
        <v>1742</v>
      </c>
      <c r="G127" s="176">
        <v>29</v>
      </c>
      <c r="H127" s="176" t="s">
        <v>208</v>
      </c>
      <c r="I127" s="176" t="s">
        <v>325</v>
      </c>
      <c r="J127" s="176" t="s">
        <v>1594</v>
      </c>
      <c r="K127" s="176" t="s">
        <v>217</v>
      </c>
      <c r="L127" s="204">
        <v>46178.375694444447</v>
      </c>
      <c r="M127" s="204">
        <v>46178.384027777778</v>
      </c>
      <c r="N127" s="176" t="s">
        <v>1592</v>
      </c>
      <c r="O127" s="155" t="s">
        <v>207</v>
      </c>
      <c r="P127" s="90"/>
      <c r="Q127" s="144" t="s">
        <v>207</v>
      </c>
      <c r="R127" s="90"/>
      <c r="S127" s="144" t="s">
        <v>207</v>
      </c>
      <c r="T127" s="90"/>
      <c r="U127" s="144" t="s">
        <v>207</v>
      </c>
      <c r="V127" s="90"/>
      <c r="W127" s="144" t="s">
        <v>207</v>
      </c>
      <c r="X127" s="90"/>
      <c r="Y127" s="144" t="s">
        <v>207</v>
      </c>
      <c r="Z127" s="177" t="str">
        <f>IF(AND(O127="",Q127="",S127="",U127="",W127=""),"",IF(OR(AND(O127&lt;&gt;"NA",O127&lt;&gt;"C",O127&lt;&gt;"NC",O127&lt;&gt;"SF",O127&lt;&gt;""),AND(Q127&lt;&gt;"NA",Q127&lt;&gt;"C",Q127&lt;&gt;"NC",Q127&lt;&gt;"SF",Q127&lt;&gt;""),AND(S127&lt;&gt;"NA",S127&lt;&gt;"C",S127&lt;&gt;"NC",S127&lt;&gt;"SF",S127&lt;&gt;""),AND(U127&lt;&gt;"NA",U127&lt;&gt;"C",U127&lt;&gt;"NC",U127&lt;&gt;"SF",U127&lt;&gt;""),AND(W127&lt;&gt;"NA",W127&lt;&gt;"C",W127&lt;&gt;"NC",W127&lt;&gt;"SF",W127&lt;&gt;"")),"FALSO",IF(AND(O127="NA",Q127="NA",S127="NA",U127="NA",W127="NA"),"NA",IF(OR(O127="NC",Q127="NC",S127="NC",U127="NC",W127="NC",O127="SF",Q127="SF",S127="SF",U127="SF",W127="SF"),"NC",IF(OR(O127="C",Q127="C",S127="C",U127="C",W127="C"),"C","")))))</f>
        <v>C</v>
      </c>
      <c r="AA127" s="197" t="str">
        <f>IF(AND(Y127="C",Z127="C"),"UTILIZOU O PDA CORRETAMENTE",IF(AND(Y127="C",Z127="NC"),"UTILIZOU O PDA CORRETAMENTE. NÃO HÁ FOTOS DE TODAS AS ETAPAS",IF(AND(Y127="NC",Z127="NC"),"NÃO UTILIZOU O PDA",IF(AND(Y127="NA",Z127="NA"),"NÃO AVALIADO POR FALHA DE SINCRONISMO"))))</f>
        <v>UTILIZOU O PDA CORRETAMENTE</v>
      </c>
      <c r="AB127" s="90" t="s">
        <v>207</v>
      </c>
      <c r="AC127" s="158" t="s">
        <v>6</v>
      </c>
      <c r="AD127" s="149" t="str">
        <f>E127</f>
        <v>SÃO PAULO</v>
      </c>
      <c r="AE127" s="93" t="s">
        <v>64</v>
      </c>
    </row>
    <row r="128" spans="1:31" ht="30" customHeight="1">
      <c r="A128" s="162" t="s">
        <v>201</v>
      </c>
      <c r="B128" s="176">
        <v>2620824496</v>
      </c>
      <c r="C128" s="176" t="s">
        <v>131</v>
      </c>
      <c r="D128" s="176" t="s">
        <v>64</v>
      </c>
      <c r="E128" s="176" t="s">
        <v>5</v>
      </c>
      <c r="F128" s="176" t="s">
        <v>1742</v>
      </c>
      <c r="G128" s="176">
        <v>24</v>
      </c>
      <c r="H128" s="176" t="s">
        <v>208</v>
      </c>
      <c r="I128" s="176" t="s">
        <v>325</v>
      </c>
      <c r="J128" s="176" t="s">
        <v>1591</v>
      </c>
      <c r="K128" s="176" t="s">
        <v>1743</v>
      </c>
      <c r="L128" s="204">
        <v>46160.625694444447</v>
      </c>
      <c r="M128" s="204">
        <v>46160.628472222219</v>
      </c>
      <c r="N128" s="176" t="s">
        <v>1592</v>
      </c>
      <c r="O128" s="155" t="s">
        <v>207</v>
      </c>
      <c r="P128" s="90"/>
      <c r="Q128" s="144" t="s">
        <v>207</v>
      </c>
      <c r="R128" s="90"/>
      <c r="S128" s="144" t="s">
        <v>207</v>
      </c>
      <c r="T128" s="90"/>
      <c r="U128" s="144" t="s">
        <v>207</v>
      </c>
      <c r="V128" s="90"/>
      <c r="W128" s="144" t="s">
        <v>207</v>
      </c>
      <c r="X128" s="90"/>
      <c r="Y128" s="144" t="s">
        <v>207</v>
      </c>
      <c r="Z128" s="177" t="str">
        <f>IF(AND(O128="",Q128="",S128="",U128="",W128=""),"",IF(OR(AND(O128&lt;&gt;"NA",O128&lt;&gt;"C",O128&lt;&gt;"NC",O128&lt;&gt;"SF",O128&lt;&gt;""),AND(Q128&lt;&gt;"NA",Q128&lt;&gt;"C",Q128&lt;&gt;"NC",Q128&lt;&gt;"SF",Q128&lt;&gt;""),AND(S128&lt;&gt;"NA",S128&lt;&gt;"C",S128&lt;&gt;"NC",S128&lt;&gt;"SF",S128&lt;&gt;""),AND(U128&lt;&gt;"NA",U128&lt;&gt;"C",U128&lt;&gt;"NC",U128&lt;&gt;"SF",U128&lt;&gt;""),AND(W128&lt;&gt;"NA",W128&lt;&gt;"C",W128&lt;&gt;"NC",W128&lt;&gt;"SF",W128&lt;&gt;"")),"FALSO",IF(AND(O128="NA",Q128="NA",S128="NA",U128="NA",W128="NA"),"NA",IF(OR(O128="NC",Q128="NC",S128="NC",U128="NC",W128="NC",O128="SF",Q128="SF",S128="SF",U128="SF",W128="SF"),"NC",IF(OR(O128="C",Q128="C",S128="C",U128="C",W128="C"),"C","")))))</f>
        <v>C</v>
      </c>
      <c r="AA128" s="197" t="str">
        <f>IF(AND(Y128="C",Z128="C"),"UTILIZOU O PDA CORRETAMENTE",IF(AND(Y128="C",Z128="NC"),"UTILIZOU O PDA CORRETAMENTE. NÃO HÁ FOTOS DE TODAS AS ETAPAS",IF(AND(Y128="NC",Z128="NC"),"NÃO UTILIZOU O PDA",IF(AND(Y128="NA",Z128="NA"),"NÃO AVALIADO POR FALHA DE SINCRONISMO"))))</f>
        <v>UTILIZOU O PDA CORRETAMENTE</v>
      </c>
      <c r="AB128" s="90" t="s">
        <v>207</v>
      </c>
      <c r="AC128" s="158" t="s">
        <v>6</v>
      </c>
      <c r="AD128" s="149" t="str">
        <f>E128</f>
        <v>SÃO PAULO</v>
      </c>
      <c r="AE128" s="93" t="s">
        <v>64</v>
      </c>
    </row>
    <row r="129" spans="1:31" ht="30" customHeight="1">
      <c r="A129" s="162" t="s">
        <v>201</v>
      </c>
      <c r="B129" s="176">
        <v>2622037947</v>
      </c>
      <c r="C129" s="176" t="s">
        <v>128</v>
      </c>
      <c r="D129" s="176" t="s">
        <v>64</v>
      </c>
      <c r="E129" s="176" t="s">
        <v>5</v>
      </c>
      <c r="F129" s="176" t="s">
        <v>1744</v>
      </c>
      <c r="G129" s="176">
        <v>32</v>
      </c>
      <c r="H129" s="176" t="s">
        <v>210</v>
      </c>
      <c r="I129" s="176" t="s">
        <v>261</v>
      </c>
      <c r="J129" s="176" t="s">
        <v>1591</v>
      </c>
      <c r="K129" s="176" t="s">
        <v>1745</v>
      </c>
      <c r="L129" s="204">
        <v>46168.443055555559</v>
      </c>
      <c r="M129" s="204">
        <v>46168.459027777775</v>
      </c>
      <c r="N129" s="176" t="s">
        <v>1592</v>
      </c>
      <c r="O129" s="155" t="s">
        <v>207</v>
      </c>
      <c r="P129" s="90"/>
      <c r="Q129" s="144" t="s">
        <v>207</v>
      </c>
      <c r="R129" s="90"/>
      <c r="S129" s="144" t="s">
        <v>207</v>
      </c>
      <c r="T129" s="90"/>
      <c r="U129" s="144" t="s">
        <v>207</v>
      </c>
      <c r="V129" s="90"/>
      <c r="W129" s="144" t="s">
        <v>207</v>
      </c>
      <c r="X129" s="90"/>
      <c r="Y129" s="144" t="s">
        <v>207</v>
      </c>
      <c r="Z129" s="177" t="str">
        <f>IF(AND(O129="",Q129="",S129="",U129="",W129=""),"",IF(OR(AND(O129&lt;&gt;"NA",O129&lt;&gt;"C",O129&lt;&gt;"NC",O129&lt;&gt;"SF",O129&lt;&gt;""),AND(Q129&lt;&gt;"NA",Q129&lt;&gt;"C",Q129&lt;&gt;"NC",Q129&lt;&gt;"SF",Q129&lt;&gt;""),AND(S129&lt;&gt;"NA",S129&lt;&gt;"C",S129&lt;&gt;"NC",S129&lt;&gt;"SF",S129&lt;&gt;""),AND(U129&lt;&gt;"NA",U129&lt;&gt;"C",U129&lt;&gt;"NC",U129&lt;&gt;"SF",U129&lt;&gt;""),AND(W129&lt;&gt;"NA",W129&lt;&gt;"C",W129&lt;&gt;"NC",W129&lt;&gt;"SF",W129&lt;&gt;"")),"FALSO",IF(AND(O129="NA",Q129="NA",S129="NA",U129="NA",W129="NA"),"NA",IF(OR(O129="NC",Q129="NC",S129="NC",U129="NC",W129="NC",O129="SF",Q129="SF",S129="SF",U129="SF",W129="SF"),"NC",IF(OR(O129="C",Q129="C",S129="C",U129="C",W129="C"),"C","")))))</f>
        <v>C</v>
      </c>
      <c r="AA129" s="197" t="str">
        <f>IF(AND(Y129="C",Z129="C"),"UTILIZOU O PDA CORRETAMENTE",IF(AND(Y129="C",Z129="NC"),"UTILIZOU O PDA CORRETAMENTE. NÃO HÁ FOTOS DE TODAS AS ETAPAS",IF(AND(Y129="NC",Z129="NC"),"NÃO UTILIZOU O PDA",IF(AND(Y129="NA",Z129="NA"),"NÃO AVALIADO POR FALHA DE SINCRONISMO"))))</f>
        <v>UTILIZOU O PDA CORRETAMENTE</v>
      </c>
      <c r="AB129" s="90" t="s">
        <v>207</v>
      </c>
      <c r="AC129" s="158" t="s">
        <v>6</v>
      </c>
      <c r="AD129" s="149" t="str">
        <f>E129</f>
        <v>SÃO PAULO</v>
      </c>
      <c r="AE129" s="93" t="s">
        <v>64</v>
      </c>
    </row>
    <row r="130" spans="1:31" ht="30" customHeight="1">
      <c r="A130" s="162" t="s">
        <v>201</v>
      </c>
      <c r="B130" s="176">
        <v>2620565026</v>
      </c>
      <c r="C130" s="176" t="s">
        <v>128</v>
      </c>
      <c r="D130" s="176" t="s">
        <v>64</v>
      </c>
      <c r="E130" s="176" t="s">
        <v>5</v>
      </c>
      <c r="F130" s="176" t="s">
        <v>1746</v>
      </c>
      <c r="G130" s="176">
        <v>206</v>
      </c>
      <c r="H130" s="176" t="s">
        <v>217</v>
      </c>
      <c r="I130" s="176" t="s">
        <v>223</v>
      </c>
      <c r="J130" s="176" t="s">
        <v>1618</v>
      </c>
      <c r="K130" s="176" t="s">
        <v>1747</v>
      </c>
      <c r="L130" s="204">
        <v>46158.362500000003</v>
      </c>
      <c r="M130" s="204">
        <v>46158.375</v>
      </c>
      <c r="N130" s="176" t="s">
        <v>1636</v>
      </c>
      <c r="O130" s="155" t="s">
        <v>207</v>
      </c>
      <c r="P130" s="90"/>
      <c r="Q130" s="144" t="s">
        <v>207</v>
      </c>
      <c r="R130" s="90"/>
      <c r="S130" s="144" t="s">
        <v>207</v>
      </c>
      <c r="T130" s="90"/>
      <c r="U130" s="144" t="s">
        <v>207</v>
      </c>
      <c r="V130" s="90"/>
      <c r="W130" s="144" t="s">
        <v>207</v>
      </c>
      <c r="X130" s="90"/>
      <c r="Y130" s="144" t="s">
        <v>207</v>
      </c>
      <c r="Z130" s="177" t="str">
        <f>IF(AND(O130="",Q130="",S130="",U130="",W130=""),"",IF(OR(AND(O130&lt;&gt;"NA",O130&lt;&gt;"C",O130&lt;&gt;"NC",O130&lt;&gt;"SF",O130&lt;&gt;""),AND(Q130&lt;&gt;"NA",Q130&lt;&gt;"C",Q130&lt;&gt;"NC",Q130&lt;&gt;"SF",Q130&lt;&gt;""),AND(S130&lt;&gt;"NA",S130&lt;&gt;"C",S130&lt;&gt;"NC",S130&lt;&gt;"SF",S130&lt;&gt;""),AND(U130&lt;&gt;"NA",U130&lt;&gt;"C",U130&lt;&gt;"NC",U130&lt;&gt;"SF",U130&lt;&gt;""),AND(W130&lt;&gt;"NA",W130&lt;&gt;"C",W130&lt;&gt;"NC",W130&lt;&gt;"SF",W130&lt;&gt;"")),"FALSO",IF(AND(O130="NA",Q130="NA",S130="NA",U130="NA",W130="NA"),"NA",IF(OR(O130="NC",Q130="NC",S130="NC",U130="NC",W130="NC",O130="SF",Q130="SF",S130="SF",U130="SF",W130="SF"),"NC",IF(OR(O130="C",Q130="C",S130="C",U130="C",W130="C"),"C","")))))</f>
        <v>C</v>
      </c>
      <c r="AA130" s="197" t="str">
        <f>IF(AND(Y130="C",Z130="C"),"UTILIZOU O PDA CORRETAMENTE",IF(AND(Y130="C",Z130="NC"),"UTILIZOU O PDA CORRETAMENTE. NÃO HÁ FOTOS DE TODAS AS ETAPAS",IF(AND(Y130="NC",Z130="NC"),"NÃO UTILIZOU O PDA",IF(AND(Y130="NA",Z130="NA"),"NÃO AVALIADO POR FALHA DE SINCRONISMO"))))</f>
        <v>UTILIZOU O PDA CORRETAMENTE</v>
      </c>
      <c r="AB130" s="90" t="s">
        <v>207</v>
      </c>
      <c r="AC130" s="158" t="s">
        <v>6</v>
      </c>
      <c r="AD130" s="149" t="str">
        <f>E130</f>
        <v>SÃO PAULO</v>
      </c>
      <c r="AE130" s="93" t="s">
        <v>64</v>
      </c>
    </row>
    <row r="131" spans="1:31" ht="30" customHeight="1">
      <c r="A131" s="162" t="s">
        <v>201</v>
      </c>
      <c r="B131" s="176">
        <v>2694247126</v>
      </c>
      <c r="C131" s="176" t="s">
        <v>128</v>
      </c>
      <c r="D131" s="176" t="s">
        <v>64</v>
      </c>
      <c r="E131" s="176" t="s">
        <v>5</v>
      </c>
      <c r="F131" s="176" t="s">
        <v>1748</v>
      </c>
      <c r="G131" s="176">
        <v>243</v>
      </c>
      <c r="H131" s="176"/>
      <c r="I131" s="176" t="s">
        <v>423</v>
      </c>
      <c r="J131" s="176" t="s">
        <v>1591</v>
      </c>
      <c r="K131" s="176" t="s">
        <v>1749</v>
      </c>
      <c r="L131" s="204">
        <v>46169.470833333333</v>
      </c>
      <c r="M131" s="204">
        <v>46169.479861111111</v>
      </c>
      <c r="N131" s="176" t="s">
        <v>1650</v>
      </c>
      <c r="O131" s="155" t="s">
        <v>207</v>
      </c>
      <c r="P131" s="90"/>
      <c r="Q131" s="144" t="s">
        <v>207</v>
      </c>
      <c r="R131" s="90"/>
      <c r="S131" s="144" t="s">
        <v>207</v>
      </c>
      <c r="T131" s="90"/>
      <c r="U131" s="144" t="s">
        <v>207</v>
      </c>
      <c r="V131" s="90"/>
      <c r="W131" s="144" t="s">
        <v>207</v>
      </c>
      <c r="X131" s="90"/>
      <c r="Y131" s="144" t="s">
        <v>207</v>
      </c>
      <c r="Z131" s="177" t="str">
        <f>IF(AND(O131="",Q131="",S131="",U131="",W131=""),"",IF(OR(AND(O131&lt;&gt;"NA",O131&lt;&gt;"C",O131&lt;&gt;"NC",O131&lt;&gt;"SF",O131&lt;&gt;""),AND(Q131&lt;&gt;"NA",Q131&lt;&gt;"C",Q131&lt;&gt;"NC",Q131&lt;&gt;"SF",Q131&lt;&gt;""),AND(S131&lt;&gt;"NA",S131&lt;&gt;"C",S131&lt;&gt;"NC",S131&lt;&gt;"SF",S131&lt;&gt;""),AND(U131&lt;&gt;"NA",U131&lt;&gt;"C",U131&lt;&gt;"NC",U131&lt;&gt;"SF",U131&lt;&gt;""),AND(W131&lt;&gt;"NA",W131&lt;&gt;"C",W131&lt;&gt;"NC",W131&lt;&gt;"SF",W131&lt;&gt;"")),"FALSO",IF(AND(O131="NA",Q131="NA",S131="NA",U131="NA",W131="NA"),"NA",IF(OR(O131="NC",Q131="NC",S131="NC",U131="NC",W131="NC",O131="SF",Q131="SF",S131="SF",U131="SF",W131="SF"),"NC",IF(OR(O131="C",Q131="C",S131="C",U131="C",W131="C"),"C","")))))</f>
        <v>C</v>
      </c>
      <c r="AA131" s="197" t="str">
        <f>IF(AND(Y131="C",Z131="C"),"UTILIZOU O PDA CORRETAMENTE",IF(AND(Y131="C",Z131="NC"),"UTILIZOU O PDA CORRETAMENTE. NÃO HÁ FOTOS DE TODAS AS ETAPAS",IF(AND(Y131="NC",Z131="NC"),"NÃO UTILIZOU O PDA",IF(AND(Y131="NA",Z131="NA"),"NÃO AVALIADO POR FALHA DE SINCRONISMO"))))</f>
        <v>UTILIZOU O PDA CORRETAMENTE</v>
      </c>
      <c r="AB131" s="90" t="s">
        <v>207</v>
      </c>
      <c r="AC131" s="158" t="s">
        <v>6</v>
      </c>
      <c r="AD131" s="149" t="str">
        <f>E131</f>
        <v>SÃO PAULO</v>
      </c>
      <c r="AE131" s="93" t="s">
        <v>64</v>
      </c>
    </row>
    <row r="132" spans="1:31" ht="30" customHeight="1">
      <c r="A132" s="162" t="s">
        <v>201</v>
      </c>
      <c r="B132" s="176">
        <v>2621058342</v>
      </c>
      <c r="C132" s="176" t="s">
        <v>134</v>
      </c>
      <c r="D132" s="176" t="s">
        <v>125</v>
      </c>
      <c r="E132" s="176" t="s">
        <v>5</v>
      </c>
      <c r="F132" s="176" t="s">
        <v>769</v>
      </c>
      <c r="G132" s="176">
        <v>115</v>
      </c>
      <c r="H132" s="176"/>
      <c r="I132" s="176" t="s">
        <v>245</v>
      </c>
      <c r="J132" s="176" t="s">
        <v>1618</v>
      </c>
      <c r="K132" s="176"/>
      <c r="L132" s="204">
        <v>46161.620833333334</v>
      </c>
      <c r="M132" s="204">
        <v>46161.621527777781</v>
      </c>
      <c r="N132" s="176" t="s">
        <v>229</v>
      </c>
      <c r="O132" s="155" t="s">
        <v>230</v>
      </c>
      <c r="P132" s="90"/>
      <c r="Q132" s="144" t="s">
        <v>230</v>
      </c>
      <c r="R132" s="90"/>
      <c r="S132" s="144" t="s">
        <v>230</v>
      </c>
      <c r="T132" s="90"/>
      <c r="U132" s="144" t="s">
        <v>230</v>
      </c>
      <c r="V132" s="90"/>
      <c r="W132" s="144" t="s">
        <v>230</v>
      </c>
      <c r="X132" s="90"/>
      <c r="Y132" s="144" t="s">
        <v>231</v>
      </c>
      <c r="Z132" s="177" t="str">
        <f>IF(AND(O132="",Q132="",S132="",U132="",W132=""),"",IF(OR(AND(O132&lt;&gt;"NA",O132&lt;&gt;"C",O132&lt;&gt;"NC",O132&lt;&gt;"SF",O132&lt;&gt;""),AND(Q132&lt;&gt;"NA",Q132&lt;&gt;"C",Q132&lt;&gt;"NC",Q132&lt;&gt;"SF",Q132&lt;&gt;""),AND(S132&lt;&gt;"NA",S132&lt;&gt;"C",S132&lt;&gt;"NC",S132&lt;&gt;"SF",S132&lt;&gt;""),AND(U132&lt;&gt;"NA",U132&lt;&gt;"C",U132&lt;&gt;"NC",U132&lt;&gt;"SF",U132&lt;&gt;""),AND(W132&lt;&gt;"NA",W132&lt;&gt;"C",W132&lt;&gt;"NC",W132&lt;&gt;"SF",W132&lt;&gt;"")),"FALSO",IF(AND(O132="NA",Q132="NA",S132="NA",U132="NA",W132="NA"),"NA",IF(OR(O132="NC",Q132="NC",S132="NC",U132="NC",W132="NC",O132="SF",Q132="SF",S132="SF",U132="SF",W132="SF"),"NC",IF(OR(O132="C",Q132="C",S132="C",U132="C",W132="C"),"C","")))))</f>
        <v>NC</v>
      </c>
      <c r="AA132" s="197" t="str">
        <f>IF(AND(Y132="C",Z132="C"),"UTILIZOU O PDA CORRETAMENTE",IF(AND(Y132="C",Z132="NC"),"UTILIZOU O PDA CORRETAMENTE. NÃO HÁ FOTOS DE TODAS AS ETAPAS",IF(AND(Y132="NC",Z132="NC"),"NÃO UTILIZOU O PDA",IF(AND(Y132="NA",Z132="NA"),"NÃO AVALIADO POR FALHA DE SINCRONISMO"))))</f>
        <v>NÃO UTILIZOU O PDA</v>
      </c>
      <c r="AB132" s="90" t="s">
        <v>207</v>
      </c>
      <c r="AC132" s="158" t="s">
        <v>6</v>
      </c>
      <c r="AD132" s="149" t="str">
        <f>E132</f>
        <v>SÃO PAULO</v>
      </c>
      <c r="AE132" s="93" t="s">
        <v>64</v>
      </c>
    </row>
    <row r="133" spans="1:31" ht="30" customHeight="1">
      <c r="A133" s="162" t="s">
        <v>201</v>
      </c>
      <c r="B133" s="176">
        <v>2693099688</v>
      </c>
      <c r="C133" s="176" t="s">
        <v>128</v>
      </c>
      <c r="D133" s="176" t="s">
        <v>64</v>
      </c>
      <c r="E133" s="176" t="s">
        <v>5</v>
      </c>
      <c r="F133" s="176" t="s">
        <v>1750</v>
      </c>
      <c r="G133" s="176">
        <v>238</v>
      </c>
      <c r="H133" s="176" t="s">
        <v>203</v>
      </c>
      <c r="I133" s="176" t="s">
        <v>671</v>
      </c>
      <c r="J133" s="176" t="s">
        <v>1594</v>
      </c>
      <c r="K133" s="176" t="s">
        <v>1751</v>
      </c>
      <c r="L133" s="204">
        <v>46154.443055555559</v>
      </c>
      <c r="M133" s="204">
        <v>46154.459722222222</v>
      </c>
      <c r="N133" s="176" t="s">
        <v>1131</v>
      </c>
      <c r="O133" s="155" t="s">
        <v>207</v>
      </c>
      <c r="P133" s="90"/>
      <c r="Q133" s="144" t="s">
        <v>207</v>
      </c>
      <c r="R133" s="90"/>
      <c r="S133" s="144" t="s">
        <v>207</v>
      </c>
      <c r="T133" s="90"/>
      <c r="U133" s="144" t="s">
        <v>207</v>
      </c>
      <c r="V133" s="90"/>
      <c r="W133" s="144" t="s">
        <v>207</v>
      </c>
      <c r="X133" s="90"/>
      <c r="Y133" s="144" t="s">
        <v>207</v>
      </c>
      <c r="Z133" s="177" t="str">
        <f>IF(AND(O133="",Q133="",S133="",U133="",W133=""),"",IF(OR(AND(O133&lt;&gt;"NA",O133&lt;&gt;"C",O133&lt;&gt;"NC",O133&lt;&gt;"SF",O133&lt;&gt;""),AND(Q133&lt;&gt;"NA",Q133&lt;&gt;"C",Q133&lt;&gt;"NC",Q133&lt;&gt;"SF",Q133&lt;&gt;""),AND(S133&lt;&gt;"NA",S133&lt;&gt;"C",S133&lt;&gt;"NC",S133&lt;&gt;"SF",S133&lt;&gt;""),AND(U133&lt;&gt;"NA",U133&lt;&gt;"C",U133&lt;&gt;"NC",U133&lt;&gt;"SF",U133&lt;&gt;""),AND(W133&lt;&gt;"NA",W133&lt;&gt;"C",W133&lt;&gt;"NC",W133&lt;&gt;"SF",W133&lt;&gt;"")),"FALSO",IF(AND(O133="NA",Q133="NA",S133="NA",U133="NA",W133="NA"),"NA",IF(OR(O133="NC",Q133="NC",S133="NC",U133="NC",W133="NC",O133="SF",Q133="SF",S133="SF",U133="SF",W133="SF"),"NC",IF(OR(O133="C",Q133="C",S133="C",U133="C",W133="C"),"C","")))))</f>
        <v>C</v>
      </c>
      <c r="AA133" s="197" t="str">
        <f>IF(AND(Y133="C",Z133="C"),"UTILIZOU O PDA CORRETAMENTE",IF(AND(Y133="C",Z133="NC"),"UTILIZOU O PDA CORRETAMENTE. NÃO HÁ FOTOS DE TODAS AS ETAPAS",IF(AND(Y133="NC",Z133="NC"),"NÃO UTILIZOU O PDA",IF(AND(Y133="NA",Z133="NA"),"NÃO AVALIADO POR FALHA DE SINCRONISMO"))))</f>
        <v>UTILIZOU O PDA CORRETAMENTE</v>
      </c>
      <c r="AB133" s="90" t="s">
        <v>207</v>
      </c>
      <c r="AC133" s="158" t="s">
        <v>6</v>
      </c>
      <c r="AD133" s="149" t="str">
        <f>E133</f>
        <v>SÃO PAULO</v>
      </c>
      <c r="AE133" s="93" t="s">
        <v>64</v>
      </c>
    </row>
    <row r="134" spans="1:31" ht="30" customHeight="1">
      <c r="A134" s="162" t="s">
        <v>201</v>
      </c>
      <c r="B134" s="176">
        <v>2618075384</v>
      </c>
      <c r="C134" s="176" t="s">
        <v>128</v>
      </c>
      <c r="D134" s="176" t="s">
        <v>64</v>
      </c>
      <c r="E134" s="176" t="s">
        <v>5</v>
      </c>
      <c r="F134" s="176" t="s">
        <v>1103</v>
      </c>
      <c r="G134" s="176">
        <v>571</v>
      </c>
      <c r="H134" s="176" t="s">
        <v>217</v>
      </c>
      <c r="I134" s="176" t="s">
        <v>559</v>
      </c>
      <c r="J134" s="176" t="s">
        <v>1591</v>
      </c>
      <c r="K134" s="176" t="s">
        <v>1752</v>
      </c>
      <c r="L134" s="204">
        <v>46027.377083333333</v>
      </c>
      <c r="M134" s="204">
        <v>46027.37777777778</v>
      </c>
      <c r="N134" s="176" t="s">
        <v>248</v>
      </c>
      <c r="O134" s="155" t="s">
        <v>230</v>
      </c>
      <c r="P134" s="90"/>
      <c r="Q134" s="144" t="s">
        <v>230</v>
      </c>
      <c r="R134" s="90"/>
      <c r="S134" s="144" t="s">
        <v>230</v>
      </c>
      <c r="T134" s="90"/>
      <c r="U134" s="144" t="s">
        <v>230</v>
      </c>
      <c r="V134" s="90"/>
      <c r="W134" s="144" t="s">
        <v>230</v>
      </c>
      <c r="X134" s="90"/>
      <c r="Y134" s="144" t="s">
        <v>231</v>
      </c>
      <c r="Z134" s="177" t="str">
        <f>IF(AND(O134="",Q134="",S134="",U134="",W134=""),"",IF(OR(AND(O134&lt;&gt;"NA",O134&lt;&gt;"C",O134&lt;&gt;"NC",O134&lt;&gt;"SF",O134&lt;&gt;""),AND(Q134&lt;&gt;"NA",Q134&lt;&gt;"C",Q134&lt;&gt;"NC",Q134&lt;&gt;"SF",Q134&lt;&gt;""),AND(S134&lt;&gt;"NA",S134&lt;&gt;"C",S134&lt;&gt;"NC",S134&lt;&gt;"SF",S134&lt;&gt;""),AND(U134&lt;&gt;"NA",U134&lt;&gt;"C",U134&lt;&gt;"NC",U134&lt;&gt;"SF",U134&lt;&gt;""),AND(W134&lt;&gt;"NA",W134&lt;&gt;"C",W134&lt;&gt;"NC",W134&lt;&gt;"SF",W134&lt;&gt;"")),"FALSO",IF(AND(O134="NA",Q134="NA",S134="NA",U134="NA",W134="NA"),"NA",IF(OR(O134="NC",Q134="NC",S134="NC",U134="NC",W134="NC",O134="SF",Q134="SF",S134="SF",U134="SF",W134="SF"),"NC",IF(OR(O134="C",Q134="C",S134="C",U134="C",W134="C"),"C","")))))</f>
        <v>NC</v>
      </c>
      <c r="AA134" s="197" t="str">
        <f>IF(AND(Y134="C",Z134="C"),"UTILIZOU O PDA CORRETAMENTE",IF(AND(Y134="C",Z134="NC"),"UTILIZOU O PDA CORRETAMENTE. NÃO HÁ FOTOS DE TODAS AS ETAPAS",IF(AND(Y134="NC",Z134="NC"),"NÃO UTILIZOU O PDA",IF(AND(Y134="NA",Z134="NA"),"NÃO AVALIADO POR FALHA DE SINCRONISMO"))))</f>
        <v>NÃO UTILIZOU O PDA</v>
      </c>
      <c r="AB134" s="90" t="s">
        <v>207</v>
      </c>
      <c r="AC134" s="158" t="s">
        <v>6</v>
      </c>
      <c r="AD134" s="149" t="str">
        <f>E134</f>
        <v>SÃO PAULO</v>
      </c>
      <c r="AE134" s="93" t="s">
        <v>64</v>
      </c>
    </row>
    <row r="135" spans="1:31" ht="30" customHeight="1">
      <c r="A135" s="162" t="s">
        <v>201</v>
      </c>
      <c r="B135" s="176">
        <v>2693598059</v>
      </c>
      <c r="C135" s="176" t="s">
        <v>128</v>
      </c>
      <c r="D135" s="176" t="s">
        <v>64</v>
      </c>
      <c r="E135" s="176" t="s">
        <v>5</v>
      </c>
      <c r="F135" s="176" t="s">
        <v>1103</v>
      </c>
      <c r="G135" s="176">
        <v>445</v>
      </c>
      <c r="H135" s="176" t="s">
        <v>211</v>
      </c>
      <c r="I135" s="176" t="s">
        <v>559</v>
      </c>
      <c r="J135" s="176" t="s">
        <v>1591</v>
      </c>
      <c r="K135" s="176"/>
      <c r="L135" s="204">
        <v>46161.479166666664</v>
      </c>
      <c r="M135" s="204">
        <v>46161.480555555558</v>
      </c>
      <c r="N135" s="176" t="s">
        <v>1623</v>
      </c>
      <c r="O135" s="155" t="s">
        <v>207</v>
      </c>
      <c r="P135" s="90"/>
      <c r="Q135" s="144" t="s">
        <v>207</v>
      </c>
      <c r="R135" s="90"/>
      <c r="S135" s="144" t="s">
        <v>207</v>
      </c>
      <c r="T135" s="90"/>
      <c r="U135" s="144" t="s">
        <v>207</v>
      </c>
      <c r="V135" s="90"/>
      <c r="W135" s="144" t="s">
        <v>207</v>
      </c>
      <c r="X135" s="90"/>
      <c r="Y135" s="144" t="s">
        <v>207</v>
      </c>
      <c r="Z135" s="177" t="str">
        <f>IF(AND(O135="",Q135="",S135="",U135="",W135=""),"",IF(OR(AND(O135&lt;&gt;"NA",O135&lt;&gt;"C",O135&lt;&gt;"NC",O135&lt;&gt;"SF",O135&lt;&gt;""),AND(Q135&lt;&gt;"NA",Q135&lt;&gt;"C",Q135&lt;&gt;"NC",Q135&lt;&gt;"SF",Q135&lt;&gt;""),AND(S135&lt;&gt;"NA",S135&lt;&gt;"C",S135&lt;&gt;"NC",S135&lt;&gt;"SF",S135&lt;&gt;""),AND(U135&lt;&gt;"NA",U135&lt;&gt;"C",U135&lt;&gt;"NC",U135&lt;&gt;"SF",U135&lt;&gt;""),AND(W135&lt;&gt;"NA",W135&lt;&gt;"C",W135&lt;&gt;"NC",W135&lt;&gt;"SF",W135&lt;&gt;"")),"FALSO",IF(AND(O135="NA",Q135="NA",S135="NA",U135="NA",W135="NA"),"NA",IF(OR(O135="NC",Q135="NC",S135="NC",U135="NC",W135="NC",O135="SF",Q135="SF",S135="SF",U135="SF",W135="SF"),"NC",IF(OR(O135="C",Q135="C",S135="C",U135="C",W135="C"),"C","")))))</f>
        <v>C</v>
      </c>
      <c r="AA135" s="197" t="str">
        <f>IF(AND(Y135="C",Z135="C"),"UTILIZOU O PDA CORRETAMENTE",IF(AND(Y135="C",Z135="NC"),"UTILIZOU O PDA CORRETAMENTE. NÃO HÁ FOTOS DE TODAS AS ETAPAS",IF(AND(Y135="NC",Z135="NC"),"NÃO UTILIZOU O PDA",IF(AND(Y135="NA",Z135="NA"),"NÃO AVALIADO POR FALHA DE SINCRONISMO"))))</f>
        <v>UTILIZOU O PDA CORRETAMENTE</v>
      </c>
      <c r="AB135" s="90" t="s">
        <v>207</v>
      </c>
      <c r="AC135" s="158" t="s">
        <v>6</v>
      </c>
      <c r="AD135" s="149" t="str">
        <f>E135</f>
        <v>SÃO PAULO</v>
      </c>
      <c r="AE135" s="93" t="s">
        <v>64</v>
      </c>
    </row>
    <row r="136" spans="1:31" ht="30" customHeight="1">
      <c r="A136" s="162" t="s">
        <v>201</v>
      </c>
      <c r="B136" s="176">
        <v>2692678355</v>
      </c>
      <c r="C136" s="176" t="s">
        <v>128</v>
      </c>
      <c r="D136" s="176" t="s">
        <v>64</v>
      </c>
      <c r="E136" s="176" t="s">
        <v>5</v>
      </c>
      <c r="F136" s="176" t="s">
        <v>1753</v>
      </c>
      <c r="G136" s="176">
        <v>673</v>
      </c>
      <c r="H136" s="176" t="s">
        <v>203</v>
      </c>
      <c r="I136" s="176" t="s">
        <v>862</v>
      </c>
      <c r="J136" s="176" t="s">
        <v>1591</v>
      </c>
      <c r="K136" s="176" t="s">
        <v>1754</v>
      </c>
      <c r="L136" s="204">
        <v>46208.513888888891</v>
      </c>
      <c r="M136" s="204">
        <v>46208.519444444442</v>
      </c>
      <c r="N136" s="176" t="s">
        <v>1698</v>
      </c>
      <c r="O136" s="155" t="s">
        <v>207</v>
      </c>
      <c r="P136" s="90"/>
      <c r="Q136" s="144" t="s">
        <v>207</v>
      </c>
      <c r="R136" s="90"/>
      <c r="S136" s="144" t="s">
        <v>207</v>
      </c>
      <c r="T136" s="90"/>
      <c r="U136" s="144" t="s">
        <v>207</v>
      </c>
      <c r="V136" s="90"/>
      <c r="W136" s="144" t="s">
        <v>207</v>
      </c>
      <c r="X136" s="90"/>
      <c r="Y136" s="144" t="s">
        <v>207</v>
      </c>
      <c r="Z136" s="177" t="str">
        <f>IF(AND(O136="",Q136="",S136="",U136="",W136=""),"",IF(OR(AND(O136&lt;&gt;"NA",O136&lt;&gt;"C",O136&lt;&gt;"NC",O136&lt;&gt;"SF",O136&lt;&gt;""),AND(Q136&lt;&gt;"NA",Q136&lt;&gt;"C",Q136&lt;&gt;"NC",Q136&lt;&gt;"SF",Q136&lt;&gt;""),AND(S136&lt;&gt;"NA",S136&lt;&gt;"C",S136&lt;&gt;"NC",S136&lt;&gt;"SF",S136&lt;&gt;""),AND(U136&lt;&gt;"NA",U136&lt;&gt;"C",U136&lt;&gt;"NC",U136&lt;&gt;"SF",U136&lt;&gt;""),AND(W136&lt;&gt;"NA",W136&lt;&gt;"C",W136&lt;&gt;"NC",W136&lt;&gt;"SF",W136&lt;&gt;"")),"FALSO",IF(AND(O136="NA",Q136="NA",S136="NA",U136="NA",W136="NA"),"NA",IF(OR(O136="NC",Q136="NC",S136="NC",U136="NC",W136="NC",O136="SF",Q136="SF",S136="SF",U136="SF",W136="SF"),"NC",IF(OR(O136="C",Q136="C",S136="C",U136="C",W136="C"),"C","")))))</f>
        <v>C</v>
      </c>
      <c r="AA136" s="197" t="str">
        <f>IF(AND(Y136="C",Z136="C"),"UTILIZOU O PDA CORRETAMENTE",IF(AND(Y136="C",Z136="NC"),"UTILIZOU O PDA CORRETAMENTE. NÃO HÁ FOTOS DE TODAS AS ETAPAS",IF(AND(Y136="NC",Z136="NC"),"NÃO UTILIZOU O PDA",IF(AND(Y136="NA",Z136="NA"),"NÃO AVALIADO POR FALHA DE SINCRONISMO"))))</f>
        <v>UTILIZOU O PDA CORRETAMENTE</v>
      </c>
      <c r="AB136" s="90" t="s">
        <v>207</v>
      </c>
      <c r="AC136" s="158" t="s">
        <v>6</v>
      </c>
      <c r="AD136" s="149" t="str">
        <f>E136</f>
        <v>SÃO PAULO</v>
      </c>
      <c r="AE136" s="93" t="s">
        <v>64</v>
      </c>
    </row>
    <row r="137" spans="1:31" ht="30" customHeight="1">
      <c r="A137" s="162" t="s">
        <v>201</v>
      </c>
      <c r="B137" s="176">
        <v>2692449229</v>
      </c>
      <c r="C137" s="176" t="s">
        <v>128</v>
      </c>
      <c r="D137" s="176" t="s">
        <v>64</v>
      </c>
      <c r="E137" s="176" t="s">
        <v>5</v>
      </c>
      <c r="F137" s="176" t="s">
        <v>1755</v>
      </c>
      <c r="G137" s="176">
        <v>1416</v>
      </c>
      <c r="H137" s="176" t="s">
        <v>217</v>
      </c>
      <c r="I137" s="176" t="s">
        <v>510</v>
      </c>
      <c r="J137" s="176" t="s">
        <v>1689</v>
      </c>
      <c r="K137" s="176" t="s">
        <v>217</v>
      </c>
      <c r="L137" s="204">
        <v>46147.660416666666</v>
      </c>
      <c r="M137" s="204">
        <v>46147.668749999997</v>
      </c>
      <c r="N137" s="176" t="s">
        <v>1632</v>
      </c>
      <c r="O137" s="155" t="s">
        <v>207</v>
      </c>
      <c r="P137" s="90"/>
      <c r="Q137" s="144" t="s">
        <v>207</v>
      </c>
      <c r="R137" s="90"/>
      <c r="S137" s="144" t="s">
        <v>207</v>
      </c>
      <c r="T137" s="90"/>
      <c r="U137" s="144" t="s">
        <v>207</v>
      </c>
      <c r="V137" s="90"/>
      <c r="W137" s="144" t="s">
        <v>207</v>
      </c>
      <c r="X137" s="90"/>
      <c r="Y137" s="144" t="s">
        <v>207</v>
      </c>
      <c r="Z137" s="177" t="str">
        <f>IF(AND(O137="",Q137="",S137="",U137="",W137=""),"",IF(OR(AND(O137&lt;&gt;"NA",O137&lt;&gt;"C",O137&lt;&gt;"NC",O137&lt;&gt;"SF",O137&lt;&gt;""),AND(Q137&lt;&gt;"NA",Q137&lt;&gt;"C",Q137&lt;&gt;"NC",Q137&lt;&gt;"SF",Q137&lt;&gt;""),AND(S137&lt;&gt;"NA",S137&lt;&gt;"C",S137&lt;&gt;"NC",S137&lt;&gt;"SF",S137&lt;&gt;""),AND(U137&lt;&gt;"NA",U137&lt;&gt;"C",U137&lt;&gt;"NC",U137&lt;&gt;"SF",U137&lt;&gt;""),AND(W137&lt;&gt;"NA",W137&lt;&gt;"C",W137&lt;&gt;"NC",W137&lt;&gt;"SF",W137&lt;&gt;"")),"FALSO",IF(AND(O137="NA",Q137="NA",S137="NA",U137="NA",W137="NA"),"NA",IF(OR(O137="NC",Q137="NC",S137="NC",U137="NC",W137="NC",O137="SF",Q137="SF",S137="SF",U137="SF",W137="SF"),"NC",IF(OR(O137="C",Q137="C",S137="C",U137="C",W137="C"),"C","")))))</f>
        <v>C</v>
      </c>
      <c r="AA137" s="197" t="str">
        <f>IF(AND(Y137="C",Z137="C"),"UTILIZOU O PDA CORRETAMENTE",IF(AND(Y137="C",Z137="NC"),"UTILIZOU O PDA CORRETAMENTE. NÃO HÁ FOTOS DE TODAS AS ETAPAS",IF(AND(Y137="NC",Z137="NC"),"NÃO UTILIZOU O PDA",IF(AND(Y137="NA",Z137="NA"),"NÃO AVALIADO POR FALHA DE SINCRONISMO"))))</f>
        <v>UTILIZOU O PDA CORRETAMENTE</v>
      </c>
      <c r="AB137" s="90" t="s">
        <v>207</v>
      </c>
      <c r="AC137" s="158" t="s">
        <v>6</v>
      </c>
      <c r="AD137" s="149" t="str">
        <f>E137</f>
        <v>SÃO PAULO</v>
      </c>
      <c r="AE137" s="93" t="s">
        <v>64</v>
      </c>
    </row>
    <row r="138" spans="1:31" ht="30" customHeight="1">
      <c r="A138" s="221" t="s">
        <v>201</v>
      </c>
      <c r="B138" s="222">
        <v>2693324589</v>
      </c>
      <c r="C138" s="222" t="s">
        <v>132</v>
      </c>
      <c r="D138" s="222" t="s">
        <v>64</v>
      </c>
      <c r="E138" s="222" t="s">
        <v>5</v>
      </c>
      <c r="F138" s="222" t="s">
        <v>1755</v>
      </c>
      <c r="G138" s="222">
        <v>665</v>
      </c>
      <c r="H138" s="222" t="s">
        <v>211</v>
      </c>
      <c r="I138" s="222" t="s">
        <v>510</v>
      </c>
      <c r="J138" s="222" t="s">
        <v>1594</v>
      </c>
      <c r="K138" s="222"/>
      <c r="L138" s="223">
        <v>46156.65</v>
      </c>
      <c r="M138" s="223">
        <v>46156.65347222222</v>
      </c>
      <c r="N138" s="222" t="s">
        <v>1632</v>
      </c>
      <c r="O138" s="155" t="s">
        <v>207</v>
      </c>
      <c r="P138" s="90"/>
      <c r="Q138" s="144" t="s">
        <v>207</v>
      </c>
      <c r="R138" s="90"/>
      <c r="S138" s="144" t="s">
        <v>207</v>
      </c>
      <c r="T138" s="90"/>
      <c r="U138" s="144" t="s">
        <v>207</v>
      </c>
      <c r="V138" s="90"/>
      <c r="W138" s="144" t="s">
        <v>207</v>
      </c>
      <c r="X138" s="90"/>
      <c r="Y138" s="144" t="s">
        <v>207</v>
      </c>
      <c r="Z138" s="177" t="str">
        <f>IF(AND(O138="",Q138="",S138="",U138="",W138=""),"",IF(OR(AND(O138&lt;&gt;"NA",O138&lt;&gt;"C",O138&lt;&gt;"NC",O138&lt;&gt;"SF",O138&lt;&gt;""),AND(Q138&lt;&gt;"NA",Q138&lt;&gt;"C",Q138&lt;&gt;"NC",Q138&lt;&gt;"SF",Q138&lt;&gt;""),AND(S138&lt;&gt;"NA",S138&lt;&gt;"C",S138&lt;&gt;"NC",S138&lt;&gt;"SF",S138&lt;&gt;""),AND(U138&lt;&gt;"NA",U138&lt;&gt;"C",U138&lt;&gt;"NC",U138&lt;&gt;"SF",U138&lt;&gt;""),AND(W138&lt;&gt;"NA",W138&lt;&gt;"C",W138&lt;&gt;"NC",W138&lt;&gt;"SF",W138&lt;&gt;"")),"FALSO",IF(AND(O138="NA",Q138="NA",S138="NA",U138="NA",W138="NA"),"NA",IF(OR(O138="NC",Q138="NC",S138="NC",U138="NC",W138="NC",O138="SF",Q138="SF",S138="SF",U138="SF",W138="SF"),"NC",IF(OR(O138="C",Q138="C",S138="C",U138="C",W138="C"),"C","")))))</f>
        <v>C</v>
      </c>
      <c r="AA138" s="197" t="str">
        <f>IF(AND(Y138="C",Z138="C"),"UTILIZOU O PDA CORRETAMENTE",IF(AND(Y138="C",Z138="NC"),"UTILIZOU O PDA CORRETAMENTE. NÃO HÁ FOTOS DE TODAS AS ETAPAS",IF(AND(Y138="NC",Z138="NC"),"NÃO UTILIZOU O PDA",IF(AND(Y138="NA",Z138="NA"),"NÃO AVALIADO POR FALHA DE SINCRONISMO"))))</f>
        <v>UTILIZOU O PDA CORRETAMENTE</v>
      </c>
      <c r="AB138" s="90" t="s">
        <v>207</v>
      </c>
      <c r="AC138" s="158" t="s">
        <v>6</v>
      </c>
      <c r="AD138" s="149" t="str">
        <f>E138</f>
        <v>SÃO PAULO</v>
      </c>
      <c r="AE138" s="93" t="s">
        <v>64</v>
      </c>
    </row>
    <row r="139" spans="1:31" ht="30" customHeight="1">
      <c r="A139" s="162" t="s">
        <v>201</v>
      </c>
      <c r="B139" s="176">
        <v>2693479130</v>
      </c>
      <c r="C139" s="176" t="s">
        <v>128</v>
      </c>
      <c r="D139" s="176" t="s">
        <v>64</v>
      </c>
      <c r="E139" s="176" t="s">
        <v>5</v>
      </c>
      <c r="F139" s="176" t="s">
        <v>1756</v>
      </c>
      <c r="G139" s="176">
        <v>101</v>
      </c>
      <c r="H139" s="176" t="s">
        <v>203</v>
      </c>
      <c r="I139" s="176" t="s">
        <v>332</v>
      </c>
      <c r="J139" s="176" t="s">
        <v>1618</v>
      </c>
      <c r="K139" s="176"/>
      <c r="L139" s="204">
        <v>46158.54583333333</v>
      </c>
      <c r="M139" s="204">
        <v>46158.594444444447</v>
      </c>
      <c r="N139" s="176" t="s">
        <v>270</v>
      </c>
      <c r="O139" s="155" t="s">
        <v>207</v>
      </c>
      <c r="P139" s="90"/>
      <c r="Q139" s="144" t="s">
        <v>207</v>
      </c>
      <c r="R139" s="90"/>
      <c r="S139" s="144" t="s">
        <v>207</v>
      </c>
      <c r="T139" s="90"/>
      <c r="U139" s="144" t="s">
        <v>207</v>
      </c>
      <c r="V139" s="90"/>
      <c r="W139" s="144" t="s">
        <v>207</v>
      </c>
      <c r="X139" s="90"/>
      <c r="Y139" s="144" t="s">
        <v>207</v>
      </c>
      <c r="Z139" s="177" t="str">
        <f>IF(AND(O139="",Q139="",S139="",U139="",W139=""),"",IF(OR(AND(O139&lt;&gt;"NA",O139&lt;&gt;"C",O139&lt;&gt;"NC",O139&lt;&gt;"SF",O139&lt;&gt;""),AND(Q139&lt;&gt;"NA",Q139&lt;&gt;"C",Q139&lt;&gt;"NC",Q139&lt;&gt;"SF",Q139&lt;&gt;""),AND(S139&lt;&gt;"NA",S139&lt;&gt;"C",S139&lt;&gt;"NC",S139&lt;&gt;"SF",S139&lt;&gt;""),AND(U139&lt;&gt;"NA",U139&lt;&gt;"C",U139&lt;&gt;"NC",U139&lt;&gt;"SF",U139&lt;&gt;""),AND(W139&lt;&gt;"NA",W139&lt;&gt;"C",W139&lt;&gt;"NC",W139&lt;&gt;"SF",W139&lt;&gt;"")),"FALSO",IF(AND(O139="NA",Q139="NA",S139="NA",U139="NA",W139="NA"),"NA",IF(OR(O139="NC",Q139="NC",S139="NC",U139="NC",W139="NC",O139="SF",Q139="SF",S139="SF",U139="SF",W139="SF"),"NC",IF(OR(O139="C",Q139="C",S139="C",U139="C",W139="C"),"C","")))))</f>
        <v>C</v>
      </c>
      <c r="AA139" s="197" t="str">
        <f>IF(AND(Y139="C",Z139="C"),"UTILIZOU O PDA CORRETAMENTE",IF(AND(Y139="C",Z139="NC"),"UTILIZOU O PDA CORRETAMENTE. NÃO HÁ FOTOS DE TODAS AS ETAPAS",IF(AND(Y139="NC",Z139="NC"),"NÃO UTILIZOU O PDA",IF(AND(Y139="NA",Z139="NA"),"NÃO AVALIADO POR FALHA DE SINCRONISMO"))))</f>
        <v>UTILIZOU O PDA CORRETAMENTE</v>
      </c>
      <c r="AB139" s="90" t="s">
        <v>207</v>
      </c>
      <c r="AC139" s="158" t="s">
        <v>6</v>
      </c>
      <c r="AD139" s="149" t="str">
        <f>E139</f>
        <v>SÃO PAULO</v>
      </c>
      <c r="AE139" s="93" t="s">
        <v>64</v>
      </c>
    </row>
    <row r="140" spans="1:31" ht="30" customHeight="1">
      <c r="A140" s="162" t="s">
        <v>201</v>
      </c>
      <c r="B140" s="176">
        <v>2693512213</v>
      </c>
      <c r="C140" s="176" t="s">
        <v>128</v>
      </c>
      <c r="D140" s="176" t="s">
        <v>64</v>
      </c>
      <c r="E140" s="176" t="s">
        <v>5</v>
      </c>
      <c r="F140" s="176" t="s">
        <v>1756</v>
      </c>
      <c r="G140" s="176">
        <v>101</v>
      </c>
      <c r="H140" s="176" t="s">
        <v>203</v>
      </c>
      <c r="I140" s="176" t="s">
        <v>332</v>
      </c>
      <c r="J140" s="176" t="s">
        <v>1591</v>
      </c>
      <c r="K140" s="176" t="s">
        <v>1757</v>
      </c>
      <c r="L140" s="204">
        <v>46159.507638888892</v>
      </c>
      <c r="M140" s="204">
        <v>46159.520833333336</v>
      </c>
      <c r="N140" s="176" t="s">
        <v>270</v>
      </c>
      <c r="O140" s="155" t="s">
        <v>207</v>
      </c>
      <c r="P140" s="90"/>
      <c r="Q140" s="144" t="s">
        <v>207</v>
      </c>
      <c r="R140" s="90"/>
      <c r="S140" s="144" t="s">
        <v>207</v>
      </c>
      <c r="T140" s="90"/>
      <c r="U140" s="144" t="s">
        <v>207</v>
      </c>
      <c r="V140" s="90"/>
      <c r="W140" s="144" t="s">
        <v>207</v>
      </c>
      <c r="X140" s="90"/>
      <c r="Y140" s="144" t="s">
        <v>207</v>
      </c>
      <c r="Z140" s="177" t="str">
        <f>IF(AND(O140="",Q140="",S140="",U140="",W140=""),"",IF(OR(AND(O140&lt;&gt;"NA",O140&lt;&gt;"C",O140&lt;&gt;"NC",O140&lt;&gt;"SF",O140&lt;&gt;""),AND(Q140&lt;&gt;"NA",Q140&lt;&gt;"C",Q140&lt;&gt;"NC",Q140&lt;&gt;"SF",Q140&lt;&gt;""),AND(S140&lt;&gt;"NA",S140&lt;&gt;"C",S140&lt;&gt;"NC",S140&lt;&gt;"SF",S140&lt;&gt;""),AND(U140&lt;&gt;"NA",U140&lt;&gt;"C",U140&lt;&gt;"NC",U140&lt;&gt;"SF",U140&lt;&gt;""),AND(W140&lt;&gt;"NA",W140&lt;&gt;"C",W140&lt;&gt;"NC",W140&lt;&gt;"SF",W140&lt;&gt;"")),"FALSO",IF(AND(O140="NA",Q140="NA",S140="NA",U140="NA",W140="NA"),"NA",IF(OR(O140="NC",Q140="NC",S140="NC",U140="NC",W140="NC",O140="SF",Q140="SF",S140="SF",U140="SF",W140="SF"),"NC",IF(OR(O140="C",Q140="C",S140="C",U140="C",W140="C"),"C","")))))</f>
        <v>C</v>
      </c>
      <c r="AA140" s="197" t="str">
        <f>IF(AND(Y140="C",Z140="C"),"UTILIZOU O PDA CORRETAMENTE",IF(AND(Y140="C",Z140="NC"),"UTILIZOU O PDA CORRETAMENTE. NÃO HÁ FOTOS DE TODAS AS ETAPAS",IF(AND(Y140="NC",Z140="NC"),"NÃO UTILIZOU O PDA",IF(AND(Y140="NA",Z140="NA"),"NÃO AVALIADO POR FALHA DE SINCRONISMO"))))</f>
        <v>UTILIZOU O PDA CORRETAMENTE</v>
      </c>
      <c r="AB140" s="90" t="s">
        <v>207</v>
      </c>
      <c r="AC140" s="158" t="s">
        <v>6</v>
      </c>
      <c r="AD140" s="149" t="str">
        <f>E140</f>
        <v>SÃO PAULO</v>
      </c>
      <c r="AE140" s="93" t="s">
        <v>64</v>
      </c>
    </row>
    <row r="141" spans="1:31" ht="30" customHeight="1">
      <c r="A141" s="162" t="s">
        <v>201</v>
      </c>
      <c r="B141" s="176">
        <v>2693511850</v>
      </c>
      <c r="C141" s="176" t="s">
        <v>128</v>
      </c>
      <c r="D141" s="176" t="s">
        <v>64</v>
      </c>
      <c r="E141" s="176" t="s">
        <v>5</v>
      </c>
      <c r="F141" s="176" t="s">
        <v>1758</v>
      </c>
      <c r="G141" s="176">
        <v>159</v>
      </c>
      <c r="H141" s="176" t="s">
        <v>217</v>
      </c>
      <c r="I141" s="176" t="s">
        <v>295</v>
      </c>
      <c r="J141" s="176" t="s">
        <v>1594</v>
      </c>
      <c r="K141" s="176" t="s">
        <v>1759</v>
      </c>
      <c r="L141" s="204">
        <v>46159.474305555559</v>
      </c>
      <c r="M141" s="204">
        <v>46159.484027777777</v>
      </c>
      <c r="N141" s="176" t="s">
        <v>1598</v>
      </c>
      <c r="O141" s="155" t="s">
        <v>207</v>
      </c>
      <c r="P141" s="90"/>
      <c r="Q141" s="144" t="s">
        <v>207</v>
      </c>
      <c r="R141" s="90"/>
      <c r="S141" s="144" t="s">
        <v>207</v>
      </c>
      <c r="T141" s="90"/>
      <c r="U141" s="144" t="s">
        <v>207</v>
      </c>
      <c r="V141" s="90"/>
      <c r="W141" s="144" t="s">
        <v>207</v>
      </c>
      <c r="X141" s="90"/>
      <c r="Y141" s="144" t="s">
        <v>207</v>
      </c>
      <c r="Z141" s="177" t="str">
        <f>IF(AND(O141="",Q141="",S141="",U141="",W141=""),"",IF(OR(AND(O141&lt;&gt;"NA",O141&lt;&gt;"C",O141&lt;&gt;"NC",O141&lt;&gt;"SF",O141&lt;&gt;""),AND(Q141&lt;&gt;"NA",Q141&lt;&gt;"C",Q141&lt;&gt;"NC",Q141&lt;&gt;"SF",Q141&lt;&gt;""),AND(S141&lt;&gt;"NA",S141&lt;&gt;"C",S141&lt;&gt;"NC",S141&lt;&gt;"SF",S141&lt;&gt;""),AND(U141&lt;&gt;"NA",U141&lt;&gt;"C",U141&lt;&gt;"NC",U141&lt;&gt;"SF",U141&lt;&gt;""),AND(W141&lt;&gt;"NA",W141&lt;&gt;"C",W141&lt;&gt;"NC",W141&lt;&gt;"SF",W141&lt;&gt;"")),"FALSO",IF(AND(O141="NA",Q141="NA",S141="NA",U141="NA",W141="NA"),"NA",IF(OR(O141="NC",Q141="NC",S141="NC",U141="NC",W141="NC",O141="SF",Q141="SF",S141="SF",U141="SF",W141="SF"),"NC",IF(OR(O141="C",Q141="C",S141="C",U141="C",W141="C"),"C","")))))</f>
        <v>C</v>
      </c>
      <c r="AA141" s="197" t="str">
        <f>IF(AND(Y141="C",Z141="C"),"UTILIZOU O PDA CORRETAMENTE",IF(AND(Y141="C",Z141="NC"),"UTILIZOU O PDA CORRETAMENTE. NÃO HÁ FOTOS DE TODAS AS ETAPAS",IF(AND(Y141="NC",Z141="NC"),"NÃO UTILIZOU O PDA",IF(AND(Y141="NA",Z141="NA"),"NÃO AVALIADO POR FALHA DE SINCRONISMO"))))</f>
        <v>UTILIZOU O PDA CORRETAMENTE</v>
      </c>
      <c r="AB141" s="90" t="s">
        <v>207</v>
      </c>
      <c r="AC141" s="158" t="s">
        <v>6</v>
      </c>
      <c r="AD141" s="149" t="str">
        <f>E141</f>
        <v>SÃO PAULO</v>
      </c>
      <c r="AE141" s="93" t="s">
        <v>64</v>
      </c>
    </row>
    <row r="142" spans="1:31" ht="30" customHeight="1">
      <c r="A142" s="162" t="s">
        <v>201</v>
      </c>
      <c r="B142" s="176">
        <v>2692448672</v>
      </c>
      <c r="C142" s="176" t="s">
        <v>134</v>
      </c>
      <c r="D142" s="176" t="s">
        <v>125</v>
      </c>
      <c r="E142" s="176" t="s">
        <v>5</v>
      </c>
      <c r="F142" s="176" t="s">
        <v>1760</v>
      </c>
      <c r="G142" s="176">
        <v>59</v>
      </c>
      <c r="H142" s="176" t="s">
        <v>203</v>
      </c>
      <c r="I142" s="176" t="s">
        <v>316</v>
      </c>
      <c r="J142" s="176" t="s">
        <v>1618</v>
      </c>
      <c r="K142" s="176" t="s">
        <v>1761</v>
      </c>
      <c r="L142" s="204">
        <v>46178.413888888892</v>
      </c>
      <c r="M142" s="204">
        <v>46178.417361111111</v>
      </c>
      <c r="N142" s="176" t="s">
        <v>206</v>
      </c>
      <c r="O142" s="155" t="s">
        <v>207</v>
      </c>
      <c r="P142" s="90"/>
      <c r="Q142" s="144" t="s">
        <v>207</v>
      </c>
      <c r="R142" s="90"/>
      <c r="S142" s="144" t="s">
        <v>207</v>
      </c>
      <c r="T142" s="90"/>
      <c r="U142" s="144" t="s">
        <v>207</v>
      </c>
      <c r="V142" s="90"/>
      <c r="W142" s="144" t="s">
        <v>207</v>
      </c>
      <c r="X142" s="90"/>
      <c r="Y142" s="144" t="s">
        <v>207</v>
      </c>
      <c r="Z142" s="177" t="str">
        <f>IF(AND(O142="",Q142="",S142="",U142="",W142=""),"",IF(OR(AND(O142&lt;&gt;"NA",O142&lt;&gt;"C",O142&lt;&gt;"NC",O142&lt;&gt;"SF",O142&lt;&gt;""),AND(Q142&lt;&gt;"NA",Q142&lt;&gt;"C",Q142&lt;&gt;"NC",Q142&lt;&gt;"SF",Q142&lt;&gt;""),AND(S142&lt;&gt;"NA",S142&lt;&gt;"C",S142&lt;&gt;"NC",S142&lt;&gt;"SF",S142&lt;&gt;""),AND(U142&lt;&gt;"NA",U142&lt;&gt;"C",U142&lt;&gt;"NC",U142&lt;&gt;"SF",U142&lt;&gt;""),AND(W142&lt;&gt;"NA",W142&lt;&gt;"C",W142&lt;&gt;"NC",W142&lt;&gt;"SF",W142&lt;&gt;"")),"FALSO",IF(AND(O142="NA",Q142="NA",S142="NA",U142="NA",W142="NA"),"NA",IF(OR(O142="NC",Q142="NC",S142="NC",U142="NC",W142="NC",O142="SF",Q142="SF",S142="SF",U142="SF",W142="SF"),"NC",IF(OR(O142="C",Q142="C",S142="C",U142="C",W142="C"),"C","")))))</f>
        <v>C</v>
      </c>
      <c r="AA142" s="197" t="str">
        <f>IF(AND(Y142="C",Z142="C"),"UTILIZOU O PDA CORRETAMENTE",IF(AND(Y142="C",Z142="NC"),"UTILIZOU O PDA CORRETAMENTE. NÃO HÁ FOTOS DE TODAS AS ETAPAS",IF(AND(Y142="NC",Z142="NC"),"NÃO UTILIZOU O PDA",IF(AND(Y142="NA",Z142="NA"),"NÃO AVALIADO POR FALHA DE SINCRONISMO"))))</f>
        <v>UTILIZOU O PDA CORRETAMENTE</v>
      </c>
      <c r="AB142" s="90" t="s">
        <v>207</v>
      </c>
      <c r="AC142" s="158" t="s">
        <v>6</v>
      </c>
      <c r="AD142" s="149" t="str">
        <f>E142</f>
        <v>SÃO PAULO</v>
      </c>
      <c r="AE142" s="93" t="s">
        <v>64</v>
      </c>
    </row>
    <row r="143" spans="1:31" ht="30" customHeight="1">
      <c r="A143" s="162" t="s">
        <v>201</v>
      </c>
      <c r="B143" s="176">
        <v>2693137745</v>
      </c>
      <c r="C143" s="176" t="s">
        <v>128</v>
      </c>
      <c r="D143" s="176" t="s">
        <v>64</v>
      </c>
      <c r="E143" s="176" t="s">
        <v>5</v>
      </c>
      <c r="F143" s="176" t="s">
        <v>1762</v>
      </c>
      <c r="G143" s="176">
        <v>13</v>
      </c>
      <c r="H143" s="176" t="s">
        <v>208</v>
      </c>
      <c r="I143" s="176" t="s">
        <v>791</v>
      </c>
      <c r="J143" s="176" t="s">
        <v>1591</v>
      </c>
      <c r="K143" s="176"/>
      <c r="L143" s="204">
        <v>46154.599305555559</v>
      </c>
      <c r="M143" s="204">
        <v>46154.61041666667</v>
      </c>
      <c r="N143" s="176" t="s">
        <v>1617</v>
      </c>
      <c r="O143" s="155" t="s">
        <v>207</v>
      </c>
      <c r="P143" s="90"/>
      <c r="Q143" s="144" t="s">
        <v>207</v>
      </c>
      <c r="R143" s="90"/>
      <c r="S143" s="144" t="s">
        <v>207</v>
      </c>
      <c r="T143" s="90"/>
      <c r="U143" s="144" t="s">
        <v>207</v>
      </c>
      <c r="V143" s="90"/>
      <c r="W143" s="144" t="s">
        <v>207</v>
      </c>
      <c r="X143" s="90"/>
      <c r="Y143" s="144" t="s">
        <v>207</v>
      </c>
      <c r="Z143" s="177" t="str">
        <f>IF(AND(O143="",Q143="",S143="",U143="",W143=""),"",IF(OR(AND(O143&lt;&gt;"NA",O143&lt;&gt;"C",O143&lt;&gt;"NC",O143&lt;&gt;"SF",O143&lt;&gt;""),AND(Q143&lt;&gt;"NA",Q143&lt;&gt;"C",Q143&lt;&gt;"NC",Q143&lt;&gt;"SF",Q143&lt;&gt;""),AND(S143&lt;&gt;"NA",S143&lt;&gt;"C",S143&lt;&gt;"NC",S143&lt;&gt;"SF",S143&lt;&gt;""),AND(U143&lt;&gt;"NA",U143&lt;&gt;"C",U143&lt;&gt;"NC",U143&lt;&gt;"SF",U143&lt;&gt;""),AND(W143&lt;&gt;"NA",W143&lt;&gt;"C",W143&lt;&gt;"NC",W143&lt;&gt;"SF",W143&lt;&gt;"")),"FALSO",IF(AND(O143="NA",Q143="NA",S143="NA",U143="NA",W143="NA"),"NA",IF(OR(O143="NC",Q143="NC",S143="NC",U143="NC",W143="NC",O143="SF",Q143="SF",S143="SF",U143="SF",W143="SF"),"NC",IF(OR(O143="C",Q143="C",S143="C",U143="C",W143="C"),"C","")))))</f>
        <v>C</v>
      </c>
      <c r="AA143" s="197" t="str">
        <f>IF(AND(Y143="C",Z143="C"),"UTILIZOU O PDA CORRETAMENTE",IF(AND(Y143="C",Z143="NC"),"UTILIZOU O PDA CORRETAMENTE. NÃO HÁ FOTOS DE TODAS AS ETAPAS",IF(AND(Y143="NC",Z143="NC"),"NÃO UTILIZOU O PDA",IF(AND(Y143="NA",Z143="NA"),"NÃO AVALIADO POR FALHA DE SINCRONISMO"))))</f>
        <v>UTILIZOU O PDA CORRETAMENTE</v>
      </c>
      <c r="AB143" s="90" t="s">
        <v>207</v>
      </c>
      <c r="AC143" s="158" t="s">
        <v>6</v>
      </c>
      <c r="AD143" s="149" t="str">
        <f>E143</f>
        <v>SÃO PAULO</v>
      </c>
      <c r="AE143" s="93" t="s">
        <v>64</v>
      </c>
    </row>
    <row r="144" spans="1:31" ht="30" customHeight="1">
      <c r="A144" s="162" t="s">
        <v>201</v>
      </c>
      <c r="B144" s="176">
        <v>2619202824</v>
      </c>
      <c r="C144" s="176" t="s">
        <v>131</v>
      </c>
      <c r="D144" s="176" t="s">
        <v>64</v>
      </c>
      <c r="E144" s="176" t="s">
        <v>5</v>
      </c>
      <c r="F144" s="176" t="s">
        <v>400</v>
      </c>
      <c r="G144" s="176">
        <v>3</v>
      </c>
      <c r="H144" s="176" t="s">
        <v>260</v>
      </c>
      <c r="I144" s="176" t="s">
        <v>401</v>
      </c>
      <c r="J144" s="176" t="s">
        <v>1594</v>
      </c>
      <c r="K144" s="176" t="s">
        <v>217</v>
      </c>
      <c r="L144" s="204">
        <v>46239.382638888892</v>
      </c>
      <c r="M144" s="204">
        <v>46239.386805555558</v>
      </c>
      <c r="N144" s="176" t="s">
        <v>1592</v>
      </c>
      <c r="O144" s="155" t="s">
        <v>207</v>
      </c>
      <c r="P144" s="90"/>
      <c r="Q144" s="144" t="s">
        <v>207</v>
      </c>
      <c r="R144" s="90"/>
      <c r="S144" s="144" t="s">
        <v>207</v>
      </c>
      <c r="T144" s="90"/>
      <c r="U144" s="144" t="s">
        <v>207</v>
      </c>
      <c r="V144" s="90"/>
      <c r="W144" s="144" t="s">
        <v>207</v>
      </c>
      <c r="X144" s="90"/>
      <c r="Y144" s="144" t="s">
        <v>207</v>
      </c>
      <c r="Z144" s="177" t="str">
        <f>IF(AND(O144="",Q144="",S144="",U144="",W144=""),"",IF(OR(AND(O144&lt;&gt;"NA",O144&lt;&gt;"C",O144&lt;&gt;"NC",O144&lt;&gt;"SF",O144&lt;&gt;""),AND(Q144&lt;&gt;"NA",Q144&lt;&gt;"C",Q144&lt;&gt;"NC",Q144&lt;&gt;"SF",Q144&lt;&gt;""),AND(S144&lt;&gt;"NA",S144&lt;&gt;"C",S144&lt;&gt;"NC",S144&lt;&gt;"SF",S144&lt;&gt;""),AND(U144&lt;&gt;"NA",U144&lt;&gt;"C",U144&lt;&gt;"NC",U144&lt;&gt;"SF",U144&lt;&gt;""),AND(W144&lt;&gt;"NA",W144&lt;&gt;"C",W144&lt;&gt;"NC",W144&lt;&gt;"SF",W144&lt;&gt;"")),"FALSO",IF(AND(O144="NA",Q144="NA",S144="NA",U144="NA",W144="NA"),"NA",IF(OR(O144="NC",Q144="NC",S144="NC",U144="NC",W144="NC",O144="SF",Q144="SF",S144="SF",U144="SF",W144="SF"),"NC",IF(OR(O144="C",Q144="C",S144="C",U144="C",W144="C"),"C","")))))</f>
        <v>C</v>
      </c>
      <c r="AA144" s="197" t="str">
        <f>IF(AND(Y144="C",Z144="C"),"UTILIZOU O PDA CORRETAMENTE",IF(AND(Y144="C",Z144="NC"),"UTILIZOU O PDA CORRETAMENTE. NÃO HÁ FOTOS DE TODAS AS ETAPAS",IF(AND(Y144="NC",Z144="NC"),"NÃO UTILIZOU O PDA",IF(AND(Y144="NA",Z144="NA"),"NÃO AVALIADO POR FALHA DE SINCRONISMO"))))</f>
        <v>UTILIZOU O PDA CORRETAMENTE</v>
      </c>
      <c r="AB144" s="90" t="s">
        <v>207</v>
      </c>
      <c r="AC144" s="158" t="s">
        <v>6</v>
      </c>
      <c r="AD144" s="149" t="str">
        <f>E144</f>
        <v>SÃO PAULO</v>
      </c>
      <c r="AE144" s="93" t="s">
        <v>64</v>
      </c>
    </row>
    <row r="145" spans="1:31" ht="30" customHeight="1">
      <c r="A145" s="162" t="s">
        <v>201</v>
      </c>
      <c r="B145" s="176">
        <v>2693035295</v>
      </c>
      <c r="C145" s="176" t="s">
        <v>128</v>
      </c>
      <c r="D145" s="176" t="s">
        <v>64</v>
      </c>
      <c r="E145" s="176" t="s">
        <v>5</v>
      </c>
      <c r="F145" s="176" t="s">
        <v>400</v>
      </c>
      <c r="G145" s="176">
        <v>1</v>
      </c>
      <c r="H145" s="176" t="s">
        <v>217</v>
      </c>
      <c r="I145" s="176" t="s">
        <v>401</v>
      </c>
      <c r="J145" s="176" t="s">
        <v>1594</v>
      </c>
      <c r="K145" s="176" t="s">
        <v>1763</v>
      </c>
      <c r="L145" s="204">
        <v>46154.381944444445</v>
      </c>
      <c r="M145" s="204">
        <v>46154.422222222223</v>
      </c>
      <c r="N145" s="176" t="s">
        <v>1592</v>
      </c>
      <c r="O145" s="155" t="s">
        <v>207</v>
      </c>
      <c r="P145" s="90"/>
      <c r="Q145" s="144" t="s">
        <v>207</v>
      </c>
      <c r="R145" s="90"/>
      <c r="S145" s="144" t="s">
        <v>207</v>
      </c>
      <c r="T145" s="90"/>
      <c r="U145" s="144" t="s">
        <v>207</v>
      </c>
      <c r="V145" s="90"/>
      <c r="W145" s="144" t="s">
        <v>207</v>
      </c>
      <c r="X145" s="90"/>
      <c r="Y145" s="144" t="s">
        <v>207</v>
      </c>
      <c r="Z145" s="177" t="str">
        <f>IF(AND(O145="",Q145="",S145="",U145="",W145=""),"",IF(OR(AND(O145&lt;&gt;"NA",O145&lt;&gt;"C",O145&lt;&gt;"NC",O145&lt;&gt;"SF",O145&lt;&gt;""),AND(Q145&lt;&gt;"NA",Q145&lt;&gt;"C",Q145&lt;&gt;"NC",Q145&lt;&gt;"SF",Q145&lt;&gt;""),AND(S145&lt;&gt;"NA",S145&lt;&gt;"C",S145&lt;&gt;"NC",S145&lt;&gt;"SF",S145&lt;&gt;""),AND(U145&lt;&gt;"NA",U145&lt;&gt;"C",U145&lt;&gt;"NC",U145&lt;&gt;"SF",U145&lt;&gt;""),AND(W145&lt;&gt;"NA",W145&lt;&gt;"C",W145&lt;&gt;"NC",W145&lt;&gt;"SF",W145&lt;&gt;"")),"FALSO",IF(AND(O145="NA",Q145="NA",S145="NA",U145="NA",W145="NA"),"NA",IF(OR(O145="NC",Q145="NC",S145="NC",U145="NC",W145="NC",O145="SF",Q145="SF",S145="SF",U145="SF",W145="SF"),"NC",IF(OR(O145="C",Q145="C",S145="C",U145="C",W145="C"),"C","")))))</f>
        <v>C</v>
      </c>
      <c r="AA145" s="197" t="str">
        <f>IF(AND(Y145="C",Z145="C"),"UTILIZOU O PDA CORRETAMENTE",IF(AND(Y145="C",Z145="NC"),"UTILIZOU O PDA CORRETAMENTE. NÃO HÁ FOTOS DE TODAS AS ETAPAS",IF(AND(Y145="NC",Z145="NC"),"NÃO UTILIZOU O PDA",IF(AND(Y145="NA",Z145="NA"),"NÃO AVALIADO POR FALHA DE SINCRONISMO"))))</f>
        <v>UTILIZOU O PDA CORRETAMENTE</v>
      </c>
      <c r="AB145" s="90" t="s">
        <v>207</v>
      </c>
      <c r="AC145" s="158" t="s">
        <v>6</v>
      </c>
      <c r="AD145" s="149" t="str">
        <f>E145</f>
        <v>SÃO PAULO</v>
      </c>
      <c r="AE145" s="93" t="s">
        <v>64</v>
      </c>
    </row>
    <row r="146" spans="1:31" ht="30" customHeight="1">
      <c r="A146" s="162" t="s">
        <v>201</v>
      </c>
      <c r="B146" s="176">
        <v>2693542821</v>
      </c>
      <c r="C146" s="176" t="s">
        <v>128</v>
      </c>
      <c r="D146" s="176" t="s">
        <v>64</v>
      </c>
      <c r="E146" s="176" t="s">
        <v>5</v>
      </c>
      <c r="F146" s="176" t="s">
        <v>404</v>
      </c>
      <c r="G146" s="176">
        <v>455</v>
      </c>
      <c r="H146" s="176"/>
      <c r="I146" s="176" t="s">
        <v>405</v>
      </c>
      <c r="J146" s="176" t="s">
        <v>1591</v>
      </c>
      <c r="K146" s="176"/>
      <c r="L146" s="204">
        <v>46160.407638888886</v>
      </c>
      <c r="M146" s="204">
        <v>46160.412499999999</v>
      </c>
      <c r="N146" s="176" t="s">
        <v>1612</v>
      </c>
      <c r="O146" s="155" t="s">
        <v>207</v>
      </c>
      <c r="P146" s="90"/>
      <c r="Q146" s="144" t="s">
        <v>207</v>
      </c>
      <c r="R146" s="90"/>
      <c r="S146" s="144" t="s">
        <v>207</v>
      </c>
      <c r="T146" s="90"/>
      <c r="U146" s="144" t="s">
        <v>207</v>
      </c>
      <c r="V146" s="90"/>
      <c r="W146" s="144" t="s">
        <v>207</v>
      </c>
      <c r="X146" s="90"/>
      <c r="Y146" s="144" t="s">
        <v>207</v>
      </c>
      <c r="Z146" s="177" t="str">
        <f>IF(AND(O146="",Q146="",S146="",U146="",W146=""),"",IF(OR(AND(O146&lt;&gt;"NA",O146&lt;&gt;"C",O146&lt;&gt;"NC",O146&lt;&gt;"SF",O146&lt;&gt;""),AND(Q146&lt;&gt;"NA",Q146&lt;&gt;"C",Q146&lt;&gt;"NC",Q146&lt;&gt;"SF",Q146&lt;&gt;""),AND(S146&lt;&gt;"NA",S146&lt;&gt;"C",S146&lt;&gt;"NC",S146&lt;&gt;"SF",S146&lt;&gt;""),AND(U146&lt;&gt;"NA",U146&lt;&gt;"C",U146&lt;&gt;"NC",U146&lt;&gt;"SF",U146&lt;&gt;""),AND(W146&lt;&gt;"NA",W146&lt;&gt;"C",W146&lt;&gt;"NC",W146&lt;&gt;"SF",W146&lt;&gt;"")),"FALSO",IF(AND(O146="NA",Q146="NA",S146="NA",U146="NA",W146="NA"),"NA",IF(OR(O146="NC",Q146="NC",S146="NC",U146="NC",W146="NC",O146="SF",Q146="SF",S146="SF",U146="SF",W146="SF"),"NC",IF(OR(O146="C",Q146="C",S146="C",U146="C",W146="C"),"C","")))))</f>
        <v>C</v>
      </c>
      <c r="AA146" s="197" t="str">
        <f>IF(AND(Y146="C",Z146="C"),"UTILIZOU O PDA CORRETAMENTE",IF(AND(Y146="C",Z146="NC"),"UTILIZOU O PDA CORRETAMENTE. NÃO HÁ FOTOS DE TODAS AS ETAPAS",IF(AND(Y146="NC",Z146="NC"),"NÃO UTILIZOU O PDA",IF(AND(Y146="NA",Z146="NA"),"NÃO AVALIADO POR FALHA DE SINCRONISMO"))))</f>
        <v>UTILIZOU O PDA CORRETAMENTE</v>
      </c>
      <c r="AB146" s="90" t="s">
        <v>207</v>
      </c>
      <c r="AC146" s="158" t="s">
        <v>6</v>
      </c>
      <c r="AD146" s="149" t="str">
        <f>E146</f>
        <v>SÃO PAULO</v>
      </c>
      <c r="AE146" s="93" t="s">
        <v>64</v>
      </c>
    </row>
    <row r="147" spans="1:31" ht="30" customHeight="1">
      <c r="A147" s="162" t="s">
        <v>201</v>
      </c>
      <c r="B147" s="176">
        <v>2694302084</v>
      </c>
      <c r="C147" s="176" t="s">
        <v>128</v>
      </c>
      <c r="D147" s="176" t="s">
        <v>64</v>
      </c>
      <c r="E147" s="176" t="s">
        <v>5</v>
      </c>
      <c r="F147" s="176" t="s">
        <v>1764</v>
      </c>
      <c r="G147" s="176">
        <v>38</v>
      </c>
      <c r="H147" s="176" t="s">
        <v>217</v>
      </c>
      <c r="I147" s="176" t="s">
        <v>325</v>
      </c>
      <c r="J147" s="176" t="s">
        <v>1618</v>
      </c>
      <c r="K147" s="176" t="s">
        <v>217</v>
      </c>
      <c r="L147" s="204">
        <v>46169.789583333331</v>
      </c>
      <c r="M147" s="204">
        <v>46169.811111111114</v>
      </c>
      <c r="N147" s="176" t="s">
        <v>1607</v>
      </c>
      <c r="O147" s="155" t="s">
        <v>207</v>
      </c>
      <c r="P147" s="90"/>
      <c r="Q147" s="144" t="s">
        <v>207</v>
      </c>
      <c r="R147" s="90"/>
      <c r="S147" s="144" t="s">
        <v>207</v>
      </c>
      <c r="T147" s="90"/>
      <c r="U147" s="144" t="s">
        <v>207</v>
      </c>
      <c r="V147" s="90"/>
      <c r="W147" s="144" t="s">
        <v>207</v>
      </c>
      <c r="X147" s="90"/>
      <c r="Y147" s="144" t="s">
        <v>207</v>
      </c>
      <c r="Z147" s="177" t="str">
        <f>IF(AND(O147="",Q147="",S147="",U147="",W147=""),"",IF(OR(AND(O147&lt;&gt;"NA",O147&lt;&gt;"C",O147&lt;&gt;"NC",O147&lt;&gt;"SF",O147&lt;&gt;""),AND(Q147&lt;&gt;"NA",Q147&lt;&gt;"C",Q147&lt;&gt;"NC",Q147&lt;&gt;"SF",Q147&lt;&gt;""),AND(S147&lt;&gt;"NA",S147&lt;&gt;"C",S147&lt;&gt;"NC",S147&lt;&gt;"SF",S147&lt;&gt;""),AND(U147&lt;&gt;"NA",U147&lt;&gt;"C",U147&lt;&gt;"NC",U147&lt;&gt;"SF",U147&lt;&gt;""),AND(W147&lt;&gt;"NA",W147&lt;&gt;"C",W147&lt;&gt;"NC",W147&lt;&gt;"SF",W147&lt;&gt;"")),"FALSO",IF(AND(O147="NA",Q147="NA",S147="NA",U147="NA",W147="NA"),"NA",IF(OR(O147="NC",Q147="NC",S147="NC",U147="NC",W147="NC",O147="SF",Q147="SF",S147="SF",U147="SF",W147="SF"),"NC",IF(OR(O147="C",Q147="C",S147="C",U147="C",W147="C"),"C","")))))</f>
        <v>C</v>
      </c>
      <c r="AA147" s="197" t="str">
        <f>IF(AND(Y147="C",Z147="C"),"UTILIZOU O PDA CORRETAMENTE",IF(AND(Y147="C",Z147="NC"),"UTILIZOU O PDA CORRETAMENTE. NÃO HÁ FOTOS DE TODAS AS ETAPAS",IF(AND(Y147="NC",Z147="NC"),"NÃO UTILIZOU O PDA",IF(AND(Y147="NA",Z147="NA"),"NÃO AVALIADO POR FALHA DE SINCRONISMO"))))</f>
        <v>UTILIZOU O PDA CORRETAMENTE</v>
      </c>
      <c r="AB147" s="90" t="s">
        <v>207</v>
      </c>
      <c r="AC147" s="158" t="s">
        <v>6</v>
      </c>
      <c r="AD147" s="149" t="str">
        <f>E147</f>
        <v>SÃO PAULO</v>
      </c>
      <c r="AE147" s="93" t="s">
        <v>64</v>
      </c>
    </row>
    <row r="148" spans="1:31" ht="30" customHeight="1">
      <c r="A148" s="162" t="s">
        <v>201</v>
      </c>
      <c r="B148" s="176">
        <v>2621668982</v>
      </c>
      <c r="C148" s="176" t="s">
        <v>135</v>
      </c>
      <c r="D148" s="176" t="s">
        <v>125</v>
      </c>
      <c r="E148" s="176" t="s">
        <v>5</v>
      </c>
      <c r="F148" s="176" t="s">
        <v>1106</v>
      </c>
      <c r="G148" s="176">
        <v>9</v>
      </c>
      <c r="H148" s="176" t="s">
        <v>374</v>
      </c>
      <c r="I148" s="176" t="s">
        <v>397</v>
      </c>
      <c r="J148" s="176" t="s">
        <v>1600</v>
      </c>
      <c r="K148" s="176" t="s">
        <v>217</v>
      </c>
      <c r="L148" s="204">
        <v>46169.675694444442</v>
      </c>
      <c r="M148" s="204">
        <v>46169.676388888889</v>
      </c>
      <c r="N148" s="176" t="s">
        <v>229</v>
      </c>
      <c r="O148" s="155" t="s">
        <v>231</v>
      </c>
      <c r="P148" s="90" t="s">
        <v>891</v>
      </c>
      <c r="Q148" s="155" t="s">
        <v>231</v>
      </c>
      <c r="R148" s="90" t="s">
        <v>891</v>
      </c>
      <c r="S148" s="155" t="s">
        <v>231</v>
      </c>
      <c r="T148" s="90" t="s">
        <v>891</v>
      </c>
      <c r="U148" s="155" t="s">
        <v>231</v>
      </c>
      <c r="V148" s="90" t="s">
        <v>891</v>
      </c>
      <c r="W148" s="155" t="s">
        <v>231</v>
      </c>
      <c r="X148" s="90" t="s">
        <v>891</v>
      </c>
      <c r="Y148" s="144" t="s">
        <v>231</v>
      </c>
      <c r="Z148" s="177" t="str">
        <f>IF(AND(O148="",Q148="",S148="",U148="",W148=""),"",IF(OR(AND(O148&lt;&gt;"NA",O148&lt;&gt;"C",O148&lt;&gt;"NC",O148&lt;&gt;"SF",O148&lt;&gt;""),AND(Q148&lt;&gt;"NA",Q148&lt;&gt;"C",Q148&lt;&gt;"NC",Q148&lt;&gt;"SF",Q148&lt;&gt;""),AND(S148&lt;&gt;"NA",S148&lt;&gt;"C",S148&lt;&gt;"NC",S148&lt;&gt;"SF",S148&lt;&gt;""),AND(U148&lt;&gt;"NA",U148&lt;&gt;"C",U148&lt;&gt;"NC",U148&lt;&gt;"SF",U148&lt;&gt;""),AND(W148&lt;&gt;"NA",W148&lt;&gt;"C",W148&lt;&gt;"NC",W148&lt;&gt;"SF",W148&lt;&gt;"")),"FALSO",IF(AND(O148="NA",Q148="NA",S148="NA",U148="NA",W148="NA"),"NA",IF(OR(O148="NC",Q148="NC",S148="NC",U148="NC",W148="NC",O148="SF",Q148="SF",S148="SF",U148="SF",W148="SF"),"NC",IF(OR(O148="C",Q148="C",S148="C",U148="C",W148="C"),"C","")))))</f>
        <v>NC</v>
      </c>
      <c r="AA148" s="197" t="str">
        <f>IF(AND(Y148="C",Z148="C"),"UTILIZOU O PDA CORRETAMENTE",IF(AND(Y148="C",Z148="NC"),"UTILIZOU O PDA CORRETAMENTE. NÃO HÁ FOTOS DE TODAS AS ETAPAS",IF(AND(Y148="NC",Z148="NC"),"NÃO UTILIZOU O PDA",IF(AND(Y148="NA",Z148="NA"),"NÃO AVALIADO POR FALHA DE SINCRONISMO"))))</f>
        <v>NÃO UTILIZOU O PDA</v>
      </c>
      <c r="AB148" s="90" t="s">
        <v>207</v>
      </c>
      <c r="AC148" s="158" t="s">
        <v>6</v>
      </c>
      <c r="AD148" s="149" t="str">
        <f>E148</f>
        <v>SÃO PAULO</v>
      </c>
      <c r="AE148" s="93" t="s">
        <v>64</v>
      </c>
    </row>
    <row r="149" spans="1:31" ht="30" customHeight="1">
      <c r="A149" s="162" t="s">
        <v>201</v>
      </c>
      <c r="B149" s="176">
        <v>2621669229</v>
      </c>
      <c r="C149" s="176" t="s">
        <v>135</v>
      </c>
      <c r="D149" s="176" t="s">
        <v>125</v>
      </c>
      <c r="E149" s="176" t="s">
        <v>5</v>
      </c>
      <c r="F149" s="176" t="s">
        <v>1106</v>
      </c>
      <c r="G149" s="176">
        <v>9</v>
      </c>
      <c r="H149" s="176" t="s">
        <v>501</v>
      </c>
      <c r="I149" s="176" t="s">
        <v>397</v>
      </c>
      <c r="J149" s="176" t="s">
        <v>1600</v>
      </c>
      <c r="K149" s="176"/>
      <c r="L149" s="204">
        <v>46169.677083333336</v>
      </c>
      <c r="M149" s="204">
        <v>46169.677777777775</v>
      </c>
      <c r="N149" s="176" t="s">
        <v>229</v>
      </c>
      <c r="O149" s="155" t="s">
        <v>207</v>
      </c>
      <c r="P149" s="90"/>
      <c r="Q149" s="144" t="s">
        <v>207</v>
      </c>
      <c r="R149" s="90"/>
      <c r="S149" s="144" t="s">
        <v>207</v>
      </c>
      <c r="T149" s="90"/>
      <c r="U149" s="144" t="s">
        <v>207</v>
      </c>
      <c r="V149" s="90"/>
      <c r="W149" s="144" t="s">
        <v>207</v>
      </c>
      <c r="X149" s="90"/>
      <c r="Y149" s="144" t="s">
        <v>207</v>
      </c>
      <c r="Z149" s="177" t="str">
        <f>IF(AND(O149="",Q149="",S149="",U149="",W149=""),"",IF(OR(AND(O149&lt;&gt;"NA",O149&lt;&gt;"C",O149&lt;&gt;"NC",O149&lt;&gt;"SF",O149&lt;&gt;""),AND(Q149&lt;&gt;"NA",Q149&lt;&gt;"C",Q149&lt;&gt;"NC",Q149&lt;&gt;"SF",Q149&lt;&gt;""),AND(S149&lt;&gt;"NA",S149&lt;&gt;"C",S149&lt;&gt;"NC",S149&lt;&gt;"SF",S149&lt;&gt;""),AND(U149&lt;&gt;"NA",U149&lt;&gt;"C",U149&lt;&gt;"NC",U149&lt;&gt;"SF",U149&lt;&gt;""),AND(W149&lt;&gt;"NA",W149&lt;&gt;"C",W149&lt;&gt;"NC",W149&lt;&gt;"SF",W149&lt;&gt;"")),"FALSO",IF(AND(O149="NA",Q149="NA",S149="NA",U149="NA",W149="NA"),"NA",IF(OR(O149="NC",Q149="NC",S149="NC",U149="NC",W149="NC",O149="SF",Q149="SF",S149="SF",U149="SF",W149="SF"),"NC",IF(OR(O149="C",Q149="C",S149="C",U149="C",W149="C"),"C","")))))</f>
        <v>C</v>
      </c>
      <c r="AA149" s="197" t="str">
        <f>IF(AND(Y149="C",Z149="C"),"UTILIZOU O PDA CORRETAMENTE",IF(AND(Y149="C",Z149="NC"),"UTILIZOU O PDA CORRETAMENTE. NÃO HÁ FOTOS DE TODAS AS ETAPAS",IF(AND(Y149="NC",Z149="NC"),"NÃO UTILIZOU O PDA",IF(AND(Y149="NA",Z149="NA"),"NÃO AVALIADO POR FALHA DE SINCRONISMO"))))</f>
        <v>UTILIZOU O PDA CORRETAMENTE</v>
      </c>
      <c r="AB149" s="90" t="s">
        <v>207</v>
      </c>
      <c r="AC149" s="158" t="s">
        <v>6</v>
      </c>
      <c r="AD149" s="149" t="str">
        <f>E149</f>
        <v>SÃO PAULO</v>
      </c>
      <c r="AE149" s="93" t="s">
        <v>64</v>
      </c>
    </row>
    <row r="150" spans="1:31" ht="30" customHeight="1">
      <c r="A150" s="162" t="s">
        <v>201</v>
      </c>
      <c r="B150" s="176">
        <v>2619803440</v>
      </c>
      <c r="C150" s="176" t="s">
        <v>128</v>
      </c>
      <c r="D150" s="176" t="s">
        <v>64</v>
      </c>
      <c r="E150" s="176" t="s">
        <v>5</v>
      </c>
      <c r="F150" s="176" t="s">
        <v>1765</v>
      </c>
      <c r="G150" s="176">
        <v>56</v>
      </c>
      <c r="H150" s="176" t="s">
        <v>203</v>
      </c>
      <c r="I150" s="176" t="s">
        <v>332</v>
      </c>
      <c r="J150" s="176" t="s">
        <v>1591</v>
      </c>
      <c r="K150" s="176" t="s">
        <v>217</v>
      </c>
      <c r="L150" s="204">
        <v>46331.531944444447</v>
      </c>
      <c r="M150" s="204">
        <v>46331.537499999999</v>
      </c>
      <c r="N150" s="176" t="s">
        <v>1592</v>
      </c>
      <c r="O150" s="155" t="s">
        <v>207</v>
      </c>
      <c r="P150" s="90"/>
      <c r="Q150" s="144" t="s">
        <v>207</v>
      </c>
      <c r="R150" s="90"/>
      <c r="S150" s="144" t="s">
        <v>207</v>
      </c>
      <c r="T150" s="90"/>
      <c r="U150" s="144" t="s">
        <v>207</v>
      </c>
      <c r="V150" s="90"/>
      <c r="W150" s="144" t="s">
        <v>207</v>
      </c>
      <c r="X150" s="90"/>
      <c r="Y150" s="144" t="s">
        <v>207</v>
      </c>
      <c r="Z150" s="177" t="str">
        <f>IF(AND(O150="",Q150="",S150="",U150="",W150=""),"",IF(OR(AND(O150&lt;&gt;"NA",O150&lt;&gt;"C",O150&lt;&gt;"NC",O150&lt;&gt;"SF",O150&lt;&gt;""),AND(Q150&lt;&gt;"NA",Q150&lt;&gt;"C",Q150&lt;&gt;"NC",Q150&lt;&gt;"SF",Q150&lt;&gt;""),AND(S150&lt;&gt;"NA",S150&lt;&gt;"C",S150&lt;&gt;"NC",S150&lt;&gt;"SF",S150&lt;&gt;""),AND(U150&lt;&gt;"NA",U150&lt;&gt;"C",U150&lt;&gt;"NC",U150&lt;&gt;"SF",U150&lt;&gt;""),AND(W150&lt;&gt;"NA",W150&lt;&gt;"C",W150&lt;&gt;"NC",W150&lt;&gt;"SF",W150&lt;&gt;"")),"FALSO",IF(AND(O150="NA",Q150="NA",S150="NA",U150="NA",W150="NA"),"NA",IF(OR(O150="NC",Q150="NC",S150="NC",U150="NC",W150="NC",O150="SF",Q150="SF",S150="SF",U150="SF",W150="SF"),"NC",IF(OR(O150="C",Q150="C",S150="C",U150="C",W150="C"),"C","")))))</f>
        <v>C</v>
      </c>
      <c r="AA150" s="197" t="str">
        <f>IF(AND(Y150="C",Z150="C"),"UTILIZOU O PDA CORRETAMENTE",IF(AND(Y150="C",Z150="NC"),"UTILIZOU O PDA CORRETAMENTE. NÃO HÁ FOTOS DE TODAS AS ETAPAS",IF(AND(Y150="NC",Z150="NC"),"NÃO UTILIZOU O PDA",IF(AND(Y150="NA",Z150="NA"),"NÃO AVALIADO POR FALHA DE SINCRONISMO"))))</f>
        <v>UTILIZOU O PDA CORRETAMENTE</v>
      </c>
      <c r="AB150" s="90" t="s">
        <v>207</v>
      </c>
      <c r="AC150" s="158" t="s">
        <v>6</v>
      </c>
      <c r="AD150" s="149" t="str">
        <f>E150</f>
        <v>SÃO PAULO</v>
      </c>
      <c r="AE150" s="93" t="s">
        <v>64</v>
      </c>
    </row>
    <row r="151" spans="1:31" ht="30" customHeight="1">
      <c r="A151" s="162" t="s">
        <v>201</v>
      </c>
      <c r="B151" s="176">
        <v>2694148222</v>
      </c>
      <c r="C151" s="176" t="s">
        <v>128</v>
      </c>
      <c r="D151" s="176" t="s">
        <v>64</v>
      </c>
      <c r="E151" s="176" t="s">
        <v>5</v>
      </c>
      <c r="F151" s="176" t="s">
        <v>1766</v>
      </c>
      <c r="G151" s="176">
        <v>58</v>
      </c>
      <c r="H151" s="176"/>
      <c r="I151" s="176" t="s">
        <v>241</v>
      </c>
      <c r="J151" s="176" t="s">
        <v>1591</v>
      </c>
      <c r="K151" s="176"/>
      <c r="L151" s="204">
        <v>46168.486805555556</v>
      </c>
      <c r="M151" s="204">
        <v>46168.488194444442</v>
      </c>
      <c r="N151" s="176" t="s">
        <v>1614</v>
      </c>
      <c r="O151" s="155" t="s">
        <v>207</v>
      </c>
      <c r="P151" s="90"/>
      <c r="Q151" s="144" t="s">
        <v>207</v>
      </c>
      <c r="R151" s="90"/>
      <c r="S151" s="144" t="s">
        <v>207</v>
      </c>
      <c r="T151" s="90"/>
      <c r="U151" s="144" t="s">
        <v>207</v>
      </c>
      <c r="V151" s="90"/>
      <c r="W151" s="144" t="s">
        <v>207</v>
      </c>
      <c r="X151" s="90"/>
      <c r="Y151" s="144" t="s">
        <v>207</v>
      </c>
      <c r="Z151" s="177" t="str">
        <f>IF(AND(O151="",Q151="",S151="",U151="",W151=""),"",IF(OR(AND(O151&lt;&gt;"NA",O151&lt;&gt;"C",O151&lt;&gt;"NC",O151&lt;&gt;"SF",O151&lt;&gt;""),AND(Q151&lt;&gt;"NA",Q151&lt;&gt;"C",Q151&lt;&gt;"NC",Q151&lt;&gt;"SF",Q151&lt;&gt;""),AND(S151&lt;&gt;"NA",S151&lt;&gt;"C",S151&lt;&gt;"NC",S151&lt;&gt;"SF",S151&lt;&gt;""),AND(U151&lt;&gt;"NA",U151&lt;&gt;"C",U151&lt;&gt;"NC",U151&lt;&gt;"SF",U151&lt;&gt;""),AND(W151&lt;&gt;"NA",W151&lt;&gt;"C",W151&lt;&gt;"NC",W151&lt;&gt;"SF",W151&lt;&gt;"")),"FALSO",IF(AND(O151="NA",Q151="NA",S151="NA",U151="NA",W151="NA"),"NA",IF(OR(O151="NC",Q151="NC",S151="NC",U151="NC",W151="NC",O151="SF",Q151="SF",S151="SF",U151="SF",W151="SF"),"NC",IF(OR(O151="C",Q151="C",S151="C",U151="C",W151="C"),"C","")))))</f>
        <v>C</v>
      </c>
      <c r="AA151" s="197" t="str">
        <f>IF(AND(Y151="C",Z151="C"),"UTILIZOU O PDA CORRETAMENTE",IF(AND(Y151="C",Z151="NC"),"UTILIZOU O PDA CORRETAMENTE. NÃO HÁ FOTOS DE TODAS AS ETAPAS",IF(AND(Y151="NC",Z151="NC"),"NÃO UTILIZOU O PDA",IF(AND(Y151="NA",Z151="NA"),"NÃO AVALIADO POR FALHA DE SINCRONISMO"))))</f>
        <v>UTILIZOU O PDA CORRETAMENTE</v>
      </c>
      <c r="AB151" s="90" t="s">
        <v>207</v>
      </c>
      <c r="AC151" s="158" t="s">
        <v>6</v>
      </c>
      <c r="AD151" s="149" t="str">
        <f>E151</f>
        <v>SÃO PAULO</v>
      </c>
      <c r="AE151" s="93" t="s">
        <v>64</v>
      </c>
    </row>
    <row r="152" spans="1:31" ht="30" customHeight="1">
      <c r="A152" s="162" t="s">
        <v>201</v>
      </c>
      <c r="B152" s="176">
        <v>2692173383</v>
      </c>
      <c r="C152" s="176" t="s">
        <v>129</v>
      </c>
      <c r="D152" s="176" t="s">
        <v>125</v>
      </c>
      <c r="E152" s="176" t="s">
        <v>5</v>
      </c>
      <c r="F152" s="176" t="s">
        <v>1767</v>
      </c>
      <c r="G152" s="176">
        <v>188</v>
      </c>
      <c r="H152" s="176" t="s">
        <v>203</v>
      </c>
      <c r="I152" s="176" t="s">
        <v>649</v>
      </c>
      <c r="J152" s="176" t="s">
        <v>1671</v>
      </c>
      <c r="K152" s="176"/>
      <c r="L152" s="204">
        <v>46058.511805555558</v>
      </c>
      <c r="M152" s="204">
        <v>46058.51458333333</v>
      </c>
      <c r="N152" s="176" t="s">
        <v>1598</v>
      </c>
      <c r="O152" s="155" t="s">
        <v>207</v>
      </c>
      <c r="P152" s="90"/>
      <c r="Q152" s="144" t="s">
        <v>207</v>
      </c>
      <c r="R152" s="90"/>
      <c r="S152" s="144" t="s">
        <v>207</v>
      </c>
      <c r="T152" s="90"/>
      <c r="U152" s="144" t="s">
        <v>207</v>
      </c>
      <c r="V152" s="90"/>
      <c r="W152" s="144" t="s">
        <v>207</v>
      </c>
      <c r="X152" s="90"/>
      <c r="Y152" s="144" t="s">
        <v>207</v>
      </c>
      <c r="Z152" s="177" t="str">
        <f>IF(AND(O152="",Q152="",S152="",U152="",W152=""),"",IF(OR(AND(O152&lt;&gt;"NA",O152&lt;&gt;"C",O152&lt;&gt;"NC",O152&lt;&gt;"SF",O152&lt;&gt;""),AND(Q152&lt;&gt;"NA",Q152&lt;&gt;"C",Q152&lt;&gt;"NC",Q152&lt;&gt;"SF",Q152&lt;&gt;""),AND(S152&lt;&gt;"NA",S152&lt;&gt;"C",S152&lt;&gt;"NC",S152&lt;&gt;"SF",S152&lt;&gt;""),AND(U152&lt;&gt;"NA",U152&lt;&gt;"C",U152&lt;&gt;"NC",U152&lt;&gt;"SF",U152&lt;&gt;""),AND(W152&lt;&gt;"NA",W152&lt;&gt;"C",W152&lt;&gt;"NC",W152&lt;&gt;"SF",W152&lt;&gt;"")),"FALSO",IF(AND(O152="NA",Q152="NA",S152="NA",U152="NA",W152="NA"),"NA",IF(OR(O152="NC",Q152="NC",S152="NC",U152="NC",W152="NC",O152="SF",Q152="SF",S152="SF",U152="SF",W152="SF"),"NC",IF(OR(O152="C",Q152="C",S152="C",U152="C",W152="C"),"C","")))))</f>
        <v>C</v>
      </c>
      <c r="AA152" s="197" t="str">
        <f>IF(AND(Y152="C",Z152="C"),"UTILIZOU O PDA CORRETAMENTE",IF(AND(Y152="C",Z152="NC"),"UTILIZOU O PDA CORRETAMENTE. NÃO HÁ FOTOS DE TODAS AS ETAPAS",IF(AND(Y152="NC",Z152="NC"),"NÃO UTILIZOU O PDA",IF(AND(Y152="NA",Z152="NA"),"NÃO AVALIADO POR FALHA DE SINCRONISMO"))))</f>
        <v>UTILIZOU O PDA CORRETAMENTE</v>
      </c>
      <c r="AB152" s="90" t="s">
        <v>207</v>
      </c>
      <c r="AC152" s="158" t="s">
        <v>6</v>
      </c>
      <c r="AD152" s="149" t="str">
        <f>E152</f>
        <v>SÃO PAULO</v>
      </c>
      <c r="AE152" s="93" t="s">
        <v>64</v>
      </c>
    </row>
    <row r="153" spans="1:31" ht="30" customHeight="1">
      <c r="A153" s="162" t="s">
        <v>201</v>
      </c>
      <c r="B153" s="176">
        <v>2618616843</v>
      </c>
      <c r="C153" s="176" t="s">
        <v>135</v>
      </c>
      <c r="D153" s="176" t="s">
        <v>125</v>
      </c>
      <c r="E153" s="176" t="s">
        <v>5</v>
      </c>
      <c r="F153" s="176" t="s">
        <v>1768</v>
      </c>
      <c r="G153" s="176">
        <v>85</v>
      </c>
      <c r="H153" s="176" t="s">
        <v>217</v>
      </c>
      <c r="I153" s="176" t="s">
        <v>291</v>
      </c>
      <c r="J153" s="176" t="s">
        <v>1600</v>
      </c>
      <c r="K153" s="176" t="s">
        <v>1769</v>
      </c>
      <c r="L153" s="204">
        <v>46178.361805555556</v>
      </c>
      <c r="M153" s="204">
        <v>46178.413888888892</v>
      </c>
      <c r="N153" s="176" t="s">
        <v>263</v>
      </c>
      <c r="O153" s="155" t="s">
        <v>207</v>
      </c>
      <c r="P153" s="90"/>
      <c r="Q153" s="144" t="s">
        <v>207</v>
      </c>
      <c r="R153" s="90"/>
      <c r="S153" s="144" t="s">
        <v>207</v>
      </c>
      <c r="T153" s="90"/>
      <c r="U153" s="144" t="s">
        <v>207</v>
      </c>
      <c r="V153" s="90"/>
      <c r="W153" s="144" t="s">
        <v>207</v>
      </c>
      <c r="X153" s="90"/>
      <c r="Y153" s="144" t="s">
        <v>207</v>
      </c>
      <c r="Z153" s="177" t="str">
        <f>IF(AND(O153="",Q153="",S153="",U153="",W153=""),"",IF(OR(AND(O153&lt;&gt;"NA",O153&lt;&gt;"C",O153&lt;&gt;"NC",O153&lt;&gt;"SF",O153&lt;&gt;""),AND(Q153&lt;&gt;"NA",Q153&lt;&gt;"C",Q153&lt;&gt;"NC",Q153&lt;&gt;"SF",Q153&lt;&gt;""),AND(S153&lt;&gt;"NA",S153&lt;&gt;"C",S153&lt;&gt;"NC",S153&lt;&gt;"SF",S153&lt;&gt;""),AND(U153&lt;&gt;"NA",U153&lt;&gt;"C",U153&lt;&gt;"NC",U153&lt;&gt;"SF",U153&lt;&gt;""),AND(W153&lt;&gt;"NA",W153&lt;&gt;"C",W153&lt;&gt;"NC",W153&lt;&gt;"SF",W153&lt;&gt;"")),"FALSO",IF(AND(O153="NA",Q153="NA",S153="NA",U153="NA",W153="NA"),"NA",IF(OR(O153="NC",Q153="NC",S153="NC",U153="NC",W153="NC",O153="SF",Q153="SF",S153="SF",U153="SF",W153="SF"),"NC",IF(OR(O153="C",Q153="C",S153="C",U153="C",W153="C"),"C","")))))</f>
        <v>C</v>
      </c>
      <c r="AA153" s="197" t="str">
        <f>IF(AND(Y153="C",Z153="C"),"UTILIZOU O PDA CORRETAMENTE",IF(AND(Y153="C",Z153="NC"),"UTILIZOU O PDA CORRETAMENTE. NÃO HÁ FOTOS DE TODAS AS ETAPAS",IF(AND(Y153="NC",Z153="NC"),"NÃO UTILIZOU O PDA",IF(AND(Y153="NA",Z153="NA"),"NÃO AVALIADO POR FALHA DE SINCRONISMO"))))</f>
        <v>UTILIZOU O PDA CORRETAMENTE</v>
      </c>
      <c r="AB153" s="90" t="s">
        <v>207</v>
      </c>
      <c r="AC153" s="158" t="s">
        <v>6</v>
      </c>
      <c r="AD153" s="149" t="str">
        <f>E153</f>
        <v>SÃO PAULO</v>
      </c>
      <c r="AE153" s="93" t="s">
        <v>64</v>
      </c>
    </row>
    <row r="154" spans="1:31" ht="30" customHeight="1">
      <c r="A154" s="162" t="s">
        <v>201</v>
      </c>
      <c r="B154" s="176">
        <v>2694180134</v>
      </c>
      <c r="C154" s="176" t="s">
        <v>131</v>
      </c>
      <c r="D154" s="176" t="s">
        <v>64</v>
      </c>
      <c r="E154" s="176" t="s">
        <v>5</v>
      </c>
      <c r="F154" s="176" t="s">
        <v>1770</v>
      </c>
      <c r="G154" s="176">
        <v>126</v>
      </c>
      <c r="H154" s="176" t="s">
        <v>203</v>
      </c>
      <c r="I154" s="176" t="s">
        <v>375</v>
      </c>
      <c r="J154" s="176" t="s">
        <v>1594</v>
      </c>
      <c r="K154" s="176" t="s">
        <v>217</v>
      </c>
      <c r="L154" s="204">
        <v>46168.491666666669</v>
      </c>
      <c r="M154" s="204">
        <v>46168.498611111114</v>
      </c>
      <c r="N154" s="176" t="s">
        <v>1592</v>
      </c>
      <c r="O154" s="155" t="s">
        <v>207</v>
      </c>
      <c r="P154" s="90"/>
      <c r="Q154" s="144" t="s">
        <v>207</v>
      </c>
      <c r="R154" s="90"/>
      <c r="S154" s="144" t="s">
        <v>207</v>
      </c>
      <c r="T154" s="90"/>
      <c r="U154" s="144" t="s">
        <v>207</v>
      </c>
      <c r="V154" s="90"/>
      <c r="W154" s="144" t="s">
        <v>207</v>
      </c>
      <c r="X154" s="90"/>
      <c r="Y154" s="144" t="s">
        <v>207</v>
      </c>
      <c r="Z154" s="177" t="str">
        <f>IF(AND(O154="",Q154="",S154="",U154="",W154=""),"",IF(OR(AND(O154&lt;&gt;"NA",O154&lt;&gt;"C",O154&lt;&gt;"NC",O154&lt;&gt;"SF",O154&lt;&gt;""),AND(Q154&lt;&gt;"NA",Q154&lt;&gt;"C",Q154&lt;&gt;"NC",Q154&lt;&gt;"SF",Q154&lt;&gt;""),AND(S154&lt;&gt;"NA",S154&lt;&gt;"C",S154&lt;&gt;"NC",S154&lt;&gt;"SF",S154&lt;&gt;""),AND(U154&lt;&gt;"NA",U154&lt;&gt;"C",U154&lt;&gt;"NC",U154&lt;&gt;"SF",U154&lt;&gt;""),AND(W154&lt;&gt;"NA",W154&lt;&gt;"C",W154&lt;&gt;"NC",W154&lt;&gt;"SF",W154&lt;&gt;"")),"FALSO",IF(AND(O154="NA",Q154="NA",S154="NA",U154="NA",W154="NA"),"NA",IF(OR(O154="NC",Q154="NC",S154="NC",U154="NC",W154="NC",O154="SF",Q154="SF",S154="SF",U154="SF",W154="SF"),"NC",IF(OR(O154="C",Q154="C",S154="C",U154="C",W154="C"),"C","")))))</f>
        <v>C</v>
      </c>
      <c r="AA154" s="197" t="str">
        <f>IF(AND(Y154="C",Z154="C"),"UTILIZOU O PDA CORRETAMENTE",IF(AND(Y154="C",Z154="NC"),"UTILIZOU O PDA CORRETAMENTE. NÃO HÁ FOTOS DE TODAS AS ETAPAS",IF(AND(Y154="NC",Z154="NC"),"NÃO UTILIZOU O PDA",IF(AND(Y154="NA",Z154="NA"),"NÃO AVALIADO POR FALHA DE SINCRONISMO"))))</f>
        <v>UTILIZOU O PDA CORRETAMENTE</v>
      </c>
      <c r="AB154" s="90" t="s">
        <v>207</v>
      </c>
      <c r="AC154" s="158" t="s">
        <v>6</v>
      </c>
      <c r="AD154" s="149" t="str">
        <f>E154</f>
        <v>SÃO PAULO</v>
      </c>
      <c r="AE154" s="93" t="s">
        <v>64</v>
      </c>
    </row>
    <row r="155" spans="1:31" ht="30" customHeight="1">
      <c r="A155" s="162" t="s">
        <v>201</v>
      </c>
      <c r="B155" s="176">
        <v>2621647691</v>
      </c>
      <c r="C155" s="176" t="s">
        <v>128</v>
      </c>
      <c r="D155" s="176" t="s">
        <v>64</v>
      </c>
      <c r="E155" s="176" t="s">
        <v>5</v>
      </c>
      <c r="F155" s="176" t="s">
        <v>1771</v>
      </c>
      <c r="G155" s="176">
        <v>246</v>
      </c>
      <c r="H155" s="176" t="s">
        <v>203</v>
      </c>
      <c r="I155" s="176" t="s">
        <v>510</v>
      </c>
      <c r="J155" s="176" t="s">
        <v>1689</v>
      </c>
      <c r="K155" s="176"/>
      <c r="L155" s="204">
        <v>46164.636111111111</v>
      </c>
      <c r="M155" s="204">
        <v>46164.638194444444</v>
      </c>
      <c r="N155" s="176" t="s">
        <v>1632</v>
      </c>
      <c r="O155" s="155" t="s">
        <v>207</v>
      </c>
      <c r="P155" s="90"/>
      <c r="Q155" s="144" t="s">
        <v>207</v>
      </c>
      <c r="R155" s="90"/>
      <c r="S155" s="144" t="s">
        <v>207</v>
      </c>
      <c r="T155" s="90"/>
      <c r="U155" s="144" t="s">
        <v>207</v>
      </c>
      <c r="V155" s="90"/>
      <c r="W155" s="144" t="s">
        <v>207</v>
      </c>
      <c r="X155" s="90"/>
      <c r="Y155" s="144" t="s">
        <v>207</v>
      </c>
      <c r="Z155" s="177" t="str">
        <f>IF(AND(O155="",Q155="",S155="",U155="",W155=""),"",IF(OR(AND(O155&lt;&gt;"NA",O155&lt;&gt;"C",O155&lt;&gt;"NC",O155&lt;&gt;"SF",O155&lt;&gt;""),AND(Q155&lt;&gt;"NA",Q155&lt;&gt;"C",Q155&lt;&gt;"NC",Q155&lt;&gt;"SF",Q155&lt;&gt;""),AND(S155&lt;&gt;"NA",S155&lt;&gt;"C",S155&lt;&gt;"NC",S155&lt;&gt;"SF",S155&lt;&gt;""),AND(U155&lt;&gt;"NA",U155&lt;&gt;"C",U155&lt;&gt;"NC",U155&lt;&gt;"SF",U155&lt;&gt;""),AND(W155&lt;&gt;"NA",W155&lt;&gt;"C",W155&lt;&gt;"NC",W155&lt;&gt;"SF",W155&lt;&gt;"")),"FALSO",IF(AND(O155="NA",Q155="NA",S155="NA",U155="NA",W155="NA"),"NA",IF(OR(O155="NC",Q155="NC",S155="NC",U155="NC",W155="NC",O155="SF",Q155="SF",S155="SF",U155="SF",W155="SF"),"NC",IF(OR(O155="C",Q155="C",S155="C",U155="C",W155="C"),"C","")))))</f>
        <v>C</v>
      </c>
      <c r="AA155" s="197" t="str">
        <f>IF(AND(Y155="C",Z155="C"),"UTILIZOU O PDA CORRETAMENTE",IF(AND(Y155="C",Z155="NC"),"UTILIZOU O PDA CORRETAMENTE. NÃO HÁ FOTOS DE TODAS AS ETAPAS",IF(AND(Y155="NC",Z155="NC"),"NÃO UTILIZOU O PDA",IF(AND(Y155="NA",Z155="NA"),"NÃO AVALIADO POR FALHA DE SINCRONISMO"))))</f>
        <v>UTILIZOU O PDA CORRETAMENTE</v>
      </c>
      <c r="AB155" s="90" t="s">
        <v>207</v>
      </c>
      <c r="AC155" s="158" t="s">
        <v>6</v>
      </c>
      <c r="AD155" s="149" t="str">
        <f>E155</f>
        <v>SÃO PAULO</v>
      </c>
      <c r="AE155" s="93" t="s">
        <v>64</v>
      </c>
    </row>
    <row r="156" spans="1:31" ht="30" customHeight="1">
      <c r="A156" s="221" t="s">
        <v>201</v>
      </c>
      <c r="B156" s="222">
        <v>2693249194</v>
      </c>
      <c r="C156" s="222" t="s">
        <v>128</v>
      </c>
      <c r="D156" s="222" t="s">
        <v>64</v>
      </c>
      <c r="E156" s="222" t="s">
        <v>5</v>
      </c>
      <c r="F156" s="222" t="s">
        <v>1772</v>
      </c>
      <c r="G156" s="222">
        <v>73</v>
      </c>
      <c r="H156" s="222"/>
      <c r="I156" s="222" t="s">
        <v>335</v>
      </c>
      <c r="J156" s="222" t="s">
        <v>1591</v>
      </c>
      <c r="K156" s="222"/>
      <c r="L156" s="223">
        <v>46156.495833333334</v>
      </c>
      <c r="M156" s="223">
        <v>46156.504861111112</v>
      </c>
      <c r="N156" s="222" t="s">
        <v>1617</v>
      </c>
      <c r="O156" s="155" t="s">
        <v>207</v>
      </c>
      <c r="P156" s="90"/>
      <c r="Q156" s="144" t="s">
        <v>207</v>
      </c>
      <c r="R156" s="90"/>
      <c r="S156" s="144" t="s">
        <v>207</v>
      </c>
      <c r="T156" s="90"/>
      <c r="U156" s="144" t="s">
        <v>207</v>
      </c>
      <c r="V156" s="90"/>
      <c r="W156" s="144" t="s">
        <v>207</v>
      </c>
      <c r="X156" s="90"/>
      <c r="Y156" s="144" t="s">
        <v>207</v>
      </c>
      <c r="Z156" s="177" t="str">
        <f>IF(AND(O156="",Q156="",S156="",U156="",W156=""),"",IF(OR(AND(O156&lt;&gt;"NA",O156&lt;&gt;"C",O156&lt;&gt;"NC",O156&lt;&gt;"SF",O156&lt;&gt;""),AND(Q156&lt;&gt;"NA",Q156&lt;&gt;"C",Q156&lt;&gt;"NC",Q156&lt;&gt;"SF",Q156&lt;&gt;""),AND(S156&lt;&gt;"NA",S156&lt;&gt;"C",S156&lt;&gt;"NC",S156&lt;&gt;"SF",S156&lt;&gt;""),AND(U156&lt;&gt;"NA",U156&lt;&gt;"C",U156&lt;&gt;"NC",U156&lt;&gt;"SF",U156&lt;&gt;""),AND(W156&lt;&gt;"NA",W156&lt;&gt;"C",W156&lt;&gt;"NC",W156&lt;&gt;"SF",W156&lt;&gt;"")),"FALSO",IF(AND(O156="NA",Q156="NA",S156="NA",U156="NA",W156="NA"),"NA",IF(OR(O156="NC",Q156="NC",S156="NC",U156="NC",W156="NC",O156="SF",Q156="SF",S156="SF",U156="SF",W156="SF"),"NC",IF(OR(O156="C",Q156="C",S156="C",U156="C",W156="C"),"C","")))))</f>
        <v>C</v>
      </c>
      <c r="AA156" s="197" t="str">
        <f>IF(AND(Y156="C",Z156="C"),"UTILIZOU O PDA CORRETAMENTE",IF(AND(Y156="C",Z156="NC"),"UTILIZOU O PDA CORRETAMENTE. NÃO HÁ FOTOS DE TODAS AS ETAPAS",IF(AND(Y156="NC",Z156="NC"),"NÃO UTILIZOU O PDA",IF(AND(Y156="NA",Z156="NA"),"NÃO AVALIADO POR FALHA DE SINCRONISMO"))))</f>
        <v>UTILIZOU O PDA CORRETAMENTE</v>
      </c>
      <c r="AB156" s="90" t="s">
        <v>207</v>
      </c>
      <c r="AC156" s="158" t="s">
        <v>6</v>
      </c>
      <c r="AD156" s="149" t="str">
        <f>E156</f>
        <v>SÃO PAULO</v>
      </c>
      <c r="AE156" s="93" t="s">
        <v>64</v>
      </c>
    </row>
    <row r="157" spans="1:31" ht="30" customHeight="1">
      <c r="A157" s="162" t="s">
        <v>201</v>
      </c>
      <c r="B157" s="176">
        <v>2693521947</v>
      </c>
      <c r="C157" s="176" t="s">
        <v>128</v>
      </c>
      <c r="D157" s="176" t="s">
        <v>64</v>
      </c>
      <c r="E157" s="176" t="s">
        <v>5</v>
      </c>
      <c r="F157" s="176" t="s">
        <v>1773</v>
      </c>
      <c r="G157" s="176">
        <v>125</v>
      </c>
      <c r="H157" s="176" t="s">
        <v>217</v>
      </c>
      <c r="I157" s="176" t="s">
        <v>397</v>
      </c>
      <c r="J157" s="176" t="s">
        <v>1618</v>
      </c>
      <c r="K157" s="176" t="s">
        <v>217</v>
      </c>
      <c r="L157" s="204">
        <v>46159.536111111112</v>
      </c>
      <c r="M157" s="204">
        <v>46159.557638888888</v>
      </c>
      <c r="N157" s="176" t="s">
        <v>1636</v>
      </c>
      <c r="O157" s="155" t="s">
        <v>207</v>
      </c>
      <c r="P157" s="90"/>
      <c r="Q157" s="144" t="s">
        <v>207</v>
      </c>
      <c r="R157" s="90"/>
      <c r="S157" s="144" t="s">
        <v>207</v>
      </c>
      <c r="T157" s="90"/>
      <c r="U157" s="144" t="s">
        <v>207</v>
      </c>
      <c r="V157" s="90"/>
      <c r="W157" s="144" t="s">
        <v>207</v>
      </c>
      <c r="X157" s="90"/>
      <c r="Y157" s="144" t="s">
        <v>207</v>
      </c>
      <c r="Z157" s="177" t="str">
        <f>IF(AND(O157="",Q157="",S157="",U157="",W157=""),"",IF(OR(AND(O157&lt;&gt;"NA",O157&lt;&gt;"C",O157&lt;&gt;"NC",O157&lt;&gt;"SF",O157&lt;&gt;""),AND(Q157&lt;&gt;"NA",Q157&lt;&gt;"C",Q157&lt;&gt;"NC",Q157&lt;&gt;"SF",Q157&lt;&gt;""),AND(S157&lt;&gt;"NA",S157&lt;&gt;"C",S157&lt;&gt;"NC",S157&lt;&gt;"SF",S157&lt;&gt;""),AND(U157&lt;&gt;"NA",U157&lt;&gt;"C",U157&lt;&gt;"NC",U157&lt;&gt;"SF",U157&lt;&gt;""),AND(W157&lt;&gt;"NA",W157&lt;&gt;"C",W157&lt;&gt;"NC",W157&lt;&gt;"SF",W157&lt;&gt;"")),"FALSO",IF(AND(O157="NA",Q157="NA",S157="NA",U157="NA",W157="NA"),"NA",IF(OR(O157="NC",Q157="NC",S157="NC",U157="NC",W157="NC",O157="SF",Q157="SF",S157="SF",U157="SF",W157="SF"),"NC",IF(OR(O157="C",Q157="C",S157="C",U157="C",W157="C"),"C","")))))</f>
        <v>C</v>
      </c>
      <c r="AA157" s="197" t="str">
        <f>IF(AND(Y157="C",Z157="C"),"UTILIZOU O PDA CORRETAMENTE",IF(AND(Y157="C",Z157="NC"),"UTILIZOU O PDA CORRETAMENTE. NÃO HÁ FOTOS DE TODAS AS ETAPAS",IF(AND(Y157="NC",Z157="NC"),"NÃO UTILIZOU O PDA",IF(AND(Y157="NA",Z157="NA"),"NÃO AVALIADO POR FALHA DE SINCRONISMO"))))</f>
        <v>UTILIZOU O PDA CORRETAMENTE</v>
      </c>
      <c r="AB157" s="90" t="s">
        <v>207</v>
      </c>
      <c r="AC157" s="158" t="s">
        <v>6</v>
      </c>
      <c r="AD157" s="149" t="str">
        <f>E157</f>
        <v>SÃO PAULO</v>
      </c>
      <c r="AE157" s="93" t="s">
        <v>64</v>
      </c>
    </row>
    <row r="158" spans="1:31" ht="30" customHeight="1">
      <c r="A158" s="162" t="s">
        <v>201</v>
      </c>
      <c r="B158" s="176">
        <v>2693120584</v>
      </c>
      <c r="C158" s="176" t="s">
        <v>128</v>
      </c>
      <c r="D158" s="176" t="s">
        <v>64</v>
      </c>
      <c r="E158" s="176" t="s">
        <v>5</v>
      </c>
      <c r="F158" s="176" t="s">
        <v>425</v>
      </c>
      <c r="G158" s="176">
        <v>264</v>
      </c>
      <c r="H158" s="176" t="s">
        <v>208</v>
      </c>
      <c r="I158" s="176" t="s">
        <v>390</v>
      </c>
      <c r="J158" s="176" t="s">
        <v>1591</v>
      </c>
      <c r="K158" s="176"/>
      <c r="L158" s="204">
        <v>46154.657638888886</v>
      </c>
      <c r="M158" s="204">
        <v>46154.662499999999</v>
      </c>
      <c r="N158" s="176" t="s">
        <v>1617</v>
      </c>
      <c r="O158" s="155" t="s">
        <v>207</v>
      </c>
      <c r="P158" s="90"/>
      <c r="Q158" s="144" t="s">
        <v>207</v>
      </c>
      <c r="R158" s="90"/>
      <c r="S158" s="144" t="s">
        <v>207</v>
      </c>
      <c r="T158" s="90"/>
      <c r="U158" s="144" t="s">
        <v>207</v>
      </c>
      <c r="V158" s="90"/>
      <c r="W158" s="144" t="s">
        <v>207</v>
      </c>
      <c r="X158" s="90"/>
      <c r="Y158" s="144" t="s">
        <v>207</v>
      </c>
      <c r="Z158" s="177" t="str">
        <f>IF(AND(O158="",Q158="",S158="",U158="",W158=""),"",IF(OR(AND(O158&lt;&gt;"NA",O158&lt;&gt;"C",O158&lt;&gt;"NC",O158&lt;&gt;"SF",O158&lt;&gt;""),AND(Q158&lt;&gt;"NA",Q158&lt;&gt;"C",Q158&lt;&gt;"NC",Q158&lt;&gt;"SF",Q158&lt;&gt;""),AND(S158&lt;&gt;"NA",S158&lt;&gt;"C",S158&lt;&gt;"NC",S158&lt;&gt;"SF",S158&lt;&gt;""),AND(U158&lt;&gt;"NA",U158&lt;&gt;"C",U158&lt;&gt;"NC",U158&lt;&gt;"SF",U158&lt;&gt;""),AND(W158&lt;&gt;"NA",W158&lt;&gt;"C",W158&lt;&gt;"NC",W158&lt;&gt;"SF",W158&lt;&gt;"")),"FALSO",IF(AND(O158="NA",Q158="NA",S158="NA",U158="NA",W158="NA"),"NA",IF(OR(O158="NC",Q158="NC",S158="NC",U158="NC",W158="NC",O158="SF",Q158="SF",S158="SF",U158="SF",W158="SF"),"NC",IF(OR(O158="C",Q158="C",S158="C",U158="C",W158="C"),"C","")))))</f>
        <v>C</v>
      </c>
      <c r="AA158" s="197" t="str">
        <f>IF(AND(Y158="C",Z158="C"),"UTILIZOU O PDA CORRETAMENTE",IF(AND(Y158="C",Z158="NC"),"UTILIZOU O PDA CORRETAMENTE. NÃO HÁ FOTOS DE TODAS AS ETAPAS",IF(AND(Y158="NC",Z158="NC"),"NÃO UTILIZOU O PDA",IF(AND(Y158="NA",Z158="NA"),"NÃO AVALIADO POR FALHA DE SINCRONISMO"))))</f>
        <v>UTILIZOU O PDA CORRETAMENTE</v>
      </c>
      <c r="AB158" s="90" t="s">
        <v>207</v>
      </c>
      <c r="AC158" s="158" t="s">
        <v>6</v>
      </c>
      <c r="AD158" s="149" t="str">
        <f>E158</f>
        <v>SÃO PAULO</v>
      </c>
      <c r="AE158" s="93" t="s">
        <v>64</v>
      </c>
    </row>
    <row r="159" spans="1:31" ht="30" customHeight="1">
      <c r="A159" s="162" t="s">
        <v>201</v>
      </c>
      <c r="B159" s="176">
        <v>2694090788</v>
      </c>
      <c r="C159" s="176" t="s">
        <v>128</v>
      </c>
      <c r="D159" s="176" t="s">
        <v>64</v>
      </c>
      <c r="E159" s="176" t="s">
        <v>5</v>
      </c>
      <c r="F159" s="176" t="s">
        <v>425</v>
      </c>
      <c r="G159" s="176">
        <v>264</v>
      </c>
      <c r="H159" s="176" t="s">
        <v>208</v>
      </c>
      <c r="I159" s="176" t="s">
        <v>390</v>
      </c>
      <c r="J159" s="176" t="s">
        <v>1591</v>
      </c>
      <c r="K159" s="176" t="s">
        <v>1641</v>
      </c>
      <c r="L159" s="204">
        <v>46167.477777777778</v>
      </c>
      <c r="M159" s="204">
        <v>46167.480555555558</v>
      </c>
      <c r="N159" s="176" t="s">
        <v>1607</v>
      </c>
      <c r="O159" s="155" t="s">
        <v>207</v>
      </c>
      <c r="P159" s="90"/>
      <c r="Q159" s="144" t="s">
        <v>207</v>
      </c>
      <c r="R159" s="90"/>
      <c r="S159" s="144" t="s">
        <v>207</v>
      </c>
      <c r="T159" s="90"/>
      <c r="U159" s="144" t="s">
        <v>207</v>
      </c>
      <c r="V159" s="90"/>
      <c r="W159" s="144" t="s">
        <v>207</v>
      </c>
      <c r="X159" s="90"/>
      <c r="Y159" s="144" t="s">
        <v>207</v>
      </c>
      <c r="Z159" s="177" t="str">
        <f>IF(AND(O159="",Q159="",S159="",U159="",W159=""),"",IF(OR(AND(O159&lt;&gt;"NA",O159&lt;&gt;"C",O159&lt;&gt;"NC",O159&lt;&gt;"SF",O159&lt;&gt;""),AND(Q159&lt;&gt;"NA",Q159&lt;&gt;"C",Q159&lt;&gt;"NC",Q159&lt;&gt;"SF",Q159&lt;&gt;""),AND(S159&lt;&gt;"NA",S159&lt;&gt;"C",S159&lt;&gt;"NC",S159&lt;&gt;"SF",S159&lt;&gt;""),AND(U159&lt;&gt;"NA",U159&lt;&gt;"C",U159&lt;&gt;"NC",U159&lt;&gt;"SF",U159&lt;&gt;""),AND(W159&lt;&gt;"NA",W159&lt;&gt;"C",W159&lt;&gt;"NC",W159&lt;&gt;"SF",W159&lt;&gt;"")),"FALSO",IF(AND(O159="NA",Q159="NA",S159="NA",U159="NA",W159="NA"),"NA",IF(OR(O159="NC",Q159="NC",S159="NC",U159="NC",W159="NC",O159="SF",Q159="SF",S159="SF",U159="SF",W159="SF"),"NC",IF(OR(O159="C",Q159="C",S159="C",U159="C",W159="C"),"C","")))))</f>
        <v>C</v>
      </c>
      <c r="AA159" s="197" t="str">
        <f>IF(AND(Y159="C",Z159="C"),"UTILIZOU O PDA CORRETAMENTE",IF(AND(Y159="C",Z159="NC"),"UTILIZOU O PDA CORRETAMENTE. NÃO HÁ FOTOS DE TODAS AS ETAPAS",IF(AND(Y159="NC",Z159="NC"),"NÃO UTILIZOU O PDA",IF(AND(Y159="NA",Z159="NA"),"NÃO AVALIADO POR FALHA DE SINCRONISMO"))))</f>
        <v>UTILIZOU O PDA CORRETAMENTE</v>
      </c>
      <c r="AB159" s="90" t="s">
        <v>207</v>
      </c>
      <c r="AC159" s="158" t="s">
        <v>6</v>
      </c>
      <c r="AD159" s="149" t="str">
        <f>E159</f>
        <v>SÃO PAULO</v>
      </c>
      <c r="AE159" s="93" t="s">
        <v>64</v>
      </c>
    </row>
    <row r="160" spans="1:31" ht="30" customHeight="1">
      <c r="A160" s="162" t="s">
        <v>201</v>
      </c>
      <c r="B160" s="176">
        <v>2622299678</v>
      </c>
      <c r="C160" s="176" t="s">
        <v>1719</v>
      </c>
      <c r="D160" s="176" t="s">
        <v>64</v>
      </c>
      <c r="E160" s="176" t="s">
        <v>5</v>
      </c>
      <c r="F160" s="176" t="s">
        <v>1774</v>
      </c>
      <c r="G160" s="176">
        <v>342</v>
      </c>
      <c r="H160" s="176" t="s">
        <v>214</v>
      </c>
      <c r="I160" s="176" t="s">
        <v>349</v>
      </c>
      <c r="J160" s="176" t="s">
        <v>1721</v>
      </c>
      <c r="K160" s="176" t="s">
        <v>1775</v>
      </c>
      <c r="L160" s="204">
        <v>46169.443055555559</v>
      </c>
      <c r="M160" s="204">
        <v>46169.444444444445</v>
      </c>
      <c r="N160" s="176" t="s">
        <v>1623</v>
      </c>
      <c r="O160" s="155" t="s">
        <v>207</v>
      </c>
      <c r="P160" s="90"/>
      <c r="Q160" s="144" t="s">
        <v>207</v>
      </c>
      <c r="R160" s="90"/>
      <c r="S160" s="144" t="s">
        <v>207</v>
      </c>
      <c r="T160" s="90"/>
      <c r="U160" s="144" t="s">
        <v>207</v>
      </c>
      <c r="V160" s="90"/>
      <c r="W160" s="144" t="s">
        <v>207</v>
      </c>
      <c r="X160" s="90"/>
      <c r="Y160" s="144" t="s">
        <v>207</v>
      </c>
      <c r="Z160" s="177" t="str">
        <f>IF(AND(O160="",Q160="",S160="",U160="",W160=""),"",IF(OR(AND(O160&lt;&gt;"NA",O160&lt;&gt;"C",O160&lt;&gt;"NC",O160&lt;&gt;"SF",O160&lt;&gt;""),AND(Q160&lt;&gt;"NA",Q160&lt;&gt;"C",Q160&lt;&gt;"NC",Q160&lt;&gt;"SF",Q160&lt;&gt;""),AND(S160&lt;&gt;"NA",S160&lt;&gt;"C",S160&lt;&gt;"NC",S160&lt;&gt;"SF",S160&lt;&gt;""),AND(U160&lt;&gt;"NA",U160&lt;&gt;"C",U160&lt;&gt;"NC",U160&lt;&gt;"SF",U160&lt;&gt;""),AND(W160&lt;&gt;"NA",W160&lt;&gt;"C",W160&lt;&gt;"NC",W160&lt;&gt;"SF",W160&lt;&gt;"")),"FALSO",IF(AND(O160="NA",Q160="NA",S160="NA",U160="NA",W160="NA"),"NA",IF(OR(O160="NC",Q160="NC",S160="NC",U160="NC",W160="NC",O160="SF",Q160="SF",S160="SF",U160="SF",W160="SF"),"NC",IF(OR(O160="C",Q160="C",S160="C",U160="C",W160="C"),"C","")))))</f>
        <v>C</v>
      </c>
      <c r="AA160" s="197" t="str">
        <f>IF(AND(Y160="C",Z160="C"),"UTILIZOU O PDA CORRETAMENTE",IF(AND(Y160="C",Z160="NC"),"UTILIZOU O PDA CORRETAMENTE. NÃO HÁ FOTOS DE TODAS AS ETAPAS",IF(AND(Y160="NC",Z160="NC"),"NÃO UTILIZOU O PDA",IF(AND(Y160="NA",Z160="NA"),"NÃO AVALIADO POR FALHA DE SINCRONISMO"))))</f>
        <v>UTILIZOU O PDA CORRETAMENTE</v>
      </c>
      <c r="AB160" s="90" t="s">
        <v>207</v>
      </c>
      <c r="AC160" s="158" t="s">
        <v>6</v>
      </c>
      <c r="AD160" s="149" t="str">
        <f>E160</f>
        <v>SÃO PAULO</v>
      </c>
      <c r="AE160" s="93" t="s">
        <v>64</v>
      </c>
    </row>
    <row r="161" spans="1:31" ht="30" customHeight="1">
      <c r="A161" s="162" t="s">
        <v>201</v>
      </c>
      <c r="B161" s="176">
        <v>2692323536</v>
      </c>
      <c r="C161" s="176" t="s">
        <v>128</v>
      </c>
      <c r="D161" s="176" t="s">
        <v>64</v>
      </c>
      <c r="E161" s="176" t="s">
        <v>5</v>
      </c>
      <c r="F161" s="176" t="s">
        <v>1776</v>
      </c>
      <c r="G161" s="176">
        <v>216</v>
      </c>
      <c r="H161" s="176" t="s">
        <v>217</v>
      </c>
      <c r="I161" s="176" t="s">
        <v>1041</v>
      </c>
      <c r="J161" s="176" t="s">
        <v>1591</v>
      </c>
      <c r="K161" s="176" t="s">
        <v>217</v>
      </c>
      <c r="L161" s="204">
        <v>46147.490277777775</v>
      </c>
      <c r="M161" s="204">
        <v>46147.491666666669</v>
      </c>
      <c r="N161" s="176" t="s">
        <v>1614</v>
      </c>
      <c r="O161" s="155" t="s">
        <v>207</v>
      </c>
      <c r="P161" s="90"/>
      <c r="Q161" s="144" t="s">
        <v>207</v>
      </c>
      <c r="R161" s="90"/>
      <c r="S161" s="144" t="s">
        <v>207</v>
      </c>
      <c r="T161" s="90"/>
      <c r="U161" s="144" t="s">
        <v>207</v>
      </c>
      <c r="V161" s="90"/>
      <c r="W161" s="144" t="s">
        <v>207</v>
      </c>
      <c r="X161" s="90"/>
      <c r="Y161" s="144" t="s">
        <v>207</v>
      </c>
      <c r="Z161" s="177" t="str">
        <f>IF(AND(O161="",Q161="",S161="",U161="",W161=""),"",IF(OR(AND(O161&lt;&gt;"NA",O161&lt;&gt;"C",O161&lt;&gt;"NC",O161&lt;&gt;"SF",O161&lt;&gt;""),AND(Q161&lt;&gt;"NA",Q161&lt;&gt;"C",Q161&lt;&gt;"NC",Q161&lt;&gt;"SF",Q161&lt;&gt;""),AND(S161&lt;&gt;"NA",S161&lt;&gt;"C",S161&lt;&gt;"NC",S161&lt;&gt;"SF",S161&lt;&gt;""),AND(U161&lt;&gt;"NA",U161&lt;&gt;"C",U161&lt;&gt;"NC",U161&lt;&gt;"SF",U161&lt;&gt;""),AND(W161&lt;&gt;"NA",W161&lt;&gt;"C",W161&lt;&gt;"NC",W161&lt;&gt;"SF",W161&lt;&gt;"")),"FALSO",IF(AND(O161="NA",Q161="NA",S161="NA",U161="NA",W161="NA"),"NA",IF(OR(O161="NC",Q161="NC",S161="NC",U161="NC",W161="NC",O161="SF",Q161="SF",S161="SF",U161="SF",W161="SF"),"NC",IF(OR(O161="C",Q161="C",S161="C",U161="C",W161="C"),"C","")))))</f>
        <v>C</v>
      </c>
      <c r="AA161" s="197" t="str">
        <f>IF(AND(Y161="C",Z161="C"),"UTILIZOU O PDA CORRETAMENTE",IF(AND(Y161="C",Z161="NC"),"UTILIZOU O PDA CORRETAMENTE. NÃO HÁ FOTOS DE TODAS AS ETAPAS",IF(AND(Y161="NC",Z161="NC"),"NÃO UTILIZOU O PDA",IF(AND(Y161="NA",Z161="NA"),"NÃO AVALIADO POR FALHA DE SINCRONISMO"))))</f>
        <v>UTILIZOU O PDA CORRETAMENTE</v>
      </c>
      <c r="AB161" s="90" t="s">
        <v>207</v>
      </c>
      <c r="AC161" s="158" t="s">
        <v>6</v>
      </c>
      <c r="AD161" s="149" t="str">
        <f>E161</f>
        <v>SÃO PAULO</v>
      </c>
      <c r="AE161" s="93" t="s">
        <v>64</v>
      </c>
    </row>
    <row r="162" spans="1:31" ht="30" customHeight="1">
      <c r="A162" s="162" t="s">
        <v>201</v>
      </c>
      <c r="B162" s="176">
        <v>2694075279</v>
      </c>
      <c r="C162" s="176" t="s">
        <v>131</v>
      </c>
      <c r="D162" s="176" t="s">
        <v>64</v>
      </c>
      <c r="E162" s="176" t="s">
        <v>5</v>
      </c>
      <c r="F162" s="176" t="s">
        <v>422</v>
      </c>
      <c r="G162" s="176">
        <v>125</v>
      </c>
      <c r="H162" s="176" t="s">
        <v>217</v>
      </c>
      <c r="I162" s="176" t="s">
        <v>423</v>
      </c>
      <c r="J162" s="176" t="s">
        <v>1591</v>
      </c>
      <c r="K162" s="176" t="s">
        <v>217</v>
      </c>
      <c r="L162" s="204">
        <v>46167.634722222225</v>
      </c>
      <c r="M162" s="204">
        <v>46167.647222222222</v>
      </c>
      <c r="N162" s="176" t="s">
        <v>1650</v>
      </c>
      <c r="O162" s="155" t="s">
        <v>62</v>
      </c>
      <c r="P162" s="90"/>
      <c r="Q162" s="144" t="s">
        <v>62</v>
      </c>
      <c r="R162" s="90"/>
      <c r="S162" s="144" t="s">
        <v>62</v>
      </c>
      <c r="T162" s="90"/>
      <c r="U162" s="144" t="s">
        <v>62</v>
      </c>
      <c r="V162" s="90"/>
      <c r="W162" s="144" t="s">
        <v>62</v>
      </c>
      <c r="X162" s="90"/>
      <c r="Y162" s="144" t="s">
        <v>62</v>
      </c>
      <c r="Z162" s="177" t="str">
        <f>IF(AND(O162="",Q162="",S162="",U162="",W162=""),"",IF(OR(AND(O162&lt;&gt;"NA",O162&lt;&gt;"C",O162&lt;&gt;"NC",O162&lt;&gt;"SF",O162&lt;&gt;""),AND(Q162&lt;&gt;"NA",Q162&lt;&gt;"C",Q162&lt;&gt;"NC",Q162&lt;&gt;"SF",Q162&lt;&gt;""),AND(S162&lt;&gt;"NA",S162&lt;&gt;"C",S162&lt;&gt;"NC",S162&lt;&gt;"SF",S162&lt;&gt;""),AND(U162&lt;&gt;"NA",U162&lt;&gt;"C",U162&lt;&gt;"NC",U162&lt;&gt;"SF",U162&lt;&gt;""),AND(W162&lt;&gt;"NA",W162&lt;&gt;"C",W162&lt;&gt;"NC",W162&lt;&gt;"SF",W162&lt;&gt;"")),"FALSO",IF(AND(O162="NA",Q162="NA",S162="NA",U162="NA",W162="NA"),"NA",IF(OR(O162="NC",Q162="NC",S162="NC",U162="NC",W162="NC",O162="SF",Q162="SF",S162="SF",U162="SF",W162="SF"),"NC",IF(OR(O162="C",Q162="C",S162="C",U162="C",W162="C"),"C","")))))</f>
        <v>NA</v>
      </c>
      <c r="AA162" s="197" t="str">
        <f>IF(AND(Y162="C",Z162="C"),"UTILIZOU O PDA CORRETAMENTE",IF(AND(Y162="C",Z162="NC"),"UTILIZOU O PDA CORRETAMENTE. NÃO HÁ FOTOS DE TODAS AS ETAPAS",IF(AND(Y162="NC",Z162="NC"),"NÃO UTILIZOU O PDA",IF(AND(Y162="NA",Z162="NA"),"NÃO AVALIADO POR FALHA DE SINCRONISMO"))))</f>
        <v>NÃO AVALIADO POR FALHA DE SINCRONISMO</v>
      </c>
      <c r="AB162" s="90" t="s">
        <v>207</v>
      </c>
      <c r="AC162" s="158" t="s">
        <v>6</v>
      </c>
      <c r="AD162" s="149" t="str">
        <f>E162</f>
        <v>SÃO PAULO</v>
      </c>
      <c r="AE162" s="93" t="s">
        <v>64</v>
      </c>
    </row>
    <row r="163" spans="1:31" ht="30" customHeight="1">
      <c r="A163" s="162" t="s">
        <v>201</v>
      </c>
      <c r="B163" s="176">
        <v>2694211366</v>
      </c>
      <c r="C163" s="176" t="s">
        <v>128</v>
      </c>
      <c r="D163" s="176" t="s">
        <v>64</v>
      </c>
      <c r="E163" s="176" t="s">
        <v>5</v>
      </c>
      <c r="F163" s="176" t="s">
        <v>1777</v>
      </c>
      <c r="G163" s="176">
        <v>150</v>
      </c>
      <c r="H163" s="176" t="s">
        <v>211</v>
      </c>
      <c r="I163" s="176" t="s">
        <v>1190</v>
      </c>
      <c r="J163" s="176" t="s">
        <v>1591</v>
      </c>
      <c r="K163" s="176"/>
      <c r="L163" s="204">
        <v>46169.40625</v>
      </c>
      <c r="M163" s="204">
        <v>46169.419444444444</v>
      </c>
      <c r="N163" s="176" t="s">
        <v>1617</v>
      </c>
      <c r="O163" s="155" t="s">
        <v>207</v>
      </c>
      <c r="P163" s="90"/>
      <c r="Q163" s="144" t="s">
        <v>207</v>
      </c>
      <c r="R163" s="90"/>
      <c r="S163" s="144" t="s">
        <v>207</v>
      </c>
      <c r="T163" s="90"/>
      <c r="U163" s="144" t="s">
        <v>207</v>
      </c>
      <c r="V163" s="90"/>
      <c r="W163" s="144" t="s">
        <v>207</v>
      </c>
      <c r="X163" s="90"/>
      <c r="Y163" s="144" t="s">
        <v>207</v>
      </c>
      <c r="Z163" s="177" t="str">
        <f>IF(AND(O163="",Q163="",S163="",U163="",W163=""),"",IF(OR(AND(O163&lt;&gt;"NA",O163&lt;&gt;"C",O163&lt;&gt;"NC",O163&lt;&gt;"SF",O163&lt;&gt;""),AND(Q163&lt;&gt;"NA",Q163&lt;&gt;"C",Q163&lt;&gt;"NC",Q163&lt;&gt;"SF",Q163&lt;&gt;""),AND(S163&lt;&gt;"NA",S163&lt;&gt;"C",S163&lt;&gt;"NC",S163&lt;&gt;"SF",S163&lt;&gt;""),AND(U163&lt;&gt;"NA",U163&lt;&gt;"C",U163&lt;&gt;"NC",U163&lt;&gt;"SF",U163&lt;&gt;""),AND(W163&lt;&gt;"NA",W163&lt;&gt;"C",W163&lt;&gt;"NC",W163&lt;&gt;"SF",W163&lt;&gt;"")),"FALSO",IF(AND(O163="NA",Q163="NA",S163="NA",U163="NA",W163="NA"),"NA",IF(OR(O163="NC",Q163="NC",S163="NC",U163="NC",W163="NC",O163="SF",Q163="SF",S163="SF",U163="SF",W163="SF"),"NC",IF(OR(O163="C",Q163="C",S163="C",U163="C",W163="C"),"C","")))))</f>
        <v>C</v>
      </c>
      <c r="AA163" s="197" t="str">
        <f>IF(AND(Y163="C",Z163="C"),"UTILIZOU O PDA CORRETAMENTE",IF(AND(Y163="C",Z163="NC"),"UTILIZOU O PDA CORRETAMENTE. NÃO HÁ FOTOS DE TODAS AS ETAPAS",IF(AND(Y163="NC",Z163="NC"),"NÃO UTILIZOU O PDA",IF(AND(Y163="NA",Z163="NA"),"NÃO AVALIADO POR FALHA DE SINCRONISMO"))))</f>
        <v>UTILIZOU O PDA CORRETAMENTE</v>
      </c>
      <c r="AB163" s="90" t="s">
        <v>207</v>
      </c>
      <c r="AC163" s="158" t="s">
        <v>6</v>
      </c>
      <c r="AD163" s="149" t="str">
        <f>E163</f>
        <v>SÃO PAULO</v>
      </c>
      <c r="AE163" s="93" t="s">
        <v>64</v>
      </c>
    </row>
    <row r="164" spans="1:31" ht="30" customHeight="1">
      <c r="A164" s="162" t="s">
        <v>201</v>
      </c>
      <c r="B164" s="176">
        <v>2694002387</v>
      </c>
      <c r="C164" s="176" t="s">
        <v>128</v>
      </c>
      <c r="D164" s="176" t="s">
        <v>64</v>
      </c>
      <c r="E164" s="176" t="s">
        <v>5</v>
      </c>
      <c r="F164" s="176" t="s">
        <v>1778</v>
      </c>
      <c r="G164" s="176">
        <v>148</v>
      </c>
      <c r="H164" s="176"/>
      <c r="I164" s="176" t="s">
        <v>316</v>
      </c>
      <c r="J164" s="176" t="s">
        <v>1591</v>
      </c>
      <c r="K164" s="176"/>
      <c r="L164" s="204">
        <v>46165.577777777777</v>
      </c>
      <c r="M164" s="204">
        <v>46165.586111111108</v>
      </c>
      <c r="N164" s="176" t="s">
        <v>1657</v>
      </c>
      <c r="O164" s="155" t="s">
        <v>207</v>
      </c>
      <c r="P164" s="90"/>
      <c r="Q164" s="144" t="s">
        <v>207</v>
      </c>
      <c r="R164" s="90"/>
      <c r="S164" s="144" t="s">
        <v>207</v>
      </c>
      <c r="T164" s="90"/>
      <c r="U164" s="144" t="s">
        <v>207</v>
      </c>
      <c r="V164" s="90"/>
      <c r="W164" s="144" t="s">
        <v>207</v>
      </c>
      <c r="X164" s="90"/>
      <c r="Y164" s="144" t="s">
        <v>207</v>
      </c>
      <c r="Z164" s="177" t="str">
        <f>IF(AND(O164="",Q164="",S164="",U164="",W164=""),"",IF(OR(AND(O164&lt;&gt;"NA",O164&lt;&gt;"C",O164&lt;&gt;"NC",O164&lt;&gt;"SF",O164&lt;&gt;""),AND(Q164&lt;&gt;"NA",Q164&lt;&gt;"C",Q164&lt;&gt;"NC",Q164&lt;&gt;"SF",Q164&lt;&gt;""),AND(S164&lt;&gt;"NA",S164&lt;&gt;"C",S164&lt;&gt;"NC",S164&lt;&gt;"SF",S164&lt;&gt;""),AND(U164&lt;&gt;"NA",U164&lt;&gt;"C",U164&lt;&gt;"NC",U164&lt;&gt;"SF",U164&lt;&gt;""),AND(W164&lt;&gt;"NA",W164&lt;&gt;"C",W164&lt;&gt;"NC",W164&lt;&gt;"SF",W164&lt;&gt;"")),"FALSO",IF(AND(O164="NA",Q164="NA",S164="NA",U164="NA",W164="NA"),"NA",IF(OR(O164="NC",Q164="NC",S164="NC",U164="NC",W164="NC",O164="SF",Q164="SF",S164="SF",U164="SF",W164="SF"),"NC",IF(OR(O164="C",Q164="C",S164="C",U164="C",W164="C"),"C","")))))</f>
        <v>C</v>
      </c>
      <c r="AA164" s="197" t="str">
        <f>IF(AND(Y164="C",Z164="C"),"UTILIZOU O PDA CORRETAMENTE",IF(AND(Y164="C",Z164="NC"),"UTILIZOU O PDA CORRETAMENTE. NÃO HÁ FOTOS DE TODAS AS ETAPAS",IF(AND(Y164="NC",Z164="NC"),"NÃO UTILIZOU O PDA",IF(AND(Y164="NA",Z164="NA"),"NÃO AVALIADO POR FALHA DE SINCRONISMO"))))</f>
        <v>UTILIZOU O PDA CORRETAMENTE</v>
      </c>
      <c r="AB164" s="90" t="s">
        <v>207</v>
      </c>
      <c r="AC164" s="158" t="s">
        <v>6</v>
      </c>
      <c r="AD164" s="149" t="str">
        <f>E164</f>
        <v>SÃO PAULO</v>
      </c>
      <c r="AE164" s="93" t="s">
        <v>64</v>
      </c>
    </row>
    <row r="165" spans="1:31" ht="30" customHeight="1">
      <c r="A165" s="162" t="s">
        <v>201</v>
      </c>
      <c r="B165" s="176">
        <v>2618071663</v>
      </c>
      <c r="C165" s="176" t="s">
        <v>135</v>
      </c>
      <c r="D165" s="176" t="s">
        <v>125</v>
      </c>
      <c r="E165" s="176" t="s">
        <v>5</v>
      </c>
      <c r="F165" s="176" t="s">
        <v>1779</v>
      </c>
      <c r="G165" s="176">
        <v>416</v>
      </c>
      <c r="H165" s="176"/>
      <c r="I165" s="176" t="s">
        <v>383</v>
      </c>
      <c r="J165" s="176" t="s">
        <v>1600</v>
      </c>
      <c r="K165" s="176"/>
      <c r="L165" s="204">
        <v>46163.416666666664</v>
      </c>
      <c r="M165" s="204">
        <v>46163.429166666669</v>
      </c>
      <c r="N165" s="176" t="s">
        <v>270</v>
      </c>
      <c r="O165" s="155" t="s">
        <v>207</v>
      </c>
      <c r="P165" s="90"/>
      <c r="Q165" s="144" t="s">
        <v>207</v>
      </c>
      <c r="R165" s="90"/>
      <c r="S165" s="144" t="s">
        <v>207</v>
      </c>
      <c r="T165" s="90"/>
      <c r="U165" s="144" t="s">
        <v>207</v>
      </c>
      <c r="V165" s="90"/>
      <c r="W165" s="144" t="s">
        <v>207</v>
      </c>
      <c r="X165" s="90"/>
      <c r="Y165" s="144" t="s">
        <v>207</v>
      </c>
      <c r="Z165" s="177" t="str">
        <f>IF(AND(O165="",Q165="",S165="",U165="",W165=""),"",IF(OR(AND(O165&lt;&gt;"NA",O165&lt;&gt;"C",O165&lt;&gt;"NC",O165&lt;&gt;"SF",O165&lt;&gt;""),AND(Q165&lt;&gt;"NA",Q165&lt;&gt;"C",Q165&lt;&gt;"NC",Q165&lt;&gt;"SF",Q165&lt;&gt;""),AND(S165&lt;&gt;"NA",S165&lt;&gt;"C",S165&lt;&gt;"NC",S165&lt;&gt;"SF",S165&lt;&gt;""),AND(U165&lt;&gt;"NA",U165&lt;&gt;"C",U165&lt;&gt;"NC",U165&lt;&gt;"SF",U165&lt;&gt;""),AND(W165&lt;&gt;"NA",W165&lt;&gt;"C",W165&lt;&gt;"NC",W165&lt;&gt;"SF",W165&lt;&gt;"")),"FALSO",IF(AND(O165="NA",Q165="NA",S165="NA",U165="NA",W165="NA"),"NA",IF(OR(O165="NC",Q165="NC",S165="NC",U165="NC",W165="NC",O165="SF",Q165="SF",S165="SF",U165="SF",W165="SF"),"NC",IF(OR(O165="C",Q165="C",S165="C",U165="C",W165="C"),"C","")))))</f>
        <v>C</v>
      </c>
      <c r="AA165" s="197" t="str">
        <f>IF(AND(Y165="C",Z165="C"),"UTILIZOU O PDA CORRETAMENTE",IF(AND(Y165="C",Z165="NC"),"UTILIZOU O PDA CORRETAMENTE. NÃO HÁ FOTOS DE TODAS AS ETAPAS",IF(AND(Y165="NC",Z165="NC"),"NÃO UTILIZOU O PDA",IF(AND(Y165="NA",Z165="NA"),"NÃO AVALIADO POR FALHA DE SINCRONISMO"))))</f>
        <v>UTILIZOU O PDA CORRETAMENTE</v>
      </c>
      <c r="AB165" s="90" t="s">
        <v>207</v>
      </c>
      <c r="AC165" s="158" t="s">
        <v>6</v>
      </c>
      <c r="AD165" s="149" t="str">
        <f>E165</f>
        <v>SÃO PAULO</v>
      </c>
      <c r="AE165" s="93" t="s">
        <v>64</v>
      </c>
    </row>
    <row r="166" spans="1:31" ht="30" customHeight="1">
      <c r="A166" s="162" t="s">
        <v>201</v>
      </c>
      <c r="B166" s="176">
        <v>2621692784</v>
      </c>
      <c r="C166" s="176" t="s">
        <v>131</v>
      </c>
      <c r="D166" s="176" t="s">
        <v>64</v>
      </c>
      <c r="E166" s="176" t="s">
        <v>5</v>
      </c>
      <c r="F166" s="176" t="s">
        <v>1780</v>
      </c>
      <c r="G166" s="176">
        <v>447</v>
      </c>
      <c r="H166" s="176" t="s">
        <v>203</v>
      </c>
      <c r="I166" s="176" t="s">
        <v>245</v>
      </c>
      <c r="J166" s="176" t="s">
        <v>1594</v>
      </c>
      <c r="K166" s="176"/>
      <c r="L166" s="204">
        <v>46165.532638888886</v>
      </c>
      <c r="M166" s="204">
        <v>46165.53402777778</v>
      </c>
      <c r="N166" s="176" t="s">
        <v>1614</v>
      </c>
      <c r="O166" s="155" t="s">
        <v>207</v>
      </c>
      <c r="P166" s="90"/>
      <c r="Q166" s="144" t="s">
        <v>207</v>
      </c>
      <c r="R166" s="90"/>
      <c r="S166" s="144" t="s">
        <v>207</v>
      </c>
      <c r="T166" s="90"/>
      <c r="U166" s="144" t="s">
        <v>207</v>
      </c>
      <c r="V166" s="90"/>
      <c r="W166" s="144" t="s">
        <v>207</v>
      </c>
      <c r="X166" s="90"/>
      <c r="Y166" s="144" t="s">
        <v>207</v>
      </c>
      <c r="Z166" s="177" t="str">
        <f>IF(AND(O166="",Q166="",S166="",U166="",W166=""),"",IF(OR(AND(O166&lt;&gt;"NA",O166&lt;&gt;"C",O166&lt;&gt;"NC",O166&lt;&gt;"SF",O166&lt;&gt;""),AND(Q166&lt;&gt;"NA",Q166&lt;&gt;"C",Q166&lt;&gt;"NC",Q166&lt;&gt;"SF",Q166&lt;&gt;""),AND(S166&lt;&gt;"NA",S166&lt;&gt;"C",S166&lt;&gt;"NC",S166&lt;&gt;"SF",S166&lt;&gt;""),AND(U166&lt;&gt;"NA",U166&lt;&gt;"C",U166&lt;&gt;"NC",U166&lt;&gt;"SF",U166&lt;&gt;""),AND(W166&lt;&gt;"NA",W166&lt;&gt;"C",W166&lt;&gt;"NC",W166&lt;&gt;"SF",W166&lt;&gt;"")),"FALSO",IF(AND(O166="NA",Q166="NA",S166="NA",U166="NA",W166="NA"),"NA",IF(OR(O166="NC",Q166="NC",S166="NC",U166="NC",W166="NC",O166="SF",Q166="SF",S166="SF",U166="SF",W166="SF"),"NC",IF(OR(O166="C",Q166="C",S166="C",U166="C",W166="C"),"C","")))))</f>
        <v>C</v>
      </c>
      <c r="AA166" s="197" t="str">
        <f>IF(AND(Y166="C",Z166="C"),"UTILIZOU O PDA CORRETAMENTE",IF(AND(Y166="C",Z166="NC"),"UTILIZOU O PDA CORRETAMENTE. NÃO HÁ FOTOS DE TODAS AS ETAPAS",IF(AND(Y166="NC",Z166="NC"),"NÃO UTILIZOU O PDA",IF(AND(Y166="NA",Z166="NA"),"NÃO AVALIADO POR FALHA DE SINCRONISMO"))))</f>
        <v>UTILIZOU O PDA CORRETAMENTE</v>
      </c>
      <c r="AB166" s="90" t="s">
        <v>207</v>
      </c>
      <c r="AC166" s="158" t="s">
        <v>6</v>
      </c>
      <c r="AD166" s="149" t="str">
        <f>E166</f>
        <v>SÃO PAULO</v>
      </c>
      <c r="AE166" s="93" t="s">
        <v>64</v>
      </c>
    </row>
    <row r="167" spans="1:31" ht="30" customHeight="1">
      <c r="A167" s="162" t="s">
        <v>201</v>
      </c>
      <c r="B167" s="176">
        <v>2693643441</v>
      </c>
      <c r="C167" s="176" t="s">
        <v>128</v>
      </c>
      <c r="D167" s="176" t="s">
        <v>64</v>
      </c>
      <c r="E167" s="176" t="s">
        <v>5</v>
      </c>
      <c r="F167" s="176" t="s">
        <v>1781</v>
      </c>
      <c r="G167" s="176">
        <v>31</v>
      </c>
      <c r="H167" s="176"/>
      <c r="I167" s="176" t="s">
        <v>432</v>
      </c>
      <c r="J167" s="176" t="s">
        <v>1591</v>
      </c>
      <c r="K167" s="176"/>
      <c r="L167" s="204">
        <v>46161.399305555555</v>
      </c>
      <c r="M167" s="204">
        <v>46161.402083333334</v>
      </c>
      <c r="N167" s="176" t="s">
        <v>1612</v>
      </c>
      <c r="O167" s="155" t="s">
        <v>207</v>
      </c>
      <c r="P167" s="90"/>
      <c r="Q167" s="144" t="s">
        <v>207</v>
      </c>
      <c r="R167" s="90"/>
      <c r="S167" s="144" t="s">
        <v>207</v>
      </c>
      <c r="T167" s="90"/>
      <c r="U167" s="144" t="s">
        <v>207</v>
      </c>
      <c r="V167" s="90"/>
      <c r="W167" s="144" t="s">
        <v>207</v>
      </c>
      <c r="X167" s="90"/>
      <c r="Y167" s="144" t="s">
        <v>207</v>
      </c>
      <c r="Z167" s="177" t="str">
        <f>IF(AND(O167="",Q167="",S167="",U167="",W167=""),"",IF(OR(AND(O167&lt;&gt;"NA",O167&lt;&gt;"C",O167&lt;&gt;"NC",O167&lt;&gt;"SF",O167&lt;&gt;""),AND(Q167&lt;&gt;"NA",Q167&lt;&gt;"C",Q167&lt;&gt;"NC",Q167&lt;&gt;"SF",Q167&lt;&gt;""),AND(S167&lt;&gt;"NA",S167&lt;&gt;"C",S167&lt;&gt;"NC",S167&lt;&gt;"SF",S167&lt;&gt;""),AND(U167&lt;&gt;"NA",U167&lt;&gt;"C",U167&lt;&gt;"NC",U167&lt;&gt;"SF",U167&lt;&gt;""),AND(W167&lt;&gt;"NA",W167&lt;&gt;"C",W167&lt;&gt;"NC",W167&lt;&gt;"SF",W167&lt;&gt;"")),"FALSO",IF(AND(O167="NA",Q167="NA",S167="NA",U167="NA",W167="NA"),"NA",IF(OR(O167="NC",Q167="NC",S167="NC",U167="NC",W167="NC",O167="SF",Q167="SF",S167="SF",U167="SF",W167="SF"),"NC",IF(OR(O167="C",Q167="C",S167="C",U167="C",W167="C"),"C","")))))</f>
        <v>C</v>
      </c>
      <c r="AA167" s="197" t="str">
        <f>IF(AND(Y167="C",Z167="C"),"UTILIZOU O PDA CORRETAMENTE",IF(AND(Y167="C",Z167="NC"),"UTILIZOU O PDA CORRETAMENTE. NÃO HÁ FOTOS DE TODAS AS ETAPAS",IF(AND(Y167="NC",Z167="NC"),"NÃO UTILIZOU O PDA",IF(AND(Y167="NA",Z167="NA"),"NÃO AVALIADO POR FALHA DE SINCRONISMO"))))</f>
        <v>UTILIZOU O PDA CORRETAMENTE</v>
      </c>
      <c r="AB167" s="90" t="s">
        <v>207</v>
      </c>
      <c r="AC167" s="158" t="s">
        <v>6</v>
      </c>
      <c r="AD167" s="149" t="str">
        <f>E167</f>
        <v>SÃO PAULO</v>
      </c>
      <c r="AE167" s="93" t="s">
        <v>64</v>
      </c>
    </row>
    <row r="168" spans="1:31" ht="30" customHeight="1">
      <c r="A168" s="162" t="s">
        <v>201</v>
      </c>
      <c r="B168" s="176">
        <v>2621849597</v>
      </c>
      <c r="C168" s="176" t="s">
        <v>132</v>
      </c>
      <c r="D168" s="176" t="s">
        <v>64</v>
      </c>
      <c r="E168" s="176" t="s">
        <v>5</v>
      </c>
      <c r="F168" s="176" t="s">
        <v>1782</v>
      </c>
      <c r="G168" s="176">
        <v>130</v>
      </c>
      <c r="H168" s="176" t="s">
        <v>203</v>
      </c>
      <c r="I168" s="176" t="s">
        <v>329</v>
      </c>
      <c r="J168" s="176" t="s">
        <v>1594</v>
      </c>
      <c r="K168" s="176" t="s">
        <v>1783</v>
      </c>
      <c r="L168" s="204">
        <v>46167.681250000001</v>
      </c>
      <c r="M168" s="204">
        <v>46167.690972222219</v>
      </c>
      <c r="N168" s="176" t="s">
        <v>1607</v>
      </c>
      <c r="O168" s="155" t="s">
        <v>207</v>
      </c>
      <c r="P168" s="90"/>
      <c r="Q168" s="144" t="s">
        <v>207</v>
      </c>
      <c r="R168" s="90"/>
      <c r="S168" s="144" t="s">
        <v>207</v>
      </c>
      <c r="T168" s="90"/>
      <c r="U168" s="144" t="s">
        <v>207</v>
      </c>
      <c r="V168" s="90"/>
      <c r="W168" s="144" t="s">
        <v>207</v>
      </c>
      <c r="X168" s="90"/>
      <c r="Y168" s="144" t="s">
        <v>207</v>
      </c>
      <c r="Z168" s="177" t="str">
        <f>IF(AND(O168="",Q168="",S168="",U168="",W168=""),"",IF(OR(AND(O168&lt;&gt;"NA",O168&lt;&gt;"C",O168&lt;&gt;"NC",O168&lt;&gt;"SF",O168&lt;&gt;""),AND(Q168&lt;&gt;"NA",Q168&lt;&gt;"C",Q168&lt;&gt;"NC",Q168&lt;&gt;"SF",Q168&lt;&gt;""),AND(S168&lt;&gt;"NA",S168&lt;&gt;"C",S168&lt;&gt;"NC",S168&lt;&gt;"SF",S168&lt;&gt;""),AND(U168&lt;&gt;"NA",U168&lt;&gt;"C",U168&lt;&gt;"NC",U168&lt;&gt;"SF",U168&lt;&gt;""),AND(W168&lt;&gt;"NA",W168&lt;&gt;"C",W168&lt;&gt;"NC",W168&lt;&gt;"SF",W168&lt;&gt;"")),"FALSO",IF(AND(O168="NA",Q168="NA",S168="NA",U168="NA",W168="NA"),"NA",IF(OR(O168="NC",Q168="NC",S168="NC",U168="NC",W168="NC",O168="SF",Q168="SF",S168="SF",U168="SF",W168="SF"),"NC",IF(OR(O168="C",Q168="C",S168="C",U168="C",W168="C"),"C","")))))</f>
        <v>C</v>
      </c>
      <c r="AA168" s="197" t="str">
        <f>IF(AND(Y168="C",Z168="C"),"UTILIZOU O PDA CORRETAMENTE",IF(AND(Y168="C",Z168="NC"),"UTILIZOU O PDA CORRETAMENTE. NÃO HÁ FOTOS DE TODAS AS ETAPAS",IF(AND(Y168="NC",Z168="NC"),"NÃO UTILIZOU O PDA",IF(AND(Y168="NA",Z168="NA"),"NÃO AVALIADO POR FALHA DE SINCRONISMO"))))</f>
        <v>UTILIZOU O PDA CORRETAMENTE</v>
      </c>
      <c r="AB168" s="90" t="s">
        <v>207</v>
      </c>
      <c r="AC168" s="158" t="s">
        <v>6</v>
      </c>
      <c r="AD168" s="149" t="str">
        <f>E168</f>
        <v>SÃO PAULO</v>
      </c>
      <c r="AE168" s="93" t="s">
        <v>64</v>
      </c>
    </row>
    <row r="169" spans="1:31" ht="30" customHeight="1">
      <c r="A169" s="221" t="s">
        <v>201</v>
      </c>
      <c r="B169" s="222">
        <v>2693242440</v>
      </c>
      <c r="C169" s="222" t="s">
        <v>132</v>
      </c>
      <c r="D169" s="222" t="s">
        <v>64</v>
      </c>
      <c r="E169" s="222" t="s">
        <v>5</v>
      </c>
      <c r="F169" s="222" t="s">
        <v>1784</v>
      </c>
      <c r="G169" s="222">
        <v>808</v>
      </c>
      <c r="H169" s="222"/>
      <c r="I169" s="222" t="s">
        <v>642</v>
      </c>
      <c r="J169" s="222" t="s">
        <v>1591</v>
      </c>
      <c r="K169" s="222"/>
      <c r="L169" s="223">
        <v>46156.342361111114</v>
      </c>
      <c r="M169" s="223">
        <v>46156.344444444447</v>
      </c>
      <c r="N169" s="222" t="s">
        <v>1612</v>
      </c>
      <c r="O169" s="155" t="s">
        <v>207</v>
      </c>
      <c r="P169" s="90"/>
      <c r="Q169" s="144" t="s">
        <v>207</v>
      </c>
      <c r="R169" s="90"/>
      <c r="S169" s="144" t="s">
        <v>207</v>
      </c>
      <c r="T169" s="90"/>
      <c r="U169" s="144" t="s">
        <v>207</v>
      </c>
      <c r="V169" s="90"/>
      <c r="W169" s="144" t="s">
        <v>207</v>
      </c>
      <c r="X169" s="90"/>
      <c r="Y169" s="144" t="s">
        <v>207</v>
      </c>
      <c r="Z169" s="177" t="str">
        <f>IF(AND(O169="",Q169="",S169="",U169="",W169=""),"",IF(OR(AND(O169&lt;&gt;"NA",O169&lt;&gt;"C",O169&lt;&gt;"NC",O169&lt;&gt;"SF",O169&lt;&gt;""),AND(Q169&lt;&gt;"NA",Q169&lt;&gt;"C",Q169&lt;&gt;"NC",Q169&lt;&gt;"SF",Q169&lt;&gt;""),AND(S169&lt;&gt;"NA",S169&lt;&gt;"C",S169&lt;&gt;"NC",S169&lt;&gt;"SF",S169&lt;&gt;""),AND(U169&lt;&gt;"NA",U169&lt;&gt;"C",U169&lt;&gt;"NC",U169&lt;&gt;"SF",U169&lt;&gt;""),AND(W169&lt;&gt;"NA",W169&lt;&gt;"C",W169&lt;&gt;"NC",W169&lt;&gt;"SF",W169&lt;&gt;"")),"FALSO",IF(AND(O169="NA",Q169="NA",S169="NA",U169="NA",W169="NA"),"NA",IF(OR(O169="NC",Q169="NC",S169="NC",U169="NC",W169="NC",O169="SF",Q169="SF",S169="SF",U169="SF",W169="SF"),"NC",IF(OR(O169="C",Q169="C",S169="C",U169="C",W169="C"),"C","")))))</f>
        <v>C</v>
      </c>
      <c r="AA169" s="197" t="str">
        <f>IF(AND(Y169="C",Z169="C"),"UTILIZOU O PDA CORRETAMENTE",IF(AND(Y169="C",Z169="NC"),"UTILIZOU O PDA CORRETAMENTE. NÃO HÁ FOTOS DE TODAS AS ETAPAS",IF(AND(Y169="NC",Z169="NC"),"NÃO UTILIZOU O PDA",IF(AND(Y169="NA",Z169="NA"),"NÃO AVALIADO POR FALHA DE SINCRONISMO"))))</f>
        <v>UTILIZOU O PDA CORRETAMENTE</v>
      </c>
      <c r="AB169" s="90" t="s">
        <v>207</v>
      </c>
      <c r="AC169" s="158" t="s">
        <v>6</v>
      </c>
      <c r="AD169" s="149" t="str">
        <f>E169</f>
        <v>SÃO PAULO</v>
      </c>
      <c r="AE169" s="93" t="s">
        <v>64</v>
      </c>
    </row>
    <row r="170" spans="1:31" ht="30" customHeight="1">
      <c r="A170" s="162" t="s">
        <v>201</v>
      </c>
      <c r="B170" s="176">
        <v>2692726184</v>
      </c>
      <c r="C170" s="176" t="s">
        <v>128</v>
      </c>
      <c r="D170" s="176" t="s">
        <v>64</v>
      </c>
      <c r="E170" s="176" t="s">
        <v>5</v>
      </c>
      <c r="F170" s="176" t="s">
        <v>857</v>
      </c>
      <c r="G170" s="176">
        <v>625</v>
      </c>
      <c r="H170" s="176"/>
      <c r="I170" s="176" t="s">
        <v>245</v>
      </c>
      <c r="J170" s="176" t="s">
        <v>1591</v>
      </c>
      <c r="K170" s="176" t="s">
        <v>1785</v>
      </c>
      <c r="L170" s="204">
        <v>46239.433333333334</v>
      </c>
      <c r="M170" s="204">
        <v>46239.438888888886</v>
      </c>
      <c r="N170" s="176" t="s">
        <v>1680</v>
      </c>
      <c r="O170" s="155" t="s">
        <v>62</v>
      </c>
      <c r="P170" s="90"/>
      <c r="Q170" s="144" t="s">
        <v>62</v>
      </c>
      <c r="R170" s="90"/>
      <c r="S170" s="144" t="s">
        <v>62</v>
      </c>
      <c r="T170" s="90"/>
      <c r="U170" s="144" t="s">
        <v>62</v>
      </c>
      <c r="V170" s="90"/>
      <c r="W170" s="144" t="s">
        <v>62</v>
      </c>
      <c r="X170" s="90"/>
      <c r="Y170" s="144" t="s">
        <v>62</v>
      </c>
      <c r="Z170" s="177" t="str">
        <f>IF(AND(O170="",Q170="",S170="",U170="",W170=""),"",IF(OR(AND(O170&lt;&gt;"NA",O170&lt;&gt;"C",O170&lt;&gt;"NC",O170&lt;&gt;"SF",O170&lt;&gt;""),AND(Q170&lt;&gt;"NA",Q170&lt;&gt;"C",Q170&lt;&gt;"NC",Q170&lt;&gt;"SF",Q170&lt;&gt;""),AND(S170&lt;&gt;"NA",S170&lt;&gt;"C",S170&lt;&gt;"NC",S170&lt;&gt;"SF",S170&lt;&gt;""),AND(U170&lt;&gt;"NA",U170&lt;&gt;"C",U170&lt;&gt;"NC",U170&lt;&gt;"SF",U170&lt;&gt;""),AND(W170&lt;&gt;"NA",W170&lt;&gt;"C",W170&lt;&gt;"NC",W170&lt;&gt;"SF",W170&lt;&gt;"")),"FALSO",IF(AND(O170="NA",Q170="NA",S170="NA",U170="NA",W170="NA"),"NA",IF(OR(O170="NC",Q170="NC",S170="NC",U170="NC",W170="NC",O170="SF",Q170="SF",S170="SF",U170="SF",W170="SF"),"NC",IF(OR(O170="C",Q170="C",S170="C",U170="C",W170="C"),"C","")))))</f>
        <v>NA</v>
      </c>
      <c r="AA170" s="197" t="str">
        <f>IF(AND(Y170="C",Z170="C"),"UTILIZOU O PDA CORRETAMENTE",IF(AND(Y170="C",Z170="NC"),"UTILIZOU O PDA CORRETAMENTE. NÃO HÁ FOTOS DE TODAS AS ETAPAS",IF(AND(Y170="NC",Z170="NC"),"NÃO UTILIZOU O PDA",IF(AND(Y170="NA",Z170="NA"),"NÃO AVALIADO POR FALHA DE SINCRONISMO"))))</f>
        <v>NÃO AVALIADO POR FALHA DE SINCRONISMO</v>
      </c>
      <c r="AB170" s="90" t="s">
        <v>207</v>
      </c>
      <c r="AC170" s="158" t="s">
        <v>6</v>
      </c>
      <c r="AD170" s="149" t="str">
        <f>E170</f>
        <v>SÃO PAULO</v>
      </c>
      <c r="AE170" s="93" t="s">
        <v>64</v>
      </c>
    </row>
    <row r="171" spans="1:31" ht="30" customHeight="1">
      <c r="A171" s="162" t="s">
        <v>201</v>
      </c>
      <c r="B171" s="176">
        <v>2693168360</v>
      </c>
      <c r="C171" s="176" t="s">
        <v>129</v>
      </c>
      <c r="D171" s="176" t="s">
        <v>125</v>
      </c>
      <c r="E171" s="176" t="s">
        <v>5</v>
      </c>
      <c r="F171" s="176" t="s">
        <v>857</v>
      </c>
      <c r="G171" s="176">
        <v>619</v>
      </c>
      <c r="H171" s="176"/>
      <c r="I171" s="176" t="s">
        <v>245</v>
      </c>
      <c r="J171" s="176" t="s">
        <v>1671</v>
      </c>
      <c r="K171" s="176"/>
      <c r="L171" s="204">
        <v>46155.356249999997</v>
      </c>
      <c r="M171" s="204">
        <v>46155.35833333333</v>
      </c>
      <c r="N171" s="176" t="s">
        <v>1636</v>
      </c>
      <c r="O171" s="155" t="s">
        <v>207</v>
      </c>
      <c r="P171" s="90"/>
      <c r="Q171" s="144" t="s">
        <v>207</v>
      </c>
      <c r="R171" s="90"/>
      <c r="S171" s="144" t="s">
        <v>207</v>
      </c>
      <c r="T171" s="90"/>
      <c r="U171" s="144" t="s">
        <v>207</v>
      </c>
      <c r="V171" s="90"/>
      <c r="W171" s="144" t="s">
        <v>207</v>
      </c>
      <c r="X171" s="90"/>
      <c r="Y171" s="144" t="s">
        <v>207</v>
      </c>
      <c r="Z171" s="177" t="str">
        <f>IF(AND(O171="",Q171="",S171="",U171="",W171=""),"",IF(OR(AND(O171&lt;&gt;"NA",O171&lt;&gt;"C",O171&lt;&gt;"NC",O171&lt;&gt;"SF",O171&lt;&gt;""),AND(Q171&lt;&gt;"NA",Q171&lt;&gt;"C",Q171&lt;&gt;"NC",Q171&lt;&gt;"SF",Q171&lt;&gt;""),AND(S171&lt;&gt;"NA",S171&lt;&gt;"C",S171&lt;&gt;"NC",S171&lt;&gt;"SF",S171&lt;&gt;""),AND(U171&lt;&gt;"NA",U171&lt;&gt;"C",U171&lt;&gt;"NC",U171&lt;&gt;"SF",U171&lt;&gt;""),AND(W171&lt;&gt;"NA",W171&lt;&gt;"C",W171&lt;&gt;"NC",W171&lt;&gt;"SF",W171&lt;&gt;"")),"FALSO",IF(AND(O171="NA",Q171="NA",S171="NA",U171="NA",W171="NA"),"NA",IF(OR(O171="NC",Q171="NC",S171="NC",U171="NC",W171="NC",O171="SF",Q171="SF",S171="SF",U171="SF",W171="SF"),"NC",IF(OR(O171="C",Q171="C",S171="C",U171="C",W171="C"),"C","")))))</f>
        <v>C</v>
      </c>
      <c r="AA171" s="197" t="str">
        <f>IF(AND(Y171="C",Z171="C"),"UTILIZOU O PDA CORRETAMENTE",IF(AND(Y171="C",Z171="NC"),"UTILIZOU O PDA CORRETAMENTE. NÃO HÁ FOTOS DE TODAS AS ETAPAS",IF(AND(Y171="NC",Z171="NC"),"NÃO UTILIZOU O PDA",IF(AND(Y171="NA",Z171="NA"),"NÃO AVALIADO POR FALHA DE SINCRONISMO"))))</f>
        <v>UTILIZOU O PDA CORRETAMENTE</v>
      </c>
      <c r="AB171" s="90" t="s">
        <v>207</v>
      </c>
      <c r="AC171" s="158" t="s">
        <v>6</v>
      </c>
      <c r="AD171" s="149" t="str">
        <f>E171</f>
        <v>SÃO PAULO</v>
      </c>
      <c r="AE171" s="93" t="s">
        <v>64</v>
      </c>
    </row>
    <row r="172" spans="1:31" ht="30" customHeight="1">
      <c r="A172" s="162" t="s">
        <v>201</v>
      </c>
      <c r="B172" s="176">
        <v>2621078425</v>
      </c>
      <c r="C172" s="176" t="s">
        <v>131</v>
      </c>
      <c r="D172" s="176" t="s">
        <v>64</v>
      </c>
      <c r="E172" s="176" t="s">
        <v>5</v>
      </c>
      <c r="F172" s="176" t="s">
        <v>857</v>
      </c>
      <c r="G172" s="176">
        <v>188</v>
      </c>
      <c r="H172" s="176" t="s">
        <v>1786</v>
      </c>
      <c r="I172" s="176" t="s">
        <v>245</v>
      </c>
      <c r="J172" s="176" t="s">
        <v>1594</v>
      </c>
      <c r="K172" s="176" t="s">
        <v>217</v>
      </c>
      <c r="L172" s="204">
        <v>46162.486111111109</v>
      </c>
      <c r="M172" s="204">
        <v>46162.491666666669</v>
      </c>
      <c r="N172" s="176" t="s">
        <v>1623</v>
      </c>
      <c r="O172" s="155" t="s">
        <v>207</v>
      </c>
      <c r="P172" s="90"/>
      <c r="Q172" s="144" t="s">
        <v>207</v>
      </c>
      <c r="R172" s="90"/>
      <c r="S172" s="144" t="s">
        <v>207</v>
      </c>
      <c r="T172" s="90"/>
      <c r="U172" s="144" t="s">
        <v>207</v>
      </c>
      <c r="V172" s="90"/>
      <c r="W172" s="144" t="s">
        <v>207</v>
      </c>
      <c r="X172" s="90"/>
      <c r="Y172" s="144" t="s">
        <v>207</v>
      </c>
      <c r="Z172" s="177" t="str">
        <f>IF(AND(O172="",Q172="",S172="",U172="",W172=""),"",IF(OR(AND(O172&lt;&gt;"NA",O172&lt;&gt;"C",O172&lt;&gt;"NC",O172&lt;&gt;"SF",O172&lt;&gt;""),AND(Q172&lt;&gt;"NA",Q172&lt;&gt;"C",Q172&lt;&gt;"NC",Q172&lt;&gt;"SF",Q172&lt;&gt;""),AND(S172&lt;&gt;"NA",S172&lt;&gt;"C",S172&lt;&gt;"NC",S172&lt;&gt;"SF",S172&lt;&gt;""),AND(U172&lt;&gt;"NA",U172&lt;&gt;"C",U172&lt;&gt;"NC",U172&lt;&gt;"SF",U172&lt;&gt;""),AND(W172&lt;&gt;"NA",W172&lt;&gt;"C",W172&lt;&gt;"NC",W172&lt;&gt;"SF",W172&lt;&gt;"")),"FALSO",IF(AND(O172="NA",Q172="NA",S172="NA",U172="NA",W172="NA"),"NA",IF(OR(O172="NC",Q172="NC",S172="NC",U172="NC",W172="NC",O172="SF",Q172="SF",S172="SF",U172="SF",W172="SF"),"NC",IF(OR(O172="C",Q172="C",S172="C",U172="C",W172="C"),"C","")))))</f>
        <v>C</v>
      </c>
      <c r="AA172" s="197" t="str">
        <f>IF(AND(Y172="C",Z172="C"),"UTILIZOU O PDA CORRETAMENTE",IF(AND(Y172="C",Z172="NC"),"UTILIZOU O PDA CORRETAMENTE. NÃO HÁ FOTOS DE TODAS AS ETAPAS",IF(AND(Y172="NC",Z172="NC"),"NÃO UTILIZOU O PDA",IF(AND(Y172="NA",Z172="NA"),"NÃO AVALIADO POR FALHA DE SINCRONISMO"))))</f>
        <v>UTILIZOU O PDA CORRETAMENTE</v>
      </c>
      <c r="AB172" s="90" t="s">
        <v>207</v>
      </c>
      <c r="AC172" s="158" t="s">
        <v>6</v>
      </c>
      <c r="AD172" s="149" t="str">
        <f>E172</f>
        <v>SÃO PAULO</v>
      </c>
      <c r="AE172" s="93" t="s">
        <v>64</v>
      </c>
    </row>
    <row r="173" spans="1:31" ht="30" customHeight="1">
      <c r="A173" s="162" t="s">
        <v>201</v>
      </c>
      <c r="B173" s="176">
        <v>2621890762</v>
      </c>
      <c r="C173" s="176" t="s">
        <v>134</v>
      </c>
      <c r="D173" s="176" t="s">
        <v>125</v>
      </c>
      <c r="E173" s="176" t="s">
        <v>5</v>
      </c>
      <c r="F173" s="176" t="s">
        <v>857</v>
      </c>
      <c r="G173" s="176">
        <v>721</v>
      </c>
      <c r="H173" s="176" t="s">
        <v>217</v>
      </c>
      <c r="I173" s="176" t="s">
        <v>245</v>
      </c>
      <c r="J173" s="176" t="s">
        <v>1591</v>
      </c>
      <c r="K173" s="176" t="s">
        <v>1787</v>
      </c>
      <c r="L173" s="204">
        <v>46167.642361111109</v>
      </c>
      <c r="M173" s="204">
        <v>46167.643055555556</v>
      </c>
      <c r="N173" s="176" t="s">
        <v>1636</v>
      </c>
      <c r="O173" s="155" t="s">
        <v>62</v>
      </c>
      <c r="P173" s="90"/>
      <c r="Q173" s="144" t="s">
        <v>62</v>
      </c>
      <c r="R173" s="90"/>
      <c r="S173" s="144" t="s">
        <v>62</v>
      </c>
      <c r="T173" s="90"/>
      <c r="U173" s="144" t="s">
        <v>62</v>
      </c>
      <c r="V173" s="90"/>
      <c r="W173" s="144" t="s">
        <v>62</v>
      </c>
      <c r="X173" s="90"/>
      <c r="Y173" s="144" t="s">
        <v>62</v>
      </c>
      <c r="Z173" s="177" t="str">
        <f>IF(AND(O173="",Q173="",S173="",U173="",W173=""),"",IF(OR(AND(O173&lt;&gt;"NA",O173&lt;&gt;"C",O173&lt;&gt;"NC",O173&lt;&gt;"SF",O173&lt;&gt;""),AND(Q173&lt;&gt;"NA",Q173&lt;&gt;"C",Q173&lt;&gt;"NC",Q173&lt;&gt;"SF",Q173&lt;&gt;""),AND(S173&lt;&gt;"NA",S173&lt;&gt;"C",S173&lt;&gt;"NC",S173&lt;&gt;"SF",S173&lt;&gt;""),AND(U173&lt;&gt;"NA",U173&lt;&gt;"C",U173&lt;&gt;"NC",U173&lt;&gt;"SF",U173&lt;&gt;""),AND(W173&lt;&gt;"NA",W173&lt;&gt;"C",W173&lt;&gt;"NC",W173&lt;&gt;"SF",W173&lt;&gt;"")),"FALSO",IF(AND(O173="NA",Q173="NA",S173="NA",U173="NA",W173="NA"),"NA",IF(OR(O173="NC",Q173="NC",S173="NC",U173="NC",W173="NC",O173="SF",Q173="SF",S173="SF",U173="SF",W173="SF"),"NC",IF(OR(O173="C",Q173="C",S173="C",U173="C",W173="C"),"C","")))))</f>
        <v>NA</v>
      </c>
      <c r="AA173" s="197" t="str">
        <f>IF(AND(Y173="C",Z173="C"),"UTILIZOU O PDA CORRETAMENTE",IF(AND(Y173="C",Z173="NC"),"UTILIZOU O PDA CORRETAMENTE. NÃO HÁ FOTOS DE TODAS AS ETAPAS",IF(AND(Y173="NC",Z173="NC"),"NÃO UTILIZOU O PDA",IF(AND(Y173="NA",Z173="NA"),"NÃO AVALIADO POR FALHA DE SINCRONISMO"))))</f>
        <v>NÃO AVALIADO POR FALHA DE SINCRONISMO</v>
      </c>
      <c r="AB173" s="90" t="s">
        <v>207</v>
      </c>
      <c r="AC173" s="158" t="s">
        <v>6</v>
      </c>
      <c r="AD173" s="149" t="str">
        <f>E173</f>
        <v>SÃO PAULO</v>
      </c>
      <c r="AE173" s="93" t="s">
        <v>64</v>
      </c>
    </row>
    <row r="174" spans="1:31" ht="30" customHeight="1">
      <c r="A174" s="162" t="s">
        <v>201</v>
      </c>
      <c r="B174" s="176">
        <v>2619141901</v>
      </c>
      <c r="C174" s="176" t="s">
        <v>128</v>
      </c>
      <c r="D174" s="176" t="s">
        <v>64</v>
      </c>
      <c r="E174" s="176" t="s">
        <v>5</v>
      </c>
      <c r="F174" s="176" t="s">
        <v>536</v>
      </c>
      <c r="G174" s="176">
        <v>1009</v>
      </c>
      <c r="H174" s="176" t="s">
        <v>217</v>
      </c>
      <c r="I174" s="176" t="s">
        <v>1708</v>
      </c>
      <c r="J174" s="176" t="s">
        <v>1618</v>
      </c>
      <c r="K174" s="176" t="s">
        <v>217</v>
      </c>
      <c r="L174" s="204">
        <v>46208.669444444444</v>
      </c>
      <c r="M174" s="204">
        <v>46208.688888888886</v>
      </c>
      <c r="N174" s="176" t="s">
        <v>1650</v>
      </c>
      <c r="O174" s="155" t="s">
        <v>62</v>
      </c>
      <c r="P174" s="90"/>
      <c r="Q174" s="144" t="s">
        <v>62</v>
      </c>
      <c r="R174" s="90"/>
      <c r="S174" s="144" t="s">
        <v>62</v>
      </c>
      <c r="T174" s="90"/>
      <c r="U174" s="144" t="s">
        <v>62</v>
      </c>
      <c r="V174" s="90"/>
      <c r="W174" s="144" t="s">
        <v>62</v>
      </c>
      <c r="X174" s="90"/>
      <c r="Y174" s="144" t="s">
        <v>62</v>
      </c>
      <c r="Z174" s="177" t="str">
        <f>IF(AND(O174="",Q174="",S174="",U174="",W174=""),"",IF(OR(AND(O174&lt;&gt;"NA",O174&lt;&gt;"C",O174&lt;&gt;"NC",O174&lt;&gt;"SF",O174&lt;&gt;""),AND(Q174&lt;&gt;"NA",Q174&lt;&gt;"C",Q174&lt;&gt;"NC",Q174&lt;&gt;"SF",Q174&lt;&gt;""),AND(S174&lt;&gt;"NA",S174&lt;&gt;"C",S174&lt;&gt;"NC",S174&lt;&gt;"SF",S174&lt;&gt;""),AND(U174&lt;&gt;"NA",U174&lt;&gt;"C",U174&lt;&gt;"NC",U174&lt;&gt;"SF",U174&lt;&gt;""),AND(W174&lt;&gt;"NA",W174&lt;&gt;"C",W174&lt;&gt;"NC",W174&lt;&gt;"SF",W174&lt;&gt;"")),"FALSO",IF(AND(O174="NA",Q174="NA",S174="NA",U174="NA",W174="NA"),"NA",IF(OR(O174="NC",Q174="NC",S174="NC",U174="NC",W174="NC",O174="SF",Q174="SF",S174="SF",U174="SF",W174="SF"),"NC",IF(OR(O174="C",Q174="C",S174="C",U174="C",W174="C"),"C","")))))</f>
        <v>NA</v>
      </c>
      <c r="AA174" s="197" t="str">
        <f>IF(AND(Y174="C",Z174="C"),"UTILIZOU O PDA CORRETAMENTE",IF(AND(Y174="C",Z174="NC"),"UTILIZOU O PDA CORRETAMENTE. NÃO HÁ FOTOS DE TODAS AS ETAPAS",IF(AND(Y174="NC",Z174="NC"),"NÃO UTILIZOU O PDA",IF(AND(Y174="NA",Z174="NA"),"NÃO AVALIADO POR FALHA DE SINCRONISMO"))))</f>
        <v>NÃO AVALIADO POR FALHA DE SINCRONISMO</v>
      </c>
      <c r="AB174" s="90" t="s">
        <v>207</v>
      </c>
      <c r="AC174" s="158" t="s">
        <v>6</v>
      </c>
      <c r="AD174" s="149" t="str">
        <f>E174</f>
        <v>SÃO PAULO</v>
      </c>
      <c r="AE174" s="93" t="s">
        <v>64</v>
      </c>
    </row>
    <row r="175" spans="1:31" ht="30" customHeight="1">
      <c r="A175" s="162" t="s">
        <v>201</v>
      </c>
      <c r="B175" s="176">
        <v>2692580010</v>
      </c>
      <c r="C175" s="176" t="s">
        <v>128</v>
      </c>
      <c r="D175" s="176" t="s">
        <v>64</v>
      </c>
      <c r="E175" s="176" t="s">
        <v>5</v>
      </c>
      <c r="F175" s="176" t="s">
        <v>758</v>
      </c>
      <c r="G175" s="176">
        <v>494</v>
      </c>
      <c r="H175" s="176"/>
      <c r="I175" s="176" t="s">
        <v>272</v>
      </c>
      <c r="J175" s="176" t="s">
        <v>1591</v>
      </c>
      <c r="K175" s="176"/>
      <c r="L175" s="204">
        <v>46208.368055555555</v>
      </c>
      <c r="M175" s="204">
        <v>46208.369444444441</v>
      </c>
      <c r="N175" s="176" t="s">
        <v>1612</v>
      </c>
      <c r="O175" s="155" t="s">
        <v>207</v>
      </c>
      <c r="P175" s="90"/>
      <c r="Q175" s="144" t="s">
        <v>207</v>
      </c>
      <c r="R175" s="90"/>
      <c r="S175" s="144" t="s">
        <v>207</v>
      </c>
      <c r="T175" s="90"/>
      <c r="U175" s="144" t="s">
        <v>207</v>
      </c>
      <c r="V175" s="90"/>
      <c r="W175" s="144" t="s">
        <v>207</v>
      </c>
      <c r="X175" s="90"/>
      <c r="Y175" s="144" t="s">
        <v>207</v>
      </c>
      <c r="Z175" s="177" t="str">
        <f>IF(AND(O175="",Q175="",S175="",U175="",W175=""),"",IF(OR(AND(O175&lt;&gt;"NA",O175&lt;&gt;"C",O175&lt;&gt;"NC",O175&lt;&gt;"SF",O175&lt;&gt;""),AND(Q175&lt;&gt;"NA",Q175&lt;&gt;"C",Q175&lt;&gt;"NC",Q175&lt;&gt;"SF",Q175&lt;&gt;""),AND(S175&lt;&gt;"NA",S175&lt;&gt;"C",S175&lt;&gt;"NC",S175&lt;&gt;"SF",S175&lt;&gt;""),AND(U175&lt;&gt;"NA",U175&lt;&gt;"C",U175&lt;&gt;"NC",U175&lt;&gt;"SF",U175&lt;&gt;""),AND(W175&lt;&gt;"NA",W175&lt;&gt;"C",W175&lt;&gt;"NC",W175&lt;&gt;"SF",W175&lt;&gt;"")),"FALSO",IF(AND(O175="NA",Q175="NA",S175="NA",U175="NA",W175="NA"),"NA",IF(OR(O175="NC",Q175="NC",S175="NC",U175="NC",W175="NC",O175="SF",Q175="SF",S175="SF",U175="SF",W175="SF"),"NC",IF(OR(O175="C",Q175="C",S175="C",U175="C",W175="C"),"C","")))))</f>
        <v>C</v>
      </c>
      <c r="AA175" s="197" t="str">
        <f>IF(AND(Y175="C",Z175="C"),"UTILIZOU O PDA CORRETAMENTE",IF(AND(Y175="C",Z175="NC"),"UTILIZOU O PDA CORRETAMENTE. NÃO HÁ FOTOS DE TODAS AS ETAPAS",IF(AND(Y175="NC",Z175="NC"),"NÃO UTILIZOU O PDA",IF(AND(Y175="NA",Z175="NA"),"NÃO AVALIADO POR FALHA DE SINCRONISMO"))))</f>
        <v>UTILIZOU O PDA CORRETAMENTE</v>
      </c>
      <c r="AB175" s="90" t="s">
        <v>207</v>
      </c>
      <c r="AC175" s="158" t="s">
        <v>6</v>
      </c>
      <c r="AD175" s="149" t="str">
        <f>E175</f>
        <v>SÃO PAULO</v>
      </c>
      <c r="AE175" s="93" t="s">
        <v>64</v>
      </c>
    </row>
    <row r="176" spans="1:31" ht="30" customHeight="1">
      <c r="A176" s="162" t="s">
        <v>201</v>
      </c>
      <c r="B176" s="176">
        <v>2693335388</v>
      </c>
      <c r="C176" s="176" t="s">
        <v>132</v>
      </c>
      <c r="D176" s="176" t="s">
        <v>64</v>
      </c>
      <c r="E176" s="176" t="s">
        <v>5</v>
      </c>
      <c r="F176" s="176" t="s">
        <v>1788</v>
      </c>
      <c r="G176" s="176">
        <v>241</v>
      </c>
      <c r="H176" s="176" t="s">
        <v>217</v>
      </c>
      <c r="I176" s="176" t="s">
        <v>465</v>
      </c>
      <c r="J176" s="176" t="s">
        <v>1591</v>
      </c>
      <c r="K176" s="176" t="s">
        <v>217</v>
      </c>
      <c r="L176" s="204">
        <v>46157.474999999999</v>
      </c>
      <c r="M176" s="204">
        <v>46157.481944444444</v>
      </c>
      <c r="N176" s="176" t="s">
        <v>1650</v>
      </c>
      <c r="O176" s="155" t="s">
        <v>207</v>
      </c>
      <c r="P176" s="90"/>
      <c r="Q176" s="144" t="s">
        <v>207</v>
      </c>
      <c r="R176" s="90"/>
      <c r="S176" s="144" t="s">
        <v>207</v>
      </c>
      <c r="T176" s="90"/>
      <c r="U176" s="144" t="s">
        <v>207</v>
      </c>
      <c r="V176" s="90"/>
      <c r="W176" s="144" t="s">
        <v>207</v>
      </c>
      <c r="X176" s="90"/>
      <c r="Y176" s="144" t="s">
        <v>207</v>
      </c>
      <c r="Z176" s="177" t="str">
        <f>IF(AND(O176="",Q176="",S176="",U176="",W176=""),"",IF(OR(AND(O176&lt;&gt;"NA",O176&lt;&gt;"C",O176&lt;&gt;"NC",O176&lt;&gt;"SF",O176&lt;&gt;""),AND(Q176&lt;&gt;"NA",Q176&lt;&gt;"C",Q176&lt;&gt;"NC",Q176&lt;&gt;"SF",Q176&lt;&gt;""),AND(S176&lt;&gt;"NA",S176&lt;&gt;"C",S176&lt;&gt;"NC",S176&lt;&gt;"SF",S176&lt;&gt;""),AND(U176&lt;&gt;"NA",U176&lt;&gt;"C",U176&lt;&gt;"NC",U176&lt;&gt;"SF",U176&lt;&gt;""),AND(W176&lt;&gt;"NA",W176&lt;&gt;"C",W176&lt;&gt;"NC",W176&lt;&gt;"SF",W176&lt;&gt;"")),"FALSO",IF(AND(O176="NA",Q176="NA",S176="NA",U176="NA",W176="NA"),"NA",IF(OR(O176="NC",Q176="NC",S176="NC",U176="NC",W176="NC",O176="SF",Q176="SF",S176="SF",U176="SF",W176="SF"),"NC",IF(OR(O176="C",Q176="C",S176="C",U176="C",W176="C"),"C","")))))</f>
        <v>C</v>
      </c>
      <c r="AA176" s="197" t="str">
        <f>IF(AND(Y176="C",Z176="C"),"UTILIZOU O PDA CORRETAMENTE",IF(AND(Y176="C",Z176="NC"),"UTILIZOU O PDA CORRETAMENTE. NÃO HÁ FOTOS DE TODAS AS ETAPAS",IF(AND(Y176="NC",Z176="NC"),"NÃO UTILIZOU O PDA",IF(AND(Y176="NA",Z176="NA"),"NÃO AVALIADO POR FALHA DE SINCRONISMO"))))</f>
        <v>UTILIZOU O PDA CORRETAMENTE</v>
      </c>
      <c r="AB176" s="90" t="s">
        <v>207</v>
      </c>
      <c r="AC176" s="158" t="s">
        <v>6</v>
      </c>
      <c r="AD176" s="149" t="str">
        <f>E176</f>
        <v>SÃO PAULO</v>
      </c>
      <c r="AE176" s="93" t="s">
        <v>64</v>
      </c>
    </row>
    <row r="177" spans="1:31" ht="30" customHeight="1">
      <c r="A177" s="162" t="s">
        <v>201</v>
      </c>
      <c r="B177" s="176">
        <v>2618940508</v>
      </c>
      <c r="C177" s="176" t="s">
        <v>131</v>
      </c>
      <c r="D177" s="176" t="s">
        <v>64</v>
      </c>
      <c r="E177" s="176" t="s">
        <v>5</v>
      </c>
      <c r="F177" s="176" t="s">
        <v>895</v>
      </c>
      <c r="G177" s="176">
        <v>86</v>
      </c>
      <c r="H177" s="176" t="s">
        <v>203</v>
      </c>
      <c r="I177" s="176" t="s">
        <v>335</v>
      </c>
      <c r="J177" s="176" t="s">
        <v>1591</v>
      </c>
      <c r="K177" s="176" t="s">
        <v>217</v>
      </c>
      <c r="L177" s="204">
        <v>46208.459027777775</v>
      </c>
      <c r="M177" s="204">
        <v>46208.461805555555</v>
      </c>
      <c r="N177" s="176" t="s">
        <v>1617</v>
      </c>
      <c r="O177" s="155" t="s">
        <v>207</v>
      </c>
      <c r="P177" s="90"/>
      <c r="Q177" s="144" t="s">
        <v>207</v>
      </c>
      <c r="R177" s="90"/>
      <c r="S177" s="144" t="s">
        <v>207</v>
      </c>
      <c r="T177" s="90"/>
      <c r="U177" s="144" t="s">
        <v>207</v>
      </c>
      <c r="V177" s="90"/>
      <c r="W177" s="144" t="s">
        <v>207</v>
      </c>
      <c r="X177" s="90"/>
      <c r="Y177" s="144" t="s">
        <v>207</v>
      </c>
      <c r="Z177" s="177" t="str">
        <f>IF(AND(O177="",Q177="",S177="",U177="",W177=""),"",IF(OR(AND(O177&lt;&gt;"NA",O177&lt;&gt;"C",O177&lt;&gt;"NC",O177&lt;&gt;"SF",O177&lt;&gt;""),AND(Q177&lt;&gt;"NA",Q177&lt;&gt;"C",Q177&lt;&gt;"NC",Q177&lt;&gt;"SF",Q177&lt;&gt;""),AND(S177&lt;&gt;"NA",S177&lt;&gt;"C",S177&lt;&gt;"NC",S177&lt;&gt;"SF",S177&lt;&gt;""),AND(U177&lt;&gt;"NA",U177&lt;&gt;"C",U177&lt;&gt;"NC",U177&lt;&gt;"SF",U177&lt;&gt;""),AND(W177&lt;&gt;"NA",W177&lt;&gt;"C",W177&lt;&gt;"NC",W177&lt;&gt;"SF",W177&lt;&gt;"")),"FALSO",IF(AND(O177="NA",Q177="NA",S177="NA",U177="NA",W177="NA"),"NA",IF(OR(O177="NC",Q177="NC",S177="NC",U177="NC",W177="NC",O177="SF",Q177="SF",S177="SF",U177="SF",W177="SF"),"NC",IF(OR(O177="C",Q177="C",S177="C",U177="C",W177="C"),"C","")))))</f>
        <v>C</v>
      </c>
      <c r="AA177" s="197" t="str">
        <f>IF(AND(Y177="C",Z177="C"),"UTILIZOU O PDA CORRETAMENTE",IF(AND(Y177="C",Z177="NC"),"UTILIZOU O PDA CORRETAMENTE. NÃO HÁ FOTOS DE TODAS AS ETAPAS",IF(AND(Y177="NC",Z177="NC"),"NÃO UTILIZOU O PDA",IF(AND(Y177="NA",Z177="NA"),"NÃO AVALIADO POR FALHA DE SINCRONISMO"))))</f>
        <v>UTILIZOU O PDA CORRETAMENTE</v>
      </c>
      <c r="AB177" s="90" t="s">
        <v>207</v>
      </c>
      <c r="AC177" s="158" t="s">
        <v>6</v>
      </c>
      <c r="AD177" s="149" t="str">
        <f>E177</f>
        <v>SÃO PAULO</v>
      </c>
      <c r="AE177" s="93" t="s">
        <v>64</v>
      </c>
    </row>
    <row r="178" spans="1:31" ht="30" customHeight="1">
      <c r="A178" s="162" t="s">
        <v>201</v>
      </c>
      <c r="B178" s="176">
        <v>2692326739</v>
      </c>
      <c r="C178" s="176" t="s">
        <v>128</v>
      </c>
      <c r="D178" s="176" t="s">
        <v>64</v>
      </c>
      <c r="E178" s="176" t="s">
        <v>5</v>
      </c>
      <c r="F178" s="176" t="s">
        <v>863</v>
      </c>
      <c r="G178" s="176">
        <v>46</v>
      </c>
      <c r="H178" s="176"/>
      <c r="I178" s="176" t="s">
        <v>864</v>
      </c>
      <c r="J178" s="176" t="s">
        <v>1591</v>
      </c>
      <c r="K178" s="176" t="s">
        <v>1741</v>
      </c>
      <c r="L178" s="204">
        <v>46147.386111111111</v>
      </c>
      <c r="M178" s="204">
        <v>46147.39166666667</v>
      </c>
      <c r="N178" s="176" t="s">
        <v>1680</v>
      </c>
      <c r="O178" s="155" t="s">
        <v>207</v>
      </c>
      <c r="P178" s="90"/>
      <c r="Q178" s="144" t="s">
        <v>207</v>
      </c>
      <c r="R178" s="90"/>
      <c r="S178" s="144" t="s">
        <v>207</v>
      </c>
      <c r="T178" s="90"/>
      <c r="U178" s="144" t="s">
        <v>207</v>
      </c>
      <c r="V178" s="90"/>
      <c r="W178" s="144" t="s">
        <v>207</v>
      </c>
      <c r="X178" s="90"/>
      <c r="Y178" s="144" t="s">
        <v>207</v>
      </c>
      <c r="Z178" s="177" t="str">
        <f>IF(AND(O178="",Q178="",S178="",U178="",W178=""),"",IF(OR(AND(O178&lt;&gt;"NA",O178&lt;&gt;"C",O178&lt;&gt;"NC",O178&lt;&gt;"SF",O178&lt;&gt;""),AND(Q178&lt;&gt;"NA",Q178&lt;&gt;"C",Q178&lt;&gt;"NC",Q178&lt;&gt;"SF",Q178&lt;&gt;""),AND(S178&lt;&gt;"NA",S178&lt;&gt;"C",S178&lt;&gt;"NC",S178&lt;&gt;"SF",S178&lt;&gt;""),AND(U178&lt;&gt;"NA",U178&lt;&gt;"C",U178&lt;&gt;"NC",U178&lt;&gt;"SF",U178&lt;&gt;""),AND(W178&lt;&gt;"NA",W178&lt;&gt;"C",W178&lt;&gt;"NC",W178&lt;&gt;"SF",W178&lt;&gt;"")),"FALSO",IF(AND(O178="NA",Q178="NA",S178="NA",U178="NA",W178="NA"),"NA",IF(OR(O178="NC",Q178="NC",S178="NC",U178="NC",W178="NC",O178="SF",Q178="SF",S178="SF",U178="SF",W178="SF"),"NC",IF(OR(O178="C",Q178="C",S178="C",U178="C",W178="C"),"C","")))))</f>
        <v>C</v>
      </c>
      <c r="AA178" s="197" t="str">
        <f>IF(AND(Y178="C",Z178="C"),"UTILIZOU O PDA CORRETAMENTE",IF(AND(Y178="C",Z178="NC"),"UTILIZOU O PDA CORRETAMENTE. NÃO HÁ FOTOS DE TODAS AS ETAPAS",IF(AND(Y178="NC",Z178="NC"),"NÃO UTILIZOU O PDA",IF(AND(Y178="NA",Z178="NA"),"NÃO AVALIADO POR FALHA DE SINCRONISMO"))))</f>
        <v>UTILIZOU O PDA CORRETAMENTE</v>
      </c>
      <c r="AB178" s="90" t="s">
        <v>207</v>
      </c>
      <c r="AC178" s="158" t="s">
        <v>6</v>
      </c>
      <c r="AD178" s="149" t="str">
        <f>E178</f>
        <v>SÃO PAULO</v>
      </c>
      <c r="AE178" s="93" t="s">
        <v>64</v>
      </c>
    </row>
    <row r="179" spans="1:31" ht="30" customHeight="1">
      <c r="A179" s="162" t="s">
        <v>201</v>
      </c>
      <c r="B179" s="176">
        <v>2692253613</v>
      </c>
      <c r="C179" s="176" t="s">
        <v>128</v>
      </c>
      <c r="D179" s="176" t="s">
        <v>64</v>
      </c>
      <c r="E179" s="176" t="s">
        <v>5</v>
      </c>
      <c r="F179" s="176" t="s">
        <v>385</v>
      </c>
      <c r="G179" s="176">
        <v>567</v>
      </c>
      <c r="H179" s="176" t="s">
        <v>611</v>
      </c>
      <c r="I179" s="176" t="s">
        <v>329</v>
      </c>
      <c r="J179" s="176" t="s">
        <v>1591</v>
      </c>
      <c r="K179" s="176" t="s">
        <v>1789</v>
      </c>
      <c r="L179" s="204">
        <v>46117.459027777775</v>
      </c>
      <c r="M179" s="204">
        <v>46117.470833333333</v>
      </c>
      <c r="N179" s="176" t="s">
        <v>1617</v>
      </c>
      <c r="O179" s="155" t="s">
        <v>207</v>
      </c>
      <c r="P179" s="90"/>
      <c r="Q179" s="144" t="s">
        <v>207</v>
      </c>
      <c r="R179" s="90"/>
      <c r="S179" s="144" t="s">
        <v>207</v>
      </c>
      <c r="T179" s="90"/>
      <c r="U179" s="144" t="s">
        <v>207</v>
      </c>
      <c r="V179" s="90"/>
      <c r="W179" s="144" t="s">
        <v>207</v>
      </c>
      <c r="X179" s="90"/>
      <c r="Y179" s="144" t="s">
        <v>207</v>
      </c>
      <c r="Z179" s="177" t="str">
        <f>IF(AND(O179="",Q179="",S179="",U179="",W179=""),"",IF(OR(AND(O179&lt;&gt;"NA",O179&lt;&gt;"C",O179&lt;&gt;"NC",O179&lt;&gt;"SF",O179&lt;&gt;""),AND(Q179&lt;&gt;"NA",Q179&lt;&gt;"C",Q179&lt;&gt;"NC",Q179&lt;&gt;"SF",Q179&lt;&gt;""),AND(S179&lt;&gt;"NA",S179&lt;&gt;"C",S179&lt;&gt;"NC",S179&lt;&gt;"SF",S179&lt;&gt;""),AND(U179&lt;&gt;"NA",U179&lt;&gt;"C",U179&lt;&gt;"NC",U179&lt;&gt;"SF",U179&lt;&gt;""),AND(W179&lt;&gt;"NA",W179&lt;&gt;"C",W179&lt;&gt;"NC",W179&lt;&gt;"SF",W179&lt;&gt;"")),"FALSO",IF(AND(O179="NA",Q179="NA",S179="NA",U179="NA",W179="NA"),"NA",IF(OR(O179="NC",Q179="NC",S179="NC",U179="NC",W179="NC",O179="SF",Q179="SF",S179="SF",U179="SF",W179="SF"),"NC",IF(OR(O179="C",Q179="C",S179="C",U179="C",W179="C"),"C","")))))</f>
        <v>C</v>
      </c>
      <c r="AA179" s="197" t="str">
        <f>IF(AND(Y179="C",Z179="C"),"UTILIZOU O PDA CORRETAMENTE",IF(AND(Y179="C",Z179="NC"),"UTILIZOU O PDA CORRETAMENTE. NÃO HÁ FOTOS DE TODAS AS ETAPAS",IF(AND(Y179="NC",Z179="NC"),"NÃO UTILIZOU O PDA",IF(AND(Y179="NA",Z179="NA"),"NÃO AVALIADO POR FALHA DE SINCRONISMO"))))</f>
        <v>UTILIZOU O PDA CORRETAMENTE</v>
      </c>
      <c r="AB179" s="90" t="s">
        <v>207</v>
      </c>
      <c r="AC179" s="158" t="s">
        <v>6</v>
      </c>
      <c r="AD179" s="149" t="str">
        <f>E179</f>
        <v>SÃO PAULO</v>
      </c>
      <c r="AE179" s="93" t="s">
        <v>64</v>
      </c>
    </row>
    <row r="180" spans="1:31" ht="30" customHeight="1">
      <c r="A180" s="162" t="s">
        <v>201</v>
      </c>
      <c r="B180" s="176">
        <v>2693343758</v>
      </c>
      <c r="C180" s="176" t="s">
        <v>128</v>
      </c>
      <c r="D180" s="176" t="s">
        <v>64</v>
      </c>
      <c r="E180" s="176" t="s">
        <v>5</v>
      </c>
      <c r="F180" s="176" t="s">
        <v>385</v>
      </c>
      <c r="G180" s="176">
        <v>452</v>
      </c>
      <c r="H180" s="176" t="s">
        <v>203</v>
      </c>
      <c r="I180" s="176" t="s">
        <v>329</v>
      </c>
      <c r="J180" s="176" t="s">
        <v>1591</v>
      </c>
      <c r="K180" s="176" t="s">
        <v>217</v>
      </c>
      <c r="L180" s="204">
        <v>46157.491666666669</v>
      </c>
      <c r="M180" s="204">
        <v>46157.495138888888</v>
      </c>
      <c r="N180" s="176" t="s">
        <v>1617</v>
      </c>
      <c r="O180" s="155" t="s">
        <v>207</v>
      </c>
      <c r="P180" s="90"/>
      <c r="Q180" s="144" t="s">
        <v>207</v>
      </c>
      <c r="R180" s="90"/>
      <c r="S180" s="144" t="s">
        <v>207</v>
      </c>
      <c r="T180" s="90"/>
      <c r="U180" s="144" t="s">
        <v>207</v>
      </c>
      <c r="V180" s="90"/>
      <c r="W180" s="144" t="s">
        <v>207</v>
      </c>
      <c r="X180" s="90"/>
      <c r="Y180" s="144" t="s">
        <v>207</v>
      </c>
      <c r="Z180" s="177" t="str">
        <f>IF(AND(O180="",Q180="",S180="",U180="",W180=""),"",IF(OR(AND(O180&lt;&gt;"NA",O180&lt;&gt;"C",O180&lt;&gt;"NC",O180&lt;&gt;"SF",O180&lt;&gt;""),AND(Q180&lt;&gt;"NA",Q180&lt;&gt;"C",Q180&lt;&gt;"NC",Q180&lt;&gt;"SF",Q180&lt;&gt;""),AND(S180&lt;&gt;"NA",S180&lt;&gt;"C",S180&lt;&gt;"NC",S180&lt;&gt;"SF",S180&lt;&gt;""),AND(U180&lt;&gt;"NA",U180&lt;&gt;"C",U180&lt;&gt;"NC",U180&lt;&gt;"SF",U180&lt;&gt;""),AND(W180&lt;&gt;"NA",W180&lt;&gt;"C",W180&lt;&gt;"NC",W180&lt;&gt;"SF",W180&lt;&gt;"")),"FALSO",IF(AND(O180="NA",Q180="NA",S180="NA",U180="NA",W180="NA"),"NA",IF(OR(O180="NC",Q180="NC",S180="NC",U180="NC",W180="NC",O180="SF",Q180="SF",S180="SF",U180="SF",W180="SF"),"NC",IF(OR(O180="C",Q180="C",S180="C",U180="C",W180="C"),"C","")))))</f>
        <v>C</v>
      </c>
      <c r="AA180" s="197" t="str">
        <f>IF(AND(Y180="C",Z180="C"),"UTILIZOU O PDA CORRETAMENTE",IF(AND(Y180="C",Z180="NC"),"UTILIZOU O PDA CORRETAMENTE. NÃO HÁ FOTOS DE TODAS AS ETAPAS",IF(AND(Y180="NC",Z180="NC"),"NÃO UTILIZOU O PDA",IF(AND(Y180="NA",Z180="NA"),"NÃO AVALIADO POR FALHA DE SINCRONISMO"))))</f>
        <v>UTILIZOU O PDA CORRETAMENTE</v>
      </c>
      <c r="AB180" s="90" t="s">
        <v>207</v>
      </c>
      <c r="AC180" s="158" t="s">
        <v>6</v>
      </c>
      <c r="AD180" s="149" t="str">
        <f>E180</f>
        <v>SÃO PAULO</v>
      </c>
      <c r="AE180" s="93" t="s">
        <v>64</v>
      </c>
    </row>
    <row r="181" spans="1:31" ht="30" customHeight="1">
      <c r="A181" s="162" t="s">
        <v>201</v>
      </c>
      <c r="B181" s="176">
        <v>2619193774</v>
      </c>
      <c r="C181" s="176" t="s">
        <v>135</v>
      </c>
      <c r="D181" s="176" t="s">
        <v>125</v>
      </c>
      <c r="E181" s="176" t="s">
        <v>5</v>
      </c>
      <c r="F181" s="176" t="s">
        <v>1790</v>
      </c>
      <c r="G181" s="176">
        <v>188</v>
      </c>
      <c r="H181" s="176" t="s">
        <v>217</v>
      </c>
      <c r="I181" s="176" t="s">
        <v>1728</v>
      </c>
      <c r="J181" s="176" t="s">
        <v>1600</v>
      </c>
      <c r="K181" s="176" t="s">
        <v>1662</v>
      </c>
      <c r="L181" s="204">
        <v>46161.525694444441</v>
      </c>
      <c r="M181" s="204">
        <v>46161.544444444444</v>
      </c>
      <c r="N181" s="176" t="s">
        <v>270</v>
      </c>
      <c r="O181" s="155" t="s">
        <v>207</v>
      </c>
      <c r="P181" s="90"/>
      <c r="Q181" s="144" t="s">
        <v>207</v>
      </c>
      <c r="R181" s="90"/>
      <c r="S181" s="144" t="s">
        <v>207</v>
      </c>
      <c r="T181" s="90"/>
      <c r="U181" s="144" t="s">
        <v>207</v>
      </c>
      <c r="V181" s="90"/>
      <c r="W181" s="144" t="s">
        <v>207</v>
      </c>
      <c r="X181" s="90"/>
      <c r="Y181" s="144" t="s">
        <v>207</v>
      </c>
      <c r="Z181" s="177" t="str">
        <f>IF(AND(O181="",Q181="",S181="",U181="",W181=""),"",IF(OR(AND(O181&lt;&gt;"NA",O181&lt;&gt;"C",O181&lt;&gt;"NC",O181&lt;&gt;"SF",O181&lt;&gt;""),AND(Q181&lt;&gt;"NA",Q181&lt;&gt;"C",Q181&lt;&gt;"NC",Q181&lt;&gt;"SF",Q181&lt;&gt;""),AND(S181&lt;&gt;"NA",S181&lt;&gt;"C",S181&lt;&gt;"NC",S181&lt;&gt;"SF",S181&lt;&gt;""),AND(U181&lt;&gt;"NA",U181&lt;&gt;"C",U181&lt;&gt;"NC",U181&lt;&gt;"SF",U181&lt;&gt;""),AND(W181&lt;&gt;"NA",W181&lt;&gt;"C",W181&lt;&gt;"NC",W181&lt;&gt;"SF",W181&lt;&gt;"")),"FALSO",IF(AND(O181="NA",Q181="NA",S181="NA",U181="NA",W181="NA"),"NA",IF(OR(O181="NC",Q181="NC",S181="NC",U181="NC",W181="NC",O181="SF",Q181="SF",S181="SF",U181="SF",W181="SF"),"NC",IF(OR(O181="C",Q181="C",S181="C",U181="C",W181="C"),"C","")))))</f>
        <v>C</v>
      </c>
      <c r="AA181" s="197" t="str">
        <f>IF(AND(Y181="C",Z181="C"),"UTILIZOU O PDA CORRETAMENTE",IF(AND(Y181="C",Z181="NC"),"UTILIZOU O PDA CORRETAMENTE. NÃO HÁ FOTOS DE TODAS AS ETAPAS",IF(AND(Y181="NC",Z181="NC"),"NÃO UTILIZOU O PDA",IF(AND(Y181="NA",Z181="NA"),"NÃO AVALIADO POR FALHA DE SINCRONISMO"))))</f>
        <v>UTILIZOU O PDA CORRETAMENTE</v>
      </c>
      <c r="AB181" s="90" t="s">
        <v>207</v>
      </c>
      <c r="AC181" s="158" t="s">
        <v>6</v>
      </c>
      <c r="AD181" s="149" t="str">
        <f>E181</f>
        <v>SÃO PAULO</v>
      </c>
      <c r="AE181" s="93" t="s">
        <v>64</v>
      </c>
    </row>
    <row r="182" spans="1:31" ht="30" customHeight="1">
      <c r="A182" s="162" t="s">
        <v>201</v>
      </c>
      <c r="B182" s="176">
        <v>2694126188</v>
      </c>
      <c r="C182" s="176" t="s">
        <v>128</v>
      </c>
      <c r="D182" s="176" t="s">
        <v>64</v>
      </c>
      <c r="E182" s="176" t="s">
        <v>5</v>
      </c>
      <c r="F182" s="176" t="s">
        <v>1790</v>
      </c>
      <c r="G182" s="176">
        <v>93</v>
      </c>
      <c r="H182" s="176"/>
      <c r="I182" s="176" t="s">
        <v>1728</v>
      </c>
      <c r="J182" s="176" t="s">
        <v>1591</v>
      </c>
      <c r="K182" s="176" t="s">
        <v>1791</v>
      </c>
      <c r="L182" s="204">
        <v>46168.365277777775</v>
      </c>
      <c r="M182" s="204">
        <v>46168.375</v>
      </c>
      <c r="N182" s="176" t="s">
        <v>1617</v>
      </c>
      <c r="O182" s="155" t="s">
        <v>207</v>
      </c>
      <c r="P182" s="90"/>
      <c r="Q182" s="144" t="s">
        <v>207</v>
      </c>
      <c r="R182" s="90"/>
      <c r="S182" s="144" t="s">
        <v>207</v>
      </c>
      <c r="T182" s="90"/>
      <c r="U182" s="144" t="s">
        <v>207</v>
      </c>
      <c r="V182" s="90"/>
      <c r="W182" s="144" t="s">
        <v>207</v>
      </c>
      <c r="X182" s="90"/>
      <c r="Y182" s="144" t="s">
        <v>207</v>
      </c>
      <c r="Z182" s="177" t="str">
        <f>IF(AND(O182="",Q182="",S182="",U182="",W182=""),"",IF(OR(AND(O182&lt;&gt;"NA",O182&lt;&gt;"C",O182&lt;&gt;"NC",O182&lt;&gt;"SF",O182&lt;&gt;""),AND(Q182&lt;&gt;"NA",Q182&lt;&gt;"C",Q182&lt;&gt;"NC",Q182&lt;&gt;"SF",Q182&lt;&gt;""),AND(S182&lt;&gt;"NA",S182&lt;&gt;"C",S182&lt;&gt;"NC",S182&lt;&gt;"SF",S182&lt;&gt;""),AND(U182&lt;&gt;"NA",U182&lt;&gt;"C",U182&lt;&gt;"NC",U182&lt;&gt;"SF",U182&lt;&gt;""),AND(W182&lt;&gt;"NA",W182&lt;&gt;"C",W182&lt;&gt;"NC",W182&lt;&gt;"SF",W182&lt;&gt;"")),"FALSO",IF(AND(O182="NA",Q182="NA",S182="NA",U182="NA",W182="NA"),"NA",IF(OR(O182="NC",Q182="NC",S182="NC",U182="NC",W182="NC",O182="SF",Q182="SF",S182="SF",U182="SF",W182="SF"),"NC",IF(OR(O182="C",Q182="C",S182="C",U182="C",W182="C"),"C","")))))</f>
        <v>C</v>
      </c>
      <c r="AA182" s="197" t="str">
        <f>IF(AND(Y182="C",Z182="C"),"UTILIZOU O PDA CORRETAMENTE",IF(AND(Y182="C",Z182="NC"),"UTILIZOU O PDA CORRETAMENTE. NÃO HÁ FOTOS DE TODAS AS ETAPAS",IF(AND(Y182="NC",Z182="NC"),"NÃO UTILIZOU O PDA",IF(AND(Y182="NA",Z182="NA"),"NÃO AVALIADO POR FALHA DE SINCRONISMO"))))</f>
        <v>UTILIZOU O PDA CORRETAMENTE</v>
      </c>
      <c r="AB182" s="90" t="s">
        <v>207</v>
      </c>
      <c r="AC182" s="158" t="s">
        <v>6</v>
      </c>
      <c r="AD182" s="149" t="str">
        <f>E182</f>
        <v>SÃO PAULO</v>
      </c>
      <c r="AE182" s="93" t="s">
        <v>64</v>
      </c>
    </row>
    <row r="183" spans="1:31" ht="30" customHeight="1">
      <c r="A183" s="162" t="s">
        <v>201</v>
      </c>
      <c r="B183" s="176">
        <v>2693222073</v>
      </c>
      <c r="C183" s="176" t="s">
        <v>128</v>
      </c>
      <c r="D183" s="176" t="s">
        <v>64</v>
      </c>
      <c r="E183" s="176" t="s">
        <v>5</v>
      </c>
      <c r="F183" s="176" t="s">
        <v>1792</v>
      </c>
      <c r="G183" s="176">
        <v>32</v>
      </c>
      <c r="H183" s="176" t="s">
        <v>217</v>
      </c>
      <c r="I183" s="176" t="s">
        <v>1625</v>
      </c>
      <c r="J183" s="176" t="s">
        <v>1591</v>
      </c>
      <c r="K183" s="176" t="s">
        <v>217</v>
      </c>
      <c r="L183" s="204">
        <v>46155.606249999997</v>
      </c>
      <c r="M183" s="204">
        <v>46155.611805555556</v>
      </c>
      <c r="N183" s="176" t="s">
        <v>1650</v>
      </c>
      <c r="O183" s="155" t="s">
        <v>207</v>
      </c>
      <c r="P183" s="90"/>
      <c r="Q183" s="144" t="s">
        <v>207</v>
      </c>
      <c r="R183" s="90"/>
      <c r="S183" s="144" t="s">
        <v>207</v>
      </c>
      <c r="T183" s="90"/>
      <c r="U183" s="144" t="s">
        <v>207</v>
      </c>
      <c r="V183" s="90"/>
      <c r="W183" s="144" t="s">
        <v>207</v>
      </c>
      <c r="X183" s="90"/>
      <c r="Y183" s="144" t="s">
        <v>207</v>
      </c>
      <c r="Z183" s="177" t="str">
        <f>IF(AND(O183="",Q183="",S183="",U183="",W183=""),"",IF(OR(AND(O183&lt;&gt;"NA",O183&lt;&gt;"C",O183&lt;&gt;"NC",O183&lt;&gt;"SF",O183&lt;&gt;""),AND(Q183&lt;&gt;"NA",Q183&lt;&gt;"C",Q183&lt;&gt;"NC",Q183&lt;&gt;"SF",Q183&lt;&gt;""),AND(S183&lt;&gt;"NA",S183&lt;&gt;"C",S183&lt;&gt;"NC",S183&lt;&gt;"SF",S183&lt;&gt;""),AND(U183&lt;&gt;"NA",U183&lt;&gt;"C",U183&lt;&gt;"NC",U183&lt;&gt;"SF",U183&lt;&gt;""),AND(W183&lt;&gt;"NA",W183&lt;&gt;"C",W183&lt;&gt;"NC",W183&lt;&gt;"SF",W183&lt;&gt;"")),"FALSO",IF(AND(O183="NA",Q183="NA",S183="NA",U183="NA",W183="NA"),"NA",IF(OR(O183="NC",Q183="NC",S183="NC",U183="NC",W183="NC",O183="SF",Q183="SF",S183="SF",U183="SF",W183="SF"),"NC",IF(OR(O183="C",Q183="C",S183="C",U183="C",W183="C"),"C","")))))</f>
        <v>C</v>
      </c>
      <c r="AA183" s="197" t="str">
        <f>IF(AND(Y183="C",Z183="C"),"UTILIZOU O PDA CORRETAMENTE",IF(AND(Y183="C",Z183="NC"),"UTILIZOU O PDA CORRETAMENTE. NÃO HÁ FOTOS DE TODAS AS ETAPAS",IF(AND(Y183="NC",Z183="NC"),"NÃO UTILIZOU O PDA",IF(AND(Y183="NA",Z183="NA"),"NÃO AVALIADO POR FALHA DE SINCRONISMO"))))</f>
        <v>UTILIZOU O PDA CORRETAMENTE</v>
      </c>
      <c r="AB183" s="90" t="s">
        <v>207</v>
      </c>
      <c r="AC183" s="158" t="s">
        <v>6</v>
      </c>
      <c r="AD183" s="149" t="str">
        <f>E183</f>
        <v>SÃO PAULO</v>
      </c>
      <c r="AE183" s="93" t="s">
        <v>64</v>
      </c>
    </row>
    <row r="184" spans="1:31" ht="30" customHeight="1">
      <c r="A184" s="162" t="s">
        <v>201</v>
      </c>
      <c r="B184" s="176">
        <v>2693591559</v>
      </c>
      <c r="C184" s="176" t="s">
        <v>128</v>
      </c>
      <c r="D184" s="176" t="s">
        <v>64</v>
      </c>
      <c r="E184" s="176" t="s">
        <v>5</v>
      </c>
      <c r="F184" s="176" t="s">
        <v>1793</v>
      </c>
      <c r="G184" s="176">
        <v>21</v>
      </c>
      <c r="H184" s="176" t="s">
        <v>203</v>
      </c>
      <c r="I184" s="176" t="s">
        <v>761</v>
      </c>
      <c r="J184" s="176" t="s">
        <v>1591</v>
      </c>
      <c r="K184" s="176"/>
      <c r="L184" s="204">
        <v>46161.398611111108</v>
      </c>
      <c r="M184" s="204">
        <v>46161.4</v>
      </c>
      <c r="N184" s="176" t="s">
        <v>1596</v>
      </c>
      <c r="O184" s="155" t="s">
        <v>207</v>
      </c>
      <c r="P184" s="90"/>
      <c r="Q184" s="144" t="s">
        <v>207</v>
      </c>
      <c r="R184" s="90"/>
      <c r="S184" s="144" t="s">
        <v>207</v>
      </c>
      <c r="T184" s="90"/>
      <c r="U184" s="144" t="s">
        <v>207</v>
      </c>
      <c r="V184" s="90"/>
      <c r="W184" s="144" t="s">
        <v>207</v>
      </c>
      <c r="X184" s="90"/>
      <c r="Y184" s="144" t="s">
        <v>207</v>
      </c>
      <c r="Z184" s="177" t="str">
        <f>IF(AND(O184="",Q184="",S184="",U184="",W184=""),"",IF(OR(AND(O184&lt;&gt;"NA",O184&lt;&gt;"C",O184&lt;&gt;"NC",O184&lt;&gt;"SF",O184&lt;&gt;""),AND(Q184&lt;&gt;"NA",Q184&lt;&gt;"C",Q184&lt;&gt;"NC",Q184&lt;&gt;"SF",Q184&lt;&gt;""),AND(S184&lt;&gt;"NA",S184&lt;&gt;"C",S184&lt;&gt;"NC",S184&lt;&gt;"SF",S184&lt;&gt;""),AND(U184&lt;&gt;"NA",U184&lt;&gt;"C",U184&lt;&gt;"NC",U184&lt;&gt;"SF",U184&lt;&gt;""),AND(W184&lt;&gt;"NA",W184&lt;&gt;"C",W184&lt;&gt;"NC",W184&lt;&gt;"SF",W184&lt;&gt;"")),"FALSO",IF(AND(O184="NA",Q184="NA",S184="NA",U184="NA",W184="NA"),"NA",IF(OR(O184="NC",Q184="NC",S184="NC",U184="NC",W184="NC",O184="SF",Q184="SF",S184="SF",U184="SF",W184="SF"),"NC",IF(OR(O184="C",Q184="C",S184="C",U184="C",W184="C"),"C","")))))</f>
        <v>C</v>
      </c>
      <c r="AA184" s="197" t="str">
        <f>IF(AND(Y184="C",Z184="C"),"UTILIZOU O PDA CORRETAMENTE",IF(AND(Y184="C",Z184="NC"),"UTILIZOU O PDA CORRETAMENTE. NÃO HÁ FOTOS DE TODAS AS ETAPAS",IF(AND(Y184="NC",Z184="NC"),"NÃO UTILIZOU O PDA",IF(AND(Y184="NA",Z184="NA"),"NÃO AVALIADO POR FALHA DE SINCRONISMO"))))</f>
        <v>UTILIZOU O PDA CORRETAMENTE</v>
      </c>
      <c r="AB184" s="90" t="s">
        <v>207</v>
      </c>
      <c r="AC184" s="158" t="s">
        <v>6</v>
      </c>
      <c r="AD184" s="149" t="str">
        <f>E184</f>
        <v>SÃO PAULO</v>
      </c>
      <c r="AE184" s="93" t="s">
        <v>64</v>
      </c>
    </row>
    <row r="185" spans="1:31" ht="30" customHeight="1">
      <c r="A185" s="162" t="s">
        <v>201</v>
      </c>
      <c r="B185" s="176">
        <v>2692840123</v>
      </c>
      <c r="C185" s="176" t="s">
        <v>128</v>
      </c>
      <c r="D185" s="176" t="s">
        <v>64</v>
      </c>
      <c r="E185" s="176" t="s">
        <v>5</v>
      </c>
      <c r="F185" s="176" t="s">
        <v>1794</v>
      </c>
      <c r="G185" s="176">
        <v>163</v>
      </c>
      <c r="H185" s="176" t="s">
        <v>211</v>
      </c>
      <c r="I185" s="176" t="s">
        <v>1190</v>
      </c>
      <c r="J185" s="176" t="s">
        <v>1591</v>
      </c>
      <c r="K185" s="176"/>
      <c r="L185" s="204">
        <v>46270.521527777775</v>
      </c>
      <c r="M185" s="204">
        <v>46270.527083333334</v>
      </c>
      <c r="N185" s="176" t="s">
        <v>1612</v>
      </c>
      <c r="O185" s="155" t="s">
        <v>207</v>
      </c>
      <c r="P185" s="90"/>
      <c r="Q185" s="144" t="s">
        <v>207</v>
      </c>
      <c r="R185" s="90"/>
      <c r="S185" s="144" t="s">
        <v>207</v>
      </c>
      <c r="T185" s="90"/>
      <c r="U185" s="144" t="s">
        <v>207</v>
      </c>
      <c r="V185" s="90"/>
      <c r="W185" s="144" t="s">
        <v>207</v>
      </c>
      <c r="X185" s="90"/>
      <c r="Y185" s="144" t="s">
        <v>207</v>
      </c>
      <c r="Z185" s="177" t="str">
        <f>IF(AND(O185="",Q185="",S185="",U185="",W185=""),"",IF(OR(AND(O185&lt;&gt;"NA",O185&lt;&gt;"C",O185&lt;&gt;"NC",O185&lt;&gt;"SF",O185&lt;&gt;""),AND(Q185&lt;&gt;"NA",Q185&lt;&gt;"C",Q185&lt;&gt;"NC",Q185&lt;&gt;"SF",Q185&lt;&gt;""),AND(S185&lt;&gt;"NA",S185&lt;&gt;"C",S185&lt;&gt;"NC",S185&lt;&gt;"SF",S185&lt;&gt;""),AND(U185&lt;&gt;"NA",U185&lt;&gt;"C",U185&lt;&gt;"NC",U185&lt;&gt;"SF",U185&lt;&gt;""),AND(W185&lt;&gt;"NA",W185&lt;&gt;"C",W185&lt;&gt;"NC",W185&lt;&gt;"SF",W185&lt;&gt;"")),"FALSO",IF(AND(O185="NA",Q185="NA",S185="NA",U185="NA",W185="NA"),"NA",IF(OR(O185="NC",Q185="NC",S185="NC",U185="NC",W185="NC",O185="SF",Q185="SF",S185="SF",U185="SF",W185="SF"),"NC",IF(OR(O185="C",Q185="C",S185="C",U185="C",W185="C"),"C","")))))</f>
        <v>C</v>
      </c>
      <c r="AA185" s="197" t="str">
        <f>IF(AND(Y185="C",Z185="C"),"UTILIZOU O PDA CORRETAMENTE",IF(AND(Y185="C",Z185="NC"),"UTILIZOU O PDA CORRETAMENTE. NÃO HÁ FOTOS DE TODAS AS ETAPAS",IF(AND(Y185="NC",Z185="NC"),"NÃO UTILIZOU O PDA",IF(AND(Y185="NA",Z185="NA"),"NÃO AVALIADO POR FALHA DE SINCRONISMO"))))</f>
        <v>UTILIZOU O PDA CORRETAMENTE</v>
      </c>
      <c r="AB185" s="90" t="s">
        <v>207</v>
      </c>
      <c r="AC185" s="158" t="s">
        <v>6</v>
      </c>
      <c r="AD185" s="149" t="str">
        <f>E185</f>
        <v>SÃO PAULO</v>
      </c>
      <c r="AE185" s="93" t="s">
        <v>64</v>
      </c>
    </row>
    <row r="186" spans="1:31" ht="30" customHeight="1">
      <c r="A186" s="162" t="s">
        <v>201</v>
      </c>
      <c r="B186" s="176">
        <v>2619137118</v>
      </c>
      <c r="C186" s="176" t="s">
        <v>128</v>
      </c>
      <c r="D186" s="176" t="s">
        <v>64</v>
      </c>
      <c r="E186" s="176" t="s">
        <v>5</v>
      </c>
      <c r="F186" s="176" t="s">
        <v>1795</v>
      </c>
      <c r="G186" s="176">
        <v>70</v>
      </c>
      <c r="H186" s="176"/>
      <c r="I186" s="176" t="s">
        <v>245</v>
      </c>
      <c r="J186" s="176" t="s">
        <v>1618</v>
      </c>
      <c r="K186" s="176"/>
      <c r="L186" s="204">
        <v>46208.440972222219</v>
      </c>
      <c r="M186" s="204">
        <v>46208.452777777777</v>
      </c>
      <c r="N186" s="176" t="s">
        <v>1636</v>
      </c>
      <c r="O186" s="155" t="s">
        <v>207</v>
      </c>
      <c r="P186" s="90"/>
      <c r="Q186" s="144" t="s">
        <v>207</v>
      </c>
      <c r="R186" s="90"/>
      <c r="S186" s="144" t="s">
        <v>207</v>
      </c>
      <c r="T186" s="90"/>
      <c r="U186" s="144" t="s">
        <v>207</v>
      </c>
      <c r="V186" s="90"/>
      <c r="W186" s="144" t="s">
        <v>230</v>
      </c>
      <c r="X186" s="90"/>
      <c r="Y186" s="144" t="s">
        <v>207</v>
      </c>
      <c r="Z186" s="177" t="str">
        <f>IF(AND(O186="",Q186="",S186="",U186="",W186=""),"",IF(OR(AND(O186&lt;&gt;"NA",O186&lt;&gt;"C",O186&lt;&gt;"NC",O186&lt;&gt;"SF",O186&lt;&gt;""),AND(Q186&lt;&gt;"NA",Q186&lt;&gt;"C",Q186&lt;&gt;"NC",Q186&lt;&gt;"SF",Q186&lt;&gt;""),AND(S186&lt;&gt;"NA",S186&lt;&gt;"C",S186&lt;&gt;"NC",S186&lt;&gt;"SF",S186&lt;&gt;""),AND(U186&lt;&gt;"NA",U186&lt;&gt;"C",U186&lt;&gt;"NC",U186&lt;&gt;"SF",U186&lt;&gt;""),AND(W186&lt;&gt;"NA",W186&lt;&gt;"C",W186&lt;&gt;"NC",W186&lt;&gt;"SF",W186&lt;&gt;"")),"FALSO",IF(AND(O186="NA",Q186="NA",S186="NA",U186="NA",W186="NA"),"NA",IF(OR(O186="NC",Q186="NC",S186="NC",U186="NC",W186="NC",O186="SF",Q186="SF",S186="SF",U186="SF",W186="SF"),"NC",IF(OR(O186="C",Q186="C",S186="C",U186="C",W186="C"),"C","")))))</f>
        <v>NC</v>
      </c>
      <c r="AA186" s="197" t="str">
        <f>IF(AND(Y186="C",Z186="C"),"UTILIZOU O PDA CORRETAMENTE",IF(AND(Y186="C",Z186="NC"),"UTILIZOU O PDA CORRETAMENTE. NÃO HÁ FOTOS DE TODAS AS ETAPAS",IF(AND(Y186="NC",Z186="NC"),"NÃO UTILIZOU O PDA",IF(AND(Y186="NA",Z186="NA"),"NÃO AVALIADO POR FALHA DE SINCRONISMO"))))</f>
        <v>UTILIZOU O PDA CORRETAMENTE. NÃO HÁ FOTOS DE TODAS AS ETAPAS</v>
      </c>
      <c r="AB186" s="90" t="s">
        <v>207</v>
      </c>
      <c r="AC186" s="158" t="s">
        <v>6</v>
      </c>
      <c r="AD186" s="149" t="str">
        <f>E186</f>
        <v>SÃO PAULO</v>
      </c>
      <c r="AE186" s="93" t="s">
        <v>64</v>
      </c>
    </row>
    <row r="187" spans="1:31" ht="30" customHeight="1">
      <c r="A187" s="162" t="s">
        <v>201</v>
      </c>
      <c r="B187" s="176">
        <v>2621781639</v>
      </c>
      <c r="C187" s="176" t="s">
        <v>128</v>
      </c>
      <c r="D187" s="176" t="s">
        <v>64</v>
      </c>
      <c r="E187" s="176" t="s">
        <v>5</v>
      </c>
      <c r="F187" s="176" t="s">
        <v>1795</v>
      </c>
      <c r="G187" s="176">
        <v>495</v>
      </c>
      <c r="H187" s="176" t="s">
        <v>217</v>
      </c>
      <c r="I187" s="176" t="s">
        <v>245</v>
      </c>
      <c r="J187" s="176" t="s">
        <v>1591</v>
      </c>
      <c r="K187" s="176" t="s">
        <v>1796</v>
      </c>
      <c r="L187" s="204">
        <v>46165.673611111109</v>
      </c>
      <c r="M187" s="204">
        <v>46165.680555555555</v>
      </c>
      <c r="N187" s="176" t="s">
        <v>1632</v>
      </c>
      <c r="O187" s="155" t="s">
        <v>62</v>
      </c>
      <c r="P187" s="90"/>
      <c r="Q187" s="144" t="s">
        <v>62</v>
      </c>
      <c r="R187" s="90"/>
      <c r="S187" s="144" t="s">
        <v>62</v>
      </c>
      <c r="T187" s="90"/>
      <c r="U187" s="144" t="s">
        <v>62</v>
      </c>
      <c r="V187" s="90"/>
      <c r="W187" s="144" t="s">
        <v>62</v>
      </c>
      <c r="X187" s="90"/>
      <c r="Y187" s="144" t="s">
        <v>62</v>
      </c>
      <c r="Z187" s="177" t="str">
        <f>IF(AND(O187="",Q187="",S187="",U187="",W187=""),"",IF(OR(AND(O187&lt;&gt;"NA",O187&lt;&gt;"C",O187&lt;&gt;"NC",O187&lt;&gt;"SF",O187&lt;&gt;""),AND(Q187&lt;&gt;"NA",Q187&lt;&gt;"C",Q187&lt;&gt;"NC",Q187&lt;&gt;"SF",Q187&lt;&gt;""),AND(S187&lt;&gt;"NA",S187&lt;&gt;"C",S187&lt;&gt;"NC",S187&lt;&gt;"SF",S187&lt;&gt;""),AND(U187&lt;&gt;"NA",U187&lt;&gt;"C",U187&lt;&gt;"NC",U187&lt;&gt;"SF",U187&lt;&gt;""),AND(W187&lt;&gt;"NA",W187&lt;&gt;"C",W187&lt;&gt;"NC",W187&lt;&gt;"SF",W187&lt;&gt;"")),"FALSO",IF(AND(O187="NA",Q187="NA",S187="NA",U187="NA",W187="NA"),"NA",IF(OR(O187="NC",Q187="NC",S187="NC",U187="NC",W187="NC",O187="SF",Q187="SF",S187="SF",U187="SF",W187="SF"),"NC",IF(OR(O187="C",Q187="C",S187="C",U187="C",W187="C"),"C","")))))</f>
        <v>NA</v>
      </c>
      <c r="AA187" s="197" t="str">
        <f>IF(AND(Y187="C",Z187="C"),"UTILIZOU O PDA CORRETAMENTE",IF(AND(Y187="C",Z187="NC"),"UTILIZOU O PDA CORRETAMENTE. NÃO HÁ FOTOS DE TODAS AS ETAPAS",IF(AND(Y187="NC",Z187="NC"),"NÃO UTILIZOU O PDA",IF(AND(Y187="NA",Z187="NA"),"NÃO AVALIADO POR FALHA DE SINCRONISMO"))))</f>
        <v>NÃO AVALIADO POR FALHA DE SINCRONISMO</v>
      </c>
      <c r="AB187" s="90" t="s">
        <v>207</v>
      </c>
      <c r="AC187" s="158" t="s">
        <v>6</v>
      </c>
      <c r="AD187" s="149" t="str">
        <f>E187</f>
        <v>SÃO PAULO</v>
      </c>
      <c r="AE187" s="93" t="s">
        <v>64</v>
      </c>
    </row>
    <row r="188" spans="1:31" ht="30" customHeight="1">
      <c r="A188" s="162" t="s">
        <v>201</v>
      </c>
      <c r="B188" s="176">
        <v>2692677229</v>
      </c>
      <c r="C188" s="176" t="s">
        <v>132</v>
      </c>
      <c r="D188" s="176" t="s">
        <v>64</v>
      </c>
      <c r="E188" s="176" t="s">
        <v>5</v>
      </c>
      <c r="F188" s="176" t="s">
        <v>1555</v>
      </c>
      <c r="G188" s="176">
        <v>215</v>
      </c>
      <c r="H188" s="176" t="s">
        <v>203</v>
      </c>
      <c r="I188" s="176" t="s">
        <v>601</v>
      </c>
      <c r="J188" s="176" t="s">
        <v>1591</v>
      </c>
      <c r="K188" s="176" t="s">
        <v>1797</v>
      </c>
      <c r="L188" s="204">
        <v>46208.555555555555</v>
      </c>
      <c r="M188" s="204">
        <v>46208.55972222222</v>
      </c>
      <c r="N188" s="176" t="s">
        <v>1650</v>
      </c>
      <c r="O188" s="155" t="s">
        <v>207</v>
      </c>
      <c r="P188" s="90"/>
      <c r="Q188" s="144" t="s">
        <v>207</v>
      </c>
      <c r="R188" s="90"/>
      <c r="S188" s="144" t="s">
        <v>207</v>
      </c>
      <c r="T188" s="90"/>
      <c r="U188" s="144" t="s">
        <v>207</v>
      </c>
      <c r="V188" s="90"/>
      <c r="W188" s="144" t="s">
        <v>207</v>
      </c>
      <c r="X188" s="90"/>
      <c r="Y188" s="144" t="s">
        <v>207</v>
      </c>
      <c r="Z188" s="177" t="str">
        <f>IF(AND(O188="",Q188="",S188="",U188="",W188=""),"",IF(OR(AND(O188&lt;&gt;"NA",O188&lt;&gt;"C",O188&lt;&gt;"NC",O188&lt;&gt;"SF",O188&lt;&gt;""),AND(Q188&lt;&gt;"NA",Q188&lt;&gt;"C",Q188&lt;&gt;"NC",Q188&lt;&gt;"SF",Q188&lt;&gt;""),AND(S188&lt;&gt;"NA",S188&lt;&gt;"C",S188&lt;&gt;"NC",S188&lt;&gt;"SF",S188&lt;&gt;""),AND(U188&lt;&gt;"NA",U188&lt;&gt;"C",U188&lt;&gt;"NC",U188&lt;&gt;"SF",U188&lt;&gt;""),AND(W188&lt;&gt;"NA",W188&lt;&gt;"C",W188&lt;&gt;"NC",W188&lt;&gt;"SF",W188&lt;&gt;"")),"FALSO",IF(AND(O188="NA",Q188="NA",S188="NA",U188="NA",W188="NA"),"NA",IF(OR(O188="NC",Q188="NC",S188="NC",U188="NC",W188="NC",O188="SF",Q188="SF",S188="SF",U188="SF",W188="SF"),"NC",IF(OR(O188="C",Q188="C",S188="C",U188="C",W188="C"),"C","")))))</f>
        <v>C</v>
      </c>
      <c r="AA188" s="197" t="str">
        <f>IF(AND(Y188="C",Z188="C"),"UTILIZOU O PDA CORRETAMENTE",IF(AND(Y188="C",Z188="NC"),"UTILIZOU O PDA CORRETAMENTE. NÃO HÁ FOTOS DE TODAS AS ETAPAS",IF(AND(Y188="NC",Z188="NC"),"NÃO UTILIZOU O PDA",IF(AND(Y188="NA",Z188="NA"),"NÃO AVALIADO POR FALHA DE SINCRONISMO"))))</f>
        <v>UTILIZOU O PDA CORRETAMENTE</v>
      </c>
      <c r="AB188" s="90" t="s">
        <v>207</v>
      </c>
      <c r="AC188" s="158" t="s">
        <v>6</v>
      </c>
      <c r="AD188" s="149" t="str">
        <f>E188</f>
        <v>SÃO PAULO</v>
      </c>
      <c r="AE188" s="93" t="s">
        <v>64</v>
      </c>
    </row>
    <row r="189" spans="1:31" ht="30" customHeight="1">
      <c r="A189" s="162" t="s">
        <v>201</v>
      </c>
      <c r="B189" s="176">
        <v>2618736657</v>
      </c>
      <c r="C189" s="176" t="s">
        <v>132</v>
      </c>
      <c r="D189" s="176" t="s">
        <v>64</v>
      </c>
      <c r="E189" s="176" t="s">
        <v>5</v>
      </c>
      <c r="F189" s="176" t="s">
        <v>1798</v>
      </c>
      <c r="G189" s="176">
        <v>94</v>
      </c>
      <c r="H189" s="176" t="s">
        <v>203</v>
      </c>
      <c r="I189" s="176" t="s">
        <v>1799</v>
      </c>
      <c r="J189" s="176" t="s">
        <v>1591</v>
      </c>
      <c r="K189" s="176"/>
      <c r="L189" s="204">
        <v>46178.440972222219</v>
      </c>
      <c r="M189" s="204">
        <v>46178.447916666664</v>
      </c>
      <c r="N189" s="176" t="s">
        <v>1617</v>
      </c>
      <c r="O189" s="155" t="s">
        <v>207</v>
      </c>
      <c r="P189" s="90"/>
      <c r="Q189" s="144" t="s">
        <v>207</v>
      </c>
      <c r="R189" s="90"/>
      <c r="S189" s="144" t="s">
        <v>207</v>
      </c>
      <c r="T189" s="90"/>
      <c r="U189" s="144" t="s">
        <v>207</v>
      </c>
      <c r="V189" s="90"/>
      <c r="W189" s="144" t="s">
        <v>207</v>
      </c>
      <c r="X189" s="90"/>
      <c r="Y189" s="144" t="s">
        <v>207</v>
      </c>
      <c r="Z189" s="177" t="str">
        <f>IF(AND(O189="",Q189="",S189="",U189="",W189=""),"",IF(OR(AND(O189&lt;&gt;"NA",O189&lt;&gt;"C",O189&lt;&gt;"NC",O189&lt;&gt;"SF",O189&lt;&gt;""),AND(Q189&lt;&gt;"NA",Q189&lt;&gt;"C",Q189&lt;&gt;"NC",Q189&lt;&gt;"SF",Q189&lt;&gt;""),AND(S189&lt;&gt;"NA",S189&lt;&gt;"C",S189&lt;&gt;"NC",S189&lt;&gt;"SF",S189&lt;&gt;""),AND(U189&lt;&gt;"NA",U189&lt;&gt;"C",U189&lt;&gt;"NC",U189&lt;&gt;"SF",U189&lt;&gt;""),AND(W189&lt;&gt;"NA",W189&lt;&gt;"C",W189&lt;&gt;"NC",W189&lt;&gt;"SF",W189&lt;&gt;"")),"FALSO",IF(AND(O189="NA",Q189="NA",S189="NA",U189="NA",W189="NA"),"NA",IF(OR(O189="NC",Q189="NC",S189="NC",U189="NC",W189="NC",O189="SF",Q189="SF",S189="SF",U189="SF",W189="SF"),"NC",IF(OR(O189="C",Q189="C",S189="C",U189="C",W189="C"),"C","")))))</f>
        <v>C</v>
      </c>
      <c r="AA189" s="197" t="str">
        <f>IF(AND(Y189="C",Z189="C"),"UTILIZOU O PDA CORRETAMENTE",IF(AND(Y189="C",Z189="NC"),"UTILIZOU O PDA CORRETAMENTE. NÃO HÁ FOTOS DE TODAS AS ETAPAS",IF(AND(Y189="NC",Z189="NC"),"NÃO UTILIZOU O PDA",IF(AND(Y189="NA",Z189="NA"),"NÃO AVALIADO POR FALHA DE SINCRONISMO"))))</f>
        <v>UTILIZOU O PDA CORRETAMENTE</v>
      </c>
      <c r="AB189" s="90" t="s">
        <v>207</v>
      </c>
      <c r="AC189" s="158" t="s">
        <v>6</v>
      </c>
      <c r="AD189" s="149" t="str">
        <f>E189</f>
        <v>SÃO PAULO</v>
      </c>
      <c r="AE189" s="93" t="s">
        <v>64</v>
      </c>
    </row>
    <row r="190" spans="1:31" ht="30" customHeight="1">
      <c r="A190" s="221" t="s">
        <v>201</v>
      </c>
      <c r="B190" s="222">
        <v>2693238791</v>
      </c>
      <c r="C190" s="222" t="s">
        <v>128</v>
      </c>
      <c r="D190" s="222" t="s">
        <v>64</v>
      </c>
      <c r="E190" s="222" t="s">
        <v>5</v>
      </c>
      <c r="F190" s="222" t="s">
        <v>1798</v>
      </c>
      <c r="G190" s="222">
        <v>501</v>
      </c>
      <c r="H190" s="222" t="s">
        <v>217</v>
      </c>
      <c r="I190" s="222" t="s">
        <v>1799</v>
      </c>
      <c r="J190" s="222" t="s">
        <v>1591</v>
      </c>
      <c r="K190" s="222" t="s">
        <v>217</v>
      </c>
      <c r="L190" s="223">
        <v>46156.465277777781</v>
      </c>
      <c r="M190" s="223">
        <v>46156.475694444445</v>
      </c>
      <c r="N190" s="222" t="s">
        <v>1617</v>
      </c>
      <c r="O190" s="155" t="s">
        <v>207</v>
      </c>
      <c r="P190" s="90"/>
      <c r="Q190" s="144" t="s">
        <v>207</v>
      </c>
      <c r="R190" s="90"/>
      <c r="S190" s="144" t="s">
        <v>207</v>
      </c>
      <c r="T190" s="90"/>
      <c r="U190" s="144" t="s">
        <v>207</v>
      </c>
      <c r="V190" s="90"/>
      <c r="W190" s="144" t="s">
        <v>207</v>
      </c>
      <c r="X190" s="90"/>
      <c r="Y190" s="144" t="s">
        <v>207</v>
      </c>
      <c r="Z190" s="177" t="str">
        <f>IF(AND(O190="",Q190="",S190="",U190="",W190=""),"",IF(OR(AND(O190&lt;&gt;"NA",O190&lt;&gt;"C",O190&lt;&gt;"NC",O190&lt;&gt;"SF",O190&lt;&gt;""),AND(Q190&lt;&gt;"NA",Q190&lt;&gt;"C",Q190&lt;&gt;"NC",Q190&lt;&gt;"SF",Q190&lt;&gt;""),AND(S190&lt;&gt;"NA",S190&lt;&gt;"C",S190&lt;&gt;"NC",S190&lt;&gt;"SF",S190&lt;&gt;""),AND(U190&lt;&gt;"NA",U190&lt;&gt;"C",U190&lt;&gt;"NC",U190&lt;&gt;"SF",U190&lt;&gt;""),AND(W190&lt;&gt;"NA",W190&lt;&gt;"C",W190&lt;&gt;"NC",W190&lt;&gt;"SF",W190&lt;&gt;"")),"FALSO",IF(AND(O190="NA",Q190="NA",S190="NA",U190="NA",W190="NA"),"NA",IF(OR(O190="NC",Q190="NC",S190="NC",U190="NC",W190="NC",O190="SF",Q190="SF",S190="SF",U190="SF",W190="SF"),"NC",IF(OR(O190="C",Q190="C",S190="C",U190="C",W190="C"),"C","")))))</f>
        <v>C</v>
      </c>
      <c r="AA190" s="197" t="str">
        <f>IF(AND(Y190="C",Z190="C"),"UTILIZOU O PDA CORRETAMENTE",IF(AND(Y190="C",Z190="NC"),"UTILIZOU O PDA CORRETAMENTE. NÃO HÁ FOTOS DE TODAS AS ETAPAS",IF(AND(Y190="NC",Z190="NC"),"NÃO UTILIZOU O PDA",IF(AND(Y190="NA",Z190="NA"),"NÃO AVALIADO POR FALHA DE SINCRONISMO"))))</f>
        <v>UTILIZOU O PDA CORRETAMENTE</v>
      </c>
      <c r="AB190" s="90" t="s">
        <v>207</v>
      </c>
      <c r="AC190" s="158" t="s">
        <v>6</v>
      </c>
      <c r="AD190" s="149" t="str">
        <f>E190</f>
        <v>SÃO PAULO</v>
      </c>
      <c r="AE190" s="93" t="s">
        <v>64</v>
      </c>
    </row>
    <row r="191" spans="1:31" ht="30" customHeight="1">
      <c r="A191" s="162" t="s">
        <v>201</v>
      </c>
      <c r="B191" s="176">
        <v>2694202176</v>
      </c>
      <c r="C191" s="176" t="s">
        <v>128</v>
      </c>
      <c r="D191" s="176" t="s">
        <v>64</v>
      </c>
      <c r="E191" s="176" t="s">
        <v>5</v>
      </c>
      <c r="F191" s="176" t="s">
        <v>754</v>
      </c>
      <c r="G191" s="176">
        <v>55</v>
      </c>
      <c r="H191" s="176"/>
      <c r="I191" s="176" t="s">
        <v>432</v>
      </c>
      <c r="J191" s="176" t="s">
        <v>1591</v>
      </c>
      <c r="K191" s="176"/>
      <c r="L191" s="204">
        <v>46168.643750000003</v>
      </c>
      <c r="M191" s="204">
        <v>46168.644444444442</v>
      </c>
      <c r="N191" s="176" t="s">
        <v>1614</v>
      </c>
      <c r="O191" s="155" t="s">
        <v>207</v>
      </c>
      <c r="P191" s="90"/>
      <c r="Q191" s="144" t="s">
        <v>207</v>
      </c>
      <c r="R191" s="90"/>
      <c r="S191" s="144" t="s">
        <v>207</v>
      </c>
      <c r="T191" s="90"/>
      <c r="U191" s="144" t="s">
        <v>207</v>
      </c>
      <c r="V191" s="90"/>
      <c r="W191" s="144" t="s">
        <v>207</v>
      </c>
      <c r="X191" s="90"/>
      <c r="Y191" s="144" t="s">
        <v>207</v>
      </c>
      <c r="Z191" s="177" t="str">
        <f>IF(AND(O191="",Q191="",S191="",U191="",W191=""),"",IF(OR(AND(O191&lt;&gt;"NA",O191&lt;&gt;"C",O191&lt;&gt;"NC",O191&lt;&gt;"SF",O191&lt;&gt;""),AND(Q191&lt;&gt;"NA",Q191&lt;&gt;"C",Q191&lt;&gt;"NC",Q191&lt;&gt;"SF",Q191&lt;&gt;""),AND(S191&lt;&gt;"NA",S191&lt;&gt;"C",S191&lt;&gt;"NC",S191&lt;&gt;"SF",S191&lt;&gt;""),AND(U191&lt;&gt;"NA",U191&lt;&gt;"C",U191&lt;&gt;"NC",U191&lt;&gt;"SF",U191&lt;&gt;""),AND(W191&lt;&gt;"NA",W191&lt;&gt;"C",W191&lt;&gt;"NC",W191&lt;&gt;"SF",W191&lt;&gt;"")),"FALSO",IF(AND(O191="NA",Q191="NA",S191="NA",U191="NA",W191="NA"),"NA",IF(OR(O191="NC",Q191="NC",S191="NC",U191="NC",W191="NC",O191="SF",Q191="SF",S191="SF",U191="SF",W191="SF"),"NC",IF(OR(O191="C",Q191="C",S191="C",U191="C",W191="C"),"C","")))))</f>
        <v>C</v>
      </c>
      <c r="AA191" s="197" t="str">
        <f>IF(AND(Y191="C",Z191="C"),"UTILIZOU O PDA CORRETAMENTE",IF(AND(Y191="C",Z191="NC"),"UTILIZOU O PDA CORRETAMENTE. NÃO HÁ FOTOS DE TODAS AS ETAPAS",IF(AND(Y191="NC",Z191="NC"),"NÃO UTILIZOU O PDA",IF(AND(Y191="NA",Z191="NA"),"NÃO AVALIADO POR FALHA DE SINCRONISMO"))))</f>
        <v>UTILIZOU O PDA CORRETAMENTE</v>
      </c>
      <c r="AB191" s="90" t="s">
        <v>207</v>
      </c>
      <c r="AC191" s="158" t="s">
        <v>6</v>
      </c>
      <c r="AD191" s="149" t="str">
        <f>E191</f>
        <v>SÃO PAULO</v>
      </c>
      <c r="AE191" s="93" t="s">
        <v>64</v>
      </c>
    </row>
    <row r="192" spans="1:31" ht="30" customHeight="1">
      <c r="A192" s="162" t="s">
        <v>201</v>
      </c>
      <c r="B192" s="176">
        <v>2692746231</v>
      </c>
      <c r="C192" s="176" t="s">
        <v>128</v>
      </c>
      <c r="D192" s="176" t="s">
        <v>64</v>
      </c>
      <c r="E192" s="176" t="s">
        <v>5</v>
      </c>
      <c r="F192" s="176" t="s">
        <v>1800</v>
      </c>
      <c r="G192" s="176">
        <v>52</v>
      </c>
      <c r="H192" s="176"/>
      <c r="I192" s="176" t="s">
        <v>427</v>
      </c>
      <c r="J192" s="176" t="s">
        <v>1591</v>
      </c>
      <c r="K192" s="176"/>
      <c r="L192" s="204">
        <v>46239.445138888892</v>
      </c>
      <c r="M192" s="204">
        <v>46239.446527777778</v>
      </c>
      <c r="N192" s="176" t="s">
        <v>1596</v>
      </c>
      <c r="O192" s="155" t="s">
        <v>207</v>
      </c>
      <c r="P192" s="90"/>
      <c r="Q192" s="144" t="s">
        <v>207</v>
      </c>
      <c r="R192" s="90"/>
      <c r="S192" s="144" t="s">
        <v>207</v>
      </c>
      <c r="T192" s="90"/>
      <c r="U192" s="144" t="s">
        <v>207</v>
      </c>
      <c r="V192" s="90"/>
      <c r="W192" s="144" t="s">
        <v>207</v>
      </c>
      <c r="X192" s="90"/>
      <c r="Y192" s="144" t="s">
        <v>207</v>
      </c>
      <c r="Z192" s="177" t="str">
        <f>IF(AND(O192="",Q192="",S192="",U192="",W192=""),"",IF(OR(AND(O192&lt;&gt;"NA",O192&lt;&gt;"C",O192&lt;&gt;"NC",O192&lt;&gt;"SF",O192&lt;&gt;""),AND(Q192&lt;&gt;"NA",Q192&lt;&gt;"C",Q192&lt;&gt;"NC",Q192&lt;&gt;"SF",Q192&lt;&gt;""),AND(S192&lt;&gt;"NA",S192&lt;&gt;"C",S192&lt;&gt;"NC",S192&lt;&gt;"SF",S192&lt;&gt;""),AND(U192&lt;&gt;"NA",U192&lt;&gt;"C",U192&lt;&gt;"NC",U192&lt;&gt;"SF",U192&lt;&gt;""),AND(W192&lt;&gt;"NA",W192&lt;&gt;"C",W192&lt;&gt;"NC",W192&lt;&gt;"SF",W192&lt;&gt;"")),"FALSO",IF(AND(O192="NA",Q192="NA",S192="NA",U192="NA",W192="NA"),"NA",IF(OR(O192="NC",Q192="NC",S192="NC",U192="NC",W192="NC",O192="SF",Q192="SF",S192="SF",U192="SF",W192="SF"),"NC",IF(OR(O192="C",Q192="C",S192="C",U192="C",W192="C"),"C","")))))</f>
        <v>C</v>
      </c>
      <c r="AA192" s="197" t="str">
        <f>IF(AND(Y192="C",Z192="C"),"UTILIZOU O PDA CORRETAMENTE",IF(AND(Y192="C",Z192="NC"),"UTILIZOU O PDA CORRETAMENTE. NÃO HÁ FOTOS DE TODAS AS ETAPAS",IF(AND(Y192="NC",Z192="NC"),"NÃO UTILIZOU O PDA",IF(AND(Y192="NA",Z192="NA"),"NÃO AVALIADO POR FALHA DE SINCRONISMO"))))</f>
        <v>UTILIZOU O PDA CORRETAMENTE</v>
      </c>
      <c r="AB192" s="90" t="s">
        <v>207</v>
      </c>
      <c r="AC192" s="158" t="s">
        <v>6</v>
      </c>
      <c r="AD192" s="149" t="str">
        <f>E192</f>
        <v>SÃO PAULO</v>
      </c>
      <c r="AE192" s="93" t="s">
        <v>64</v>
      </c>
    </row>
    <row r="193" spans="1:31" ht="30" customHeight="1">
      <c r="A193" s="162" t="s">
        <v>201</v>
      </c>
      <c r="B193" s="176">
        <v>2694122984</v>
      </c>
      <c r="C193" s="176" t="s">
        <v>128</v>
      </c>
      <c r="D193" s="176" t="s">
        <v>64</v>
      </c>
      <c r="E193" s="176" t="s">
        <v>5</v>
      </c>
      <c r="F193" s="176" t="s">
        <v>1800</v>
      </c>
      <c r="G193" s="176">
        <v>9</v>
      </c>
      <c r="H193" s="176" t="s">
        <v>217</v>
      </c>
      <c r="I193" s="176" t="s">
        <v>427</v>
      </c>
      <c r="J193" s="176" t="s">
        <v>1591</v>
      </c>
      <c r="K193" s="176" t="s">
        <v>217</v>
      </c>
      <c r="L193" s="204">
        <v>46168.481249999997</v>
      </c>
      <c r="M193" s="204">
        <v>46168.481944444444</v>
      </c>
      <c r="N193" s="176" t="s">
        <v>277</v>
      </c>
      <c r="O193" s="155" t="s">
        <v>207</v>
      </c>
      <c r="P193" s="90"/>
      <c r="Q193" s="144" t="s">
        <v>207</v>
      </c>
      <c r="R193" s="90"/>
      <c r="S193" s="144" t="s">
        <v>207</v>
      </c>
      <c r="T193" s="90"/>
      <c r="U193" s="144" t="s">
        <v>207</v>
      </c>
      <c r="V193" s="90"/>
      <c r="W193" s="144" t="s">
        <v>207</v>
      </c>
      <c r="X193" s="90"/>
      <c r="Y193" s="144" t="s">
        <v>207</v>
      </c>
      <c r="Z193" s="177" t="str">
        <f>IF(AND(O193="",Q193="",S193="",U193="",W193=""),"",IF(OR(AND(O193&lt;&gt;"NA",O193&lt;&gt;"C",O193&lt;&gt;"NC",O193&lt;&gt;"SF",O193&lt;&gt;""),AND(Q193&lt;&gt;"NA",Q193&lt;&gt;"C",Q193&lt;&gt;"NC",Q193&lt;&gt;"SF",Q193&lt;&gt;""),AND(S193&lt;&gt;"NA",S193&lt;&gt;"C",S193&lt;&gt;"NC",S193&lt;&gt;"SF",S193&lt;&gt;""),AND(U193&lt;&gt;"NA",U193&lt;&gt;"C",U193&lt;&gt;"NC",U193&lt;&gt;"SF",U193&lt;&gt;""),AND(W193&lt;&gt;"NA",W193&lt;&gt;"C",W193&lt;&gt;"NC",W193&lt;&gt;"SF",W193&lt;&gt;"")),"FALSO",IF(AND(O193="NA",Q193="NA",S193="NA",U193="NA",W193="NA"),"NA",IF(OR(O193="NC",Q193="NC",S193="NC",U193="NC",W193="NC",O193="SF",Q193="SF",S193="SF",U193="SF",W193="SF"),"NC",IF(OR(O193="C",Q193="C",S193="C",U193="C",W193="C"),"C","")))))</f>
        <v>C</v>
      </c>
      <c r="AA193" s="197" t="str">
        <f>IF(AND(Y193="C",Z193="C"),"UTILIZOU O PDA CORRETAMENTE",IF(AND(Y193="C",Z193="NC"),"UTILIZOU O PDA CORRETAMENTE. NÃO HÁ FOTOS DE TODAS AS ETAPAS",IF(AND(Y193="NC",Z193="NC"),"NÃO UTILIZOU O PDA",IF(AND(Y193="NA",Z193="NA"),"NÃO AVALIADO POR FALHA DE SINCRONISMO"))))</f>
        <v>UTILIZOU O PDA CORRETAMENTE</v>
      </c>
      <c r="AB193" s="90" t="s">
        <v>207</v>
      </c>
      <c r="AC193" s="158" t="s">
        <v>6</v>
      </c>
      <c r="AD193" s="149" t="str">
        <f>E193</f>
        <v>SÃO PAULO</v>
      </c>
      <c r="AE193" s="93" t="s">
        <v>64</v>
      </c>
    </row>
    <row r="194" spans="1:31" ht="30" customHeight="1">
      <c r="A194" s="162" t="s">
        <v>201</v>
      </c>
      <c r="B194" s="176">
        <v>2692943883</v>
      </c>
      <c r="C194" s="176" t="s">
        <v>128</v>
      </c>
      <c r="D194" s="176" t="s">
        <v>64</v>
      </c>
      <c r="E194" s="176" t="s">
        <v>5</v>
      </c>
      <c r="F194" s="176" t="s">
        <v>997</v>
      </c>
      <c r="G194" s="176">
        <v>901</v>
      </c>
      <c r="H194" s="176"/>
      <c r="I194" s="176" t="s">
        <v>241</v>
      </c>
      <c r="J194" s="176" t="s">
        <v>1594</v>
      </c>
      <c r="K194" s="176"/>
      <c r="L194" s="204">
        <v>46331.386111111111</v>
      </c>
      <c r="M194" s="204">
        <v>46331.40625</v>
      </c>
      <c r="N194" s="176" t="s">
        <v>1632</v>
      </c>
      <c r="O194" s="155" t="s">
        <v>207</v>
      </c>
      <c r="P194" s="90"/>
      <c r="Q194" s="144" t="s">
        <v>207</v>
      </c>
      <c r="R194" s="90"/>
      <c r="S194" s="144" t="s">
        <v>207</v>
      </c>
      <c r="T194" s="90"/>
      <c r="U194" s="144" t="s">
        <v>207</v>
      </c>
      <c r="V194" s="90"/>
      <c r="W194" s="144" t="s">
        <v>207</v>
      </c>
      <c r="X194" s="90"/>
      <c r="Y194" s="144" t="s">
        <v>207</v>
      </c>
      <c r="Z194" s="177" t="str">
        <f>IF(AND(O194="",Q194="",S194="",U194="",W194=""),"",IF(OR(AND(O194&lt;&gt;"NA",O194&lt;&gt;"C",O194&lt;&gt;"NC",O194&lt;&gt;"SF",O194&lt;&gt;""),AND(Q194&lt;&gt;"NA",Q194&lt;&gt;"C",Q194&lt;&gt;"NC",Q194&lt;&gt;"SF",Q194&lt;&gt;""),AND(S194&lt;&gt;"NA",S194&lt;&gt;"C",S194&lt;&gt;"NC",S194&lt;&gt;"SF",S194&lt;&gt;""),AND(U194&lt;&gt;"NA",U194&lt;&gt;"C",U194&lt;&gt;"NC",U194&lt;&gt;"SF",U194&lt;&gt;""),AND(W194&lt;&gt;"NA",W194&lt;&gt;"C",W194&lt;&gt;"NC",W194&lt;&gt;"SF",W194&lt;&gt;"")),"FALSO",IF(AND(O194="NA",Q194="NA",S194="NA",U194="NA",W194="NA"),"NA",IF(OR(O194="NC",Q194="NC",S194="NC",U194="NC",W194="NC",O194="SF",Q194="SF",S194="SF",U194="SF",W194="SF"),"NC",IF(OR(O194="C",Q194="C",S194="C",U194="C",W194="C"),"C","")))))</f>
        <v>C</v>
      </c>
      <c r="AA194" s="197" t="str">
        <f>IF(AND(Y194="C",Z194="C"),"UTILIZOU O PDA CORRETAMENTE",IF(AND(Y194="C",Z194="NC"),"UTILIZOU O PDA CORRETAMENTE. NÃO HÁ FOTOS DE TODAS AS ETAPAS",IF(AND(Y194="NC",Z194="NC"),"NÃO UTILIZOU O PDA",IF(AND(Y194="NA",Z194="NA"),"NÃO AVALIADO POR FALHA DE SINCRONISMO"))))</f>
        <v>UTILIZOU O PDA CORRETAMENTE</v>
      </c>
      <c r="AB194" s="90" t="s">
        <v>207</v>
      </c>
      <c r="AC194" s="158" t="s">
        <v>6</v>
      </c>
      <c r="AD194" s="149" t="str">
        <f>E194</f>
        <v>SÃO PAULO</v>
      </c>
      <c r="AE194" s="93" t="s">
        <v>64</v>
      </c>
    </row>
    <row r="195" spans="1:31" ht="30" customHeight="1">
      <c r="A195" s="162" t="s">
        <v>201</v>
      </c>
      <c r="B195" s="176">
        <v>2694120948</v>
      </c>
      <c r="C195" s="176" t="s">
        <v>132</v>
      </c>
      <c r="D195" s="176" t="s">
        <v>64</v>
      </c>
      <c r="E195" s="176" t="s">
        <v>5</v>
      </c>
      <c r="F195" s="176" t="s">
        <v>997</v>
      </c>
      <c r="G195" s="176">
        <v>1181</v>
      </c>
      <c r="H195" s="176"/>
      <c r="I195" s="176" t="s">
        <v>241</v>
      </c>
      <c r="J195" s="176" t="s">
        <v>1594</v>
      </c>
      <c r="K195" s="176" t="s">
        <v>1679</v>
      </c>
      <c r="L195" s="204">
        <v>46168.367361111108</v>
      </c>
      <c r="M195" s="204">
        <v>46168.372916666667</v>
      </c>
      <c r="N195" s="176" t="s">
        <v>1680</v>
      </c>
      <c r="O195" s="155" t="s">
        <v>207</v>
      </c>
      <c r="P195" s="90"/>
      <c r="Q195" s="144" t="s">
        <v>207</v>
      </c>
      <c r="R195" s="90"/>
      <c r="S195" s="144" t="s">
        <v>207</v>
      </c>
      <c r="T195" s="90"/>
      <c r="U195" s="144" t="s">
        <v>207</v>
      </c>
      <c r="V195" s="90"/>
      <c r="W195" s="144" t="s">
        <v>207</v>
      </c>
      <c r="X195" s="90"/>
      <c r="Y195" s="144" t="s">
        <v>207</v>
      </c>
      <c r="Z195" s="177" t="str">
        <f>IF(AND(O195="",Q195="",S195="",U195="",W195=""),"",IF(OR(AND(O195&lt;&gt;"NA",O195&lt;&gt;"C",O195&lt;&gt;"NC",O195&lt;&gt;"SF",O195&lt;&gt;""),AND(Q195&lt;&gt;"NA",Q195&lt;&gt;"C",Q195&lt;&gt;"NC",Q195&lt;&gt;"SF",Q195&lt;&gt;""),AND(S195&lt;&gt;"NA",S195&lt;&gt;"C",S195&lt;&gt;"NC",S195&lt;&gt;"SF",S195&lt;&gt;""),AND(U195&lt;&gt;"NA",U195&lt;&gt;"C",U195&lt;&gt;"NC",U195&lt;&gt;"SF",U195&lt;&gt;""),AND(W195&lt;&gt;"NA",W195&lt;&gt;"C",W195&lt;&gt;"NC",W195&lt;&gt;"SF",W195&lt;&gt;"")),"FALSO",IF(AND(O195="NA",Q195="NA",S195="NA",U195="NA",W195="NA"),"NA",IF(OR(O195="NC",Q195="NC",S195="NC",U195="NC",W195="NC",O195="SF",Q195="SF",S195="SF",U195="SF",W195="SF"),"NC",IF(OR(O195="C",Q195="C",S195="C",U195="C",W195="C"),"C","")))))</f>
        <v>C</v>
      </c>
      <c r="AA195" s="197" t="str">
        <f>IF(AND(Y195="C",Z195="C"),"UTILIZOU O PDA CORRETAMENTE",IF(AND(Y195="C",Z195="NC"),"UTILIZOU O PDA CORRETAMENTE. NÃO HÁ FOTOS DE TODAS AS ETAPAS",IF(AND(Y195="NC",Z195="NC"),"NÃO UTILIZOU O PDA",IF(AND(Y195="NA",Z195="NA"),"NÃO AVALIADO POR FALHA DE SINCRONISMO"))))</f>
        <v>UTILIZOU O PDA CORRETAMENTE</v>
      </c>
      <c r="AB195" s="90" t="s">
        <v>207</v>
      </c>
      <c r="AC195" s="158" t="s">
        <v>6</v>
      </c>
      <c r="AD195" s="149" t="str">
        <f>E195</f>
        <v>SÃO PAULO</v>
      </c>
      <c r="AE195" s="93" t="s">
        <v>64</v>
      </c>
    </row>
    <row r="196" spans="1:31" ht="30" customHeight="1">
      <c r="A196" s="162" t="s">
        <v>201</v>
      </c>
      <c r="B196" s="176">
        <v>2622126947</v>
      </c>
      <c r="C196" s="176" t="s">
        <v>132</v>
      </c>
      <c r="D196" s="176" t="s">
        <v>64</v>
      </c>
      <c r="E196" s="176" t="s">
        <v>5</v>
      </c>
      <c r="F196" s="176" t="s">
        <v>997</v>
      </c>
      <c r="G196" s="176">
        <v>786</v>
      </c>
      <c r="H196" s="176"/>
      <c r="I196" s="176" t="s">
        <v>241</v>
      </c>
      <c r="J196" s="176" t="s">
        <v>1591</v>
      </c>
      <c r="K196" s="176" t="s">
        <v>1801</v>
      </c>
      <c r="L196" s="204">
        <v>46168.511111111111</v>
      </c>
      <c r="M196" s="204">
        <v>46168.520138888889</v>
      </c>
      <c r="N196" s="176" t="s">
        <v>1680</v>
      </c>
      <c r="O196" s="155" t="s">
        <v>207</v>
      </c>
      <c r="P196" s="90"/>
      <c r="Q196" s="144" t="s">
        <v>207</v>
      </c>
      <c r="R196" s="90"/>
      <c r="S196" s="144" t="s">
        <v>207</v>
      </c>
      <c r="T196" s="90"/>
      <c r="U196" s="144" t="s">
        <v>207</v>
      </c>
      <c r="V196" s="90"/>
      <c r="W196" s="144" t="s">
        <v>207</v>
      </c>
      <c r="X196" s="90"/>
      <c r="Y196" s="144" t="s">
        <v>207</v>
      </c>
      <c r="Z196" s="177" t="str">
        <f>IF(AND(O196="",Q196="",S196="",U196="",W196=""),"",IF(OR(AND(O196&lt;&gt;"NA",O196&lt;&gt;"C",O196&lt;&gt;"NC",O196&lt;&gt;"SF",O196&lt;&gt;""),AND(Q196&lt;&gt;"NA",Q196&lt;&gt;"C",Q196&lt;&gt;"NC",Q196&lt;&gt;"SF",Q196&lt;&gt;""),AND(S196&lt;&gt;"NA",S196&lt;&gt;"C",S196&lt;&gt;"NC",S196&lt;&gt;"SF",S196&lt;&gt;""),AND(U196&lt;&gt;"NA",U196&lt;&gt;"C",U196&lt;&gt;"NC",U196&lt;&gt;"SF",U196&lt;&gt;""),AND(W196&lt;&gt;"NA",W196&lt;&gt;"C",W196&lt;&gt;"NC",W196&lt;&gt;"SF",W196&lt;&gt;"")),"FALSO",IF(AND(O196="NA",Q196="NA",S196="NA",U196="NA",W196="NA"),"NA",IF(OR(O196="NC",Q196="NC",S196="NC",U196="NC",W196="NC",O196="SF",Q196="SF",S196="SF",U196="SF",W196="SF"),"NC",IF(OR(O196="C",Q196="C",S196="C",U196="C",W196="C"),"C","")))))</f>
        <v>C</v>
      </c>
      <c r="AA196" s="197" t="str">
        <f>IF(AND(Y196="C",Z196="C"),"UTILIZOU O PDA CORRETAMENTE",IF(AND(Y196="C",Z196="NC"),"UTILIZOU O PDA CORRETAMENTE. NÃO HÁ FOTOS DE TODAS AS ETAPAS",IF(AND(Y196="NC",Z196="NC"),"NÃO UTILIZOU O PDA",IF(AND(Y196="NA",Z196="NA"),"NÃO AVALIADO POR FALHA DE SINCRONISMO"))))</f>
        <v>UTILIZOU O PDA CORRETAMENTE</v>
      </c>
      <c r="AB196" s="90" t="s">
        <v>207</v>
      </c>
      <c r="AC196" s="158" t="s">
        <v>6</v>
      </c>
      <c r="AD196" s="149" t="str">
        <f>E196</f>
        <v>SÃO PAULO</v>
      </c>
      <c r="AE196" s="93" t="s">
        <v>64</v>
      </c>
    </row>
    <row r="197" spans="1:31" ht="30" customHeight="1">
      <c r="A197" s="162" t="s">
        <v>201</v>
      </c>
      <c r="B197" s="176">
        <v>2618434866</v>
      </c>
      <c r="C197" s="176" t="s">
        <v>128</v>
      </c>
      <c r="D197" s="176" t="s">
        <v>64</v>
      </c>
      <c r="E197" s="176" t="s">
        <v>5</v>
      </c>
      <c r="F197" s="176" t="s">
        <v>1802</v>
      </c>
      <c r="G197" s="176">
        <v>16</v>
      </c>
      <c r="H197" s="176" t="s">
        <v>203</v>
      </c>
      <c r="I197" s="176" t="s">
        <v>261</v>
      </c>
      <c r="J197" s="176" t="s">
        <v>1591</v>
      </c>
      <c r="K197" s="176"/>
      <c r="L197" s="204">
        <v>46117.627083333333</v>
      </c>
      <c r="M197" s="204">
        <v>46117.631944444445</v>
      </c>
      <c r="N197" s="176" t="s">
        <v>1592</v>
      </c>
      <c r="O197" s="155" t="s">
        <v>207</v>
      </c>
      <c r="P197" s="90"/>
      <c r="Q197" s="144" t="s">
        <v>207</v>
      </c>
      <c r="R197" s="90"/>
      <c r="S197" s="144" t="s">
        <v>207</v>
      </c>
      <c r="T197" s="90"/>
      <c r="U197" s="144" t="s">
        <v>207</v>
      </c>
      <c r="V197" s="90"/>
      <c r="W197" s="144" t="s">
        <v>207</v>
      </c>
      <c r="X197" s="90"/>
      <c r="Y197" s="144" t="s">
        <v>207</v>
      </c>
      <c r="Z197" s="177" t="str">
        <f>IF(AND(O197="",Q197="",S197="",U197="",W197=""),"",IF(OR(AND(O197&lt;&gt;"NA",O197&lt;&gt;"C",O197&lt;&gt;"NC",O197&lt;&gt;"SF",O197&lt;&gt;""),AND(Q197&lt;&gt;"NA",Q197&lt;&gt;"C",Q197&lt;&gt;"NC",Q197&lt;&gt;"SF",Q197&lt;&gt;""),AND(S197&lt;&gt;"NA",S197&lt;&gt;"C",S197&lt;&gt;"NC",S197&lt;&gt;"SF",S197&lt;&gt;""),AND(U197&lt;&gt;"NA",U197&lt;&gt;"C",U197&lt;&gt;"NC",U197&lt;&gt;"SF",U197&lt;&gt;""),AND(W197&lt;&gt;"NA",W197&lt;&gt;"C",W197&lt;&gt;"NC",W197&lt;&gt;"SF",W197&lt;&gt;"")),"FALSO",IF(AND(O197="NA",Q197="NA",S197="NA",U197="NA",W197="NA"),"NA",IF(OR(O197="NC",Q197="NC",S197="NC",U197="NC",W197="NC",O197="SF",Q197="SF",S197="SF",U197="SF",W197="SF"),"NC",IF(OR(O197="C",Q197="C",S197="C",U197="C",W197="C"),"C","")))))</f>
        <v>C</v>
      </c>
      <c r="AA197" s="197" t="str">
        <f>IF(AND(Y197="C",Z197="C"),"UTILIZOU O PDA CORRETAMENTE",IF(AND(Y197="C",Z197="NC"),"UTILIZOU O PDA CORRETAMENTE. NÃO HÁ FOTOS DE TODAS AS ETAPAS",IF(AND(Y197="NC",Z197="NC"),"NÃO UTILIZOU O PDA",IF(AND(Y197="NA",Z197="NA"),"NÃO AVALIADO POR FALHA DE SINCRONISMO"))))</f>
        <v>UTILIZOU O PDA CORRETAMENTE</v>
      </c>
      <c r="AB197" s="90" t="s">
        <v>207</v>
      </c>
      <c r="AC197" s="158" t="s">
        <v>6</v>
      </c>
      <c r="AD197" s="149" t="str">
        <f>E197</f>
        <v>SÃO PAULO</v>
      </c>
      <c r="AE197" s="93" t="s">
        <v>64</v>
      </c>
    </row>
    <row r="198" spans="1:31" ht="30" customHeight="1">
      <c r="A198" s="162" t="s">
        <v>201</v>
      </c>
      <c r="B198" s="176">
        <v>2692544324</v>
      </c>
      <c r="C198" s="176" t="s">
        <v>132</v>
      </c>
      <c r="D198" s="176" t="s">
        <v>64</v>
      </c>
      <c r="E198" s="176" t="s">
        <v>5</v>
      </c>
      <c r="F198" s="176" t="s">
        <v>1803</v>
      </c>
      <c r="G198" s="176">
        <v>20</v>
      </c>
      <c r="H198" s="176" t="s">
        <v>203</v>
      </c>
      <c r="I198" s="176" t="s">
        <v>316</v>
      </c>
      <c r="J198" s="176" t="s">
        <v>1591</v>
      </c>
      <c r="K198" s="176" t="s">
        <v>217</v>
      </c>
      <c r="L198" s="204">
        <v>46178.571527777778</v>
      </c>
      <c r="M198" s="204">
        <v>46178.574305555558</v>
      </c>
      <c r="N198" s="176" t="s">
        <v>1632</v>
      </c>
      <c r="O198" s="155" t="s">
        <v>207</v>
      </c>
      <c r="P198" s="90"/>
      <c r="Q198" s="144" t="s">
        <v>207</v>
      </c>
      <c r="R198" s="90"/>
      <c r="S198" s="144" t="s">
        <v>207</v>
      </c>
      <c r="T198" s="90"/>
      <c r="U198" s="144" t="s">
        <v>207</v>
      </c>
      <c r="V198" s="90"/>
      <c r="W198" s="144" t="s">
        <v>207</v>
      </c>
      <c r="X198" s="90"/>
      <c r="Y198" s="144" t="s">
        <v>207</v>
      </c>
      <c r="Z198" s="177" t="str">
        <f>IF(AND(O198="",Q198="",S198="",U198="",W198=""),"",IF(OR(AND(O198&lt;&gt;"NA",O198&lt;&gt;"C",O198&lt;&gt;"NC",O198&lt;&gt;"SF",O198&lt;&gt;""),AND(Q198&lt;&gt;"NA",Q198&lt;&gt;"C",Q198&lt;&gt;"NC",Q198&lt;&gt;"SF",Q198&lt;&gt;""),AND(S198&lt;&gt;"NA",S198&lt;&gt;"C",S198&lt;&gt;"NC",S198&lt;&gt;"SF",S198&lt;&gt;""),AND(U198&lt;&gt;"NA",U198&lt;&gt;"C",U198&lt;&gt;"NC",U198&lt;&gt;"SF",U198&lt;&gt;""),AND(W198&lt;&gt;"NA",W198&lt;&gt;"C",W198&lt;&gt;"NC",W198&lt;&gt;"SF",W198&lt;&gt;"")),"FALSO",IF(AND(O198="NA",Q198="NA",S198="NA",U198="NA",W198="NA"),"NA",IF(OR(O198="NC",Q198="NC",S198="NC",U198="NC",W198="NC",O198="SF",Q198="SF",S198="SF",U198="SF",W198="SF"),"NC",IF(OR(O198="C",Q198="C",S198="C",U198="C",W198="C"),"C","")))))</f>
        <v>C</v>
      </c>
      <c r="AA198" s="197" t="str">
        <f>IF(AND(Y198="C",Z198="C"),"UTILIZOU O PDA CORRETAMENTE",IF(AND(Y198="C",Z198="NC"),"UTILIZOU O PDA CORRETAMENTE. NÃO HÁ FOTOS DE TODAS AS ETAPAS",IF(AND(Y198="NC",Z198="NC"),"NÃO UTILIZOU O PDA",IF(AND(Y198="NA",Z198="NA"),"NÃO AVALIADO POR FALHA DE SINCRONISMO"))))</f>
        <v>UTILIZOU O PDA CORRETAMENTE</v>
      </c>
      <c r="AB198" s="90" t="s">
        <v>207</v>
      </c>
      <c r="AC198" s="158" t="s">
        <v>6</v>
      </c>
      <c r="AD198" s="149" t="str">
        <f>E198</f>
        <v>SÃO PAULO</v>
      </c>
      <c r="AE198" s="93" t="s">
        <v>64</v>
      </c>
    </row>
    <row r="199" spans="1:31" ht="30" customHeight="1">
      <c r="A199" s="162" t="s">
        <v>201</v>
      </c>
      <c r="B199" s="176">
        <v>2619945127</v>
      </c>
      <c r="C199" s="176" t="s">
        <v>132</v>
      </c>
      <c r="D199" s="176" t="s">
        <v>64</v>
      </c>
      <c r="E199" s="176" t="s">
        <v>5</v>
      </c>
      <c r="F199" s="176" t="s">
        <v>1804</v>
      </c>
      <c r="G199" s="176">
        <v>124</v>
      </c>
      <c r="H199" s="176" t="s">
        <v>217</v>
      </c>
      <c r="I199" s="176" t="s">
        <v>821</v>
      </c>
      <c r="J199" s="176" t="s">
        <v>1594</v>
      </c>
      <c r="K199" s="176" t="s">
        <v>217</v>
      </c>
      <c r="L199" s="204">
        <v>46154.396527777775</v>
      </c>
      <c r="M199" s="204">
        <v>46154.400000000001</v>
      </c>
      <c r="N199" s="176" t="s">
        <v>1623</v>
      </c>
      <c r="O199" s="155" t="s">
        <v>207</v>
      </c>
      <c r="P199" s="90"/>
      <c r="Q199" s="144" t="s">
        <v>207</v>
      </c>
      <c r="R199" s="90"/>
      <c r="S199" s="144" t="s">
        <v>207</v>
      </c>
      <c r="T199" s="90"/>
      <c r="U199" s="144" t="s">
        <v>207</v>
      </c>
      <c r="V199" s="90"/>
      <c r="W199" s="144" t="s">
        <v>207</v>
      </c>
      <c r="X199" s="90"/>
      <c r="Y199" s="144" t="s">
        <v>207</v>
      </c>
      <c r="Z199" s="177" t="str">
        <f>IF(AND(O199="",Q199="",S199="",U199="",W199=""),"",IF(OR(AND(O199&lt;&gt;"NA",O199&lt;&gt;"C",O199&lt;&gt;"NC",O199&lt;&gt;"SF",O199&lt;&gt;""),AND(Q199&lt;&gt;"NA",Q199&lt;&gt;"C",Q199&lt;&gt;"NC",Q199&lt;&gt;"SF",Q199&lt;&gt;""),AND(S199&lt;&gt;"NA",S199&lt;&gt;"C",S199&lt;&gt;"NC",S199&lt;&gt;"SF",S199&lt;&gt;""),AND(U199&lt;&gt;"NA",U199&lt;&gt;"C",U199&lt;&gt;"NC",U199&lt;&gt;"SF",U199&lt;&gt;""),AND(W199&lt;&gt;"NA",W199&lt;&gt;"C",W199&lt;&gt;"NC",W199&lt;&gt;"SF",W199&lt;&gt;"")),"FALSO",IF(AND(O199="NA",Q199="NA",S199="NA",U199="NA",W199="NA"),"NA",IF(OR(O199="NC",Q199="NC",S199="NC",U199="NC",W199="NC",O199="SF",Q199="SF",S199="SF",U199="SF",W199="SF"),"NC",IF(OR(O199="C",Q199="C",S199="C",U199="C",W199="C"),"C","")))))</f>
        <v>C</v>
      </c>
      <c r="AA199" s="197" t="str">
        <f>IF(AND(Y199="C",Z199="C"),"UTILIZOU O PDA CORRETAMENTE",IF(AND(Y199="C",Z199="NC"),"UTILIZOU O PDA CORRETAMENTE. NÃO HÁ FOTOS DE TODAS AS ETAPAS",IF(AND(Y199="NC",Z199="NC"),"NÃO UTILIZOU O PDA",IF(AND(Y199="NA",Z199="NA"),"NÃO AVALIADO POR FALHA DE SINCRONISMO"))))</f>
        <v>UTILIZOU O PDA CORRETAMENTE</v>
      </c>
      <c r="AB199" s="90" t="s">
        <v>207</v>
      </c>
      <c r="AC199" s="158" t="s">
        <v>6</v>
      </c>
      <c r="AD199" s="149" t="str">
        <f>E199</f>
        <v>SÃO PAULO</v>
      </c>
      <c r="AE199" s="93" t="s">
        <v>64</v>
      </c>
    </row>
    <row r="200" spans="1:31" ht="30" customHeight="1">
      <c r="A200" s="162" t="s">
        <v>201</v>
      </c>
      <c r="B200" s="176">
        <v>2692225546</v>
      </c>
      <c r="C200" s="176" t="s">
        <v>128</v>
      </c>
      <c r="D200" s="176" t="s">
        <v>64</v>
      </c>
      <c r="E200" s="176" t="s">
        <v>5</v>
      </c>
      <c r="F200" s="176" t="s">
        <v>1805</v>
      </c>
      <c r="G200" s="176">
        <v>209</v>
      </c>
      <c r="H200" s="176" t="s">
        <v>1052</v>
      </c>
      <c r="I200" s="176" t="s">
        <v>272</v>
      </c>
      <c r="J200" s="176" t="s">
        <v>1591</v>
      </c>
      <c r="K200" s="176" t="s">
        <v>1697</v>
      </c>
      <c r="L200" s="204">
        <v>46086.380555555559</v>
      </c>
      <c r="M200" s="204">
        <v>46086.400694444441</v>
      </c>
      <c r="N200" s="176" t="s">
        <v>1698</v>
      </c>
      <c r="O200" s="155" t="s">
        <v>207</v>
      </c>
      <c r="P200" s="90"/>
      <c r="Q200" s="144" t="s">
        <v>207</v>
      </c>
      <c r="R200" s="90"/>
      <c r="S200" s="144" t="s">
        <v>207</v>
      </c>
      <c r="T200" s="90"/>
      <c r="U200" s="144" t="s">
        <v>207</v>
      </c>
      <c r="V200" s="90"/>
      <c r="W200" s="144" t="s">
        <v>207</v>
      </c>
      <c r="X200" s="90"/>
      <c r="Y200" s="144" t="s">
        <v>207</v>
      </c>
      <c r="Z200" s="177" t="str">
        <f>IF(AND(O200="",Q200="",S200="",U200="",W200=""),"",IF(OR(AND(O200&lt;&gt;"NA",O200&lt;&gt;"C",O200&lt;&gt;"NC",O200&lt;&gt;"SF",O200&lt;&gt;""),AND(Q200&lt;&gt;"NA",Q200&lt;&gt;"C",Q200&lt;&gt;"NC",Q200&lt;&gt;"SF",Q200&lt;&gt;""),AND(S200&lt;&gt;"NA",S200&lt;&gt;"C",S200&lt;&gt;"NC",S200&lt;&gt;"SF",S200&lt;&gt;""),AND(U200&lt;&gt;"NA",U200&lt;&gt;"C",U200&lt;&gt;"NC",U200&lt;&gt;"SF",U200&lt;&gt;""),AND(W200&lt;&gt;"NA",W200&lt;&gt;"C",W200&lt;&gt;"NC",W200&lt;&gt;"SF",W200&lt;&gt;"")),"FALSO",IF(AND(O200="NA",Q200="NA",S200="NA",U200="NA",W200="NA"),"NA",IF(OR(O200="NC",Q200="NC",S200="NC",U200="NC",W200="NC",O200="SF",Q200="SF",S200="SF",U200="SF",W200="SF"),"NC",IF(OR(O200="C",Q200="C",S200="C",U200="C",W200="C"),"C","")))))</f>
        <v>C</v>
      </c>
      <c r="AA200" s="197" t="str">
        <f>IF(AND(Y200="C",Z200="C"),"UTILIZOU O PDA CORRETAMENTE",IF(AND(Y200="C",Z200="NC"),"UTILIZOU O PDA CORRETAMENTE. NÃO HÁ FOTOS DE TODAS AS ETAPAS",IF(AND(Y200="NC",Z200="NC"),"NÃO UTILIZOU O PDA",IF(AND(Y200="NA",Z200="NA"),"NÃO AVALIADO POR FALHA DE SINCRONISMO"))))</f>
        <v>UTILIZOU O PDA CORRETAMENTE</v>
      </c>
      <c r="AB200" s="90" t="s">
        <v>207</v>
      </c>
      <c r="AC200" s="158" t="s">
        <v>6</v>
      </c>
      <c r="AD200" s="149" t="str">
        <f>E200</f>
        <v>SÃO PAULO</v>
      </c>
      <c r="AE200" s="93" t="s">
        <v>64</v>
      </c>
    </row>
    <row r="201" spans="1:31" ht="30" customHeight="1">
      <c r="A201" s="162" t="s">
        <v>201</v>
      </c>
      <c r="B201" s="176">
        <v>2693157969</v>
      </c>
      <c r="C201" s="176" t="s">
        <v>128</v>
      </c>
      <c r="D201" s="176" t="s">
        <v>64</v>
      </c>
      <c r="E201" s="176" t="s">
        <v>5</v>
      </c>
      <c r="F201" s="176" t="s">
        <v>1806</v>
      </c>
      <c r="G201" s="176">
        <v>225</v>
      </c>
      <c r="H201" s="176" t="s">
        <v>886</v>
      </c>
      <c r="I201" s="176" t="s">
        <v>439</v>
      </c>
      <c r="J201" s="176" t="s">
        <v>1591</v>
      </c>
      <c r="K201" s="176" t="s">
        <v>217</v>
      </c>
      <c r="L201" s="204">
        <v>46155.408333333333</v>
      </c>
      <c r="M201" s="204">
        <v>46155.422222222223</v>
      </c>
      <c r="N201" s="176" t="s">
        <v>1614</v>
      </c>
      <c r="O201" s="155" t="s">
        <v>207</v>
      </c>
      <c r="P201" s="90"/>
      <c r="Q201" s="144" t="s">
        <v>207</v>
      </c>
      <c r="R201" s="90"/>
      <c r="S201" s="144" t="s">
        <v>207</v>
      </c>
      <c r="T201" s="90"/>
      <c r="U201" s="144" t="s">
        <v>207</v>
      </c>
      <c r="V201" s="90"/>
      <c r="W201" s="144" t="s">
        <v>207</v>
      </c>
      <c r="X201" s="90"/>
      <c r="Y201" s="144" t="s">
        <v>207</v>
      </c>
      <c r="Z201" s="177" t="str">
        <f>IF(AND(O201="",Q201="",S201="",U201="",W201=""),"",IF(OR(AND(O201&lt;&gt;"NA",O201&lt;&gt;"C",O201&lt;&gt;"NC",O201&lt;&gt;"SF",O201&lt;&gt;""),AND(Q201&lt;&gt;"NA",Q201&lt;&gt;"C",Q201&lt;&gt;"NC",Q201&lt;&gt;"SF",Q201&lt;&gt;""),AND(S201&lt;&gt;"NA",S201&lt;&gt;"C",S201&lt;&gt;"NC",S201&lt;&gt;"SF",S201&lt;&gt;""),AND(U201&lt;&gt;"NA",U201&lt;&gt;"C",U201&lt;&gt;"NC",U201&lt;&gt;"SF",U201&lt;&gt;""),AND(W201&lt;&gt;"NA",W201&lt;&gt;"C",W201&lt;&gt;"NC",W201&lt;&gt;"SF",W201&lt;&gt;"")),"FALSO",IF(AND(O201="NA",Q201="NA",S201="NA",U201="NA",W201="NA"),"NA",IF(OR(O201="NC",Q201="NC",S201="NC",U201="NC",W201="NC",O201="SF",Q201="SF",S201="SF",U201="SF",W201="SF"),"NC",IF(OR(O201="C",Q201="C",S201="C",U201="C",W201="C"),"C","")))))</f>
        <v>C</v>
      </c>
      <c r="AA201" s="197" t="str">
        <f>IF(AND(Y201="C",Z201="C"),"UTILIZOU O PDA CORRETAMENTE",IF(AND(Y201="C",Z201="NC"),"UTILIZOU O PDA CORRETAMENTE. NÃO HÁ FOTOS DE TODAS AS ETAPAS",IF(AND(Y201="NC",Z201="NC"),"NÃO UTILIZOU O PDA",IF(AND(Y201="NA",Z201="NA"),"NÃO AVALIADO POR FALHA DE SINCRONISMO"))))</f>
        <v>UTILIZOU O PDA CORRETAMENTE</v>
      </c>
      <c r="AB201" s="90" t="s">
        <v>207</v>
      </c>
      <c r="AC201" s="158" t="s">
        <v>6</v>
      </c>
      <c r="AD201" s="149" t="str">
        <f>E201</f>
        <v>SÃO PAULO</v>
      </c>
      <c r="AE201" s="93" t="s">
        <v>64</v>
      </c>
    </row>
    <row r="202" spans="1:31" ht="30" customHeight="1">
      <c r="A202" s="162" t="s">
        <v>201</v>
      </c>
      <c r="B202" s="176">
        <v>2618865497</v>
      </c>
      <c r="C202" s="176" t="s">
        <v>128</v>
      </c>
      <c r="D202" s="176" t="s">
        <v>64</v>
      </c>
      <c r="E202" s="176" t="s">
        <v>5</v>
      </c>
      <c r="F202" s="176" t="s">
        <v>1807</v>
      </c>
      <c r="G202" s="176">
        <v>47</v>
      </c>
      <c r="H202" s="176"/>
      <c r="I202" s="176" t="s">
        <v>291</v>
      </c>
      <c r="J202" s="176" t="s">
        <v>1591</v>
      </c>
      <c r="K202" s="176"/>
      <c r="L202" s="204">
        <v>46178.614583333336</v>
      </c>
      <c r="M202" s="204">
        <v>46178.615277777775</v>
      </c>
      <c r="N202" s="176" t="s">
        <v>1617</v>
      </c>
      <c r="O202" s="155" t="s">
        <v>207</v>
      </c>
      <c r="P202" s="90"/>
      <c r="Q202" s="144" t="s">
        <v>230</v>
      </c>
      <c r="R202" s="90"/>
      <c r="S202" s="144" t="s">
        <v>230</v>
      </c>
      <c r="T202" s="90"/>
      <c r="U202" s="144" t="s">
        <v>230</v>
      </c>
      <c r="V202" s="90"/>
      <c r="W202" s="144" t="s">
        <v>207</v>
      </c>
      <c r="X202" s="90"/>
      <c r="Y202" s="144" t="s">
        <v>207</v>
      </c>
      <c r="Z202" s="177" t="str">
        <f>IF(AND(O202="",Q202="",S202="",U202="",W202=""),"",IF(OR(AND(O202&lt;&gt;"NA",O202&lt;&gt;"C",O202&lt;&gt;"NC",O202&lt;&gt;"SF",O202&lt;&gt;""),AND(Q202&lt;&gt;"NA",Q202&lt;&gt;"C",Q202&lt;&gt;"NC",Q202&lt;&gt;"SF",Q202&lt;&gt;""),AND(S202&lt;&gt;"NA",S202&lt;&gt;"C",S202&lt;&gt;"NC",S202&lt;&gt;"SF",S202&lt;&gt;""),AND(U202&lt;&gt;"NA",U202&lt;&gt;"C",U202&lt;&gt;"NC",U202&lt;&gt;"SF",U202&lt;&gt;""),AND(W202&lt;&gt;"NA",W202&lt;&gt;"C",W202&lt;&gt;"NC",W202&lt;&gt;"SF",W202&lt;&gt;"")),"FALSO",IF(AND(O202="NA",Q202="NA",S202="NA",U202="NA",W202="NA"),"NA",IF(OR(O202="NC",Q202="NC",S202="NC",U202="NC",W202="NC",O202="SF",Q202="SF",S202="SF",U202="SF",W202="SF"),"NC",IF(OR(O202="C",Q202="C",S202="C",U202="C",W202="C"),"C","")))))</f>
        <v>NC</v>
      </c>
      <c r="AA202" s="197" t="str">
        <f>IF(AND(Y202="C",Z202="C"),"UTILIZOU O PDA CORRETAMENTE",IF(AND(Y202="C",Z202="NC"),"UTILIZOU O PDA CORRETAMENTE. NÃO HÁ FOTOS DE TODAS AS ETAPAS",IF(AND(Y202="NC",Z202="NC"),"NÃO UTILIZOU O PDA",IF(AND(Y202="NA",Z202="NA"),"NÃO AVALIADO POR FALHA DE SINCRONISMO"))))</f>
        <v>UTILIZOU O PDA CORRETAMENTE. NÃO HÁ FOTOS DE TODAS AS ETAPAS</v>
      </c>
      <c r="AB202" s="90" t="s">
        <v>207</v>
      </c>
      <c r="AC202" s="158" t="s">
        <v>6</v>
      </c>
      <c r="AD202" s="149" t="str">
        <f>E202</f>
        <v>SÃO PAULO</v>
      </c>
      <c r="AE202" s="93" t="s">
        <v>64</v>
      </c>
    </row>
    <row r="203" spans="1:31" ht="30" customHeight="1">
      <c r="A203" s="162" t="s">
        <v>201</v>
      </c>
      <c r="B203" s="176">
        <v>2620064556</v>
      </c>
      <c r="C203" s="176" t="s">
        <v>128</v>
      </c>
      <c r="D203" s="176" t="s">
        <v>64</v>
      </c>
      <c r="E203" s="176" t="s">
        <v>5</v>
      </c>
      <c r="F203" s="176" t="s">
        <v>1808</v>
      </c>
      <c r="G203" s="176">
        <v>79</v>
      </c>
      <c r="H203" s="176"/>
      <c r="I203" s="176" t="s">
        <v>479</v>
      </c>
      <c r="J203" s="176" t="s">
        <v>1591</v>
      </c>
      <c r="K203" s="176"/>
      <c r="L203" s="204">
        <v>46155.525694444441</v>
      </c>
      <c r="M203" s="204">
        <v>46155.529166666667</v>
      </c>
      <c r="N203" s="176" t="s">
        <v>1612</v>
      </c>
      <c r="O203" s="155" t="s">
        <v>207</v>
      </c>
      <c r="P203" s="90"/>
      <c r="Q203" s="144" t="s">
        <v>207</v>
      </c>
      <c r="R203" s="90"/>
      <c r="S203" s="144" t="s">
        <v>207</v>
      </c>
      <c r="T203" s="90"/>
      <c r="U203" s="144" t="s">
        <v>207</v>
      </c>
      <c r="V203" s="90"/>
      <c r="W203" s="144" t="s">
        <v>207</v>
      </c>
      <c r="X203" s="90"/>
      <c r="Y203" s="144" t="s">
        <v>207</v>
      </c>
      <c r="Z203" s="177" t="str">
        <f>IF(AND(O203="",Q203="",S203="",U203="",W203=""),"",IF(OR(AND(O203&lt;&gt;"NA",O203&lt;&gt;"C",O203&lt;&gt;"NC",O203&lt;&gt;"SF",O203&lt;&gt;""),AND(Q203&lt;&gt;"NA",Q203&lt;&gt;"C",Q203&lt;&gt;"NC",Q203&lt;&gt;"SF",Q203&lt;&gt;""),AND(S203&lt;&gt;"NA",S203&lt;&gt;"C",S203&lt;&gt;"NC",S203&lt;&gt;"SF",S203&lt;&gt;""),AND(U203&lt;&gt;"NA",U203&lt;&gt;"C",U203&lt;&gt;"NC",U203&lt;&gt;"SF",U203&lt;&gt;""),AND(W203&lt;&gt;"NA",W203&lt;&gt;"C",W203&lt;&gt;"NC",W203&lt;&gt;"SF",W203&lt;&gt;"")),"FALSO",IF(AND(O203="NA",Q203="NA",S203="NA",U203="NA",W203="NA"),"NA",IF(OR(O203="NC",Q203="NC",S203="NC",U203="NC",W203="NC",O203="SF",Q203="SF",S203="SF",U203="SF",W203="SF"),"NC",IF(OR(O203="C",Q203="C",S203="C",U203="C",W203="C"),"C","")))))</f>
        <v>C</v>
      </c>
      <c r="AA203" s="197" t="str">
        <f>IF(AND(Y203="C",Z203="C"),"UTILIZOU O PDA CORRETAMENTE",IF(AND(Y203="C",Z203="NC"),"UTILIZOU O PDA CORRETAMENTE. NÃO HÁ FOTOS DE TODAS AS ETAPAS",IF(AND(Y203="NC",Z203="NC"),"NÃO UTILIZOU O PDA",IF(AND(Y203="NA",Z203="NA"),"NÃO AVALIADO POR FALHA DE SINCRONISMO"))))</f>
        <v>UTILIZOU O PDA CORRETAMENTE</v>
      </c>
      <c r="AB203" s="90" t="s">
        <v>207</v>
      </c>
      <c r="AC203" s="158" t="s">
        <v>6</v>
      </c>
      <c r="AD203" s="149" t="str">
        <f>E203</f>
        <v>SÃO PAULO</v>
      </c>
      <c r="AE203" s="93" t="s">
        <v>64</v>
      </c>
    </row>
    <row r="204" spans="1:31" ht="30" customHeight="1">
      <c r="A204" s="162" t="s">
        <v>201</v>
      </c>
      <c r="B204" s="176">
        <v>2694155480</v>
      </c>
      <c r="C204" s="176" t="s">
        <v>128</v>
      </c>
      <c r="D204" s="176" t="s">
        <v>64</v>
      </c>
      <c r="E204" s="176" t="s">
        <v>5</v>
      </c>
      <c r="F204" s="176" t="s">
        <v>1809</v>
      </c>
      <c r="G204" s="176">
        <v>88</v>
      </c>
      <c r="H204" s="176" t="s">
        <v>217</v>
      </c>
      <c r="I204" s="176" t="s">
        <v>524</v>
      </c>
      <c r="J204" s="176" t="s">
        <v>1591</v>
      </c>
      <c r="K204" s="176" t="s">
        <v>1810</v>
      </c>
      <c r="L204" s="204">
        <v>46168.470833333333</v>
      </c>
      <c r="M204" s="204">
        <v>46168.477083333331</v>
      </c>
      <c r="N204" s="176" t="s">
        <v>1680</v>
      </c>
      <c r="O204" s="155" t="s">
        <v>207</v>
      </c>
      <c r="P204" s="90"/>
      <c r="Q204" s="155" t="s">
        <v>207</v>
      </c>
      <c r="R204" s="90"/>
      <c r="S204" s="155" t="s">
        <v>207</v>
      </c>
      <c r="T204" s="90"/>
      <c r="U204" s="155" t="s">
        <v>207</v>
      </c>
      <c r="V204" s="90"/>
      <c r="W204" s="155" t="s">
        <v>207</v>
      </c>
      <c r="X204" s="90"/>
      <c r="Y204" s="144" t="s">
        <v>207</v>
      </c>
      <c r="Z204" s="177" t="str">
        <f>IF(AND(O204="",Q204="",S204="",U204="",W204=""),"",IF(OR(AND(O204&lt;&gt;"NA",O204&lt;&gt;"C",O204&lt;&gt;"NC",O204&lt;&gt;"SF",O204&lt;&gt;""),AND(Q204&lt;&gt;"NA",Q204&lt;&gt;"C",Q204&lt;&gt;"NC",Q204&lt;&gt;"SF",Q204&lt;&gt;""),AND(S204&lt;&gt;"NA",S204&lt;&gt;"C",S204&lt;&gt;"NC",S204&lt;&gt;"SF",S204&lt;&gt;""),AND(U204&lt;&gt;"NA",U204&lt;&gt;"C",U204&lt;&gt;"NC",U204&lt;&gt;"SF",U204&lt;&gt;""),AND(W204&lt;&gt;"NA",W204&lt;&gt;"C",W204&lt;&gt;"NC",W204&lt;&gt;"SF",W204&lt;&gt;"")),"FALSO",IF(AND(O204="NA",Q204="NA",S204="NA",U204="NA",W204="NA"),"NA",IF(OR(O204="NC",Q204="NC",S204="NC",U204="NC",W204="NC",O204="SF",Q204="SF",S204="SF",U204="SF",W204="SF"),"NC",IF(OR(O204="C",Q204="C",S204="C",U204="C",W204="C"),"C","")))))</f>
        <v>C</v>
      </c>
      <c r="AA204" s="197" t="str">
        <f>IF(AND(Y204="C",Z204="C"),"UTILIZOU O PDA CORRETAMENTE",IF(AND(Y204="C",Z204="NC"),"UTILIZOU O PDA CORRETAMENTE. NÃO HÁ FOTOS DE TODAS AS ETAPAS",IF(AND(Y204="NC",Z204="NC"),"NÃO UTILIZOU O PDA",IF(AND(Y204="NA",Z204="NA"),"NÃO AVALIADO POR FALHA DE SINCRONISMO"))))</f>
        <v>UTILIZOU O PDA CORRETAMENTE</v>
      </c>
      <c r="AB204" s="90" t="s">
        <v>207</v>
      </c>
      <c r="AC204" s="158" t="s">
        <v>6</v>
      </c>
      <c r="AD204" s="149" t="str">
        <f>E204</f>
        <v>SÃO PAULO</v>
      </c>
      <c r="AE204" s="93" t="s">
        <v>64</v>
      </c>
    </row>
    <row r="205" spans="1:31" ht="30" customHeight="1">
      <c r="A205" s="162" t="s">
        <v>201</v>
      </c>
      <c r="B205" s="176">
        <v>2692187533</v>
      </c>
      <c r="C205" s="176" t="s">
        <v>128</v>
      </c>
      <c r="D205" s="176" t="s">
        <v>64</v>
      </c>
      <c r="E205" s="176" t="s">
        <v>5</v>
      </c>
      <c r="F205" s="176" t="s">
        <v>1811</v>
      </c>
      <c r="G205" s="176">
        <v>486</v>
      </c>
      <c r="H205" s="176" t="s">
        <v>1812</v>
      </c>
      <c r="I205" s="176" t="s">
        <v>316</v>
      </c>
      <c r="J205" s="176" t="s">
        <v>1594</v>
      </c>
      <c r="K205" s="176"/>
      <c r="L205" s="204">
        <v>46058.628472222219</v>
      </c>
      <c r="M205" s="204">
        <v>46058.631944444445</v>
      </c>
      <c r="N205" s="176" t="s">
        <v>1632</v>
      </c>
      <c r="O205" s="155" t="s">
        <v>207</v>
      </c>
      <c r="P205" s="90"/>
      <c r="Q205" s="144" t="s">
        <v>207</v>
      </c>
      <c r="R205" s="90"/>
      <c r="S205" s="144" t="s">
        <v>207</v>
      </c>
      <c r="T205" s="90"/>
      <c r="U205" s="144" t="s">
        <v>207</v>
      </c>
      <c r="V205" s="90"/>
      <c r="W205" s="144" t="s">
        <v>207</v>
      </c>
      <c r="X205" s="90"/>
      <c r="Y205" s="144" t="s">
        <v>207</v>
      </c>
      <c r="Z205" s="177" t="str">
        <f>IF(AND(O205="",Q205="",S205="",U205="",W205=""),"",IF(OR(AND(O205&lt;&gt;"NA",O205&lt;&gt;"C",O205&lt;&gt;"NC",O205&lt;&gt;"SF",O205&lt;&gt;""),AND(Q205&lt;&gt;"NA",Q205&lt;&gt;"C",Q205&lt;&gt;"NC",Q205&lt;&gt;"SF",Q205&lt;&gt;""),AND(S205&lt;&gt;"NA",S205&lt;&gt;"C",S205&lt;&gt;"NC",S205&lt;&gt;"SF",S205&lt;&gt;""),AND(U205&lt;&gt;"NA",U205&lt;&gt;"C",U205&lt;&gt;"NC",U205&lt;&gt;"SF",U205&lt;&gt;""),AND(W205&lt;&gt;"NA",W205&lt;&gt;"C",W205&lt;&gt;"NC",W205&lt;&gt;"SF",W205&lt;&gt;"")),"FALSO",IF(AND(O205="NA",Q205="NA",S205="NA",U205="NA",W205="NA"),"NA",IF(OR(O205="NC",Q205="NC",S205="NC",U205="NC",W205="NC",O205="SF",Q205="SF",S205="SF",U205="SF",W205="SF"),"NC",IF(OR(O205="C",Q205="C",S205="C",U205="C",W205="C"),"C","")))))</f>
        <v>C</v>
      </c>
      <c r="AA205" s="197" t="str">
        <f>IF(AND(Y205="C",Z205="C"),"UTILIZOU O PDA CORRETAMENTE",IF(AND(Y205="C",Z205="NC"),"UTILIZOU O PDA CORRETAMENTE. NÃO HÁ FOTOS DE TODAS AS ETAPAS",IF(AND(Y205="NC",Z205="NC"),"NÃO UTILIZOU O PDA",IF(AND(Y205="NA",Z205="NA"),"NÃO AVALIADO POR FALHA DE SINCRONISMO"))))</f>
        <v>UTILIZOU O PDA CORRETAMENTE</v>
      </c>
      <c r="AB205" s="90" t="s">
        <v>207</v>
      </c>
      <c r="AC205" s="158" t="s">
        <v>6</v>
      </c>
      <c r="AD205" s="149" t="str">
        <f>E205</f>
        <v>SÃO PAULO</v>
      </c>
      <c r="AE205" s="93" t="s">
        <v>64</v>
      </c>
    </row>
    <row r="206" spans="1:31" ht="30" customHeight="1">
      <c r="A206" s="162" t="s">
        <v>201</v>
      </c>
      <c r="B206" s="176">
        <v>2692335110</v>
      </c>
      <c r="C206" s="176" t="s">
        <v>132</v>
      </c>
      <c r="D206" s="176" t="s">
        <v>64</v>
      </c>
      <c r="E206" s="176" t="s">
        <v>5</v>
      </c>
      <c r="F206" s="176" t="s">
        <v>1811</v>
      </c>
      <c r="G206" s="176">
        <v>160</v>
      </c>
      <c r="H206" s="176" t="s">
        <v>211</v>
      </c>
      <c r="I206" s="176" t="s">
        <v>316</v>
      </c>
      <c r="J206" s="176" t="s">
        <v>1591</v>
      </c>
      <c r="K206" s="176" t="s">
        <v>217</v>
      </c>
      <c r="L206" s="204">
        <v>46147.4</v>
      </c>
      <c r="M206" s="204">
        <v>46147.405555555553</v>
      </c>
      <c r="N206" s="176" t="s">
        <v>1636</v>
      </c>
      <c r="O206" s="155" t="s">
        <v>207</v>
      </c>
      <c r="P206" s="90"/>
      <c r="Q206" s="144" t="s">
        <v>207</v>
      </c>
      <c r="R206" s="90"/>
      <c r="S206" s="144" t="s">
        <v>207</v>
      </c>
      <c r="T206" s="90"/>
      <c r="U206" s="144" t="s">
        <v>207</v>
      </c>
      <c r="V206" s="90"/>
      <c r="W206" s="144" t="s">
        <v>207</v>
      </c>
      <c r="X206" s="90"/>
      <c r="Y206" s="144" t="s">
        <v>207</v>
      </c>
      <c r="Z206" s="177" t="str">
        <f>IF(AND(O206="",Q206="",S206="",U206="",W206=""),"",IF(OR(AND(O206&lt;&gt;"NA",O206&lt;&gt;"C",O206&lt;&gt;"NC",O206&lt;&gt;"SF",O206&lt;&gt;""),AND(Q206&lt;&gt;"NA",Q206&lt;&gt;"C",Q206&lt;&gt;"NC",Q206&lt;&gt;"SF",Q206&lt;&gt;""),AND(S206&lt;&gt;"NA",S206&lt;&gt;"C",S206&lt;&gt;"NC",S206&lt;&gt;"SF",S206&lt;&gt;""),AND(U206&lt;&gt;"NA",U206&lt;&gt;"C",U206&lt;&gt;"NC",U206&lt;&gt;"SF",U206&lt;&gt;""),AND(W206&lt;&gt;"NA",W206&lt;&gt;"C",W206&lt;&gt;"NC",W206&lt;&gt;"SF",W206&lt;&gt;"")),"FALSO",IF(AND(O206="NA",Q206="NA",S206="NA",U206="NA",W206="NA"),"NA",IF(OR(O206="NC",Q206="NC",S206="NC",U206="NC",W206="NC",O206="SF",Q206="SF",S206="SF",U206="SF",W206="SF"),"NC",IF(OR(O206="C",Q206="C",S206="C",U206="C",W206="C"),"C","")))))</f>
        <v>C</v>
      </c>
      <c r="AA206" s="197" t="str">
        <f>IF(AND(Y206="C",Z206="C"),"UTILIZOU O PDA CORRETAMENTE",IF(AND(Y206="C",Z206="NC"),"UTILIZOU O PDA CORRETAMENTE. NÃO HÁ FOTOS DE TODAS AS ETAPAS",IF(AND(Y206="NC",Z206="NC"),"NÃO UTILIZOU O PDA",IF(AND(Y206="NA",Z206="NA"),"NÃO AVALIADO POR FALHA DE SINCRONISMO"))))</f>
        <v>UTILIZOU O PDA CORRETAMENTE</v>
      </c>
      <c r="AB206" s="90" t="s">
        <v>207</v>
      </c>
      <c r="AC206" s="158" t="s">
        <v>6</v>
      </c>
      <c r="AD206" s="149" t="str">
        <f>E206</f>
        <v>SÃO PAULO</v>
      </c>
      <c r="AE206" s="93" t="s">
        <v>64</v>
      </c>
    </row>
    <row r="207" spans="1:31" ht="30" customHeight="1">
      <c r="A207" s="162" t="s">
        <v>201</v>
      </c>
      <c r="B207" s="176">
        <v>2620187994</v>
      </c>
      <c r="C207" s="176" t="s">
        <v>128</v>
      </c>
      <c r="D207" s="176" t="s">
        <v>64</v>
      </c>
      <c r="E207" s="176" t="s">
        <v>5</v>
      </c>
      <c r="F207" s="176" t="s">
        <v>1813</v>
      </c>
      <c r="G207" s="176">
        <v>209</v>
      </c>
      <c r="H207" s="176"/>
      <c r="I207" s="176" t="s">
        <v>1708</v>
      </c>
      <c r="J207" s="176" t="s">
        <v>1591</v>
      </c>
      <c r="K207" s="176"/>
      <c r="L207" s="204">
        <v>46155.589583333334</v>
      </c>
      <c r="M207" s="204">
        <v>46155.6</v>
      </c>
      <c r="N207" s="176" t="s">
        <v>1650</v>
      </c>
      <c r="O207" s="155" t="s">
        <v>207</v>
      </c>
      <c r="P207" s="90"/>
      <c r="Q207" s="144" t="s">
        <v>207</v>
      </c>
      <c r="R207" s="90"/>
      <c r="S207" s="144" t="s">
        <v>207</v>
      </c>
      <c r="T207" s="90"/>
      <c r="U207" s="144" t="s">
        <v>207</v>
      </c>
      <c r="V207" s="90"/>
      <c r="W207" s="144" t="s">
        <v>207</v>
      </c>
      <c r="X207" s="90"/>
      <c r="Y207" s="144" t="s">
        <v>207</v>
      </c>
      <c r="Z207" s="177" t="str">
        <f>IF(AND(O207="",Q207="",S207="",U207="",W207=""),"",IF(OR(AND(O207&lt;&gt;"NA",O207&lt;&gt;"C",O207&lt;&gt;"NC",O207&lt;&gt;"SF",O207&lt;&gt;""),AND(Q207&lt;&gt;"NA",Q207&lt;&gt;"C",Q207&lt;&gt;"NC",Q207&lt;&gt;"SF",Q207&lt;&gt;""),AND(S207&lt;&gt;"NA",S207&lt;&gt;"C",S207&lt;&gt;"NC",S207&lt;&gt;"SF",S207&lt;&gt;""),AND(U207&lt;&gt;"NA",U207&lt;&gt;"C",U207&lt;&gt;"NC",U207&lt;&gt;"SF",U207&lt;&gt;""),AND(W207&lt;&gt;"NA",W207&lt;&gt;"C",W207&lt;&gt;"NC",W207&lt;&gt;"SF",W207&lt;&gt;"")),"FALSO",IF(AND(O207="NA",Q207="NA",S207="NA",U207="NA",W207="NA"),"NA",IF(OR(O207="NC",Q207="NC",S207="NC",U207="NC",W207="NC",O207="SF",Q207="SF",S207="SF",U207="SF",W207="SF"),"NC",IF(OR(O207="C",Q207="C",S207="C",U207="C",W207="C"),"C","")))))</f>
        <v>C</v>
      </c>
      <c r="AA207" s="197" t="str">
        <f>IF(AND(Y207="C",Z207="C"),"UTILIZOU O PDA CORRETAMENTE",IF(AND(Y207="C",Z207="NC"),"UTILIZOU O PDA CORRETAMENTE. NÃO HÁ FOTOS DE TODAS AS ETAPAS",IF(AND(Y207="NC",Z207="NC"),"NÃO UTILIZOU O PDA",IF(AND(Y207="NA",Z207="NA"),"NÃO AVALIADO POR FALHA DE SINCRONISMO"))))</f>
        <v>UTILIZOU O PDA CORRETAMENTE</v>
      </c>
      <c r="AB207" s="90" t="s">
        <v>207</v>
      </c>
      <c r="AC207" s="158" t="s">
        <v>6</v>
      </c>
      <c r="AD207" s="149" t="str">
        <f>E207</f>
        <v>SÃO PAULO</v>
      </c>
      <c r="AE207" s="93" t="s">
        <v>64</v>
      </c>
    </row>
    <row r="208" spans="1:31" ht="30" customHeight="1">
      <c r="A208" s="162" t="s">
        <v>201</v>
      </c>
      <c r="B208" s="176">
        <v>2692557113</v>
      </c>
      <c r="C208" s="176" t="s">
        <v>128</v>
      </c>
      <c r="D208" s="176" t="s">
        <v>64</v>
      </c>
      <c r="E208" s="176" t="s">
        <v>5</v>
      </c>
      <c r="F208" s="176" t="s">
        <v>1814</v>
      </c>
      <c r="G208" s="176">
        <v>8</v>
      </c>
      <c r="H208" s="176" t="s">
        <v>203</v>
      </c>
      <c r="I208" s="176" t="s">
        <v>671</v>
      </c>
      <c r="J208" s="176" t="s">
        <v>1591</v>
      </c>
      <c r="K208" s="176" t="s">
        <v>217</v>
      </c>
      <c r="L208" s="204">
        <v>46178.683333333334</v>
      </c>
      <c r="M208" s="204">
        <v>46178.692361111112</v>
      </c>
      <c r="N208" s="176" t="s">
        <v>1598</v>
      </c>
      <c r="O208" s="155" t="s">
        <v>207</v>
      </c>
      <c r="P208" s="90"/>
      <c r="Q208" s="144" t="s">
        <v>207</v>
      </c>
      <c r="R208" s="90"/>
      <c r="S208" s="144" t="s">
        <v>207</v>
      </c>
      <c r="T208" s="90"/>
      <c r="U208" s="144" t="s">
        <v>207</v>
      </c>
      <c r="V208" s="90"/>
      <c r="W208" s="144" t="s">
        <v>207</v>
      </c>
      <c r="X208" s="90"/>
      <c r="Y208" s="144" t="s">
        <v>207</v>
      </c>
      <c r="Z208" s="177" t="str">
        <f>IF(AND(O208="",Q208="",S208="",U208="",W208=""),"",IF(OR(AND(O208&lt;&gt;"NA",O208&lt;&gt;"C",O208&lt;&gt;"NC",O208&lt;&gt;"SF",O208&lt;&gt;""),AND(Q208&lt;&gt;"NA",Q208&lt;&gt;"C",Q208&lt;&gt;"NC",Q208&lt;&gt;"SF",Q208&lt;&gt;""),AND(S208&lt;&gt;"NA",S208&lt;&gt;"C",S208&lt;&gt;"NC",S208&lt;&gt;"SF",S208&lt;&gt;""),AND(U208&lt;&gt;"NA",U208&lt;&gt;"C",U208&lt;&gt;"NC",U208&lt;&gt;"SF",U208&lt;&gt;""),AND(W208&lt;&gt;"NA",W208&lt;&gt;"C",W208&lt;&gt;"NC",W208&lt;&gt;"SF",W208&lt;&gt;"")),"FALSO",IF(AND(O208="NA",Q208="NA",S208="NA",U208="NA",W208="NA"),"NA",IF(OR(O208="NC",Q208="NC",S208="NC",U208="NC",W208="NC",O208="SF",Q208="SF",S208="SF",U208="SF",W208="SF"),"NC",IF(OR(O208="C",Q208="C",S208="C",U208="C",W208="C"),"C","")))))</f>
        <v>C</v>
      </c>
      <c r="AA208" s="197" t="str">
        <f>IF(AND(Y208="C",Z208="C"),"UTILIZOU O PDA CORRETAMENTE",IF(AND(Y208="C",Z208="NC"),"UTILIZOU O PDA CORRETAMENTE. NÃO HÁ FOTOS DE TODAS AS ETAPAS",IF(AND(Y208="NC",Z208="NC"),"NÃO UTILIZOU O PDA",IF(AND(Y208="NA",Z208="NA"),"NÃO AVALIADO POR FALHA DE SINCRONISMO"))))</f>
        <v>UTILIZOU O PDA CORRETAMENTE</v>
      </c>
      <c r="AB208" s="90" t="s">
        <v>207</v>
      </c>
      <c r="AC208" s="158" t="s">
        <v>6</v>
      </c>
      <c r="AD208" s="149" t="str">
        <f>E208</f>
        <v>SÃO PAULO</v>
      </c>
      <c r="AE208" s="93" t="s">
        <v>64</v>
      </c>
    </row>
    <row r="209" spans="1:31" ht="30" customHeight="1">
      <c r="A209" s="162" t="s">
        <v>201</v>
      </c>
      <c r="B209" s="176">
        <v>2692160099</v>
      </c>
      <c r="C209" s="176" t="s">
        <v>129</v>
      </c>
      <c r="D209" s="176" t="s">
        <v>125</v>
      </c>
      <c r="E209" s="176" t="s">
        <v>5</v>
      </c>
      <c r="F209" s="176" t="s">
        <v>753</v>
      </c>
      <c r="G209" s="176">
        <v>241</v>
      </c>
      <c r="H209" s="176" t="s">
        <v>208</v>
      </c>
      <c r="I209" s="176" t="s">
        <v>432</v>
      </c>
      <c r="J209" s="176" t="s">
        <v>1671</v>
      </c>
      <c r="K209" s="176" t="s">
        <v>217</v>
      </c>
      <c r="L209" s="204">
        <v>46058.368055555555</v>
      </c>
      <c r="M209" s="204">
        <v>46058.368750000001</v>
      </c>
      <c r="N209" s="176" t="s">
        <v>1623</v>
      </c>
      <c r="O209" s="155" t="s">
        <v>207</v>
      </c>
      <c r="P209" s="90"/>
      <c r="Q209" s="144" t="s">
        <v>207</v>
      </c>
      <c r="R209" s="90"/>
      <c r="S209" s="144" t="s">
        <v>207</v>
      </c>
      <c r="T209" s="90"/>
      <c r="U209" s="144" t="s">
        <v>207</v>
      </c>
      <c r="V209" s="90"/>
      <c r="W209" s="144" t="s">
        <v>207</v>
      </c>
      <c r="X209" s="90"/>
      <c r="Y209" s="144" t="s">
        <v>207</v>
      </c>
      <c r="Z209" s="177" t="str">
        <f>IF(AND(O209="",Q209="",S209="",U209="",W209=""),"",IF(OR(AND(O209&lt;&gt;"NA",O209&lt;&gt;"C",O209&lt;&gt;"NC",O209&lt;&gt;"SF",O209&lt;&gt;""),AND(Q209&lt;&gt;"NA",Q209&lt;&gt;"C",Q209&lt;&gt;"NC",Q209&lt;&gt;"SF",Q209&lt;&gt;""),AND(S209&lt;&gt;"NA",S209&lt;&gt;"C",S209&lt;&gt;"NC",S209&lt;&gt;"SF",S209&lt;&gt;""),AND(U209&lt;&gt;"NA",U209&lt;&gt;"C",U209&lt;&gt;"NC",U209&lt;&gt;"SF",U209&lt;&gt;""),AND(W209&lt;&gt;"NA",W209&lt;&gt;"C",W209&lt;&gt;"NC",W209&lt;&gt;"SF",W209&lt;&gt;"")),"FALSO",IF(AND(O209="NA",Q209="NA",S209="NA",U209="NA",W209="NA"),"NA",IF(OR(O209="NC",Q209="NC",S209="NC",U209="NC",W209="NC",O209="SF",Q209="SF",S209="SF",U209="SF",W209="SF"),"NC",IF(OR(O209="C",Q209="C",S209="C",U209="C",W209="C"),"C","")))))</f>
        <v>C</v>
      </c>
      <c r="AA209" s="197" t="str">
        <f>IF(AND(Y209="C",Z209="C"),"UTILIZOU O PDA CORRETAMENTE",IF(AND(Y209="C",Z209="NC"),"UTILIZOU O PDA CORRETAMENTE. NÃO HÁ FOTOS DE TODAS AS ETAPAS",IF(AND(Y209="NC",Z209="NC"),"NÃO UTILIZOU O PDA",IF(AND(Y209="NA",Z209="NA"),"NÃO AVALIADO POR FALHA DE SINCRONISMO"))))</f>
        <v>UTILIZOU O PDA CORRETAMENTE</v>
      </c>
      <c r="AB209" s="90" t="s">
        <v>207</v>
      </c>
      <c r="AC209" s="158" t="s">
        <v>6</v>
      </c>
      <c r="AD209" s="149" t="str">
        <f>E209</f>
        <v>SÃO PAULO</v>
      </c>
      <c r="AE209" s="93" t="s">
        <v>64</v>
      </c>
    </row>
    <row r="210" spans="1:31" ht="30" customHeight="1">
      <c r="A210" s="162" t="s">
        <v>201</v>
      </c>
      <c r="B210" s="176">
        <v>2692783246</v>
      </c>
      <c r="C210" s="176" t="s">
        <v>128</v>
      </c>
      <c r="D210" s="176" t="s">
        <v>64</v>
      </c>
      <c r="E210" s="176" t="s">
        <v>5</v>
      </c>
      <c r="F210" s="176" t="s">
        <v>753</v>
      </c>
      <c r="G210" s="176">
        <v>241</v>
      </c>
      <c r="H210" s="176" t="s">
        <v>208</v>
      </c>
      <c r="I210" s="176" t="s">
        <v>432</v>
      </c>
      <c r="J210" s="176" t="s">
        <v>1591</v>
      </c>
      <c r="K210" s="176" t="s">
        <v>217</v>
      </c>
      <c r="L210" s="204">
        <v>46239.632638888892</v>
      </c>
      <c r="M210" s="204">
        <v>46239.634027777778</v>
      </c>
      <c r="N210" s="176" t="s">
        <v>1614</v>
      </c>
      <c r="O210" s="155" t="s">
        <v>207</v>
      </c>
      <c r="P210" s="90"/>
      <c r="Q210" s="144" t="s">
        <v>207</v>
      </c>
      <c r="R210" s="90"/>
      <c r="S210" s="144" t="s">
        <v>207</v>
      </c>
      <c r="T210" s="90"/>
      <c r="U210" s="144" t="s">
        <v>207</v>
      </c>
      <c r="V210" s="90"/>
      <c r="W210" s="144" t="s">
        <v>207</v>
      </c>
      <c r="X210" s="90"/>
      <c r="Y210" s="144" t="s">
        <v>207</v>
      </c>
      <c r="Z210" s="177" t="str">
        <f>IF(AND(O210="",Q210="",S210="",U210="",W210=""),"",IF(OR(AND(O210&lt;&gt;"NA",O210&lt;&gt;"C",O210&lt;&gt;"NC",O210&lt;&gt;"SF",O210&lt;&gt;""),AND(Q210&lt;&gt;"NA",Q210&lt;&gt;"C",Q210&lt;&gt;"NC",Q210&lt;&gt;"SF",Q210&lt;&gt;""),AND(S210&lt;&gt;"NA",S210&lt;&gt;"C",S210&lt;&gt;"NC",S210&lt;&gt;"SF",S210&lt;&gt;""),AND(U210&lt;&gt;"NA",U210&lt;&gt;"C",U210&lt;&gt;"NC",U210&lt;&gt;"SF",U210&lt;&gt;""),AND(W210&lt;&gt;"NA",W210&lt;&gt;"C",W210&lt;&gt;"NC",W210&lt;&gt;"SF",W210&lt;&gt;"")),"FALSO",IF(AND(O210="NA",Q210="NA",S210="NA",U210="NA",W210="NA"),"NA",IF(OR(O210="NC",Q210="NC",S210="NC",U210="NC",W210="NC",O210="SF",Q210="SF",S210="SF",U210="SF",W210="SF"),"NC",IF(OR(O210="C",Q210="C",S210="C",U210="C",W210="C"),"C","")))))</f>
        <v>C</v>
      </c>
      <c r="AA210" s="197" t="str">
        <f>IF(AND(Y210="C",Z210="C"),"UTILIZOU O PDA CORRETAMENTE",IF(AND(Y210="C",Z210="NC"),"UTILIZOU O PDA CORRETAMENTE. NÃO HÁ FOTOS DE TODAS AS ETAPAS",IF(AND(Y210="NC",Z210="NC"),"NÃO UTILIZOU O PDA",IF(AND(Y210="NA",Z210="NA"),"NÃO AVALIADO POR FALHA DE SINCRONISMO"))))</f>
        <v>UTILIZOU O PDA CORRETAMENTE</v>
      </c>
      <c r="AB210" s="90" t="s">
        <v>207</v>
      </c>
      <c r="AC210" s="158" t="s">
        <v>6</v>
      </c>
      <c r="AD210" s="149" t="str">
        <f>E210</f>
        <v>SÃO PAULO</v>
      </c>
      <c r="AE210" s="93" t="s">
        <v>64</v>
      </c>
    </row>
    <row r="211" spans="1:31" ht="30" customHeight="1">
      <c r="A211" s="162" t="s">
        <v>201</v>
      </c>
      <c r="B211" s="176">
        <v>2693519881</v>
      </c>
      <c r="C211" s="176" t="s">
        <v>128</v>
      </c>
      <c r="D211" s="176" t="s">
        <v>64</v>
      </c>
      <c r="E211" s="176" t="s">
        <v>5</v>
      </c>
      <c r="F211" s="176" t="s">
        <v>753</v>
      </c>
      <c r="G211" s="176">
        <v>171</v>
      </c>
      <c r="H211" s="176" t="s">
        <v>217</v>
      </c>
      <c r="I211" s="176" t="s">
        <v>432</v>
      </c>
      <c r="J211" s="176" t="s">
        <v>1591</v>
      </c>
      <c r="K211" s="176" t="s">
        <v>1697</v>
      </c>
      <c r="L211" s="204">
        <v>46159.587500000001</v>
      </c>
      <c r="M211" s="204">
        <v>46159.597222222219</v>
      </c>
      <c r="N211" s="176" t="s">
        <v>1698</v>
      </c>
      <c r="O211" s="155" t="s">
        <v>207</v>
      </c>
      <c r="P211" s="90"/>
      <c r="Q211" s="144" t="s">
        <v>207</v>
      </c>
      <c r="R211" s="90"/>
      <c r="S211" s="144" t="s">
        <v>207</v>
      </c>
      <c r="T211" s="90"/>
      <c r="U211" s="144" t="s">
        <v>207</v>
      </c>
      <c r="V211" s="90"/>
      <c r="W211" s="144" t="s">
        <v>207</v>
      </c>
      <c r="X211" s="90"/>
      <c r="Y211" s="144" t="s">
        <v>207</v>
      </c>
      <c r="Z211" s="177" t="str">
        <f>IF(AND(O211="",Q211="",S211="",U211="",W211=""),"",IF(OR(AND(O211&lt;&gt;"NA",O211&lt;&gt;"C",O211&lt;&gt;"NC",O211&lt;&gt;"SF",O211&lt;&gt;""),AND(Q211&lt;&gt;"NA",Q211&lt;&gt;"C",Q211&lt;&gt;"NC",Q211&lt;&gt;"SF",Q211&lt;&gt;""),AND(S211&lt;&gt;"NA",S211&lt;&gt;"C",S211&lt;&gt;"NC",S211&lt;&gt;"SF",S211&lt;&gt;""),AND(U211&lt;&gt;"NA",U211&lt;&gt;"C",U211&lt;&gt;"NC",U211&lt;&gt;"SF",U211&lt;&gt;""),AND(W211&lt;&gt;"NA",W211&lt;&gt;"C",W211&lt;&gt;"NC",W211&lt;&gt;"SF",W211&lt;&gt;"")),"FALSO",IF(AND(O211="NA",Q211="NA",S211="NA",U211="NA",W211="NA"),"NA",IF(OR(O211="NC",Q211="NC",S211="NC",U211="NC",W211="NC",O211="SF",Q211="SF",S211="SF",U211="SF",W211="SF"),"NC",IF(OR(O211="C",Q211="C",S211="C",U211="C",W211="C"),"C","")))))</f>
        <v>C</v>
      </c>
      <c r="AA211" s="197" t="str">
        <f>IF(AND(Y211="C",Z211="C"),"UTILIZOU O PDA CORRETAMENTE",IF(AND(Y211="C",Z211="NC"),"UTILIZOU O PDA CORRETAMENTE. NÃO HÁ FOTOS DE TODAS AS ETAPAS",IF(AND(Y211="NC",Z211="NC"),"NÃO UTILIZOU O PDA",IF(AND(Y211="NA",Z211="NA"),"NÃO AVALIADO POR FALHA DE SINCRONISMO"))))</f>
        <v>UTILIZOU O PDA CORRETAMENTE</v>
      </c>
      <c r="AB211" s="90" t="s">
        <v>207</v>
      </c>
      <c r="AC211" s="158" t="s">
        <v>6</v>
      </c>
      <c r="AD211" s="149" t="str">
        <f>E211</f>
        <v>SÃO PAULO</v>
      </c>
      <c r="AE211" s="93" t="s">
        <v>64</v>
      </c>
    </row>
    <row r="212" spans="1:31" ht="30" customHeight="1">
      <c r="A212" s="162" t="s">
        <v>201</v>
      </c>
      <c r="B212" s="176">
        <v>2694149270</v>
      </c>
      <c r="C212" s="176" t="s">
        <v>128</v>
      </c>
      <c r="D212" s="176" t="s">
        <v>64</v>
      </c>
      <c r="E212" s="176" t="s">
        <v>5</v>
      </c>
      <c r="F212" s="176" t="s">
        <v>753</v>
      </c>
      <c r="G212" s="176">
        <v>171</v>
      </c>
      <c r="H212" s="176" t="s">
        <v>217</v>
      </c>
      <c r="I212" s="176" t="s">
        <v>432</v>
      </c>
      <c r="J212" s="176" t="s">
        <v>1591</v>
      </c>
      <c r="K212" s="176" t="s">
        <v>217</v>
      </c>
      <c r="L212" s="204">
        <v>46168.427777777775</v>
      </c>
      <c r="M212" s="204">
        <v>46168.428472222222</v>
      </c>
      <c r="N212" s="176" t="s">
        <v>1614</v>
      </c>
      <c r="O212" s="155" t="s">
        <v>207</v>
      </c>
      <c r="P212" s="90"/>
      <c r="Q212" s="144" t="s">
        <v>207</v>
      </c>
      <c r="R212" s="90"/>
      <c r="S212" s="144" t="s">
        <v>207</v>
      </c>
      <c r="T212" s="90"/>
      <c r="U212" s="144" t="s">
        <v>207</v>
      </c>
      <c r="V212" s="90"/>
      <c r="W212" s="144" t="s">
        <v>207</v>
      </c>
      <c r="X212" s="90"/>
      <c r="Y212" s="144" t="s">
        <v>207</v>
      </c>
      <c r="Z212" s="177" t="str">
        <f>IF(AND(O212="",Q212="",S212="",U212="",W212=""),"",IF(OR(AND(O212&lt;&gt;"NA",O212&lt;&gt;"C",O212&lt;&gt;"NC",O212&lt;&gt;"SF",O212&lt;&gt;""),AND(Q212&lt;&gt;"NA",Q212&lt;&gt;"C",Q212&lt;&gt;"NC",Q212&lt;&gt;"SF",Q212&lt;&gt;""),AND(S212&lt;&gt;"NA",S212&lt;&gt;"C",S212&lt;&gt;"NC",S212&lt;&gt;"SF",S212&lt;&gt;""),AND(U212&lt;&gt;"NA",U212&lt;&gt;"C",U212&lt;&gt;"NC",U212&lt;&gt;"SF",U212&lt;&gt;""),AND(W212&lt;&gt;"NA",W212&lt;&gt;"C",W212&lt;&gt;"NC",W212&lt;&gt;"SF",W212&lt;&gt;"")),"FALSO",IF(AND(O212="NA",Q212="NA",S212="NA",U212="NA",W212="NA"),"NA",IF(OR(O212="NC",Q212="NC",S212="NC",U212="NC",W212="NC",O212="SF",Q212="SF",S212="SF",U212="SF",W212="SF"),"NC",IF(OR(O212="C",Q212="C",S212="C",U212="C",W212="C"),"C","")))))</f>
        <v>C</v>
      </c>
      <c r="AA212" s="197" t="str">
        <f>IF(AND(Y212="C",Z212="C"),"UTILIZOU O PDA CORRETAMENTE",IF(AND(Y212="C",Z212="NC"),"UTILIZOU O PDA CORRETAMENTE. NÃO HÁ FOTOS DE TODAS AS ETAPAS",IF(AND(Y212="NC",Z212="NC"),"NÃO UTILIZOU O PDA",IF(AND(Y212="NA",Z212="NA"),"NÃO AVALIADO POR FALHA DE SINCRONISMO"))))</f>
        <v>UTILIZOU O PDA CORRETAMENTE</v>
      </c>
      <c r="AB212" s="90" t="s">
        <v>207</v>
      </c>
      <c r="AC212" s="158" t="s">
        <v>6</v>
      </c>
      <c r="AD212" s="149" t="str">
        <f>E212</f>
        <v>SÃO PAULO</v>
      </c>
      <c r="AE212" s="93" t="s">
        <v>64</v>
      </c>
    </row>
    <row r="213" spans="1:31" ht="30" customHeight="1">
      <c r="A213" s="162" t="s">
        <v>201</v>
      </c>
      <c r="B213" s="176">
        <v>2620183632</v>
      </c>
      <c r="C213" s="176" t="s">
        <v>134</v>
      </c>
      <c r="D213" s="176" t="s">
        <v>125</v>
      </c>
      <c r="E213" s="176" t="s">
        <v>5</v>
      </c>
      <c r="F213" s="176" t="s">
        <v>456</v>
      </c>
      <c r="G213" s="176">
        <v>1272</v>
      </c>
      <c r="H213" s="176"/>
      <c r="I213" s="176" t="s">
        <v>414</v>
      </c>
      <c r="J213" s="176" t="s">
        <v>1591</v>
      </c>
      <c r="K213" s="176"/>
      <c r="L213" s="204">
        <v>46155.369444444441</v>
      </c>
      <c r="M213" s="204">
        <v>46155.413888888892</v>
      </c>
      <c r="N213" s="176" t="s">
        <v>323</v>
      </c>
      <c r="O213" s="155" t="s">
        <v>207</v>
      </c>
      <c r="P213" s="90"/>
      <c r="Q213" s="144" t="s">
        <v>207</v>
      </c>
      <c r="R213" s="90"/>
      <c r="S213" s="144" t="s">
        <v>230</v>
      </c>
      <c r="T213" s="90"/>
      <c r="U213" s="144" t="s">
        <v>230</v>
      </c>
      <c r="V213" s="90"/>
      <c r="W213" s="144" t="s">
        <v>207</v>
      </c>
      <c r="X213" s="90"/>
      <c r="Y213" s="144" t="s">
        <v>207</v>
      </c>
      <c r="Z213" s="177" t="str">
        <f>IF(AND(O213="",Q213="",S213="",U213="",W213=""),"",IF(OR(AND(O213&lt;&gt;"NA",O213&lt;&gt;"C",O213&lt;&gt;"NC",O213&lt;&gt;"SF",O213&lt;&gt;""),AND(Q213&lt;&gt;"NA",Q213&lt;&gt;"C",Q213&lt;&gt;"NC",Q213&lt;&gt;"SF",Q213&lt;&gt;""),AND(S213&lt;&gt;"NA",S213&lt;&gt;"C",S213&lt;&gt;"NC",S213&lt;&gt;"SF",S213&lt;&gt;""),AND(U213&lt;&gt;"NA",U213&lt;&gt;"C",U213&lt;&gt;"NC",U213&lt;&gt;"SF",U213&lt;&gt;""),AND(W213&lt;&gt;"NA",W213&lt;&gt;"C",W213&lt;&gt;"NC",W213&lt;&gt;"SF",W213&lt;&gt;"")),"FALSO",IF(AND(O213="NA",Q213="NA",S213="NA",U213="NA",W213="NA"),"NA",IF(OR(O213="NC",Q213="NC",S213="NC",U213="NC",W213="NC",O213="SF",Q213="SF",S213="SF",U213="SF",W213="SF"),"NC",IF(OR(O213="C",Q213="C",S213="C",U213="C",W213="C"),"C","")))))</f>
        <v>NC</v>
      </c>
      <c r="AA213" s="197" t="str">
        <f>IF(AND(Y213="C",Z213="C"),"UTILIZOU O PDA CORRETAMENTE",IF(AND(Y213="C",Z213="NC"),"UTILIZOU O PDA CORRETAMENTE. NÃO HÁ FOTOS DE TODAS AS ETAPAS",IF(AND(Y213="NC",Z213="NC"),"NÃO UTILIZOU O PDA",IF(AND(Y213="NA",Z213="NA"),"NÃO AVALIADO POR FALHA DE SINCRONISMO"))))</f>
        <v>UTILIZOU O PDA CORRETAMENTE. NÃO HÁ FOTOS DE TODAS AS ETAPAS</v>
      </c>
      <c r="AB213" s="90" t="s">
        <v>207</v>
      </c>
      <c r="AC213" s="158" t="s">
        <v>6</v>
      </c>
      <c r="AD213" s="149" t="str">
        <f>E213</f>
        <v>SÃO PAULO</v>
      </c>
      <c r="AE213" s="93" t="s">
        <v>64</v>
      </c>
    </row>
    <row r="214" spans="1:31" ht="30" customHeight="1">
      <c r="A214" s="162" t="s">
        <v>201</v>
      </c>
      <c r="B214" s="176">
        <v>2622151695</v>
      </c>
      <c r="C214" s="176" t="s">
        <v>130</v>
      </c>
      <c r="D214" s="176" t="s">
        <v>125</v>
      </c>
      <c r="E214" s="176" t="s">
        <v>5</v>
      </c>
      <c r="F214" s="176" t="s">
        <v>456</v>
      </c>
      <c r="G214" s="176">
        <v>8</v>
      </c>
      <c r="H214" s="176" t="s">
        <v>208</v>
      </c>
      <c r="I214" s="176" t="s">
        <v>414</v>
      </c>
      <c r="J214" s="176" t="s">
        <v>1815</v>
      </c>
      <c r="K214" s="176" t="s">
        <v>217</v>
      </c>
      <c r="L214" s="204">
        <v>46169.434027777781</v>
      </c>
      <c r="M214" s="204">
        <v>46169.43472222222</v>
      </c>
      <c r="N214" s="176" t="s">
        <v>1592</v>
      </c>
      <c r="O214" s="155" t="s">
        <v>207</v>
      </c>
      <c r="P214" s="90"/>
      <c r="Q214" s="144" t="s">
        <v>207</v>
      </c>
      <c r="R214" s="90"/>
      <c r="S214" s="144" t="s">
        <v>207</v>
      </c>
      <c r="T214" s="90"/>
      <c r="U214" s="144" t="s">
        <v>207</v>
      </c>
      <c r="V214" s="90"/>
      <c r="W214" s="144" t="s">
        <v>207</v>
      </c>
      <c r="X214" s="90"/>
      <c r="Y214" s="144" t="s">
        <v>207</v>
      </c>
      <c r="Z214" s="177" t="str">
        <f>IF(AND(O214="",Q214="",S214="",U214="",W214=""),"",IF(OR(AND(O214&lt;&gt;"NA",O214&lt;&gt;"C",O214&lt;&gt;"NC",O214&lt;&gt;"SF",O214&lt;&gt;""),AND(Q214&lt;&gt;"NA",Q214&lt;&gt;"C",Q214&lt;&gt;"NC",Q214&lt;&gt;"SF",Q214&lt;&gt;""),AND(S214&lt;&gt;"NA",S214&lt;&gt;"C",S214&lt;&gt;"NC",S214&lt;&gt;"SF",S214&lt;&gt;""),AND(U214&lt;&gt;"NA",U214&lt;&gt;"C",U214&lt;&gt;"NC",U214&lt;&gt;"SF",U214&lt;&gt;""),AND(W214&lt;&gt;"NA",W214&lt;&gt;"C",W214&lt;&gt;"NC",W214&lt;&gt;"SF",W214&lt;&gt;"")),"FALSO",IF(AND(O214="NA",Q214="NA",S214="NA",U214="NA",W214="NA"),"NA",IF(OR(O214="NC",Q214="NC",S214="NC",U214="NC",W214="NC",O214="SF",Q214="SF",S214="SF",U214="SF",W214="SF"),"NC",IF(OR(O214="C",Q214="C",S214="C",U214="C",W214="C"),"C","")))))</f>
        <v>C</v>
      </c>
      <c r="AA214" s="197" t="str">
        <f>IF(AND(Y214="C",Z214="C"),"UTILIZOU O PDA CORRETAMENTE",IF(AND(Y214="C",Z214="NC"),"UTILIZOU O PDA CORRETAMENTE. NÃO HÁ FOTOS DE TODAS AS ETAPAS",IF(AND(Y214="NC",Z214="NC"),"NÃO UTILIZOU O PDA",IF(AND(Y214="NA",Z214="NA"),"NÃO AVALIADO POR FALHA DE SINCRONISMO"))))</f>
        <v>UTILIZOU O PDA CORRETAMENTE</v>
      </c>
      <c r="AB214" s="90" t="s">
        <v>207</v>
      </c>
      <c r="AC214" s="158" t="s">
        <v>6</v>
      </c>
      <c r="AD214" s="149" t="str">
        <f>E214</f>
        <v>SÃO PAULO</v>
      </c>
      <c r="AE214" s="93" t="s">
        <v>64</v>
      </c>
    </row>
    <row r="215" spans="1:31" ht="30" customHeight="1">
      <c r="A215" s="162" t="s">
        <v>201</v>
      </c>
      <c r="B215" s="176">
        <v>2692159519</v>
      </c>
      <c r="C215" s="176" t="s">
        <v>128</v>
      </c>
      <c r="D215" s="176" t="s">
        <v>64</v>
      </c>
      <c r="E215" s="176" t="s">
        <v>5</v>
      </c>
      <c r="F215" s="176" t="s">
        <v>1816</v>
      </c>
      <c r="G215" s="176">
        <v>364</v>
      </c>
      <c r="H215" s="176" t="s">
        <v>217</v>
      </c>
      <c r="I215" s="176" t="s">
        <v>510</v>
      </c>
      <c r="J215" s="176" t="s">
        <v>1591</v>
      </c>
      <c r="K215" s="176" t="s">
        <v>1741</v>
      </c>
      <c r="L215" s="204">
        <v>46058.633333333331</v>
      </c>
      <c r="M215" s="204">
        <v>46058.638888888891</v>
      </c>
      <c r="N215" s="176" t="s">
        <v>1680</v>
      </c>
      <c r="O215" s="155" t="s">
        <v>207</v>
      </c>
      <c r="P215" s="90"/>
      <c r="Q215" s="144" t="s">
        <v>207</v>
      </c>
      <c r="R215" s="90"/>
      <c r="S215" s="144" t="s">
        <v>207</v>
      </c>
      <c r="T215" s="90"/>
      <c r="U215" s="144" t="s">
        <v>207</v>
      </c>
      <c r="V215" s="90"/>
      <c r="W215" s="144" t="s">
        <v>207</v>
      </c>
      <c r="X215" s="90"/>
      <c r="Y215" s="144" t="s">
        <v>207</v>
      </c>
      <c r="Z215" s="177" t="str">
        <f>IF(AND(O215="",Q215="",S215="",U215="",W215=""),"",IF(OR(AND(O215&lt;&gt;"NA",O215&lt;&gt;"C",O215&lt;&gt;"NC",O215&lt;&gt;"SF",O215&lt;&gt;""),AND(Q215&lt;&gt;"NA",Q215&lt;&gt;"C",Q215&lt;&gt;"NC",Q215&lt;&gt;"SF",Q215&lt;&gt;""),AND(S215&lt;&gt;"NA",S215&lt;&gt;"C",S215&lt;&gt;"NC",S215&lt;&gt;"SF",S215&lt;&gt;""),AND(U215&lt;&gt;"NA",U215&lt;&gt;"C",U215&lt;&gt;"NC",U215&lt;&gt;"SF",U215&lt;&gt;""),AND(W215&lt;&gt;"NA",W215&lt;&gt;"C",W215&lt;&gt;"NC",W215&lt;&gt;"SF",W215&lt;&gt;"")),"FALSO",IF(AND(O215="NA",Q215="NA",S215="NA",U215="NA",W215="NA"),"NA",IF(OR(O215="NC",Q215="NC",S215="NC",U215="NC",W215="NC",O215="SF",Q215="SF",S215="SF",U215="SF",W215="SF"),"NC",IF(OR(O215="C",Q215="C",S215="C",U215="C",W215="C"),"C","")))))</f>
        <v>C</v>
      </c>
      <c r="AA215" s="197" t="str">
        <f>IF(AND(Y215="C",Z215="C"),"UTILIZOU O PDA CORRETAMENTE",IF(AND(Y215="C",Z215="NC"),"UTILIZOU O PDA CORRETAMENTE. NÃO HÁ FOTOS DE TODAS AS ETAPAS",IF(AND(Y215="NC",Z215="NC"),"NÃO UTILIZOU O PDA",IF(AND(Y215="NA",Z215="NA"),"NÃO AVALIADO POR FALHA DE SINCRONISMO"))))</f>
        <v>UTILIZOU O PDA CORRETAMENTE</v>
      </c>
      <c r="AB215" s="90" t="s">
        <v>207</v>
      </c>
      <c r="AC215" s="158" t="s">
        <v>6</v>
      </c>
      <c r="AD215" s="149" t="str">
        <f>E215</f>
        <v>SÃO PAULO</v>
      </c>
      <c r="AE215" s="93" t="s">
        <v>64</v>
      </c>
    </row>
    <row r="216" spans="1:31" ht="30" customHeight="1">
      <c r="A216" s="162" t="s">
        <v>201</v>
      </c>
      <c r="B216" s="176">
        <v>2693664953</v>
      </c>
      <c r="C216" s="176" t="s">
        <v>128</v>
      </c>
      <c r="D216" s="176" t="s">
        <v>64</v>
      </c>
      <c r="E216" s="176" t="s">
        <v>5</v>
      </c>
      <c r="F216" s="176" t="s">
        <v>1816</v>
      </c>
      <c r="G216" s="176">
        <v>391</v>
      </c>
      <c r="H216" s="176"/>
      <c r="I216" s="176" t="s">
        <v>510</v>
      </c>
      <c r="J216" s="176" t="s">
        <v>1591</v>
      </c>
      <c r="K216" s="176"/>
      <c r="L216" s="204">
        <v>46161.57916666667</v>
      </c>
      <c r="M216" s="204">
        <v>46161.597916666666</v>
      </c>
      <c r="N216" s="176" t="s">
        <v>1632</v>
      </c>
      <c r="O216" s="155" t="s">
        <v>207</v>
      </c>
      <c r="P216" s="90"/>
      <c r="Q216" s="144" t="s">
        <v>207</v>
      </c>
      <c r="R216" s="90"/>
      <c r="S216" s="144" t="s">
        <v>207</v>
      </c>
      <c r="T216" s="90"/>
      <c r="U216" s="144" t="s">
        <v>207</v>
      </c>
      <c r="V216" s="90"/>
      <c r="W216" s="144" t="s">
        <v>207</v>
      </c>
      <c r="X216" s="90"/>
      <c r="Y216" s="144" t="s">
        <v>207</v>
      </c>
      <c r="Z216" s="177" t="str">
        <f>IF(AND(O216="",Q216="",S216="",U216="",W216=""),"",IF(OR(AND(O216&lt;&gt;"NA",O216&lt;&gt;"C",O216&lt;&gt;"NC",O216&lt;&gt;"SF",O216&lt;&gt;""),AND(Q216&lt;&gt;"NA",Q216&lt;&gt;"C",Q216&lt;&gt;"NC",Q216&lt;&gt;"SF",Q216&lt;&gt;""),AND(S216&lt;&gt;"NA",S216&lt;&gt;"C",S216&lt;&gt;"NC",S216&lt;&gt;"SF",S216&lt;&gt;""),AND(U216&lt;&gt;"NA",U216&lt;&gt;"C",U216&lt;&gt;"NC",U216&lt;&gt;"SF",U216&lt;&gt;""),AND(W216&lt;&gt;"NA",W216&lt;&gt;"C",W216&lt;&gt;"NC",W216&lt;&gt;"SF",W216&lt;&gt;"")),"FALSO",IF(AND(O216="NA",Q216="NA",S216="NA",U216="NA",W216="NA"),"NA",IF(OR(O216="NC",Q216="NC",S216="NC",U216="NC",W216="NC",O216="SF",Q216="SF",S216="SF",U216="SF",W216="SF"),"NC",IF(OR(O216="C",Q216="C",S216="C",U216="C",W216="C"),"C","")))))</f>
        <v>C</v>
      </c>
      <c r="AA216" s="197" t="str">
        <f>IF(AND(Y216="C",Z216="C"),"UTILIZOU O PDA CORRETAMENTE",IF(AND(Y216="C",Z216="NC"),"UTILIZOU O PDA CORRETAMENTE. NÃO HÁ FOTOS DE TODAS AS ETAPAS",IF(AND(Y216="NC",Z216="NC"),"NÃO UTILIZOU O PDA",IF(AND(Y216="NA",Z216="NA"),"NÃO AVALIADO POR FALHA DE SINCRONISMO"))))</f>
        <v>UTILIZOU O PDA CORRETAMENTE</v>
      </c>
      <c r="AB216" s="90" t="s">
        <v>207</v>
      </c>
      <c r="AC216" s="158" t="s">
        <v>6</v>
      </c>
      <c r="AD216" s="149" t="str">
        <f>E216</f>
        <v>SÃO PAULO</v>
      </c>
      <c r="AE216" s="93" t="s">
        <v>64</v>
      </c>
    </row>
    <row r="217" spans="1:31" ht="30" customHeight="1">
      <c r="A217" s="162" t="s">
        <v>201</v>
      </c>
      <c r="B217" s="176">
        <v>2694120248</v>
      </c>
      <c r="C217" s="176" t="s">
        <v>128</v>
      </c>
      <c r="D217" s="176" t="s">
        <v>64</v>
      </c>
      <c r="E217" s="176" t="s">
        <v>5</v>
      </c>
      <c r="F217" s="176" t="s">
        <v>1816</v>
      </c>
      <c r="G217" s="176">
        <v>786</v>
      </c>
      <c r="H217" s="176" t="s">
        <v>1817</v>
      </c>
      <c r="I217" s="176" t="s">
        <v>510</v>
      </c>
      <c r="J217" s="176" t="s">
        <v>1591</v>
      </c>
      <c r="K217" s="176" t="s">
        <v>217</v>
      </c>
      <c r="L217" s="204">
        <v>46168.354861111111</v>
      </c>
      <c r="M217" s="204">
        <v>46168.359027777777</v>
      </c>
      <c r="N217" s="176" t="s">
        <v>1632</v>
      </c>
      <c r="O217" s="155" t="s">
        <v>207</v>
      </c>
      <c r="P217" s="90"/>
      <c r="Q217" s="144" t="s">
        <v>207</v>
      </c>
      <c r="R217" s="90"/>
      <c r="S217" s="144" t="s">
        <v>207</v>
      </c>
      <c r="T217" s="90"/>
      <c r="U217" s="144" t="s">
        <v>207</v>
      </c>
      <c r="V217" s="90"/>
      <c r="W217" s="144" t="s">
        <v>207</v>
      </c>
      <c r="X217" s="90"/>
      <c r="Y217" s="144" t="s">
        <v>207</v>
      </c>
      <c r="Z217" s="177" t="str">
        <f>IF(AND(O217="",Q217="",S217="",U217="",W217=""),"",IF(OR(AND(O217&lt;&gt;"NA",O217&lt;&gt;"C",O217&lt;&gt;"NC",O217&lt;&gt;"SF",O217&lt;&gt;""),AND(Q217&lt;&gt;"NA",Q217&lt;&gt;"C",Q217&lt;&gt;"NC",Q217&lt;&gt;"SF",Q217&lt;&gt;""),AND(S217&lt;&gt;"NA",S217&lt;&gt;"C",S217&lt;&gt;"NC",S217&lt;&gt;"SF",S217&lt;&gt;""),AND(U217&lt;&gt;"NA",U217&lt;&gt;"C",U217&lt;&gt;"NC",U217&lt;&gt;"SF",U217&lt;&gt;""),AND(W217&lt;&gt;"NA",W217&lt;&gt;"C",W217&lt;&gt;"NC",W217&lt;&gt;"SF",W217&lt;&gt;"")),"FALSO",IF(AND(O217="NA",Q217="NA",S217="NA",U217="NA",W217="NA"),"NA",IF(OR(O217="NC",Q217="NC",S217="NC",U217="NC",W217="NC",O217="SF",Q217="SF",S217="SF",U217="SF",W217="SF"),"NC",IF(OR(O217="C",Q217="C",S217="C",U217="C",W217="C"),"C","")))))</f>
        <v>C</v>
      </c>
      <c r="AA217" s="197" t="str">
        <f>IF(AND(Y217="C",Z217="C"),"UTILIZOU O PDA CORRETAMENTE",IF(AND(Y217="C",Z217="NC"),"UTILIZOU O PDA CORRETAMENTE. NÃO HÁ FOTOS DE TODAS AS ETAPAS",IF(AND(Y217="NC",Z217="NC"),"NÃO UTILIZOU O PDA",IF(AND(Y217="NA",Z217="NA"),"NÃO AVALIADO POR FALHA DE SINCRONISMO"))))</f>
        <v>UTILIZOU O PDA CORRETAMENTE</v>
      </c>
      <c r="AB217" s="90" t="s">
        <v>207</v>
      </c>
      <c r="AC217" s="158" t="s">
        <v>6</v>
      </c>
      <c r="AD217" s="149" t="str">
        <f>E217</f>
        <v>SÃO PAULO</v>
      </c>
      <c r="AE217" s="93" t="s">
        <v>64</v>
      </c>
    </row>
    <row r="218" spans="1:31" ht="30" customHeight="1">
      <c r="A218" s="162" t="s">
        <v>201</v>
      </c>
      <c r="B218" s="176">
        <v>2694236583</v>
      </c>
      <c r="C218" s="176" t="s">
        <v>128</v>
      </c>
      <c r="D218" s="176" t="s">
        <v>64</v>
      </c>
      <c r="E218" s="176" t="s">
        <v>5</v>
      </c>
      <c r="F218" s="176" t="s">
        <v>1816</v>
      </c>
      <c r="G218" s="176">
        <v>1090</v>
      </c>
      <c r="H218" s="176" t="s">
        <v>260</v>
      </c>
      <c r="I218" s="176" t="s">
        <v>510</v>
      </c>
      <c r="J218" s="176" t="s">
        <v>1594</v>
      </c>
      <c r="K218" s="176" t="s">
        <v>217</v>
      </c>
      <c r="L218" s="204">
        <v>46169.352777777778</v>
      </c>
      <c r="M218" s="204">
        <v>46169.359027777777</v>
      </c>
      <c r="N218" s="176" t="s">
        <v>1632</v>
      </c>
      <c r="O218" s="155" t="s">
        <v>207</v>
      </c>
      <c r="P218" s="90"/>
      <c r="Q218" s="144" t="s">
        <v>207</v>
      </c>
      <c r="R218" s="90"/>
      <c r="S218" s="144" t="s">
        <v>207</v>
      </c>
      <c r="T218" s="90"/>
      <c r="U218" s="144" t="s">
        <v>207</v>
      </c>
      <c r="V218" s="90"/>
      <c r="W218" s="144" t="s">
        <v>207</v>
      </c>
      <c r="X218" s="90"/>
      <c r="Y218" s="144" t="s">
        <v>207</v>
      </c>
      <c r="Z218" s="177" t="str">
        <f>IF(AND(O218="",Q218="",S218="",U218="",W218=""),"",IF(OR(AND(O218&lt;&gt;"NA",O218&lt;&gt;"C",O218&lt;&gt;"NC",O218&lt;&gt;"SF",O218&lt;&gt;""),AND(Q218&lt;&gt;"NA",Q218&lt;&gt;"C",Q218&lt;&gt;"NC",Q218&lt;&gt;"SF",Q218&lt;&gt;""),AND(S218&lt;&gt;"NA",S218&lt;&gt;"C",S218&lt;&gt;"NC",S218&lt;&gt;"SF",S218&lt;&gt;""),AND(U218&lt;&gt;"NA",U218&lt;&gt;"C",U218&lt;&gt;"NC",U218&lt;&gt;"SF",U218&lt;&gt;""),AND(W218&lt;&gt;"NA",W218&lt;&gt;"C",W218&lt;&gt;"NC",W218&lt;&gt;"SF",W218&lt;&gt;"")),"FALSO",IF(AND(O218="NA",Q218="NA",S218="NA",U218="NA",W218="NA"),"NA",IF(OR(O218="NC",Q218="NC",S218="NC",U218="NC",W218="NC",O218="SF",Q218="SF",S218="SF",U218="SF",W218="SF"),"NC",IF(OR(O218="C",Q218="C",S218="C",U218="C",W218="C"),"C","")))))</f>
        <v>C</v>
      </c>
      <c r="AA218" s="197" t="str">
        <f>IF(AND(Y218="C",Z218="C"),"UTILIZOU O PDA CORRETAMENTE",IF(AND(Y218="C",Z218="NC"),"UTILIZOU O PDA CORRETAMENTE. NÃO HÁ FOTOS DE TODAS AS ETAPAS",IF(AND(Y218="NC",Z218="NC"),"NÃO UTILIZOU O PDA",IF(AND(Y218="NA",Z218="NA"),"NÃO AVALIADO POR FALHA DE SINCRONISMO"))))</f>
        <v>UTILIZOU O PDA CORRETAMENTE</v>
      </c>
      <c r="AB218" s="90" t="s">
        <v>207</v>
      </c>
      <c r="AC218" s="158" t="s">
        <v>6</v>
      </c>
      <c r="AD218" s="149" t="str">
        <f>E218</f>
        <v>SÃO PAULO</v>
      </c>
      <c r="AE218" s="93" t="s">
        <v>64</v>
      </c>
    </row>
    <row r="219" spans="1:31" ht="30" customHeight="1">
      <c r="A219" s="162" t="s">
        <v>201</v>
      </c>
      <c r="B219" s="176">
        <v>2618900197</v>
      </c>
      <c r="C219" s="176" t="s">
        <v>129</v>
      </c>
      <c r="D219" s="176" t="s">
        <v>125</v>
      </c>
      <c r="E219" s="176" t="s">
        <v>5</v>
      </c>
      <c r="F219" s="176" t="s">
        <v>1818</v>
      </c>
      <c r="G219" s="176">
        <v>705</v>
      </c>
      <c r="H219" s="176" t="s">
        <v>208</v>
      </c>
      <c r="I219" s="176" t="s">
        <v>510</v>
      </c>
      <c r="J219" s="176" t="s">
        <v>1671</v>
      </c>
      <c r="K219" s="176" t="s">
        <v>217</v>
      </c>
      <c r="L219" s="204">
        <v>46208.34097222222</v>
      </c>
      <c r="M219" s="204">
        <v>46208.345138888886</v>
      </c>
      <c r="N219" s="176" t="s">
        <v>1632</v>
      </c>
      <c r="O219" s="155" t="s">
        <v>207</v>
      </c>
      <c r="P219" s="90"/>
      <c r="Q219" s="144" t="s">
        <v>207</v>
      </c>
      <c r="R219" s="90"/>
      <c r="S219" s="144" t="s">
        <v>207</v>
      </c>
      <c r="T219" s="90"/>
      <c r="U219" s="144" t="s">
        <v>207</v>
      </c>
      <c r="V219" s="90"/>
      <c r="W219" s="144" t="s">
        <v>207</v>
      </c>
      <c r="X219" s="90"/>
      <c r="Y219" s="144" t="s">
        <v>207</v>
      </c>
      <c r="Z219" s="177" t="str">
        <f>IF(AND(O219="",Q219="",S219="",U219="",W219=""),"",IF(OR(AND(O219&lt;&gt;"NA",O219&lt;&gt;"C",O219&lt;&gt;"NC",O219&lt;&gt;"SF",O219&lt;&gt;""),AND(Q219&lt;&gt;"NA",Q219&lt;&gt;"C",Q219&lt;&gt;"NC",Q219&lt;&gt;"SF",Q219&lt;&gt;""),AND(S219&lt;&gt;"NA",S219&lt;&gt;"C",S219&lt;&gt;"NC",S219&lt;&gt;"SF",S219&lt;&gt;""),AND(U219&lt;&gt;"NA",U219&lt;&gt;"C",U219&lt;&gt;"NC",U219&lt;&gt;"SF",U219&lt;&gt;""),AND(W219&lt;&gt;"NA",W219&lt;&gt;"C",W219&lt;&gt;"NC",W219&lt;&gt;"SF",W219&lt;&gt;"")),"FALSO",IF(AND(O219="NA",Q219="NA",S219="NA",U219="NA",W219="NA"),"NA",IF(OR(O219="NC",Q219="NC",S219="NC",U219="NC",W219="NC",O219="SF",Q219="SF",S219="SF",U219="SF",W219="SF"),"NC",IF(OR(O219="C",Q219="C",S219="C",U219="C",W219="C"),"C","")))))</f>
        <v>C</v>
      </c>
      <c r="AA219" s="197" t="str">
        <f>IF(AND(Y219="C",Z219="C"),"UTILIZOU O PDA CORRETAMENTE",IF(AND(Y219="C",Z219="NC"),"UTILIZOU O PDA CORRETAMENTE. NÃO HÁ FOTOS DE TODAS AS ETAPAS",IF(AND(Y219="NC",Z219="NC"),"NÃO UTILIZOU O PDA",IF(AND(Y219="NA",Z219="NA"),"NÃO AVALIADO POR FALHA DE SINCRONISMO"))))</f>
        <v>UTILIZOU O PDA CORRETAMENTE</v>
      </c>
      <c r="AB219" s="90" t="s">
        <v>207</v>
      </c>
      <c r="AC219" s="158" t="s">
        <v>6</v>
      </c>
      <c r="AD219" s="149" t="str">
        <f>E219</f>
        <v>SÃO PAULO</v>
      </c>
      <c r="AE219" s="93" t="s">
        <v>64</v>
      </c>
    </row>
    <row r="220" spans="1:31" ht="30" customHeight="1">
      <c r="A220" s="162" t="s">
        <v>201</v>
      </c>
      <c r="B220" s="176">
        <v>2693700778</v>
      </c>
      <c r="C220" s="176" t="s">
        <v>132</v>
      </c>
      <c r="D220" s="176" t="s">
        <v>64</v>
      </c>
      <c r="E220" s="176" t="s">
        <v>5</v>
      </c>
      <c r="F220" s="176" t="s">
        <v>1818</v>
      </c>
      <c r="G220" s="176">
        <v>468</v>
      </c>
      <c r="H220" s="176" t="s">
        <v>217</v>
      </c>
      <c r="I220" s="176" t="s">
        <v>510</v>
      </c>
      <c r="J220" s="176" t="s">
        <v>1591</v>
      </c>
      <c r="K220" s="176" t="s">
        <v>217</v>
      </c>
      <c r="L220" s="204">
        <v>46162.445138888892</v>
      </c>
      <c r="M220" s="204">
        <v>46162.45208333333</v>
      </c>
      <c r="N220" s="176" t="s">
        <v>1632</v>
      </c>
      <c r="O220" s="155" t="s">
        <v>207</v>
      </c>
      <c r="P220" s="90"/>
      <c r="Q220" s="144" t="s">
        <v>207</v>
      </c>
      <c r="R220" s="90"/>
      <c r="S220" s="144" t="s">
        <v>207</v>
      </c>
      <c r="T220" s="90"/>
      <c r="U220" s="144" t="s">
        <v>207</v>
      </c>
      <c r="V220" s="90"/>
      <c r="W220" s="144" t="s">
        <v>207</v>
      </c>
      <c r="X220" s="90"/>
      <c r="Y220" s="144" t="s">
        <v>207</v>
      </c>
      <c r="Z220" s="177" t="str">
        <f>IF(AND(O220="",Q220="",S220="",U220="",W220=""),"",IF(OR(AND(O220&lt;&gt;"NA",O220&lt;&gt;"C",O220&lt;&gt;"NC",O220&lt;&gt;"SF",O220&lt;&gt;""),AND(Q220&lt;&gt;"NA",Q220&lt;&gt;"C",Q220&lt;&gt;"NC",Q220&lt;&gt;"SF",Q220&lt;&gt;""),AND(S220&lt;&gt;"NA",S220&lt;&gt;"C",S220&lt;&gt;"NC",S220&lt;&gt;"SF",S220&lt;&gt;""),AND(U220&lt;&gt;"NA",U220&lt;&gt;"C",U220&lt;&gt;"NC",U220&lt;&gt;"SF",U220&lt;&gt;""),AND(W220&lt;&gt;"NA",W220&lt;&gt;"C",W220&lt;&gt;"NC",W220&lt;&gt;"SF",W220&lt;&gt;"")),"FALSO",IF(AND(O220="NA",Q220="NA",S220="NA",U220="NA",W220="NA"),"NA",IF(OR(O220="NC",Q220="NC",S220="NC",U220="NC",W220="NC",O220="SF",Q220="SF",S220="SF",U220="SF",W220="SF"),"NC",IF(OR(O220="C",Q220="C",S220="C",U220="C",W220="C"),"C","")))))</f>
        <v>C</v>
      </c>
      <c r="AA220" s="197" t="str">
        <f>IF(AND(Y220="C",Z220="C"),"UTILIZOU O PDA CORRETAMENTE",IF(AND(Y220="C",Z220="NC"),"UTILIZOU O PDA CORRETAMENTE. NÃO HÁ FOTOS DE TODAS AS ETAPAS",IF(AND(Y220="NC",Z220="NC"),"NÃO UTILIZOU O PDA",IF(AND(Y220="NA",Z220="NA"),"NÃO AVALIADO POR FALHA DE SINCRONISMO"))))</f>
        <v>UTILIZOU O PDA CORRETAMENTE</v>
      </c>
      <c r="AB220" s="90" t="s">
        <v>207</v>
      </c>
      <c r="AC220" s="158" t="s">
        <v>6</v>
      </c>
      <c r="AD220" s="149" t="str">
        <f>E220</f>
        <v>SÃO PAULO</v>
      </c>
      <c r="AE220" s="93" t="s">
        <v>64</v>
      </c>
    </row>
    <row r="221" spans="1:31" ht="30" customHeight="1">
      <c r="A221" s="162" t="s">
        <v>201</v>
      </c>
      <c r="B221" s="176">
        <v>2622259725</v>
      </c>
      <c r="C221" s="176" t="s">
        <v>134</v>
      </c>
      <c r="D221" s="176" t="s">
        <v>125</v>
      </c>
      <c r="E221" s="176" t="s">
        <v>5</v>
      </c>
      <c r="F221" s="176" t="s">
        <v>1819</v>
      </c>
      <c r="G221" s="176">
        <v>42</v>
      </c>
      <c r="H221" s="176" t="s">
        <v>208</v>
      </c>
      <c r="I221" s="176" t="s">
        <v>671</v>
      </c>
      <c r="J221" s="176" t="s">
        <v>1618</v>
      </c>
      <c r="K221" s="176" t="s">
        <v>1820</v>
      </c>
      <c r="L221" s="204">
        <v>46169.667361111111</v>
      </c>
      <c r="M221" s="204">
        <v>46169.668749999997</v>
      </c>
      <c r="N221" s="176" t="s">
        <v>1598</v>
      </c>
      <c r="O221" s="155" t="s">
        <v>207</v>
      </c>
      <c r="P221" s="90"/>
      <c r="Q221" s="144" t="s">
        <v>207</v>
      </c>
      <c r="R221" s="90"/>
      <c r="S221" s="144" t="s">
        <v>207</v>
      </c>
      <c r="T221" s="90"/>
      <c r="U221" s="144" t="s">
        <v>207</v>
      </c>
      <c r="V221" s="90"/>
      <c r="W221" s="144" t="s">
        <v>207</v>
      </c>
      <c r="X221" s="90"/>
      <c r="Y221" s="144" t="s">
        <v>207</v>
      </c>
      <c r="Z221" s="177" t="str">
        <f>IF(AND(O221="",Q221="",S221="",U221="",W221=""),"",IF(OR(AND(O221&lt;&gt;"NA",O221&lt;&gt;"C",O221&lt;&gt;"NC",O221&lt;&gt;"SF",O221&lt;&gt;""),AND(Q221&lt;&gt;"NA",Q221&lt;&gt;"C",Q221&lt;&gt;"NC",Q221&lt;&gt;"SF",Q221&lt;&gt;""),AND(S221&lt;&gt;"NA",S221&lt;&gt;"C",S221&lt;&gt;"NC",S221&lt;&gt;"SF",S221&lt;&gt;""),AND(U221&lt;&gt;"NA",U221&lt;&gt;"C",U221&lt;&gt;"NC",U221&lt;&gt;"SF",U221&lt;&gt;""),AND(W221&lt;&gt;"NA",W221&lt;&gt;"C",W221&lt;&gt;"NC",W221&lt;&gt;"SF",W221&lt;&gt;"")),"FALSO",IF(AND(O221="NA",Q221="NA",S221="NA",U221="NA",W221="NA"),"NA",IF(OR(O221="NC",Q221="NC",S221="NC",U221="NC",W221="NC",O221="SF",Q221="SF",S221="SF",U221="SF",W221="SF"),"NC",IF(OR(O221="C",Q221="C",S221="C",U221="C",W221="C"),"C","")))))</f>
        <v>C</v>
      </c>
      <c r="AA221" s="197" t="str">
        <f>IF(AND(Y221="C",Z221="C"),"UTILIZOU O PDA CORRETAMENTE",IF(AND(Y221="C",Z221="NC"),"UTILIZOU O PDA CORRETAMENTE. NÃO HÁ FOTOS DE TODAS AS ETAPAS",IF(AND(Y221="NC",Z221="NC"),"NÃO UTILIZOU O PDA",IF(AND(Y221="NA",Z221="NA"),"NÃO AVALIADO POR FALHA DE SINCRONISMO"))))</f>
        <v>UTILIZOU O PDA CORRETAMENTE</v>
      </c>
      <c r="AB221" s="90" t="s">
        <v>207</v>
      </c>
      <c r="AC221" s="158" t="s">
        <v>6</v>
      </c>
      <c r="AD221" s="149" t="str">
        <f>E221</f>
        <v>SÃO PAULO</v>
      </c>
      <c r="AE221" s="93" t="s">
        <v>64</v>
      </c>
    </row>
    <row r="222" spans="1:31" ht="30" customHeight="1">
      <c r="A222" s="162" t="s">
        <v>201</v>
      </c>
      <c r="B222" s="176">
        <v>2693534113</v>
      </c>
      <c r="C222" s="176" t="s">
        <v>128</v>
      </c>
      <c r="D222" s="176" t="s">
        <v>64</v>
      </c>
      <c r="E222" s="176" t="s">
        <v>5</v>
      </c>
      <c r="F222" s="176" t="s">
        <v>1821</v>
      </c>
      <c r="G222" s="176">
        <v>401</v>
      </c>
      <c r="H222" s="176" t="s">
        <v>217</v>
      </c>
      <c r="I222" s="176" t="s">
        <v>295</v>
      </c>
      <c r="J222" s="176" t="s">
        <v>1591</v>
      </c>
      <c r="K222" s="176" t="s">
        <v>217</v>
      </c>
      <c r="L222" s="204">
        <v>46160.446527777778</v>
      </c>
      <c r="M222" s="204">
        <v>46160.448611111111</v>
      </c>
      <c r="N222" s="176" t="s">
        <v>1131</v>
      </c>
      <c r="O222" s="155" t="s">
        <v>207</v>
      </c>
      <c r="P222" s="90"/>
      <c r="Q222" s="144" t="s">
        <v>207</v>
      </c>
      <c r="R222" s="90"/>
      <c r="S222" s="144" t="s">
        <v>207</v>
      </c>
      <c r="T222" s="90"/>
      <c r="U222" s="144" t="s">
        <v>207</v>
      </c>
      <c r="V222" s="90"/>
      <c r="W222" s="144" t="s">
        <v>207</v>
      </c>
      <c r="X222" s="90"/>
      <c r="Y222" s="144" t="s">
        <v>207</v>
      </c>
      <c r="Z222" s="177" t="str">
        <f>IF(AND(O222="",Q222="",S222="",U222="",W222=""),"",IF(OR(AND(O222&lt;&gt;"NA",O222&lt;&gt;"C",O222&lt;&gt;"NC",O222&lt;&gt;"SF",O222&lt;&gt;""),AND(Q222&lt;&gt;"NA",Q222&lt;&gt;"C",Q222&lt;&gt;"NC",Q222&lt;&gt;"SF",Q222&lt;&gt;""),AND(S222&lt;&gt;"NA",S222&lt;&gt;"C",S222&lt;&gt;"NC",S222&lt;&gt;"SF",S222&lt;&gt;""),AND(U222&lt;&gt;"NA",U222&lt;&gt;"C",U222&lt;&gt;"NC",U222&lt;&gt;"SF",U222&lt;&gt;""),AND(W222&lt;&gt;"NA",W222&lt;&gt;"C",W222&lt;&gt;"NC",W222&lt;&gt;"SF",W222&lt;&gt;"")),"FALSO",IF(AND(O222="NA",Q222="NA",S222="NA",U222="NA",W222="NA"),"NA",IF(OR(O222="NC",Q222="NC",S222="NC",U222="NC",W222="NC",O222="SF",Q222="SF",S222="SF",U222="SF",W222="SF"),"NC",IF(OR(O222="C",Q222="C",S222="C",U222="C",W222="C"),"C","")))))</f>
        <v>C</v>
      </c>
      <c r="AA222" s="197" t="str">
        <f>IF(AND(Y222="C",Z222="C"),"UTILIZOU O PDA CORRETAMENTE",IF(AND(Y222="C",Z222="NC"),"UTILIZOU O PDA CORRETAMENTE. NÃO HÁ FOTOS DE TODAS AS ETAPAS",IF(AND(Y222="NC",Z222="NC"),"NÃO UTILIZOU O PDA",IF(AND(Y222="NA",Z222="NA"),"NÃO AVALIADO POR FALHA DE SINCRONISMO"))))</f>
        <v>UTILIZOU O PDA CORRETAMENTE</v>
      </c>
      <c r="AB222" s="90" t="s">
        <v>207</v>
      </c>
      <c r="AC222" s="158" t="s">
        <v>6</v>
      </c>
      <c r="AD222" s="149" t="str">
        <f>E222</f>
        <v>SÃO PAULO</v>
      </c>
      <c r="AE222" s="93" t="s">
        <v>64</v>
      </c>
    </row>
    <row r="223" spans="1:31" ht="30" customHeight="1">
      <c r="A223" s="162" t="s">
        <v>201</v>
      </c>
      <c r="B223" s="176">
        <v>2692762756</v>
      </c>
      <c r="C223" s="176" t="s">
        <v>128</v>
      </c>
      <c r="D223" s="176" t="s">
        <v>64</v>
      </c>
      <c r="E223" s="176" t="s">
        <v>5</v>
      </c>
      <c r="F223" s="176" t="s">
        <v>1822</v>
      </c>
      <c r="G223" s="176">
        <v>13</v>
      </c>
      <c r="H223" s="176"/>
      <c r="I223" s="176" t="s">
        <v>283</v>
      </c>
      <c r="J223" s="176" t="s">
        <v>1591</v>
      </c>
      <c r="K223" s="176"/>
      <c r="L223" s="204">
        <v>46239.414583333331</v>
      </c>
      <c r="M223" s="204">
        <v>46239.418055555558</v>
      </c>
      <c r="N223" s="176" t="s">
        <v>1598</v>
      </c>
      <c r="O223" s="155" t="s">
        <v>207</v>
      </c>
      <c r="P223" s="90"/>
      <c r="Q223" s="144" t="s">
        <v>207</v>
      </c>
      <c r="R223" s="90"/>
      <c r="S223" s="144" t="s">
        <v>207</v>
      </c>
      <c r="T223" s="90"/>
      <c r="U223" s="144" t="s">
        <v>207</v>
      </c>
      <c r="V223" s="90"/>
      <c r="W223" s="144" t="s">
        <v>207</v>
      </c>
      <c r="X223" s="90"/>
      <c r="Y223" s="144" t="s">
        <v>207</v>
      </c>
      <c r="Z223" s="177" t="str">
        <f>IF(AND(O223="",Q223="",S223="",U223="",W223=""),"",IF(OR(AND(O223&lt;&gt;"NA",O223&lt;&gt;"C",O223&lt;&gt;"NC",O223&lt;&gt;"SF",O223&lt;&gt;""),AND(Q223&lt;&gt;"NA",Q223&lt;&gt;"C",Q223&lt;&gt;"NC",Q223&lt;&gt;"SF",Q223&lt;&gt;""),AND(S223&lt;&gt;"NA",S223&lt;&gt;"C",S223&lt;&gt;"NC",S223&lt;&gt;"SF",S223&lt;&gt;""),AND(U223&lt;&gt;"NA",U223&lt;&gt;"C",U223&lt;&gt;"NC",U223&lt;&gt;"SF",U223&lt;&gt;""),AND(W223&lt;&gt;"NA",W223&lt;&gt;"C",W223&lt;&gt;"NC",W223&lt;&gt;"SF",W223&lt;&gt;"")),"FALSO",IF(AND(O223="NA",Q223="NA",S223="NA",U223="NA",W223="NA"),"NA",IF(OR(O223="NC",Q223="NC",S223="NC",U223="NC",W223="NC",O223="SF",Q223="SF",S223="SF",U223="SF",W223="SF"),"NC",IF(OR(O223="C",Q223="C",S223="C",U223="C",W223="C"),"C","")))))</f>
        <v>C</v>
      </c>
      <c r="AA223" s="197" t="str">
        <f>IF(AND(Y223="C",Z223="C"),"UTILIZOU O PDA CORRETAMENTE",IF(AND(Y223="C",Z223="NC"),"UTILIZOU O PDA CORRETAMENTE. NÃO HÁ FOTOS DE TODAS AS ETAPAS",IF(AND(Y223="NC",Z223="NC"),"NÃO UTILIZOU O PDA",IF(AND(Y223="NA",Z223="NA"),"NÃO AVALIADO POR FALHA DE SINCRONISMO"))))</f>
        <v>UTILIZOU O PDA CORRETAMENTE</v>
      </c>
      <c r="AB223" s="90" t="s">
        <v>207</v>
      </c>
      <c r="AC223" s="158" t="s">
        <v>6</v>
      </c>
      <c r="AD223" s="149" t="str">
        <f>E223</f>
        <v>SÃO PAULO</v>
      </c>
      <c r="AE223" s="93" t="s">
        <v>64</v>
      </c>
    </row>
    <row r="224" spans="1:31" ht="30" customHeight="1">
      <c r="A224" s="162" t="s">
        <v>201</v>
      </c>
      <c r="B224" s="176">
        <v>2692604342</v>
      </c>
      <c r="C224" s="176" t="s">
        <v>128</v>
      </c>
      <c r="D224" s="176" t="s">
        <v>64</v>
      </c>
      <c r="E224" s="176" t="s">
        <v>5</v>
      </c>
      <c r="F224" s="176" t="s">
        <v>1823</v>
      </c>
      <c r="G224" s="176">
        <v>172</v>
      </c>
      <c r="H224" s="176"/>
      <c r="I224" s="176" t="s">
        <v>761</v>
      </c>
      <c r="J224" s="176" t="s">
        <v>1591</v>
      </c>
      <c r="K224" s="176"/>
      <c r="L224" s="204">
        <v>46208.615972222222</v>
      </c>
      <c r="M224" s="204">
        <v>46208.617361111108</v>
      </c>
      <c r="N224" s="176" t="s">
        <v>1614</v>
      </c>
      <c r="O224" s="155" t="s">
        <v>207</v>
      </c>
      <c r="P224" s="90"/>
      <c r="Q224" s="144" t="s">
        <v>207</v>
      </c>
      <c r="R224" s="90"/>
      <c r="S224" s="144" t="s">
        <v>207</v>
      </c>
      <c r="T224" s="90"/>
      <c r="U224" s="144" t="s">
        <v>207</v>
      </c>
      <c r="V224" s="90"/>
      <c r="W224" s="144" t="s">
        <v>207</v>
      </c>
      <c r="X224" s="90"/>
      <c r="Y224" s="144" t="s">
        <v>207</v>
      </c>
      <c r="Z224" s="177" t="str">
        <f>IF(AND(O224="",Q224="",S224="",U224="",W224=""),"",IF(OR(AND(O224&lt;&gt;"NA",O224&lt;&gt;"C",O224&lt;&gt;"NC",O224&lt;&gt;"SF",O224&lt;&gt;""),AND(Q224&lt;&gt;"NA",Q224&lt;&gt;"C",Q224&lt;&gt;"NC",Q224&lt;&gt;"SF",Q224&lt;&gt;""),AND(S224&lt;&gt;"NA",S224&lt;&gt;"C",S224&lt;&gt;"NC",S224&lt;&gt;"SF",S224&lt;&gt;""),AND(U224&lt;&gt;"NA",U224&lt;&gt;"C",U224&lt;&gt;"NC",U224&lt;&gt;"SF",U224&lt;&gt;""),AND(W224&lt;&gt;"NA",W224&lt;&gt;"C",W224&lt;&gt;"NC",W224&lt;&gt;"SF",W224&lt;&gt;"")),"FALSO",IF(AND(O224="NA",Q224="NA",S224="NA",U224="NA",W224="NA"),"NA",IF(OR(O224="NC",Q224="NC",S224="NC",U224="NC",W224="NC",O224="SF",Q224="SF",S224="SF",U224="SF",W224="SF"),"NC",IF(OR(O224="C",Q224="C",S224="C",U224="C",W224="C"),"C","")))))</f>
        <v>C</v>
      </c>
      <c r="AA224" s="197" t="str">
        <f>IF(AND(Y224="C",Z224="C"),"UTILIZOU O PDA CORRETAMENTE",IF(AND(Y224="C",Z224="NC"),"UTILIZOU O PDA CORRETAMENTE. NÃO HÁ FOTOS DE TODAS AS ETAPAS",IF(AND(Y224="NC",Z224="NC"),"NÃO UTILIZOU O PDA",IF(AND(Y224="NA",Z224="NA"),"NÃO AVALIADO POR FALHA DE SINCRONISMO"))))</f>
        <v>UTILIZOU O PDA CORRETAMENTE</v>
      </c>
      <c r="AB224" s="90" t="s">
        <v>207</v>
      </c>
      <c r="AC224" s="158" t="s">
        <v>6</v>
      </c>
      <c r="AD224" s="149" t="str">
        <f>E224</f>
        <v>SÃO PAULO</v>
      </c>
      <c r="AE224" s="93" t="s">
        <v>64</v>
      </c>
    </row>
    <row r="225" spans="1:31" ht="30" customHeight="1">
      <c r="A225" s="162" t="s">
        <v>201</v>
      </c>
      <c r="B225" s="176">
        <v>2618976800</v>
      </c>
      <c r="C225" s="176" t="s">
        <v>128</v>
      </c>
      <c r="D225" s="176" t="s">
        <v>64</v>
      </c>
      <c r="E225" s="176" t="s">
        <v>5</v>
      </c>
      <c r="F225" s="176" t="s">
        <v>828</v>
      </c>
      <c r="G225" s="176">
        <v>245</v>
      </c>
      <c r="H225" s="176"/>
      <c r="I225" s="176" t="s">
        <v>821</v>
      </c>
      <c r="J225" s="176" t="s">
        <v>1591</v>
      </c>
      <c r="K225" s="176"/>
      <c r="L225" s="204">
        <v>46208.460416666669</v>
      </c>
      <c r="M225" s="204">
        <v>46208.468055555553</v>
      </c>
      <c r="N225" s="176" t="s">
        <v>1623</v>
      </c>
      <c r="O225" s="155" t="s">
        <v>207</v>
      </c>
      <c r="P225" s="90"/>
      <c r="Q225" s="144" t="s">
        <v>207</v>
      </c>
      <c r="R225" s="90"/>
      <c r="S225" s="144" t="s">
        <v>207</v>
      </c>
      <c r="T225" s="90"/>
      <c r="U225" s="144" t="s">
        <v>207</v>
      </c>
      <c r="V225" s="90"/>
      <c r="W225" s="144" t="s">
        <v>207</v>
      </c>
      <c r="X225" s="90"/>
      <c r="Y225" s="144" t="s">
        <v>207</v>
      </c>
      <c r="Z225" s="177" t="str">
        <f>IF(AND(O225="",Q225="",S225="",U225="",W225=""),"",IF(OR(AND(O225&lt;&gt;"NA",O225&lt;&gt;"C",O225&lt;&gt;"NC",O225&lt;&gt;"SF",O225&lt;&gt;""),AND(Q225&lt;&gt;"NA",Q225&lt;&gt;"C",Q225&lt;&gt;"NC",Q225&lt;&gt;"SF",Q225&lt;&gt;""),AND(S225&lt;&gt;"NA",S225&lt;&gt;"C",S225&lt;&gt;"NC",S225&lt;&gt;"SF",S225&lt;&gt;""),AND(U225&lt;&gt;"NA",U225&lt;&gt;"C",U225&lt;&gt;"NC",U225&lt;&gt;"SF",U225&lt;&gt;""),AND(W225&lt;&gt;"NA",W225&lt;&gt;"C",W225&lt;&gt;"NC",W225&lt;&gt;"SF",W225&lt;&gt;"")),"FALSO",IF(AND(O225="NA",Q225="NA",S225="NA",U225="NA",W225="NA"),"NA",IF(OR(O225="NC",Q225="NC",S225="NC",U225="NC",W225="NC",O225="SF",Q225="SF",S225="SF",U225="SF",W225="SF"),"NC",IF(OR(O225="C",Q225="C",S225="C",U225="C",W225="C"),"C","")))))</f>
        <v>C</v>
      </c>
      <c r="AA225" s="197" t="str">
        <f>IF(AND(Y225="C",Z225="C"),"UTILIZOU O PDA CORRETAMENTE",IF(AND(Y225="C",Z225="NC"),"UTILIZOU O PDA CORRETAMENTE. NÃO HÁ FOTOS DE TODAS AS ETAPAS",IF(AND(Y225="NC",Z225="NC"),"NÃO UTILIZOU O PDA",IF(AND(Y225="NA",Z225="NA"),"NÃO AVALIADO POR FALHA DE SINCRONISMO"))))</f>
        <v>UTILIZOU O PDA CORRETAMENTE</v>
      </c>
      <c r="AB225" s="90" t="s">
        <v>207</v>
      </c>
      <c r="AC225" s="158" t="s">
        <v>6</v>
      </c>
      <c r="AD225" s="149" t="str">
        <f>E225</f>
        <v>SÃO PAULO</v>
      </c>
      <c r="AE225" s="93" t="s">
        <v>64</v>
      </c>
    </row>
    <row r="226" spans="1:31" ht="30" customHeight="1">
      <c r="A226" s="221" t="s">
        <v>201</v>
      </c>
      <c r="B226" s="222">
        <v>2620327121</v>
      </c>
      <c r="C226" s="222" t="s">
        <v>132</v>
      </c>
      <c r="D226" s="222" t="s">
        <v>64</v>
      </c>
      <c r="E226" s="222" t="s">
        <v>5</v>
      </c>
      <c r="F226" s="222" t="s">
        <v>1824</v>
      </c>
      <c r="G226" s="222">
        <v>48</v>
      </c>
      <c r="H226" s="222" t="s">
        <v>208</v>
      </c>
      <c r="I226" s="222" t="s">
        <v>459</v>
      </c>
      <c r="J226" s="222" t="s">
        <v>1591</v>
      </c>
      <c r="K226" s="222" t="s">
        <v>1741</v>
      </c>
      <c r="L226" s="223">
        <v>46156.606249999997</v>
      </c>
      <c r="M226" s="223">
        <v>46156.61041666667</v>
      </c>
      <c r="N226" s="222" t="s">
        <v>1680</v>
      </c>
      <c r="O226" s="155" t="s">
        <v>207</v>
      </c>
      <c r="P226" s="90"/>
      <c r="Q226" s="144" t="s">
        <v>207</v>
      </c>
      <c r="R226" s="90"/>
      <c r="S226" s="144" t="s">
        <v>207</v>
      </c>
      <c r="T226" s="90"/>
      <c r="U226" s="144" t="s">
        <v>207</v>
      </c>
      <c r="V226" s="90"/>
      <c r="W226" s="144" t="s">
        <v>207</v>
      </c>
      <c r="X226" s="90"/>
      <c r="Y226" s="144" t="s">
        <v>207</v>
      </c>
      <c r="Z226" s="177" t="str">
        <f>IF(AND(O226="",Q226="",S226="",U226="",W226=""),"",IF(OR(AND(O226&lt;&gt;"NA",O226&lt;&gt;"C",O226&lt;&gt;"NC",O226&lt;&gt;"SF",O226&lt;&gt;""),AND(Q226&lt;&gt;"NA",Q226&lt;&gt;"C",Q226&lt;&gt;"NC",Q226&lt;&gt;"SF",Q226&lt;&gt;""),AND(S226&lt;&gt;"NA",S226&lt;&gt;"C",S226&lt;&gt;"NC",S226&lt;&gt;"SF",S226&lt;&gt;""),AND(U226&lt;&gt;"NA",U226&lt;&gt;"C",U226&lt;&gt;"NC",U226&lt;&gt;"SF",U226&lt;&gt;""),AND(W226&lt;&gt;"NA",W226&lt;&gt;"C",W226&lt;&gt;"NC",W226&lt;&gt;"SF",W226&lt;&gt;"")),"FALSO",IF(AND(O226="NA",Q226="NA",S226="NA",U226="NA",W226="NA"),"NA",IF(OR(O226="NC",Q226="NC",S226="NC",U226="NC",W226="NC",O226="SF",Q226="SF",S226="SF",U226="SF",W226="SF"),"NC",IF(OR(O226="C",Q226="C",S226="C",U226="C",W226="C"),"C","")))))</f>
        <v>C</v>
      </c>
      <c r="AA226" s="197" t="str">
        <f>IF(AND(Y226="C",Z226="C"),"UTILIZOU O PDA CORRETAMENTE",IF(AND(Y226="C",Z226="NC"),"UTILIZOU O PDA CORRETAMENTE. NÃO HÁ FOTOS DE TODAS AS ETAPAS",IF(AND(Y226="NC",Z226="NC"),"NÃO UTILIZOU O PDA",IF(AND(Y226="NA",Z226="NA"),"NÃO AVALIADO POR FALHA DE SINCRONISMO"))))</f>
        <v>UTILIZOU O PDA CORRETAMENTE</v>
      </c>
      <c r="AB226" s="90" t="s">
        <v>207</v>
      </c>
      <c r="AC226" s="158" t="s">
        <v>6</v>
      </c>
      <c r="AD226" s="149" t="str">
        <f>E226</f>
        <v>SÃO PAULO</v>
      </c>
      <c r="AE226" s="93" t="s">
        <v>64</v>
      </c>
    </row>
    <row r="227" spans="1:31" ht="30" customHeight="1">
      <c r="A227" s="162" t="s">
        <v>201</v>
      </c>
      <c r="B227" s="176">
        <v>2692201794</v>
      </c>
      <c r="C227" s="176" t="s">
        <v>128</v>
      </c>
      <c r="D227" s="176" t="s">
        <v>64</v>
      </c>
      <c r="E227" s="176" t="s">
        <v>5</v>
      </c>
      <c r="F227" s="176" t="s">
        <v>1825</v>
      </c>
      <c r="G227" s="176">
        <v>247</v>
      </c>
      <c r="H227" s="176" t="s">
        <v>203</v>
      </c>
      <c r="I227" s="176" t="s">
        <v>329</v>
      </c>
      <c r="J227" s="176" t="s">
        <v>1591</v>
      </c>
      <c r="K227" s="176" t="s">
        <v>217</v>
      </c>
      <c r="L227" s="204">
        <v>46058.605555555558</v>
      </c>
      <c r="M227" s="204">
        <v>46058.60833333333</v>
      </c>
      <c r="N227" s="176" t="s">
        <v>1592</v>
      </c>
      <c r="O227" s="155" t="s">
        <v>207</v>
      </c>
      <c r="P227" s="90"/>
      <c r="Q227" s="144" t="s">
        <v>207</v>
      </c>
      <c r="R227" s="90"/>
      <c r="S227" s="144" t="s">
        <v>207</v>
      </c>
      <c r="T227" s="90"/>
      <c r="U227" s="144" t="s">
        <v>207</v>
      </c>
      <c r="V227" s="90"/>
      <c r="W227" s="144" t="s">
        <v>207</v>
      </c>
      <c r="X227" s="90"/>
      <c r="Y227" s="144" t="s">
        <v>207</v>
      </c>
      <c r="Z227" s="177" t="str">
        <f>IF(AND(O227="",Q227="",S227="",U227="",W227=""),"",IF(OR(AND(O227&lt;&gt;"NA",O227&lt;&gt;"C",O227&lt;&gt;"NC",O227&lt;&gt;"SF",O227&lt;&gt;""),AND(Q227&lt;&gt;"NA",Q227&lt;&gt;"C",Q227&lt;&gt;"NC",Q227&lt;&gt;"SF",Q227&lt;&gt;""),AND(S227&lt;&gt;"NA",S227&lt;&gt;"C",S227&lt;&gt;"NC",S227&lt;&gt;"SF",S227&lt;&gt;""),AND(U227&lt;&gt;"NA",U227&lt;&gt;"C",U227&lt;&gt;"NC",U227&lt;&gt;"SF",U227&lt;&gt;""),AND(W227&lt;&gt;"NA",W227&lt;&gt;"C",W227&lt;&gt;"NC",W227&lt;&gt;"SF",W227&lt;&gt;"")),"FALSO",IF(AND(O227="NA",Q227="NA",S227="NA",U227="NA",W227="NA"),"NA",IF(OR(O227="NC",Q227="NC",S227="NC",U227="NC",W227="NC",O227="SF",Q227="SF",S227="SF",U227="SF",W227="SF"),"NC",IF(OR(O227="C",Q227="C",S227="C",U227="C",W227="C"),"C","")))))</f>
        <v>C</v>
      </c>
      <c r="AA227" s="197" t="str">
        <f>IF(AND(Y227="C",Z227="C"),"UTILIZOU O PDA CORRETAMENTE",IF(AND(Y227="C",Z227="NC"),"UTILIZOU O PDA CORRETAMENTE. NÃO HÁ FOTOS DE TODAS AS ETAPAS",IF(AND(Y227="NC",Z227="NC"),"NÃO UTILIZOU O PDA",IF(AND(Y227="NA",Z227="NA"),"NÃO AVALIADO POR FALHA DE SINCRONISMO"))))</f>
        <v>UTILIZOU O PDA CORRETAMENTE</v>
      </c>
      <c r="AB227" s="90" t="s">
        <v>207</v>
      </c>
      <c r="AC227" s="158" t="s">
        <v>6</v>
      </c>
      <c r="AD227" s="149" t="str">
        <f>E227</f>
        <v>SÃO PAULO</v>
      </c>
      <c r="AE227" s="93" t="s">
        <v>64</v>
      </c>
    </row>
    <row r="228" spans="1:31" ht="30" customHeight="1">
      <c r="A228" s="162" t="s">
        <v>201</v>
      </c>
      <c r="B228" s="176">
        <v>2694139580</v>
      </c>
      <c r="C228" s="176" t="s">
        <v>128</v>
      </c>
      <c r="D228" s="176" t="s">
        <v>64</v>
      </c>
      <c r="E228" s="176" t="s">
        <v>5</v>
      </c>
      <c r="F228" s="176" t="s">
        <v>1825</v>
      </c>
      <c r="G228" s="176">
        <v>323</v>
      </c>
      <c r="H228" s="176" t="s">
        <v>203</v>
      </c>
      <c r="I228" s="176" t="s">
        <v>329</v>
      </c>
      <c r="J228" s="176" t="s">
        <v>1618</v>
      </c>
      <c r="K228" s="176" t="s">
        <v>217</v>
      </c>
      <c r="L228" s="204">
        <v>46168.420138888891</v>
      </c>
      <c r="M228" s="204">
        <v>46168.423611111109</v>
      </c>
      <c r="N228" s="176" t="s">
        <v>1617</v>
      </c>
      <c r="O228" s="155" t="s">
        <v>207</v>
      </c>
      <c r="P228" s="90"/>
      <c r="Q228" s="144" t="s">
        <v>207</v>
      </c>
      <c r="R228" s="90"/>
      <c r="S228" s="144" t="s">
        <v>207</v>
      </c>
      <c r="T228" s="90"/>
      <c r="U228" s="144" t="s">
        <v>207</v>
      </c>
      <c r="V228" s="90"/>
      <c r="W228" s="144" t="s">
        <v>207</v>
      </c>
      <c r="X228" s="90"/>
      <c r="Y228" s="144" t="s">
        <v>207</v>
      </c>
      <c r="Z228" s="177" t="str">
        <f>IF(AND(O228="",Q228="",S228="",U228="",W228=""),"",IF(OR(AND(O228&lt;&gt;"NA",O228&lt;&gt;"C",O228&lt;&gt;"NC",O228&lt;&gt;"SF",O228&lt;&gt;""),AND(Q228&lt;&gt;"NA",Q228&lt;&gt;"C",Q228&lt;&gt;"NC",Q228&lt;&gt;"SF",Q228&lt;&gt;""),AND(S228&lt;&gt;"NA",S228&lt;&gt;"C",S228&lt;&gt;"NC",S228&lt;&gt;"SF",S228&lt;&gt;""),AND(U228&lt;&gt;"NA",U228&lt;&gt;"C",U228&lt;&gt;"NC",U228&lt;&gt;"SF",U228&lt;&gt;""),AND(W228&lt;&gt;"NA",W228&lt;&gt;"C",W228&lt;&gt;"NC",W228&lt;&gt;"SF",W228&lt;&gt;"")),"FALSO",IF(AND(O228="NA",Q228="NA",S228="NA",U228="NA",W228="NA"),"NA",IF(OR(O228="NC",Q228="NC",S228="NC",U228="NC",W228="NC",O228="SF",Q228="SF",S228="SF",U228="SF",W228="SF"),"NC",IF(OR(O228="C",Q228="C",S228="C",U228="C",W228="C"),"C","")))))</f>
        <v>C</v>
      </c>
      <c r="AA228" s="197" t="str">
        <f>IF(AND(Y228="C",Z228="C"),"UTILIZOU O PDA CORRETAMENTE",IF(AND(Y228="C",Z228="NC"),"UTILIZOU O PDA CORRETAMENTE. NÃO HÁ FOTOS DE TODAS AS ETAPAS",IF(AND(Y228="NC",Z228="NC"),"NÃO UTILIZOU O PDA",IF(AND(Y228="NA",Z228="NA"),"NÃO AVALIADO POR FALHA DE SINCRONISMO"))))</f>
        <v>UTILIZOU O PDA CORRETAMENTE</v>
      </c>
      <c r="AB228" s="90" t="s">
        <v>207</v>
      </c>
      <c r="AC228" s="158" t="s">
        <v>6</v>
      </c>
      <c r="AD228" s="149" t="str">
        <f>E228</f>
        <v>SÃO PAULO</v>
      </c>
      <c r="AE228" s="93" t="s">
        <v>64</v>
      </c>
    </row>
    <row r="229" spans="1:31" ht="30" customHeight="1">
      <c r="A229" s="162" t="s">
        <v>201</v>
      </c>
      <c r="B229" s="176">
        <v>2621452258</v>
      </c>
      <c r="C229" s="176" t="s">
        <v>135</v>
      </c>
      <c r="D229" s="176" t="s">
        <v>125</v>
      </c>
      <c r="E229" s="176" t="s">
        <v>5</v>
      </c>
      <c r="F229" s="176" t="s">
        <v>829</v>
      </c>
      <c r="G229" s="176">
        <v>140</v>
      </c>
      <c r="H229" s="176" t="s">
        <v>741</v>
      </c>
      <c r="I229" s="176" t="s">
        <v>830</v>
      </c>
      <c r="J229" s="176" t="s">
        <v>1600</v>
      </c>
      <c r="K229" s="176" t="s">
        <v>1826</v>
      </c>
      <c r="L229" s="204">
        <v>46168.740277777775</v>
      </c>
      <c r="M229" s="204">
        <v>46168.743055555555</v>
      </c>
      <c r="N229" s="176" t="s">
        <v>206</v>
      </c>
      <c r="O229" s="155" t="s">
        <v>207</v>
      </c>
      <c r="P229" s="90"/>
      <c r="Q229" s="144" t="s">
        <v>207</v>
      </c>
      <c r="R229" s="90"/>
      <c r="S229" s="144" t="s">
        <v>207</v>
      </c>
      <c r="T229" s="90"/>
      <c r="U229" s="144" t="s">
        <v>207</v>
      </c>
      <c r="V229" s="90"/>
      <c r="W229" s="144" t="s">
        <v>207</v>
      </c>
      <c r="X229" s="90"/>
      <c r="Y229" s="144" t="s">
        <v>207</v>
      </c>
      <c r="Z229" s="177" t="str">
        <f>IF(AND(O229="",Q229="",S229="",U229="",W229=""),"",IF(OR(AND(O229&lt;&gt;"NA",O229&lt;&gt;"C",O229&lt;&gt;"NC",O229&lt;&gt;"SF",O229&lt;&gt;""),AND(Q229&lt;&gt;"NA",Q229&lt;&gt;"C",Q229&lt;&gt;"NC",Q229&lt;&gt;"SF",Q229&lt;&gt;""),AND(S229&lt;&gt;"NA",S229&lt;&gt;"C",S229&lt;&gt;"NC",S229&lt;&gt;"SF",S229&lt;&gt;""),AND(U229&lt;&gt;"NA",U229&lt;&gt;"C",U229&lt;&gt;"NC",U229&lt;&gt;"SF",U229&lt;&gt;""),AND(W229&lt;&gt;"NA",W229&lt;&gt;"C",W229&lt;&gt;"NC",W229&lt;&gt;"SF",W229&lt;&gt;"")),"FALSO",IF(AND(O229="NA",Q229="NA",S229="NA",U229="NA",W229="NA"),"NA",IF(OR(O229="NC",Q229="NC",S229="NC",U229="NC",W229="NC",O229="SF",Q229="SF",S229="SF",U229="SF",W229="SF"),"NC",IF(OR(O229="C",Q229="C",S229="C",U229="C",W229="C"),"C","")))))</f>
        <v>C</v>
      </c>
      <c r="AA229" s="197" t="str">
        <f>IF(AND(Y229="C",Z229="C"),"UTILIZOU O PDA CORRETAMENTE",IF(AND(Y229="C",Z229="NC"),"UTILIZOU O PDA CORRETAMENTE. NÃO HÁ FOTOS DE TODAS AS ETAPAS",IF(AND(Y229="NC",Z229="NC"),"NÃO UTILIZOU O PDA",IF(AND(Y229="NA",Z229="NA"),"NÃO AVALIADO POR FALHA DE SINCRONISMO"))))</f>
        <v>UTILIZOU O PDA CORRETAMENTE</v>
      </c>
      <c r="AB229" s="90" t="s">
        <v>207</v>
      </c>
      <c r="AC229" s="158" t="s">
        <v>6</v>
      </c>
      <c r="AD229" s="149" t="str">
        <f>E229</f>
        <v>SÃO PAULO</v>
      </c>
      <c r="AE229" s="93" t="s">
        <v>64</v>
      </c>
    </row>
    <row r="230" spans="1:31" ht="30" customHeight="1">
      <c r="A230" s="162" t="s">
        <v>201</v>
      </c>
      <c r="B230" s="176">
        <v>2621452257</v>
      </c>
      <c r="C230" s="176" t="s">
        <v>135</v>
      </c>
      <c r="D230" s="176" t="s">
        <v>125</v>
      </c>
      <c r="E230" s="176" t="s">
        <v>5</v>
      </c>
      <c r="F230" s="176" t="s">
        <v>829</v>
      </c>
      <c r="G230" s="176">
        <v>140</v>
      </c>
      <c r="H230" s="176" t="s">
        <v>1687</v>
      </c>
      <c r="I230" s="176" t="s">
        <v>830</v>
      </c>
      <c r="J230" s="176" t="s">
        <v>1600</v>
      </c>
      <c r="K230" s="176" t="s">
        <v>1827</v>
      </c>
      <c r="L230" s="204">
        <v>46168.734027777777</v>
      </c>
      <c r="M230" s="204">
        <v>46168.739583333336</v>
      </c>
      <c r="N230" s="176" t="s">
        <v>206</v>
      </c>
      <c r="O230" s="155" t="s">
        <v>207</v>
      </c>
      <c r="P230" s="90"/>
      <c r="Q230" s="144" t="s">
        <v>207</v>
      </c>
      <c r="R230" s="90"/>
      <c r="S230" s="144" t="s">
        <v>207</v>
      </c>
      <c r="T230" s="90"/>
      <c r="U230" s="144" t="s">
        <v>207</v>
      </c>
      <c r="V230" s="90"/>
      <c r="W230" s="144" t="s">
        <v>207</v>
      </c>
      <c r="X230" s="90"/>
      <c r="Y230" s="144" t="s">
        <v>207</v>
      </c>
      <c r="Z230" s="177" t="str">
        <f>IF(AND(O230="",Q230="",S230="",U230="",W230=""),"",IF(OR(AND(O230&lt;&gt;"NA",O230&lt;&gt;"C",O230&lt;&gt;"NC",O230&lt;&gt;"SF",O230&lt;&gt;""),AND(Q230&lt;&gt;"NA",Q230&lt;&gt;"C",Q230&lt;&gt;"NC",Q230&lt;&gt;"SF",Q230&lt;&gt;""),AND(S230&lt;&gt;"NA",S230&lt;&gt;"C",S230&lt;&gt;"NC",S230&lt;&gt;"SF",S230&lt;&gt;""),AND(U230&lt;&gt;"NA",U230&lt;&gt;"C",U230&lt;&gt;"NC",U230&lt;&gt;"SF",U230&lt;&gt;""),AND(W230&lt;&gt;"NA",W230&lt;&gt;"C",W230&lt;&gt;"NC",W230&lt;&gt;"SF",W230&lt;&gt;"")),"FALSO",IF(AND(O230="NA",Q230="NA",S230="NA",U230="NA",W230="NA"),"NA",IF(OR(O230="NC",Q230="NC",S230="NC",U230="NC",W230="NC",O230="SF",Q230="SF",S230="SF",U230="SF",W230="SF"),"NC",IF(OR(O230="C",Q230="C",S230="C",U230="C",W230="C"),"C","")))))</f>
        <v>C</v>
      </c>
      <c r="AA230" s="197" t="str">
        <f>IF(AND(Y230="C",Z230="C"),"UTILIZOU O PDA CORRETAMENTE",IF(AND(Y230="C",Z230="NC"),"UTILIZOU O PDA CORRETAMENTE. NÃO HÁ FOTOS DE TODAS AS ETAPAS",IF(AND(Y230="NC",Z230="NC"),"NÃO UTILIZOU O PDA",IF(AND(Y230="NA",Z230="NA"),"NÃO AVALIADO POR FALHA DE SINCRONISMO"))))</f>
        <v>UTILIZOU O PDA CORRETAMENTE</v>
      </c>
      <c r="AB230" s="90" t="s">
        <v>207</v>
      </c>
      <c r="AC230" s="158" t="s">
        <v>6</v>
      </c>
      <c r="AD230" s="149" t="str">
        <f>E230</f>
        <v>SÃO PAULO</v>
      </c>
      <c r="AE230" s="93" t="s">
        <v>64</v>
      </c>
    </row>
    <row r="231" spans="1:31" ht="30" customHeight="1">
      <c r="A231" s="162" t="s">
        <v>201</v>
      </c>
      <c r="B231" s="176">
        <v>2621443545</v>
      </c>
      <c r="C231" s="176" t="s">
        <v>135</v>
      </c>
      <c r="D231" s="176" t="s">
        <v>125</v>
      </c>
      <c r="E231" s="176" t="s">
        <v>5</v>
      </c>
      <c r="F231" s="176" t="s">
        <v>829</v>
      </c>
      <c r="G231" s="176">
        <v>140</v>
      </c>
      <c r="H231" s="176" t="s">
        <v>813</v>
      </c>
      <c r="I231" s="176" t="s">
        <v>830</v>
      </c>
      <c r="J231" s="176" t="s">
        <v>1600</v>
      </c>
      <c r="K231" s="176" t="s">
        <v>1827</v>
      </c>
      <c r="L231" s="204">
        <v>46168.727083333331</v>
      </c>
      <c r="M231" s="204">
        <v>46168.732638888891</v>
      </c>
      <c r="N231" s="176" t="s">
        <v>206</v>
      </c>
      <c r="O231" s="155" t="s">
        <v>207</v>
      </c>
      <c r="P231" s="90"/>
      <c r="Q231" s="144" t="s">
        <v>207</v>
      </c>
      <c r="R231" s="90"/>
      <c r="S231" s="144" t="s">
        <v>207</v>
      </c>
      <c r="T231" s="90"/>
      <c r="U231" s="144" t="s">
        <v>207</v>
      </c>
      <c r="V231" s="90"/>
      <c r="W231" s="144" t="s">
        <v>207</v>
      </c>
      <c r="X231" s="90"/>
      <c r="Y231" s="144" t="s">
        <v>207</v>
      </c>
      <c r="Z231" s="177" t="str">
        <f>IF(AND(O231="",Q231="",S231="",U231="",W231=""),"",IF(OR(AND(O231&lt;&gt;"NA",O231&lt;&gt;"C",O231&lt;&gt;"NC",O231&lt;&gt;"SF",O231&lt;&gt;""),AND(Q231&lt;&gt;"NA",Q231&lt;&gt;"C",Q231&lt;&gt;"NC",Q231&lt;&gt;"SF",Q231&lt;&gt;""),AND(S231&lt;&gt;"NA",S231&lt;&gt;"C",S231&lt;&gt;"NC",S231&lt;&gt;"SF",S231&lt;&gt;""),AND(U231&lt;&gt;"NA",U231&lt;&gt;"C",U231&lt;&gt;"NC",U231&lt;&gt;"SF",U231&lt;&gt;""),AND(W231&lt;&gt;"NA",W231&lt;&gt;"C",W231&lt;&gt;"NC",W231&lt;&gt;"SF",W231&lt;&gt;"")),"FALSO",IF(AND(O231="NA",Q231="NA",S231="NA",U231="NA",W231="NA"),"NA",IF(OR(O231="NC",Q231="NC",S231="NC",U231="NC",W231="NC",O231="SF",Q231="SF",S231="SF",U231="SF",W231="SF"),"NC",IF(OR(O231="C",Q231="C",S231="C",U231="C",W231="C"),"C","")))))</f>
        <v>C</v>
      </c>
      <c r="AA231" s="197" t="str">
        <f>IF(AND(Y231="C",Z231="C"),"UTILIZOU O PDA CORRETAMENTE",IF(AND(Y231="C",Z231="NC"),"UTILIZOU O PDA CORRETAMENTE. NÃO HÁ FOTOS DE TODAS AS ETAPAS",IF(AND(Y231="NC",Z231="NC"),"NÃO UTILIZOU O PDA",IF(AND(Y231="NA",Z231="NA"),"NÃO AVALIADO POR FALHA DE SINCRONISMO"))))</f>
        <v>UTILIZOU O PDA CORRETAMENTE</v>
      </c>
      <c r="AB231" s="90" t="s">
        <v>207</v>
      </c>
      <c r="AC231" s="158" t="s">
        <v>6</v>
      </c>
      <c r="AD231" s="149" t="str">
        <f>E231</f>
        <v>SÃO PAULO</v>
      </c>
      <c r="AE231" s="93" t="s">
        <v>64</v>
      </c>
    </row>
    <row r="232" spans="1:31" ht="30" customHeight="1">
      <c r="A232" s="162" t="s">
        <v>201</v>
      </c>
      <c r="B232" s="176">
        <v>2693178067</v>
      </c>
      <c r="C232" s="176" t="s">
        <v>131</v>
      </c>
      <c r="D232" s="176" t="s">
        <v>64</v>
      </c>
      <c r="E232" s="176" t="s">
        <v>5</v>
      </c>
      <c r="F232" s="176" t="s">
        <v>1828</v>
      </c>
      <c r="G232" s="176">
        <v>49</v>
      </c>
      <c r="H232" s="176" t="s">
        <v>217</v>
      </c>
      <c r="I232" s="176" t="s">
        <v>223</v>
      </c>
      <c r="J232" s="176" t="s">
        <v>1591</v>
      </c>
      <c r="K232" s="176" t="s">
        <v>217</v>
      </c>
      <c r="L232" s="204">
        <v>46155.552083333336</v>
      </c>
      <c r="M232" s="204">
        <v>46155.568055555559</v>
      </c>
      <c r="N232" s="176" t="s">
        <v>1657</v>
      </c>
      <c r="O232" s="155" t="s">
        <v>207</v>
      </c>
      <c r="P232" s="90"/>
      <c r="Q232" s="144" t="s">
        <v>207</v>
      </c>
      <c r="R232" s="90"/>
      <c r="S232" s="144" t="s">
        <v>207</v>
      </c>
      <c r="T232" s="90"/>
      <c r="U232" s="144" t="s">
        <v>207</v>
      </c>
      <c r="V232" s="90"/>
      <c r="W232" s="144" t="s">
        <v>207</v>
      </c>
      <c r="X232" s="90"/>
      <c r="Y232" s="144" t="s">
        <v>207</v>
      </c>
      <c r="Z232" s="177" t="str">
        <f>IF(AND(O232="",Q232="",S232="",U232="",W232=""),"",IF(OR(AND(O232&lt;&gt;"NA",O232&lt;&gt;"C",O232&lt;&gt;"NC",O232&lt;&gt;"SF",O232&lt;&gt;""),AND(Q232&lt;&gt;"NA",Q232&lt;&gt;"C",Q232&lt;&gt;"NC",Q232&lt;&gt;"SF",Q232&lt;&gt;""),AND(S232&lt;&gt;"NA",S232&lt;&gt;"C",S232&lt;&gt;"NC",S232&lt;&gt;"SF",S232&lt;&gt;""),AND(U232&lt;&gt;"NA",U232&lt;&gt;"C",U232&lt;&gt;"NC",U232&lt;&gt;"SF",U232&lt;&gt;""),AND(W232&lt;&gt;"NA",W232&lt;&gt;"C",W232&lt;&gt;"NC",W232&lt;&gt;"SF",W232&lt;&gt;"")),"FALSO",IF(AND(O232="NA",Q232="NA",S232="NA",U232="NA",W232="NA"),"NA",IF(OR(O232="NC",Q232="NC",S232="NC",U232="NC",W232="NC",O232="SF",Q232="SF",S232="SF",U232="SF",W232="SF"),"NC",IF(OR(O232="C",Q232="C",S232="C",U232="C",W232="C"),"C","")))))</f>
        <v>C</v>
      </c>
      <c r="AA232" s="197" t="str">
        <f>IF(AND(Y232="C",Z232="C"),"UTILIZOU O PDA CORRETAMENTE",IF(AND(Y232="C",Z232="NC"),"UTILIZOU O PDA CORRETAMENTE. NÃO HÁ FOTOS DE TODAS AS ETAPAS",IF(AND(Y232="NC",Z232="NC"),"NÃO UTILIZOU O PDA",IF(AND(Y232="NA",Z232="NA"),"NÃO AVALIADO POR FALHA DE SINCRONISMO"))))</f>
        <v>UTILIZOU O PDA CORRETAMENTE</v>
      </c>
      <c r="AB232" s="90" t="s">
        <v>207</v>
      </c>
      <c r="AC232" s="158" t="s">
        <v>6</v>
      </c>
      <c r="AD232" s="149" t="str">
        <f>E232</f>
        <v>SÃO PAULO</v>
      </c>
      <c r="AE232" s="93" t="s">
        <v>64</v>
      </c>
    </row>
    <row r="233" spans="1:31" ht="30" customHeight="1">
      <c r="A233" s="162" t="s">
        <v>201</v>
      </c>
      <c r="B233" s="176">
        <v>2692155643</v>
      </c>
      <c r="C233" s="176" t="s">
        <v>128</v>
      </c>
      <c r="D233" s="176" t="s">
        <v>64</v>
      </c>
      <c r="E233" s="176" t="s">
        <v>5</v>
      </c>
      <c r="F233" s="176" t="s">
        <v>1829</v>
      </c>
      <c r="G233" s="176">
        <v>36</v>
      </c>
      <c r="H233" s="176"/>
      <c r="I233" s="176" t="s">
        <v>459</v>
      </c>
      <c r="J233" s="176" t="s">
        <v>1591</v>
      </c>
      <c r="K233" s="176" t="s">
        <v>1785</v>
      </c>
      <c r="L233" s="204">
        <v>46058.508333333331</v>
      </c>
      <c r="M233" s="204">
        <v>46058.513194444444</v>
      </c>
      <c r="N233" s="176" t="s">
        <v>1680</v>
      </c>
      <c r="O233" s="155" t="s">
        <v>207</v>
      </c>
      <c r="P233" s="90"/>
      <c r="Q233" s="144" t="s">
        <v>207</v>
      </c>
      <c r="R233" s="90"/>
      <c r="S233" s="144" t="s">
        <v>207</v>
      </c>
      <c r="T233" s="90"/>
      <c r="U233" s="144" t="s">
        <v>207</v>
      </c>
      <c r="V233" s="90"/>
      <c r="W233" s="144" t="s">
        <v>207</v>
      </c>
      <c r="X233" s="90"/>
      <c r="Y233" s="144" t="s">
        <v>207</v>
      </c>
      <c r="Z233" s="177" t="str">
        <f>IF(AND(O233="",Q233="",S233="",U233="",W233=""),"",IF(OR(AND(O233&lt;&gt;"NA",O233&lt;&gt;"C",O233&lt;&gt;"NC",O233&lt;&gt;"SF",O233&lt;&gt;""),AND(Q233&lt;&gt;"NA",Q233&lt;&gt;"C",Q233&lt;&gt;"NC",Q233&lt;&gt;"SF",Q233&lt;&gt;""),AND(S233&lt;&gt;"NA",S233&lt;&gt;"C",S233&lt;&gt;"NC",S233&lt;&gt;"SF",S233&lt;&gt;""),AND(U233&lt;&gt;"NA",U233&lt;&gt;"C",U233&lt;&gt;"NC",U233&lt;&gt;"SF",U233&lt;&gt;""),AND(W233&lt;&gt;"NA",W233&lt;&gt;"C",W233&lt;&gt;"NC",W233&lt;&gt;"SF",W233&lt;&gt;"")),"FALSO",IF(AND(O233="NA",Q233="NA",S233="NA",U233="NA",W233="NA"),"NA",IF(OR(O233="NC",Q233="NC",S233="NC",U233="NC",W233="NC",O233="SF",Q233="SF",S233="SF",U233="SF",W233="SF"),"NC",IF(OR(O233="C",Q233="C",S233="C",U233="C",W233="C"),"C","")))))</f>
        <v>C</v>
      </c>
      <c r="AA233" s="197" t="str">
        <f>IF(AND(Y233="C",Z233="C"),"UTILIZOU O PDA CORRETAMENTE",IF(AND(Y233="C",Z233="NC"),"UTILIZOU O PDA CORRETAMENTE. NÃO HÁ FOTOS DE TODAS AS ETAPAS",IF(AND(Y233="NC",Z233="NC"),"NÃO UTILIZOU O PDA",IF(AND(Y233="NA",Z233="NA"),"NÃO AVALIADO POR FALHA DE SINCRONISMO"))))</f>
        <v>UTILIZOU O PDA CORRETAMENTE</v>
      </c>
      <c r="AB233" s="90" t="s">
        <v>207</v>
      </c>
      <c r="AC233" s="158" t="s">
        <v>6</v>
      </c>
      <c r="AD233" s="149" t="str">
        <f>E233</f>
        <v>SÃO PAULO</v>
      </c>
      <c r="AE233" s="93" t="s">
        <v>64</v>
      </c>
    </row>
    <row r="234" spans="1:31" ht="30" customHeight="1">
      <c r="A234" s="162" t="s">
        <v>201</v>
      </c>
      <c r="B234" s="176">
        <v>2620539252</v>
      </c>
      <c r="C234" s="176" t="s">
        <v>135</v>
      </c>
      <c r="D234" s="176" t="s">
        <v>125</v>
      </c>
      <c r="E234" s="176" t="s">
        <v>5</v>
      </c>
      <c r="F234" s="176" t="s">
        <v>1830</v>
      </c>
      <c r="G234" s="176">
        <v>110</v>
      </c>
      <c r="H234" s="176" t="s">
        <v>217</v>
      </c>
      <c r="I234" s="176" t="s">
        <v>862</v>
      </c>
      <c r="J234" s="176" t="s">
        <v>1600</v>
      </c>
      <c r="K234" s="176" t="s">
        <v>217</v>
      </c>
      <c r="L234" s="204">
        <v>46167.665277777778</v>
      </c>
      <c r="M234" s="204">
        <v>46167.665972222225</v>
      </c>
      <c r="N234" s="176" t="s">
        <v>270</v>
      </c>
      <c r="O234" s="155" t="s">
        <v>207</v>
      </c>
      <c r="P234" s="90"/>
      <c r="Q234" s="144" t="s">
        <v>207</v>
      </c>
      <c r="R234" s="90"/>
      <c r="S234" s="144" t="s">
        <v>230</v>
      </c>
      <c r="T234" s="90"/>
      <c r="U234" s="144" t="s">
        <v>230</v>
      </c>
      <c r="V234" s="90"/>
      <c r="W234" s="144" t="s">
        <v>207</v>
      </c>
      <c r="X234" s="90"/>
      <c r="Y234" s="144" t="s">
        <v>207</v>
      </c>
      <c r="Z234" s="177" t="str">
        <f>IF(AND(O234="",Q234="",S234="",U234="",W234=""),"",IF(OR(AND(O234&lt;&gt;"NA",O234&lt;&gt;"C",O234&lt;&gt;"NC",O234&lt;&gt;"SF",O234&lt;&gt;""),AND(Q234&lt;&gt;"NA",Q234&lt;&gt;"C",Q234&lt;&gt;"NC",Q234&lt;&gt;"SF",Q234&lt;&gt;""),AND(S234&lt;&gt;"NA",S234&lt;&gt;"C",S234&lt;&gt;"NC",S234&lt;&gt;"SF",S234&lt;&gt;""),AND(U234&lt;&gt;"NA",U234&lt;&gt;"C",U234&lt;&gt;"NC",U234&lt;&gt;"SF",U234&lt;&gt;""),AND(W234&lt;&gt;"NA",W234&lt;&gt;"C",W234&lt;&gt;"NC",W234&lt;&gt;"SF",W234&lt;&gt;"")),"FALSO",IF(AND(O234="NA",Q234="NA",S234="NA",U234="NA",W234="NA"),"NA",IF(OR(O234="NC",Q234="NC",S234="NC",U234="NC",W234="NC",O234="SF",Q234="SF",S234="SF",U234="SF",W234="SF"),"NC",IF(OR(O234="C",Q234="C",S234="C",U234="C",W234="C"),"C","")))))</f>
        <v>NC</v>
      </c>
      <c r="AA234" s="197" t="str">
        <f>IF(AND(Y234="C",Z234="C"),"UTILIZOU O PDA CORRETAMENTE",IF(AND(Y234="C",Z234="NC"),"UTILIZOU O PDA CORRETAMENTE. NÃO HÁ FOTOS DE TODAS AS ETAPAS",IF(AND(Y234="NC",Z234="NC"),"NÃO UTILIZOU O PDA",IF(AND(Y234="NA",Z234="NA"),"NÃO AVALIADO POR FALHA DE SINCRONISMO"))))</f>
        <v>UTILIZOU O PDA CORRETAMENTE. NÃO HÁ FOTOS DE TODAS AS ETAPAS</v>
      </c>
      <c r="AB234" s="90" t="s">
        <v>207</v>
      </c>
      <c r="AC234" s="158" t="s">
        <v>6</v>
      </c>
      <c r="AD234" s="149" t="str">
        <f>E234</f>
        <v>SÃO PAULO</v>
      </c>
      <c r="AE234" s="93" t="s">
        <v>64</v>
      </c>
    </row>
    <row r="235" spans="1:31" ht="30" customHeight="1">
      <c r="A235" s="221" t="s">
        <v>201</v>
      </c>
      <c r="B235" s="222">
        <v>2620244283</v>
      </c>
      <c r="C235" s="222" t="s">
        <v>128</v>
      </c>
      <c r="D235" s="222" t="s">
        <v>64</v>
      </c>
      <c r="E235" s="222" t="s">
        <v>5</v>
      </c>
      <c r="F235" s="222" t="s">
        <v>932</v>
      </c>
      <c r="G235" s="222">
        <v>511</v>
      </c>
      <c r="H235" s="222"/>
      <c r="I235" s="222" t="s">
        <v>465</v>
      </c>
      <c r="J235" s="222" t="s">
        <v>1591</v>
      </c>
      <c r="K235" s="222" t="s">
        <v>1831</v>
      </c>
      <c r="L235" s="223">
        <v>46156.366666666669</v>
      </c>
      <c r="M235" s="223">
        <v>46156.377083333333</v>
      </c>
      <c r="N235" s="222" t="s">
        <v>1650</v>
      </c>
      <c r="O235" s="155" t="s">
        <v>207</v>
      </c>
      <c r="P235" s="90"/>
      <c r="Q235" s="144" t="s">
        <v>207</v>
      </c>
      <c r="R235" s="90"/>
      <c r="S235" s="144" t="s">
        <v>207</v>
      </c>
      <c r="T235" s="90"/>
      <c r="U235" s="144" t="s">
        <v>207</v>
      </c>
      <c r="V235" s="90"/>
      <c r="W235" s="144" t="s">
        <v>207</v>
      </c>
      <c r="X235" s="90"/>
      <c r="Y235" s="144" t="s">
        <v>207</v>
      </c>
      <c r="Z235" s="177" t="str">
        <f>IF(AND(O235="",Q235="",S235="",U235="",W235=""),"",IF(OR(AND(O235&lt;&gt;"NA",O235&lt;&gt;"C",O235&lt;&gt;"NC",O235&lt;&gt;"SF",O235&lt;&gt;""),AND(Q235&lt;&gt;"NA",Q235&lt;&gt;"C",Q235&lt;&gt;"NC",Q235&lt;&gt;"SF",Q235&lt;&gt;""),AND(S235&lt;&gt;"NA",S235&lt;&gt;"C",S235&lt;&gt;"NC",S235&lt;&gt;"SF",S235&lt;&gt;""),AND(U235&lt;&gt;"NA",U235&lt;&gt;"C",U235&lt;&gt;"NC",U235&lt;&gt;"SF",U235&lt;&gt;""),AND(W235&lt;&gt;"NA",W235&lt;&gt;"C",W235&lt;&gt;"NC",W235&lt;&gt;"SF",W235&lt;&gt;"")),"FALSO",IF(AND(O235="NA",Q235="NA",S235="NA",U235="NA",W235="NA"),"NA",IF(OR(O235="NC",Q235="NC",S235="NC",U235="NC",W235="NC",O235="SF",Q235="SF",S235="SF",U235="SF",W235="SF"),"NC",IF(OR(O235="C",Q235="C",S235="C",U235="C",W235="C"),"C","")))))</f>
        <v>C</v>
      </c>
      <c r="AA235" s="197" t="str">
        <f>IF(AND(Y235="C",Z235="C"),"UTILIZOU O PDA CORRETAMENTE",IF(AND(Y235="C",Z235="NC"),"UTILIZOU O PDA CORRETAMENTE. NÃO HÁ FOTOS DE TODAS AS ETAPAS",IF(AND(Y235="NC",Z235="NC"),"NÃO UTILIZOU O PDA",IF(AND(Y235="NA",Z235="NA"),"NÃO AVALIADO POR FALHA DE SINCRONISMO"))))</f>
        <v>UTILIZOU O PDA CORRETAMENTE</v>
      </c>
      <c r="AB235" s="90" t="s">
        <v>207</v>
      </c>
      <c r="AC235" s="158" t="s">
        <v>6</v>
      </c>
      <c r="AD235" s="149" t="str">
        <f>E235</f>
        <v>SÃO PAULO</v>
      </c>
      <c r="AE235" s="93" t="s">
        <v>64</v>
      </c>
    </row>
    <row r="236" spans="1:31" ht="30" customHeight="1">
      <c r="A236" s="162" t="s">
        <v>201</v>
      </c>
      <c r="B236" s="176">
        <v>2618909463</v>
      </c>
      <c r="C236" s="176" t="s">
        <v>134</v>
      </c>
      <c r="D236" s="176" t="s">
        <v>125</v>
      </c>
      <c r="E236" s="176" t="s">
        <v>5</v>
      </c>
      <c r="F236" s="176" t="s">
        <v>1832</v>
      </c>
      <c r="G236" s="176">
        <v>44</v>
      </c>
      <c r="H236" s="176"/>
      <c r="I236" s="176" t="s">
        <v>479</v>
      </c>
      <c r="J236" s="176" t="s">
        <v>1618</v>
      </c>
      <c r="K236" s="176"/>
      <c r="L236" s="204">
        <v>46208.425694444442</v>
      </c>
      <c r="M236" s="204">
        <v>46208.427777777775</v>
      </c>
      <c r="N236" s="176" t="s">
        <v>351</v>
      </c>
      <c r="O236" s="155" t="s">
        <v>207</v>
      </c>
      <c r="P236" s="90"/>
      <c r="Q236" s="144" t="s">
        <v>230</v>
      </c>
      <c r="R236" s="90"/>
      <c r="S236" s="144" t="s">
        <v>230</v>
      </c>
      <c r="T236" s="90"/>
      <c r="U236" s="144" t="s">
        <v>230</v>
      </c>
      <c r="V236" s="90"/>
      <c r="W236" s="144" t="s">
        <v>207</v>
      </c>
      <c r="X236" s="90"/>
      <c r="Y236" s="144" t="s">
        <v>207</v>
      </c>
      <c r="Z236" s="177" t="str">
        <f>IF(AND(O236="",Q236="",S236="",U236="",W236=""),"",IF(OR(AND(O236&lt;&gt;"NA",O236&lt;&gt;"C",O236&lt;&gt;"NC",O236&lt;&gt;"SF",O236&lt;&gt;""),AND(Q236&lt;&gt;"NA",Q236&lt;&gt;"C",Q236&lt;&gt;"NC",Q236&lt;&gt;"SF",Q236&lt;&gt;""),AND(S236&lt;&gt;"NA",S236&lt;&gt;"C",S236&lt;&gt;"NC",S236&lt;&gt;"SF",S236&lt;&gt;""),AND(U236&lt;&gt;"NA",U236&lt;&gt;"C",U236&lt;&gt;"NC",U236&lt;&gt;"SF",U236&lt;&gt;""),AND(W236&lt;&gt;"NA",W236&lt;&gt;"C",W236&lt;&gt;"NC",W236&lt;&gt;"SF",W236&lt;&gt;"")),"FALSO",IF(AND(O236="NA",Q236="NA",S236="NA",U236="NA",W236="NA"),"NA",IF(OR(O236="NC",Q236="NC",S236="NC",U236="NC",W236="NC",O236="SF",Q236="SF",S236="SF",U236="SF",W236="SF"),"NC",IF(OR(O236="C",Q236="C",S236="C",U236="C",W236="C"),"C","")))))</f>
        <v>NC</v>
      </c>
      <c r="AA236" s="197" t="str">
        <f>IF(AND(Y236="C",Z236="C"),"UTILIZOU O PDA CORRETAMENTE",IF(AND(Y236="C",Z236="NC"),"UTILIZOU O PDA CORRETAMENTE. NÃO HÁ FOTOS DE TODAS AS ETAPAS",IF(AND(Y236="NC",Z236="NC"),"NÃO UTILIZOU O PDA",IF(AND(Y236="NA",Z236="NA"),"NÃO AVALIADO POR FALHA DE SINCRONISMO"))))</f>
        <v>UTILIZOU O PDA CORRETAMENTE. NÃO HÁ FOTOS DE TODAS AS ETAPAS</v>
      </c>
      <c r="AB236" s="90" t="s">
        <v>207</v>
      </c>
      <c r="AC236" s="158" t="s">
        <v>6</v>
      </c>
      <c r="AD236" s="149" t="str">
        <f>E236</f>
        <v>SÃO PAULO</v>
      </c>
      <c r="AE236" s="93" t="s">
        <v>64</v>
      </c>
    </row>
    <row r="237" spans="1:31" ht="30" customHeight="1">
      <c r="A237" s="162" t="s">
        <v>201</v>
      </c>
      <c r="B237" s="176">
        <v>2618793949</v>
      </c>
      <c r="C237" s="176" t="s">
        <v>128</v>
      </c>
      <c r="D237" s="176" t="s">
        <v>64</v>
      </c>
      <c r="E237" s="176" t="s">
        <v>5</v>
      </c>
      <c r="F237" s="176" t="s">
        <v>1833</v>
      </c>
      <c r="G237" s="176">
        <v>85</v>
      </c>
      <c r="H237" s="176" t="s">
        <v>211</v>
      </c>
      <c r="I237" s="176" t="s">
        <v>295</v>
      </c>
      <c r="J237" s="176" t="s">
        <v>1591</v>
      </c>
      <c r="K237" s="176"/>
      <c r="L237" s="204">
        <v>46178.384722222225</v>
      </c>
      <c r="M237" s="204">
        <v>46178.406944444447</v>
      </c>
      <c r="N237" s="176" t="s">
        <v>1131</v>
      </c>
      <c r="O237" s="155" t="s">
        <v>207</v>
      </c>
      <c r="P237" s="90"/>
      <c r="Q237" s="144" t="s">
        <v>207</v>
      </c>
      <c r="R237" s="90"/>
      <c r="S237" s="144" t="s">
        <v>207</v>
      </c>
      <c r="T237" s="90"/>
      <c r="U237" s="144" t="s">
        <v>207</v>
      </c>
      <c r="V237" s="90"/>
      <c r="W237" s="144" t="s">
        <v>207</v>
      </c>
      <c r="X237" s="90"/>
      <c r="Y237" s="144" t="s">
        <v>207</v>
      </c>
      <c r="Z237" s="177" t="str">
        <f>IF(AND(O237="",Q237="",S237="",U237="",W237=""),"",IF(OR(AND(O237&lt;&gt;"NA",O237&lt;&gt;"C",O237&lt;&gt;"NC",O237&lt;&gt;"SF",O237&lt;&gt;""),AND(Q237&lt;&gt;"NA",Q237&lt;&gt;"C",Q237&lt;&gt;"NC",Q237&lt;&gt;"SF",Q237&lt;&gt;""),AND(S237&lt;&gt;"NA",S237&lt;&gt;"C",S237&lt;&gt;"NC",S237&lt;&gt;"SF",S237&lt;&gt;""),AND(U237&lt;&gt;"NA",U237&lt;&gt;"C",U237&lt;&gt;"NC",U237&lt;&gt;"SF",U237&lt;&gt;""),AND(W237&lt;&gt;"NA",W237&lt;&gt;"C",W237&lt;&gt;"NC",W237&lt;&gt;"SF",W237&lt;&gt;"")),"FALSO",IF(AND(O237="NA",Q237="NA",S237="NA",U237="NA",W237="NA"),"NA",IF(OR(O237="NC",Q237="NC",S237="NC",U237="NC",W237="NC",O237="SF",Q237="SF",S237="SF",U237="SF",W237="SF"),"NC",IF(OR(O237="C",Q237="C",S237="C",U237="C",W237="C"),"C","")))))</f>
        <v>C</v>
      </c>
      <c r="AA237" s="197" t="str">
        <f>IF(AND(Y237="C",Z237="C"),"UTILIZOU O PDA CORRETAMENTE",IF(AND(Y237="C",Z237="NC"),"UTILIZOU O PDA CORRETAMENTE. NÃO HÁ FOTOS DE TODAS AS ETAPAS",IF(AND(Y237="NC",Z237="NC"),"NÃO UTILIZOU O PDA",IF(AND(Y237="NA",Z237="NA"),"NÃO AVALIADO POR FALHA DE SINCRONISMO"))))</f>
        <v>UTILIZOU O PDA CORRETAMENTE</v>
      </c>
      <c r="AB237" s="90" t="s">
        <v>207</v>
      </c>
      <c r="AC237" s="158" t="s">
        <v>6</v>
      </c>
      <c r="AD237" s="149" t="str">
        <f>E237</f>
        <v>SÃO PAULO</v>
      </c>
      <c r="AE237" s="93" t="s">
        <v>64</v>
      </c>
    </row>
    <row r="238" spans="1:31" ht="30" customHeight="1">
      <c r="A238" s="162" t="s">
        <v>201</v>
      </c>
      <c r="B238" s="176">
        <v>2692507914</v>
      </c>
      <c r="C238" s="176" t="s">
        <v>128</v>
      </c>
      <c r="D238" s="176" t="s">
        <v>64</v>
      </c>
      <c r="E238" s="176" t="s">
        <v>5</v>
      </c>
      <c r="F238" s="176" t="s">
        <v>1833</v>
      </c>
      <c r="G238" s="176">
        <v>85</v>
      </c>
      <c r="H238" s="176" t="s">
        <v>210</v>
      </c>
      <c r="I238" s="176" t="s">
        <v>295</v>
      </c>
      <c r="J238" s="176" t="s">
        <v>1591</v>
      </c>
      <c r="K238" s="176" t="s">
        <v>217</v>
      </c>
      <c r="L238" s="204">
        <v>46178.423611111109</v>
      </c>
      <c r="M238" s="204">
        <v>46178.423611111109</v>
      </c>
      <c r="N238" s="176" t="s">
        <v>277</v>
      </c>
      <c r="O238" s="155" t="s">
        <v>207</v>
      </c>
      <c r="P238" s="90"/>
      <c r="Q238" s="144" t="s">
        <v>207</v>
      </c>
      <c r="R238" s="90"/>
      <c r="S238" s="144" t="s">
        <v>207</v>
      </c>
      <c r="T238" s="90"/>
      <c r="U238" s="144" t="s">
        <v>207</v>
      </c>
      <c r="V238" s="90"/>
      <c r="W238" s="144" t="s">
        <v>207</v>
      </c>
      <c r="X238" s="90"/>
      <c r="Y238" s="144" t="s">
        <v>207</v>
      </c>
      <c r="Z238" s="177" t="str">
        <f>IF(AND(O238="",Q238="",S238="",U238="",W238=""),"",IF(OR(AND(O238&lt;&gt;"NA",O238&lt;&gt;"C",O238&lt;&gt;"NC",O238&lt;&gt;"SF",O238&lt;&gt;""),AND(Q238&lt;&gt;"NA",Q238&lt;&gt;"C",Q238&lt;&gt;"NC",Q238&lt;&gt;"SF",Q238&lt;&gt;""),AND(S238&lt;&gt;"NA",S238&lt;&gt;"C",S238&lt;&gt;"NC",S238&lt;&gt;"SF",S238&lt;&gt;""),AND(U238&lt;&gt;"NA",U238&lt;&gt;"C",U238&lt;&gt;"NC",U238&lt;&gt;"SF",U238&lt;&gt;""),AND(W238&lt;&gt;"NA",W238&lt;&gt;"C",W238&lt;&gt;"NC",W238&lt;&gt;"SF",W238&lt;&gt;"")),"FALSO",IF(AND(O238="NA",Q238="NA",S238="NA",U238="NA",W238="NA"),"NA",IF(OR(O238="NC",Q238="NC",S238="NC",U238="NC",W238="NC",O238="SF",Q238="SF",S238="SF",U238="SF",W238="SF"),"NC",IF(OR(O238="C",Q238="C",S238="C",U238="C",W238="C"),"C","")))))</f>
        <v>C</v>
      </c>
      <c r="AA238" s="197" t="str">
        <f>IF(AND(Y238="C",Z238="C"),"UTILIZOU O PDA CORRETAMENTE",IF(AND(Y238="C",Z238="NC"),"UTILIZOU O PDA CORRETAMENTE. NÃO HÁ FOTOS DE TODAS AS ETAPAS",IF(AND(Y238="NC",Z238="NC"),"NÃO UTILIZOU O PDA",IF(AND(Y238="NA",Z238="NA"),"NÃO AVALIADO POR FALHA DE SINCRONISMO"))))</f>
        <v>UTILIZOU O PDA CORRETAMENTE</v>
      </c>
      <c r="AB238" s="90"/>
      <c r="AC238" s="158" t="s">
        <v>6</v>
      </c>
      <c r="AD238" s="149" t="str">
        <f>E238</f>
        <v>SÃO PAULO</v>
      </c>
      <c r="AE238" s="93" t="s">
        <v>64</v>
      </c>
    </row>
    <row r="239" spans="1:31" ht="30" customHeight="1">
      <c r="A239" s="221" t="s">
        <v>201</v>
      </c>
      <c r="B239" s="222">
        <v>2620221866</v>
      </c>
      <c r="C239" s="222" t="s">
        <v>128</v>
      </c>
      <c r="D239" s="222" t="s">
        <v>64</v>
      </c>
      <c r="E239" s="222" t="s">
        <v>5</v>
      </c>
      <c r="F239" s="222" t="s">
        <v>750</v>
      </c>
      <c r="G239" s="222">
        <v>1151</v>
      </c>
      <c r="H239" s="222" t="s">
        <v>217</v>
      </c>
      <c r="I239" s="222" t="s">
        <v>245</v>
      </c>
      <c r="J239" s="222" t="s">
        <v>1618</v>
      </c>
      <c r="K239" s="222" t="s">
        <v>1834</v>
      </c>
      <c r="L239" s="223">
        <v>46156.489583333336</v>
      </c>
      <c r="M239" s="223">
        <v>46156.518750000003</v>
      </c>
      <c r="N239" s="222" t="s">
        <v>277</v>
      </c>
      <c r="O239" s="155" t="s">
        <v>207</v>
      </c>
      <c r="P239" s="90"/>
      <c r="Q239" s="144" t="s">
        <v>207</v>
      </c>
      <c r="R239" s="90"/>
      <c r="S239" s="144" t="s">
        <v>207</v>
      </c>
      <c r="T239" s="90"/>
      <c r="U239" s="144" t="s">
        <v>207</v>
      </c>
      <c r="V239" s="90"/>
      <c r="W239" s="144" t="s">
        <v>207</v>
      </c>
      <c r="X239" s="90"/>
      <c r="Y239" s="144" t="s">
        <v>207</v>
      </c>
      <c r="Z239" s="177" t="str">
        <f>IF(AND(O239="",Q239="",S239="",U239="",W239=""),"",IF(OR(AND(O239&lt;&gt;"NA",O239&lt;&gt;"C",O239&lt;&gt;"NC",O239&lt;&gt;"SF",O239&lt;&gt;""),AND(Q239&lt;&gt;"NA",Q239&lt;&gt;"C",Q239&lt;&gt;"NC",Q239&lt;&gt;"SF",Q239&lt;&gt;""),AND(S239&lt;&gt;"NA",S239&lt;&gt;"C",S239&lt;&gt;"NC",S239&lt;&gt;"SF",S239&lt;&gt;""),AND(U239&lt;&gt;"NA",U239&lt;&gt;"C",U239&lt;&gt;"NC",U239&lt;&gt;"SF",U239&lt;&gt;""),AND(W239&lt;&gt;"NA",W239&lt;&gt;"C",W239&lt;&gt;"NC",W239&lt;&gt;"SF",W239&lt;&gt;"")),"FALSO",IF(AND(O239="NA",Q239="NA",S239="NA",U239="NA",W239="NA"),"NA",IF(OR(O239="NC",Q239="NC",S239="NC",U239="NC",W239="NC",O239="SF",Q239="SF",S239="SF",U239="SF",W239="SF"),"NC",IF(OR(O239="C",Q239="C",S239="C",U239="C",W239="C"),"C","")))))</f>
        <v>C</v>
      </c>
      <c r="AA239" s="197" t="str">
        <f>IF(AND(Y239="C",Z239="C"),"UTILIZOU O PDA CORRETAMENTE",IF(AND(Y239="C",Z239="NC"),"UTILIZOU O PDA CORRETAMENTE. NÃO HÁ FOTOS DE TODAS AS ETAPAS",IF(AND(Y239="NC",Z239="NC"),"NÃO UTILIZOU O PDA",IF(AND(Y239="NA",Z239="NA"),"NÃO AVALIADO POR FALHA DE SINCRONISMO"))))</f>
        <v>UTILIZOU O PDA CORRETAMENTE</v>
      </c>
      <c r="AB239" s="90" t="s">
        <v>207</v>
      </c>
      <c r="AC239" s="158" t="s">
        <v>6</v>
      </c>
      <c r="AD239" s="149" t="str">
        <f>E239</f>
        <v>SÃO PAULO</v>
      </c>
      <c r="AE239" s="93" t="s">
        <v>64</v>
      </c>
    </row>
    <row r="240" spans="1:31" ht="30" customHeight="1">
      <c r="A240" s="162" t="s">
        <v>201</v>
      </c>
      <c r="B240" s="176">
        <v>2693460913</v>
      </c>
      <c r="C240" s="176" t="s">
        <v>128</v>
      </c>
      <c r="D240" s="176" t="s">
        <v>64</v>
      </c>
      <c r="E240" s="176" t="s">
        <v>5</v>
      </c>
      <c r="F240" s="176" t="s">
        <v>1835</v>
      </c>
      <c r="G240" s="176">
        <v>107</v>
      </c>
      <c r="H240" s="176"/>
      <c r="I240" s="176" t="s">
        <v>283</v>
      </c>
      <c r="J240" s="176" t="s">
        <v>1591</v>
      </c>
      <c r="K240" s="176" t="s">
        <v>1836</v>
      </c>
      <c r="L240" s="204">
        <v>46158.634722222225</v>
      </c>
      <c r="M240" s="204">
        <v>46158.63958333333</v>
      </c>
      <c r="N240" s="176" t="s">
        <v>1598</v>
      </c>
      <c r="O240" s="155" t="s">
        <v>207</v>
      </c>
      <c r="P240" s="90"/>
      <c r="Q240" s="144" t="s">
        <v>207</v>
      </c>
      <c r="R240" s="90"/>
      <c r="S240" s="144" t="s">
        <v>207</v>
      </c>
      <c r="T240" s="90"/>
      <c r="U240" s="144" t="s">
        <v>207</v>
      </c>
      <c r="V240" s="90"/>
      <c r="W240" s="144" t="s">
        <v>207</v>
      </c>
      <c r="X240" s="90"/>
      <c r="Y240" s="144" t="s">
        <v>207</v>
      </c>
      <c r="Z240" s="177" t="str">
        <f>IF(AND(O240="",Q240="",S240="",U240="",W240=""),"",IF(OR(AND(O240&lt;&gt;"NA",O240&lt;&gt;"C",O240&lt;&gt;"NC",O240&lt;&gt;"SF",O240&lt;&gt;""),AND(Q240&lt;&gt;"NA",Q240&lt;&gt;"C",Q240&lt;&gt;"NC",Q240&lt;&gt;"SF",Q240&lt;&gt;""),AND(S240&lt;&gt;"NA",S240&lt;&gt;"C",S240&lt;&gt;"NC",S240&lt;&gt;"SF",S240&lt;&gt;""),AND(U240&lt;&gt;"NA",U240&lt;&gt;"C",U240&lt;&gt;"NC",U240&lt;&gt;"SF",U240&lt;&gt;""),AND(W240&lt;&gt;"NA",W240&lt;&gt;"C",W240&lt;&gt;"NC",W240&lt;&gt;"SF",W240&lt;&gt;"")),"FALSO",IF(AND(O240="NA",Q240="NA",S240="NA",U240="NA",W240="NA"),"NA",IF(OR(O240="NC",Q240="NC",S240="NC",U240="NC",W240="NC",O240="SF",Q240="SF",S240="SF",U240="SF",W240="SF"),"NC",IF(OR(O240="C",Q240="C",S240="C",U240="C",W240="C"),"C","")))))</f>
        <v>C</v>
      </c>
      <c r="AA240" s="197" t="str">
        <f>IF(AND(Y240="C",Z240="C"),"UTILIZOU O PDA CORRETAMENTE",IF(AND(Y240="C",Z240="NC"),"UTILIZOU O PDA CORRETAMENTE. NÃO HÁ FOTOS DE TODAS AS ETAPAS",IF(AND(Y240="NC",Z240="NC"),"NÃO UTILIZOU O PDA",IF(AND(Y240="NA",Z240="NA"),"NÃO AVALIADO POR FALHA DE SINCRONISMO"))))</f>
        <v>UTILIZOU O PDA CORRETAMENTE</v>
      </c>
      <c r="AB240" s="90" t="s">
        <v>207</v>
      </c>
      <c r="AC240" s="158" t="s">
        <v>6</v>
      </c>
      <c r="AD240" s="149" t="str">
        <f>E240</f>
        <v>SÃO PAULO</v>
      </c>
      <c r="AE240" s="93" t="s">
        <v>64</v>
      </c>
    </row>
    <row r="241" spans="1:31" ht="30" customHeight="1">
      <c r="A241" s="162" t="s">
        <v>201</v>
      </c>
      <c r="B241" s="176">
        <v>2619781629</v>
      </c>
      <c r="C241" s="176" t="s">
        <v>131</v>
      </c>
      <c r="D241" s="176" t="s">
        <v>64</v>
      </c>
      <c r="E241" s="176" t="s">
        <v>5</v>
      </c>
      <c r="F241" s="176" t="s">
        <v>1837</v>
      </c>
      <c r="G241" s="176">
        <v>253</v>
      </c>
      <c r="H241" s="176" t="s">
        <v>260</v>
      </c>
      <c r="I241" s="176" t="s">
        <v>295</v>
      </c>
      <c r="J241" s="176" t="s">
        <v>1594</v>
      </c>
      <c r="K241" s="176"/>
      <c r="L241" s="204">
        <v>46331.486805555556</v>
      </c>
      <c r="M241" s="204">
        <v>46331.495833333334</v>
      </c>
      <c r="N241" s="176" t="s">
        <v>1131</v>
      </c>
      <c r="O241" s="155" t="s">
        <v>207</v>
      </c>
      <c r="P241" s="90"/>
      <c r="Q241" s="144" t="s">
        <v>207</v>
      </c>
      <c r="R241" s="90"/>
      <c r="S241" s="144" t="s">
        <v>207</v>
      </c>
      <c r="T241" s="90"/>
      <c r="U241" s="144" t="s">
        <v>207</v>
      </c>
      <c r="V241" s="90"/>
      <c r="W241" s="144" t="s">
        <v>207</v>
      </c>
      <c r="X241" s="90"/>
      <c r="Y241" s="144" t="s">
        <v>207</v>
      </c>
      <c r="Z241" s="177" t="str">
        <f>IF(AND(O241="",Q241="",S241="",U241="",W241=""),"",IF(OR(AND(O241&lt;&gt;"NA",O241&lt;&gt;"C",O241&lt;&gt;"NC",O241&lt;&gt;"SF",O241&lt;&gt;""),AND(Q241&lt;&gt;"NA",Q241&lt;&gt;"C",Q241&lt;&gt;"NC",Q241&lt;&gt;"SF",Q241&lt;&gt;""),AND(S241&lt;&gt;"NA",S241&lt;&gt;"C",S241&lt;&gt;"NC",S241&lt;&gt;"SF",S241&lt;&gt;""),AND(U241&lt;&gt;"NA",U241&lt;&gt;"C",U241&lt;&gt;"NC",U241&lt;&gt;"SF",U241&lt;&gt;""),AND(W241&lt;&gt;"NA",W241&lt;&gt;"C",W241&lt;&gt;"NC",W241&lt;&gt;"SF",W241&lt;&gt;"")),"FALSO",IF(AND(O241="NA",Q241="NA",S241="NA",U241="NA",W241="NA"),"NA",IF(OR(O241="NC",Q241="NC",S241="NC",U241="NC",W241="NC",O241="SF",Q241="SF",S241="SF",U241="SF",W241="SF"),"NC",IF(OR(O241="C",Q241="C",S241="C",U241="C",W241="C"),"C","")))))</f>
        <v>C</v>
      </c>
      <c r="AA241" s="197" t="str">
        <f>IF(AND(Y241="C",Z241="C"),"UTILIZOU O PDA CORRETAMENTE",IF(AND(Y241="C",Z241="NC"),"UTILIZOU O PDA CORRETAMENTE. NÃO HÁ FOTOS DE TODAS AS ETAPAS",IF(AND(Y241="NC",Z241="NC"),"NÃO UTILIZOU O PDA",IF(AND(Y241="NA",Z241="NA"),"NÃO AVALIADO POR FALHA DE SINCRONISMO"))))</f>
        <v>UTILIZOU O PDA CORRETAMENTE</v>
      </c>
      <c r="AB241" s="90" t="s">
        <v>207</v>
      </c>
      <c r="AC241" s="158" t="s">
        <v>6</v>
      </c>
      <c r="AD241" s="149" t="str">
        <f>E241</f>
        <v>SÃO PAULO</v>
      </c>
      <c r="AE241" s="93" t="s">
        <v>64</v>
      </c>
    </row>
    <row r="242" spans="1:31" ht="30" customHeight="1">
      <c r="A242" s="162" t="s">
        <v>201</v>
      </c>
      <c r="B242" s="176">
        <v>2692230385</v>
      </c>
      <c r="C242" s="176" t="s">
        <v>131</v>
      </c>
      <c r="D242" s="176" t="s">
        <v>64</v>
      </c>
      <c r="E242" s="176" t="s">
        <v>5</v>
      </c>
      <c r="F242" s="176" t="s">
        <v>1838</v>
      </c>
      <c r="G242" s="176">
        <v>539</v>
      </c>
      <c r="H242" s="176" t="s">
        <v>217</v>
      </c>
      <c r="I242" s="176" t="s">
        <v>1328</v>
      </c>
      <c r="J242" s="176" t="s">
        <v>1591</v>
      </c>
      <c r="K242" s="176" t="s">
        <v>1839</v>
      </c>
      <c r="L242" s="204">
        <v>46086.421527777777</v>
      </c>
      <c r="M242" s="204">
        <v>46086.42291666667</v>
      </c>
      <c r="N242" s="176" t="s">
        <v>1698</v>
      </c>
      <c r="O242" s="155" t="s">
        <v>207</v>
      </c>
      <c r="P242" s="90"/>
      <c r="Q242" s="144" t="s">
        <v>207</v>
      </c>
      <c r="R242" s="90"/>
      <c r="S242" s="144" t="s">
        <v>207</v>
      </c>
      <c r="T242" s="90"/>
      <c r="U242" s="144" t="s">
        <v>207</v>
      </c>
      <c r="V242" s="90"/>
      <c r="W242" s="144" t="s">
        <v>207</v>
      </c>
      <c r="X242" s="90"/>
      <c r="Y242" s="144" t="s">
        <v>207</v>
      </c>
      <c r="Z242" s="177" t="str">
        <f>IF(AND(O242="",Q242="",S242="",U242="",W242=""),"",IF(OR(AND(O242&lt;&gt;"NA",O242&lt;&gt;"C",O242&lt;&gt;"NC",O242&lt;&gt;"SF",O242&lt;&gt;""),AND(Q242&lt;&gt;"NA",Q242&lt;&gt;"C",Q242&lt;&gt;"NC",Q242&lt;&gt;"SF",Q242&lt;&gt;""),AND(S242&lt;&gt;"NA",S242&lt;&gt;"C",S242&lt;&gt;"NC",S242&lt;&gt;"SF",S242&lt;&gt;""),AND(U242&lt;&gt;"NA",U242&lt;&gt;"C",U242&lt;&gt;"NC",U242&lt;&gt;"SF",U242&lt;&gt;""),AND(W242&lt;&gt;"NA",W242&lt;&gt;"C",W242&lt;&gt;"NC",W242&lt;&gt;"SF",W242&lt;&gt;"")),"FALSO",IF(AND(O242="NA",Q242="NA",S242="NA",U242="NA",W242="NA"),"NA",IF(OR(O242="NC",Q242="NC",S242="NC",U242="NC",W242="NC",O242="SF",Q242="SF",S242="SF",U242="SF",W242="SF"),"NC",IF(OR(O242="C",Q242="C",S242="C",U242="C",W242="C"),"C","")))))</f>
        <v>C</v>
      </c>
      <c r="AA242" s="197" t="str">
        <f>IF(AND(Y242="C",Z242="C"),"UTILIZOU O PDA CORRETAMENTE",IF(AND(Y242="C",Z242="NC"),"UTILIZOU O PDA CORRETAMENTE. NÃO HÁ FOTOS DE TODAS AS ETAPAS",IF(AND(Y242="NC",Z242="NC"),"NÃO UTILIZOU O PDA",IF(AND(Y242="NA",Z242="NA"),"NÃO AVALIADO POR FALHA DE SINCRONISMO"))))</f>
        <v>UTILIZOU O PDA CORRETAMENTE</v>
      </c>
      <c r="AB242" s="90" t="s">
        <v>207</v>
      </c>
      <c r="AC242" s="158" t="s">
        <v>6</v>
      </c>
      <c r="AD242" s="149" t="str">
        <f>E242</f>
        <v>SÃO PAULO</v>
      </c>
      <c r="AE242" s="93" t="s">
        <v>64</v>
      </c>
    </row>
    <row r="243" spans="1:31" ht="30" customHeight="1">
      <c r="A243" s="162" t="s">
        <v>201</v>
      </c>
      <c r="B243" s="176">
        <v>2693412115</v>
      </c>
      <c r="C243" s="176" t="s">
        <v>128</v>
      </c>
      <c r="D243" s="176" t="s">
        <v>64</v>
      </c>
      <c r="E243" s="176" t="s">
        <v>5</v>
      </c>
      <c r="F243" s="176" t="s">
        <v>959</v>
      </c>
      <c r="G243" s="176">
        <v>126</v>
      </c>
      <c r="H243" s="176" t="s">
        <v>217</v>
      </c>
      <c r="I243" s="176" t="s">
        <v>283</v>
      </c>
      <c r="J243" s="176" t="s">
        <v>1618</v>
      </c>
      <c r="K243" s="176" t="s">
        <v>1840</v>
      </c>
      <c r="L243" s="204">
        <v>46158.407638888886</v>
      </c>
      <c r="M243" s="204">
        <v>46158.428472222222</v>
      </c>
      <c r="N243" s="176" t="s">
        <v>1598</v>
      </c>
      <c r="O243" s="155" t="s">
        <v>207</v>
      </c>
      <c r="P243" s="90"/>
      <c r="Q243" s="144" t="s">
        <v>207</v>
      </c>
      <c r="R243" s="90"/>
      <c r="S243" s="144" t="s">
        <v>207</v>
      </c>
      <c r="T243" s="90"/>
      <c r="U243" s="144" t="s">
        <v>207</v>
      </c>
      <c r="V243" s="90"/>
      <c r="W243" s="144" t="s">
        <v>207</v>
      </c>
      <c r="X243" s="90"/>
      <c r="Y243" s="144" t="s">
        <v>207</v>
      </c>
      <c r="Z243" s="177" t="str">
        <f>IF(AND(O243="",Q243="",S243="",U243="",W243=""),"",IF(OR(AND(O243&lt;&gt;"NA",O243&lt;&gt;"C",O243&lt;&gt;"NC",O243&lt;&gt;"SF",O243&lt;&gt;""),AND(Q243&lt;&gt;"NA",Q243&lt;&gt;"C",Q243&lt;&gt;"NC",Q243&lt;&gt;"SF",Q243&lt;&gt;""),AND(S243&lt;&gt;"NA",S243&lt;&gt;"C",S243&lt;&gt;"NC",S243&lt;&gt;"SF",S243&lt;&gt;""),AND(U243&lt;&gt;"NA",U243&lt;&gt;"C",U243&lt;&gt;"NC",U243&lt;&gt;"SF",U243&lt;&gt;""),AND(W243&lt;&gt;"NA",W243&lt;&gt;"C",W243&lt;&gt;"NC",W243&lt;&gt;"SF",W243&lt;&gt;"")),"FALSO",IF(AND(O243="NA",Q243="NA",S243="NA",U243="NA",W243="NA"),"NA",IF(OR(O243="NC",Q243="NC",S243="NC",U243="NC",W243="NC",O243="SF",Q243="SF",S243="SF",U243="SF",W243="SF"),"NC",IF(OR(O243="C",Q243="C",S243="C",U243="C",W243="C"),"C","")))))</f>
        <v>C</v>
      </c>
      <c r="AA243" s="197" t="str">
        <f>IF(AND(Y243="C",Z243="C"),"UTILIZOU O PDA CORRETAMENTE",IF(AND(Y243="C",Z243="NC"),"UTILIZOU O PDA CORRETAMENTE. NÃO HÁ FOTOS DE TODAS AS ETAPAS",IF(AND(Y243="NC",Z243="NC"),"NÃO UTILIZOU O PDA",IF(AND(Y243="NA",Z243="NA"),"NÃO AVALIADO POR FALHA DE SINCRONISMO"))))</f>
        <v>UTILIZOU O PDA CORRETAMENTE</v>
      </c>
      <c r="AB243" s="90" t="s">
        <v>207</v>
      </c>
      <c r="AC243" s="158" t="s">
        <v>6</v>
      </c>
      <c r="AD243" s="149" t="str">
        <f>E243</f>
        <v>SÃO PAULO</v>
      </c>
      <c r="AE243" s="93" t="s">
        <v>64</v>
      </c>
    </row>
    <row r="244" spans="1:31" ht="30" customHeight="1">
      <c r="A244" s="162" t="s">
        <v>201</v>
      </c>
      <c r="B244" s="176">
        <v>2621859984</v>
      </c>
      <c r="C244" s="176" t="s">
        <v>128</v>
      </c>
      <c r="D244" s="176" t="s">
        <v>64</v>
      </c>
      <c r="E244" s="176" t="s">
        <v>5</v>
      </c>
      <c r="F244" s="176" t="s">
        <v>959</v>
      </c>
      <c r="G244" s="176">
        <v>313</v>
      </c>
      <c r="H244" s="176"/>
      <c r="I244" s="176" t="s">
        <v>283</v>
      </c>
      <c r="J244" s="176" t="s">
        <v>1591</v>
      </c>
      <c r="K244" s="176"/>
      <c r="L244" s="204">
        <v>46168.395833333336</v>
      </c>
      <c r="M244" s="204">
        <v>46168.40625</v>
      </c>
      <c r="N244" s="176" t="s">
        <v>277</v>
      </c>
      <c r="O244" s="155" t="s">
        <v>207</v>
      </c>
      <c r="P244" s="90"/>
      <c r="Q244" s="144" t="s">
        <v>230</v>
      </c>
      <c r="R244" s="90"/>
      <c r="S244" s="144" t="s">
        <v>207</v>
      </c>
      <c r="T244" s="90"/>
      <c r="U244" s="144" t="s">
        <v>207</v>
      </c>
      <c r="V244" s="90"/>
      <c r="W244" s="144" t="s">
        <v>207</v>
      </c>
      <c r="X244" s="90"/>
      <c r="Y244" s="144" t="s">
        <v>207</v>
      </c>
      <c r="Z244" s="177" t="str">
        <f>IF(AND(O244="",Q244="",S244="",U244="",W244=""),"",IF(OR(AND(O244&lt;&gt;"NA",O244&lt;&gt;"C",O244&lt;&gt;"NC",O244&lt;&gt;"SF",O244&lt;&gt;""),AND(Q244&lt;&gt;"NA",Q244&lt;&gt;"C",Q244&lt;&gt;"NC",Q244&lt;&gt;"SF",Q244&lt;&gt;""),AND(S244&lt;&gt;"NA",S244&lt;&gt;"C",S244&lt;&gt;"NC",S244&lt;&gt;"SF",S244&lt;&gt;""),AND(U244&lt;&gt;"NA",U244&lt;&gt;"C",U244&lt;&gt;"NC",U244&lt;&gt;"SF",U244&lt;&gt;""),AND(W244&lt;&gt;"NA",W244&lt;&gt;"C",W244&lt;&gt;"NC",W244&lt;&gt;"SF",W244&lt;&gt;"")),"FALSO",IF(AND(O244="NA",Q244="NA",S244="NA",U244="NA",W244="NA"),"NA",IF(OR(O244="NC",Q244="NC",S244="NC",U244="NC",W244="NC",O244="SF",Q244="SF",S244="SF",U244="SF",W244="SF"),"NC",IF(OR(O244="C",Q244="C",S244="C",U244="C",W244="C"),"C","")))))</f>
        <v>NC</v>
      </c>
      <c r="AA244" s="197" t="str">
        <f>IF(AND(Y244="C",Z244="C"),"UTILIZOU O PDA CORRETAMENTE",IF(AND(Y244="C",Z244="NC"),"UTILIZOU O PDA CORRETAMENTE. NÃO HÁ FOTOS DE TODAS AS ETAPAS",IF(AND(Y244="NC",Z244="NC"),"NÃO UTILIZOU O PDA",IF(AND(Y244="NA",Z244="NA"),"NÃO AVALIADO POR FALHA DE SINCRONISMO"))))</f>
        <v>UTILIZOU O PDA CORRETAMENTE. NÃO HÁ FOTOS DE TODAS AS ETAPAS</v>
      </c>
      <c r="AB244" s="90" t="s">
        <v>207</v>
      </c>
      <c r="AC244" s="158" t="s">
        <v>6</v>
      </c>
      <c r="AD244" s="149" t="str">
        <f>E244</f>
        <v>SÃO PAULO</v>
      </c>
      <c r="AE244" s="93" t="s">
        <v>64</v>
      </c>
    </row>
    <row r="245" spans="1:31" ht="30" customHeight="1">
      <c r="A245" s="162" t="s">
        <v>201</v>
      </c>
      <c r="B245" s="176">
        <v>2693921160</v>
      </c>
      <c r="C245" s="176" t="s">
        <v>128</v>
      </c>
      <c r="D245" s="176" t="s">
        <v>64</v>
      </c>
      <c r="E245" s="176" t="s">
        <v>5</v>
      </c>
      <c r="F245" s="176" t="s">
        <v>1841</v>
      </c>
      <c r="G245" s="176">
        <v>66</v>
      </c>
      <c r="H245" s="176" t="s">
        <v>210</v>
      </c>
      <c r="I245" s="176" t="s">
        <v>316</v>
      </c>
      <c r="J245" s="176" t="s">
        <v>1689</v>
      </c>
      <c r="K245" s="176" t="s">
        <v>217</v>
      </c>
      <c r="L245" s="204">
        <v>46164.601388888892</v>
      </c>
      <c r="M245" s="204">
        <v>46164.605555555558</v>
      </c>
      <c r="N245" s="176" t="s">
        <v>1632</v>
      </c>
      <c r="O245" s="155" t="s">
        <v>207</v>
      </c>
      <c r="P245" s="90"/>
      <c r="Q245" s="144" t="s">
        <v>207</v>
      </c>
      <c r="R245" s="90"/>
      <c r="S245" s="144" t="s">
        <v>207</v>
      </c>
      <c r="T245" s="90"/>
      <c r="U245" s="144" t="s">
        <v>207</v>
      </c>
      <c r="V245" s="90"/>
      <c r="W245" s="144" t="s">
        <v>207</v>
      </c>
      <c r="X245" s="90"/>
      <c r="Y245" s="144" t="s">
        <v>207</v>
      </c>
      <c r="Z245" s="177" t="str">
        <f>IF(AND(O245="",Q245="",S245="",U245="",W245=""),"",IF(OR(AND(O245&lt;&gt;"NA",O245&lt;&gt;"C",O245&lt;&gt;"NC",O245&lt;&gt;"SF",O245&lt;&gt;""),AND(Q245&lt;&gt;"NA",Q245&lt;&gt;"C",Q245&lt;&gt;"NC",Q245&lt;&gt;"SF",Q245&lt;&gt;""),AND(S245&lt;&gt;"NA",S245&lt;&gt;"C",S245&lt;&gt;"NC",S245&lt;&gt;"SF",S245&lt;&gt;""),AND(U245&lt;&gt;"NA",U245&lt;&gt;"C",U245&lt;&gt;"NC",U245&lt;&gt;"SF",U245&lt;&gt;""),AND(W245&lt;&gt;"NA",W245&lt;&gt;"C",W245&lt;&gt;"NC",W245&lt;&gt;"SF",W245&lt;&gt;"")),"FALSO",IF(AND(O245="NA",Q245="NA",S245="NA",U245="NA",W245="NA"),"NA",IF(OR(O245="NC",Q245="NC",S245="NC",U245="NC",W245="NC",O245="SF",Q245="SF",S245="SF",U245="SF",W245="SF"),"NC",IF(OR(O245="C",Q245="C",S245="C",U245="C",W245="C"),"C","")))))</f>
        <v>C</v>
      </c>
      <c r="AA245" s="197" t="str">
        <f>IF(AND(Y245="C",Z245="C"),"UTILIZOU O PDA CORRETAMENTE",IF(AND(Y245="C",Z245="NC"),"UTILIZOU O PDA CORRETAMENTE. NÃO HÁ FOTOS DE TODAS AS ETAPAS",IF(AND(Y245="NC",Z245="NC"),"NÃO UTILIZOU O PDA",IF(AND(Y245="NA",Z245="NA"),"NÃO AVALIADO POR FALHA DE SINCRONISMO"))))</f>
        <v>UTILIZOU O PDA CORRETAMENTE</v>
      </c>
      <c r="AB245" s="90" t="s">
        <v>207</v>
      </c>
      <c r="AC245" s="158" t="s">
        <v>6</v>
      </c>
      <c r="AD245" s="149" t="str">
        <f>E245</f>
        <v>SÃO PAULO</v>
      </c>
      <c r="AE245" s="93" t="s">
        <v>64</v>
      </c>
    </row>
    <row r="246" spans="1:31" ht="30" customHeight="1">
      <c r="A246" s="162" t="s">
        <v>201</v>
      </c>
      <c r="B246" s="176">
        <v>2620590375</v>
      </c>
      <c r="C246" s="176" t="s">
        <v>128</v>
      </c>
      <c r="D246" s="176" t="s">
        <v>64</v>
      </c>
      <c r="E246" s="176" t="s">
        <v>5</v>
      </c>
      <c r="F246" s="176" t="s">
        <v>1842</v>
      </c>
      <c r="G246" s="176">
        <v>33</v>
      </c>
      <c r="H246" s="176" t="s">
        <v>217</v>
      </c>
      <c r="I246" s="176" t="s">
        <v>332</v>
      </c>
      <c r="J246" s="176" t="s">
        <v>1591</v>
      </c>
      <c r="K246" s="176" t="s">
        <v>217</v>
      </c>
      <c r="L246" s="204">
        <v>46158.561805555553</v>
      </c>
      <c r="M246" s="204">
        <v>46158.566666666666</v>
      </c>
      <c r="N246" s="176" t="s">
        <v>1592</v>
      </c>
      <c r="O246" s="155" t="s">
        <v>207</v>
      </c>
      <c r="P246" s="90"/>
      <c r="Q246" s="144" t="s">
        <v>207</v>
      </c>
      <c r="R246" s="90"/>
      <c r="S246" s="144" t="s">
        <v>207</v>
      </c>
      <c r="T246" s="90"/>
      <c r="U246" s="144" t="s">
        <v>207</v>
      </c>
      <c r="V246" s="90"/>
      <c r="W246" s="144" t="s">
        <v>207</v>
      </c>
      <c r="X246" s="90"/>
      <c r="Y246" s="144" t="s">
        <v>207</v>
      </c>
      <c r="Z246" s="177" t="str">
        <f>IF(AND(O246="",Q246="",S246="",U246="",W246=""),"",IF(OR(AND(O246&lt;&gt;"NA",O246&lt;&gt;"C",O246&lt;&gt;"NC",O246&lt;&gt;"SF",O246&lt;&gt;""),AND(Q246&lt;&gt;"NA",Q246&lt;&gt;"C",Q246&lt;&gt;"NC",Q246&lt;&gt;"SF",Q246&lt;&gt;""),AND(S246&lt;&gt;"NA",S246&lt;&gt;"C",S246&lt;&gt;"NC",S246&lt;&gt;"SF",S246&lt;&gt;""),AND(U246&lt;&gt;"NA",U246&lt;&gt;"C",U246&lt;&gt;"NC",U246&lt;&gt;"SF",U246&lt;&gt;""),AND(W246&lt;&gt;"NA",W246&lt;&gt;"C",W246&lt;&gt;"NC",W246&lt;&gt;"SF",W246&lt;&gt;"")),"FALSO",IF(AND(O246="NA",Q246="NA",S246="NA",U246="NA",W246="NA"),"NA",IF(OR(O246="NC",Q246="NC",S246="NC",U246="NC",W246="NC",O246="SF",Q246="SF",S246="SF",U246="SF",W246="SF"),"NC",IF(OR(O246="C",Q246="C",S246="C",U246="C",W246="C"),"C","")))))</f>
        <v>C</v>
      </c>
      <c r="AA246" s="197" t="str">
        <f>IF(AND(Y246="C",Z246="C"),"UTILIZOU O PDA CORRETAMENTE",IF(AND(Y246="C",Z246="NC"),"UTILIZOU O PDA CORRETAMENTE. NÃO HÁ FOTOS DE TODAS AS ETAPAS",IF(AND(Y246="NC",Z246="NC"),"NÃO UTILIZOU O PDA",IF(AND(Y246="NA",Z246="NA"),"NÃO AVALIADO POR FALHA DE SINCRONISMO"))))</f>
        <v>UTILIZOU O PDA CORRETAMENTE</v>
      </c>
      <c r="AB246" s="90" t="s">
        <v>207</v>
      </c>
      <c r="AC246" s="158" t="s">
        <v>6</v>
      </c>
      <c r="AD246" s="149" t="str">
        <f>E246</f>
        <v>SÃO PAULO</v>
      </c>
      <c r="AE246" s="93" t="s">
        <v>64</v>
      </c>
    </row>
    <row r="247" spans="1:31" ht="30" customHeight="1">
      <c r="A247" s="162" t="s">
        <v>201</v>
      </c>
      <c r="B247" s="176">
        <v>2692408482</v>
      </c>
      <c r="C247" s="176" t="s">
        <v>131</v>
      </c>
      <c r="D247" s="176" t="s">
        <v>64</v>
      </c>
      <c r="E247" s="176" t="s">
        <v>5</v>
      </c>
      <c r="F247" s="176" t="s">
        <v>1843</v>
      </c>
      <c r="G247" s="176">
        <v>140</v>
      </c>
      <c r="H247" s="176"/>
      <c r="I247" s="176" t="s">
        <v>1625</v>
      </c>
      <c r="J247" s="176" t="s">
        <v>1591</v>
      </c>
      <c r="K247" s="176"/>
      <c r="L247" s="204">
        <v>46147.636111111111</v>
      </c>
      <c r="M247" s="204">
        <v>46147.643750000003</v>
      </c>
      <c r="N247" s="176" t="s">
        <v>1617</v>
      </c>
      <c r="O247" s="155" t="s">
        <v>207</v>
      </c>
      <c r="P247" s="90"/>
      <c r="Q247" s="144" t="s">
        <v>207</v>
      </c>
      <c r="R247" s="90"/>
      <c r="S247" s="144" t="s">
        <v>207</v>
      </c>
      <c r="T247" s="90"/>
      <c r="U247" s="144" t="s">
        <v>230</v>
      </c>
      <c r="V247" s="90"/>
      <c r="W247" s="144" t="s">
        <v>207</v>
      </c>
      <c r="X247" s="90"/>
      <c r="Y247" s="144" t="s">
        <v>207</v>
      </c>
      <c r="Z247" s="177" t="str">
        <f>IF(AND(O247="",Q247="",S247="",U247="",W247=""),"",IF(OR(AND(O247&lt;&gt;"NA",O247&lt;&gt;"C",O247&lt;&gt;"NC",O247&lt;&gt;"SF",O247&lt;&gt;""),AND(Q247&lt;&gt;"NA",Q247&lt;&gt;"C",Q247&lt;&gt;"NC",Q247&lt;&gt;"SF",Q247&lt;&gt;""),AND(S247&lt;&gt;"NA",S247&lt;&gt;"C",S247&lt;&gt;"NC",S247&lt;&gt;"SF",S247&lt;&gt;""),AND(U247&lt;&gt;"NA",U247&lt;&gt;"C",U247&lt;&gt;"NC",U247&lt;&gt;"SF",U247&lt;&gt;""),AND(W247&lt;&gt;"NA",W247&lt;&gt;"C",W247&lt;&gt;"NC",W247&lt;&gt;"SF",W247&lt;&gt;"")),"FALSO",IF(AND(O247="NA",Q247="NA",S247="NA",U247="NA",W247="NA"),"NA",IF(OR(O247="NC",Q247="NC",S247="NC",U247="NC",W247="NC",O247="SF",Q247="SF",S247="SF",U247="SF",W247="SF"),"NC",IF(OR(O247="C",Q247="C",S247="C",U247="C",W247="C"),"C","")))))</f>
        <v>NC</v>
      </c>
      <c r="AA247" s="197" t="str">
        <f>IF(AND(Y247="C",Z247="C"),"UTILIZOU O PDA CORRETAMENTE",IF(AND(Y247="C",Z247="NC"),"UTILIZOU O PDA CORRETAMENTE. NÃO HÁ FOTOS DE TODAS AS ETAPAS",IF(AND(Y247="NC",Z247="NC"),"NÃO UTILIZOU O PDA",IF(AND(Y247="NA",Z247="NA"),"NÃO AVALIADO POR FALHA DE SINCRONISMO"))))</f>
        <v>UTILIZOU O PDA CORRETAMENTE. NÃO HÁ FOTOS DE TODAS AS ETAPAS</v>
      </c>
      <c r="AB247" s="90" t="s">
        <v>207</v>
      </c>
      <c r="AC247" s="158" t="s">
        <v>6</v>
      </c>
      <c r="AD247" s="149" t="str">
        <f>E247</f>
        <v>SÃO PAULO</v>
      </c>
      <c r="AE247" s="93" t="s">
        <v>64</v>
      </c>
    </row>
    <row r="248" spans="1:31" ht="30" customHeight="1">
      <c r="A248" s="162" t="s">
        <v>201</v>
      </c>
      <c r="B248" s="176">
        <v>2620819485</v>
      </c>
      <c r="C248" s="176" t="s">
        <v>134</v>
      </c>
      <c r="D248" s="176" t="s">
        <v>125</v>
      </c>
      <c r="E248" s="176" t="s">
        <v>5</v>
      </c>
      <c r="F248" s="176" t="s">
        <v>1435</v>
      </c>
      <c r="G248" s="176">
        <v>135</v>
      </c>
      <c r="H248" s="176" t="s">
        <v>285</v>
      </c>
      <c r="I248" s="176" t="s">
        <v>559</v>
      </c>
      <c r="J248" s="176" t="s">
        <v>1618</v>
      </c>
      <c r="K248" s="176" t="s">
        <v>1844</v>
      </c>
      <c r="L248" s="204">
        <v>46161.5</v>
      </c>
      <c r="M248" s="204">
        <v>46161.502083333333</v>
      </c>
      <c r="N248" s="176" t="s">
        <v>258</v>
      </c>
      <c r="O248" s="155" t="s">
        <v>207</v>
      </c>
      <c r="P248" s="90"/>
      <c r="Q248" s="144" t="s">
        <v>207</v>
      </c>
      <c r="R248" s="90"/>
      <c r="S248" s="144" t="s">
        <v>207</v>
      </c>
      <c r="T248" s="90"/>
      <c r="U248" s="144" t="s">
        <v>207</v>
      </c>
      <c r="V248" s="90"/>
      <c r="W248" s="144" t="s">
        <v>207</v>
      </c>
      <c r="X248" s="90"/>
      <c r="Y248" s="144" t="s">
        <v>207</v>
      </c>
      <c r="Z248" s="177" t="str">
        <f>IF(AND(O248="",Q248="",S248="",U248="",W248=""),"",IF(OR(AND(O248&lt;&gt;"NA",O248&lt;&gt;"C",O248&lt;&gt;"NC",O248&lt;&gt;"SF",O248&lt;&gt;""),AND(Q248&lt;&gt;"NA",Q248&lt;&gt;"C",Q248&lt;&gt;"NC",Q248&lt;&gt;"SF",Q248&lt;&gt;""),AND(S248&lt;&gt;"NA",S248&lt;&gt;"C",S248&lt;&gt;"NC",S248&lt;&gt;"SF",S248&lt;&gt;""),AND(U248&lt;&gt;"NA",U248&lt;&gt;"C",U248&lt;&gt;"NC",U248&lt;&gt;"SF",U248&lt;&gt;""),AND(W248&lt;&gt;"NA",W248&lt;&gt;"C",W248&lt;&gt;"NC",W248&lt;&gt;"SF",W248&lt;&gt;"")),"FALSO",IF(AND(O248="NA",Q248="NA",S248="NA",U248="NA",W248="NA"),"NA",IF(OR(O248="NC",Q248="NC",S248="NC",U248="NC",W248="NC",O248="SF",Q248="SF",S248="SF",U248="SF",W248="SF"),"NC",IF(OR(O248="C",Q248="C",S248="C",U248="C",W248="C"),"C","")))))</f>
        <v>C</v>
      </c>
      <c r="AA248" s="197" t="str">
        <f>IF(AND(Y248="C",Z248="C"),"UTILIZOU O PDA CORRETAMENTE",IF(AND(Y248="C",Z248="NC"),"UTILIZOU O PDA CORRETAMENTE. NÃO HÁ FOTOS DE TODAS AS ETAPAS",IF(AND(Y248="NC",Z248="NC"),"NÃO UTILIZOU O PDA",IF(AND(Y248="NA",Z248="NA"),"NÃO AVALIADO POR FALHA DE SINCRONISMO"))))</f>
        <v>UTILIZOU O PDA CORRETAMENTE</v>
      </c>
      <c r="AB248" s="90" t="s">
        <v>207</v>
      </c>
      <c r="AC248" s="158" t="s">
        <v>6</v>
      </c>
      <c r="AD248" s="149" t="str">
        <f>E248</f>
        <v>SÃO PAULO</v>
      </c>
      <c r="AE248" s="93" t="s">
        <v>64</v>
      </c>
    </row>
    <row r="249" spans="1:31" ht="30" customHeight="1">
      <c r="A249" s="162" t="s">
        <v>201</v>
      </c>
      <c r="B249" s="176">
        <v>2692381145</v>
      </c>
      <c r="C249" s="176" t="s">
        <v>128</v>
      </c>
      <c r="D249" s="176" t="s">
        <v>64</v>
      </c>
      <c r="E249" s="176" t="s">
        <v>5</v>
      </c>
      <c r="F249" s="176" t="s">
        <v>1845</v>
      </c>
      <c r="G249" s="176">
        <v>78</v>
      </c>
      <c r="H249" s="176" t="s">
        <v>217</v>
      </c>
      <c r="I249" s="176" t="s">
        <v>283</v>
      </c>
      <c r="J249" s="176" t="s">
        <v>1591</v>
      </c>
      <c r="K249" s="176" t="s">
        <v>217</v>
      </c>
      <c r="L249" s="204">
        <v>46147.386111111111</v>
      </c>
      <c r="M249" s="204">
        <v>46147.386805555558</v>
      </c>
      <c r="N249" s="176" t="s">
        <v>1596</v>
      </c>
      <c r="O249" s="155" t="s">
        <v>207</v>
      </c>
      <c r="P249" s="90"/>
      <c r="Q249" s="144" t="s">
        <v>207</v>
      </c>
      <c r="R249" s="90"/>
      <c r="S249" s="144" t="s">
        <v>207</v>
      </c>
      <c r="T249" s="90"/>
      <c r="U249" s="144" t="s">
        <v>207</v>
      </c>
      <c r="V249" s="90"/>
      <c r="W249" s="144" t="s">
        <v>207</v>
      </c>
      <c r="X249" s="90"/>
      <c r="Y249" s="144" t="s">
        <v>207</v>
      </c>
      <c r="Z249" s="177" t="str">
        <f>IF(AND(O249="",Q249="",S249="",U249="",W249=""),"",IF(OR(AND(O249&lt;&gt;"NA",O249&lt;&gt;"C",O249&lt;&gt;"NC",O249&lt;&gt;"SF",O249&lt;&gt;""),AND(Q249&lt;&gt;"NA",Q249&lt;&gt;"C",Q249&lt;&gt;"NC",Q249&lt;&gt;"SF",Q249&lt;&gt;""),AND(S249&lt;&gt;"NA",S249&lt;&gt;"C",S249&lt;&gt;"NC",S249&lt;&gt;"SF",S249&lt;&gt;""),AND(U249&lt;&gt;"NA",U249&lt;&gt;"C",U249&lt;&gt;"NC",U249&lt;&gt;"SF",U249&lt;&gt;""),AND(W249&lt;&gt;"NA",W249&lt;&gt;"C",W249&lt;&gt;"NC",W249&lt;&gt;"SF",W249&lt;&gt;"")),"FALSO",IF(AND(O249="NA",Q249="NA",S249="NA",U249="NA",W249="NA"),"NA",IF(OR(O249="NC",Q249="NC",S249="NC",U249="NC",W249="NC",O249="SF",Q249="SF",S249="SF",U249="SF",W249="SF"),"NC",IF(OR(O249="C",Q249="C",S249="C",U249="C",W249="C"),"C","")))))</f>
        <v>C</v>
      </c>
      <c r="AA249" s="197" t="str">
        <f>IF(AND(Y249="C",Z249="C"),"UTILIZOU O PDA CORRETAMENTE",IF(AND(Y249="C",Z249="NC"),"UTILIZOU O PDA CORRETAMENTE. NÃO HÁ FOTOS DE TODAS AS ETAPAS",IF(AND(Y249="NC",Z249="NC"),"NÃO UTILIZOU O PDA",IF(AND(Y249="NA",Z249="NA"),"NÃO AVALIADO POR FALHA DE SINCRONISMO"))))</f>
        <v>UTILIZOU O PDA CORRETAMENTE</v>
      </c>
      <c r="AB249" s="90" t="s">
        <v>207</v>
      </c>
      <c r="AC249" s="158" t="s">
        <v>6</v>
      </c>
      <c r="AD249" s="149" t="str">
        <f>E249</f>
        <v>SÃO PAULO</v>
      </c>
      <c r="AE249" s="93" t="s">
        <v>64</v>
      </c>
    </row>
    <row r="250" spans="1:31" ht="30" customHeight="1">
      <c r="A250" s="162" t="s">
        <v>201</v>
      </c>
      <c r="B250" s="176">
        <v>2692513214</v>
      </c>
      <c r="C250" s="176" t="s">
        <v>128</v>
      </c>
      <c r="D250" s="176" t="s">
        <v>64</v>
      </c>
      <c r="E250" s="176" t="s">
        <v>5</v>
      </c>
      <c r="F250" s="176" t="s">
        <v>1846</v>
      </c>
      <c r="G250" s="176">
        <v>96</v>
      </c>
      <c r="H250" s="176" t="s">
        <v>203</v>
      </c>
      <c r="I250" s="176" t="s">
        <v>778</v>
      </c>
      <c r="J250" s="176" t="s">
        <v>1591</v>
      </c>
      <c r="K250" s="176"/>
      <c r="L250" s="204">
        <v>46178.479861111111</v>
      </c>
      <c r="M250" s="204">
        <v>46178.488888888889</v>
      </c>
      <c r="N250" s="176" t="s">
        <v>1592</v>
      </c>
      <c r="O250" s="155" t="s">
        <v>207</v>
      </c>
      <c r="P250" s="90"/>
      <c r="Q250" s="144" t="s">
        <v>207</v>
      </c>
      <c r="R250" s="90"/>
      <c r="S250" s="144" t="s">
        <v>207</v>
      </c>
      <c r="T250" s="90"/>
      <c r="U250" s="144" t="s">
        <v>207</v>
      </c>
      <c r="V250" s="90"/>
      <c r="W250" s="144" t="s">
        <v>207</v>
      </c>
      <c r="X250" s="90"/>
      <c r="Y250" s="144" t="s">
        <v>207</v>
      </c>
      <c r="Z250" s="177" t="str">
        <f>IF(AND(O250="",Q250="",S250="",U250="",W250=""),"",IF(OR(AND(O250&lt;&gt;"NA",O250&lt;&gt;"C",O250&lt;&gt;"NC",O250&lt;&gt;"SF",O250&lt;&gt;""),AND(Q250&lt;&gt;"NA",Q250&lt;&gt;"C",Q250&lt;&gt;"NC",Q250&lt;&gt;"SF",Q250&lt;&gt;""),AND(S250&lt;&gt;"NA",S250&lt;&gt;"C",S250&lt;&gt;"NC",S250&lt;&gt;"SF",S250&lt;&gt;""),AND(U250&lt;&gt;"NA",U250&lt;&gt;"C",U250&lt;&gt;"NC",U250&lt;&gt;"SF",U250&lt;&gt;""),AND(W250&lt;&gt;"NA",W250&lt;&gt;"C",W250&lt;&gt;"NC",W250&lt;&gt;"SF",W250&lt;&gt;"")),"FALSO",IF(AND(O250="NA",Q250="NA",S250="NA",U250="NA",W250="NA"),"NA",IF(OR(O250="NC",Q250="NC",S250="NC",U250="NC",W250="NC",O250="SF",Q250="SF",S250="SF",U250="SF",W250="SF"),"NC",IF(OR(O250="C",Q250="C",S250="C",U250="C",W250="C"),"C","")))))</f>
        <v>C</v>
      </c>
      <c r="AA250" s="197" t="str">
        <f>IF(AND(Y250="C",Z250="C"),"UTILIZOU O PDA CORRETAMENTE",IF(AND(Y250="C",Z250="NC"),"UTILIZOU O PDA CORRETAMENTE. NÃO HÁ FOTOS DE TODAS AS ETAPAS",IF(AND(Y250="NC",Z250="NC"),"NÃO UTILIZOU O PDA",IF(AND(Y250="NA",Z250="NA"),"NÃO AVALIADO POR FALHA DE SINCRONISMO"))))</f>
        <v>UTILIZOU O PDA CORRETAMENTE</v>
      </c>
      <c r="AB250" s="90" t="s">
        <v>207</v>
      </c>
      <c r="AC250" s="158" t="s">
        <v>6</v>
      </c>
      <c r="AD250" s="149" t="str">
        <f>E250</f>
        <v>SÃO PAULO</v>
      </c>
      <c r="AE250" s="93" t="s">
        <v>64</v>
      </c>
    </row>
    <row r="251" spans="1:31" ht="30" customHeight="1">
      <c r="A251" s="162" t="s">
        <v>201</v>
      </c>
      <c r="B251" s="176">
        <v>2620213246</v>
      </c>
      <c r="C251" s="176" t="s">
        <v>132</v>
      </c>
      <c r="D251" s="176" t="s">
        <v>64</v>
      </c>
      <c r="E251" s="176" t="s">
        <v>5</v>
      </c>
      <c r="F251" s="176" t="s">
        <v>1847</v>
      </c>
      <c r="G251" s="176">
        <v>224</v>
      </c>
      <c r="H251" s="176" t="s">
        <v>217</v>
      </c>
      <c r="I251" s="176" t="s">
        <v>261</v>
      </c>
      <c r="J251" s="176" t="s">
        <v>1594</v>
      </c>
      <c r="K251" s="176" t="s">
        <v>217</v>
      </c>
      <c r="L251" s="204">
        <v>46155.638888888891</v>
      </c>
      <c r="M251" s="204">
        <v>46155.643055555556</v>
      </c>
      <c r="N251" s="176" t="s">
        <v>270</v>
      </c>
      <c r="O251" s="155" t="s">
        <v>207</v>
      </c>
      <c r="P251" s="90"/>
      <c r="Q251" s="144" t="s">
        <v>207</v>
      </c>
      <c r="R251" s="90"/>
      <c r="S251" s="144" t="s">
        <v>207</v>
      </c>
      <c r="T251" s="90"/>
      <c r="U251" s="144" t="s">
        <v>207</v>
      </c>
      <c r="V251" s="90"/>
      <c r="W251" s="144" t="s">
        <v>207</v>
      </c>
      <c r="X251" s="90"/>
      <c r="Y251" s="144" t="s">
        <v>207</v>
      </c>
      <c r="Z251" s="177" t="str">
        <f>IF(AND(O251="",Q251="",S251="",U251="",W251=""),"",IF(OR(AND(O251&lt;&gt;"NA",O251&lt;&gt;"C",O251&lt;&gt;"NC",O251&lt;&gt;"SF",O251&lt;&gt;""),AND(Q251&lt;&gt;"NA",Q251&lt;&gt;"C",Q251&lt;&gt;"NC",Q251&lt;&gt;"SF",Q251&lt;&gt;""),AND(S251&lt;&gt;"NA",S251&lt;&gt;"C",S251&lt;&gt;"NC",S251&lt;&gt;"SF",S251&lt;&gt;""),AND(U251&lt;&gt;"NA",U251&lt;&gt;"C",U251&lt;&gt;"NC",U251&lt;&gt;"SF",U251&lt;&gt;""),AND(W251&lt;&gt;"NA",W251&lt;&gt;"C",W251&lt;&gt;"NC",W251&lt;&gt;"SF",W251&lt;&gt;"")),"FALSO",IF(AND(O251="NA",Q251="NA",S251="NA",U251="NA",W251="NA"),"NA",IF(OR(O251="NC",Q251="NC",S251="NC",U251="NC",W251="NC",O251="SF",Q251="SF",S251="SF",U251="SF",W251="SF"),"NC",IF(OR(O251="C",Q251="C",S251="C",U251="C",W251="C"),"C","")))))</f>
        <v>C</v>
      </c>
      <c r="AA251" s="197" t="str">
        <f>IF(AND(Y251="C",Z251="C"),"UTILIZOU O PDA CORRETAMENTE",IF(AND(Y251="C",Z251="NC"),"UTILIZOU O PDA CORRETAMENTE. NÃO HÁ FOTOS DE TODAS AS ETAPAS",IF(AND(Y251="NC",Z251="NC"),"NÃO UTILIZOU O PDA",IF(AND(Y251="NA",Z251="NA"),"NÃO AVALIADO POR FALHA DE SINCRONISMO"))))</f>
        <v>UTILIZOU O PDA CORRETAMENTE</v>
      </c>
      <c r="AB251" s="90" t="s">
        <v>207</v>
      </c>
      <c r="AC251" s="158" t="s">
        <v>6</v>
      </c>
      <c r="AD251" s="149" t="str">
        <f>E251</f>
        <v>SÃO PAULO</v>
      </c>
      <c r="AE251" s="93" t="s">
        <v>64</v>
      </c>
    </row>
    <row r="252" spans="1:31" ht="30" customHeight="1">
      <c r="A252" s="162" t="s">
        <v>201</v>
      </c>
      <c r="B252" s="176">
        <v>2692701371</v>
      </c>
      <c r="C252" s="176" t="s">
        <v>132</v>
      </c>
      <c r="D252" s="176" t="s">
        <v>64</v>
      </c>
      <c r="E252" s="176" t="s">
        <v>5</v>
      </c>
      <c r="F252" s="176" t="s">
        <v>1402</v>
      </c>
      <c r="G252" s="176">
        <v>28</v>
      </c>
      <c r="H252" s="176"/>
      <c r="I252" s="176" t="s">
        <v>1557</v>
      </c>
      <c r="J252" s="176" t="s">
        <v>1591</v>
      </c>
      <c r="K252" s="176" t="s">
        <v>1697</v>
      </c>
      <c r="L252" s="204">
        <v>46239.468055555553</v>
      </c>
      <c r="M252" s="204">
        <v>46239.504166666666</v>
      </c>
      <c r="N252" s="176" t="s">
        <v>1698</v>
      </c>
      <c r="O252" s="155" t="s">
        <v>207</v>
      </c>
      <c r="P252" s="90"/>
      <c r="Q252" s="144" t="s">
        <v>207</v>
      </c>
      <c r="R252" s="90"/>
      <c r="S252" s="144" t="s">
        <v>207</v>
      </c>
      <c r="T252" s="90"/>
      <c r="U252" s="144" t="s">
        <v>207</v>
      </c>
      <c r="V252" s="90"/>
      <c r="W252" s="144" t="s">
        <v>207</v>
      </c>
      <c r="X252" s="90"/>
      <c r="Y252" s="144" t="s">
        <v>207</v>
      </c>
      <c r="Z252" s="177" t="str">
        <f>IF(AND(O252="",Q252="",S252="",U252="",W252=""),"",IF(OR(AND(O252&lt;&gt;"NA",O252&lt;&gt;"C",O252&lt;&gt;"NC",O252&lt;&gt;"SF",O252&lt;&gt;""),AND(Q252&lt;&gt;"NA",Q252&lt;&gt;"C",Q252&lt;&gt;"NC",Q252&lt;&gt;"SF",Q252&lt;&gt;""),AND(S252&lt;&gt;"NA",S252&lt;&gt;"C",S252&lt;&gt;"NC",S252&lt;&gt;"SF",S252&lt;&gt;""),AND(U252&lt;&gt;"NA",U252&lt;&gt;"C",U252&lt;&gt;"NC",U252&lt;&gt;"SF",U252&lt;&gt;""),AND(W252&lt;&gt;"NA",W252&lt;&gt;"C",W252&lt;&gt;"NC",W252&lt;&gt;"SF",W252&lt;&gt;"")),"FALSO",IF(AND(O252="NA",Q252="NA",S252="NA",U252="NA",W252="NA"),"NA",IF(OR(O252="NC",Q252="NC",S252="NC",U252="NC",W252="NC",O252="SF",Q252="SF",S252="SF",U252="SF",W252="SF"),"NC",IF(OR(O252="C",Q252="C",S252="C",U252="C",W252="C"),"C","")))))</f>
        <v>C</v>
      </c>
      <c r="AA252" s="197" t="str">
        <f>IF(AND(Y252="C",Z252="C"),"UTILIZOU O PDA CORRETAMENTE",IF(AND(Y252="C",Z252="NC"),"UTILIZOU O PDA CORRETAMENTE. NÃO HÁ FOTOS DE TODAS AS ETAPAS",IF(AND(Y252="NC",Z252="NC"),"NÃO UTILIZOU O PDA",IF(AND(Y252="NA",Z252="NA"),"NÃO AVALIADO POR FALHA DE SINCRONISMO"))))</f>
        <v>UTILIZOU O PDA CORRETAMENTE</v>
      </c>
      <c r="AB252" s="90" t="s">
        <v>207</v>
      </c>
      <c r="AC252" s="158" t="s">
        <v>6</v>
      </c>
      <c r="AD252" s="149" t="str">
        <f>E252</f>
        <v>SÃO PAULO</v>
      </c>
      <c r="AE252" s="93" t="s">
        <v>64</v>
      </c>
    </row>
    <row r="253" spans="1:31" ht="30" customHeight="1">
      <c r="A253" s="162" t="s">
        <v>201</v>
      </c>
      <c r="B253" s="176">
        <v>2692419159</v>
      </c>
      <c r="C253" s="176" t="s">
        <v>128</v>
      </c>
      <c r="D253" s="176" t="s">
        <v>64</v>
      </c>
      <c r="E253" s="176" t="s">
        <v>5</v>
      </c>
      <c r="F253" s="176" t="s">
        <v>1848</v>
      </c>
      <c r="G253" s="176">
        <v>52</v>
      </c>
      <c r="H253" s="176" t="s">
        <v>217</v>
      </c>
      <c r="I253" s="176" t="s">
        <v>245</v>
      </c>
      <c r="J253" s="176" t="s">
        <v>1591</v>
      </c>
      <c r="K253" s="176" t="s">
        <v>1741</v>
      </c>
      <c r="L253" s="204">
        <v>46147.532638888886</v>
      </c>
      <c r="M253" s="204">
        <v>46147.536111111112</v>
      </c>
      <c r="N253" s="176" t="s">
        <v>1680</v>
      </c>
      <c r="O253" s="155" t="s">
        <v>207</v>
      </c>
      <c r="P253" s="90"/>
      <c r="Q253" s="144" t="s">
        <v>207</v>
      </c>
      <c r="R253" s="90"/>
      <c r="S253" s="144" t="s">
        <v>207</v>
      </c>
      <c r="T253" s="90"/>
      <c r="U253" s="144" t="s">
        <v>207</v>
      </c>
      <c r="V253" s="90"/>
      <c r="W253" s="144" t="s">
        <v>207</v>
      </c>
      <c r="X253" s="90"/>
      <c r="Y253" s="144" t="s">
        <v>207</v>
      </c>
      <c r="Z253" s="177" t="str">
        <f>IF(AND(O253="",Q253="",S253="",U253="",W253=""),"",IF(OR(AND(O253&lt;&gt;"NA",O253&lt;&gt;"C",O253&lt;&gt;"NC",O253&lt;&gt;"SF",O253&lt;&gt;""),AND(Q253&lt;&gt;"NA",Q253&lt;&gt;"C",Q253&lt;&gt;"NC",Q253&lt;&gt;"SF",Q253&lt;&gt;""),AND(S253&lt;&gt;"NA",S253&lt;&gt;"C",S253&lt;&gt;"NC",S253&lt;&gt;"SF",S253&lt;&gt;""),AND(U253&lt;&gt;"NA",U253&lt;&gt;"C",U253&lt;&gt;"NC",U253&lt;&gt;"SF",U253&lt;&gt;""),AND(W253&lt;&gt;"NA",W253&lt;&gt;"C",W253&lt;&gt;"NC",W253&lt;&gt;"SF",W253&lt;&gt;"")),"FALSO",IF(AND(O253="NA",Q253="NA",S253="NA",U253="NA",W253="NA"),"NA",IF(OR(O253="NC",Q253="NC",S253="NC",U253="NC",W253="NC",O253="SF",Q253="SF",S253="SF",U253="SF",W253="SF"),"NC",IF(OR(O253="C",Q253="C",S253="C",U253="C",W253="C"),"C","")))))</f>
        <v>C</v>
      </c>
      <c r="AA253" s="197" t="str">
        <f>IF(AND(Y253="C",Z253="C"),"UTILIZOU O PDA CORRETAMENTE",IF(AND(Y253="C",Z253="NC"),"UTILIZOU O PDA CORRETAMENTE. NÃO HÁ FOTOS DE TODAS AS ETAPAS",IF(AND(Y253="NC",Z253="NC"),"NÃO UTILIZOU O PDA",IF(AND(Y253="NA",Z253="NA"),"NÃO AVALIADO POR FALHA DE SINCRONISMO"))))</f>
        <v>UTILIZOU O PDA CORRETAMENTE</v>
      </c>
      <c r="AB253" s="90" t="s">
        <v>207</v>
      </c>
      <c r="AC253" s="158" t="s">
        <v>6</v>
      </c>
      <c r="AD253" s="149" t="str">
        <f>E253</f>
        <v>SÃO PAULO</v>
      </c>
      <c r="AE253" s="93" t="s">
        <v>64</v>
      </c>
    </row>
    <row r="254" spans="1:31" ht="30" customHeight="1">
      <c r="A254" s="162" t="s">
        <v>201</v>
      </c>
      <c r="B254" s="176">
        <v>2618486981</v>
      </c>
      <c r="C254" s="176" t="s">
        <v>128</v>
      </c>
      <c r="D254" s="176" t="s">
        <v>64</v>
      </c>
      <c r="E254" s="176" t="s">
        <v>5</v>
      </c>
      <c r="F254" s="176" t="s">
        <v>1849</v>
      </c>
      <c r="G254" s="176">
        <v>27</v>
      </c>
      <c r="H254" s="176" t="s">
        <v>217</v>
      </c>
      <c r="I254" s="176" t="s">
        <v>1625</v>
      </c>
      <c r="J254" s="176" t="s">
        <v>1618</v>
      </c>
      <c r="K254" s="176" t="s">
        <v>217</v>
      </c>
      <c r="L254" s="204">
        <v>46147.430555555555</v>
      </c>
      <c r="M254" s="204">
        <v>46147.458333333336</v>
      </c>
      <c r="N254" s="176" t="s">
        <v>1617</v>
      </c>
      <c r="O254" s="155" t="s">
        <v>207</v>
      </c>
      <c r="P254" s="90"/>
      <c r="Q254" s="144" t="s">
        <v>207</v>
      </c>
      <c r="R254" s="90"/>
      <c r="S254" s="144" t="s">
        <v>230</v>
      </c>
      <c r="T254" s="90"/>
      <c r="U254" s="144" t="s">
        <v>230</v>
      </c>
      <c r="V254" s="90"/>
      <c r="W254" s="144" t="s">
        <v>207</v>
      </c>
      <c r="X254" s="90"/>
      <c r="Y254" s="144" t="s">
        <v>207</v>
      </c>
      <c r="Z254" s="177" t="str">
        <f>IF(AND(O254="",Q254="",S254="",U254="",W254=""),"",IF(OR(AND(O254&lt;&gt;"NA",O254&lt;&gt;"C",O254&lt;&gt;"NC",O254&lt;&gt;"SF",O254&lt;&gt;""),AND(Q254&lt;&gt;"NA",Q254&lt;&gt;"C",Q254&lt;&gt;"NC",Q254&lt;&gt;"SF",Q254&lt;&gt;""),AND(S254&lt;&gt;"NA",S254&lt;&gt;"C",S254&lt;&gt;"NC",S254&lt;&gt;"SF",S254&lt;&gt;""),AND(U254&lt;&gt;"NA",U254&lt;&gt;"C",U254&lt;&gt;"NC",U254&lt;&gt;"SF",U254&lt;&gt;""),AND(W254&lt;&gt;"NA",W254&lt;&gt;"C",W254&lt;&gt;"NC",W254&lt;&gt;"SF",W254&lt;&gt;"")),"FALSO",IF(AND(O254="NA",Q254="NA",S254="NA",U254="NA",W254="NA"),"NA",IF(OR(O254="NC",Q254="NC",S254="NC",U254="NC",W254="NC",O254="SF",Q254="SF",S254="SF",U254="SF",W254="SF"),"NC",IF(OR(O254="C",Q254="C",S254="C",U254="C",W254="C"),"C","")))))</f>
        <v>NC</v>
      </c>
      <c r="AA254" s="197" t="str">
        <f>IF(AND(Y254="C",Z254="C"),"UTILIZOU O PDA CORRETAMENTE",IF(AND(Y254="C",Z254="NC"),"UTILIZOU O PDA CORRETAMENTE. NÃO HÁ FOTOS DE TODAS AS ETAPAS",IF(AND(Y254="NC",Z254="NC"),"NÃO UTILIZOU O PDA",IF(AND(Y254="NA",Z254="NA"),"NÃO AVALIADO POR FALHA DE SINCRONISMO"))))</f>
        <v>UTILIZOU O PDA CORRETAMENTE. NÃO HÁ FOTOS DE TODAS AS ETAPAS</v>
      </c>
      <c r="AB254" s="90" t="s">
        <v>207</v>
      </c>
      <c r="AC254" s="158" t="s">
        <v>6</v>
      </c>
      <c r="AD254" s="149" t="str">
        <f>E254</f>
        <v>SÃO PAULO</v>
      </c>
      <c r="AE254" s="93" t="s">
        <v>64</v>
      </c>
    </row>
    <row r="255" spans="1:31" ht="30" customHeight="1">
      <c r="A255" s="162" t="s">
        <v>201</v>
      </c>
      <c r="B255" s="176">
        <v>2692255921</v>
      </c>
      <c r="C255" s="176" t="s">
        <v>129</v>
      </c>
      <c r="D255" s="176" t="s">
        <v>125</v>
      </c>
      <c r="E255" s="176" t="s">
        <v>5</v>
      </c>
      <c r="F255" s="176" t="s">
        <v>1850</v>
      </c>
      <c r="G255" s="176">
        <v>500</v>
      </c>
      <c r="H255" s="176" t="s">
        <v>217</v>
      </c>
      <c r="I255" s="176" t="s">
        <v>329</v>
      </c>
      <c r="J255" s="176" t="s">
        <v>1671</v>
      </c>
      <c r="K255" s="176" t="s">
        <v>217</v>
      </c>
      <c r="L255" s="204">
        <v>46117.486111111109</v>
      </c>
      <c r="M255" s="204">
        <v>46117.488888888889</v>
      </c>
      <c r="N255" s="176" t="s">
        <v>1617</v>
      </c>
      <c r="O255" s="155" t="s">
        <v>207</v>
      </c>
      <c r="P255" s="90"/>
      <c r="Q255" s="144" t="s">
        <v>207</v>
      </c>
      <c r="R255" s="90"/>
      <c r="S255" s="144" t="s">
        <v>207</v>
      </c>
      <c r="T255" s="90"/>
      <c r="U255" s="144" t="s">
        <v>207</v>
      </c>
      <c r="V255" s="90"/>
      <c r="W255" s="144" t="s">
        <v>207</v>
      </c>
      <c r="X255" s="90"/>
      <c r="Y255" s="144" t="s">
        <v>207</v>
      </c>
      <c r="Z255" s="177" t="str">
        <f>IF(AND(O255="",Q255="",S255="",U255="",W255=""),"",IF(OR(AND(O255&lt;&gt;"NA",O255&lt;&gt;"C",O255&lt;&gt;"NC",O255&lt;&gt;"SF",O255&lt;&gt;""),AND(Q255&lt;&gt;"NA",Q255&lt;&gt;"C",Q255&lt;&gt;"NC",Q255&lt;&gt;"SF",Q255&lt;&gt;""),AND(S255&lt;&gt;"NA",S255&lt;&gt;"C",S255&lt;&gt;"NC",S255&lt;&gt;"SF",S255&lt;&gt;""),AND(U255&lt;&gt;"NA",U255&lt;&gt;"C",U255&lt;&gt;"NC",U255&lt;&gt;"SF",U255&lt;&gt;""),AND(W255&lt;&gt;"NA",W255&lt;&gt;"C",W255&lt;&gt;"NC",W255&lt;&gt;"SF",W255&lt;&gt;"")),"FALSO",IF(AND(O255="NA",Q255="NA",S255="NA",U255="NA",W255="NA"),"NA",IF(OR(O255="NC",Q255="NC",S255="NC",U255="NC",W255="NC",O255="SF",Q255="SF",S255="SF",U255="SF",W255="SF"),"NC",IF(OR(O255="C",Q255="C",S255="C",U255="C",W255="C"),"C","")))))</f>
        <v>C</v>
      </c>
      <c r="AA255" s="197" t="str">
        <f>IF(AND(Y255="C",Z255="C"),"UTILIZOU O PDA CORRETAMENTE",IF(AND(Y255="C",Z255="NC"),"UTILIZOU O PDA CORRETAMENTE. NÃO HÁ FOTOS DE TODAS AS ETAPAS",IF(AND(Y255="NC",Z255="NC"),"NÃO UTILIZOU O PDA",IF(AND(Y255="NA",Z255="NA"),"NÃO AVALIADO POR FALHA DE SINCRONISMO"))))</f>
        <v>UTILIZOU O PDA CORRETAMENTE</v>
      </c>
      <c r="AB255" s="90" t="s">
        <v>207</v>
      </c>
      <c r="AC255" s="158" t="s">
        <v>6</v>
      </c>
      <c r="AD255" s="149" t="str">
        <f>E255</f>
        <v>SÃO PAULO</v>
      </c>
      <c r="AE255" s="93" t="s">
        <v>64</v>
      </c>
    </row>
    <row r="256" spans="1:31" ht="30" customHeight="1">
      <c r="A256" s="162" t="s">
        <v>201</v>
      </c>
      <c r="B256" s="176">
        <v>2621079012</v>
      </c>
      <c r="C256" s="176" t="s">
        <v>132</v>
      </c>
      <c r="D256" s="176" t="s">
        <v>64</v>
      </c>
      <c r="E256" s="176" t="s">
        <v>5</v>
      </c>
      <c r="F256" s="176" t="s">
        <v>1850</v>
      </c>
      <c r="G256" s="176">
        <v>327</v>
      </c>
      <c r="H256" s="176"/>
      <c r="I256" s="176" t="s">
        <v>329</v>
      </c>
      <c r="J256" s="176" t="s">
        <v>1591</v>
      </c>
      <c r="K256" s="176"/>
      <c r="L256" s="204">
        <v>46162.415277777778</v>
      </c>
      <c r="M256" s="204">
        <v>46162.440972222219</v>
      </c>
      <c r="N256" s="176" t="s">
        <v>1617</v>
      </c>
      <c r="O256" s="155" t="s">
        <v>207</v>
      </c>
      <c r="P256" s="90"/>
      <c r="Q256" s="144" t="s">
        <v>207</v>
      </c>
      <c r="R256" s="90"/>
      <c r="S256" s="144" t="s">
        <v>207</v>
      </c>
      <c r="T256" s="90"/>
      <c r="U256" s="144" t="s">
        <v>207</v>
      </c>
      <c r="V256" s="90"/>
      <c r="W256" s="144" t="s">
        <v>207</v>
      </c>
      <c r="X256" s="90"/>
      <c r="Y256" s="144" t="s">
        <v>207</v>
      </c>
      <c r="Z256" s="177" t="str">
        <f>IF(AND(O256="",Q256="",S256="",U256="",W256=""),"",IF(OR(AND(O256&lt;&gt;"NA",O256&lt;&gt;"C",O256&lt;&gt;"NC",O256&lt;&gt;"SF",O256&lt;&gt;""),AND(Q256&lt;&gt;"NA",Q256&lt;&gt;"C",Q256&lt;&gt;"NC",Q256&lt;&gt;"SF",Q256&lt;&gt;""),AND(S256&lt;&gt;"NA",S256&lt;&gt;"C",S256&lt;&gt;"NC",S256&lt;&gt;"SF",S256&lt;&gt;""),AND(U256&lt;&gt;"NA",U256&lt;&gt;"C",U256&lt;&gt;"NC",U256&lt;&gt;"SF",U256&lt;&gt;""),AND(W256&lt;&gt;"NA",W256&lt;&gt;"C",W256&lt;&gt;"NC",W256&lt;&gt;"SF",W256&lt;&gt;"")),"FALSO",IF(AND(O256="NA",Q256="NA",S256="NA",U256="NA",W256="NA"),"NA",IF(OR(O256="NC",Q256="NC",S256="NC",U256="NC",W256="NC",O256="SF",Q256="SF",S256="SF",U256="SF",W256="SF"),"NC",IF(OR(O256="C",Q256="C",S256="C",U256="C",W256="C"),"C","")))))</f>
        <v>C</v>
      </c>
      <c r="AA256" s="197" t="str">
        <f>IF(AND(Y256="C",Z256="C"),"UTILIZOU O PDA CORRETAMENTE",IF(AND(Y256="C",Z256="NC"),"UTILIZOU O PDA CORRETAMENTE. NÃO HÁ FOTOS DE TODAS AS ETAPAS",IF(AND(Y256="NC",Z256="NC"),"NÃO UTILIZOU O PDA",IF(AND(Y256="NA",Z256="NA"),"NÃO AVALIADO POR FALHA DE SINCRONISMO"))))</f>
        <v>UTILIZOU O PDA CORRETAMENTE</v>
      </c>
      <c r="AB256" s="90" t="s">
        <v>207</v>
      </c>
      <c r="AC256" s="158" t="s">
        <v>6</v>
      </c>
      <c r="AD256" s="149" t="str">
        <f>E256</f>
        <v>SÃO PAULO</v>
      </c>
      <c r="AE256" s="93" t="s">
        <v>64</v>
      </c>
    </row>
    <row r="257" spans="1:31" ht="30" customHeight="1">
      <c r="A257" s="162" t="s">
        <v>201</v>
      </c>
      <c r="B257" s="176">
        <v>2621843453</v>
      </c>
      <c r="C257" s="176" t="s">
        <v>132</v>
      </c>
      <c r="D257" s="176" t="s">
        <v>64</v>
      </c>
      <c r="E257" s="176" t="s">
        <v>5</v>
      </c>
      <c r="F257" s="176" t="s">
        <v>1850</v>
      </c>
      <c r="G257" s="176">
        <v>327</v>
      </c>
      <c r="H257" s="176"/>
      <c r="I257" s="176" t="s">
        <v>329</v>
      </c>
      <c r="J257" s="176" t="s">
        <v>1591</v>
      </c>
      <c r="K257" s="176" t="s">
        <v>1851</v>
      </c>
      <c r="L257" s="204">
        <v>46167.404166666667</v>
      </c>
      <c r="M257" s="204">
        <v>46167.415972222225</v>
      </c>
      <c r="N257" s="176" t="s">
        <v>1617</v>
      </c>
      <c r="O257" s="155" t="s">
        <v>207</v>
      </c>
      <c r="P257" s="90"/>
      <c r="Q257" s="144" t="s">
        <v>207</v>
      </c>
      <c r="R257" s="90"/>
      <c r="S257" s="144" t="s">
        <v>207</v>
      </c>
      <c r="T257" s="90"/>
      <c r="U257" s="144" t="s">
        <v>207</v>
      </c>
      <c r="V257" s="90"/>
      <c r="W257" s="144" t="s">
        <v>207</v>
      </c>
      <c r="X257" s="90"/>
      <c r="Y257" s="144" t="s">
        <v>207</v>
      </c>
      <c r="Z257" s="177" t="str">
        <f>IF(AND(O257="",Q257="",S257="",U257="",W257=""),"",IF(OR(AND(O257&lt;&gt;"NA",O257&lt;&gt;"C",O257&lt;&gt;"NC",O257&lt;&gt;"SF",O257&lt;&gt;""),AND(Q257&lt;&gt;"NA",Q257&lt;&gt;"C",Q257&lt;&gt;"NC",Q257&lt;&gt;"SF",Q257&lt;&gt;""),AND(S257&lt;&gt;"NA",S257&lt;&gt;"C",S257&lt;&gt;"NC",S257&lt;&gt;"SF",S257&lt;&gt;""),AND(U257&lt;&gt;"NA",U257&lt;&gt;"C",U257&lt;&gt;"NC",U257&lt;&gt;"SF",U257&lt;&gt;""),AND(W257&lt;&gt;"NA",W257&lt;&gt;"C",W257&lt;&gt;"NC",W257&lt;&gt;"SF",W257&lt;&gt;"")),"FALSO",IF(AND(O257="NA",Q257="NA",S257="NA",U257="NA",W257="NA"),"NA",IF(OR(O257="NC",Q257="NC",S257="NC",U257="NC",W257="NC",O257="SF",Q257="SF",S257="SF",U257="SF",W257="SF"),"NC",IF(OR(O257="C",Q257="C",S257="C",U257="C",W257="C"),"C","")))))</f>
        <v>C</v>
      </c>
      <c r="AA257" s="197" t="str">
        <f>IF(AND(Y257="C",Z257="C"),"UTILIZOU O PDA CORRETAMENTE",IF(AND(Y257="C",Z257="NC"),"UTILIZOU O PDA CORRETAMENTE. NÃO HÁ FOTOS DE TODAS AS ETAPAS",IF(AND(Y257="NC",Z257="NC"),"NÃO UTILIZOU O PDA",IF(AND(Y257="NA",Z257="NA"),"NÃO AVALIADO POR FALHA DE SINCRONISMO"))))</f>
        <v>UTILIZOU O PDA CORRETAMENTE</v>
      </c>
      <c r="AB257" s="90" t="s">
        <v>207</v>
      </c>
      <c r="AC257" s="158" t="s">
        <v>6</v>
      </c>
      <c r="AD257" s="149" t="str">
        <f>E257</f>
        <v>SÃO PAULO</v>
      </c>
      <c r="AE257" s="93" t="s">
        <v>64</v>
      </c>
    </row>
    <row r="258" spans="1:31" ht="30" customHeight="1">
      <c r="A258" s="162" t="s">
        <v>201</v>
      </c>
      <c r="B258" s="176">
        <v>2694240462</v>
      </c>
      <c r="C258" s="176" t="s">
        <v>129</v>
      </c>
      <c r="D258" s="176" t="s">
        <v>125</v>
      </c>
      <c r="E258" s="176" t="s">
        <v>5</v>
      </c>
      <c r="F258" s="176" t="s">
        <v>1852</v>
      </c>
      <c r="G258" s="176">
        <v>81</v>
      </c>
      <c r="H258" s="176" t="s">
        <v>217</v>
      </c>
      <c r="I258" s="176" t="s">
        <v>864</v>
      </c>
      <c r="J258" s="176" t="s">
        <v>1671</v>
      </c>
      <c r="K258" s="176" t="s">
        <v>217</v>
      </c>
      <c r="L258" s="204">
        <v>46169.501388888886</v>
      </c>
      <c r="M258" s="204">
        <v>46169.506944444445</v>
      </c>
      <c r="N258" s="176" t="s">
        <v>1680</v>
      </c>
      <c r="O258" s="155" t="s">
        <v>207</v>
      </c>
      <c r="P258" s="90"/>
      <c r="Q258" s="144" t="s">
        <v>207</v>
      </c>
      <c r="R258" s="90"/>
      <c r="S258" s="144" t="s">
        <v>207</v>
      </c>
      <c r="T258" s="90"/>
      <c r="U258" s="144" t="s">
        <v>207</v>
      </c>
      <c r="V258" s="90"/>
      <c r="W258" s="144" t="s">
        <v>207</v>
      </c>
      <c r="X258" s="90"/>
      <c r="Y258" s="144" t="s">
        <v>207</v>
      </c>
      <c r="Z258" s="177" t="str">
        <f>IF(AND(O258="",Q258="",S258="",U258="",W258=""),"",IF(OR(AND(O258&lt;&gt;"NA",O258&lt;&gt;"C",O258&lt;&gt;"NC",O258&lt;&gt;"SF",O258&lt;&gt;""),AND(Q258&lt;&gt;"NA",Q258&lt;&gt;"C",Q258&lt;&gt;"NC",Q258&lt;&gt;"SF",Q258&lt;&gt;""),AND(S258&lt;&gt;"NA",S258&lt;&gt;"C",S258&lt;&gt;"NC",S258&lt;&gt;"SF",S258&lt;&gt;""),AND(U258&lt;&gt;"NA",U258&lt;&gt;"C",U258&lt;&gt;"NC",U258&lt;&gt;"SF",U258&lt;&gt;""),AND(W258&lt;&gt;"NA",W258&lt;&gt;"C",W258&lt;&gt;"NC",W258&lt;&gt;"SF",W258&lt;&gt;"")),"FALSO",IF(AND(O258="NA",Q258="NA",S258="NA",U258="NA",W258="NA"),"NA",IF(OR(O258="NC",Q258="NC",S258="NC",U258="NC",W258="NC",O258="SF",Q258="SF",S258="SF",U258="SF",W258="SF"),"NC",IF(OR(O258="C",Q258="C",S258="C",U258="C",W258="C"),"C","")))))</f>
        <v>C</v>
      </c>
      <c r="AA258" s="197" t="str">
        <f>IF(AND(Y258="C",Z258="C"),"UTILIZOU O PDA CORRETAMENTE",IF(AND(Y258="C",Z258="NC"),"UTILIZOU O PDA CORRETAMENTE. NÃO HÁ FOTOS DE TODAS AS ETAPAS",IF(AND(Y258="NC",Z258="NC"),"NÃO UTILIZOU O PDA",IF(AND(Y258="NA",Z258="NA"),"NÃO AVALIADO POR FALHA DE SINCRONISMO"))))</f>
        <v>UTILIZOU O PDA CORRETAMENTE</v>
      </c>
      <c r="AB258" s="90" t="s">
        <v>207</v>
      </c>
      <c r="AC258" s="158" t="s">
        <v>6</v>
      </c>
      <c r="AD258" s="149" t="str">
        <f>E258</f>
        <v>SÃO PAULO</v>
      </c>
      <c r="AE258" s="93" t="s">
        <v>64</v>
      </c>
    </row>
    <row r="259" spans="1:31" ht="30" customHeight="1">
      <c r="A259" s="162" t="s">
        <v>201</v>
      </c>
      <c r="B259" s="176">
        <v>2621291240</v>
      </c>
      <c r="C259" s="176" t="s">
        <v>134</v>
      </c>
      <c r="D259" s="176" t="s">
        <v>125</v>
      </c>
      <c r="E259" s="176" t="s">
        <v>5</v>
      </c>
      <c r="F259" s="176" t="s">
        <v>930</v>
      </c>
      <c r="G259" s="176">
        <v>46</v>
      </c>
      <c r="H259" s="176"/>
      <c r="I259" s="176" t="s">
        <v>390</v>
      </c>
      <c r="J259" s="176" t="s">
        <v>1618</v>
      </c>
      <c r="K259" s="176"/>
      <c r="L259" s="204">
        <v>46163.418749999997</v>
      </c>
      <c r="M259" s="204">
        <v>46163.419444444444</v>
      </c>
      <c r="N259" s="176" t="s">
        <v>235</v>
      </c>
      <c r="O259" s="155" t="s">
        <v>230</v>
      </c>
      <c r="P259" s="90"/>
      <c r="Q259" s="144" t="s">
        <v>230</v>
      </c>
      <c r="R259" s="90"/>
      <c r="S259" s="144" t="s">
        <v>230</v>
      </c>
      <c r="T259" s="90"/>
      <c r="U259" s="144" t="s">
        <v>230</v>
      </c>
      <c r="V259" s="90"/>
      <c r="W259" s="144" t="s">
        <v>230</v>
      </c>
      <c r="X259" s="90"/>
      <c r="Y259" s="144" t="s">
        <v>231</v>
      </c>
      <c r="Z259" s="177" t="str">
        <f>IF(AND(O259="",Q259="",S259="",U259="",W259=""),"",IF(OR(AND(O259&lt;&gt;"NA",O259&lt;&gt;"C",O259&lt;&gt;"NC",O259&lt;&gt;"SF",O259&lt;&gt;""),AND(Q259&lt;&gt;"NA",Q259&lt;&gt;"C",Q259&lt;&gt;"NC",Q259&lt;&gt;"SF",Q259&lt;&gt;""),AND(S259&lt;&gt;"NA",S259&lt;&gt;"C",S259&lt;&gt;"NC",S259&lt;&gt;"SF",S259&lt;&gt;""),AND(U259&lt;&gt;"NA",U259&lt;&gt;"C",U259&lt;&gt;"NC",U259&lt;&gt;"SF",U259&lt;&gt;""),AND(W259&lt;&gt;"NA",W259&lt;&gt;"C",W259&lt;&gt;"NC",W259&lt;&gt;"SF",W259&lt;&gt;"")),"FALSO",IF(AND(O259="NA",Q259="NA",S259="NA",U259="NA",W259="NA"),"NA",IF(OR(O259="NC",Q259="NC",S259="NC",U259="NC",W259="NC",O259="SF",Q259="SF",S259="SF",U259="SF",W259="SF"),"NC",IF(OR(O259="C",Q259="C",S259="C",U259="C",W259="C"),"C","")))))</f>
        <v>NC</v>
      </c>
      <c r="AA259" s="197" t="str">
        <f>IF(AND(Y259="C",Z259="C"),"UTILIZOU O PDA CORRETAMENTE",IF(AND(Y259="C",Z259="NC"),"UTILIZOU O PDA CORRETAMENTE. NÃO HÁ FOTOS DE TODAS AS ETAPAS",IF(AND(Y259="NC",Z259="NC"),"NÃO UTILIZOU O PDA",IF(AND(Y259="NA",Z259="NA"),"NÃO AVALIADO POR FALHA DE SINCRONISMO"))))</f>
        <v>NÃO UTILIZOU O PDA</v>
      </c>
      <c r="AB259" s="90" t="s">
        <v>207</v>
      </c>
      <c r="AC259" s="158" t="s">
        <v>6</v>
      </c>
      <c r="AD259" s="149" t="str">
        <f>E259</f>
        <v>SÃO PAULO</v>
      </c>
      <c r="AE259" s="93" t="s">
        <v>64</v>
      </c>
    </row>
    <row r="260" spans="1:31" ht="30" customHeight="1">
      <c r="A260" s="162" t="s">
        <v>201</v>
      </c>
      <c r="B260" s="176">
        <v>2692095819</v>
      </c>
      <c r="C260" s="176" t="s">
        <v>132</v>
      </c>
      <c r="D260" s="176" t="s">
        <v>64</v>
      </c>
      <c r="E260" s="176" t="s">
        <v>5</v>
      </c>
      <c r="F260" s="176" t="s">
        <v>1322</v>
      </c>
      <c r="G260" s="176">
        <v>82</v>
      </c>
      <c r="H260" s="176" t="s">
        <v>923</v>
      </c>
      <c r="I260" s="176" t="s">
        <v>439</v>
      </c>
      <c r="J260" s="176" t="s">
        <v>1591</v>
      </c>
      <c r="K260" s="176"/>
      <c r="L260" s="204">
        <v>46027.49722222222</v>
      </c>
      <c r="M260" s="204">
        <v>46027.513888888891</v>
      </c>
      <c r="N260" s="176" t="s">
        <v>1650</v>
      </c>
      <c r="O260" s="155" t="s">
        <v>207</v>
      </c>
      <c r="P260" s="90"/>
      <c r="Q260" s="144" t="s">
        <v>207</v>
      </c>
      <c r="R260" s="90"/>
      <c r="S260" s="144" t="s">
        <v>207</v>
      </c>
      <c r="T260" s="90"/>
      <c r="U260" s="144" t="s">
        <v>207</v>
      </c>
      <c r="V260" s="90"/>
      <c r="W260" s="144" t="s">
        <v>207</v>
      </c>
      <c r="X260" s="90"/>
      <c r="Y260" s="144" t="s">
        <v>207</v>
      </c>
      <c r="Z260" s="177" t="str">
        <f>IF(AND(O260="",Q260="",S260="",U260="",W260=""),"",IF(OR(AND(O260&lt;&gt;"NA",O260&lt;&gt;"C",O260&lt;&gt;"NC",O260&lt;&gt;"SF",O260&lt;&gt;""),AND(Q260&lt;&gt;"NA",Q260&lt;&gt;"C",Q260&lt;&gt;"NC",Q260&lt;&gt;"SF",Q260&lt;&gt;""),AND(S260&lt;&gt;"NA",S260&lt;&gt;"C",S260&lt;&gt;"NC",S260&lt;&gt;"SF",S260&lt;&gt;""),AND(U260&lt;&gt;"NA",U260&lt;&gt;"C",U260&lt;&gt;"NC",U260&lt;&gt;"SF",U260&lt;&gt;""),AND(W260&lt;&gt;"NA",W260&lt;&gt;"C",W260&lt;&gt;"NC",W260&lt;&gt;"SF",W260&lt;&gt;"")),"FALSO",IF(AND(O260="NA",Q260="NA",S260="NA",U260="NA",W260="NA"),"NA",IF(OR(O260="NC",Q260="NC",S260="NC",U260="NC",W260="NC",O260="SF",Q260="SF",S260="SF",U260="SF",W260="SF"),"NC",IF(OR(O260="C",Q260="C",S260="C",U260="C",W260="C"),"C","")))))</f>
        <v>C</v>
      </c>
      <c r="AA260" s="197" t="str">
        <f>IF(AND(Y260="C",Z260="C"),"UTILIZOU O PDA CORRETAMENTE",IF(AND(Y260="C",Z260="NC"),"UTILIZOU O PDA CORRETAMENTE. NÃO HÁ FOTOS DE TODAS AS ETAPAS",IF(AND(Y260="NC",Z260="NC"),"NÃO UTILIZOU O PDA",IF(AND(Y260="NA",Z260="NA"),"NÃO AVALIADO POR FALHA DE SINCRONISMO"))))</f>
        <v>UTILIZOU O PDA CORRETAMENTE</v>
      </c>
      <c r="AB260" s="90" t="s">
        <v>207</v>
      </c>
      <c r="AC260" s="158" t="s">
        <v>6</v>
      </c>
      <c r="AD260" s="149" t="str">
        <f>E260</f>
        <v>SÃO PAULO</v>
      </c>
      <c r="AE260" s="93" t="s">
        <v>64</v>
      </c>
    </row>
    <row r="261" spans="1:31" ht="30" customHeight="1">
      <c r="A261" s="162" t="s">
        <v>201</v>
      </c>
      <c r="B261" s="176">
        <v>2693691219</v>
      </c>
      <c r="C261" s="176" t="s">
        <v>132</v>
      </c>
      <c r="D261" s="176" t="s">
        <v>64</v>
      </c>
      <c r="E261" s="176" t="s">
        <v>5</v>
      </c>
      <c r="F261" s="176" t="s">
        <v>1322</v>
      </c>
      <c r="G261" s="176">
        <v>130</v>
      </c>
      <c r="H261" s="176"/>
      <c r="I261" s="176" t="s">
        <v>439</v>
      </c>
      <c r="J261" s="176" t="s">
        <v>1594</v>
      </c>
      <c r="K261" s="176"/>
      <c r="L261" s="204">
        <v>46162.429166666669</v>
      </c>
      <c r="M261" s="204">
        <v>46162.430555555555</v>
      </c>
      <c r="N261" s="176" t="s">
        <v>1614</v>
      </c>
      <c r="O261" s="155" t="s">
        <v>207</v>
      </c>
      <c r="P261" s="90"/>
      <c r="Q261" s="144" t="s">
        <v>207</v>
      </c>
      <c r="R261" s="90"/>
      <c r="S261" s="144" t="s">
        <v>207</v>
      </c>
      <c r="T261" s="90"/>
      <c r="U261" s="144" t="s">
        <v>207</v>
      </c>
      <c r="V261" s="90"/>
      <c r="W261" s="144" t="s">
        <v>207</v>
      </c>
      <c r="X261" s="90"/>
      <c r="Y261" s="144" t="s">
        <v>207</v>
      </c>
      <c r="Z261" s="177" t="str">
        <f>IF(AND(O261="",Q261="",S261="",U261="",W261=""),"",IF(OR(AND(O261&lt;&gt;"NA",O261&lt;&gt;"C",O261&lt;&gt;"NC",O261&lt;&gt;"SF",O261&lt;&gt;""),AND(Q261&lt;&gt;"NA",Q261&lt;&gt;"C",Q261&lt;&gt;"NC",Q261&lt;&gt;"SF",Q261&lt;&gt;""),AND(S261&lt;&gt;"NA",S261&lt;&gt;"C",S261&lt;&gt;"NC",S261&lt;&gt;"SF",S261&lt;&gt;""),AND(U261&lt;&gt;"NA",U261&lt;&gt;"C",U261&lt;&gt;"NC",U261&lt;&gt;"SF",U261&lt;&gt;""),AND(W261&lt;&gt;"NA",W261&lt;&gt;"C",W261&lt;&gt;"NC",W261&lt;&gt;"SF",W261&lt;&gt;"")),"FALSO",IF(AND(O261="NA",Q261="NA",S261="NA",U261="NA",W261="NA"),"NA",IF(OR(O261="NC",Q261="NC",S261="NC",U261="NC",W261="NC",O261="SF",Q261="SF",S261="SF",U261="SF",W261="SF"),"NC",IF(OR(O261="C",Q261="C",S261="C",U261="C",W261="C"),"C","")))))</f>
        <v>C</v>
      </c>
      <c r="AA261" s="197" t="str">
        <f>IF(AND(Y261="C",Z261="C"),"UTILIZOU O PDA CORRETAMENTE",IF(AND(Y261="C",Z261="NC"),"UTILIZOU O PDA CORRETAMENTE. NÃO HÁ FOTOS DE TODAS AS ETAPAS",IF(AND(Y261="NC",Z261="NC"),"NÃO UTILIZOU O PDA",IF(AND(Y261="NA",Z261="NA"),"NÃO AVALIADO POR FALHA DE SINCRONISMO"))))</f>
        <v>UTILIZOU O PDA CORRETAMENTE</v>
      </c>
      <c r="AB261" s="90" t="s">
        <v>207</v>
      </c>
      <c r="AC261" s="158" t="s">
        <v>6</v>
      </c>
      <c r="AD261" s="149" t="str">
        <f>E261</f>
        <v>SÃO PAULO</v>
      </c>
      <c r="AE261" s="93" t="s">
        <v>64</v>
      </c>
    </row>
    <row r="262" spans="1:31" ht="30" customHeight="1">
      <c r="A262" s="162" t="s">
        <v>201</v>
      </c>
      <c r="B262" s="176">
        <v>2693821333</v>
      </c>
      <c r="C262" s="176" t="s">
        <v>128</v>
      </c>
      <c r="D262" s="176" t="s">
        <v>64</v>
      </c>
      <c r="E262" s="176" t="s">
        <v>5</v>
      </c>
      <c r="F262" s="176" t="s">
        <v>1446</v>
      </c>
      <c r="G262" s="176">
        <v>130</v>
      </c>
      <c r="H262" s="176"/>
      <c r="I262" s="176" t="s">
        <v>397</v>
      </c>
      <c r="J262" s="176" t="s">
        <v>1591</v>
      </c>
      <c r="K262" s="176" t="s">
        <v>1741</v>
      </c>
      <c r="L262" s="204">
        <v>46163.490972222222</v>
      </c>
      <c r="M262" s="204">
        <v>46163.495138888888</v>
      </c>
      <c r="N262" s="176" t="s">
        <v>1680</v>
      </c>
      <c r="O262" s="155" t="s">
        <v>207</v>
      </c>
      <c r="P262" s="90"/>
      <c r="Q262" s="144" t="s">
        <v>207</v>
      </c>
      <c r="R262" s="90"/>
      <c r="S262" s="144" t="s">
        <v>207</v>
      </c>
      <c r="T262" s="90"/>
      <c r="U262" s="144" t="s">
        <v>207</v>
      </c>
      <c r="V262" s="90"/>
      <c r="W262" s="144" t="s">
        <v>207</v>
      </c>
      <c r="X262" s="90"/>
      <c r="Y262" s="144" t="s">
        <v>207</v>
      </c>
      <c r="Z262" s="177" t="str">
        <f>IF(AND(O262="",Q262="",S262="",U262="",W262=""),"",IF(OR(AND(O262&lt;&gt;"NA",O262&lt;&gt;"C",O262&lt;&gt;"NC",O262&lt;&gt;"SF",O262&lt;&gt;""),AND(Q262&lt;&gt;"NA",Q262&lt;&gt;"C",Q262&lt;&gt;"NC",Q262&lt;&gt;"SF",Q262&lt;&gt;""),AND(S262&lt;&gt;"NA",S262&lt;&gt;"C",S262&lt;&gt;"NC",S262&lt;&gt;"SF",S262&lt;&gt;""),AND(U262&lt;&gt;"NA",U262&lt;&gt;"C",U262&lt;&gt;"NC",U262&lt;&gt;"SF",U262&lt;&gt;""),AND(W262&lt;&gt;"NA",W262&lt;&gt;"C",W262&lt;&gt;"NC",W262&lt;&gt;"SF",W262&lt;&gt;"")),"FALSO",IF(AND(O262="NA",Q262="NA",S262="NA",U262="NA",W262="NA"),"NA",IF(OR(O262="NC",Q262="NC",S262="NC",U262="NC",W262="NC",O262="SF",Q262="SF",S262="SF",U262="SF",W262="SF"),"NC",IF(OR(O262="C",Q262="C",S262="C",U262="C",W262="C"),"C","")))))</f>
        <v>C</v>
      </c>
      <c r="AA262" s="197" t="str">
        <f>IF(AND(Y262="C",Z262="C"),"UTILIZOU O PDA CORRETAMENTE",IF(AND(Y262="C",Z262="NC"),"UTILIZOU O PDA CORRETAMENTE. NÃO HÁ FOTOS DE TODAS AS ETAPAS",IF(AND(Y262="NC",Z262="NC"),"NÃO UTILIZOU O PDA",IF(AND(Y262="NA",Z262="NA"),"NÃO AVALIADO POR FALHA DE SINCRONISMO"))))</f>
        <v>UTILIZOU O PDA CORRETAMENTE</v>
      </c>
      <c r="AB262" s="90" t="s">
        <v>207</v>
      </c>
      <c r="AC262" s="158" t="s">
        <v>6</v>
      </c>
      <c r="AD262" s="149" t="str">
        <f>E262</f>
        <v>SÃO PAULO</v>
      </c>
      <c r="AE262" s="93" t="s">
        <v>64</v>
      </c>
    </row>
    <row r="263" spans="1:31" ht="30" customHeight="1">
      <c r="A263" s="162" t="s">
        <v>201</v>
      </c>
      <c r="B263" s="176">
        <v>2692128722</v>
      </c>
      <c r="C263" s="176" t="s">
        <v>128</v>
      </c>
      <c r="D263" s="176" t="s">
        <v>64</v>
      </c>
      <c r="E263" s="176" t="s">
        <v>5</v>
      </c>
      <c r="F263" s="176" t="s">
        <v>1853</v>
      </c>
      <c r="G263" s="176">
        <v>22</v>
      </c>
      <c r="H263" s="176"/>
      <c r="I263" s="176" t="s">
        <v>261</v>
      </c>
      <c r="J263" s="176" t="s">
        <v>1594</v>
      </c>
      <c r="K263" s="176"/>
      <c r="L263" s="204">
        <v>46027.61041666667</v>
      </c>
      <c r="M263" s="204">
        <v>46027.615277777775</v>
      </c>
      <c r="N263" s="176" t="s">
        <v>1592</v>
      </c>
      <c r="O263" s="155" t="s">
        <v>207</v>
      </c>
      <c r="P263" s="90"/>
      <c r="Q263" s="144" t="s">
        <v>207</v>
      </c>
      <c r="R263" s="90"/>
      <c r="S263" s="144" t="s">
        <v>207</v>
      </c>
      <c r="T263" s="90"/>
      <c r="U263" s="144" t="s">
        <v>207</v>
      </c>
      <c r="V263" s="90"/>
      <c r="W263" s="144" t="s">
        <v>207</v>
      </c>
      <c r="X263" s="90"/>
      <c r="Y263" s="144" t="s">
        <v>207</v>
      </c>
      <c r="Z263" s="177" t="str">
        <f>IF(AND(O263="",Q263="",S263="",U263="",W263=""),"",IF(OR(AND(O263&lt;&gt;"NA",O263&lt;&gt;"C",O263&lt;&gt;"NC",O263&lt;&gt;"SF",O263&lt;&gt;""),AND(Q263&lt;&gt;"NA",Q263&lt;&gt;"C",Q263&lt;&gt;"NC",Q263&lt;&gt;"SF",Q263&lt;&gt;""),AND(S263&lt;&gt;"NA",S263&lt;&gt;"C",S263&lt;&gt;"NC",S263&lt;&gt;"SF",S263&lt;&gt;""),AND(U263&lt;&gt;"NA",U263&lt;&gt;"C",U263&lt;&gt;"NC",U263&lt;&gt;"SF",U263&lt;&gt;""),AND(W263&lt;&gt;"NA",W263&lt;&gt;"C",W263&lt;&gt;"NC",W263&lt;&gt;"SF",W263&lt;&gt;"")),"FALSO",IF(AND(O263="NA",Q263="NA",S263="NA",U263="NA",W263="NA"),"NA",IF(OR(O263="NC",Q263="NC",S263="NC",U263="NC",W263="NC",O263="SF",Q263="SF",S263="SF",U263="SF",W263="SF"),"NC",IF(OR(O263="C",Q263="C",S263="C",U263="C",W263="C"),"C","")))))</f>
        <v>C</v>
      </c>
      <c r="AA263" s="197" t="str">
        <f>IF(AND(Y263="C",Z263="C"),"UTILIZOU O PDA CORRETAMENTE",IF(AND(Y263="C",Z263="NC"),"UTILIZOU O PDA CORRETAMENTE. NÃO HÁ FOTOS DE TODAS AS ETAPAS",IF(AND(Y263="NC",Z263="NC"),"NÃO UTILIZOU O PDA",IF(AND(Y263="NA",Z263="NA"),"NÃO AVALIADO POR FALHA DE SINCRONISMO"))))</f>
        <v>UTILIZOU O PDA CORRETAMENTE</v>
      </c>
      <c r="AB263" s="90" t="s">
        <v>207</v>
      </c>
      <c r="AC263" s="158" t="s">
        <v>6</v>
      </c>
      <c r="AD263" s="149" t="str">
        <f>E263</f>
        <v>SÃO PAULO</v>
      </c>
      <c r="AE263" s="93" t="s">
        <v>64</v>
      </c>
    </row>
    <row r="264" spans="1:31" ht="30" customHeight="1">
      <c r="A264" s="162" t="s">
        <v>201</v>
      </c>
      <c r="B264" s="176">
        <v>2620719934</v>
      </c>
      <c r="C264" s="176" t="s">
        <v>134</v>
      </c>
      <c r="D264" s="176" t="s">
        <v>125</v>
      </c>
      <c r="E264" s="176" t="s">
        <v>5</v>
      </c>
      <c r="F264" s="176" t="s">
        <v>1854</v>
      </c>
      <c r="G264" s="176">
        <v>557</v>
      </c>
      <c r="H264" s="176" t="s">
        <v>314</v>
      </c>
      <c r="I264" s="176" t="s">
        <v>325</v>
      </c>
      <c r="J264" s="176" t="s">
        <v>1618</v>
      </c>
      <c r="K264" s="176" t="s">
        <v>1855</v>
      </c>
      <c r="L264" s="204">
        <v>46158.624305555553</v>
      </c>
      <c r="M264" s="204">
        <v>46158.625694444447</v>
      </c>
      <c r="N264" s="176" t="s">
        <v>345</v>
      </c>
      <c r="O264" s="155" t="s">
        <v>207</v>
      </c>
      <c r="P264" s="90"/>
      <c r="Q264" s="144" t="s">
        <v>207</v>
      </c>
      <c r="R264" s="90"/>
      <c r="S264" s="144" t="s">
        <v>207</v>
      </c>
      <c r="T264" s="90"/>
      <c r="U264" s="144" t="s">
        <v>207</v>
      </c>
      <c r="V264" s="90"/>
      <c r="W264" s="144" t="s">
        <v>207</v>
      </c>
      <c r="X264" s="90"/>
      <c r="Y264" s="144" t="s">
        <v>207</v>
      </c>
      <c r="Z264" s="177" t="str">
        <f>IF(AND(O264="",Q264="",S264="",U264="",W264=""),"",IF(OR(AND(O264&lt;&gt;"NA",O264&lt;&gt;"C",O264&lt;&gt;"NC",O264&lt;&gt;"SF",O264&lt;&gt;""),AND(Q264&lt;&gt;"NA",Q264&lt;&gt;"C",Q264&lt;&gt;"NC",Q264&lt;&gt;"SF",Q264&lt;&gt;""),AND(S264&lt;&gt;"NA",S264&lt;&gt;"C",S264&lt;&gt;"NC",S264&lt;&gt;"SF",S264&lt;&gt;""),AND(U264&lt;&gt;"NA",U264&lt;&gt;"C",U264&lt;&gt;"NC",U264&lt;&gt;"SF",U264&lt;&gt;""),AND(W264&lt;&gt;"NA",W264&lt;&gt;"C",W264&lt;&gt;"NC",W264&lt;&gt;"SF",W264&lt;&gt;"")),"FALSO",IF(AND(O264="NA",Q264="NA",S264="NA",U264="NA",W264="NA"),"NA",IF(OR(O264="NC",Q264="NC",S264="NC",U264="NC",W264="NC",O264="SF",Q264="SF",S264="SF",U264="SF",W264="SF"),"NC",IF(OR(O264="C",Q264="C",S264="C",U264="C",W264="C"),"C","")))))</f>
        <v>C</v>
      </c>
      <c r="AA264" s="197" t="str">
        <f>IF(AND(Y264="C",Z264="C"),"UTILIZOU O PDA CORRETAMENTE",IF(AND(Y264="C",Z264="NC"),"UTILIZOU O PDA CORRETAMENTE. NÃO HÁ FOTOS DE TODAS AS ETAPAS",IF(AND(Y264="NC",Z264="NC"),"NÃO UTILIZOU O PDA",IF(AND(Y264="NA",Z264="NA"),"NÃO AVALIADO POR FALHA DE SINCRONISMO"))))</f>
        <v>UTILIZOU O PDA CORRETAMENTE</v>
      </c>
      <c r="AB264" s="90" t="s">
        <v>207</v>
      </c>
      <c r="AC264" s="158" t="s">
        <v>6</v>
      </c>
      <c r="AD264" s="149" t="str">
        <f>E264</f>
        <v>SÃO PAULO</v>
      </c>
      <c r="AE264" s="93" t="s">
        <v>64</v>
      </c>
    </row>
    <row r="265" spans="1:31" ht="30" customHeight="1">
      <c r="A265" s="162" t="s">
        <v>201</v>
      </c>
      <c r="B265" s="176">
        <v>2692286772</v>
      </c>
      <c r="C265" s="176" t="s">
        <v>128</v>
      </c>
      <c r="D265" s="176" t="s">
        <v>64</v>
      </c>
      <c r="E265" s="176" t="s">
        <v>5</v>
      </c>
      <c r="F265" s="176" t="s">
        <v>1001</v>
      </c>
      <c r="G265" s="176">
        <v>213</v>
      </c>
      <c r="H265" s="176" t="s">
        <v>217</v>
      </c>
      <c r="I265" s="176" t="s">
        <v>325</v>
      </c>
      <c r="J265" s="176" t="s">
        <v>1591</v>
      </c>
      <c r="K265" s="176" t="s">
        <v>217</v>
      </c>
      <c r="L265" s="204">
        <v>46117.59652777778</v>
      </c>
      <c r="M265" s="204">
        <v>46117.597222222219</v>
      </c>
      <c r="N265" s="176" t="s">
        <v>1596</v>
      </c>
      <c r="O265" s="155" t="s">
        <v>207</v>
      </c>
      <c r="P265" s="90"/>
      <c r="Q265" s="144" t="s">
        <v>207</v>
      </c>
      <c r="R265" s="90"/>
      <c r="S265" s="144" t="s">
        <v>207</v>
      </c>
      <c r="T265" s="90"/>
      <c r="U265" s="144" t="s">
        <v>207</v>
      </c>
      <c r="V265" s="90"/>
      <c r="W265" s="144" t="s">
        <v>207</v>
      </c>
      <c r="X265" s="90"/>
      <c r="Y265" s="144" t="s">
        <v>207</v>
      </c>
      <c r="Z265" s="177" t="str">
        <f>IF(AND(O265="",Q265="",S265="",U265="",W265=""),"",IF(OR(AND(O265&lt;&gt;"NA",O265&lt;&gt;"C",O265&lt;&gt;"NC",O265&lt;&gt;"SF",O265&lt;&gt;""),AND(Q265&lt;&gt;"NA",Q265&lt;&gt;"C",Q265&lt;&gt;"NC",Q265&lt;&gt;"SF",Q265&lt;&gt;""),AND(S265&lt;&gt;"NA",S265&lt;&gt;"C",S265&lt;&gt;"NC",S265&lt;&gt;"SF",S265&lt;&gt;""),AND(U265&lt;&gt;"NA",U265&lt;&gt;"C",U265&lt;&gt;"NC",U265&lt;&gt;"SF",U265&lt;&gt;""),AND(W265&lt;&gt;"NA",W265&lt;&gt;"C",W265&lt;&gt;"NC",W265&lt;&gt;"SF",W265&lt;&gt;"")),"FALSO",IF(AND(O265="NA",Q265="NA",S265="NA",U265="NA",W265="NA"),"NA",IF(OR(O265="NC",Q265="NC",S265="NC",U265="NC",W265="NC",O265="SF",Q265="SF",S265="SF",U265="SF",W265="SF"),"NC",IF(OR(O265="C",Q265="C",S265="C",U265="C",W265="C"),"C","")))))</f>
        <v>C</v>
      </c>
      <c r="AA265" s="197" t="str">
        <f>IF(AND(Y265="C",Z265="C"),"UTILIZOU O PDA CORRETAMENTE",IF(AND(Y265="C",Z265="NC"),"UTILIZOU O PDA CORRETAMENTE. NÃO HÁ FOTOS DE TODAS AS ETAPAS",IF(AND(Y265="NC",Z265="NC"),"NÃO UTILIZOU O PDA",IF(AND(Y265="NA",Z265="NA"),"NÃO AVALIADO POR FALHA DE SINCRONISMO"))))</f>
        <v>UTILIZOU O PDA CORRETAMENTE</v>
      </c>
      <c r="AB265" s="90" t="s">
        <v>207</v>
      </c>
      <c r="AC265" s="158" t="s">
        <v>6</v>
      </c>
      <c r="AD265" s="149" t="str">
        <f>E265</f>
        <v>SÃO PAULO</v>
      </c>
      <c r="AE265" s="93" t="s">
        <v>64</v>
      </c>
    </row>
    <row r="266" spans="1:31" ht="30" customHeight="1">
      <c r="A266" s="162" t="s">
        <v>201</v>
      </c>
      <c r="B266" s="176">
        <v>2619779018</v>
      </c>
      <c r="C266" s="176" t="s">
        <v>127</v>
      </c>
      <c r="D266" s="176" t="s">
        <v>64</v>
      </c>
      <c r="E266" s="176" t="s">
        <v>5</v>
      </c>
      <c r="F266" s="176" t="s">
        <v>1001</v>
      </c>
      <c r="G266" s="176">
        <v>217</v>
      </c>
      <c r="H266" s="176" t="s">
        <v>217</v>
      </c>
      <c r="I266" s="176" t="s">
        <v>325</v>
      </c>
      <c r="J266" s="176" t="s">
        <v>1591</v>
      </c>
      <c r="K266" s="176" t="s">
        <v>1856</v>
      </c>
      <c r="L266" s="204">
        <v>46300.61041666667</v>
      </c>
      <c r="M266" s="204">
        <v>46300.612500000003</v>
      </c>
      <c r="N266" s="176" t="s">
        <v>1596</v>
      </c>
      <c r="O266" s="155" t="s">
        <v>207</v>
      </c>
      <c r="P266" s="90"/>
      <c r="Q266" s="144" t="s">
        <v>207</v>
      </c>
      <c r="R266" s="90"/>
      <c r="S266" s="144" t="s">
        <v>207</v>
      </c>
      <c r="T266" s="90"/>
      <c r="U266" s="144" t="s">
        <v>207</v>
      </c>
      <c r="V266" s="90"/>
      <c r="W266" s="144" t="s">
        <v>207</v>
      </c>
      <c r="X266" s="90"/>
      <c r="Y266" s="144" t="s">
        <v>207</v>
      </c>
      <c r="Z266" s="177" t="str">
        <f>IF(AND(O266="",Q266="",S266="",U266="",W266=""),"",IF(OR(AND(O266&lt;&gt;"NA",O266&lt;&gt;"C",O266&lt;&gt;"NC",O266&lt;&gt;"SF",O266&lt;&gt;""),AND(Q266&lt;&gt;"NA",Q266&lt;&gt;"C",Q266&lt;&gt;"NC",Q266&lt;&gt;"SF",Q266&lt;&gt;""),AND(S266&lt;&gt;"NA",S266&lt;&gt;"C",S266&lt;&gt;"NC",S266&lt;&gt;"SF",S266&lt;&gt;""),AND(U266&lt;&gt;"NA",U266&lt;&gt;"C",U266&lt;&gt;"NC",U266&lt;&gt;"SF",U266&lt;&gt;""),AND(W266&lt;&gt;"NA",W266&lt;&gt;"C",W266&lt;&gt;"NC",W266&lt;&gt;"SF",W266&lt;&gt;"")),"FALSO",IF(AND(O266="NA",Q266="NA",S266="NA",U266="NA",W266="NA"),"NA",IF(OR(O266="NC",Q266="NC",S266="NC",U266="NC",W266="NC",O266="SF",Q266="SF",S266="SF",U266="SF",W266="SF"),"NC",IF(OR(O266="C",Q266="C",S266="C",U266="C",W266="C"),"C","")))))</f>
        <v>C</v>
      </c>
      <c r="AA266" s="197" t="str">
        <f>IF(AND(Y266="C",Z266="C"),"UTILIZOU O PDA CORRETAMENTE",IF(AND(Y266="C",Z266="NC"),"UTILIZOU O PDA CORRETAMENTE. NÃO HÁ FOTOS DE TODAS AS ETAPAS",IF(AND(Y266="NC",Z266="NC"),"NÃO UTILIZOU O PDA",IF(AND(Y266="NA",Z266="NA"),"NÃO AVALIADO POR FALHA DE SINCRONISMO"))))</f>
        <v>UTILIZOU O PDA CORRETAMENTE</v>
      </c>
      <c r="AB266" s="90" t="s">
        <v>207</v>
      </c>
      <c r="AC266" s="158" t="s">
        <v>6</v>
      </c>
      <c r="AD266" s="149" t="str">
        <f>E266</f>
        <v>SÃO PAULO</v>
      </c>
      <c r="AE266" s="93" t="s">
        <v>64</v>
      </c>
    </row>
    <row r="267" spans="1:31" ht="30" customHeight="1">
      <c r="A267" s="162" t="s">
        <v>201</v>
      </c>
      <c r="B267" s="176">
        <v>2621845990</v>
      </c>
      <c r="C267" s="176" t="s">
        <v>134</v>
      </c>
      <c r="D267" s="176" t="s">
        <v>125</v>
      </c>
      <c r="E267" s="176" t="s">
        <v>5</v>
      </c>
      <c r="F267" s="176" t="s">
        <v>1001</v>
      </c>
      <c r="G267" s="176">
        <v>91</v>
      </c>
      <c r="H267" s="176" t="s">
        <v>217</v>
      </c>
      <c r="I267" s="176" t="s">
        <v>325</v>
      </c>
      <c r="J267" s="176" t="s">
        <v>1618</v>
      </c>
      <c r="K267" s="176" t="s">
        <v>217</v>
      </c>
      <c r="L267" s="204">
        <v>46167.482638888891</v>
      </c>
      <c r="M267" s="204">
        <v>46167.48333333333</v>
      </c>
      <c r="N267" s="176" t="s">
        <v>277</v>
      </c>
      <c r="O267" s="155" t="s">
        <v>207</v>
      </c>
      <c r="P267" s="90"/>
      <c r="Q267" s="144" t="s">
        <v>207</v>
      </c>
      <c r="R267" s="90"/>
      <c r="S267" s="144" t="s">
        <v>207</v>
      </c>
      <c r="T267" s="90"/>
      <c r="U267" s="144" t="s">
        <v>207</v>
      </c>
      <c r="V267" s="90"/>
      <c r="W267" s="144" t="s">
        <v>207</v>
      </c>
      <c r="X267" s="90"/>
      <c r="Y267" s="144" t="s">
        <v>207</v>
      </c>
      <c r="Z267" s="177" t="str">
        <f>IF(AND(O267="",Q267="",S267="",U267="",W267=""),"",IF(OR(AND(O267&lt;&gt;"NA",O267&lt;&gt;"C",O267&lt;&gt;"NC",O267&lt;&gt;"SF",O267&lt;&gt;""),AND(Q267&lt;&gt;"NA",Q267&lt;&gt;"C",Q267&lt;&gt;"NC",Q267&lt;&gt;"SF",Q267&lt;&gt;""),AND(S267&lt;&gt;"NA",S267&lt;&gt;"C",S267&lt;&gt;"NC",S267&lt;&gt;"SF",S267&lt;&gt;""),AND(U267&lt;&gt;"NA",U267&lt;&gt;"C",U267&lt;&gt;"NC",U267&lt;&gt;"SF",U267&lt;&gt;""),AND(W267&lt;&gt;"NA",W267&lt;&gt;"C",W267&lt;&gt;"NC",W267&lt;&gt;"SF",W267&lt;&gt;"")),"FALSO",IF(AND(O267="NA",Q267="NA",S267="NA",U267="NA",W267="NA"),"NA",IF(OR(O267="NC",Q267="NC",S267="NC",U267="NC",W267="NC",O267="SF",Q267="SF",S267="SF",U267="SF",W267="SF"),"NC",IF(OR(O267="C",Q267="C",S267="C",U267="C",W267="C"),"C","")))))</f>
        <v>C</v>
      </c>
      <c r="AA267" s="197" t="str">
        <f>IF(AND(Y267="C",Z267="C"),"UTILIZOU O PDA CORRETAMENTE",IF(AND(Y267="C",Z267="NC"),"UTILIZOU O PDA CORRETAMENTE. NÃO HÁ FOTOS DE TODAS AS ETAPAS",IF(AND(Y267="NC",Z267="NC"),"NÃO UTILIZOU O PDA",IF(AND(Y267="NA",Z267="NA"),"NÃO AVALIADO POR FALHA DE SINCRONISMO"))))</f>
        <v>UTILIZOU O PDA CORRETAMENTE</v>
      </c>
      <c r="AB267" s="90" t="s">
        <v>207</v>
      </c>
      <c r="AC267" s="158" t="s">
        <v>6</v>
      </c>
      <c r="AD267" s="149" t="str">
        <f>E267</f>
        <v>SÃO PAULO</v>
      </c>
      <c r="AE267" s="93" t="s">
        <v>64</v>
      </c>
    </row>
    <row r="268" spans="1:31" ht="30" customHeight="1">
      <c r="A268" s="162" t="s">
        <v>201</v>
      </c>
      <c r="B268" s="176">
        <v>2621846149</v>
      </c>
      <c r="C268" s="176" t="s">
        <v>134</v>
      </c>
      <c r="D268" s="176" t="s">
        <v>125</v>
      </c>
      <c r="E268" s="176" t="s">
        <v>5</v>
      </c>
      <c r="F268" s="176" t="s">
        <v>1001</v>
      </c>
      <c r="G268" s="176">
        <v>564</v>
      </c>
      <c r="H268" s="176" t="s">
        <v>217</v>
      </c>
      <c r="I268" s="176" t="s">
        <v>325</v>
      </c>
      <c r="J268" s="176" t="s">
        <v>1618</v>
      </c>
      <c r="K268" s="176" t="s">
        <v>1857</v>
      </c>
      <c r="L268" s="204">
        <v>46167.573611111111</v>
      </c>
      <c r="M268" s="204">
        <v>46167.574305555558</v>
      </c>
      <c r="N268" s="176" t="s">
        <v>277</v>
      </c>
      <c r="O268" s="155" t="s">
        <v>207</v>
      </c>
      <c r="P268" s="90"/>
      <c r="Q268" s="144" t="s">
        <v>207</v>
      </c>
      <c r="R268" s="90"/>
      <c r="S268" s="144" t="s">
        <v>207</v>
      </c>
      <c r="T268" s="90"/>
      <c r="U268" s="144" t="s">
        <v>207</v>
      </c>
      <c r="V268" s="90"/>
      <c r="W268" s="144" t="s">
        <v>207</v>
      </c>
      <c r="X268" s="90"/>
      <c r="Y268" s="144" t="s">
        <v>207</v>
      </c>
      <c r="Z268" s="177" t="str">
        <f>IF(AND(O268="",Q268="",S268="",U268="",W268=""),"",IF(OR(AND(O268&lt;&gt;"NA",O268&lt;&gt;"C",O268&lt;&gt;"NC",O268&lt;&gt;"SF",O268&lt;&gt;""),AND(Q268&lt;&gt;"NA",Q268&lt;&gt;"C",Q268&lt;&gt;"NC",Q268&lt;&gt;"SF",Q268&lt;&gt;""),AND(S268&lt;&gt;"NA",S268&lt;&gt;"C",S268&lt;&gt;"NC",S268&lt;&gt;"SF",S268&lt;&gt;""),AND(U268&lt;&gt;"NA",U268&lt;&gt;"C",U268&lt;&gt;"NC",U268&lt;&gt;"SF",U268&lt;&gt;""),AND(W268&lt;&gt;"NA",W268&lt;&gt;"C",W268&lt;&gt;"NC",W268&lt;&gt;"SF",W268&lt;&gt;"")),"FALSO",IF(AND(O268="NA",Q268="NA",S268="NA",U268="NA",W268="NA"),"NA",IF(OR(O268="NC",Q268="NC",S268="NC",U268="NC",W268="NC",O268="SF",Q268="SF",S268="SF",U268="SF",W268="SF"),"NC",IF(OR(O268="C",Q268="C",S268="C",U268="C",W268="C"),"C","")))))</f>
        <v>C</v>
      </c>
      <c r="AA268" s="197" t="str">
        <f>IF(AND(Y268="C",Z268="C"),"UTILIZOU O PDA CORRETAMENTE",IF(AND(Y268="C",Z268="NC"),"UTILIZOU O PDA CORRETAMENTE. NÃO HÁ FOTOS DE TODAS AS ETAPAS",IF(AND(Y268="NC",Z268="NC"),"NÃO UTILIZOU O PDA",IF(AND(Y268="NA",Z268="NA"),"NÃO AVALIADO POR FALHA DE SINCRONISMO"))))</f>
        <v>UTILIZOU O PDA CORRETAMENTE</v>
      </c>
      <c r="AB268" s="90" t="s">
        <v>207</v>
      </c>
      <c r="AC268" s="158" t="s">
        <v>6</v>
      </c>
      <c r="AD268" s="149" t="str">
        <f>E268</f>
        <v>SÃO PAULO</v>
      </c>
      <c r="AE268" s="93" t="s">
        <v>64</v>
      </c>
    </row>
    <row r="269" spans="1:31" ht="30" customHeight="1">
      <c r="A269" s="162" t="s">
        <v>201</v>
      </c>
      <c r="B269" s="176">
        <v>2694065674</v>
      </c>
      <c r="C269" s="176" t="s">
        <v>134</v>
      </c>
      <c r="D269" s="176" t="s">
        <v>125</v>
      </c>
      <c r="E269" s="176" t="s">
        <v>5</v>
      </c>
      <c r="F269" s="176" t="s">
        <v>743</v>
      </c>
      <c r="G269" s="176">
        <v>19</v>
      </c>
      <c r="H269" s="176" t="s">
        <v>217</v>
      </c>
      <c r="I269" s="176" t="s">
        <v>325</v>
      </c>
      <c r="J269" s="176" t="s">
        <v>1618</v>
      </c>
      <c r="K269" s="176" t="s">
        <v>217</v>
      </c>
      <c r="L269" s="204">
        <v>46167.431250000001</v>
      </c>
      <c r="M269" s="204">
        <v>46167.432638888888</v>
      </c>
      <c r="N269" s="176" t="s">
        <v>235</v>
      </c>
      <c r="O269" s="155" t="s">
        <v>207</v>
      </c>
      <c r="P269" s="90"/>
      <c r="Q269" s="144" t="s">
        <v>207</v>
      </c>
      <c r="R269" s="90"/>
      <c r="S269" s="144" t="s">
        <v>230</v>
      </c>
      <c r="T269" s="90"/>
      <c r="U269" s="144" t="s">
        <v>230</v>
      </c>
      <c r="V269" s="90"/>
      <c r="W269" s="144" t="s">
        <v>207</v>
      </c>
      <c r="X269" s="90"/>
      <c r="Y269" s="144" t="s">
        <v>207</v>
      </c>
      <c r="Z269" s="177" t="str">
        <f>IF(AND(O269="",Q269="",S269="",U269="",W269=""),"",IF(OR(AND(O269&lt;&gt;"NA",O269&lt;&gt;"C",O269&lt;&gt;"NC",O269&lt;&gt;"SF",O269&lt;&gt;""),AND(Q269&lt;&gt;"NA",Q269&lt;&gt;"C",Q269&lt;&gt;"NC",Q269&lt;&gt;"SF",Q269&lt;&gt;""),AND(S269&lt;&gt;"NA",S269&lt;&gt;"C",S269&lt;&gt;"NC",S269&lt;&gt;"SF",S269&lt;&gt;""),AND(U269&lt;&gt;"NA",U269&lt;&gt;"C",U269&lt;&gt;"NC",U269&lt;&gt;"SF",U269&lt;&gt;""),AND(W269&lt;&gt;"NA",W269&lt;&gt;"C",W269&lt;&gt;"NC",W269&lt;&gt;"SF",W269&lt;&gt;"")),"FALSO",IF(AND(O269="NA",Q269="NA",S269="NA",U269="NA",W269="NA"),"NA",IF(OR(O269="NC",Q269="NC",S269="NC",U269="NC",W269="NC",O269="SF",Q269="SF",S269="SF",U269="SF",W269="SF"),"NC",IF(OR(O269="C",Q269="C",S269="C",U269="C",W269="C"),"C","")))))</f>
        <v>NC</v>
      </c>
      <c r="AA269" s="197" t="str">
        <f>IF(AND(Y269="C",Z269="C"),"UTILIZOU O PDA CORRETAMENTE",IF(AND(Y269="C",Z269="NC"),"UTILIZOU O PDA CORRETAMENTE. NÃO HÁ FOTOS DE TODAS AS ETAPAS",IF(AND(Y269="NC",Z269="NC"),"NÃO UTILIZOU O PDA",IF(AND(Y269="NA",Z269="NA"),"NÃO AVALIADO POR FALHA DE SINCRONISMO"))))</f>
        <v>UTILIZOU O PDA CORRETAMENTE. NÃO HÁ FOTOS DE TODAS AS ETAPAS</v>
      </c>
      <c r="AB269" s="90" t="s">
        <v>207</v>
      </c>
      <c r="AC269" s="158" t="s">
        <v>6</v>
      </c>
      <c r="AD269" s="149" t="str">
        <f>E269</f>
        <v>SÃO PAULO</v>
      </c>
      <c r="AE269" s="93" t="s">
        <v>64</v>
      </c>
    </row>
    <row r="270" spans="1:31" ht="30" customHeight="1">
      <c r="A270" s="162" t="s">
        <v>201</v>
      </c>
      <c r="B270" s="176">
        <v>2693493047</v>
      </c>
      <c r="C270" s="176" t="s">
        <v>131</v>
      </c>
      <c r="D270" s="176" t="s">
        <v>64</v>
      </c>
      <c r="E270" s="176" t="s">
        <v>5</v>
      </c>
      <c r="F270" s="176" t="s">
        <v>1858</v>
      </c>
      <c r="G270" s="176">
        <v>796</v>
      </c>
      <c r="H270" s="176" t="s">
        <v>208</v>
      </c>
      <c r="I270" s="176" t="s">
        <v>601</v>
      </c>
      <c r="J270" s="176" t="s">
        <v>1594</v>
      </c>
      <c r="K270" s="176"/>
      <c r="L270" s="204">
        <v>46159.46597222222</v>
      </c>
      <c r="M270" s="204">
        <v>46159.473611111112</v>
      </c>
      <c r="N270" s="176" t="s">
        <v>1623</v>
      </c>
      <c r="O270" s="155" t="s">
        <v>207</v>
      </c>
      <c r="P270" s="90"/>
      <c r="Q270" s="144" t="s">
        <v>207</v>
      </c>
      <c r="R270" s="90"/>
      <c r="S270" s="144" t="s">
        <v>207</v>
      </c>
      <c r="T270" s="90"/>
      <c r="U270" s="144" t="s">
        <v>207</v>
      </c>
      <c r="V270" s="90"/>
      <c r="W270" s="144" t="s">
        <v>207</v>
      </c>
      <c r="X270" s="90"/>
      <c r="Y270" s="144" t="s">
        <v>207</v>
      </c>
      <c r="Z270" s="177" t="str">
        <f>IF(AND(O270="",Q270="",S270="",U270="",W270=""),"",IF(OR(AND(O270&lt;&gt;"NA",O270&lt;&gt;"C",O270&lt;&gt;"NC",O270&lt;&gt;"SF",O270&lt;&gt;""),AND(Q270&lt;&gt;"NA",Q270&lt;&gt;"C",Q270&lt;&gt;"NC",Q270&lt;&gt;"SF",Q270&lt;&gt;""),AND(S270&lt;&gt;"NA",S270&lt;&gt;"C",S270&lt;&gt;"NC",S270&lt;&gt;"SF",S270&lt;&gt;""),AND(U270&lt;&gt;"NA",U270&lt;&gt;"C",U270&lt;&gt;"NC",U270&lt;&gt;"SF",U270&lt;&gt;""),AND(W270&lt;&gt;"NA",W270&lt;&gt;"C",W270&lt;&gt;"NC",W270&lt;&gt;"SF",W270&lt;&gt;"")),"FALSO",IF(AND(O270="NA",Q270="NA",S270="NA",U270="NA",W270="NA"),"NA",IF(OR(O270="NC",Q270="NC",S270="NC",U270="NC",W270="NC",O270="SF",Q270="SF",S270="SF",U270="SF",W270="SF"),"NC",IF(OR(O270="C",Q270="C",S270="C",U270="C",W270="C"),"C","")))))</f>
        <v>C</v>
      </c>
      <c r="AA270" s="197" t="str">
        <f>IF(AND(Y270="C",Z270="C"),"UTILIZOU O PDA CORRETAMENTE",IF(AND(Y270="C",Z270="NC"),"UTILIZOU O PDA CORRETAMENTE. NÃO HÁ FOTOS DE TODAS AS ETAPAS",IF(AND(Y270="NC",Z270="NC"),"NÃO UTILIZOU O PDA",IF(AND(Y270="NA",Z270="NA"),"NÃO AVALIADO POR FALHA DE SINCRONISMO"))))</f>
        <v>UTILIZOU O PDA CORRETAMENTE</v>
      </c>
      <c r="AB270" s="90" t="s">
        <v>207</v>
      </c>
      <c r="AC270" s="158" t="s">
        <v>6</v>
      </c>
      <c r="AD270" s="149" t="str">
        <f>E270</f>
        <v>SÃO PAULO</v>
      </c>
      <c r="AE270" s="93" t="s">
        <v>64</v>
      </c>
    </row>
    <row r="271" spans="1:31" ht="30" customHeight="1">
      <c r="A271" s="162" t="s">
        <v>201</v>
      </c>
      <c r="B271" s="176">
        <v>2693057357</v>
      </c>
      <c r="C271" s="176" t="s">
        <v>131</v>
      </c>
      <c r="D271" s="176" t="s">
        <v>64</v>
      </c>
      <c r="E271" s="176" t="s">
        <v>5</v>
      </c>
      <c r="F271" s="176" t="s">
        <v>1859</v>
      </c>
      <c r="G271" s="176">
        <v>120</v>
      </c>
      <c r="H271" s="176"/>
      <c r="I271" s="176" t="s">
        <v>272</v>
      </c>
      <c r="J271" s="176" t="s">
        <v>1594</v>
      </c>
      <c r="K271" s="176"/>
      <c r="L271" s="204">
        <v>46154.381944444445</v>
      </c>
      <c r="M271" s="204">
        <v>46154.383333333331</v>
      </c>
      <c r="N271" s="176" t="s">
        <v>1612</v>
      </c>
      <c r="O271" s="155" t="s">
        <v>231</v>
      </c>
      <c r="P271" s="90" t="s">
        <v>891</v>
      </c>
      <c r="Q271" s="144" t="s">
        <v>231</v>
      </c>
      <c r="R271" s="90" t="s">
        <v>891</v>
      </c>
      <c r="S271" s="144" t="s">
        <v>231</v>
      </c>
      <c r="T271" s="90" t="s">
        <v>891</v>
      </c>
      <c r="U271" s="144" t="s">
        <v>231</v>
      </c>
      <c r="V271" s="90" t="s">
        <v>891</v>
      </c>
      <c r="W271" s="144" t="s">
        <v>231</v>
      </c>
      <c r="X271" s="90" t="s">
        <v>891</v>
      </c>
      <c r="Y271" s="144" t="s">
        <v>231</v>
      </c>
      <c r="Z271" s="177" t="str">
        <f>IF(AND(O271="",Q271="",S271="",U271="",W271=""),"",IF(OR(AND(O271&lt;&gt;"NA",O271&lt;&gt;"C",O271&lt;&gt;"NC",O271&lt;&gt;"SF",O271&lt;&gt;""),AND(Q271&lt;&gt;"NA",Q271&lt;&gt;"C",Q271&lt;&gt;"NC",Q271&lt;&gt;"SF",Q271&lt;&gt;""),AND(S271&lt;&gt;"NA",S271&lt;&gt;"C",S271&lt;&gt;"NC",S271&lt;&gt;"SF",S271&lt;&gt;""),AND(U271&lt;&gt;"NA",U271&lt;&gt;"C",U271&lt;&gt;"NC",U271&lt;&gt;"SF",U271&lt;&gt;""),AND(W271&lt;&gt;"NA",W271&lt;&gt;"C",W271&lt;&gt;"NC",W271&lt;&gt;"SF",W271&lt;&gt;"")),"FALSO",IF(AND(O271="NA",Q271="NA",S271="NA",U271="NA",W271="NA"),"NA",IF(OR(O271="NC",Q271="NC",S271="NC",U271="NC",W271="NC",O271="SF",Q271="SF",S271="SF",U271="SF",W271="SF"),"NC",IF(OR(O271="C",Q271="C",S271="C",U271="C",W271="C"),"C","")))))</f>
        <v>NC</v>
      </c>
      <c r="AA271" s="197" t="str">
        <f>IF(AND(Y271="C",Z271="C"),"UTILIZOU O PDA CORRETAMENTE",IF(AND(Y271="C",Z271="NC"),"UTILIZOU O PDA CORRETAMENTE. NÃO HÁ FOTOS DE TODAS AS ETAPAS",IF(AND(Y271="NC",Z271="NC"),"NÃO UTILIZOU O PDA",IF(AND(Y271="NA",Z271="NA"),"NÃO AVALIADO POR FALHA DE SINCRONISMO"))))</f>
        <v>NÃO UTILIZOU O PDA</v>
      </c>
      <c r="AB271" s="90" t="s">
        <v>207</v>
      </c>
      <c r="AC271" s="158" t="s">
        <v>6</v>
      </c>
      <c r="AD271" s="149" t="str">
        <f>E271</f>
        <v>SÃO PAULO</v>
      </c>
      <c r="AE271" s="93" t="s">
        <v>64</v>
      </c>
    </row>
    <row r="272" spans="1:31" ht="30" customHeight="1">
      <c r="A272" s="162" t="s">
        <v>201</v>
      </c>
      <c r="B272" s="176">
        <v>2620721508</v>
      </c>
      <c r="C272" s="176" t="s">
        <v>128</v>
      </c>
      <c r="D272" s="176" t="s">
        <v>64</v>
      </c>
      <c r="E272" s="176" t="s">
        <v>5</v>
      </c>
      <c r="F272" s="176" t="s">
        <v>495</v>
      </c>
      <c r="G272" s="176">
        <v>132</v>
      </c>
      <c r="H272" s="176" t="s">
        <v>217</v>
      </c>
      <c r="I272" s="176" t="s">
        <v>459</v>
      </c>
      <c r="J272" s="176" t="s">
        <v>1594</v>
      </c>
      <c r="K272" s="176" t="s">
        <v>217</v>
      </c>
      <c r="L272" s="204">
        <v>46159.475694444445</v>
      </c>
      <c r="M272" s="204">
        <v>46159.481944444444</v>
      </c>
      <c r="N272" s="176" t="s">
        <v>1636</v>
      </c>
      <c r="O272" s="155" t="s">
        <v>207</v>
      </c>
      <c r="P272" s="90"/>
      <c r="Q272" s="144" t="s">
        <v>207</v>
      </c>
      <c r="R272" s="90"/>
      <c r="S272" s="144" t="s">
        <v>207</v>
      </c>
      <c r="T272" s="90"/>
      <c r="U272" s="144" t="s">
        <v>207</v>
      </c>
      <c r="V272" s="90"/>
      <c r="W272" s="144" t="s">
        <v>207</v>
      </c>
      <c r="X272" s="90"/>
      <c r="Y272" s="144" t="s">
        <v>207</v>
      </c>
      <c r="Z272" s="177" t="str">
        <f>IF(AND(O272="",Q272="",S272="",U272="",W272=""),"",IF(OR(AND(O272&lt;&gt;"NA",O272&lt;&gt;"C",O272&lt;&gt;"NC",O272&lt;&gt;"SF",O272&lt;&gt;""),AND(Q272&lt;&gt;"NA",Q272&lt;&gt;"C",Q272&lt;&gt;"NC",Q272&lt;&gt;"SF",Q272&lt;&gt;""),AND(S272&lt;&gt;"NA",S272&lt;&gt;"C",S272&lt;&gt;"NC",S272&lt;&gt;"SF",S272&lt;&gt;""),AND(U272&lt;&gt;"NA",U272&lt;&gt;"C",U272&lt;&gt;"NC",U272&lt;&gt;"SF",U272&lt;&gt;""),AND(W272&lt;&gt;"NA",W272&lt;&gt;"C",W272&lt;&gt;"NC",W272&lt;&gt;"SF",W272&lt;&gt;"")),"FALSO",IF(AND(O272="NA",Q272="NA",S272="NA",U272="NA",W272="NA"),"NA",IF(OR(O272="NC",Q272="NC",S272="NC",U272="NC",W272="NC",O272="SF",Q272="SF",S272="SF",U272="SF",W272="SF"),"NC",IF(OR(O272="C",Q272="C",S272="C",U272="C",W272="C"),"C","")))))</f>
        <v>C</v>
      </c>
      <c r="AA272" s="197" t="str">
        <f>IF(AND(Y272="C",Z272="C"),"UTILIZOU O PDA CORRETAMENTE",IF(AND(Y272="C",Z272="NC"),"UTILIZOU O PDA CORRETAMENTE. NÃO HÁ FOTOS DE TODAS AS ETAPAS",IF(AND(Y272="NC",Z272="NC"),"NÃO UTILIZOU O PDA",IF(AND(Y272="NA",Z272="NA"),"NÃO AVALIADO POR FALHA DE SINCRONISMO"))))</f>
        <v>UTILIZOU O PDA CORRETAMENTE</v>
      </c>
      <c r="AB272" s="90" t="s">
        <v>207</v>
      </c>
      <c r="AC272" s="158" t="s">
        <v>6</v>
      </c>
      <c r="AD272" s="149" t="str">
        <f>E272</f>
        <v>SÃO PAULO</v>
      </c>
      <c r="AE272" s="93" t="s">
        <v>64</v>
      </c>
    </row>
    <row r="273" spans="1:31" ht="30" customHeight="1">
      <c r="A273" s="162" t="s">
        <v>201</v>
      </c>
      <c r="B273" s="176">
        <v>2621481126</v>
      </c>
      <c r="C273" s="176" t="s">
        <v>128</v>
      </c>
      <c r="D273" s="176" t="s">
        <v>64</v>
      </c>
      <c r="E273" s="176" t="s">
        <v>5</v>
      </c>
      <c r="F273" s="176" t="s">
        <v>736</v>
      </c>
      <c r="G273" s="176">
        <v>123</v>
      </c>
      <c r="H273" s="176" t="s">
        <v>1860</v>
      </c>
      <c r="I273" s="176" t="s">
        <v>245</v>
      </c>
      <c r="J273" s="176" t="s">
        <v>1591</v>
      </c>
      <c r="K273" s="176" t="s">
        <v>217</v>
      </c>
      <c r="L273" s="204">
        <v>46163.53402777778</v>
      </c>
      <c r="M273" s="204">
        <v>46163.538888888892</v>
      </c>
      <c r="N273" s="176" t="s">
        <v>1623</v>
      </c>
      <c r="O273" s="155" t="s">
        <v>207</v>
      </c>
      <c r="P273" s="90"/>
      <c r="Q273" s="144" t="s">
        <v>207</v>
      </c>
      <c r="R273" s="90"/>
      <c r="S273" s="144" t="s">
        <v>207</v>
      </c>
      <c r="T273" s="90"/>
      <c r="U273" s="144" t="s">
        <v>207</v>
      </c>
      <c r="V273" s="90"/>
      <c r="W273" s="144" t="s">
        <v>207</v>
      </c>
      <c r="X273" s="90"/>
      <c r="Y273" s="144" t="s">
        <v>207</v>
      </c>
      <c r="Z273" s="177" t="str">
        <f>IF(AND(O273="",Q273="",S273="",U273="",W273=""),"",IF(OR(AND(O273&lt;&gt;"NA",O273&lt;&gt;"C",O273&lt;&gt;"NC",O273&lt;&gt;"SF",O273&lt;&gt;""),AND(Q273&lt;&gt;"NA",Q273&lt;&gt;"C",Q273&lt;&gt;"NC",Q273&lt;&gt;"SF",Q273&lt;&gt;""),AND(S273&lt;&gt;"NA",S273&lt;&gt;"C",S273&lt;&gt;"NC",S273&lt;&gt;"SF",S273&lt;&gt;""),AND(U273&lt;&gt;"NA",U273&lt;&gt;"C",U273&lt;&gt;"NC",U273&lt;&gt;"SF",U273&lt;&gt;""),AND(W273&lt;&gt;"NA",W273&lt;&gt;"C",W273&lt;&gt;"NC",W273&lt;&gt;"SF",W273&lt;&gt;"")),"FALSO",IF(AND(O273="NA",Q273="NA",S273="NA",U273="NA",W273="NA"),"NA",IF(OR(O273="NC",Q273="NC",S273="NC",U273="NC",W273="NC",O273="SF",Q273="SF",S273="SF",U273="SF",W273="SF"),"NC",IF(OR(O273="C",Q273="C",S273="C",U273="C",W273="C"),"C","")))))</f>
        <v>C</v>
      </c>
      <c r="AA273" s="197" t="str">
        <f>IF(AND(Y273="C",Z273="C"),"UTILIZOU O PDA CORRETAMENTE",IF(AND(Y273="C",Z273="NC"),"UTILIZOU O PDA CORRETAMENTE. NÃO HÁ FOTOS DE TODAS AS ETAPAS",IF(AND(Y273="NC",Z273="NC"),"NÃO UTILIZOU O PDA",IF(AND(Y273="NA",Z273="NA"),"NÃO AVALIADO POR FALHA DE SINCRONISMO"))))</f>
        <v>UTILIZOU O PDA CORRETAMENTE</v>
      </c>
      <c r="AB273" s="90" t="s">
        <v>207</v>
      </c>
      <c r="AC273" s="158" t="s">
        <v>6</v>
      </c>
      <c r="AD273" s="149" t="str">
        <f>E273</f>
        <v>SÃO PAULO</v>
      </c>
      <c r="AE273" s="93" t="s">
        <v>64</v>
      </c>
    </row>
    <row r="274" spans="1:31" ht="30" customHeight="1">
      <c r="A274" s="162" t="s">
        <v>201</v>
      </c>
      <c r="B274" s="176">
        <v>2692317303</v>
      </c>
      <c r="C274" s="176" t="s">
        <v>128</v>
      </c>
      <c r="D274" s="176" t="s">
        <v>64</v>
      </c>
      <c r="E274" s="176" t="s">
        <v>5</v>
      </c>
      <c r="F274" s="176" t="s">
        <v>733</v>
      </c>
      <c r="G274" s="176">
        <v>6</v>
      </c>
      <c r="H274" s="176" t="s">
        <v>1861</v>
      </c>
      <c r="I274" s="176" t="s">
        <v>734</v>
      </c>
      <c r="J274" s="176" t="s">
        <v>1618</v>
      </c>
      <c r="K274" s="176" t="s">
        <v>217</v>
      </c>
      <c r="L274" s="204">
        <v>46147.461805555555</v>
      </c>
      <c r="M274" s="204">
        <v>46147.46875</v>
      </c>
      <c r="N274" s="176" t="s">
        <v>1592</v>
      </c>
      <c r="O274" s="155" t="s">
        <v>207</v>
      </c>
      <c r="P274" s="90"/>
      <c r="Q274" s="144" t="s">
        <v>207</v>
      </c>
      <c r="R274" s="90"/>
      <c r="S274" s="144" t="s">
        <v>207</v>
      </c>
      <c r="T274" s="90"/>
      <c r="U274" s="144" t="s">
        <v>207</v>
      </c>
      <c r="V274" s="90"/>
      <c r="W274" s="144" t="s">
        <v>207</v>
      </c>
      <c r="X274" s="90"/>
      <c r="Y274" s="144" t="s">
        <v>207</v>
      </c>
      <c r="Z274" s="177" t="str">
        <f>IF(AND(O274="",Q274="",S274="",U274="",W274=""),"",IF(OR(AND(O274&lt;&gt;"NA",O274&lt;&gt;"C",O274&lt;&gt;"NC",O274&lt;&gt;"SF",O274&lt;&gt;""),AND(Q274&lt;&gt;"NA",Q274&lt;&gt;"C",Q274&lt;&gt;"NC",Q274&lt;&gt;"SF",Q274&lt;&gt;""),AND(S274&lt;&gt;"NA",S274&lt;&gt;"C",S274&lt;&gt;"NC",S274&lt;&gt;"SF",S274&lt;&gt;""),AND(U274&lt;&gt;"NA",U274&lt;&gt;"C",U274&lt;&gt;"NC",U274&lt;&gt;"SF",U274&lt;&gt;""),AND(W274&lt;&gt;"NA",W274&lt;&gt;"C",W274&lt;&gt;"NC",W274&lt;&gt;"SF",W274&lt;&gt;"")),"FALSO",IF(AND(O274="NA",Q274="NA",S274="NA",U274="NA",W274="NA"),"NA",IF(OR(O274="NC",Q274="NC",S274="NC",U274="NC",W274="NC",O274="SF",Q274="SF",S274="SF",U274="SF",W274="SF"),"NC",IF(OR(O274="C",Q274="C",S274="C",U274="C",W274="C"),"C","")))))</f>
        <v>C</v>
      </c>
      <c r="AA274" s="197" t="str">
        <f>IF(AND(Y274="C",Z274="C"),"UTILIZOU O PDA CORRETAMENTE",IF(AND(Y274="C",Z274="NC"),"UTILIZOU O PDA CORRETAMENTE. NÃO HÁ FOTOS DE TODAS AS ETAPAS",IF(AND(Y274="NC",Z274="NC"),"NÃO UTILIZOU O PDA",IF(AND(Y274="NA",Z274="NA"),"NÃO AVALIADO POR FALHA DE SINCRONISMO"))))</f>
        <v>UTILIZOU O PDA CORRETAMENTE</v>
      </c>
      <c r="AB274" s="90" t="s">
        <v>207</v>
      </c>
      <c r="AC274" s="158" t="s">
        <v>6</v>
      </c>
      <c r="AD274" s="149" t="str">
        <f>E274</f>
        <v>SÃO PAULO</v>
      </c>
      <c r="AE274" s="93" t="s">
        <v>64</v>
      </c>
    </row>
    <row r="275" spans="1:31" ht="30" customHeight="1">
      <c r="A275" s="162" t="s">
        <v>201</v>
      </c>
      <c r="B275" s="176">
        <v>2694020794</v>
      </c>
      <c r="C275" s="176" t="s">
        <v>128</v>
      </c>
      <c r="D275" s="176" t="s">
        <v>64</v>
      </c>
      <c r="E275" s="176" t="s">
        <v>5</v>
      </c>
      <c r="F275" s="176" t="s">
        <v>733</v>
      </c>
      <c r="G275" s="176">
        <v>32</v>
      </c>
      <c r="H275" s="176" t="s">
        <v>208</v>
      </c>
      <c r="I275" s="176" t="s">
        <v>734</v>
      </c>
      <c r="J275" s="176" t="s">
        <v>1618</v>
      </c>
      <c r="K275" s="176"/>
      <c r="L275" s="204">
        <v>46165.433333333334</v>
      </c>
      <c r="M275" s="204">
        <v>46165.434027777781</v>
      </c>
      <c r="N275" s="176" t="s">
        <v>1617</v>
      </c>
      <c r="O275" s="155" t="s">
        <v>207</v>
      </c>
      <c r="P275" s="90"/>
      <c r="Q275" s="144" t="s">
        <v>207</v>
      </c>
      <c r="R275" s="90"/>
      <c r="S275" s="144" t="s">
        <v>230</v>
      </c>
      <c r="T275" s="90"/>
      <c r="U275" s="144" t="s">
        <v>230</v>
      </c>
      <c r="V275" s="90"/>
      <c r="W275" s="144" t="s">
        <v>207</v>
      </c>
      <c r="X275" s="90"/>
      <c r="Y275" s="144" t="s">
        <v>207</v>
      </c>
      <c r="Z275" s="177" t="str">
        <f>IF(AND(O275="",Q275="",S275="",U275="",W275=""),"",IF(OR(AND(O275&lt;&gt;"NA",O275&lt;&gt;"C",O275&lt;&gt;"NC",O275&lt;&gt;"SF",O275&lt;&gt;""),AND(Q275&lt;&gt;"NA",Q275&lt;&gt;"C",Q275&lt;&gt;"NC",Q275&lt;&gt;"SF",Q275&lt;&gt;""),AND(S275&lt;&gt;"NA",S275&lt;&gt;"C",S275&lt;&gt;"NC",S275&lt;&gt;"SF",S275&lt;&gt;""),AND(U275&lt;&gt;"NA",U275&lt;&gt;"C",U275&lt;&gt;"NC",U275&lt;&gt;"SF",U275&lt;&gt;""),AND(W275&lt;&gt;"NA",W275&lt;&gt;"C",W275&lt;&gt;"NC",W275&lt;&gt;"SF",W275&lt;&gt;"")),"FALSO",IF(AND(O275="NA",Q275="NA",S275="NA",U275="NA",W275="NA"),"NA",IF(OR(O275="NC",Q275="NC",S275="NC",U275="NC",W275="NC",O275="SF",Q275="SF",S275="SF",U275="SF",W275="SF"),"NC",IF(OR(O275="C",Q275="C",S275="C",U275="C",W275="C"),"C","")))))</f>
        <v>NC</v>
      </c>
      <c r="AA275" s="197" t="str">
        <f>IF(AND(Y275="C",Z275="C"),"UTILIZOU O PDA CORRETAMENTE",IF(AND(Y275="C",Z275="NC"),"UTILIZOU O PDA CORRETAMENTE. NÃO HÁ FOTOS DE TODAS AS ETAPAS",IF(AND(Y275="NC",Z275="NC"),"NÃO UTILIZOU O PDA",IF(AND(Y275="NA",Z275="NA"),"NÃO AVALIADO POR FALHA DE SINCRONISMO"))))</f>
        <v>UTILIZOU O PDA CORRETAMENTE. NÃO HÁ FOTOS DE TODAS AS ETAPAS</v>
      </c>
      <c r="AB275" s="90" t="s">
        <v>207</v>
      </c>
      <c r="AC275" s="158" t="s">
        <v>6</v>
      </c>
      <c r="AD275" s="149" t="str">
        <f>E275</f>
        <v>SÃO PAULO</v>
      </c>
      <c r="AE275" s="93" t="s">
        <v>64</v>
      </c>
    </row>
    <row r="276" spans="1:31" ht="30" customHeight="1">
      <c r="A276" s="162" t="s">
        <v>201</v>
      </c>
      <c r="B276" s="176">
        <v>2694020643</v>
      </c>
      <c r="C276" s="176" t="s">
        <v>131</v>
      </c>
      <c r="D276" s="176" t="s">
        <v>64</v>
      </c>
      <c r="E276" s="176" t="s">
        <v>5</v>
      </c>
      <c r="F276" s="176" t="s">
        <v>733</v>
      </c>
      <c r="G276" s="176">
        <v>32</v>
      </c>
      <c r="H276" s="176" t="s">
        <v>203</v>
      </c>
      <c r="I276" s="176" t="s">
        <v>734</v>
      </c>
      <c r="J276" s="176" t="s">
        <v>1591</v>
      </c>
      <c r="K276" s="176" t="s">
        <v>217</v>
      </c>
      <c r="L276" s="204">
        <v>46165.434027777781</v>
      </c>
      <c r="M276" s="204">
        <v>46165.43472222222</v>
      </c>
      <c r="N276" s="176" t="s">
        <v>1617</v>
      </c>
      <c r="O276" s="155" t="s">
        <v>207</v>
      </c>
      <c r="P276" s="90"/>
      <c r="Q276" s="144" t="s">
        <v>207</v>
      </c>
      <c r="R276" s="90"/>
      <c r="S276" s="144" t="s">
        <v>230</v>
      </c>
      <c r="T276" s="90"/>
      <c r="U276" s="144" t="s">
        <v>230</v>
      </c>
      <c r="V276" s="90"/>
      <c r="W276" s="144" t="s">
        <v>207</v>
      </c>
      <c r="X276" s="90"/>
      <c r="Y276" s="144" t="s">
        <v>207</v>
      </c>
      <c r="Z276" s="177" t="str">
        <f>IF(AND(O276="",Q276="",S276="",U276="",W276=""),"",IF(OR(AND(O276&lt;&gt;"NA",O276&lt;&gt;"C",O276&lt;&gt;"NC",O276&lt;&gt;"SF",O276&lt;&gt;""),AND(Q276&lt;&gt;"NA",Q276&lt;&gt;"C",Q276&lt;&gt;"NC",Q276&lt;&gt;"SF",Q276&lt;&gt;""),AND(S276&lt;&gt;"NA",S276&lt;&gt;"C",S276&lt;&gt;"NC",S276&lt;&gt;"SF",S276&lt;&gt;""),AND(U276&lt;&gt;"NA",U276&lt;&gt;"C",U276&lt;&gt;"NC",U276&lt;&gt;"SF",U276&lt;&gt;""),AND(W276&lt;&gt;"NA",W276&lt;&gt;"C",W276&lt;&gt;"NC",W276&lt;&gt;"SF",W276&lt;&gt;"")),"FALSO",IF(AND(O276="NA",Q276="NA",S276="NA",U276="NA",W276="NA"),"NA",IF(OR(O276="NC",Q276="NC",S276="NC",U276="NC",W276="NC",O276="SF",Q276="SF",S276="SF",U276="SF",W276="SF"),"NC",IF(OR(O276="C",Q276="C",S276="C",U276="C",W276="C"),"C","")))))</f>
        <v>NC</v>
      </c>
      <c r="AA276" s="197" t="str">
        <f>IF(AND(Y276="C",Z276="C"),"UTILIZOU O PDA CORRETAMENTE",IF(AND(Y276="C",Z276="NC"),"UTILIZOU O PDA CORRETAMENTE. NÃO HÁ FOTOS DE TODAS AS ETAPAS",IF(AND(Y276="NC",Z276="NC"),"NÃO UTILIZOU O PDA",IF(AND(Y276="NA",Z276="NA"),"NÃO AVALIADO POR FALHA DE SINCRONISMO"))))</f>
        <v>UTILIZOU O PDA CORRETAMENTE. NÃO HÁ FOTOS DE TODAS AS ETAPAS</v>
      </c>
      <c r="AB276" s="90" t="s">
        <v>207</v>
      </c>
      <c r="AC276" s="158" t="s">
        <v>6</v>
      </c>
      <c r="AD276" s="149" t="str">
        <f>E276</f>
        <v>SÃO PAULO</v>
      </c>
      <c r="AE276" s="93" t="s">
        <v>64</v>
      </c>
    </row>
    <row r="277" spans="1:31" ht="30" customHeight="1">
      <c r="A277" s="162" t="s">
        <v>201</v>
      </c>
      <c r="B277" s="176">
        <v>2621753235</v>
      </c>
      <c r="C277" s="176" t="s">
        <v>128</v>
      </c>
      <c r="D277" s="176" t="s">
        <v>64</v>
      </c>
      <c r="E277" s="176" t="s">
        <v>5</v>
      </c>
      <c r="F277" s="176" t="s">
        <v>733</v>
      </c>
      <c r="G277" s="176">
        <v>32</v>
      </c>
      <c r="H277" s="176" t="s">
        <v>208</v>
      </c>
      <c r="I277" s="176" t="s">
        <v>734</v>
      </c>
      <c r="J277" s="176" t="s">
        <v>1618</v>
      </c>
      <c r="K277" s="176"/>
      <c r="L277" s="204">
        <v>46165.432638888888</v>
      </c>
      <c r="M277" s="204">
        <v>46165.433333333334</v>
      </c>
      <c r="N277" s="176" t="s">
        <v>1617</v>
      </c>
      <c r="O277" s="155" t="s">
        <v>207</v>
      </c>
      <c r="P277" s="90"/>
      <c r="Q277" s="144" t="s">
        <v>207</v>
      </c>
      <c r="R277" s="90"/>
      <c r="S277" s="144" t="s">
        <v>230</v>
      </c>
      <c r="T277" s="90"/>
      <c r="U277" s="144" t="s">
        <v>230</v>
      </c>
      <c r="V277" s="90"/>
      <c r="W277" s="144" t="s">
        <v>207</v>
      </c>
      <c r="X277" s="90"/>
      <c r="Y277" s="144" t="s">
        <v>207</v>
      </c>
      <c r="Z277" s="177" t="str">
        <f>IF(AND(O277="",Q277="",S277="",U277="",W277=""),"",IF(OR(AND(O277&lt;&gt;"NA",O277&lt;&gt;"C",O277&lt;&gt;"NC",O277&lt;&gt;"SF",O277&lt;&gt;""),AND(Q277&lt;&gt;"NA",Q277&lt;&gt;"C",Q277&lt;&gt;"NC",Q277&lt;&gt;"SF",Q277&lt;&gt;""),AND(S277&lt;&gt;"NA",S277&lt;&gt;"C",S277&lt;&gt;"NC",S277&lt;&gt;"SF",S277&lt;&gt;""),AND(U277&lt;&gt;"NA",U277&lt;&gt;"C",U277&lt;&gt;"NC",U277&lt;&gt;"SF",U277&lt;&gt;""),AND(W277&lt;&gt;"NA",W277&lt;&gt;"C",W277&lt;&gt;"NC",W277&lt;&gt;"SF",W277&lt;&gt;"")),"FALSO",IF(AND(O277="NA",Q277="NA",S277="NA",U277="NA",W277="NA"),"NA",IF(OR(O277="NC",Q277="NC",S277="NC",U277="NC",W277="NC",O277="SF",Q277="SF",S277="SF",U277="SF",W277="SF"),"NC",IF(OR(O277="C",Q277="C",S277="C",U277="C",W277="C"),"C","")))))</f>
        <v>NC</v>
      </c>
      <c r="AA277" s="197" t="str">
        <f>IF(AND(Y277="C",Z277="C"),"UTILIZOU O PDA CORRETAMENTE",IF(AND(Y277="C",Z277="NC"),"UTILIZOU O PDA CORRETAMENTE. NÃO HÁ FOTOS DE TODAS AS ETAPAS",IF(AND(Y277="NC",Z277="NC"),"NÃO UTILIZOU O PDA",IF(AND(Y277="NA",Z277="NA"),"NÃO AVALIADO POR FALHA DE SINCRONISMO"))))</f>
        <v>UTILIZOU O PDA CORRETAMENTE. NÃO HÁ FOTOS DE TODAS AS ETAPAS</v>
      </c>
      <c r="AB277" s="90" t="s">
        <v>207</v>
      </c>
      <c r="AC277" s="158" t="s">
        <v>6</v>
      </c>
      <c r="AD277" s="149" t="str">
        <f>E277</f>
        <v>SÃO PAULO</v>
      </c>
      <c r="AE277" s="93" t="s">
        <v>64</v>
      </c>
    </row>
    <row r="278" spans="1:31" ht="30" customHeight="1">
      <c r="A278" s="221" t="s">
        <v>201</v>
      </c>
      <c r="B278" s="222">
        <v>2693267929</v>
      </c>
      <c r="C278" s="222" t="s">
        <v>128</v>
      </c>
      <c r="D278" s="222" t="s">
        <v>64</v>
      </c>
      <c r="E278" s="222" t="s">
        <v>5</v>
      </c>
      <c r="F278" s="222" t="s">
        <v>582</v>
      </c>
      <c r="G278" s="222">
        <v>478</v>
      </c>
      <c r="H278" s="222"/>
      <c r="I278" s="222" t="s">
        <v>439</v>
      </c>
      <c r="J278" s="222" t="s">
        <v>1591</v>
      </c>
      <c r="K278" s="222"/>
      <c r="L278" s="223">
        <v>46156.541666666664</v>
      </c>
      <c r="M278" s="223">
        <v>46156.550694444442</v>
      </c>
      <c r="N278" s="222" t="s">
        <v>1650</v>
      </c>
      <c r="O278" s="155" t="s">
        <v>207</v>
      </c>
      <c r="P278" s="90"/>
      <c r="Q278" s="144" t="s">
        <v>207</v>
      </c>
      <c r="R278" s="90"/>
      <c r="S278" s="144" t="s">
        <v>230</v>
      </c>
      <c r="T278" s="90"/>
      <c r="U278" s="144" t="s">
        <v>230</v>
      </c>
      <c r="V278" s="90"/>
      <c r="W278" s="144" t="s">
        <v>207</v>
      </c>
      <c r="X278" s="90"/>
      <c r="Y278" s="144" t="s">
        <v>207</v>
      </c>
      <c r="Z278" s="177" t="str">
        <f>IF(AND(O278="",Q278="",S278="",U278="",W278=""),"",IF(OR(AND(O278&lt;&gt;"NA",O278&lt;&gt;"C",O278&lt;&gt;"NC",O278&lt;&gt;"SF",O278&lt;&gt;""),AND(Q278&lt;&gt;"NA",Q278&lt;&gt;"C",Q278&lt;&gt;"NC",Q278&lt;&gt;"SF",Q278&lt;&gt;""),AND(S278&lt;&gt;"NA",S278&lt;&gt;"C",S278&lt;&gt;"NC",S278&lt;&gt;"SF",S278&lt;&gt;""),AND(U278&lt;&gt;"NA",U278&lt;&gt;"C",U278&lt;&gt;"NC",U278&lt;&gt;"SF",U278&lt;&gt;""),AND(W278&lt;&gt;"NA",W278&lt;&gt;"C",W278&lt;&gt;"NC",W278&lt;&gt;"SF",W278&lt;&gt;"")),"FALSO",IF(AND(O278="NA",Q278="NA",S278="NA",U278="NA",W278="NA"),"NA",IF(OR(O278="NC",Q278="NC",S278="NC",U278="NC",W278="NC",O278="SF",Q278="SF",S278="SF",U278="SF",W278="SF"),"NC",IF(OR(O278="C",Q278="C",S278="C",U278="C",W278="C"),"C","")))))</f>
        <v>NC</v>
      </c>
      <c r="AA278" s="197" t="str">
        <f>IF(AND(Y278="C",Z278="C"),"UTILIZOU O PDA CORRETAMENTE",IF(AND(Y278="C",Z278="NC"),"UTILIZOU O PDA CORRETAMENTE. NÃO HÁ FOTOS DE TODAS AS ETAPAS",IF(AND(Y278="NC",Z278="NC"),"NÃO UTILIZOU O PDA",IF(AND(Y278="NA",Z278="NA"),"NÃO AVALIADO POR FALHA DE SINCRONISMO"))))</f>
        <v>UTILIZOU O PDA CORRETAMENTE. NÃO HÁ FOTOS DE TODAS AS ETAPAS</v>
      </c>
      <c r="AB278" s="90" t="s">
        <v>207</v>
      </c>
      <c r="AC278" s="158" t="s">
        <v>6</v>
      </c>
      <c r="AD278" s="149" t="str">
        <f>E278</f>
        <v>SÃO PAULO</v>
      </c>
      <c r="AE278" s="93" t="s">
        <v>64</v>
      </c>
    </row>
    <row r="279" spans="1:31" ht="30" customHeight="1">
      <c r="A279" s="162" t="s">
        <v>201</v>
      </c>
      <c r="B279" s="176">
        <v>2618925370</v>
      </c>
      <c r="C279" s="176" t="s">
        <v>134</v>
      </c>
      <c r="D279" s="176" t="s">
        <v>125</v>
      </c>
      <c r="E279" s="176" t="s">
        <v>5</v>
      </c>
      <c r="F279" s="176" t="s">
        <v>1862</v>
      </c>
      <c r="G279" s="176">
        <v>75</v>
      </c>
      <c r="H279" s="176"/>
      <c r="I279" s="176" t="s">
        <v>397</v>
      </c>
      <c r="J279" s="176" t="s">
        <v>1618</v>
      </c>
      <c r="K279" s="176"/>
      <c r="L279" s="204">
        <v>46208.666666666664</v>
      </c>
      <c r="M279" s="204">
        <v>46208.7</v>
      </c>
      <c r="N279" s="176" t="s">
        <v>229</v>
      </c>
      <c r="O279" s="155" t="s">
        <v>207</v>
      </c>
      <c r="P279" s="90"/>
      <c r="Q279" s="144" t="s">
        <v>207</v>
      </c>
      <c r="R279" s="90"/>
      <c r="S279" s="144" t="s">
        <v>207</v>
      </c>
      <c r="T279" s="90"/>
      <c r="U279" s="144" t="s">
        <v>207</v>
      </c>
      <c r="V279" s="90"/>
      <c r="W279" s="144" t="s">
        <v>207</v>
      </c>
      <c r="X279" s="90"/>
      <c r="Y279" s="144" t="s">
        <v>207</v>
      </c>
      <c r="Z279" s="177" t="str">
        <f>IF(AND(O279="",Q279="",S279="",U279="",W279=""),"",IF(OR(AND(O279&lt;&gt;"NA",O279&lt;&gt;"C",O279&lt;&gt;"NC",O279&lt;&gt;"SF",O279&lt;&gt;""),AND(Q279&lt;&gt;"NA",Q279&lt;&gt;"C",Q279&lt;&gt;"NC",Q279&lt;&gt;"SF",Q279&lt;&gt;""),AND(S279&lt;&gt;"NA",S279&lt;&gt;"C",S279&lt;&gt;"NC",S279&lt;&gt;"SF",S279&lt;&gt;""),AND(U279&lt;&gt;"NA",U279&lt;&gt;"C",U279&lt;&gt;"NC",U279&lt;&gt;"SF",U279&lt;&gt;""),AND(W279&lt;&gt;"NA",W279&lt;&gt;"C",W279&lt;&gt;"NC",W279&lt;&gt;"SF",W279&lt;&gt;"")),"FALSO",IF(AND(O279="NA",Q279="NA",S279="NA",U279="NA",W279="NA"),"NA",IF(OR(O279="NC",Q279="NC",S279="NC",U279="NC",W279="NC",O279="SF",Q279="SF",S279="SF",U279="SF",W279="SF"),"NC",IF(OR(O279="C",Q279="C",S279="C",U279="C",W279="C"),"C","")))))</f>
        <v>C</v>
      </c>
      <c r="AA279" s="197" t="str">
        <f>IF(AND(Y279="C",Z279="C"),"UTILIZOU O PDA CORRETAMENTE",IF(AND(Y279="C",Z279="NC"),"UTILIZOU O PDA CORRETAMENTE. NÃO HÁ FOTOS DE TODAS AS ETAPAS",IF(AND(Y279="NC",Z279="NC"),"NÃO UTILIZOU O PDA",IF(AND(Y279="NA",Z279="NA"),"NÃO AVALIADO POR FALHA DE SINCRONISMO"))))</f>
        <v>UTILIZOU O PDA CORRETAMENTE</v>
      </c>
      <c r="AB279" s="90" t="s">
        <v>207</v>
      </c>
      <c r="AC279" s="158" t="s">
        <v>6</v>
      </c>
      <c r="AD279" s="149" t="str">
        <f>E279</f>
        <v>SÃO PAULO</v>
      </c>
      <c r="AE279" s="93" t="s">
        <v>64</v>
      </c>
    </row>
    <row r="280" spans="1:31" ht="30" customHeight="1">
      <c r="A280" s="162" t="s">
        <v>201</v>
      </c>
      <c r="B280" s="176">
        <v>2694043697</v>
      </c>
      <c r="C280" s="176" t="s">
        <v>131</v>
      </c>
      <c r="D280" s="176" t="s">
        <v>64</v>
      </c>
      <c r="E280" s="176" t="s">
        <v>5</v>
      </c>
      <c r="F280" s="176" t="s">
        <v>202</v>
      </c>
      <c r="G280" s="176">
        <v>93</v>
      </c>
      <c r="H280" s="176" t="s">
        <v>217</v>
      </c>
      <c r="I280" s="176" t="s">
        <v>204</v>
      </c>
      <c r="J280" s="176" t="s">
        <v>1591</v>
      </c>
      <c r="K280" s="176" t="s">
        <v>1863</v>
      </c>
      <c r="L280" s="204">
        <v>46166.350694444445</v>
      </c>
      <c r="M280" s="204">
        <v>46166.355555555558</v>
      </c>
      <c r="N280" s="176" t="s">
        <v>1632</v>
      </c>
      <c r="O280" s="155" t="s">
        <v>207</v>
      </c>
      <c r="P280" s="90"/>
      <c r="Q280" s="144" t="s">
        <v>207</v>
      </c>
      <c r="R280" s="90"/>
      <c r="S280" s="144" t="s">
        <v>207</v>
      </c>
      <c r="T280" s="90"/>
      <c r="U280" s="144" t="s">
        <v>207</v>
      </c>
      <c r="V280" s="90"/>
      <c r="W280" s="144" t="s">
        <v>207</v>
      </c>
      <c r="X280" s="90"/>
      <c r="Y280" s="144" t="s">
        <v>207</v>
      </c>
      <c r="Z280" s="177" t="str">
        <f>IF(AND(O280="",Q280="",S280="",U280="",W280=""),"",IF(OR(AND(O280&lt;&gt;"NA",O280&lt;&gt;"C",O280&lt;&gt;"NC",O280&lt;&gt;"SF",O280&lt;&gt;""),AND(Q280&lt;&gt;"NA",Q280&lt;&gt;"C",Q280&lt;&gt;"NC",Q280&lt;&gt;"SF",Q280&lt;&gt;""),AND(S280&lt;&gt;"NA",S280&lt;&gt;"C",S280&lt;&gt;"NC",S280&lt;&gt;"SF",S280&lt;&gt;""),AND(U280&lt;&gt;"NA",U280&lt;&gt;"C",U280&lt;&gt;"NC",U280&lt;&gt;"SF",U280&lt;&gt;""),AND(W280&lt;&gt;"NA",W280&lt;&gt;"C",W280&lt;&gt;"NC",W280&lt;&gt;"SF",W280&lt;&gt;"")),"FALSO",IF(AND(O280="NA",Q280="NA",S280="NA",U280="NA",W280="NA"),"NA",IF(OR(O280="NC",Q280="NC",S280="NC",U280="NC",W280="NC",O280="SF",Q280="SF",S280="SF",U280="SF",W280="SF"),"NC",IF(OR(O280="C",Q280="C",S280="C",U280="C",W280="C"),"C","")))))</f>
        <v>C</v>
      </c>
      <c r="AA280" s="197" t="str">
        <f>IF(AND(Y280="C",Z280="C"),"UTILIZOU O PDA CORRETAMENTE",IF(AND(Y280="C",Z280="NC"),"UTILIZOU O PDA CORRETAMENTE. NÃO HÁ FOTOS DE TODAS AS ETAPAS",IF(AND(Y280="NC",Z280="NC"),"NÃO UTILIZOU O PDA",IF(AND(Y280="NA",Z280="NA"),"NÃO AVALIADO POR FALHA DE SINCRONISMO"))))</f>
        <v>UTILIZOU O PDA CORRETAMENTE</v>
      </c>
      <c r="AB280" s="90" t="s">
        <v>207</v>
      </c>
      <c r="AC280" s="158" t="s">
        <v>6</v>
      </c>
      <c r="AD280" s="149" t="str">
        <f>E280</f>
        <v>SÃO PAULO</v>
      </c>
      <c r="AE280" s="93" t="s">
        <v>64</v>
      </c>
    </row>
    <row r="281" spans="1:31" ht="30" customHeight="1">
      <c r="A281" s="162" t="s">
        <v>201</v>
      </c>
      <c r="B281" s="176">
        <v>2619793286</v>
      </c>
      <c r="C281" s="176" t="s">
        <v>134</v>
      </c>
      <c r="D281" s="176" t="s">
        <v>125</v>
      </c>
      <c r="E281" s="176" t="s">
        <v>5</v>
      </c>
      <c r="F281" s="176" t="s">
        <v>1864</v>
      </c>
      <c r="G281" s="176">
        <v>108</v>
      </c>
      <c r="H281" s="176"/>
      <c r="I281" s="176" t="s">
        <v>316</v>
      </c>
      <c r="J281" s="176" t="s">
        <v>1618</v>
      </c>
      <c r="K281" s="176" t="s">
        <v>1865</v>
      </c>
      <c r="L281" s="204">
        <v>46331.501388888886</v>
      </c>
      <c r="M281" s="204">
        <v>46331.615972222222</v>
      </c>
      <c r="N281" s="176" t="s">
        <v>206</v>
      </c>
      <c r="O281" s="155" t="s">
        <v>230</v>
      </c>
      <c r="P281" s="90"/>
      <c r="Q281" s="144" t="s">
        <v>230</v>
      </c>
      <c r="R281" s="90"/>
      <c r="S281" s="144" t="s">
        <v>230</v>
      </c>
      <c r="T281" s="90"/>
      <c r="U281" s="144" t="s">
        <v>230</v>
      </c>
      <c r="V281" s="90"/>
      <c r="W281" s="144" t="s">
        <v>230</v>
      </c>
      <c r="X281" s="90"/>
      <c r="Y281" s="144" t="s">
        <v>231</v>
      </c>
      <c r="Z281" s="177" t="str">
        <f>IF(AND(O281="",Q281="",S281="",U281="",W281=""),"",IF(OR(AND(O281&lt;&gt;"NA",O281&lt;&gt;"C",O281&lt;&gt;"NC",O281&lt;&gt;"SF",O281&lt;&gt;""),AND(Q281&lt;&gt;"NA",Q281&lt;&gt;"C",Q281&lt;&gt;"NC",Q281&lt;&gt;"SF",Q281&lt;&gt;""),AND(S281&lt;&gt;"NA",S281&lt;&gt;"C",S281&lt;&gt;"NC",S281&lt;&gt;"SF",S281&lt;&gt;""),AND(U281&lt;&gt;"NA",U281&lt;&gt;"C",U281&lt;&gt;"NC",U281&lt;&gt;"SF",U281&lt;&gt;""),AND(W281&lt;&gt;"NA",W281&lt;&gt;"C",W281&lt;&gt;"NC",W281&lt;&gt;"SF",W281&lt;&gt;"")),"FALSO",IF(AND(O281="NA",Q281="NA",S281="NA",U281="NA",W281="NA"),"NA",IF(OR(O281="NC",Q281="NC",S281="NC",U281="NC",W281="NC",O281="SF",Q281="SF",S281="SF",U281="SF",W281="SF"),"NC",IF(OR(O281="C",Q281="C",S281="C",U281="C",W281="C"),"C","")))))</f>
        <v>NC</v>
      </c>
      <c r="AA281" s="197" t="str">
        <f>IF(AND(Y281="C",Z281="C"),"UTILIZOU O PDA CORRETAMENTE",IF(AND(Y281="C",Z281="NC"),"UTILIZOU O PDA CORRETAMENTE. NÃO HÁ FOTOS DE TODAS AS ETAPAS",IF(AND(Y281="NC",Z281="NC"),"NÃO UTILIZOU O PDA",IF(AND(Y281="NA",Z281="NA"),"NÃO AVALIADO POR FALHA DE SINCRONISMO"))))</f>
        <v>NÃO UTILIZOU O PDA</v>
      </c>
      <c r="AB281" s="90" t="s">
        <v>207</v>
      </c>
      <c r="AC281" s="158" t="s">
        <v>6</v>
      </c>
      <c r="AD281" s="149" t="str">
        <f>E281</f>
        <v>SÃO PAULO</v>
      </c>
      <c r="AE281" s="93" t="s">
        <v>64</v>
      </c>
    </row>
    <row r="282" spans="1:31" ht="30" customHeight="1">
      <c r="A282" s="162" t="s">
        <v>201</v>
      </c>
      <c r="B282" s="176">
        <v>2618890784</v>
      </c>
      <c r="C282" s="176" t="s">
        <v>128</v>
      </c>
      <c r="D282" s="176" t="s">
        <v>64</v>
      </c>
      <c r="E282" s="176" t="s">
        <v>5</v>
      </c>
      <c r="F282" s="176" t="s">
        <v>1866</v>
      </c>
      <c r="G282" s="176">
        <v>60</v>
      </c>
      <c r="H282" s="176" t="s">
        <v>217</v>
      </c>
      <c r="I282" s="176" t="s">
        <v>510</v>
      </c>
      <c r="J282" s="176" t="s">
        <v>1689</v>
      </c>
      <c r="K282" s="176" t="s">
        <v>217</v>
      </c>
      <c r="L282" s="204">
        <v>46178.586805555555</v>
      </c>
      <c r="M282" s="204">
        <v>46178.591666666667</v>
      </c>
      <c r="N282" s="176" t="s">
        <v>1632</v>
      </c>
      <c r="O282" s="155" t="s">
        <v>207</v>
      </c>
      <c r="P282" s="90"/>
      <c r="Q282" s="144" t="s">
        <v>207</v>
      </c>
      <c r="R282" s="90"/>
      <c r="S282" s="144" t="s">
        <v>207</v>
      </c>
      <c r="T282" s="90"/>
      <c r="U282" s="144" t="s">
        <v>207</v>
      </c>
      <c r="V282" s="90"/>
      <c r="W282" s="144" t="s">
        <v>207</v>
      </c>
      <c r="X282" s="90"/>
      <c r="Y282" s="144" t="s">
        <v>207</v>
      </c>
      <c r="Z282" s="177" t="str">
        <f>IF(AND(O282="",Q282="",S282="",U282="",W282=""),"",IF(OR(AND(O282&lt;&gt;"NA",O282&lt;&gt;"C",O282&lt;&gt;"NC",O282&lt;&gt;"SF",O282&lt;&gt;""),AND(Q282&lt;&gt;"NA",Q282&lt;&gt;"C",Q282&lt;&gt;"NC",Q282&lt;&gt;"SF",Q282&lt;&gt;""),AND(S282&lt;&gt;"NA",S282&lt;&gt;"C",S282&lt;&gt;"NC",S282&lt;&gt;"SF",S282&lt;&gt;""),AND(U282&lt;&gt;"NA",U282&lt;&gt;"C",U282&lt;&gt;"NC",U282&lt;&gt;"SF",U282&lt;&gt;""),AND(W282&lt;&gt;"NA",W282&lt;&gt;"C",W282&lt;&gt;"NC",W282&lt;&gt;"SF",W282&lt;&gt;"")),"FALSO",IF(AND(O282="NA",Q282="NA",S282="NA",U282="NA",W282="NA"),"NA",IF(OR(O282="NC",Q282="NC",S282="NC",U282="NC",W282="NC",O282="SF",Q282="SF",S282="SF",U282="SF",W282="SF"),"NC",IF(OR(O282="C",Q282="C",S282="C",U282="C",W282="C"),"C","")))))</f>
        <v>C</v>
      </c>
      <c r="AA282" s="197" t="str">
        <f>IF(AND(Y282="C",Z282="C"),"UTILIZOU O PDA CORRETAMENTE",IF(AND(Y282="C",Z282="NC"),"UTILIZOU O PDA CORRETAMENTE. NÃO HÁ FOTOS DE TODAS AS ETAPAS",IF(AND(Y282="NC",Z282="NC"),"NÃO UTILIZOU O PDA",IF(AND(Y282="NA",Z282="NA"),"NÃO AVALIADO POR FALHA DE SINCRONISMO"))))</f>
        <v>UTILIZOU O PDA CORRETAMENTE</v>
      </c>
      <c r="AB282" s="90" t="s">
        <v>207</v>
      </c>
      <c r="AC282" s="158" t="s">
        <v>6</v>
      </c>
      <c r="AD282" s="149" t="str">
        <f>E282</f>
        <v>SÃO PAULO</v>
      </c>
      <c r="AE282" s="93" t="s">
        <v>64</v>
      </c>
    </row>
    <row r="283" spans="1:31" ht="30" customHeight="1">
      <c r="A283" s="162" t="s">
        <v>201</v>
      </c>
      <c r="B283" s="176">
        <v>2621096938</v>
      </c>
      <c r="C283" s="176" t="s">
        <v>128</v>
      </c>
      <c r="D283" s="176" t="s">
        <v>64</v>
      </c>
      <c r="E283" s="176" t="s">
        <v>5</v>
      </c>
      <c r="F283" s="176" t="s">
        <v>1866</v>
      </c>
      <c r="G283" s="176">
        <v>464</v>
      </c>
      <c r="H283" s="176" t="s">
        <v>1867</v>
      </c>
      <c r="I283" s="176" t="s">
        <v>510</v>
      </c>
      <c r="J283" s="176" t="s">
        <v>1689</v>
      </c>
      <c r="K283" s="176" t="s">
        <v>217</v>
      </c>
      <c r="L283" s="204">
        <v>46162.440972222219</v>
      </c>
      <c r="M283" s="204">
        <v>46162.443055555559</v>
      </c>
      <c r="N283" s="176" t="s">
        <v>1632</v>
      </c>
      <c r="O283" s="155" t="s">
        <v>207</v>
      </c>
      <c r="P283" s="90"/>
      <c r="Q283" s="144" t="s">
        <v>207</v>
      </c>
      <c r="R283" s="90"/>
      <c r="S283" s="144" t="s">
        <v>207</v>
      </c>
      <c r="T283" s="90"/>
      <c r="U283" s="144" t="s">
        <v>207</v>
      </c>
      <c r="V283" s="90"/>
      <c r="W283" s="144" t="s">
        <v>207</v>
      </c>
      <c r="X283" s="90"/>
      <c r="Y283" s="144" t="s">
        <v>207</v>
      </c>
      <c r="Z283" s="177" t="str">
        <f>IF(AND(O283="",Q283="",S283="",U283="",W283=""),"",IF(OR(AND(O283&lt;&gt;"NA",O283&lt;&gt;"C",O283&lt;&gt;"NC",O283&lt;&gt;"SF",O283&lt;&gt;""),AND(Q283&lt;&gt;"NA",Q283&lt;&gt;"C",Q283&lt;&gt;"NC",Q283&lt;&gt;"SF",Q283&lt;&gt;""),AND(S283&lt;&gt;"NA",S283&lt;&gt;"C",S283&lt;&gt;"NC",S283&lt;&gt;"SF",S283&lt;&gt;""),AND(U283&lt;&gt;"NA",U283&lt;&gt;"C",U283&lt;&gt;"NC",U283&lt;&gt;"SF",U283&lt;&gt;""),AND(W283&lt;&gt;"NA",W283&lt;&gt;"C",W283&lt;&gt;"NC",W283&lt;&gt;"SF",W283&lt;&gt;"")),"FALSO",IF(AND(O283="NA",Q283="NA",S283="NA",U283="NA",W283="NA"),"NA",IF(OR(O283="NC",Q283="NC",S283="NC",U283="NC",W283="NC",O283="SF",Q283="SF",S283="SF",U283="SF",W283="SF"),"NC",IF(OR(O283="C",Q283="C",S283="C",U283="C",W283="C"),"C","")))))</f>
        <v>C</v>
      </c>
      <c r="AA283" s="197" t="str">
        <f>IF(AND(Y283="C",Z283="C"),"UTILIZOU O PDA CORRETAMENTE",IF(AND(Y283="C",Z283="NC"),"UTILIZOU O PDA CORRETAMENTE. NÃO HÁ FOTOS DE TODAS AS ETAPAS",IF(AND(Y283="NC",Z283="NC"),"NÃO UTILIZOU O PDA",IF(AND(Y283="NA",Z283="NA"),"NÃO AVALIADO POR FALHA DE SINCRONISMO"))))</f>
        <v>UTILIZOU O PDA CORRETAMENTE</v>
      </c>
      <c r="AB283" s="90" t="s">
        <v>207</v>
      </c>
      <c r="AC283" s="158" t="s">
        <v>6</v>
      </c>
      <c r="AD283" s="149" t="str">
        <f>E283</f>
        <v>SÃO PAULO</v>
      </c>
      <c r="AE283" s="93" t="s">
        <v>64</v>
      </c>
    </row>
    <row r="284" spans="1:31" ht="30" customHeight="1">
      <c r="A284" s="162" t="s">
        <v>201</v>
      </c>
      <c r="B284" s="176">
        <v>2694247696</v>
      </c>
      <c r="C284" s="176" t="s">
        <v>1719</v>
      </c>
      <c r="D284" s="176" t="s">
        <v>64</v>
      </c>
      <c r="E284" s="176" t="s">
        <v>5</v>
      </c>
      <c r="F284" s="176" t="s">
        <v>1390</v>
      </c>
      <c r="G284" s="176">
        <v>149</v>
      </c>
      <c r="H284" s="176" t="s">
        <v>208</v>
      </c>
      <c r="I284" s="176" t="s">
        <v>840</v>
      </c>
      <c r="J284" s="176" t="s">
        <v>1721</v>
      </c>
      <c r="K284" s="176" t="s">
        <v>1868</v>
      </c>
      <c r="L284" s="204">
        <v>46169.465277777781</v>
      </c>
      <c r="M284" s="204">
        <v>46169.47152777778</v>
      </c>
      <c r="N284" s="176" t="s">
        <v>1698</v>
      </c>
      <c r="O284" s="155" t="s">
        <v>207</v>
      </c>
      <c r="P284" s="90"/>
      <c r="Q284" s="144" t="s">
        <v>207</v>
      </c>
      <c r="R284" s="90"/>
      <c r="S284" s="144" t="s">
        <v>207</v>
      </c>
      <c r="T284" s="90"/>
      <c r="U284" s="144" t="s">
        <v>207</v>
      </c>
      <c r="V284" s="90"/>
      <c r="W284" s="144" t="s">
        <v>207</v>
      </c>
      <c r="X284" s="90"/>
      <c r="Y284" s="144" t="s">
        <v>207</v>
      </c>
      <c r="Z284" s="177" t="str">
        <f>IF(AND(O284="",Q284="",S284="",U284="",W284=""),"",IF(OR(AND(O284&lt;&gt;"NA",O284&lt;&gt;"C",O284&lt;&gt;"NC",O284&lt;&gt;"SF",O284&lt;&gt;""),AND(Q284&lt;&gt;"NA",Q284&lt;&gt;"C",Q284&lt;&gt;"NC",Q284&lt;&gt;"SF",Q284&lt;&gt;""),AND(S284&lt;&gt;"NA",S284&lt;&gt;"C",S284&lt;&gt;"NC",S284&lt;&gt;"SF",S284&lt;&gt;""),AND(U284&lt;&gt;"NA",U284&lt;&gt;"C",U284&lt;&gt;"NC",U284&lt;&gt;"SF",U284&lt;&gt;""),AND(W284&lt;&gt;"NA",W284&lt;&gt;"C",W284&lt;&gt;"NC",W284&lt;&gt;"SF",W284&lt;&gt;"")),"FALSO",IF(AND(O284="NA",Q284="NA",S284="NA",U284="NA",W284="NA"),"NA",IF(OR(O284="NC",Q284="NC",S284="NC",U284="NC",W284="NC",O284="SF",Q284="SF",S284="SF",U284="SF",W284="SF"),"NC",IF(OR(O284="C",Q284="C",S284="C",U284="C",W284="C"),"C","")))))</f>
        <v>C</v>
      </c>
      <c r="AA284" s="197" t="str">
        <f>IF(AND(Y284="C",Z284="C"),"UTILIZOU O PDA CORRETAMENTE",IF(AND(Y284="C",Z284="NC"),"UTILIZOU O PDA CORRETAMENTE. NÃO HÁ FOTOS DE TODAS AS ETAPAS",IF(AND(Y284="NC",Z284="NC"),"NÃO UTILIZOU O PDA",IF(AND(Y284="NA",Z284="NA"),"NÃO AVALIADO POR FALHA DE SINCRONISMO"))))</f>
        <v>UTILIZOU O PDA CORRETAMENTE</v>
      </c>
      <c r="AB284" s="90" t="s">
        <v>207</v>
      </c>
      <c r="AC284" s="158" t="s">
        <v>6</v>
      </c>
      <c r="AD284" s="149" t="str">
        <f>E284</f>
        <v>SÃO PAULO</v>
      </c>
      <c r="AE284" s="93" t="s">
        <v>64</v>
      </c>
    </row>
    <row r="285" spans="1:31" ht="30" customHeight="1">
      <c r="A285" s="162" t="s">
        <v>201</v>
      </c>
      <c r="B285" s="176">
        <v>2621514360</v>
      </c>
      <c r="C285" s="176" t="s">
        <v>131</v>
      </c>
      <c r="D285" s="176" t="s">
        <v>64</v>
      </c>
      <c r="E285" s="176" t="s">
        <v>5</v>
      </c>
      <c r="F285" s="176" t="s">
        <v>1869</v>
      </c>
      <c r="G285" s="176">
        <v>374</v>
      </c>
      <c r="H285" s="176"/>
      <c r="I285" s="176" t="s">
        <v>316</v>
      </c>
      <c r="J285" s="176" t="s">
        <v>1594</v>
      </c>
      <c r="K285" s="176"/>
      <c r="L285" s="204">
        <v>46164.542361111111</v>
      </c>
      <c r="M285" s="204">
        <v>46164.549305555556</v>
      </c>
      <c r="N285" s="176" t="s">
        <v>1632</v>
      </c>
      <c r="O285" s="155" t="s">
        <v>207</v>
      </c>
      <c r="P285" s="90"/>
      <c r="Q285" s="144" t="s">
        <v>207</v>
      </c>
      <c r="R285" s="90"/>
      <c r="S285" s="144" t="s">
        <v>207</v>
      </c>
      <c r="T285" s="90"/>
      <c r="U285" s="144" t="s">
        <v>207</v>
      </c>
      <c r="V285" s="90"/>
      <c r="W285" s="144" t="s">
        <v>207</v>
      </c>
      <c r="X285" s="90"/>
      <c r="Y285" s="144" t="s">
        <v>207</v>
      </c>
      <c r="Z285" s="177" t="str">
        <f>IF(AND(O285="",Q285="",S285="",U285="",W285=""),"",IF(OR(AND(O285&lt;&gt;"NA",O285&lt;&gt;"C",O285&lt;&gt;"NC",O285&lt;&gt;"SF",O285&lt;&gt;""),AND(Q285&lt;&gt;"NA",Q285&lt;&gt;"C",Q285&lt;&gt;"NC",Q285&lt;&gt;"SF",Q285&lt;&gt;""),AND(S285&lt;&gt;"NA",S285&lt;&gt;"C",S285&lt;&gt;"NC",S285&lt;&gt;"SF",S285&lt;&gt;""),AND(U285&lt;&gt;"NA",U285&lt;&gt;"C",U285&lt;&gt;"NC",U285&lt;&gt;"SF",U285&lt;&gt;""),AND(W285&lt;&gt;"NA",W285&lt;&gt;"C",W285&lt;&gt;"NC",W285&lt;&gt;"SF",W285&lt;&gt;"")),"FALSO",IF(AND(O285="NA",Q285="NA",S285="NA",U285="NA",W285="NA"),"NA",IF(OR(O285="NC",Q285="NC",S285="NC",U285="NC",W285="NC",O285="SF",Q285="SF",S285="SF",U285="SF",W285="SF"),"NC",IF(OR(O285="C",Q285="C",S285="C",U285="C",W285="C"),"C","")))))</f>
        <v>C</v>
      </c>
      <c r="AA285" s="197" t="str">
        <f>IF(AND(Y285="C",Z285="C"),"UTILIZOU O PDA CORRETAMENTE",IF(AND(Y285="C",Z285="NC"),"UTILIZOU O PDA CORRETAMENTE. NÃO HÁ FOTOS DE TODAS AS ETAPAS",IF(AND(Y285="NC",Z285="NC"),"NÃO UTILIZOU O PDA",IF(AND(Y285="NA",Z285="NA"),"NÃO AVALIADO POR FALHA DE SINCRONISMO"))))</f>
        <v>UTILIZOU O PDA CORRETAMENTE</v>
      </c>
      <c r="AB285" s="90" t="s">
        <v>207</v>
      </c>
      <c r="AC285" s="158" t="s">
        <v>6</v>
      </c>
      <c r="AD285" s="149" t="str">
        <f>E285</f>
        <v>SÃO PAULO</v>
      </c>
      <c r="AE285" s="93" t="s">
        <v>64</v>
      </c>
    </row>
    <row r="286" spans="1:31" ht="30" customHeight="1">
      <c r="A286" s="162" t="s">
        <v>201</v>
      </c>
      <c r="B286" s="176">
        <v>2693179083</v>
      </c>
      <c r="C286" s="176" t="s">
        <v>128</v>
      </c>
      <c r="D286" s="176" t="s">
        <v>64</v>
      </c>
      <c r="E286" s="176" t="s">
        <v>5</v>
      </c>
      <c r="F286" s="176" t="s">
        <v>815</v>
      </c>
      <c r="G286" s="176">
        <v>71</v>
      </c>
      <c r="H286" s="176"/>
      <c r="I286" s="176" t="s">
        <v>241</v>
      </c>
      <c r="J286" s="176" t="s">
        <v>1591</v>
      </c>
      <c r="K286" s="176"/>
      <c r="L286" s="204">
        <v>46155.537499999999</v>
      </c>
      <c r="M286" s="204">
        <v>46155.539583333331</v>
      </c>
      <c r="N286" s="176" t="s">
        <v>1614</v>
      </c>
      <c r="O286" s="155" t="s">
        <v>207</v>
      </c>
      <c r="P286" s="90"/>
      <c r="Q286" s="144" t="s">
        <v>207</v>
      </c>
      <c r="R286" s="90"/>
      <c r="S286" s="144" t="s">
        <v>207</v>
      </c>
      <c r="T286" s="90"/>
      <c r="U286" s="144" t="s">
        <v>207</v>
      </c>
      <c r="V286" s="90"/>
      <c r="W286" s="144" t="s">
        <v>207</v>
      </c>
      <c r="X286" s="90"/>
      <c r="Y286" s="144" t="s">
        <v>207</v>
      </c>
      <c r="Z286" s="177" t="str">
        <f>IF(AND(O286="",Q286="",S286="",U286="",W286=""),"",IF(OR(AND(O286&lt;&gt;"NA",O286&lt;&gt;"C",O286&lt;&gt;"NC",O286&lt;&gt;"SF",O286&lt;&gt;""),AND(Q286&lt;&gt;"NA",Q286&lt;&gt;"C",Q286&lt;&gt;"NC",Q286&lt;&gt;"SF",Q286&lt;&gt;""),AND(S286&lt;&gt;"NA",S286&lt;&gt;"C",S286&lt;&gt;"NC",S286&lt;&gt;"SF",S286&lt;&gt;""),AND(U286&lt;&gt;"NA",U286&lt;&gt;"C",U286&lt;&gt;"NC",U286&lt;&gt;"SF",U286&lt;&gt;""),AND(W286&lt;&gt;"NA",W286&lt;&gt;"C",W286&lt;&gt;"NC",W286&lt;&gt;"SF",W286&lt;&gt;"")),"FALSO",IF(AND(O286="NA",Q286="NA",S286="NA",U286="NA",W286="NA"),"NA",IF(OR(O286="NC",Q286="NC",S286="NC",U286="NC",W286="NC",O286="SF",Q286="SF",S286="SF",U286="SF",W286="SF"),"NC",IF(OR(O286="C",Q286="C",S286="C",U286="C",W286="C"),"C","")))))</f>
        <v>C</v>
      </c>
      <c r="AA286" s="197" t="str">
        <f>IF(AND(Y286="C",Z286="C"),"UTILIZOU O PDA CORRETAMENTE",IF(AND(Y286="C",Z286="NC"),"UTILIZOU O PDA CORRETAMENTE. NÃO HÁ FOTOS DE TODAS AS ETAPAS",IF(AND(Y286="NC",Z286="NC"),"NÃO UTILIZOU O PDA",IF(AND(Y286="NA",Z286="NA"),"NÃO AVALIADO POR FALHA DE SINCRONISMO"))))</f>
        <v>UTILIZOU O PDA CORRETAMENTE</v>
      </c>
      <c r="AB286" s="90" t="s">
        <v>207</v>
      </c>
      <c r="AC286" s="158" t="s">
        <v>6</v>
      </c>
      <c r="AD286" s="149" t="str">
        <f>E286</f>
        <v>SÃO PAULO</v>
      </c>
      <c r="AE286" s="93" t="s">
        <v>64</v>
      </c>
    </row>
    <row r="287" spans="1:31" ht="30" customHeight="1">
      <c r="A287" s="162" t="s">
        <v>201</v>
      </c>
      <c r="B287" s="176">
        <v>2693644958</v>
      </c>
      <c r="C287" s="176" t="s">
        <v>128</v>
      </c>
      <c r="D287" s="176" t="s">
        <v>64</v>
      </c>
      <c r="E287" s="176" t="s">
        <v>5</v>
      </c>
      <c r="F287" s="176" t="s">
        <v>1870</v>
      </c>
      <c r="G287" s="176">
        <v>23</v>
      </c>
      <c r="H287" s="176" t="s">
        <v>211</v>
      </c>
      <c r="I287" s="176" t="s">
        <v>332</v>
      </c>
      <c r="J287" s="176" t="s">
        <v>1594</v>
      </c>
      <c r="K287" s="176"/>
      <c r="L287" s="204">
        <v>46161.377083333333</v>
      </c>
      <c r="M287" s="204">
        <v>46161.378472222219</v>
      </c>
      <c r="N287" s="176" t="s">
        <v>1592</v>
      </c>
      <c r="O287" s="155" t="s">
        <v>207</v>
      </c>
      <c r="P287" s="90"/>
      <c r="Q287" s="144" t="s">
        <v>207</v>
      </c>
      <c r="R287" s="90"/>
      <c r="S287" s="144" t="s">
        <v>207</v>
      </c>
      <c r="T287" s="90"/>
      <c r="U287" s="144" t="s">
        <v>207</v>
      </c>
      <c r="V287" s="90"/>
      <c r="W287" s="144" t="s">
        <v>207</v>
      </c>
      <c r="X287" s="90"/>
      <c r="Y287" s="144" t="s">
        <v>207</v>
      </c>
      <c r="Z287" s="177" t="str">
        <f>IF(AND(O287="",Q287="",S287="",U287="",W287=""),"",IF(OR(AND(O287&lt;&gt;"NA",O287&lt;&gt;"C",O287&lt;&gt;"NC",O287&lt;&gt;"SF",O287&lt;&gt;""),AND(Q287&lt;&gt;"NA",Q287&lt;&gt;"C",Q287&lt;&gt;"NC",Q287&lt;&gt;"SF",Q287&lt;&gt;""),AND(S287&lt;&gt;"NA",S287&lt;&gt;"C",S287&lt;&gt;"NC",S287&lt;&gt;"SF",S287&lt;&gt;""),AND(U287&lt;&gt;"NA",U287&lt;&gt;"C",U287&lt;&gt;"NC",U287&lt;&gt;"SF",U287&lt;&gt;""),AND(W287&lt;&gt;"NA",W287&lt;&gt;"C",W287&lt;&gt;"NC",W287&lt;&gt;"SF",W287&lt;&gt;"")),"FALSO",IF(AND(O287="NA",Q287="NA",S287="NA",U287="NA",W287="NA"),"NA",IF(OR(O287="NC",Q287="NC",S287="NC",U287="NC",W287="NC",O287="SF",Q287="SF",S287="SF",U287="SF",W287="SF"),"NC",IF(OR(O287="C",Q287="C",S287="C",U287="C",W287="C"),"C","")))))</f>
        <v>C</v>
      </c>
      <c r="AA287" s="197" t="str">
        <f>IF(AND(Y287="C",Z287="C"),"UTILIZOU O PDA CORRETAMENTE",IF(AND(Y287="C",Z287="NC"),"UTILIZOU O PDA CORRETAMENTE. NÃO HÁ FOTOS DE TODAS AS ETAPAS",IF(AND(Y287="NC",Z287="NC"),"NÃO UTILIZOU O PDA",IF(AND(Y287="NA",Z287="NA"),"NÃO AVALIADO POR FALHA DE SINCRONISMO"))))</f>
        <v>UTILIZOU O PDA CORRETAMENTE</v>
      </c>
      <c r="AB287" s="90" t="s">
        <v>207</v>
      </c>
      <c r="AC287" s="158" t="s">
        <v>6</v>
      </c>
      <c r="AD287" s="149" t="str">
        <f>E287</f>
        <v>SÃO PAULO</v>
      </c>
      <c r="AE287" s="93" t="s">
        <v>64</v>
      </c>
    </row>
    <row r="288" spans="1:31" ht="30" customHeight="1">
      <c r="A288" s="162" t="s">
        <v>201</v>
      </c>
      <c r="B288" s="176">
        <v>2693063482</v>
      </c>
      <c r="C288" s="176" t="s">
        <v>128</v>
      </c>
      <c r="D288" s="176" t="s">
        <v>64</v>
      </c>
      <c r="E288" s="176" t="s">
        <v>5</v>
      </c>
      <c r="F288" s="176" t="s">
        <v>1871</v>
      </c>
      <c r="G288" s="176">
        <v>532</v>
      </c>
      <c r="H288" s="176"/>
      <c r="I288" s="176" t="s">
        <v>439</v>
      </c>
      <c r="J288" s="176" t="s">
        <v>1591</v>
      </c>
      <c r="K288" s="176"/>
      <c r="L288" s="204">
        <v>46154.443749999999</v>
      </c>
      <c r="M288" s="204">
        <v>46154.445138888892</v>
      </c>
      <c r="N288" s="176" t="s">
        <v>1614</v>
      </c>
      <c r="O288" s="155" t="s">
        <v>207</v>
      </c>
      <c r="P288" s="90"/>
      <c r="Q288" s="144" t="s">
        <v>207</v>
      </c>
      <c r="R288" s="90"/>
      <c r="S288" s="144" t="s">
        <v>207</v>
      </c>
      <c r="T288" s="90"/>
      <c r="U288" s="144" t="s">
        <v>207</v>
      </c>
      <c r="V288" s="90"/>
      <c r="W288" s="144" t="s">
        <v>207</v>
      </c>
      <c r="X288" s="90"/>
      <c r="Y288" s="144" t="s">
        <v>207</v>
      </c>
      <c r="Z288" s="177" t="str">
        <f>IF(AND(O288="",Q288="",S288="",U288="",W288=""),"",IF(OR(AND(O288&lt;&gt;"NA",O288&lt;&gt;"C",O288&lt;&gt;"NC",O288&lt;&gt;"SF",O288&lt;&gt;""),AND(Q288&lt;&gt;"NA",Q288&lt;&gt;"C",Q288&lt;&gt;"NC",Q288&lt;&gt;"SF",Q288&lt;&gt;""),AND(S288&lt;&gt;"NA",S288&lt;&gt;"C",S288&lt;&gt;"NC",S288&lt;&gt;"SF",S288&lt;&gt;""),AND(U288&lt;&gt;"NA",U288&lt;&gt;"C",U288&lt;&gt;"NC",U288&lt;&gt;"SF",U288&lt;&gt;""),AND(W288&lt;&gt;"NA",W288&lt;&gt;"C",W288&lt;&gt;"NC",W288&lt;&gt;"SF",W288&lt;&gt;"")),"FALSO",IF(AND(O288="NA",Q288="NA",S288="NA",U288="NA",W288="NA"),"NA",IF(OR(O288="NC",Q288="NC",S288="NC",U288="NC",W288="NC",O288="SF",Q288="SF",S288="SF",U288="SF",W288="SF"),"NC",IF(OR(O288="C",Q288="C",S288="C",U288="C",W288="C"),"C","")))))</f>
        <v>C</v>
      </c>
      <c r="AA288" s="197" t="str">
        <f>IF(AND(Y288="C",Z288="C"),"UTILIZOU O PDA CORRETAMENTE",IF(AND(Y288="C",Z288="NC"),"UTILIZOU O PDA CORRETAMENTE. NÃO HÁ FOTOS DE TODAS AS ETAPAS",IF(AND(Y288="NC",Z288="NC"),"NÃO UTILIZOU O PDA",IF(AND(Y288="NA",Z288="NA"),"NÃO AVALIADO POR FALHA DE SINCRONISMO"))))</f>
        <v>UTILIZOU O PDA CORRETAMENTE</v>
      </c>
      <c r="AB288" s="90" t="s">
        <v>207</v>
      </c>
      <c r="AC288" s="158" t="s">
        <v>6</v>
      </c>
      <c r="AD288" s="149" t="str">
        <f>E288</f>
        <v>SÃO PAULO</v>
      </c>
      <c r="AE288" s="93" t="s">
        <v>64</v>
      </c>
    </row>
    <row r="289" spans="1:31" ht="30" customHeight="1">
      <c r="A289" s="162" t="s">
        <v>201</v>
      </c>
      <c r="B289" s="176">
        <v>2693078843</v>
      </c>
      <c r="C289" s="176" t="s">
        <v>132</v>
      </c>
      <c r="D289" s="176" t="s">
        <v>64</v>
      </c>
      <c r="E289" s="176" t="s">
        <v>5</v>
      </c>
      <c r="F289" s="176" t="s">
        <v>1872</v>
      </c>
      <c r="G289" s="176">
        <v>48</v>
      </c>
      <c r="H289" s="176" t="s">
        <v>1873</v>
      </c>
      <c r="I289" s="176" t="s">
        <v>397</v>
      </c>
      <c r="J289" s="176" t="s">
        <v>1594</v>
      </c>
      <c r="K289" s="176" t="s">
        <v>217</v>
      </c>
      <c r="L289" s="204">
        <v>46154.49722222222</v>
      </c>
      <c r="M289" s="204">
        <v>46154.5</v>
      </c>
      <c r="N289" s="176" t="s">
        <v>277</v>
      </c>
      <c r="O289" s="155" t="s">
        <v>207</v>
      </c>
      <c r="P289" s="90"/>
      <c r="Q289" s="144" t="s">
        <v>207</v>
      </c>
      <c r="R289" s="90"/>
      <c r="S289" s="144" t="s">
        <v>207</v>
      </c>
      <c r="T289" s="90"/>
      <c r="U289" s="144" t="s">
        <v>207</v>
      </c>
      <c r="V289" s="90"/>
      <c r="W289" s="144" t="s">
        <v>207</v>
      </c>
      <c r="X289" s="90"/>
      <c r="Y289" s="144" t="s">
        <v>207</v>
      </c>
      <c r="Z289" s="177" t="str">
        <f>IF(AND(O289="",Q289="",S289="",U289="",W289=""),"",IF(OR(AND(O289&lt;&gt;"NA",O289&lt;&gt;"C",O289&lt;&gt;"NC",O289&lt;&gt;"SF",O289&lt;&gt;""),AND(Q289&lt;&gt;"NA",Q289&lt;&gt;"C",Q289&lt;&gt;"NC",Q289&lt;&gt;"SF",Q289&lt;&gt;""),AND(S289&lt;&gt;"NA",S289&lt;&gt;"C",S289&lt;&gt;"NC",S289&lt;&gt;"SF",S289&lt;&gt;""),AND(U289&lt;&gt;"NA",U289&lt;&gt;"C",U289&lt;&gt;"NC",U289&lt;&gt;"SF",U289&lt;&gt;""),AND(W289&lt;&gt;"NA",W289&lt;&gt;"C",W289&lt;&gt;"NC",W289&lt;&gt;"SF",W289&lt;&gt;"")),"FALSO",IF(AND(O289="NA",Q289="NA",S289="NA",U289="NA",W289="NA"),"NA",IF(OR(O289="NC",Q289="NC",S289="NC",U289="NC",W289="NC",O289="SF",Q289="SF",S289="SF",U289="SF",W289="SF"),"NC",IF(OR(O289="C",Q289="C",S289="C",U289="C",W289="C"),"C","")))))</f>
        <v>C</v>
      </c>
      <c r="AA289" s="197" t="str">
        <f>IF(AND(Y289="C",Z289="C"),"UTILIZOU O PDA CORRETAMENTE",IF(AND(Y289="C",Z289="NC"),"UTILIZOU O PDA CORRETAMENTE. NÃO HÁ FOTOS DE TODAS AS ETAPAS",IF(AND(Y289="NC",Z289="NC"),"NÃO UTILIZOU O PDA",IF(AND(Y289="NA",Z289="NA"),"NÃO AVALIADO POR FALHA DE SINCRONISMO"))))</f>
        <v>UTILIZOU O PDA CORRETAMENTE</v>
      </c>
      <c r="AB289" s="90" t="s">
        <v>207</v>
      </c>
      <c r="AC289" s="158" t="s">
        <v>6</v>
      </c>
      <c r="AD289" s="149" t="str">
        <f>E289</f>
        <v>SÃO PAULO</v>
      </c>
      <c r="AE289" s="93" t="s">
        <v>64</v>
      </c>
    </row>
    <row r="290" spans="1:31" ht="30" customHeight="1">
      <c r="A290" s="162" t="s">
        <v>201</v>
      </c>
      <c r="B290" s="176">
        <v>2694289527</v>
      </c>
      <c r="C290" s="176" t="s">
        <v>1719</v>
      </c>
      <c r="D290" s="176" t="s">
        <v>64</v>
      </c>
      <c r="E290" s="176" t="s">
        <v>5</v>
      </c>
      <c r="F290" s="176" t="s">
        <v>1874</v>
      </c>
      <c r="G290" s="176">
        <v>170</v>
      </c>
      <c r="H290" s="176" t="s">
        <v>214</v>
      </c>
      <c r="I290" s="176" t="s">
        <v>283</v>
      </c>
      <c r="J290" s="176" t="s">
        <v>1721</v>
      </c>
      <c r="K290" s="176" t="s">
        <v>1875</v>
      </c>
      <c r="L290" s="204">
        <v>46169.605555555558</v>
      </c>
      <c r="M290" s="204">
        <v>46169.615277777775</v>
      </c>
      <c r="N290" s="176" t="s">
        <v>1598</v>
      </c>
      <c r="O290" s="155" t="s">
        <v>207</v>
      </c>
      <c r="P290" s="90"/>
      <c r="Q290" s="155" t="s">
        <v>207</v>
      </c>
      <c r="R290" s="90"/>
      <c r="S290" s="155" t="s">
        <v>207</v>
      </c>
      <c r="T290" s="90"/>
      <c r="U290" s="155" t="s">
        <v>207</v>
      </c>
      <c r="V290" s="90"/>
      <c r="W290" s="155" t="s">
        <v>207</v>
      </c>
      <c r="X290" s="90"/>
      <c r="Y290" s="144" t="s">
        <v>207</v>
      </c>
      <c r="Z290" s="177" t="str">
        <f>IF(AND(O290="",Q290="",S290="",U290="",W290=""),"",IF(OR(AND(O290&lt;&gt;"NA",O290&lt;&gt;"C",O290&lt;&gt;"NC",O290&lt;&gt;"SF",O290&lt;&gt;""),AND(Q290&lt;&gt;"NA",Q290&lt;&gt;"C",Q290&lt;&gt;"NC",Q290&lt;&gt;"SF",Q290&lt;&gt;""),AND(S290&lt;&gt;"NA",S290&lt;&gt;"C",S290&lt;&gt;"NC",S290&lt;&gt;"SF",S290&lt;&gt;""),AND(U290&lt;&gt;"NA",U290&lt;&gt;"C",U290&lt;&gt;"NC",U290&lt;&gt;"SF",U290&lt;&gt;""),AND(W290&lt;&gt;"NA",W290&lt;&gt;"C",W290&lt;&gt;"NC",W290&lt;&gt;"SF",W290&lt;&gt;"")),"FALSO",IF(AND(O290="NA",Q290="NA",S290="NA",U290="NA",W290="NA"),"NA",IF(OR(O290="NC",Q290="NC",S290="NC",U290="NC",W290="NC",O290="SF",Q290="SF",S290="SF",U290="SF",W290="SF"),"NC",IF(OR(O290="C",Q290="C",S290="C",U290="C",W290="C"),"C","")))))</f>
        <v>C</v>
      </c>
      <c r="AA290" s="197" t="str">
        <f>IF(AND(Y290="C",Z290="C"),"UTILIZOU O PDA CORRETAMENTE",IF(AND(Y290="C",Z290="NC"),"UTILIZOU O PDA CORRETAMENTE. NÃO HÁ FOTOS DE TODAS AS ETAPAS",IF(AND(Y290="NC",Z290="NC"),"NÃO UTILIZOU O PDA",IF(AND(Y290="NA",Z290="NA"),"NÃO AVALIADO POR FALHA DE SINCRONISMO"))))</f>
        <v>UTILIZOU O PDA CORRETAMENTE</v>
      </c>
      <c r="AB290" s="90" t="s">
        <v>207</v>
      </c>
      <c r="AC290" s="158" t="s">
        <v>6</v>
      </c>
      <c r="AD290" s="149" t="str">
        <f>E290</f>
        <v>SÃO PAULO</v>
      </c>
      <c r="AE290" s="93" t="s">
        <v>64</v>
      </c>
    </row>
    <row r="291" spans="1:31" ht="30" customHeight="1">
      <c r="A291" s="221" t="s">
        <v>201</v>
      </c>
      <c r="B291" s="222">
        <v>2620212033</v>
      </c>
      <c r="C291" s="222" t="s">
        <v>128</v>
      </c>
      <c r="D291" s="222" t="s">
        <v>64</v>
      </c>
      <c r="E291" s="222" t="s">
        <v>5</v>
      </c>
      <c r="F291" s="222" t="s">
        <v>1876</v>
      </c>
      <c r="G291" s="222">
        <v>73</v>
      </c>
      <c r="H291" s="222"/>
      <c r="I291" s="222" t="s">
        <v>325</v>
      </c>
      <c r="J291" s="222" t="s">
        <v>1591</v>
      </c>
      <c r="K291" s="222"/>
      <c r="L291" s="223">
        <v>46156.395833333336</v>
      </c>
      <c r="M291" s="223">
        <v>46156.396527777775</v>
      </c>
      <c r="N291" s="222" t="s">
        <v>1596</v>
      </c>
      <c r="O291" s="155" t="s">
        <v>207</v>
      </c>
      <c r="P291" s="90"/>
      <c r="Q291" s="144" t="s">
        <v>207</v>
      </c>
      <c r="R291" s="90"/>
      <c r="S291" s="144" t="s">
        <v>207</v>
      </c>
      <c r="T291" s="90"/>
      <c r="U291" s="144" t="s">
        <v>207</v>
      </c>
      <c r="V291" s="90"/>
      <c r="W291" s="144" t="s">
        <v>207</v>
      </c>
      <c r="X291" s="90"/>
      <c r="Y291" s="144" t="s">
        <v>207</v>
      </c>
      <c r="Z291" s="177" t="str">
        <f>IF(AND(O291="",Q291="",S291="",U291="",W291=""),"",IF(OR(AND(O291&lt;&gt;"NA",O291&lt;&gt;"C",O291&lt;&gt;"NC",O291&lt;&gt;"SF",O291&lt;&gt;""),AND(Q291&lt;&gt;"NA",Q291&lt;&gt;"C",Q291&lt;&gt;"NC",Q291&lt;&gt;"SF",Q291&lt;&gt;""),AND(S291&lt;&gt;"NA",S291&lt;&gt;"C",S291&lt;&gt;"NC",S291&lt;&gt;"SF",S291&lt;&gt;""),AND(U291&lt;&gt;"NA",U291&lt;&gt;"C",U291&lt;&gt;"NC",U291&lt;&gt;"SF",U291&lt;&gt;""),AND(W291&lt;&gt;"NA",W291&lt;&gt;"C",W291&lt;&gt;"NC",W291&lt;&gt;"SF",W291&lt;&gt;"")),"FALSO",IF(AND(O291="NA",Q291="NA",S291="NA",U291="NA",W291="NA"),"NA",IF(OR(O291="NC",Q291="NC",S291="NC",U291="NC",W291="NC",O291="SF",Q291="SF",S291="SF",U291="SF",W291="SF"),"NC",IF(OR(O291="C",Q291="C",S291="C",U291="C",W291="C"),"C","")))))</f>
        <v>C</v>
      </c>
      <c r="AA291" s="197" t="str">
        <f>IF(AND(Y291="C",Z291="C"),"UTILIZOU O PDA CORRETAMENTE",IF(AND(Y291="C",Z291="NC"),"UTILIZOU O PDA CORRETAMENTE. NÃO HÁ FOTOS DE TODAS AS ETAPAS",IF(AND(Y291="NC",Z291="NC"),"NÃO UTILIZOU O PDA",IF(AND(Y291="NA",Z291="NA"),"NÃO AVALIADO POR FALHA DE SINCRONISMO"))))</f>
        <v>UTILIZOU O PDA CORRETAMENTE</v>
      </c>
      <c r="AB291" s="90" t="s">
        <v>207</v>
      </c>
      <c r="AC291" s="158" t="s">
        <v>6</v>
      </c>
      <c r="AD291" s="149" t="str">
        <f>E291</f>
        <v>SÃO PAULO</v>
      </c>
      <c r="AE291" s="93" t="s">
        <v>64</v>
      </c>
    </row>
    <row r="292" spans="1:31" ht="30" customHeight="1">
      <c r="A292" s="162" t="s">
        <v>201</v>
      </c>
      <c r="B292" s="176">
        <v>2618304763</v>
      </c>
      <c r="C292" s="176" t="s">
        <v>132</v>
      </c>
      <c r="D292" s="176" t="s">
        <v>64</v>
      </c>
      <c r="E292" s="176" t="s">
        <v>5</v>
      </c>
      <c r="F292" s="176" t="s">
        <v>1877</v>
      </c>
      <c r="G292" s="176">
        <v>0</v>
      </c>
      <c r="H292" s="176" t="s">
        <v>1878</v>
      </c>
      <c r="I292" s="176" t="s">
        <v>316</v>
      </c>
      <c r="J292" s="176" t="s">
        <v>1591</v>
      </c>
      <c r="K292" s="176"/>
      <c r="L292" s="204">
        <v>46027.495138888888</v>
      </c>
      <c r="M292" s="204">
        <v>46027.498611111114</v>
      </c>
      <c r="N292" s="176" t="s">
        <v>1636</v>
      </c>
      <c r="O292" s="155" t="s">
        <v>207</v>
      </c>
      <c r="P292" s="90"/>
      <c r="Q292" s="144" t="s">
        <v>207</v>
      </c>
      <c r="R292" s="90"/>
      <c r="S292" s="144" t="s">
        <v>207</v>
      </c>
      <c r="T292" s="90"/>
      <c r="U292" s="144" t="s">
        <v>207</v>
      </c>
      <c r="V292" s="90"/>
      <c r="W292" s="144" t="s">
        <v>207</v>
      </c>
      <c r="X292" s="90"/>
      <c r="Y292" s="144" t="s">
        <v>207</v>
      </c>
      <c r="Z292" s="177" t="str">
        <f>IF(AND(O292="",Q292="",S292="",U292="",W292=""),"",IF(OR(AND(O292&lt;&gt;"NA",O292&lt;&gt;"C",O292&lt;&gt;"NC",O292&lt;&gt;"SF",O292&lt;&gt;""),AND(Q292&lt;&gt;"NA",Q292&lt;&gt;"C",Q292&lt;&gt;"NC",Q292&lt;&gt;"SF",Q292&lt;&gt;""),AND(S292&lt;&gt;"NA",S292&lt;&gt;"C",S292&lt;&gt;"NC",S292&lt;&gt;"SF",S292&lt;&gt;""),AND(U292&lt;&gt;"NA",U292&lt;&gt;"C",U292&lt;&gt;"NC",U292&lt;&gt;"SF",U292&lt;&gt;""),AND(W292&lt;&gt;"NA",W292&lt;&gt;"C",W292&lt;&gt;"NC",W292&lt;&gt;"SF",W292&lt;&gt;"")),"FALSO",IF(AND(O292="NA",Q292="NA",S292="NA",U292="NA",W292="NA"),"NA",IF(OR(O292="NC",Q292="NC",S292="NC",U292="NC",W292="NC",O292="SF",Q292="SF",S292="SF",U292="SF",W292="SF"),"NC",IF(OR(O292="C",Q292="C",S292="C",U292="C",W292="C"),"C","")))))</f>
        <v>C</v>
      </c>
      <c r="AA292" s="197" t="str">
        <f>IF(AND(Y292="C",Z292="C"),"UTILIZOU O PDA CORRETAMENTE",IF(AND(Y292="C",Z292="NC"),"UTILIZOU O PDA CORRETAMENTE. NÃO HÁ FOTOS DE TODAS AS ETAPAS",IF(AND(Y292="NC",Z292="NC"),"NÃO UTILIZOU O PDA",IF(AND(Y292="NA",Z292="NA"),"NÃO AVALIADO POR FALHA DE SINCRONISMO"))))</f>
        <v>UTILIZOU O PDA CORRETAMENTE</v>
      </c>
      <c r="AB292" s="90" t="s">
        <v>207</v>
      </c>
      <c r="AC292" s="158" t="s">
        <v>6</v>
      </c>
      <c r="AD292" s="149" t="str">
        <f>E292</f>
        <v>SÃO PAULO</v>
      </c>
      <c r="AE292" s="93" t="s">
        <v>64</v>
      </c>
    </row>
    <row r="293" spans="1:31" ht="30" customHeight="1">
      <c r="A293" s="162" t="s">
        <v>201</v>
      </c>
      <c r="B293" s="176">
        <v>2621850590</v>
      </c>
      <c r="C293" s="176" t="s">
        <v>128</v>
      </c>
      <c r="D293" s="176" t="s">
        <v>64</v>
      </c>
      <c r="E293" s="176" t="s">
        <v>5</v>
      </c>
      <c r="F293" s="176" t="s">
        <v>1879</v>
      </c>
      <c r="G293" s="176">
        <v>144</v>
      </c>
      <c r="H293" s="176"/>
      <c r="I293" s="176" t="s">
        <v>559</v>
      </c>
      <c r="J293" s="176" t="s">
        <v>1591</v>
      </c>
      <c r="K293" s="176"/>
      <c r="L293" s="204">
        <v>46168.384027777778</v>
      </c>
      <c r="M293" s="204">
        <v>46168.396527777775</v>
      </c>
      <c r="N293" s="176" t="s">
        <v>1623</v>
      </c>
      <c r="O293" s="155" t="s">
        <v>207</v>
      </c>
      <c r="P293" s="90"/>
      <c r="Q293" s="144" t="s">
        <v>207</v>
      </c>
      <c r="R293" s="90"/>
      <c r="S293" s="144" t="s">
        <v>207</v>
      </c>
      <c r="T293" s="90"/>
      <c r="U293" s="144" t="s">
        <v>207</v>
      </c>
      <c r="V293" s="90"/>
      <c r="W293" s="144" t="s">
        <v>207</v>
      </c>
      <c r="X293" s="90"/>
      <c r="Y293" s="144" t="s">
        <v>207</v>
      </c>
      <c r="Z293" s="177" t="str">
        <f>IF(AND(O293="",Q293="",S293="",U293="",W293=""),"",IF(OR(AND(O293&lt;&gt;"NA",O293&lt;&gt;"C",O293&lt;&gt;"NC",O293&lt;&gt;"SF",O293&lt;&gt;""),AND(Q293&lt;&gt;"NA",Q293&lt;&gt;"C",Q293&lt;&gt;"NC",Q293&lt;&gt;"SF",Q293&lt;&gt;""),AND(S293&lt;&gt;"NA",S293&lt;&gt;"C",S293&lt;&gt;"NC",S293&lt;&gt;"SF",S293&lt;&gt;""),AND(U293&lt;&gt;"NA",U293&lt;&gt;"C",U293&lt;&gt;"NC",U293&lt;&gt;"SF",U293&lt;&gt;""),AND(W293&lt;&gt;"NA",W293&lt;&gt;"C",W293&lt;&gt;"NC",W293&lt;&gt;"SF",W293&lt;&gt;"")),"FALSO",IF(AND(O293="NA",Q293="NA",S293="NA",U293="NA",W293="NA"),"NA",IF(OR(O293="NC",Q293="NC",S293="NC",U293="NC",W293="NC",O293="SF",Q293="SF",S293="SF",U293="SF",W293="SF"),"NC",IF(OR(O293="C",Q293="C",S293="C",U293="C",W293="C"),"C","")))))</f>
        <v>C</v>
      </c>
      <c r="AA293" s="197" t="str">
        <f>IF(AND(Y293="C",Z293="C"),"UTILIZOU O PDA CORRETAMENTE",IF(AND(Y293="C",Z293="NC"),"UTILIZOU O PDA CORRETAMENTE. NÃO HÁ FOTOS DE TODAS AS ETAPAS",IF(AND(Y293="NC",Z293="NC"),"NÃO UTILIZOU O PDA",IF(AND(Y293="NA",Z293="NA"),"NÃO AVALIADO POR FALHA DE SINCRONISMO"))))</f>
        <v>UTILIZOU O PDA CORRETAMENTE</v>
      </c>
      <c r="AB293" s="90" t="s">
        <v>207</v>
      </c>
      <c r="AC293" s="158" t="s">
        <v>6</v>
      </c>
      <c r="AD293" s="149" t="str">
        <f>E293</f>
        <v>SÃO PAULO</v>
      </c>
      <c r="AE293" s="93" t="s">
        <v>64</v>
      </c>
    </row>
    <row r="294" spans="1:31" ht="30" customHeight="1">
      <c r="A294" s="162" t="s">
        <v>201</v>
      </c>
      <c r="B294" s="176">
        <v>2693174511</v>
      </c>
      <c r="C294" s="176" t="s">
        <v>128</v>
      </c>
      <c r="D294" s="176" t="s">
        <v>64</v>
      </c>
      <c r="E294" s="176" t="s">
        <v>5</v>
      </c>
      <c r="F294" s="176" t="s">
        <v>1880</v>
      </c>
      <c r="G294" s="176">
        <v>25</v>
      </c>
      <c r="H294" s="176" t="s">
        <v>203</v>
      </c>
      <c r="I294" s="176" t="s">
        <v>316</v>
      </c>
      <c r="J294" s="176" t="s">
        <v>1591</v>
      </c>
      <c r="K294" s="176"/>
      <c r="L294" s="204">
        <v>46155.411805555559</v>
      </c>
      <c r="M294" s="204">
        <v>46155.424305555556</v>
      </c>
      <c r="N294" s="176" t="s">
        <v>1657</v>
      </c>
      <c r="O294" s="155" t="s">
        <v>207</v>
      </c>
      <c r="P294" s="90"/>
      <c r="Q294" s="144" t="s">
        <v>207</v>
      </c>
      <c r="R294" s="90"/>
      <c r="S294" s="144" t="s">
        <v>207</v>
      </c>
      <c r="T294" s="90"/>
      <c r="U294" s="144" t="s">
        <v>207</v>
      </c>
      <c r="V294" s="90"/>
      <c r="W294" s="144" t="s">
        <v>207</v>
      </c>
      <c r="X294" s="90"/>
      <c r="Y294" s="144" t="s">
        <v>207</v>
      </c>
      <c r="Z294" s="177" t="str">
        <f>IF(AND(O294="",Q294="",S294="",U294="",W294=""),"",IF(OR(AND(O294&lt;&gt;"NA",O294&lt;&gt;"C",O294&lt;&gt;"NC",O294&lt;&gt;"SF",O294&lt;&gt;""),AND(Q294&lt;&gt;"NA",Q294&lt;&gt;"C",Q294&lt;&gt;"NC",Q294&lt;&gt;"SF",Q294&lt;&gt;""),AND(S294&lt;&gt;"NA",S294&lt;&gt;"C",S294&lt;&gt;"NC",S294&lt;&gt;"SF",S294&lt;&gt;""),AND(U294&lt;&gt;"NA",U294&lt;&gt;"C",U294&lt;&gt;"NC",U294&lt;&gt;"SF",U294&lt;&gt;""),AND(W294&lt;&gt;"NA",W294&lt;&gt;"C",W294&lt;&gt;"NC",W294&lt;&gt;"SF",W294&lt;&gt;"")),"FALSO",IF(AND(O294="NA",Q294="NA",S294="NA",U294="NA",W294="NA"),"NA",IF(OR(O294="NC",Q294="NC",S294="NC",U294="NC",W294="NC",O294="SF",Q294="SF",S294="SF",U294="SF",W294="SF"),"NC",IF(OR(O294="C",Q294="C",S294="C",U294="C",W294="C"),"C","")))))</f>
        <v>C</v>
      </c>
      <c r="AA294" s="197" t="str">
        <f>IF(AND(Y294="C",Z294="C"),"UTILIZOU O PDA CORRETAMENTE",IF(AND(Y294="C",Z294="NC"),"UTILIZOU O PDA CORRETAMENTE. NÃO HÁ FOTOS DE TODAS AS ETAPAS",IF(AND(Y294="NC",Z294="NC"),"NÃO UTILIZOU O PDA",IF(AND(Y294="NA",Z294="NA"),"NÃO AVALIADO POR FALHA DE SINCRONISMO"))))</f>
        <v>UTILIZOU O PDA CORRETAMENTE</v>
      </c>
      <c r="AB294" s="90" t="s">
        <v>207</v>
      </c>
      <c r="AC294" s="158" t="s">
        <v>6</v>
      </c>
      <c r="AD294" s="149" t="str">
        <f>E294</f>
        <v>SÃO PAULO</v>
      </c>
      <c r="AE294" s="93" t="s">
        <v>64</v>
      </c>
    </row>
    <row r="295" spans="1:31" ht="30" customHeight="1">
      <c r="A295" s="162" t="s">
        <v>201</v>
      </c>
      <c r="B295" s="176">
        <v>2692145362</v>
      </c>
      <c r="C295" s="176" t="s">
        <v>128</v>
      </c>
      <c r="D295" s="176" t="s">
        <v>64</v>
      </c>
      <c r="E295" s="176" t="s">
        <v>5</v>
      </c>
      <c r="F295" s="176" t="s">
        <v>1881</v>
      </c>
      <c r="G295" s="176">
        <v>217</v>
      </c>
      <c r="H295" s="176" t="s">
        <v>203</v>
      </c>
      <c r="I295" s="176" t="s">
        <v>241</v>
      </c>
      <c r="J295" s="176" t="s">
        <v>1591</v>
      </c>
      <c r="K295" s="176" t="s">
        <v>1882</v>
      </c>
      <c r="L295" s="204">
        <v>46058.425000000003</v>
      </c>
      <c r="M295" s="204">
        <v>46058.431250000001</v>
      </c>
      <c r="N295" s="176" t="s">
        <v>1598</v>
      </c>
      <c r="O295" s="155" t="s">
        <v>207</v>
      </c>
      <c r="P295" s="90"/>
      <c r="Q295" s="144" t="s">
        <v>207</v>
      </c>
      <c r="R295" s="90"/>
      <c r="S295" s="144" t="s">
        <v>207</v>
      </c>
      <c r="T295" s="90"/>
      <c r="U295" s="144" t="s">
        <v>207</v>
      </c>
      <c r="V295" s="90"/>
      <c r="W295" s="144" t="s">
        <v>207</v>
      </c>
      <c r="X295" s="90"/>
      <c r="Y295" s="144" t="s">
        <v>207</v>
      </c>
      <c r="Z295" s="177" t="str">
        <f>IF(AND(O295="",Q295="",S295="",U295="",W295=""),"",IF(OR(AND(O295&lt;&gt;"NA",O295&lt;&gt;"C",O295&lt;&gt;"NC",O295&lt;&gt;"SF",O295&lt;&gt;""),AND(Q295&lt;&gt;"NA",Q295&lt;&gt;"C",Q295&lt;&gt;"NC",Q295&lt;&gt;"SF",Q295&lt;&gt;""),AND(S295&lt;&gt;"NA",S295&lt;&gt;"C",S295&lt;&gt;"NC",S295&lt;&gt;"SF",S295&lt;&gt;""),AND(U295&lt;&gt;"NA",U295&lt;&gt;"C",U295&lt;&gt;"NC",U295&lt;&gt;"SF",U295&lt;&gt;""),AND(W295&lt;&gt;"NA",W295&lt;&gt;"C",W295&lt;&gt;"NC",W295&lt;&gt;"SF",W295&lt;&gt;"")),"FALSO",IF(AND(O295="NA",Q295="NA",S295="NA",U295="NA",W295="NA"),"NA",IF(OR(O295="NC",Q295="NC",S295="NC",U295="NC",W295="NC",O295="SF",Q295="SF",S295="SF",U295="SF",W295="SF"),"NC",IF(OR(O295="C",Q295="C",S295="C",U295="C",W295="C"),"C","")))))</f>
        <v>C</v>
      </c>
      <c r="AA295" s="197" t="str">
        <f>IF(AND(Y295="C",Z295="C"),"UTILIZOU O PDA CORRETAMENTE",IF(AND(Y295="C",Z295="NC"),"UTILIZOU O PDA CORRETAMENTE. NÃO HÁ FOTOS DE TODAS AS ETAPAS",IF(AND(Y295="NC",Z295="NC"),"NÃO UTILIZOU O PDA",IF(AND(Y295="NA",Z295="NA"),"NÃO AVALIADO POR FALHA DE SINCRONISMO"))))</f>
        <v>UTILIZOU O PDA CORRETAMENTE</v>
      </c>
      <c r="AB295" s="90" t="s">
        <v>207</v>
      </c>
      <c r="AC295" s="158" t="s">
        <v>6</v>
      </c>
      <c r="AD295" s="149" t="str">
        <f>E295</f>
        <v>SÃO PAULO</v>
      </c>
      <c r="AE295" s="93" t="s">
        <v>64</v>
      </c>
    </row>
    <row r="296" spans="1:31" ht="30" customHeight="1">
      <c r="A296" s="162" t="s">
        <v>201</v>
      </c>
      <c r="B296" s="176">
        <v>2618489478</v>
      </c>
      <c r="C296" s="176" t="s">
        <v>128</v>
      </c>
      <c r="D296" s="176" t="s">
        <v>64</v>
      </c>
      <c r="E296" s="176" t="s">
        <v>5</v>
      </c>
      <c r="F296" s="176" t="s">
        <v>1883</v>
      </c>
      <c r="G296" s="176">
        <v>56</v>
      </c>
      <c r="H296" s="176" t="s">
        <v>217</v>
      </c>
      <c r="I296" s="176" t="s">
        <v>283</v>
      </c>
      <c r="J296" s="176" t="s">
        <v>1591</v>
      </c>
      <c r="K296" s="176" t="s">
        <v>217</v>
      </c>
      <c r="L296" s="204">
        <v>46147.442361111112</v>
      </c>
      <c r="M296" s="204">
        <v>46147.457638888889</v>
      </c>
      <c r="N296" s="176" t="s">
        <v>1598</v>
      </c>
      <c r="O296" s="155" t="s">
        <v>207</v>
      </c>
      <c r="P296" s="90"/>
      <c r="Q296" s="144" t="s">
        <v>207</v>
      </c>
      <c r="R296" s="90"/>
      <c r="S296" s="144" t="s">
        <v>207</v>
      </c>
      <c r="T296" s="90"/>
      <c r="U296" s="144" t="s">
        <v>207</v>
      </c>
      <c r="V296" s="90"/>
      <c r="W296" s="144" t="s">
        <v>207</v>
      </c>
      <c r="X296" s="90"/>
      <c r="Y296" s="144" t="s">
        <v>207</v>
      </c>
      <c r="Z296" s="177" t="str">
        <f>IF(AND(O296="",Q296="",S296="",U296="",W296=""),"",IF(OR(AND(O296&lt;&gt;"NA",O296&lt;&gt;"C",O296&lt;&gt;"NC",O296&lt;&gt;"SF",O296&lt;&gt;""),AND(Q296&lt;&gt;"NA",Q296&lt;&gt;"C",Q296&lt;&gt;"NC",Q296&lt;&gt;"SF",Q296&lt;&gt;""),AND(S296&lt;&gt;"NA",S296&lt;&gt;"C",S296&lt;&gt;"NC",S296&lt;&gt;"SF",S296&lt;&gt;""),AND(U296&lt;&gt;"NA",U296&lt;&gt;"C",U296&lt;&gt;"NC",U296&lt;&gt;"SF",U296&lt;&gt;""),AND(W296&lt;&gt;"NA",W296&lt;&gt;"C",W296&lt;&gt;"NC",W296&lt;&gt;"SF",W296&lt;&gt;"")),"FALSO",IF(AND(O296="NA",Q296="NA",S296="NA",U296="NA",W296="NA"),"NA",IF(OR(O296="NC",Q296="NC",S296="NC",U296="NC",W296="NC",O296="SF",Q296="SF",S296="SF",U296="SF",W296="SF"),"NC",IF(OR(O296="C",Q296="C",S296="C",U296="C",W296="C"),"C","")))))</f>
        <v>C</v>
      </c>
      <c r="AA296" s="197" t="str">
        <f>IF(AND(Y296="C",Z296="C"),"UTILIZOU O PDA CORRETAMENTE",IF(AND(Y296="C",Z296="NC"),"UTILIZOU O PDA CORRETAMENTE. NÃO HÁ FOTOS DE TODAS AS ETAPAS",IF(AND(Y296="NC",Z296="NC"),"NÃO UTILIZOU O PDA",IF(AND(Y296="NA",Z296="NA"),"NÃO AVALIADO POR FALHA DE SINCRONISMO"))))</f>
        <v>UTILIZOU O PDA CORRETAMENTE</v>
      </c>
      <c r="AB296" s="90" t="s">
        <v>207</v>
      </c>
      <c r="AC296" s="158" t="s">
        <v>6</v>
      </c>
      <c r="AD296" s="149" t="str">
        <f>E296</f>
        <v>SÃO PAULO</v>
      </c>
      <c r="AE296" s="93" t="s">
        <v>64</v>
      </c>
    </row>
    <row r="297" spans="1:31" ht="30" customHeight="1">
      <c r="A297" s="162" t="s">
        <v>201</v>
      </c>
      <c r="B297" s="176">
        <v>2618307095</v>
      </c>
      <c r="C297" s="176" t="s">
        <v>128</v>
      </c>
      <c r="D297" s="176" t="s">
        <v>64</v>
      </c>
      <c r="E297" s="176" t="s">
        <v>5</v>
      </c>
      <c r="F297" s="176" t="s">
        <v>1176</v>
      </c>
      <c r="G297" s="176">
        <v>181</v>
      </c>
      <c r="H297" s="176"/>
      <c r="I297" s="176" t="s">
        <v>671</v>
      </c>
      <c r="J297" s="176" t="s">
        <v>1591</v>
      </c>
      <c r="K297" s="176" t="s">
        <v>1884</v>
      </c>
      <c r="L297" s="204">
        <v>46058.459027777775</v>
      </c>
      <c r="M297" s="204">
        <v>46058.465277777781</v>
      </c>
      <c r="N297" s="176" t="s">
        <v>1680</v>
      </c>
      <c r="O297" s="155" t="s">
        <v>207</v>
      </c>
      <c r="P297" s="90"/>
      <c r="Q297" s="144" t="s">
        <v>207</v>
      </c>
      <c r="R297" s="90"/>
      <c r="S297" s="144" t="s">
        <v>207</v>
      </c>
      <c r="T297" s="90"/>
      <c r="U297" s="144" t="s">
        <v>207</v>
      </c>
      <c r="V297" s="90"/>
      <c r="W297" s="144" t="s">
        <v>207</v>
      </c>
      <c r="X297" s="90"/>
      <c r="Y297" s="144" t="s">
        <v>207</v>
      </c>
      <c r="Z297" s="177" t="str">
        <f>IF(AND(O297="",Q297="",S297="",U297="",W297=""),"",IF(OR(AND(O297&lt;&gt;"NA",O297&lt;&gt;"C",O297&lt;&gt;"NC",O297&lt;&gt;"SF",O297&lt;&gt;""),AND(Q297&lt;&gt;"NA",Q297&lt;&gt;"C",Q297&lt;&gt;"NC",Q297&lt;&gt;"SF",Q297&lt;&gt;""),AND(S297&lt;&gt;"NA",S297&lt;&gt;"C",S297&lt;&gt;"NC",S297&lt;&gt;"SF",S297&lt;&gt;""),AND(U297&lt;&gt;"NA",U297&lt;&gt;"C",U297&lt;&gt;"NC",U297&lt;&gt;"SF",U297&lt;&gt;""),AND(W297&lt;&gt;"NA",W297&lt;&gt;"C",W297&lt;&gt;"NC",W297&lt;&gt;"SF",W297&lt;&gt;"")),"FALSO",IF(AND(O297="NA",Q297="NA",S297="NA",U297="NA",W297="NA"),"NA",IF(OR(O297="NC",Q297="NC",S297="NC",U297="NC",W297="NC",O297="SF",Q297="SF",S297="SF",U297="SF",W297="SF"),"NC",IF(OR(O297="C",Q297="C",S297="C",U297="C",W297="C"),"C","")))))</f>
        <v>C</v>
      </c>
      <c r="AA297" s="197" t="str">
        <f>IF(AND(Y297="C",Z297="C"),"UTILIZOU O PDA CORRETAMENTE",IF(AND(Y297="C",Z297="NC"),"UTILIZOU O PDA CORRETAMENTE. NÃO HÁ FOTOS DE TODAS AS ETAPAS",IF(AND(Y297="NC",Z297="NC"),"NÃO UTILIZOU O PDA",IF(AND(Y297="NA",Z297="NA"),"NÃO AVALIADO POR FALHA DE SINCRONISMO"))))</f>
        <v>UTILIZOU O PDA CORRETAMENTE</v>
      </c>
      <c r="AB297" s="90" t="s">
        <v>207</v>
      </c>
      <c r="AC297" s="158" t="s">
        <v>6</v>
      </c>
      <c r="AD297" s="149" t="str">
        <f>E297</f>
        <v>SÃO PAULO</v>
      </c>
      <c r="AE297" s="93" t="s">
        <v>64</v>
      </c>
    </row>
    <row r="298" spans="1:31" ht="30" customHeight="1">
      <c r="A298" s="162" t="s">
        <v>201</v>
      </c>
      <c r="B298" s="176">
        <v>2621655250</v>
      </c>
      <c r="C298" s="176" t="s">
        <v>129</v>
      </c>
      <c r="D298" s="176" t="s">
        <v>125</v>
      </c>
      <c r="E298" s="176" t="s">
        <v>5</v>
      </c>
      <c r="F298" s="176" t="s">
        <v>1176</v>
      </c>
      <c r="G298" s="176">
        <v>586</v>
      </c>
      <c r="H298" s="176" t="s">
        <v>203</v>
      </c>
      <c r="I298" s="176" t="s">
        <v>671</v>
      </c>
      <c r="J298" s="176" t="s">
        <v>1671</v>
      </c>
      <c r="K298" s="176" t="s">
        <v>217</v>
      </c>
      <c r="L298" s="204">
        <v>46164.763888888891</v>
      </c>
      <c r="M298" s="204">
        <v>46164.768750000003</v>
      </c>
      <c r="N298" s="176" t="s">
        <v>1607</v>
      </c>
      <c r="O298" s="155" t="s">
        <v>207</v>
      </c>
      <c r="P298" s="90"/>
      <c r="Q298" s="144" t="s">
        <v>207</v>
      </c>
      <c r="R298" s="90"/>
      <c r="S298" s="144" t="s">
        <v>207</v>
      </c>
      <c r="T298" s="90"/>
      <c r="U298" s="144" t="s">
        <v>207</v>
      </c>
      <c r="V298" s="90"/>
      <c r="W298" s="144" t="s">
        <v>207</v>
      </c>
      <c r="X298" s="90"/>
      <c r="Y298" s="144" t="s">
        <v>207</v>
      </c>
      <c r="Z298" s="177" t="str">
        <f>IF(AND(O298="",Q298="",S298="",U298="",W298=""),"",IF(OR(AND(O298&lt;&gt;"NA",O298&lt;&gt;"C",O298&lt;&gt;"NC",O298&lt;&gt;"SF",O298&lt;&gt;""),AND(Q298&lt;&gt;"NA",Q298&lt;&gt;"C",Q298&lt;&gt;"NC",Q298&lt;&gt;"SF",Q298&lt;&gt;""),AND(S298&lt;&gt;"NA",S298&lt;&gt;"C",S298&lt;&gt;"NC",S298&lt;&gt;"SF",S298&lt;&gt;""),AND(U298&lt;&gt;"NA",U298&lt;&gt;"C",U298&lt;&gt;"NC",U298&lt;&gt;"SF",U298&lt;&gt;""),AND(W298&lt;&gt;"NA",W298&lt;&gt;"C",W298&lt;&gt;"NC",W298&lt;&gt;"SF",W298&lt;&gt;"")),"FALSO",IF(AND(O298="NA",Q298="NA",S298="NA",U298="NA",W298="NA"),"NA",IF(OR(O298="NC",Q298="NC",S298="NC",U298="NC",W298="NC",O298="SF",Q298="SF",S298="SF",U298="SF",W298="SF"),"NC",IF(OR(O298="C",Q298="C",S298="C",U298="C",W298="C"),"C","")))))</f>
        <v>C</v>
      </c>
      <c r="AA298" s="197" t="str">
        <f>IF(AND(Y298="C",Z298="C"),"UTILIZOU O PDA CORRETAMENTE",IF(AND(Y298="C",Z298="NC"),"UTILIZOU O PDA CORRETAMENTE. NÃO HÁ FOTOS DE TODAS AS ETAPAS",IF(AND(Y298="NC",Z298="NC"),"NÃO UTILIZOU O PDA",IF(AND(Y298="NA",Z298="NA"),"NÃO AVALIADO POR FALHA DE SINCRONISMO"))))</f>
        <v>UTILIZOU O PDA CORRETAMENTE</v>
      </c>
      <c r="AB298" s="90" t="s">
        <v>207</v>
      </c>
      <c r="AC298" s="158" t="s">
        <v>6</v>
      </c>
      <c r="AD298" s="149" t="str">
        <f>E298</f>
        <v>SÃO PAULO</v>
      </c>
      <c r="AE298" s="93" t="s">
        <v>64</v>
      </c>
    </row>
    <row r="299" spans="1:31" ht="30" customHeight="1">
      <c r="A299" s="162" t="s">
        <v>201</v>
      </c>
      <c r="B299" s="176">
        <v>2621251606</v>
      </c>
      <c r="C299" s="176" t="s">
        <v>128</v>
      </c>
      <c r="D299" s="176" t="s">
        <v>64</v>
      </c>
      <c r="E299" s="176" t="s">
        <v>5</v>
      </c>
      <c r="F299" s="176" t="s">
        <v>838</v>
      </c>
      <c r="G299" s="176">
        <v>106</v>
      </c>
      <c r="H299" s="176" t="s">
        <v>211</v>
      </c>
      <c r="I299" s="176" t="s">
        <v>6</v>
      </c>
      <c r="J299" s="176" t="s">
        <v>1594</v>
      </c>
      <c r="K299" s="176" t="s">
        <v>217</v>
      </c>
      <c r="L299" s="204">
        <v>46162.5</v>
      </c>
      <c r="M299" s="204">
        <v>46162.515277777777</v>
      </c>
      <c r="N299" s="176" t="s">
        <v>1612</v>
      </c>
      <c r="O299" s="155" t="s">
        <v>207</v>
      </c>
      <c r="P299" s="90"/>
      <c r="Q299" s="144" t="s">
        <v>207</v>
      </c>
      <c r="R299" s="90"/>
      <c r="S299" s="144" t="s">
        <v>207</v>
      </c>
      <c r="T299" s="90"/>
      <c r="U299" s="144" t="s">
        <v>207</v>
      </c>
      <c r="V299" s="90"/>
      <c r="W299" s="144" t="s">
        <v>207</v>
      </c>
      <c r="X299" s="90"/>
      <c r="Y299" s="144" t="s">
        <v>207</v>
      </c>
      <c r="Z299" s="177" t="str">
        <f>IF(AND(O299="",Q299="",S299="",U299="",W299=""),"",IF(OR(AND(O299&lt;&gt;"NA",O299&lt;&gt;"C",O299&lt;&gt;"NC",O299&lt;&gt;"SF",O299&lt;&gt;""),AND(Q299&lt;&gt;"NA",Q299&lt;&gt;"C",Q299&lt;&gt;"NC",Q299&lt;&gt;"SF",Q299&lt;&gt;""),AND(S299&lt;&gt;"NA",S299&lt;&gt;"C",S299&lt;&gt;"NC",S299&lt;&gt;"SF",S299&lt;&gt;""),AND(U299&lt;&gt;"NA",U299&lt;&gt;"C",U299&lt;&gt;"NC",U299&lt;&gt;"SF",U299&lt;&gt;""),AND(W299&lt;&gt;"NA",W299&lt;&gt;"C",W299&lt;&gt;"NC",W299&lt;&gt;"SF",W299&lt;&gt;"")),"FALSO",IF(AND(O299="NA",Q299="NA",S299="NA",U299="NA",W299="NA"),"NA",IF(OR(O299="NC",Q299="NC",S299="NC",U299="NC",W299="NC",O299="SF",Q299="SF",S299="SF",U299="SF",W299="SF"),"NC",IF(OR(O299="C",Q299="C",S299="C",U299="C",W299="C"),"C","")))))</f>
        <v>C</v>
      </c>
      <c r="AA299" s="197" t="str">
        <f>IF(AND(Y299="C",Z299="C"),"UTILIZOU O PDA CORRETAMENTE",IF(AND(Y299="C",Z299="NC"),"UTILIZOU O PDA CORRETAMENTE. NÃO HÁ FOTOS DE TODAS AS ETAPAS",IF(AND(Y299="NC",Z299="NC"),"NÃO UTILIZOU O PDA",IF(AND(Y299="NA",Z299="NA"),"NÃO AVALIADO POR FALHA DE SINCRONISMO"))))</f>
        <v>UTILIZOU O PDA CORRETAMENTE</v>
      </c>
      <c r="AB299" s="90" t="s">
        <v>207</v>
      </c>
      <c r="AC299" s="158" t="s">
        <v>6</v>
      </c>
      <c r="AD299" s="149" t="str">
        <f>E299</f>
        <v>SÃO PAULO</v>
      </c>
      <c r="AE299" s="93" t="s">
        <v>64</v>
      </c>
    </row>
    <row r="300" spans="1:31" ht="30" customHeight="1">
      <c r="A300" s="162" t="s">
        <v>201</v>
      </c>
      <c r="B300" s="176">
        <v>2694034208</v>
      </c>
      <c r="C300" s="176" t="s">
        <v>131</v>
      </c>
      <c r="D300" s="176" t="s">
        <v>64</v>
      </c>
      <c r="E300" s="176" t="s">
        <v>5</v>
      </c>
      <c r="F300" s="176" t="s">
        <v>838</v>
      </c>
      <c r="G300" s="176">
        <v>106</v>
      </c>
      <c r="H300" s="176" t="s">
        <v>211</v>
      </c>
      <c r="I300" s="176" t="s">
        <v>6</v>
      </c>
      <c r="J300" s="176" t="s">
        <v>1594</v>
      </c>
      <c r="K300" s="176"/>
      <c r="L300" s="204">
        <v>46166.363888888889</v>
      </c>
      <c r="M300" s="204">
        <v>46166.377083333333</v>
      </c>
      <c r="N300" s="176" t="s">
        <v>1612</v>
      </c>
      <c r="O300" s="155" t="s">
        <v>207</v>
      </c>
      <c r="P300" s="90"/>
      <c r="Q300" s="144" t="s">
        <v>207</v>
      </c>
      <c r="R300" s="90"/>
      <c r="S300" s="144" t="s">
        <v>207</v>
      </c>
      <c r="T300" s="90"/>
      <c r="U300" s="144" t="s">
        <v>207</v>
      </c>
      <c r="V300" s="90"/>
      <c r="W300" s="144" t="s">
        <v>207</v>
      </c>
      <c r="X300" s="90"/>
      <c r="Y300" s="144" t="s">
        <v>207</v>
      </c>
      <c r="Z300" s="177" t="str">
        <f>IF(AND(O300="",Q300="",S300="",U300="",W300=""),"",IF(OR(AND(O300&lt;&gt;"NA",O300&lt;&gt;"C",O300&lt;&gt;"NC",O300&lt;&gt;"SF",O300&lt;&gt;""),AND(Q300&lt;&gt;"NA",Q300&lt;&gt;"C",Q300&lt;&gt;"NC",Q300&lt;&gt;"SF",Q300&lt;&gt;""),AND(S300&lt;&gt;"NA",S300&lt;&gt;"C",S300&lt;&gt;"NC",S300&lt;&gt;"SF",S300&lt;&gt;""),AND(U300&lt;&gt;"NA",U300&lt;&gt;"C",U300&lt;&gt;"NC",U300&lt;&gt;"SF",U300&lt;&gt;""),AND(W300&lt;&gt;"NA",W300&lt;&gt;"C",W300&lt;&gt;"NC",W300&lt;&gt;"SF",W300&lt;&gt;"")),"FALSO",IF(AND(O300="NA",Q300="NA",S300="NA",U300="NA",W300="NA"),"NA",IF(OR(O300="NC",Q300="NC",S300="NC",U300="NC",W300="NC",O300="SF",Q300="SF",S300="SF",U300="SF",W300="SF"),"NC",IF(OR(O300="C",Q300="C",S300="C",U300="C",W300="C"),"C","")))))</f>
        <v>C</v>
      </c>
      <c r="AA300" s="197" t="str">
        <f>IF(AND(Y300="C",Z300="C"),"UTILIZOU O PDA CORRETAMENTE",IF(AND(Y300="C",Z300="NC"),"UTILIZOU O PDA CORRETAMENTE. NÃO HÁ FOTOS DE TODAS AS ETAPAS",IF(AND(Y300="NC",Z300="NC"),"NÃO UTILIZOU O PDA",IF(AND(Y300="NA",Z300="NA"),"NÃO AVALIADO POR FALHA DE SINCRONISMO"))))</f>
        <v>UTILIZOU O PDA CORRETAMENTE</v>
      </c>
      <c r="AB300" s="90" t="s">
        <v>207</v>
      </c>
      <c r="AC300" s="158" t="s">
        <v>6</v>
      </c>
      <c r="AD300" s="149" t="str">
        <f>E300</f>
        <v>SÃO PAULO</v>
      </c>
      <c r="AE300" s="93" t="s">
        <v>64</v>
      </c>
    </row>
    <row r="301" spans="1:31" ht="30" customHeight="1">
      <c r="A301" s="162" t="s">
        <v>201</v>
      </c>
      <c r="B301" s="176">
        <v>2620187536</v>
      </c>
      <c r="C301" s="176" t="s">
        <v>128</v>
      </c>
      <c r="D301" s="176" t="s">
        <v>64</v>
      </c>
      <c r="E301" s="176" t="s">
        <v>5</v>
      </c>
      <c r="F301" s="176" t="s">
        <v>727</v>
      </c>
      <c r="G301" s="176">
        <v>697</v>
      </c>
      <c r="H301" s="176" t="s">
        <v>212</v>
      </c>
      <c r="I301" s="176" t="s">
        <v>316</v>
      </c>
      <c r="J301" s="176" t="s">
        <v>1591</v>
      </c>
      <c r="K301" s="176" t="s">
        <v>1885</v>
      </c>
      <c r="L301" s="204">
        <v>46155.484027777777</v>
      </c>
      <c r="M301" s="204">
        <v>46155.48541666667</v>
      </c>
      <c r="N301" s="176" t="s">
        <v>277</v>
      </c>
      <c r="O301" s="155" t="s">
        <v>230</v>
      </c>
      <c r="P301" s="90"/>
      <c r="Q301" s="144" t="s">
        <v>230</v>
      </c>
      <c r="R301" s="90"/>
      <c r="S301" s="144" t="s">
        <v>230</v>
      </c>
      <c r="T301" s="90"/>
      <c r="U301" s="144" t="s">
        <v>230</v>
      </c>
      <c r="V301" s="90"/>
      <c r="W301" s="144" t="s">
        <v>230</v>
      </c>
      <c r="X301" s="90"/>
      <c r="Y301" s="144" t="s">
        <v>231</v>
      </c>
      <c r="Z301" s="177" t="str">
        <f>IF(AND(O301="",Q301="",S301="",U301="",W301=""),"",IF(OR(AND(O301&lt;&gt;"NA",O301&lt;&gt;"C",O301&lt;&gt;"NC",O301&lt;&gt;"SF",O301&lt;&gt;""),AND(Q301&lt;&gt;"NA",Q301&lt;&gt;"C",Q301&lt;&gt;"NC",Q301&lt;&gt;"SF",Q301&lt;&gt;""),AND(S301&lt;&gt;"NA",S301&lt;&gt;"C",S301&lt;&gt;"NC",S301&lt;&gt;"SF",S301&lt;&gt;""),AND(U301&lt;&gt;"NA",U301&lt;&gt;"C",U301&lt;&gt;"NC",U301&lt;&gt;"SF",U301&lt;&gt;""),AND(W301&lt;&gt;"NA",W301&lt;&gt;"C",W301&lt;&gt;"NC",W301&lt;&gt;"SF",W301&lt;&gt;"")),"FALSO",IF(AND(O301="NA",Q301="NA",S301="NA",U301="NA",W301="NA"),"NA",IF(OR(O301="NC",Q301="NC",S301="NC",U301="NC",W301="NC",O301="SF",Q301="SF",S301="SF",U301="SF",W301="SF"),"NC",IF(OR(O301="C",Q301="C",S301="C",U301="C",W301="C"),"C","")))))</f>
        <v>NC</v>
      </c>
      <c r="AA301" s="197" t="str">
        <f>IF(AND(Y301="C",Z301="C"),"UTILIZOU O PDA CORRETAMENTE",IF(AND(Y301="C",Z301="NC"),"UTILIZOU O PDA CORRETAMENTE. NÃO HÁ FOTOS DE TODAS AS ETAPAS",IF(AND(Y301="NC",Z301="NC"),"NÃO UTILIZOU O PDA",IF(AND(Y301="NA",Z301="NA"),"NÃO AVALIADO POR FALHA DE SINCRONISMO"))))</f>
        <v>NÃO UTILIZOU O PDA</v>
      </c>
      <c r="AB301" s="90" t="s">
        <v>207</v>
      </c>
      <c r="AC301" s="158" t="s">
        <v>6</v>
      </c>
      <c r="AD301" s="149" t="str">
        <f>E301</f>
        <v>SÃO PAULO</v>
      </c>
      <c r="AE301" s="93" t="s">
        <v>64</v>
      </c>
    </row>
    <row r="302" spans="1:31" ht="30" customHeight="1">
      <c r="A302" s="162" t="s">
        <v>201</v>
      </c>
      <c r="B302" s="176">
        <v>2693462447</v>
      </c>
      <c r="C302" s="176" t="s">
        <v>128</v>
      </c>
      <c r="D302" s="176" t="s">
        <v>64</v>
      </c>
      <c r="E302" s="176" t="s">
        <v>5</v>
      </c>
      <c r="F302" s="176" t="s">
        <v>839</v>
      </c>
      <c r="G302" s="176">
        <v>22</v>
      </c>
      <c r="H302" s="176" t="s">
        <v>203</v>
      </c>
      <c r="I302" s="176" t="s">
        <v>840</v>
      </c>
      <c r="J302" s="176" t="s">
        <v>1594</v>
      </c>
      <c r="K302" s="176" t="s">
        <v>1697</v>
      </c>
      <c r="L302" s="204">
        <v>46158.531944444447</v>
      </c>
      <c r="M302" s="204">
        <v>46158.544444444444</v>
      </c>
      <c r="N302" s="176" t="s">
        <v>1698</v>
      </c>
      <c r="O302" s="155" t="s">
        <v>207</v>
      </c>
      <c r="P302" s="90"/>
      <c r="Q302" s="144" t="s">
        <v>207</v>
      </c>
      <c r="R302" s="90"/>
      <c r="S302" s="144" t="s">
        <v>207</v>
      </c>
      <c r="T302" s="90"/>
      <c r="U302" s="144" t="s">
        <v>207</v>
      </c>
      <c r="V302" s="90"/>
      <c r="W302" s="144" t="s">
        <v>207</v>
      </c>
      <c r="X302" s="90"/>
      <c r="Y302" s="144" t="s">
        <v>207</v>
      </c>
      <c r="Z302" s="177" t="str">
        <f>IF(AND(O302="",Q302="",S302="",U302="",W302=""),"",IF(OR(AND(O302&lt;&gt;"NA",O302&lt;&gt;"C",O302&lt;&gt;"NC",O302&lt;&gt;"SF",O302&lt;&gt;""),AND(Q302&lt;&gt;"NA",Q302&lt;&gt;"C",Q302&lt;&gt;"NC",Q302&lt;&gt;"SF",Q302&lt;&gt;""),AND(S302&lt;&gt;"NA",S302&lt;&gt;"C",S302&lt;&gt;"NC",S302&lt;&gt;"SF",S302&lt;&gt;""),AND(U302&lt;&gt;"NA",U302&lt;&gt;"C",U302&lt;&gt;"NC",U302&lt;&gt;"SF",U302&lt;&gt;""),AND(W302&lt;&gt;"NA",W302&lt;&gt;"C",W302&lt;&gt;"NC",W302&lt;&gt;"SF",W302&lt;&gt;"")),"FALSO",IF(AND(O302="NA",Q302="NA",S302="NA",U302="NA",W302="NA"),"NA",IF(OR(O302="NC",Q302="NC",S302="NC",U302="NC",W302="NC",O302="SF",Q302="SF",S302="SF",U302="SF",W302="SF"),"NC",IF(OR(O302="C",Q302="C",S302="C",U302="C",W302="C"),"C","")))))</f>
        <v>C</v>
      </c>
      <c r="AA302" s="197" t="str">
        <f>IF(AND(Y302="C",Z302="C"),"UTILIZOU O PDA CORRETAMENTE",IF(AND(Y302="C",Z302="NC"),"UTILIZOU O PDA CORRETAMENTE. NÃO HÁ FOTOS DE TODAS AS ETAPAS",IF(AND(Y302="NC",Z302="NC"),"NÃO UTILIZOU O PDA",IF(AND(Y302="NA",Z302="NA"),"NÃO AVALIADO POR FALHA DE SINCRONISMO"))))</f>
        <v>UTILIZOU O PDA CORRETAMENTE</v>
      </c>
      <c r="AB302" s="90" t="s">
        <v>207</v>
      </c>
      <c r="AC302" s="158" t="s">
        <v>6</v>
      </c>
      <c r="AD302" s="149" t="str">
        <f>E302</f>
        <v>SÃO PAULO</v>
      </c>
      <c r="AE302" s="93" t="s">
        <v>64</v>
      </c>
    </row>
    <row r="303" spans="1:31" ht="30" customHeight="1">
      <c r="A303" s="162" t="s">
        <v>201</v>
      </c>
      <c r="B303" s="176">
        <v>2692320677</v>
      </c>
      <c r="C303" s="176" t="s">
        <v>128</v>
      </c>
      <c r="D303" s="176" t="s">
        <v>64</v>
      </c>
      <c r="E303" s="176" t="s">
        <v>5</v>
      </c>
      <c r="F303" s="176" t="s">
        <v>1168</v>
      </c>
      <c r="G303" s="176">
        <v>192</v>
      </c>
      <c r="H303" s="176"/>
      <c r="I303" s="176" t="s">
        <v>1886</v>
      </c>
      <c r="J303" s="176" t="s">
        <v>1591</v>
      </c>
      <c r="K303" s="176" t="s">
        <v>1887</v>
      </c>
      <c r="L303" s="204">
        <v>46147.574999999997</v>
      </c>
      <c r="M303" s="204">
        <v>46147.577777777777</v>
      </c>
      <c r="N303" s="176" t="s">
        <v>1650</v>
      </c>
      <c r="O303" s="155" t="s">
        <v>207</v>
      </c>
      <c r="P303" s="90"/>
      <c r="Q303" s="144" t="s">
        <v>207</v>
      </c>
      <c r="R303" s="90"/>
      <c r="S303" s="144" t="s">
        <v>207</v>
      </c>
      <c r="T303" s="90"/>
      <c r="U303" s="144" t="s">
        <v>207</v>
      </c>
      <c r="V303" s="90"/>
      <c r="W303" s="144" t="s">
        <v>207</v>
      </c>
      <c r="X303" s="90"/>
      <c r="Y303" s="144" t="s">
        <v>207</v>
      </c>
      <c r="Z303" s="177" t="str">
        <f>IF(AND(O303="",Q303="",S303="",U303="",W303=""),"",IF(OR(AND(O303&lt;&gt;"NA",O303&lt;&gt;"C",O303&lt;&gt;"NC",O303&lt;&gt;"SF",O303&lt;&gt;""),AND(Q303&lt;&gt;"NA",Q303&lt;&gt;"C",Q303&lt;&gt;"NC",Q303&lt;&gt;"SF",Q303&lt;&gt;""),AND(S303&lt;&gt;"NA",S303&lt;&gt;"C",S303&lt;&gt;"NC",S303&lt;&gt;"SF",S303&lt;&gt;""),AND(U303&lt;&gt;"NA",U303&lt;&gt;"C",U303&lt;&gt;"NC",U303&lt;&gt;"SF",U303&lt;&gt;""),AND(W303&lt;&gt;"NA",W303&lt;&gt;"C",W303&lt;&gt;"NC",W303&lt;&gt;"SF",W303&lt;&gt;"")),"FALSO",IF(AND(O303="NA",Q303="NA",S303="NA",U303="NA",W303="NA"),"NA",IF(OR(O303="NC",Q303="NC",S303="NC",U303="NC",W303="NC",O303="SF",Q303="SF",S303="SF",U303="SF",W303="SF"),"NC",IF(OR(O303="C",Q303="C",S303="C",U303="C",W303="C"),"C","")))))</f>
        <v>C</v>
      </c>
      <c r="AA303" s="197" t="str">
        <f>IF(AND(Y303="C",Z303="C"),"UTILIZOU O PDA CORRETAMENTE",IF(AND(Y303="C",Z303="NC"),"UTILIZOU O PDA CORRETAMENTE. NÃO HÁ FOTOS DE TODAS AS ETAPAS",IF(AND(Y303="NC",Z303="NC"),"NÃO UTILIZOU O PDA",IF(AND(Y303="NA",Z303="NA"),"NÃO AVALIADO POR FALHA DE SINCRONISMO"))))</f>
        <v>UTILIZOU O PDA CORRETAMENTE</v>
      </c>
      <c r="AB303" s="90" t="s">
        <v>207</v>
      </c>
      <c r="AC303" s="158" t="s">
        <v>6</v>
      </c>
      <c r="AD303" s="149" t="str">
        <f>E303</f>
        <v>SÃO PAULO</v>
      </c>
      <c r="AE303" s="93" t="s">
        <v>64</v>
      </c>
    </row>
    <row r="304" spans="1:31" ht="30" customHeight="1">
      <c r="A304" s="162" t="s">
        <v>201</v>
      </c>
      <c r="B304" s="176">
        <v>2692225764</v>
      </c>
      <c r="C304" s="176" t="s">
        <v>128</v>
      </c>
      <c r="D304" s="176" t="s">
        <v>64</v>
      </c>
      <c r="E304" s="176" t="s">
        <v>5</v>
      </c>
      <c r="F304" s="176" t="s">
        <v>1888</v>
      </c>
      <c r="G304" s="176">
        <v>205</v>
      </c>
      <c r="H304" s="176"/>
      <c r="I304" s="176" t="s">
        <v>465</v>
      </c>
      <c r="J304" s="176" t="s">
        <v>1591</v>
      </c>
      <c r="K304" s="176"/>
      <c r="L304" s="204">
        <v>46086.411111111112</v>
      </c>
      <c r="M304" s="204">
        <v>46086.417361111111</v>
      </c>
      <c r="N304" s="176" t="s">
        <v>1623</v>
      </c>
      <c r="O304" s="155" t="s">
        <v>207</v>
      </c>
      <c r="P304" s="90"/>
      <c r="Q304" s="144" t="s">
        <v>207</v>
      </c>
      <c r="R304" s="90"/>
      <c r="S304" s="144" t="s">
        <v>207</v>
      </c>
      <c r="T304" s="90"/>
      <c r="U304" s="144" t="s">
        <v>207</v>
      </c>
      <c r="V304" s="90"/>
      <c r="W304" s="144" t="s">
        <v>207</v>
      </c>
      <c r="X304" s="90"/>
      <c r="Y304" s="144" t="s">
        <v>207</v>
      </c>
      <c r="Z304" s="177" t="str">
        <f>IF(AND(O304="",Q304="",S304="",U304="",W304=""),"",IF(OR(AND(O304&lt;&gt;"NA",O304&lt;&gt;"C",O304&lt;&gt;"NC",O304&lt;&gt;"SF",O304&lt;&gt;""),AND(Q304&lt;&gt;"NA",Q304&lt;&gt;"C",Q304&lt;&gt;"NC",Q304&lt;&gt;"SF",Q304&lt;&gt;""),AND(S304&lt;&gt;"NA",S304&lt;&gt;"C",S304&lt;&gt;"NC",S304&lt;&gt;"SF",S304&lt;&gt;""),AND(U304&lt;&gt;"NA",U304&lt;&gt;"C",U304&lt;&gt;"NC",U304&lt;&gt;"SF",U304&lt;&gt;""),AND(W304&lt;&gt;"NA",W304&lt;&gt;"C",W304&lt;&gt;"NC",W304&lt;&gt;"SF",W304&lt;&gt;"")),"FALSO",IF(AND(O304="NA",Q304="NA",S304="NA",U304="NA",W304="NA"),"NA",IF(OR(O304="NC",Q304="NC",S304="NC",U304="NC",W304="NC",O304="SF",Q304="SF",S304="SF",U304="SF",W304="SF"),"NC",IF(OR(O304="C",Q304="C",S304="C",U304="C",W304="C"),"C","")))))</f>
        <v>C</v>
      </c>
      <c r="AA304" s="197" t="str">
        <f>IF(AND(Y304="C",Z304="C"),"UTILIZOU O PDA CORRETAMENTE",IF(AND(Y304="C",Z304="NC"),"UTILIZOU O PDA CORRETAMENTE. NÃO HÁ FOTOS DE TODAS AS ETAPAS",IF(AND(Y304="NC",Z304="NC"),"NÃO UTILIZOU O PDA",IF(AND(Y304="NA",Z304="NA"),"NÃO AVALIADO POR FALHA DE SINCRONISMO"))))</f>
        <v>UTILIZOU O PDA CORRETAMENTE</v>
      </c>
      <c r="AB304" s="90" t="s">
        <v>207</v>
      </c>
      <c r="AC304" s="158" t="s">
        <v>6</v>
      </c>
      <c r="AD304" s="149" t="str">
        <f>E304</f>
        <v>SÃO PAULO</v>
      </c>
      <c r="AE304" s="93" t="s">
        <v>64</v>
      </c>
    </row>
    <row r="305" spans="1:31" ht="30" customHeight="1">
      <c r="A305" s="162" t="s">
        <v>201</v>
      </c>
      <c r="B305" s="176">
        <v>2693223010</v>
      </c>
      <c r="C305" s="176" t="s">
        <v>128</v>
      </c>
      <c r="D305" s="176" t="s">
        <v>64</v>
      </c>
      <c r="E305" s="176" t="s">
        <v>5</v>
      </c>
      <c r="F305" s="176" t="s">
        <v>1889</v>
      </c>
      <c r="G305" s="176">
        <v>106</v>
      </c>
      <c r="H305" s="176"/>
      <c r="I305" s="176" t="s">
        <v>291</v>
      </c>
      <c r="J305" s="176" t="s">
        <v>1591</v>
      </c>
      <c r="K305" s="176"/>
      <c r="L305" s="204">
        <v>46155.626388888886</v>
      </c>
      <c r="M305" s="204">
        <v>46155.634027777778</v>
      </c>
      <c r="N305" s="176" t="s">
        <v>1617</v>
      </c>
      <c r="O305" s="155" t="s">
        <v>207</v>
      </c>
      <c r="P305" s="90"/>
      <c r="Q305" s="144" t="s">
        <v>207</v>
      </c>
      <c r="R305" s="90"/>
      <c r="S305" s="144" t="s">
        <v>207</v>
      </c>
      <c r="T305" s="90"/>
      <c r="U305" s="144" t="s">
        <v>207</v>
      </c>
      <c r="V305" s="90"/>
      <c r="W305" s="144" t="s">
        <v>207</v>
      </c>
      <c r="X305" s="90"/>
      <c r="Y305" s="144" t="s">
        <v>207</v>
      </c>
      <c r="Z305" s="177" t="str">
        <f>IF(AND(O305="",Q305="",S305="",U305="",W305=""),"",IF(OR(AND(O305&lt;&gt;"NA",O305&lt;&gt;"C",O305&lt;&gt;"NC",O305&lt;&gt;"SF",O305&lt;&gt;""),AND(Q305&lt;&gt;"NA",Q305&lt;&gt;"C",Q305&lt;&gt;"NC",Q305&lt;&gt;"SF",Q305&lt;&gt;""),AND(S305&lt;&gt;"NA",S305&lt;&gt;"C",S305&lt;&gt;"NC",S305&lt;&gt;"SF",S305&lt;&gt;""),AND(U305&lt;&gt;"NA",U305&lt;&gt;"C",U305&lt;&gt;"NC",U305&lt;&gt;"SF",U305&lt;&gt;""),AND(W305&lt;&gt;"NA",W305&lt;&gt;"C",W305&lt;&gt;"NC",W305&lt;&gt;"SF",W305&lt;&gt;"")),"FALSO",IF(AND(O305="NA",Q305="NA",S305="NA",U305="NA",W305="NA"),"NA",IF(OR(O305="NC",Q305="NC",S305="NC",U305="NC",W305="NC",O305="SF",Q305="SF",S305="SF",U305="SF",W305="SF"),"NC",IF(OR(O305="C",Q305="C",S305="C",U305="C",W305="C"),"C","")))))</f>
        <v>C</v>
      </c>
      <c r="AA305" s="197" t="str">
        <f>IF(AND(Y305="C",Z305="C"),"UTILIZOU O PDA CORRETAMENTE",IF(AND(Y305="C",Z305="NC"),"UTILIZOU O PDA CORRETAMENTE. NÃO HÁ FOTOS DE TODAS AS ETAPAS",IF(AND(Y305="NC",Z305="NC"),"NÃO UTILIZOU O PDA",IF(AND(Y305="NA",Z305="NA"),"NÃO AVALIADO POR FALHA DE SINCRONISMO"))))</f>
        <v>UTILIZOU O PDA CORRETAMENTE</v>
      </c>
      <c r="AB305" s="90" t="s">
        <v>207</v>
      </c>
      <c r="AC305" s="158" t="s">
        <v>6</v>
      </c>
      <c r="AD305" s="149" t="str">
        <f>E305</f>
        <v>SÃO PAULO</v>
      </c>
      <c r="AE305" s="93" t="s">
        <v>64</v>
      </c>
    </row>
    <row r="306" spans="1:31" ht="30" customHeight="1">
      <c r="A306" s="162" t="s">
        <v>201</v>
      </c>
      <c r="B306" s="176">
        <v>2620711725</v>
      </c>
      <c r="C306" s="176" t="s">
        <v>128</v>
      </c>
      <c r="D306" s="176" t="s">
        <v>64</v>
      </c>
      <c r="E306" s="176" t="s">
        <v>5</v>
      </c>
      <c r="F306" s="176" t="s">
        <v>1890</v>
      </c>
      <c r="G306" s="176">
        <v>541</v>
      </c>
      <c r="H306" s="176"/>
      <c r="I306" s="176" t="s">
        <v>223</v>
      </c>
      <c r="J306" s="176" t="s">
        <v>1618</v>
      </c>
      <c r="K306" s="176" t="s">
        <v>1891</v>
      </c>
      <c r="L306" s="204">
        <v>46158.53402777778</v>
      </c>
      <c r="M306" s="204">
        <v>46158.552083333336</v>
      </c>
      <c r="N306" s="176" t="s">
        <v>1636</v>
      </c>
      <c r="O306" s="155" t="s">
        <v>207</v>
      </c>
      <c r="P306" s="90"/>
      <c r="Q306" s="144" t="s">
        <v>207</v>
      </c>
      <c r="R306" s="90"/>
      <c r="S306" s="144" t="s">
        <v>207</v>
      </c>
      <c r="T306" s="90"/>
      <c r="U306" s="144" t="s">
        <v>207</v>
      </c>
      <c r="V306" s="90"/>
      <c r="W306" s="144" t="s">
        <v>207</v>
      </c>
      <c r="X306" s="90"/>
      <c r="Y306" s="144" t="s">
        <v>207</v>
      </c>
      <c r="Z306" s="177" t="str">
        <f>IF(AND(O306="",Q306="",S306="",U306="",W306=""),"",IF(OR(AND(O306&lt;&gt;"NA",O306&lt;&gt;"C",O306&lt;&gt;"NC",O306&lt;&gt;"SF",O306&lt;&gt;""),AND(Q306&lt;&gt;"NA",Q306&lt;&gt;"C",Q306&lt;&gt;"NC",Q306&lt;&gt;"SF",Q306&lt;&gt;""),AND(S306&lt;&gt;"NA",S306&lt;&gt;"C",S306&lt;&gt;"NC",S306&lt;&gt;"SF",S306&lt;&gt;""),AND(U306&lt;&gt;"NA",U306&lt;&gt;"C",U306&lt;&gt;"NC",U306&lt;&gt;"SF",U306&lt;&gt;""),AND(W306&lt;&gt;"NA",W306&lt;&gt;"C",W306&lt;&gt;"NC",W306&lt;&gt;"SF",W306&lt;&gt;"")),"FALSO",IF(AND(O306="NA",Q306="NA",S306="NA",U306="NA",W306="NA"),"NA",IF(OR(O306="NC",Q306="NC",S306="NC",U306="NC",W306="NC",O306="SF",Q306="SF",S306="SF",U306="SF",W306="SF"),"NC",IF(OR(O306="C",Q306="C",S306="C",U306="C",W306="C"),"C","")))))</f>
        <v>C</v>
      </c>
      <c r="AA306" s="197" t="str">
        <f>IF(AND(Y306="C",Z306="C"),"UTILIZOU O PDA CORRETAMENTE",IF(AND(Y306="C",Z306="NC"),"UTILIZOU O PDA CORRETAMENTE. NÃO HÁ FOTOS DE TODAS AS ETAPAS",IF(AND(Y306="NC",Z306="NC"),"NÃO UTILIZOU O PDA",IF(AND(Y306="NA",Z306="NA"),"NÃO AVALIADO POR FALHA DE SINCRONISMO"))))</f>
        <v>UTILIZOU O PDA CORRETAMENTE</v>
      </c>
      <c r="AB306" s="90" t="s">
        <v>207</v>
      </c>
      <c r="AC306" s="158" t="s">
        <v>6</v>
      </c>
      <c r="AD306" s="149" t="str">
        <f>E306</f>
        <v>SÃO PAULO</v>
      </c>
      <c r="AE306" s="93" t="s">
        <v>64</v>
      </c>
    </row>
    <row r="307" spans="1:31" ht="30" customHeight="1">
      <c r="A307" s="162" t="s">
        <v>201</v>
      </c>
      <c r="B307" s="176">
        <v>2621832476</v>
      </c>
      <c r="C307" s="176" t="s">
        <v>132</v>
      </c>
      <c r="D307" s="176" t="s">
        <v>64</v>
      </c>
      <c r="E307" s="176" t="s">
        <v>5</v>
      </c>
      <c r="F307" s="176" t="s">
        <v>1892</v>
      </c>
      <c r="G307" s="176">
        <v>22</v>
      </c>
      <c r="H307" s="176" t="s">
        <v>217</v>
      </c>
      <c r="I307" s="176" t="s">
        <v>591</v>
      </c>
      <c r="J307" s="176" t="s">
        <v>1594</v>
      </c>
      <c r="K307" s="176" t="s">
        <v>217</v>
      </c>
      <c r="L307" s="204">
        <v>46166.511111111111</v>
      </c>
      <c r="M307" s="204">
        <v>46166.522222222222</v>
      </c>
      <c r="N307" s="176" t="s">
        <v>1607</v>
      </c>
      <c r="O307" s="155" t="s">
        <v>207</v>
      </c>
      <c r="P307" s="90"/>
      <c r="Q307" s="144" t="s">
        <v>207</v>
      </c>
      <c r="R307" s="90"/>
      <c r="S307" s="144" t="s">
        <v>207</v>
      </c>
      <c r="T307" s="90"/>
      <c r="U307" s="144" t="s">
        <v>207</v>
      </c>
      <c r="V307" s="90"/>
      <c r="W307" s="144" t="s">
        <v>207</v>
      </c>
      <c r="X307" s="90"/>
      <c r="Y307" s="144" t="s">
        <v>207</v>
      </c>
      <c r="Z307" s="177" t="str">
        <f>IF(AND(O307="",Q307="",S307="",U307="",W307=""),"",IF(OR(AND(O307&lt;&gt;"NA",O307&lt;&gt;"C",O307&lt;&gt;"NC",O307&lt;&gt;"SF",O307&lt;&gt;""),AND(Q307&lt;&gt;"NA",Q307&lt;&gt;"C",Q307&lt;&gt;"NC",Q307&lt;&gt;"SF",Q307&lt;&gt;""),AND(S307&lt;&gt;"NA",S307&lt;&gt;"C",S307&lt;&gt;"NC",S307&lt;&gt;"SF",S307&lt;&gt;""),AND(U307&lt;&gt;"NA",U307&lt;&gt;"C",U307&lt;&gt;"NC",U307&lt;&gt;"SF",U307&lt;&gt;""),AND(W307&lt;&gt;"NA",W307&lt;&gt;"C",W307&lt;&gt;"NC",W307&lt;&gt;"SF",W307&lt;&gt;"")),"FALSO",IF(AND(O307="NA",Q307="NA",S307="NA",U307="NA",W307="NA"),"NA",IF(OR(O307="NC",Q307="NC",S307="NC",U307="NC",W307="NC",O307="SF",Q307="SF",S307="SF",U307="SF",W307="SF"),"NC",IF(OR(O307="C",Q307="C",S307="C",U307="C",W307="C"),"C","")))))</f>
        <v>C</v>
      </c>
      <c r="AA307" s="197" t="str">
        <f>IF(AND(Y307="C",Z307="C"),"UTILIZOU O PDA CORRETAMENTE",IF(AND(Y307="C",Z307="NC"),"UTILIZOU O PDA CORRETAMENTE. NÃO HÁ FOTOS DE TODAS AS ETAPAS",IF(AND(Y307="NC",Z307="NC"),"NÃO UTILIZOU O PDA",IF(AND(Y307="NA",Z307="NA"),"NÃO AVALIADO POR FALHA DE SINCRONISMO"))))</f>
        <v>UTILIZOU O PDA CORRETAMENTE</v>
      </c>
      <c r="AB307" s="90" t="s">
        <v>207</v>
      </c>
      <c r="AC307" s="158" t="s">
        <v>6</v>
      </c>
      <c r="AD307" s="149" t="str">
        <f>E307</f>
        <v>SÃO PAULO</v>
      </c>
      <c r="AE307" s="93" t="s">
        <v>64</v>
      </c>
    </row>
    <row r="308" spans="1:31" ht="30" customHeight="1">
      <c r="A308" s="221" t="s">
        <v>201</v>
      </c>
      <c r="B308" s="222">
        <v>2620343222</v>
      </c>
      <c r="C308" s="222" t="s">
        <v>131</v>
      </c>
      <c r="D308" s="222" t="s">
        <v>64</v>
      </c>
      <c r="E308" s="222" t="s">
        <v>5</v>
      </c>
      <c r="F308" s="222" t="s">
        <v>1122</v>
      </c>
      <c r="G308" s="222">
        <v>39</v>
      </c>
      <c r="H308" s="222" t="s">
        <v>203</v>
      </c>
      <c r="I308" s="222" t="s">
        <v>401</v>
      </c>
      <c r="J308" s="222" t="s">
        <v>1594</v>
      </c>
      <c r="K308" s="222" t="s">
        <v>217</v>
      </c>
      <c r="L308" s="223">
        <v>46156.642361111109</v>
      </c>
      <c r="M308" s="223">
        <v>46156.647916666669</v>
      </c>
      <c r="N308" s="222" t="s">
        <v>1592</v>
      </c>
      <c r="O308" s="155" t="s">
        <v>231</v>
      </c>
      <c r="P308" s="90" t="s">
        <v>891</v>
      </c>
      <c r="Q308" s="144" t="s">
        <v>231</v>
      </c>
      <c r="R308" s="90" t="s">
        <v>891</v>
      </c>
      <c r="S308" s="144" t="s">
        <v>231</v>
      </c>
      <c r="T308" s="90" t="s">
        <v>891</v>
      </c>
      <c r="U308" s="144" t="s">
        <v>231</v>
      </c>
      <c r="V308" s="90" t="s">
        <v>891</v>
      </c>
      <c r="W308" s="144" t="s">
        <v>231</v>
      </c>
      <c r="X308" s="90" t="s">
        <v>891</v>
      </c>
      <c r="Y308" s="144" t="s">
        <v>231</v>
      </c>
      <c r="Z308" s="177" t="str">
        <f>IF(AND(O308="",Q308="",S308="",U308="",W308=""),"",IF(OR(AND(O308&lt;&gt;"NA",O308&lt;&gt;"C",O308&lt;&gt;"NC",O308&lt;&gt;"SF",O308&lt;&gt;""),AND(Q308&lt;&gt;"NA",Q308&lt;&gt;"C",Q308&lt;&gt;"NC",Q308&lt;&gt;"SF",Q308&lt;&gt;""),AND(S308&lt;&gt;"NA",S308&lt;&gt;"C",S308&lt;&gt;"NC",S308&lt;&gt;"SF",S308&lt;&gt;""),AND(U308&lt;&gt;"NA",U308&lt;&gt;"C",U308&lt;&gt;"NC",U308&lt;&gt;"SF",U308&lt;&gt;""),AND(W308&lt;&gt;"NA",W308&lt;&gt;"C",W308&lt;&gt;"NC",W308&lt;&gt;"SF",W308&lt;&gt;"")),"FALSO",IF(AND(O308="NA",Q308="NA",S308="NA",U308="NA",W308="NA"),"NA",IF(OR(O308="NC",Q308="NC",S308="NC",U308="NC",W308="NC",O308="SF",Q308="SF",S308="SF",U308="SF",W308="SF"),"NC",IF(OR(O308="C",Q308="C",S308="C",U308="C",W308="C"),"C","")))))</f>
        <v>NC</v>
      </c>
      <c r="AA308" s="197" t="str">
        <f>IF(AND(Y308="C",Z308="C"),"UTILIZOU O PDA CORRETAMENTE",IF(AND(Y308="C",Z308="NC"),"UTILIZOU O PDA CORRETAMENTE. NÃO HÁ FOTOS DE TODAS AS ETAPAS",IF(AND(Y308="NC",Z308="NC"),"NÃO UTILIZOU O PDA",IF(AND(Y308="NA",Z308="NA"),"NÃO AVALIADO POR FALHA DE SINCRONISMO"))))</f>
        <v>NÃO UTILIZOU O PDA</v>
      </c>
      <c r="AB308" s="90" t="s">
        <v>207</v>
      </c>
      <c r="AC308" s="158" t="s">
        <v>6</v>
      </c>
      <c r="AD308" s="149" t="str">
        <f>E308</f>
        <v>SÃO PAULO</v>
      </c>
      <c r="AE308" s="93" t="s">
        <v>64</v>
      </c>
    </row>
    <row r="309" spans="1:31" ht="30" customHeight="1">
      <c r="A309" s="162" t="s">
        <v>201</v>
      </c>
      <c r="B309" s="176">
        <v>2692146945</v>
      </c>
      <c r="C309" s="176" t="s">
        <v>128</v>
      </c>
      <c r="D309" s="176" t="s">
        <v>64</v>
      </c>
      <c r="E309" s="176" t="s">
        <v>5</v>
      </c>
      <c r="F309" s="176" t="s">
        <v>1893</v>
      </c>
      <c r="G309" s="176">
        <v>193</v>
      </c>
      <c r="H309" s="176" t="s">
        <v>217</v>
      </c>
      <c r="I309" s="176" t="s">
        <v>649</v>
      </c>
      <c r="J309" s="176" t="s">
        <v>1591</v>
      </c>
      <c r="K309" s="176" t="s">
        <v>1894</v>
      </c>
      <c r="L309" s="204">
        <v>46058.503472222219</v>
      </c>
      <c r="M309" s="204">
        <v>46058.506944444445</v>
      </c>
      <c r="N309" s="176" t="s">
        <v>1598</v>
      </c>
      <c r="O309" s="155" t="s">
        <v>207</v>
      </c>
      <c r="P309" s="90"/>
      <c r="Q309" s="144" t="s">
        <v>207</v>
      </c>
      <c r="R309" s="90"/>
      <c r="S309" s="144" t="s">
        <v>207</v>
      </c>
      <c r="T309" s="90"/>
      <c r="U309" s="144" t="s">
        <v>207</v>
      </c>
      <c r="V309" s="90"/>
      <c r="W309" s="144" t="s">
        <v>207</v>
      </c>
      <c r="X309" s="90"/>
      <c r="Y309" s="144" t="s">
        <v>207</v>
      </c>
      <c r="Z309" s="177" t="str">
        <f>IF(AND(O309="",Q309="",S309="",U309="",W309=""),"",IF(OR(AND(O309&lt;&gt;"NA",O309&lt;&gt;"C",O309&lt;&gt;"NC",O309&lt;&gt;"SF",O309&lt;&gt;""),AND(Q309&lt;&gt;"NA",Q309&lt;&gt;"C",Q309&lt;&gt;"NC",Q309&lt;&gt;"SF",Q309&lt;&gt;""),AND(S309&lt;&gt;"NA",S309&lt;&gt;"C",S309&lt;&gt;"NC",S309&lt;&gt;"SF",S309&lt;&gt;""),AND(U309&lt;&gt;"NA",U309&lt;&gt;"C",U309&lt;&gt;"NC",U309&lt;&gt;"SF",U309&lt;&gt;""),AND(W309&lt;&gt;"NA",W309&lt;&gt;"C",W309&lt;&gt;"NC",W309&lt;&gt;"SF",W309&lt;&gt;"")),"FALSO",IF(AND(O309="NA",Q309="NA",S309="NA",U309="NA",W309="NA"),"NA",IF(OR(O309="NC",Q309="NC",S309="NC",U309="NC",W309="NC",O309="SF",Q309="SF",S309="SF",U309="SF",W309="SF"),"NC",IF(OR(O309="C",Q309="C",S309="C",U309="C",W309="C"),"C","")))))</f>
        <v>C</v>
      </c>
      <c r="AA309" s="197" t="str">
        <f>IF(AND(Y309="C",Z309="C"),"UTILIZOU O PDA CORRETAMENTE",IF(AND(Y309="C",Z309="NC"),"UTILIZOU O PDA CORRETAMENTE. NÃO HÁ FOTOS DE TODAS AS ETAPAS",IF(AND(Y309="NC",Z309="NC"),"NÃO UTILIZOU O PDA",IF(AND(Y309="NA",Z309="NA"),"NÃO AVALIADO POR FALHA DE SINCRONISMO"))))</f>
        <v>UTILIZOU O PDA CORRETAMENTE</v>
      </c>
      <c r="AB309" s="90" t="s">
        <v>207</v>
      </c>
      <c r="AC309" s="158" t="s">
        <v>6</v>
      </c>
      <c r="AD309" s="149" t="str">
        <f>E309</f>
        <v>SÃO PAULO</v>
      </c>
      <c r="AE309" s="93" t="s">
        <v>64</v>
      </c>
    </row>
    <row r="310" spans="1:31" ht="30" customHeight="1">
      <c r="A310" s="162" t="s">
        <v>201</v>
      </c>
      <c r="B310" s="176">
        <v>2693635172</v>
      </c>
      <c r="C310" s="176" t="s">
        <v>131</v>
      </c>
      <c r="D310" s="176" t="s">
        <v>64</v>
      </c>
      <c r="E310" s="176" t="s">
        <v>5</v>
      </c>
      <c r="F310" s="176" t="s">
        <v>1066</v>
      </c>
      <c r="G310" s="176">
        <v>20</v>
      </c>
      <c r="H310" s="176" t="s">
        <v>217</v>
      </c>
      <c r="I310" s="176" t="s">
        <v>671</v>
      </c>
      <c r="J310" s="176" t="s">
        <v>1594</v>
      </c>
      <c r="K310" s="176" t="s">
        <v>217</v>
      </c>
      <c r="L310" s="204">
        <v>46161.660416666666</v>
      </c>
      <c r="M310" s="204">
        <v>46161.670138888891</v>
      </c>
      <c r="N310" s="176" t="s">
        <v>1131</v>
      </c>
      <c r="O310" s="155" t="s">
        <v>207</v>
      </c>
      <c r="P310" s="90"/>
      <c r="Q310" s="144" t="s">
        <v>207</v>
      </c>
      <c r="R310" s="90"/>
      <c r="S310" s="144" t="s">
        <v>207</v>
      </c>
      <c r="T310" s="90"/>
      <c r="U310" s="144" t="s">
        <v>207</v>
      </c>
      <c r="V310" s="90"/>
      <c r="W310" s="144" t="s">
        <v>207</v>
      </c>
      <c r="X310" s="90"/>
      <c r="Y310" s="144" t="s">
        <v>207</v>
      </c>
      <c r="Z310" s="177" t="str">
        <f>IF(AND(O310="",Q310="",S310="",U310="",W310=""),"",IF(OR(AND(O310&lt;&gt;"NA",O310&lt;&gt;"C",O310&lt;&gt;"NC",O310&lt;&gt;"SF",O310&lt;&gt;""),AND(Q310&lt;&gt;"NA",Q310&lt;&gt;"C",Q310&lt;&gt;"NC",Q310&lt;&gt;"SF",Q310&lt;&gt;""),AND(S310&lt;&gt;"NA",S310&lt;&gt;"C",S310&lt;&gt;"NC",S310&lt;&gt;"SF",S310&lt;&gt;""),AND(U310&lt;&gt;"NA",U310&lt;&gt;"C",U310&lt;&gt;"NC",U310&lt;&gt;"SF",U310&lt;&gt;""),AND(W310&lt;&gt;"NA",W310&lt;&gt;"C",W310&lt;&gt;"NC",W310&lt;&gt;"SF",W310&lt;&gt;"")),"FALSO",IF(AND(O310="NA",Q310="NA",S310="NA",U310="NA",W310="NA"),"NA",IF(OR(O310="NC",Q310="NC",S310="NC",U310="NC",W310="NC",O310="SF",Q310="SF",S310="SF",U310="SF",W310="SF"),"NC",IF(OR(O310="C",Q310="C",S310="C",U310="C",W310="C"),"C","")))))</f>
        <v>C</v>
      </c>
      <c r="AA310" s="197" t="str">
        <f>IF(AND(Y310="C",Z310="C"),"UTILIZOU O PDA CORRETAMENTE",IF(AND(Y310="C",Z310="NC"),"UTILIZOU O PDA CORRETAMENTE. NÃO HÁ FOTOS DE TODAS AS ETAPAS",IF(AND(Y310="NC",Z310="NC"),"NÃO UTILIZOU O PDA",IF(AND(Y310="NA",Z310="NA"),"NÃO AVALIADO POR FALHA DE SINCRONISMO"))))</f>
        <v>UTILIZOU O PDA CORRETAMENTE</v>
      </c>
      <c r="AB310" s="90" t="s">
        <v>207</v>
      </c>
      <c r="AC310" s="158" t="s">
        <v>6</v>
      </c>
      <c r="AD310" s="149" t="str">
        <f>E310</f>
        <v>SÃO PAULO</v>
      </c>
      <c r="AE310" s="93" t="s">
        <v>64</v>
      </c>
    </row>
    <row r="311" spans="1:31" ht="30" customHeight="1">
      <c r="A311" s="162" t="s">
        <v>201</v>
      </c>
      <c r="B311" s="176">
        <v>2692859889</v>
      </c>
      <c r="C311" s="176" t="s">
        <v>128</v>
      </c>
      <c r="D311" s="176" t="s">
        <v>64</v>
      </c>
      <c r="E311" s="176" t="s">
        <v>5</v>
      </c>
      <c r="F311" s="176" t="s">
        <v>1895</v>
      </c>
      <c r="G311" s="176">
        <v>71</v>
      </c>
      <c r="H311" s="176"/>
      <c r="I311" s="176" t="s">
        <v>295</v>
      </c>
      <c r="J311" s="176" t="s">
        <v>1591</v>
      </c>
      <c r="K311" s="176"/>
      <c r="L311" s="204">
        <v>46270.386111111111</v>
      </c>
      <c r="M311" s="204">
        <v>46270.387499999997</v>
      </c>
      <c r="N311" s="176" t="s">
        <v>1596</v>
      </c>
      <c r="O311" s="155" t="s">
        <v>207</v>
      </c>
      <c r="P311" s="90"/>
      <c r="Q311" s="144" t="s">
        <v>207</v>
      </c>
      <c r="R311" s="90"/>
      <c r="S311" s="144" t="s">
        <v>207</v>
      </c>
      <c r="T311" s="90"/>
      <c r="U311" s="144" t="s">
        <v>207</v>
      </c>
      <c r="V311" s="90"/>
      <c r="W311" s="144" t="s">
        <v>207</v>
      </c>
      <c r="X311" s="90"/>
      <c r="Y311" s="144" t="s">
        <v>207</v>
      </c>
      <c r="Z311" s="177" t="str">
        <f>IF(AND(O311="",Q311="",S311="",U311="",W311=""),"",IF(OR(AND(O311&lt;&gt;"NA",O311&lt;&gt;"C",O311&lt;&gt;"NC",O311&lt;&gt;"SF",O311&lt;&gt;""),AND(Q311&lt;&gt;"NA",Q311&lt;&gt;"C",Q311&lt;&gt;"NC",Q311&lt;&gt;"SF",Q311&lt;&gt;""),AND(S311&lt;&gt;"NA",S311&lt;&gt;"C",S311&lt;&gt;"NC",S311&lt;&gt;"SF",S311&lt;&gt;""),AND(U311&lt;&gt;"NA",U311&lt;&gt;"C",U311&lt;&gt;"NC",U311&lt;&gt;"SF",U311&lt;&gt;""),AND(W311&lt;&gt;"NA",W311&lt;&gt;"C",W311&lt;&gt;"NC",W311&lt;&gt;"SF",W311&lt;&gt;"")),"FALSO",IF(AND(O311="NA",Q311="NA",S311="NA",U311="NA",W311="NA"),"NA",IF(OR(O311="NC",Q311="NC",S311="NC",U311="NC",W311="NC",O311="SF",Q311="SF",S311="SF",U311="SF",W311="SF"),"NC",IF(OR(O311="C",Q311="C",S311="C",U311="C",W311="C"),"C","")))))</f>
        <v>C</v>
      </c>
      <c r="AA311" s="197" t="str">
        <f>IF(AND(Y311="C",Z311="C"),"UTILIZOU O PDA CORRETAMENTE",IF(AND(Y311="C",Z311="NC"),"UTILIZOU O PDA CORRETAMENTE. NÃO HÁ FOTOS DE TODAS AS ETAPAS",IF(AND(Y311="NC",Z311="NC"),"NÃO UTILIZOU O PDA",IF(AND(Y311="NA",Z311="NA"),"NÃO AVALIADO POR FALHA DE SINCRONISMO"))))</f>
        <v>UTILIZOU O PDA CORRETAMENTE</v>
      </c>
      <c r="AB311" s="90" t="s">
        <v>207</v>
      </c>
      <c r="AC311" s="158" t="s">
        <v>6</v>
      </c>
      <c r="AD311" s="149" t="str">
        <f>E311</f>
        <v>SÃO PAULO</v>
      </c>
      <c r="AE311" s="93" t="s">
        <v>64</v>
      </c>
    </row>
    <row r="312" spans="1:31" ht="30" customHeight="1">
      <c r="A312" s="162" t="s">
        <v>201</v>
      </c>
      <c r="B312" s="176">
        <v>2619798875</v>
      </c>
      <c r="C312" s="176" t="s">
        <v>134</v>
      </c>
      <c r="D312" s="176" t="s">
        <v>125</v>
      </c>
      <c r="E312" s="176" t="s">
        <v>5</v>
      </c>
      <c r="F312" s="176" t="s">
        <v>1896</v>
      </c>
      <c r="G312" s="176">
        <v>115</v>
      </c>
      <c r="H312" s="176" t="s">
        <v>208</v>
      </c>
      <c r="I312" s="176" t="s">
        <v>329</v>
      </c>
      <c r="J312" s="176" t="s">
        <v>1618</v>
      </c>
      <c r="K312" s="176" t="s">
        <v>217</v>
      </c>
      <c r="L312" s="204">
        <v>46331.584722222222</v>
      </c>
      <c r="M312" s="204">
        <v>46331.59652777778</v>
      </c>
      <c r="N312" s="176" t="s">
        <v>270</v>
      </c>
      <c r="O312" s="155" t="s">
        <v>207</v>
      </c>
      <c r="P312" s="90"/>
      <c r="Q312" s="144" t="s">
        <v>207</v>
      </c>
      <c r="R312" s="90"/>
      <c r="S312" s="144" t="s">
        <v>207</v>
      </c>
      <c r="T312" s="90"/>
      <c r="U312" s="144" t="s">
        <v>207</v>
      </c>
      <c r="V312" s="90"/>
      <c r="W312" s="144" t="s">
        <v>207</v>
      </c>
      <c r="X312" s="90"/>
      <c r="Y312" s="144" t="s">
        <v>207</v>
      </c>
      <c r="Z312" s="177" t="str">
        <f>IF(AND(O312="",Q312="",S312="",U312="",W312=""),"",IF(OR(AND(O312&lt;&gt;"NA",O312&lt;&gt;"C",O312&lt;&gt;"NC",O312&lt;&gt;"SF",O312&lt;&gt;""),AND(Q312&lt;&gt;"NA",Q312&lt;&gt;"C",Q312&lt;&gt;"NC",Q312&lt;&gt;"SF",Q312&lt;&gt;""),AND(S312&lt;&gt;"NA",S312&lt;&gt;"C",S312&lt;&gt;"NC",S312&lt;&gt;"SF",S312&lt;&gt;""),AND(U312&lt;&gt;"NA",U312&lt;&gt;"C",U312&lt;&gt;"NC",U312&lt;&gt;"SF",U312&lt;&gt;""),AND(W312&lt;&gt;"NA",W312&lt;&gt;"C",W312&lt;&gt;"NC",W312&lt;&gt;"SF",W312&lt;&gt;"")),"FALSO",IF(AND(O312="NA",Q312="NA",S312="NA",U312="NA",W312="NA"),"NA",IF(OR(O312="NC",Q312="NC",S312="NC",U312="NC",W312="NC",O312="SF",Q312="SF",S312="SF",U312="SF",W312="SF"),"NC",IF(OR(O312="C",Q312="C",S312="C",U312="C",W312="C"),"C","")))))</f>
        <v>C</v>
      </c>
      <c r="AA312" s="197" t="str">
        <f>IF(AND(Y312="C",Z312="C"),"UTILIZOU O PDA CORRETAMENTE",IF(AND(Y312="C",Z312="NC"),"UTILIZOU O PDA CORRETAMENTE. NÃO HÁ FOTOS DE TODAS AS ETAPAS",IF(AND(Y312="NC",Z312="NC"),"NÃO UTILIZOU O PDA",IF(AND(Y312="NA",Z312="NA"),"NÃO AVALIADO POR FALHA DE SINCRONISMO"))))</f>
        <v>UTILIZOU O PDA CORRETAMENTE</v>
      </c>
      <c r="AB312" s="90" t="s">
        <v>207</v>
      </c>
      <c r="AC312" s="158" t="s">
        <v>6</v>
      </c>
      <c r="AD312" s="149" t="str">
        <f>E312</f>
        <v>SÃO PAULO</v>
      </c>
      <c r="AE312" s="93" t="s">
        <v>64</v>
      </c>
    </row>
    <row r="313" spans="1:31" ht="30" customHeight="1">
      <c r="A313" s="162" t="s">
        <v>201</v>
      </c>
      <c r="B313" s="176">
        <v>2692855018</v>
      </c>
      <c r="C313" s="176" t="s">
        <v>131</v>
      </c>
      <c r="D313" s="176" t="s">
        <v>64</v>
      </c>
      <c r="E313" s="176" t="s">
        <v>5</v>
      </c>
      <c r="F313" s="176" t="s">
        <v>1543</v>
      </c>
      <c r="G313" s="176">
        <v>4</v>
      </c>
      <c r="H313" s="176" t="s">
        <v>211</v>
      </c>
      <c r="I313" s="176" t="s">
        <v>261</v>
      </c>
      <c r="J313" s="176" t="s">
        <v>1591</v>
      </c>
      <c r="K313" s="176" t="s">
        <v>217</v>
      </c>
      <c r="L313" s="204">
        <v>46270.4375</v>
      </c>
      <c r="M313" s="204">
        <v>46270.440972222219</v>
      </c>
      <c r="N313" s="176" t="s">
        <v>1612</v>
      </c>
      <c r="O313" s="155" t="s">
        <v>207</v>
      </c>
      <c r="P313" s="90"/>
      <c r="Q313" s="144" t="s">
        <v>207</v>
      </c>
      <c r="R313" s="90"/>
      <c r="S313" s="144" t="s">
        <v>207</v>
      </c>
      <c r="T313" s="90"/>
      <c r="U313" s="144" t="s">
        <v>207</v>
      </c>
      <c r="V313" s="90"/>
      <c r="W313" s="144" t="s">
        <v>207</v>
      </c>
      <c r="X313" s="90"/>
      <c r="Y313" s="144" t="s">
        <v>207</v>
      </c>
      <c r="Z313" s="177" t="str">
        <f>IF(AND(O313="",Q313="",S313="",U313="",W313=""),"",IF(OR(AND(O313&lt;&gt;"NA",O313&lt;&gt;"C",O313&lt;&gt;"NC",O313&lt;&gt;"SF",O313&lt;&gt;""),AND(Q313&lt;&gt;"NA",Q313&lt;&gt;"C",Q313&lt;&gt;"NC",Q313&lt;&gt;"SF",Q313&lt;&gt;""),AND(S313&lt;&gt;"NA",S313&lt;&gt;"C",S313&lt;&gt;"NC",S313&lt;&gt;"SF",S313&lt;&gt;""),AND(U313&lt;&gt;"NA",U313&lt;&gt;"C",U313&lt;&gt;"NC",U313&lt;&gt;"SF",U313&lt;&gt;""),AND(W313&lt;&gt;"NA",W313&lt;&gt;"C",W313&lt;&gt;"NC",W313&lt;&gt;"SF",W313&lt;&gt;"")),"FALSO",IF(AND(O313="NA",Q313="NA",S313="NA",U313="NA",W313="NA"),"NA",IF(OR(O313="NC",Q313="NC",S313="NC",U313="NC",W313="NC",O313="SF",Q313="SF",S313="SF",U313="SF",W313="SF"),"NC",IF(OR(O313="C",Q313="C",S313="C",U313="C",W313="C"),"C","")))))</f>
        <v>C</v>
      </c>
      <c r="AA313" s="197" t="str">
        <f>IF(AND(Y313="C",Z313="C"),"UTILIZOU O PDA CORRETAMENTE",IF(AND(Y313="C",Z313="NC"),"UTILIZOU O PDA CORRETAMENTE. NÃO HÁ FOTOS DE TODAS AS ETAPAS",IF(AND(Y313="NC",Z313="NC"),"NÃO UTILIZOU O PDA",IF(AND(Y313="NA",Z313="NA"),"NÃO AVALIADO POR FALHA DE SINCRONISMO"))))</f>
        <v>UTILIZOU O PDA CORRETAMENTE</v>
      </c>
      <c r="AB313" s="90" t="s">
        <v>207</v>
      </c>
      <c r="AC313" s="158" t="s">
        <v>6</v>
      </c>
      <c r="AD313" s="149" t="str">
        <f>E313</f>
        <v>SÃO PAULO</v>
      </c>
      <c r="AE313" s="93" t="s">
        <v>64</v>
      </c>
    </row>
    <row r="314" spans="1:31" ht="30" customHeight="1">
      <c r="A314" s="162" t="s">
        <v>201</v>
      </c>
      <c r="B314" s="176">
        <v>2620363606</v>
      </c>
      <c r="C314" s="176" t="s">
        <v>128</v>
      </c>
      <c r="D314" s="176" t="s">
        <v>64</v>
      </c>
      <c r="E314" s="176" t="s">
        <v>5</v>
      </c>
      <c r="F314" s="176" t="s">
        <v>1897</v>
      </c>
      <c r="G314" s="176">
        <v>15</v>
      </c>
      <c r="H314" s="176" t="s">
        <v>203</v>
      </c>
      <c r="I314" s="176" t="s">
        <v>329</v>
      </c>
      <c r="J314" s="176" t="s">
        <v>1591</v>
      </c>
      <c r="K314" s="176" t="s">
        <v>1898</v>
      </c>
      <c r="L314" s="204">
        <v>46157.467361111114</v>
      </c>
      <c r="M314" s="204">
        <v>46157.486111111109</v>
      </c>
      <c r="N314" s="176" t="s">
        <v>1617</v>
      </c>
      <c r="O314" s="155" t="s">
        <v>207</v>
      </c>
      <c r="P314" s="90"/>
      <c r="Q314" s="144" t="s">
        <v>207</v>
      </c>
      <c r="R314" s="90"/>
      <c r="S314" s="144" t="s">
        <v>207</v>
      </c>
      <c r="T314" s="90"/>
      <c r="U314" s="144" t="s">
        <v>207</v>
      </c>
      <c r="V314" s="90"/>
      <c r="W314" s="144" t="s">
        <v>207</v>
      </c>
      <c r="X314" s="90"/>
      <c r="Y314" s="144" t="s">
        <v>207</v>
      </c>
      <c r="Z314" s="177" t="str">
        <f>IF(AND(O314="",Q314="",S314="",U314="",W314=""),"",IF(OR(AND(O314&lt;&gt;"NA",O314&lt;&gt;"C",O314&lt;&gt;"NC",O314&lt;&gt;"SF",O314&lt;&gt;""),AND(Q314&lt;&gt;"NA",Q314&lt;&gt;"C",Q314&lt;&gt;"NC",Q314&lt;&gt;"SF",Q314&lt;&gt;""),AND(S314&lt;&gt;"NA",S314&lt;&gt;"C",S314&lt;&gt;"NC",S314&lt;&gt;"SF",S314&lt;&gt;""),AND(U314&lt;&gt;"NA",U314&lt;&gt;"C",U314&lt;&gt;"NC",U314&lt;&gt;"SF",U314&lt;&gt;""),AND(W314&lt;&gt;"NA",W314&lt;&gt;"C",W314&lt;&gt;"NC",W314&lt;&gt;"SF",W314&lt;&gt;"")),"FALSO",IF(AND(O314="NA",Q314="NA",S314="NA",U314="NA",W314="NA"),"NA",IF(OR(O314="NC",Q314="NC",S314="NC",U314="NC",W314="NC",O314="SF",Q314="SF",S314="SF",U314="SF",W314="SF"),"NC",IF(OR(O314="C",Q314="C",S314="C",U314="C",W314="C"),"C","")))))</f>
        <v>C</v>
      </c>
      <c r="AA314" s="197" t="str">
        <f>IF(AND(Y314="C",Z314="C"),"UTILIZOU O PDA CORRETAMENTE",IF(AND(Y314="C",Z314="NC"),"UTILIZOU O PDA CORRETAMENTE. NÃO HÁ FOTOS DE TODAS AS ETAPAS",IF(AND(Y314="NC",Z314="NC"),"NÃO UTILIZOU O PDA",IF(AND(Y314="NA",Z314="NA"),"NÃO AVALIADO POR FALHA DE SINCRONISMO"))))</f>
        <v>UTILIZOU O PDA CORRETAMENTE</v>
      </c>
      <c r="AB314" s="90" t="s">
        <v>207</v>
      </c>
      <c r="AC314" s="158" t="s">
        <v>6</v>
      </c>
      <c r="AD314" s="149" t="str">
        <f>E314</f>
        <v>SÃO PAULO</v>
      </c>
      <c r="AE314" s="93" t="s">
        <v>64</v>
      </c>
    </row>
    <row r="315" spans="1:31" ht="30" customHeight="1">
      <c r="A315" s="162" t="s">
        <v>201</v>
      </c>
      <c r="B315" s="176">
        <v>2693393028</v>
      </c>
      <c r="C315" s="176" t="s">
        <v>128</v>
      </c>
      <c r="D315" s="176" t="s">
        <v>64</v>
      </c>
      <c r="E315" s="176" t="s">
        <v>5</v>
      </c>
      <c r="F315" s="176" t="s">
        <v>1899</v>
      </c>
      <c r="G315" s="176">
        <v>8</v>
      </c>
      <c r="H315" s="176" t="s">
        <v>208</v>
      </c>
      <c r="I315" s="176" t="s">
        <v>332</v>
      </c>
      <c r="J315" s="176" t="s">
        <v>1591</v>
      </c>
      <c r="K315" s="176" t="s">
        <v>1900</v>
      </c>
      <c r="L315" s="204">
        <v>46157.599999999999</v>
      </c>
      <c r="M315" s="204">
        <v>46157.609027777777</v>
      </c>
      <c r="N315" s="176" t="s">
        <v>1607</v>
      </c>
      <c r="O315" s="155" t="s">
        <v>207</v>
      </c>
      <c r="P315" s="90"/>
      <c r="Q315" s="144" t="s">
        <v>207</v>
      </c>
      <c r="R315" s="90"/>
      <c r="S315" s="144" t="s">
        <v>207</v>
      </c>
      <c r="T315" s="90"/>
      <c r="U315" s="144" t="s">
        <v>207</v>
      </c>
      <c r="V315" s="90"/>
      <c r="W315" s="144" t="s">
        <v>207</v>
      </c>
      <c r="X315" s="90"/>
      <c r="Y315" s="144" t="s">
        <v>207</v>
      </c>
      <c r="Z315" s="177" t="str">
        <f>IF(AND(O315="",Q315="",S315="",U315="",W315=""),"",IF(OR(AND(O315&lt;&gt;"NA",O315&lt;&gt;"C",O315&lt;&gt;"NC",O315&lt;&gt;"SF",O315&lt;&gt;""),AND(Q315&lt;&gt;"NA",Q315&lt;&gt;"C",Q315&lt;&gt;"NC",Q315&lt;&gt;"SF",Q315&lt;&gt;""),AND(S315&lt;&gt;"NA",S315&lt;&gt;"C",S315&lt;&gt;"NC",S315&lt;&gt;"SF",S315&lt;&gt;""),AND(U315&lt;&gt;"NA",U315&lt;&gt;"C",U315&lt;&gt;"NC",U315&lt;&gt;"SF",U315&lt;&gt;""),AND(W315&lt;&gt;"NA",W315&lt;&gt;"C",W315&lt;&gt;"NC",W315&lt;&gt;"SF",W315&lt;&gt;"")),"FALSO",IF(AND(O315="NA",Q315="NA",S315="NA",U315="NA",W315="NA"),"NA",IF(OR(O315="NC",Q315="NC",S315="NC",U315="NC",W315="NC",O315="SF",Q315="SF",S315="SF",U315="SF",W315="SF"),"NC",IF(OR(O315="C",Q315="C",S315="C",U315="C",W315="C"),"C","")))))</f>
        <v>C</v>
      </c>
      <c r="AA315" s="197" t="str">
        <f>IF(AND(Y315="C",Z315="C"),"UTILIZOU O PDA CORRETAMENTE",IF(AND(Y315="C",Z315="NC"),"UTILIZOU O PDA CORRETAMENTE. NÃO HÁ FOTOS DE TODAS AS ETAPAS",IF(AND(Y315="NC",Z315="NC"),"NÃO UTILIZOU O PDA",IF(AND(Y315="NA",Z315="NA"),"NÃO AVALIADO POR FALHA DE SINCRONISMO"))))</f>
        <v>UTILIZOU O PDA CORRETAMENTE</v>
      </c>
      <c r="AB315" s="90" t="s">
        <v>207</v>
      </c>
      <c r="AC315" s="158" t="s">
        <v>6</v>
      </c>
      <c r="AD315" s="149" t="str">
        <f>E315</f>
        <v>SÃO PAULO</v>
      </c>
      <c r="AE315" s="93" t="s">
        <v>64</v>
      </c>
    </row>
    <row r="316" spans="1:31" ht="30" customHeight="1">
      <c r="A316" s="162" t="s">
        <v>201</v>
      </c>
      <c r="B316" s="176">
        <v>2692168533</v>
      </c>
      <c r="C316" s="176" t="s">
        <v>128</v>
      </c>
      <c r="D316" s="176" t="s">
        <v>64</v>
      </c>
      <c r="E316" s="176" t="s">
        <v>5</v>
      </c>
      <c r="F316" s="176" t="s">
        <v>493</v>
      </c>
      <c r="G316" s="176">
        <v>444</v>
      </c>
      <c r="H316" s="176" t="s">
        <v>374</v>
      </c>
      <c r="I316" s="176" t="s">
        <v>356</v>
      </c>
      <c r="J316" s="176" t="s">
        <v>1594</v>
      </c>
      <c r="K316" s="176"/>
      <c r="L316" s="204">
        <v>46058.426388888889</v>
      </c>
      <c r="M316" s="204">
        <v>46058.427777777775</v>
      </c>
      <c r="N316" s="176" t="s">
        <v>1592</v>
      </c>
      <c r="O316" s="155" t="s">
        <v>207</v>
      </c>
      <c r="P316" s="90"/>
      <c r="Q316" s="144" t="s">
        <v>207</v>
      </c>
      <c r="R316" s="90"/>
      <c r="S316" s="144" t="s">
        <v>207</v>
      </c>
      <c r="T316" s="90"/>
      <c r="U316" s="144" t="s">
        <v>207</v>
      </c>
      <c r="V316" s="90"/>
      <c r="W316" s="144" t="s">
        <v>207</v>
      </c>
      <c r="X316" s="90"/>
      <c r="Y316" s="144" t="s">
        <v>207</v>
      </c>
      <c r="Z316" s="177" t="str">
        <f>IF(AND(O316="",Q316="",S316="",U316="",W316=""),"",IF(OR(AND(O316&lt;&gt;"NA",O316&lt;&gt;"C",O316&lt;&gt;"NC",O316&lt;&gt;"SF",O316&lt;&gt;""),AND(Q316&lt;&gt;"NA",Q316&lt;&gt;"C",Q316&lt;&gt;"NC",Q316&lt;&gt;"SF",Q316&lt;&gt;""),AND(S316&lt;&gt;"NA",S316&lt;&gt;"C",S316&lt;&gt;"NC",S316&lt;&gt;"SF",S316&lt;&gt;""),AND(U316&lt;&gt;"NA",U316&lt;&gt;"C",U316&lt;&gt;"NC",U316&lt;&gt;"SF",U316&lt;&gt;""),AND(W316&lt;&gt;"NA",W316&lt;&gt;"C",W316&lt;&gt;"NC",W316&lt;&gt;"SF",W316&lt;&gt;"")),"FALSO",IF(AND(O316="NA",Q316="NA",S316="NA",U316="NA",W316="NA"),"NA",IF(OR(O316="NC",Q316="NC",S316="NC",U316="NC",W316="NC",O316="SF",Q316="SF",S316="SF",U316="SF",W316="SF"),"NC",IF(OR(O316="C",Q316="C",S316="C",U316="C",W316="C"),"C","")))))</f>
        <v>C</v>
      </c>
      <c r="AA316" s="197" t="str">
        <f>IF(AND(Y316="C",Z316="C"),"UTILIZOU O PDA CORRETAMENTE",IF(AND(Y316="C",Z316="NC"),"UTILIZOU O PDA CORRETAMENTE. NÃO HÁ FOTOS DE TODAS AS ETAPAS",IF(AND(Y316="NC",Z316="NC"),"NÃO UTILIZOU O PDA",IF(AND(Y316="NA",Z316="NA"),"NÃO AVALIADO POR FALHA DE SINCRONISMO"))))</f>
        <v>UTILIZOU O PDA CORRETAMENTE</v>
      </c>
      <c r="AB316" s="90" t="s">
        <v>207</v>
      </c>
      <c r="AC316" s="158" t="s">
        <v>6</v>
      </c>
      <c r="AD316" s="149" t="str">
        <f>E316</f>
        <v>SÃO PAULO</v>
      </c>
      <c r="AE316" s="93" t="s">
        <v>64</v>
      </c>
    </row>
    <row r="317" spans="1:31" ht="30" customHeight="1">
      <c r="A317" s="162" t="s">
        <v>201</v>
      </c>
      <c r="B317" s="176">
        <v>2694040882</v>
      </c>
      <c r="C317" s="176" t="s">
        <v>128</v>
      </c>
      <c r="D317" s="176" t="s">
        <v>64</v>
      </c>
      <c r="E317" s="176" t="s">
        <v>5</v>
      </c>
      <c r="F317" s="176" t="s">
        <v>1901</v>
      </c>
      <c r="G317" s="176">
        <v>104</v>
      </c>
      <c r="H317" s="176" t="s">
        <v>217</v>
      </c>
      <c r="I317" s="176" t="s">
        <v>349</v>
      </c>
      <c r="J317" s="176" t="s">
        <v>1591</v>
      </c>
      <c r="K317" s="176" t="s">
        <v>1902</v>
      </c>
      <c r="L317" s="204">
        <v>46166.427777777775</v>
      </c>
      <c r="M317" s="204">
        <v>46166.431250000001</v>
      </c>
      <c r="N317" s="176" t="s">
        <v>1614</v>
      </c>
      <c r="O317" s="155" t="s">
        <v>207</v>
      </c>
      <c r="P317" s="90"/>
      <c r="Q317" s="144" t="s">
        <v>207</v>
      </c>
      <c r="R317" s="90"/>
      <c r="S317" s="144" t="s">
        <v>207</v>
      </c>
      <c r="T317" s="90"/>
      <c r="U317" s="144" t="s">
        <v>207</v>
      </c>
      <c r="V317" s="90"/>
      <c r="W317" s="144" t="s">
        <v>207</v>
      </c>
      <c r="X317" s="90"/>
      <c r="Y317" s="144" t="s">
        <v>207</v>
      </c>
      <c r="Z317" s="177" t="str">
        <f>IF(AND(O317="",Q317="",S317="",U317="",W317=""),"",IF(OR(AND(O317&lt;&gt;"NA",O317&lt;&gt;"C",O317&lt;&gt;"NC",O317&lt;&gt;"SF",O317&lt;&gt;""),AND(Q317&lt;&gt;"NA",Q317&lt;&gt;"C",Q317&lt;&gt;"NC",Q317&lt;&gt;"SF",Q317&lt;&gt;""),AND(S317&lt;&gt;"NA",S317&lt;&gt;"C",S317&lt;&gt;"NC",S317&lt;&gt;"SF",S317&lt;&gt;""),AND(U317&lt;&gt;"NA",U317&lt;&gt;"C",U317&lt;&gt;"NC",U317&lt;&gt;"SF",U317&lt;&gt;""),AND(W317&lt;&gt;"NA",W317&lt;&gt;"C",W317&lt;&gt;"NC",W317&lt;&gt;"SF",W317&lt;&gt;"")),"FALSO",IF(AND(O317="NA",Q317="NA",S317="NA",U317="NA",W317="NA"),"NA",IF(OR(O317="NC",Q317="NC",S317="NC",U317="NC",W317="NC",O317="SF",Q317="SF",S317="SF",U317="SF",W317="SF"),"NC",IF(OR(O317="C",Q317="C",S317="C",U317="C",W317="C"),"C","")))))</f>
        <v>C</v>
      </c>
      <c r="AA317" s="197" t="str">
        <f>IF(AND(Y317="C",Z317="C"),"UTILIZOU O PDA CORRETAMENTE",IF(AND(Y317="C",Z317="NC"),"UTILIZOU O PDA CORRETAMENTE. NÃO HÁ FOTOS DE TODAS AS ETAPAS",IF(AND(Y317="NC",Z317="NC"),"NÃO UTILIZOU O PDA",IF(AND(Y317="NA",Z317="NA"),"NÃO AVALIADO POR FALHA DE SINCRONISMO"))))</f>
        <v>UTILIZOU O PDA CORRETAMENTE</v>
      </c>
      <c r="AB317" s="90" t="s">
        <v>207</v>
      </c>
      <c r="AC317" s="158" t="s">
        <v>6</v>
      </c>
      <c r="AD317" s="149" t="str">
        <f>E317</f>
        <v>SÃO PAULO</v>
      </c>
      <c r="AE317" s="93" t="s">
        <v>64</v>
      </c>
    </row>
    <row r="318" spans="1:31" ht="30" customHeight="1">
      <c r="A318" s="221" t="s">
        <v>201</v>
      </c>
      <c r="B318" s="222">
        <v>2693256400</v>
      </c>
      <c r="C318" s="222" t="s">
        <v>128</v>
      </c>
      <c r="D318" s="222" t="s">
        <v>64</v>
      </c>
      <c r="E318" s="222" t="s">
        <v>5</v>
      </c>
      <c r="F318" s="222" t="s">
        <v>717</v>
      </c>
      <c r="G318" s="222">
        <v>378</v>
      </c>
      <c r="H318" s="222" t="s">
        <v>203</v>
      </c>
      <c r="I318" s="222" t="s">
        <v>6</v>
      </c>
      <c r="J318" s="222" t="s">
        <v>1618</v>
      </c>
      <c r="K318" s="222" t="s">
        <v>217</v>
      </c>
      <c r="L318" s="223">
        <v>46156.48541666667</v>
      </c>
      <c r="M318" s="223">
        <v>46156.563888888886</v>
      </c>
      <c r="N318" s="222" t="s">
        <v>351</v>
      </c>
      <c r="O318" s="155" t="s">
        <v>207</v>
      </c>
      <c r="P318" s="90"/>
      <c r="Q318" s="144" t="s">
        <v>207</v>
      </c>
      <c r="R318" s="90"/>
      <c r="S318" s="144" t="s">
        <v>230</v>
      </c>
      <c r="T318" s="90"/>
      <c r="U318" s="144" t="s">
        <v>230</v>
      </c>
      <c r="V318" s="90"/>
      <c r="W318" s="144" t="s">
        <v>207</v>
      </c>
      <c r="X318" s="90"/>
      <c r="Y318" s="144" t="s">
        <v>207</v>
      </c>
      <c r="Z318" s="177" t="str">
        <f>IF(AND(O318="",Q318="",S318="",U318="",W318=""),"",IF(OR(AND(O318&lt;&gt;"NA",O318&lt;&gt;"C",O318&lt;&gt;"NC",O318&lt;&gt;"SF",O318&lt;&gt;""),AND(Q318&lt;&gt;"NA",Q318&lt;&gt;"C",Q318&lt;&gt;"NC",Q318&lt;&gt;"SF",Q318&lt;&gt;""),AND(S318&lt;&gt;"NA",S318&lt;&gt;"C",S318&lt;&gt;"NC",S318&lt;&gt;"SF",S318&lt;&gt;""),AND(U318&lt;&gt;"NA",U318&lt;&gt;"C",U318&lt;&gt;"NC",U318&lt;&gt;"SF",U318&lt;&gt;""),AND(W318&lt;&gt;"NA",W318&lt;&gt;"C",W318&lt;&gt;"NC",W318&lt;&gt;"SF",W318&lt;&gt;"")),"FALSO",IF(AND(O318="NA",Q318="NA",S318="NA",U318="NA",W318="NA"),"NA",IF(OR(O318="NC",Q318="NC",S318="NC",U318="NC",W318="NC",O318="SF",Q318="SF",S318="SF",U318="SF",W318="SF"),"NC",IF(OR(O318="C",Q318="C",S318="C",U318="C",W318="C"),"C","")))))</f>
        <v>NC</v>
      </c>
      <c r="AA318" s="197" t="str">
        <f>IF(AND(Y318="C",Z318="C"),"UTILIZOU O PDA CORRETAMENTE",IF(AND(Y318="C",Z318="NC"),"UTILIZOU O PDA CORRETAMENTE. NÃO HÁ FOTOS DE TODAS AS ETAPAS",IF(AND(Y318="NC",Z318="NC"),"NÃO UTILIZOU O PDA",IF(AND(Y318="NA",Z318="NA"),"NÃO AVALIADO POR FALHA DE SINCRONISMO"))))</f>
        <v>UTILIZOU O PDA CORRETAMENTE. NÃO HÁ FOTOS DE TODAS AS ETAPAS</v>
      </c>
      <c r="AB318" s="90" t="s">
        <v>207</v>
      </c>
      <c r="AC318" s="158" t="s">
        <v>6</v>
      </c>
      <c r="AD318" s="149" t="str">
        <f>E318</f>
        <v>SÃO PAULO</v>
      </c>
      <c r="AE318" s="93" t="s">
        <v>64</v>
      </c>
    </row>
    <row r="319" spans="1:31" ht="30" customHeight="1">
      <c r="A319" s="162" t="s">
        <v>201</v>
      </c>
      <c r="B319" s="176">
        <v>2693650284</v>
      </c>
      <c r="C319" s="176" t="s">
        <v>134</v>
      </c>
      <c r="D319" s="176" t="s">
        <v>125</v>
      </c>
      <c r="E319" s="176" t="s">
        <v>5</v>
      </c>
      <c r="F319" s="176" t="s">
        <v>1903</v>
      </c>
      <c r="G319" s="176">
        <v>200</v>
      </c>
      <c r="H319" s="176" t="s">
        <v>260</v>
      </c>
      <c r="I319" s="176" t="s">
        <v>671</v>
      </c>
      <c r="J319" s="176" t="s">
        <v>1591</v>
      </c>
      <c r="K319" s="176" t="s">
        <v>1904</v>
      </c>
      <c r="L319" s="204">
        <v>46161.379166666666</v>
      </c>
      <c r="M319" s="204">
        <v>46161.382638888892</v>
      </c>
      <c r="N319" s="176" t="s">
        <v>1131</v>
      </c>
      <c r="O319" s="155" t="s">
        <v>207</v>
      </c>
      <c r="P319" s="90"/>
      <c r="Q319" s="144" t="s">
        <v>207</v>
      </c>
      <c r="R319" s="90"/>
      <c r="S319" s="144" t="s">
        <v>207</v>
      </c>
      <c r="T319" s="90"/>
      <c r="U319" s="144" t="s">
        <v>207</v>
      </c>
      <c r="V319" s="90"/>
      <c r="W319" s="144" t="s">
        <v>207</v>
      </c>
      <c r="X319" s="90"/>
      <c r="Y319" s="144" t="s">
        <v>207</v>
      </c>
      <c r="Z319" s="177" t="str">
        <f>IF(AND(O319="",Q319="",S319="",U319="",W319=""),"",IF(OR(AND(O319&lt;&gt;"NA",O319&lt;&gt;"C",O319&lt;&gt;"NC",O319&lt;&gt;"SF",O319&lt;&gt;""),AND(Q319&lt;&gt;"NA",Q319&lt;&gt;"C",Q319&lt;&gt;"NC",Q319&lt;&gt;"SF",Q319&lt;&gt;""),AND(S319&lt;&gt;"NA",S319&lt;&gt;"C",S319&lt;&gt;"NC",S319&lt;&gt;"SF",S319&lt;&gt;""),AND(U319&lt;&gt;"NA",U319&lt;&gt;"C",U319&lt;&gt;"NC",U319&lt;&gt;"SF",U319&lt;&gt;""),AND(W319&lt;&gt;"NA",W319&lt;&gt;"C",W319&lt;&gt;"NC",W319&lt;&gt;"SF",W319&lt;&gt;"")),"FALSO",IF(AND(O319="NA",Q319="NA",S319="NA",U319="NA",W319="NA"),"NA",IF(OR(O319="NC",Q319="NC",S319="NC",U319="NC",W319="NC",O319="SF",Q319="SF",S319="SF",U319="SF",W319="SF"),"NC",IF(OR(O319="C",Q319="C",S319="C",U319="C",W319="C"),"C","")))))</f>
        <v>C</v>
      </c>
      <c r="AA319" s="197" t="str">
        <f>IF(AND(Y319="C",Z319="C"),"UTILIZOU O PDA CORRETAMENTE",IF(AND(Y319="C",Z319="NC"),"UTILIZOU O PDA CORRETAMENTE. NÃO HÁ FOTOS DE TODAS AS ETAPAS",IF(AND(Y319="NC",Z319="NC"),"NÃO UTILIZOU O PDA",IF(AND(Y319="NA",Z319="NA"),"NÃO AVALIADO POR FALHA DE SINCRONISMO"))))</f>
        <v>UTILIZOU O PDA CORRETAMENTE</v>
      </c>
      <c r="AB319" s="90" t="s">
        <v>207</v>
      </c>
      <c r="AC319" s="158" t="s">
        <v>6</v>
      </c>
      <c r="AD319" s="149" t="str">
        <f>E319</f>
        <v>SÃO PAULO</v>
      </c>
      <c r="AE319" s="93" t="s">
        <v>64</v>
      </c>
    </row>
    <row r="320" spans="1:31" ht="30" customHeight="1">
      <c r="A320" s="162" t="s">
        <v>201</v>
      </c>
      <c r="B320" s="176">
        <v>2693112067</v>
      </c>
      <c r="C320" s="176" t="s">
        <v>128</v>
      </c>
      <c r="D320" s="176" t="s">
        <v>64</v>
      </c>
      <c r="E320" s="176" t="s">
        <v>5</v>
      </c>
      <c r="F320" s="176" t="s">
        <v>1905</v>
      </c>
      <c r="G320" s="176">
        <v>156</v>
      </c>
      <c r="H320" s="176" t="s">
        <v>217</v>
      </c>
      <c r="I320" s="176" t="s">
        <v>316</v>
      </c>
      <c r="J320" s="176" t="s">
        <v>1591</v>
      </c>
      <c r="K320" s="176" t="s">
        <v>217</v>
      </c>
      <c r="L320" s="204">
        <v>46154.376388888886</v>
      </c>
      <c r="M320" s="204">
        <v>46154.380555555559</v>
      </c>
      <c r="N320" s="176" t="s">
        <v>1632</v>
      </c>
      <c r="O320" s="155" t="s">
        <v>207</v>
      </c>
      <c r="P320" s="90"/>
      <c r="Q320" s="144" t="s">
        <v>207</v>
      </c>
      <c r="R320" s="90"/>
      <c r="S320" s="144" t="s">
        <v>207</v>
      </c>
      <c r="T320" s="90"/>
      <c r="U320" s="144" t="s">
        <v>207</v>
      </c>
      <c r="V320" s="90"/>
      <c r="W320" s="144" t="s">
        <v>207</v>
      </c>
      <c r="X320" s="90"/>
      <c r="Y320" s="144" t="s">
        <v>207</v>
      </c>
      <c r="Z320" s="177" t="str">
        <f>IF(AND(O320="",Q320="",S320="",U320="",W320=""),"",IF(OR(AND(O320&lt;&gt;"NA",O320&lt;&gt;"C",O320&lt;&gt;"NC",O320&lt;&gt;"SF",O320&lt;&gt;""),AND(Q320&lt;&gt;"NA",Q320&lt;&gt;"C",Q320&lt;&gt;"NC",Q320&lt;&gt;"SF",Q320&lt;&gt;""),AND(S320&lt;&gt;"NA",S320&lt;&gt;"C",S320&lt;&gt;"NC",S320&lt;&gt;"SF",S320&lt;&gt;""),AND(U320&lt;&gt;"NA",U320&lt;&gt;"C",U320&lt;&gt;"NC",U320&lt;&gt;"SF",U320&lt;&gt;""),AND(W320&lt;&gt;"NA",W320&lt;&gt;"C",W320&lt;&gt;"NC",W320&lt;&gt;"SF",W320&lt;&gt;"")),"FALSO",IF(AND(O320="NA",Q320="NA",S320="NA",U320="NA",W320="NA"),"NA",IF(OR(O320="NC",Q320="NC",S320="NC",U320="NC",W320="NC",O320="SF",Q320="SF",S320="SF",U320="SF",W320="SF"),"NC",IF(OR(O320="C",Q320="C",S320="C",U320="C",W320="C"),"C","")))))</f>
        <v>C</v>
      </c>
      <c r="AA320" s="197" t="str">
        <f>IF(AND(Y320="C",Z320="C"),"UTILIZOU O PDA CORRETAMENTE",IF(AND(Y320="C",Z320="NC"),"UTILIZOU O PDA CORRETAMENTE. NÃO HÁ FOTOS DE TODAS AS ETAPAS",IF(AND(Y320="NC",Z320="NC"),"NÃO UTILIZOU O PDA",IF(AND(Y320="NA",Z320="NA"),"NÃO AVALIADO POR FALHA DE SINCRONISMO"))))</f>
        <v>UTILIZOU O PDA CORRETAMENTE</v>
      </c>
      <c r="AB320" s="90" t="s">
        <v>207</v>
      </c>
      <c r="AC320" s="158" t="s">
        <v>6</v>
      </c>
      <c r="AD320" s="149" t="str">
        <f>E320</f>
        <v>SÃO PAULO</v>
      </c>
      <c r="AE320" s="93" t="s">
        <v>64</v>
      </c>
    </row>
    <row r="321" spans="1:31" ht="30" customHeight="1">
      <c r="A321" s="162" t="s">
        <v>201</v>
      </c>
      <c r="B321" s="176">
        <v>2693131665</v>
      </c>
      <c r="C321" s="176" t="s">
        <v>128</v>
      </c>
      <c r="D321" s="176" t="s">
        <v>64</v>
      </c>
      <c r="E321" s="176" t="s">
        <v>5</v>
      </c>
      <c r="F321" s="176" t="s">
        <v>1905</v>
      </c>
      <c r="G321" s="176">
        <v>379</v>
      </c>
      <c r="H321" s="176" t="s">
        <v>217</v>
      </c>
      <c r="I321" s="176" t="s">
        <v>316</v>
      </c>
      <c r="J321" s="176" t="s">
        <v>1594</v>
      </c>
      <c r="K321" s="176" t="s">
        <v>217</v>
      </c>
      <c r="L321" s="204">
        <v>46154.529166666667</v>
      </c>
      <c r="M321" s="204">
        <v>46154.536111111112</v>
      </c>
      <c r="N321" s="176" t="s">
        <v>1632</v>
      </c>
      <c r="O321" s="155" t="s">
        <v>207</v>
      </c>
      <c r="P321" s="90"/>
      <c r="Q321" s="144" t="s">
        <v>207</v>
      </c>
      <c r="R321" s="90"/>
      <c r="S321" s="144" t="s">
        <v>207</v>
      </c>
      <c r="T321" s="90"/>
      <c r="U321" s="144" t="s">
        <v>207</v>
      </c>
      <c r="V321" s="90"/>
      <c r="W321" s="144" t="s">
        <v>207</v>
      </c>
      <c r="X321" s="90"/>
      <c r="Y321" s="144" t="s">
        <v>207</v>
      </c>
      <c r="Z321" s="177" t="str">
        <f>IF(AND(O321="",Q321="",S321="",U321="",W321=""),"",IF(OR(AND(O321&lt;&gt;"NA",O321&lt;&gt;"C",O321&lt;&gt;"NC",O321&lt;&gt;"SF",O321&lt;&gt;""),AND(Q321&lt;&gt;"NA",Q321&lt;&gt;"C",Q321&lt;&gt;"NC",Q321&lt;&gt;"SF",Q321&lt;&gt;""),AND(S321&lt;&gt;"NA",S321&lt;&gt;"C",S321&lt;&gt;"NC",S321&lt;&gt;"SF",S321&lt;&gt;""),AND(U321&lt;&gt;"NA",U321&lt;&gt;"C",U321&lt;&gt;"NC",U321&lt;&gt;"SF",U321&lt;&gt;""),AND(W321&lt;&gt;"NA",W321&lt;&gt;"C",W321&lt;&gt;"NC",W321&lt;&gt;"SF",W321&lt;&gt;"")),"FALSO",IF(AND(O321="NA",Q321="NA",S321="NA",U321="NA",W321="NA"),"NA",IF(OR(O321="NC",Q321="NC",S321="NC",U321="NC",W321="NC",O321="SF",Q321="SF",S321="SF",U321="SF",W321="SF"),"NC",IF(OR(O321="C",Q321="C",S321="C",U321="C",W321="C"),"C","")))))</f>
        <v>C</v>
      </c>
      <c r="AA321" s="197" t="str">
        <f>IF(AND(Y321="C",Z321="C"),"UTILIZOU O PDA CORRETAMENTE",IF(AND(Y321="C",Z321="NC"),"UTILIZOU O PDA CORRETAMENTE. NÃO HÁ FOTOS DE TODAS AS ETAPAS",IF(AND(Y321="NC",Z321="NC"),"NÃO UTILIZOU O PDA",IF(AND(Y321="NA",Z321="NA"),"NÃO AVALIADO POR FALHA DE SINCRONISMO"))))</f>
        <v>UTILIZOU O PDA CORRETAMENTE</v>
      </c>
      <c r="AB321" s="90" t="s">
        <v>207</v>
      </c>
      <c r="AC321" s="158" t="s">
        <v>6</v>
      </c>
      <c r="AD321" s="149" t="str">
        <f>E321</f>
        <v>SÃO PAULO</v>
      </c>
      <c r="AE321" s="93" t="s">
        <v>64</v>
      </c>
    </row>
    <row r="322" spans="1:31" ht="30" customHeight="1">
      <c r="A322" s="162" t="s">
        <v>201</v>
      </c>
      <c r="B322" s="176">
        <v>2621831693</v>
      </c>
      <c r="C322" s="176" t="s">
        <v>134</v>
      </c>
      <c r="D322" s="176" t="s">
        <v>125</v>
      </c>
      <c r="E322" s="176" t="s">
        <v>5</v>
      </c>
      <c r="F322" s="176" t="s">
        <v>1905</v>
      </c>
      <c r="G322" s="176">
        <v>578</v>
      </c>
      <c r="H322" s="176"/>
      <c r="I322" s="176" t="s">
        <v>316</v>
      </c>
      <c r="J322" s="176" t="s">
        <v>1618</v>
      </c>
      <c r="K322" s="176"/>
      <c r="L322" s="204">
        <v>46166.427777777775</v>
      </c>
      <c r="M322" s="204">
        <v>46166.548611111109</v>
      </c>
      <c r="N322" s="176" t="s">
        <v>318</v>
      </c>
      <c r="O322" s="155" t="s">
        <v>207</v>
      </c>
      <c r="P322" s="90"/>
      <c r="Q322" s="144" t="s">
        <v>207</v>
      </c>
      <c r="R322" s="90"/>
      <c r="S322" s="144" t="s">
        <v>207</v>
      </c>
      <c r="T322" s="90"/>
      <c r="U322" s="144" t="s">
        <v>207</v>
      </c>
      <c r="V322" s="90"/>
      <c r="W322" s="144" t="s">
        <v>207</v>
      </c>
      <c r="X322" s="90"/>
      <c r="Y322" s="144" t="s">
        <v>207</v>
      </c>
      <c r="Z322" s="177" t="str">
        <f>IF(AND(O322="",Q322="",S322="",U322="",W322=""),"",IF(OR(AND(O322&lt;&gt;"NA",O322&lt;&gt;"C",O322&lt;&gt;"NC",O322&lt;&gt;"SF",O322&lt;&gt;""),AND(Q322&lt;&gt;"NA",Q322&lt;&gt;"C",Q322&lt;&gt;"NC",Q322&lt;&gt;"SF",Q322&lt;&gt;""),AND(S322&lt;&gt;"NA",S322&lt;&gt;"C",S322&lt;&gt;"NC",S322&lt;&gt;"SF",S322&lt;&gt;""),AND(U322&lt;&gt;"NA",U322&lt;&gt;"C",U322&lt;&gt;"NC",U322&lt;&gt;"SF",U322&lt;&gt;""),AND(W322&lt;&gt;"NA",W322&lt;&gt;"C",W322&lt;&gt;"NC",W322&lt;&gt;"SF",W322&lt;&gt;"")),"FALSO",IF(AND(O322="NA",Q322="NA",S322="NA",U322="NA",W322="NA"),"NA",IF(OR(O322="NC",Q322="NC",S322="NC",U322="NC",W322="NC",O322="SF",Q322="SF",S322="SF",U322="SF",W322="SF"),"NC",IF(OR(O322="C",Q322="C",S322="C",U322="C",W322="C"),"C","")))))</f>
        <v>C</v>
      </c>
      <c r="AA322" s="197" t="str">
        <f>IF(AND(Y322="C",Z322="C"),"UTILIZOU O PDA CORRETAMENTE",IF(AND(Y322="C",Z322="NC"),"UTILIZOU O PDA CORRETAMENTE. NÃO HÁ FOTOS DE TODAS AS ETAPAS",IF(AND(Y322="NC",Z322="NC"),"NÃO UTILIZOU O PDA",IF(AND(Y322="NA",Z322="NA"),"NÃO AVALIADO POR FALHA DE SINCRONISMO"))))</f>
        <v>UTILIZOU O PDA CORRETAMENTE</v>
      </c>
      <c r="AB322" s="90" t="s">
        <v>207</v>
      </c>
      <c r="AC322" s="158" t="s">
        <v>6</v>
      </c>
      <c r="AD322" s="149" t="str">
        <f>E322</f>
        <v>SÃO PAULO</v>
      </c>
      <c r="AE322" s="93" t="s">
        <v>64</v>
      </c>
    </row>
    <row r="323" spans="1:31" ht="30" customHeight="1">
      <c r="A323" s="162" t="s">
        <v>201</v>
      </c>
      <c r="B323" s="176">
        <v>2621884034</v>
      </c>
      <c r="C323" s="176" t="s">
        <v>131</v>
      </c>
      <c r="D323" s="176" t="s">
        <v>64</v>
      </c>
      <c r="E323" s="176" t="s">
        <v>5</v>
      </c>
      <c r="F323" s="176" t="s">
        <v>1905</v>
      </c>
      <c r="G323" s="176">
        <v>371</v>
      </c>
      <c r="H323" s="176"/>
      <c r="I323" s="176" t="s">
        <v>316</v>
      </c>
      <c r="J323" s="176" t="s">
        <v>1591</v>
      </c>
      <c r="K323" s="176" t="s">
        <v>1906</v>
      </c>
      <c r="L323" s="204">
        <v>46167.644444444442</v>
      </c>
      <c r="M323" s="204">
        <v>46167.645138888889</v>
      </c>
      <c r="N323" s="176" t="s">
        <v>1632</v>
      </c>
      <c r="O323" s="155" t="s">
        <v>207</v>
      </c>
      <c r="P323" s="90"/>
      <c r="Q323" s="144" t="s">
        <v>207</v>
      </c>
      <c r="R323" s="90"/>
      <c r="S323" s="144" t="s">
        <v>207</v>
      </c>
      <c r="T323" s="90"/>
      <c r="U323" s="144" t="s">
        <v>207</v>
      </c>
      <c r="V323" s="90"/>
      <c r="W323" s="144" t="s">
        <v>207</v>
      </c>
      <c r="X323" s="90"/>
      <c r="Y323" s="144" t="s">
        <v>207</v>
      </c>
      <c r="Z323" s="177" t="str">
        <f>IF(AND(O323="",Q323="",S323="",U323="",W323=""),"",IF(OR(AND(O323&lt;&gt;"NA",O323&lt;&gt;"C",O323&lt;&gt;"NC",O323&lt;&gt;"SF",O323&lt;&gt;""),AND(Q323&lt;&gt;"NA",Q323&lt;&gt;"C",Q323&lt;&gt;"NC",Q323&lt;&gt;"SF",Q323&lt;&gt;""),AND(S323&lt;&gt;"NA",S323&lt;&gt;"C",S323&lt;&gt;"NC",S323&lt;&gt;"SF",S323&lt;&gt;""),AND(U323&lt;&gt;"NA",U323&lt;&gt;"C",U323&lt;&gt;"NC",U323&lt;&gt;"SF",U323&lt;&gt;""),AND(W323&lt;&gt;"NA",W323&lt;&gt;"C",W323&lt;&gt;"NC",W323&lt;&gt;"SF",W323&lt;&gt;"")),"FALSO",IF(AND(O323="NA",Q323="NA",S323="NA",U323="NA",W323="NA"),"NA",IF(OR(O323="NC",Q323="NC",S323="NC",U323="NC",W323="NC",O323="SF",Q323="SF",S323="SF",U323="SF",W323="SF"),"NC",IF(OR(O323="C",Q323="C",S323="C",U323="C",W323="C"),"C","")))))</f>
        <v>C</v>
      </c>
      <c r="AA323" s="197" t="str">
        <f>IF(AND(Y323="C",Z323="C"),"UTILIZOU O PDA CORRETAMENTE",IF(AND(Y323="C",Z323="NC"),"UTILIZOU O PDA CORRETAMENTE. NÃO HÁ FOTOS DE TODAS AS ETAPAS",IF(AND(Y323="NC",Z323="NC"),"NÃO UTILIZOU O PDA",IF(AND(Y323="NA",Z323="NA"),"NÃO AVALIADO POR FALHA DE SINCRONISMO"))))</f>
        <v>UTILIZOU O PDA CORRETAMENTE</v>
      </c>
      <c r="AB323" s="90" t="s">
        <v>207</v>
      </c>
      <c r="AC323" s="158" t="s">
        <v>6</v>
      </c>
      <c r="AD323" s="149" t="str">
        <f>E323</f>
        <v>SÃO PAULO</v>
      </c>
      <c r="AE323" s="93" t="s">
        <v>64</v>
      </c>
    </row>
    <row r="324" spans="1:31" ht="30" customHeight="1">
      <c r="A324" s="162" t="s">
        <v>201</v>
      </c>
      <c r="B324" s="176">
        <v>2693155258</v>
      </c>
      <c r="C324" s="176" t="s">
        <v>128</v>
      </c>
      <c r="D324" s="176" t="s">
        <v>64</v>
      </c>
      <c r="E324" s="176" t="s">
        <v>5</v>
      </c>
      <c r="F324" s="176" t="s">
        <v>1907</v>
      </c>
      <c r="G324" s="176">
        <v>247</v>
      </c>
      <c r="H324" s="176" t="s">
        <v>260</v>
      </c>
      <c r="I324" s="176" t="s">
        <v>397</v>
      </c>
      <c r="J324" s="176" t="s">
        <v>1594</v>
      </c>
      <c r="K324" s="176" t="s">
        <v>217</v>
      </c>
      <c r="L324" s="204">
        <v>46155.500694444447</v>
      </c>
      <c r="M324" s="204">
        <v>46155.503472222219</v>
      </c>
      <c r="N324" s="176" t="s">
        <v>1614</v>
      </c>
      <c r="O324" s="155" t="s">
        <v>207</v>
      </c>
      <c r="P324" s="90"/>
      <c r="Q324" s="144" t="s">
        <v>207</v>
      </c>
      <c r="R324" s="90"/>
      <c r="S324" s="144" t="s">
        <v>207</v>
      </c>
      <c r="T324" s="90"/>
      <c r="U324" s="144" t="s">
        <v>207</v>
      </c>
      <c r="V324" s="90"/>
      <c r="W324" s="144" t="s">
        <v>207</v>
      </c>
      <c r="X324" s="90"/>
      <c r="Y324" s="144" t="s">
        <v>207</v>
      </c>
      <c r="Z324" s="177" t="str">
        <f>IF(AND(O324="",Q324="",S324="",U324="",W324=""),"",IF(OR(AND(O324&lt;&gt;"NA",O324&lt;&gt;"C",O324&lt;&gt;"NC",O324&lt;&gt;"SF",O324&lt;&gt;""),AND(Q324&lt;&gt;"NA",Q324&lt;&gt;"C",Q324&lt;&gt;"NC",Q324&lt;&gt;"SF",Q324&lt;&gt;""),AND(S324&lt;&gt;"NA",S324&lt;&gt;"C",S324&lt;&gt;"NC",S324&lt;&gt;"SF",S324&lt;&gt;""),AND(U324&lt;&gt;"NA",U324&lt;&gt;"C",U324&lt;&gt;"NC",U324&lt;&gt;"SF",U324&lt;&gt;""),AND(W324&lt;&gt;"NA",W324&lt;&gt;"C",W324&lt;&gt;"NC",W324&lt;&gt;"SF",W324&lt;&gt;"")),"FALSO",IF(AND(O324="NA",Q324="NA",S324="NA",U324="NA",W324="NA"),"NA",IF(OR(O324="NC",Q324="NC",S324="NC",U324="NC",W324="NC",O324="SF",Q324="SF",S324="SF",U324="SF",W324="SF"),"NC",IF(OR(O324="C",Q324="C",S324="C",U324="C",W324="C"),"C","")))))</f>
        <v>C</v>
      </c>
      <c r="AA324" s="197" t="str">
        <f>IF(AND(Y324="C",Z324="C"),"UTILIZOU O PDA CORRETAMENTE",IF(AND(Y324="C",Z324="NC"),"UTILIZOU O PDA CORRETAMENTE. NÃO HÁ FOTOS DE TODAS AS ETAPAS",IF(AND(Y324="NC",Z324="NC"),"NÃO UTILIZOU O PDA",IF(AND(Y324="NA",Z324="NA"),"NÃO AVALIADO POR FALHA DE SINCRONISMO"))))</f>
        <v>UTILIZOU O PDA CORRETAMENTE</v>
      </c>
      <c r="AB324" s="90" t="s">
        <v>207</v>
      </c>
      <c r="AC324" s="158" t="s">
        <v>6</v>
      </c>
      <c r="AD324" s="149" t="str">
        <f>E324</f>
        <v>SÃO PAULO</v>
      </c>
      <c r="AE324" s="93" t="s">
        <v>64</v>
      </c>
    </row>
    <row r="325" spans="1:31" ht="30" customHeight="1">
      <c r="A325" s="162" t="s">
        <v>201</v>
      </c>
      <c r="B325" s="176">
        <v>2618723434</v>
      </c>
      <c r="C325" s="176" t="s">
        <v>128</v>
      </c>
      <c r="D325" s="176" t="s">
        <v>64</v>
      </c>
      <c r="E325" s="176" t="s">
        <v>5</v>
      </c>
      <c r="F325" s="176" t="s">
        <v>1908</v>
      </c>
      <c r="G325" s="176">
        <v>5</v>
      </c>
      <c r="H325" s="176" t="s">
        <v>211</v>
      </c>
      <c r="I325" s="176" t="s">
        <v>734</v>
      </c>
      <c r="J325" s="176" t="s">
        <v>1618</v>
      </c>
      <c r="K325" s="176" t="s">
        <v>1909</v>
      </c>
      <c r="L325" s="204">
        <v>46147.732638888891</v>
      </c>
      <c r="M325" s="204">
        <v>46147.734027777777</v>
      </c>
      <c r="N325" s="176" t="s">
        <v>1607</v>
      </c>
      <c r="O325" s="155" t="s">
        <v>207</v>
      </c>
      <c r="P325" s="90"/>
      <c r="Q325" s="144" t="s">
        <v>207</v>
      </c>
      <c r="R325" s="90"/>
      <c r="S325" s="144" t="s">
        <v>207</v>
      </c>
      <c r="T325" s="90"/>
      <c r="U325" s="144" t="s">
        <v>207</v>
      </c>
      <c r="V325" s="90"/>
      <c r="W325" s="144" t="s">
        <v>207</v>
      </c>
      <c r="X325" s="90"/>
      <c r="Y325" s="144" t="s">
        <v>207</v>
      </c>
      <c r="Z325" s="177" t="str">
        <f>IF(AND(O325="",Q325="",S325="",U325="",W325=""),"",IF(OR(AND(O325&lt;&gt;"NA",O325&lt;&gt;"C",O325&lt;&gt;"NC",O325&lt;&gt;"SF",O325&lt;&gt;""),AND(Q325&lt;&gt;"NA",Q325&lt;&gt;"C",Q325&lt;&gt;"NC",Q325&lt;&gt;"SF",Q325&lt;&gt;""),AND(S325&lt;&gt;"NA",S325&lt;&gt;"C",S325&lt;&gt;"NC",S325&lt;&gt;"SF",S325&lt;&gt;""),AND(U325&lt;&gt;"NA",U325&lt;&gt;"C",U325&lt;&gt;"NC",U325&lt;&gt;"SF",U325&lt;&gt;""),AND(W325&lt;&gt;"NA",W325&lt;&gt;"C",W325&lt;&gt;"NC",W325&lt;&gt;"SF",W325&lt;&gt;"")),"FALSO",IF(AND(O325="NA",Q325="NA",S325="NA",U325="NA",W325="NA"),"NA",IF(OR(O325="NC",Q325="NC",S325="NC",U325="NC",W325="NC",O325="SF",Q325="SF",S325="SF",U325="SF",W325="SF"),"NC",IF(OR(O325="C",Q325="C",S325="C",U325="C",W325="C"),"C","")))))</f>
        <v>C</v>
      </c>
      <c r="AA325" s="197" t="str">
        <f>IF(AND(Y325="C",Z325="C"),"UTILIZOU O PDA CORRETAMENTE",IF(AND(Y325="C",Z325="NC"),"UTILIZOU O PDA CORRETAMENTE. NÃO HÁ FOTOS DE TODAS AS ETAPAS",IF(AND(Y325="NC",Z325="NC"),"NÃO UTILIZOU O PDA",IF(AND(Y325="NA",Z325="NA"),"NÃO AVALIADO POR FALHA DE SINCRONISMO"))))</f>
        <v>UTILIZOU O PDA CORRETAMENTE</v>
      </c>
      <c r="AB325" s="90" t="s">
        <v>207</v>
      </c>
      <c r="AC325" s="158" t="s">
        <v>6</v>
      </c>
      <c r="AD325" s="149" t="str">
        <f>E325</f>
        <v>SÃO PAULO</v>
      </c>
      <c r="AE325" s="93" t="s">
        <v>64</v>
      </c>
    </row>
    <row r="326" spans="1:31" ht="30" customHeight="1">
      <c r="A326" s="162" t="s">
        <v>201</v>
      </c>
      <c r="B326" s="176">
        <v>2618724513</v>
      </c>
      <c r="C326" s="176" t="s">
        <v>128</v>
      </c>
      <c r="D326" s="176" t="s">
        <v>64</v>
      </c>
      <c r="E326" s="176" t="s">
        <v>5</v>
      </c>
      <c r="F326" s="176" t="s">
        <v>1908</v>
      </c>
      <c r="G326" s="176">
        <v>5</v>
      </c>
      <c r="H326" s="176" t="s">
        <v>203</v>
      </c>
      <c r="I326" s="176" t="s">
        <v>734</v>
      </c>
      <c r="J326" s="176" t="s">
        <v>1618</v>
      </c>
      <c r="K326" s="176" t="s">
        <v>1909</v>
      </c>
      <c r="L326" s="204">
        <v>46147.734027777777</v>
      </c>
      <c r="M326" s="204">
        <v>46147.73541666667</v>
      </c>
      <c r="N326" s="176" t="s">
        <v>1607</v>
      </c>
      <c r="O326" s="155" t="s">
        <v>207</v>
      </c>
      <c r="P326" s="90"/>
      <c r="Q326" s="144" t="s">
        <v>207</v>
      </c>
      <c r="R326" s="90"/>
      <c r="S326" s="144" t="s">
        <v>207</v>
      </c>
      <c r="T326" s="90"/>
      <c r="U326" s="144" t="s">
        <v>207</v>
      </c>
      <c r="V326" s="90"/>
      <c r="W326" s="144" t="s">
        <v>207</v>
      </c>
      <c r="X326" s="90"/>
      <c r="Y326" s="144" t="s">
        <v>207</v>
      </c>
      <c r="Z326" s="177" t="str">
        <f>IF(AND(O326="",Q326="",S326="",U326="",W326=""),"",IF(OR(AND(O326&lt;&gt;"NA",O326&lt;&gt;"C",O326&lt;&gt;"NC",O326&lt;&gt;"SF",O326&lt;&gt;""),AND(Q326&lt;&gt;"NA",Q326&lt;&gt;"C",Q326&lt;&gt;"NC",Q326&lt;&gt;"SF",Q326&lt;&gt;""),AND(S326&lt;&gt;"NA",S326&lt;&gt;"C",S326&lt;&gt;"NC",S326&lt;&gt;"SF",S326&lt;&gt;""),AND(U326&lt;&gt;"NA",U326&lt;&gt;"C",U326&lt;&gt;"NC",U326&lt;&gt;"SF",U326&lt;&gt;""),AND(W326&lt;&gt;"NA",W326&lt;&gt;"C",W326&lt;&gt;"NC",W326&lt;&gt;"SF",W326&lt;&gt;"")),"FALSO",IF(AND(O326="NA",Q326="NA",S326="NA",U326="NA",W326="NA"),"NA",IF(OR(O326="NC",Q326="NC",S326="NC",U326="NC",W326="NC",O326="SF",Q326="SF",S326="SF",U326="SF",W326="SF"),"NC",IF(OR(O326="C",Q326="C",S326="C",U326="C",W326="C"),"C","")))))</f>
        <v>C</v>
      </c>
      <c r="AA326" s="197" t="str">
        <f>IF(AND(Y326="C",Z326="C"),"UTILIZOU O PDA CORRETAMENTE",IF(AND(Y326="C",Z326="NC"),"UTILIZOU O PDA CORRETAMENTE. NÃO HÁ FOTOS DE TODAS AS ETAPAS",IF(AND(Y326="NC",Z326="NC"),"NÃO UTILIZOU O PDA",IF(AND(Y326="NA",Z326="NA"),"NÃO AVALIADO POR FALHA DE SINCRONISMO"))))</f>
        <v>UTILIZOU O PDA CORRETAMENTE</v>
      </c>
      <c r="AB326" s="90" t="s">
        <v>207</v>
      </c>
      <c r="AC326" s="158" t="s">
        <v>6</v>
      </c>
      <c r="AD326" s="149" t="str">
        <f>E326</f>
        <v>SÃO PAULO</v>
      </c>
      <c r="AE326" s="93" t="s">
        <v>64</v>
      </c>
    </row>
    <row r="327" spans="1:31" ht="30" customHeight="1">
      <c r="A327" s="162" t="s">
        <v>201</v>
      </c>
      <c r="B327" s="176">
        <v>2620800327</v>
      </c>
      <c r="C327" s="176" t="s">
        <v>128</v>
      </c>
      <c r="D327" s="176" t="s">
        <v>64</v>
      </c>
      <c r="E327" s="176" t="s">
        <v>5</v>
      </c>
      <c r="F327" s="176" t="s">
        <v>1910</v>
      </c>
      <c r="G327" s="176">
        <v>4</v>
      </c>
      <c r="H327" s="176" t="s">
        <v>217</v>
      </c>
      <c r="I327" s="176" t="s">
        <v>761</v>
      </c>
      <c r="J327" s="176" t="s">
        <v>1591</v>
      </c>
      <c r="K327" s="176" t="s">
        <v>1911</v>
      </c>
      <c r="L327" s="204">
        <v>46160.57708333333</v>
      </c>
      <c r="M327" s="204">
        <v>46160.578472222223</v>
      </c>
      <c r="N327" s="176" t="s">
        <v>1614</v>
      </c>
      <c r="O327" s="155" t="s">
        <v>207</v>
      </c>
      <c r="P327" s="90"/>
      <c r="Q327" s="144" t="s">
        <v>207</v>
      </c>
      <c r="R327" s="90"/>
      <c r="S327" s="144" t="s">
        <v>207</v>
      </c>
      <c r="T327" s="90"/>
      <c r="U327" s="144" t="s">
        <v>207</v>
      </c>
      <c r="V327" s="90"/>
      <c r="W327" s="144" t="s">
        <v>207</v>
      </c>
      <c r="X327" s="90"/>
      <c r="Y327" s="144" t="s">
        <v>207</v>
      </c>
      <c r="Z327" s="177" t="str">
        <f>IF(AND(O327="",Q327="",S327="",U327="",W327=""),"",IF(OR(AND(O327&lt;&gt;"NA",O327&lt;&gt;"C",O327&lt;&gt;"NC",O327&lt;&gt;"SF",O327&lt;&gt;""),AND(Q327&lt;&gt;"NA",Q327&lt;&gt;"C",Q327&lt;&gt;"NC",Q327&lt;&gt;"SF",Q327&lt;&gt;""),AND(S327&lt;&gt;"NA",S327&lt;&gt;"C",S327&lt;&gt;"NC",S327&lt;&gt;"SF",S327&lt;&gt;""),AND(U327&lt;&gt;"NA",U327&lt;&gt;"C",U327&lt;&gt;"NC",U327&lt;&gt;"SF",U327&lt;&gt;""),AND(W327&lt;&gt;"NA",W327&lt;&gt;"C",W327&lt;&gt;"NC",W327&lt;&gt;"SF",W327&lt;&gt;"")),"FALSO",IF(AND(O327="NA",Q327="NA",S327="NA",U327="NA",W327="NA"),"NA",IF(OR(O327="NC",Q327="NC",S327="NC",U327="NC",W327="NC",O327="SF",Q327="SF",S327="SF",U327="SF",W327="SF"),"NC",IF(OR(O327="C",Q327="C",S327="C",U327="C",W327="C"),"C","")))))</f>
        <v>C</v>
      </c>
      <c r="AA327" s="197" t="str">
        <f>IF(AND(Y327="C",Z327="C"),"UTILIZOU O PDA CORRETAMENTE",IF(AND(Y327="C",Z327="NC"),"UTILIZOU O PDA CORRETAMENTE. NÃO HÁ FOTOS DE TODAS AS ETAPAS",IF(AND(Y327="NC",Z327="NC"),"NÃO UTILIZOU O PDA",IF(AND(Y327="NA",Z327="NA"),"NÃO AVALIADO POR FALHA DE SINCRONISMO"))))</f>
        <v>UTILIZOU O PDA CORRETAMENTE</v>
      </c>
      <c r="AB327" s="90" t="s">
        <v>207</v>
      </c>
      <c r="AC327" s="158" t="s">
        <v>6</v>
      </c>
      <c r="AD327" s="149" t="str">
        <f>E327</f>
        <v>SÃO PAULO</v>
      </c>
      <c r="AE327" s="93" t="s">
        <v>64</v>
      </c>
    </row>
    <row r="328" spans="1:31" ht="30" customHeight="1">
      <c r="A328" s="162" t="s">
        <v>201</v>
      </c>
      <c r="B328" s="176">
        <v>2692236521</v>
      </c>
      <c r="C328" s="176" t="s">
        <v>132</v>
      </c>
      <c r="D328" s="176" t="s">
        <v>64</v>
      </c>
      <c r="E328" s="176" t="s">
        <v>5</v>
      </c>
      <c r="F328" s="176" t="s">
        <v>1912</v>
      </c>
      <c r="G328" s="176">
        <v>124</v>
      </c>
      <c r="H328" s="176"/>
      <c r="I328" s="176" t="s">
        <v>6</v>
      </c>
      <c r="J328" s="176" t="s">
        <v>1591</v>
      </c>
      <c r="K328" s="176" t="s">
        <v>1697</v>
      </c>
      <c r="L328" s="204">
        <v>46086.481249999997</v>
      </c>
      <c r="M328" s="204">
        <v>46086.487500000003</v>
      </c>
      <c r="N328" s="176" t="s">
        <v>1698</v>
      </c>
      <c r="O328" s="155" t="s">
        <v>207</v>
      </c>
      <c r="P328" s="90"/>
      <c r="Q328" s="144" t="s">
        <v>207</v>
      </c>
      <c r="R328" s="90"/>
      <c r="S328" s="144" t="s">
        <v>207</v>
      </c>
      <c r="T328" s="90"/>
      <c r="U328" s="144" t="s">
        <v>207</v>
      </c>
      <c r="V328" s="90"/>
      <c r="W328" s="144" t="s">
        <v>207</v>
      </c>
      <c r="X328" s="90"/>
      <c r="Y328" s="144" t="s">
        <v>207</v>
      </c>
      <c r="Z328" s="177" t="str">
        <f>IF(AND(O328="",Q328="",S328="",U328="",W328=""),"",IF(OR(AND(O328&lt;&gt;"NA",O328&lt;&gt;"C",O328&lt;&gt;"NC",O328&lt;&gt;"SF",O328&lt;&gt;""),AND(Q328&lt;&gt;"NA",Q328&lt;&gt;"C",Q328&lt;&gt;"NC",Q328&lt;&gt;"SF",Q328&lt;&gt;""),AND(S328&lt;&gt;"NA",S328&lt;&gt;"C",S328&lt;&gt;"NC",S328&lt;&gt;"SF",S328&lt;&gt;""),AND(U328&lt;&gt;"NA",U328&lt;&gt;"C",U328&lt;&gt;"NC",U328&lt;&gt;"SF",U328&lt;&gt;""),AND(W328&lt;&gt;"NA",W328&lt;&gt;"C",W328&lt;&gt;"NC",W328&lt;&gt;"SF",W328&lt;&gt;"")),"FALSO",IF(AND(O328="NA",Q328="NA",S328="NA",U328="NA",W328="NA"),"NA",IF(OR(O328="NC",Q328="NC",S328="NC",U328="NC",W328="NC",O328="SF",Q328="SF",S328="SF",U328="SF",W328="SF"),"NC",IF(OR(O328="C",Q328="C",S328="C",U328="C",W328="C"),"C","")))))</f>
        <v>C</v>
      </c>
      <c r="AA328" s="197" t="str">
        <f>IF(AND(Y328="C",Z328="C"),"UTILIZOU O PDA CORRETAMENTE",IF(AND(Y328="C",Z328="NC"),"UTILIZOU O PDA CORRETAMENTE. NÃO HÁ FOTOS DE TODAS AS ETAPAS",IF(AND(Y328="NC",Z328="NC"),"NÃO UTILIZOU O PDA",IF(AND(Y328="NA",Z328="NA"),"NÃO AVALIADO POR FALHA DE SINCRONISMO"))))</f>
        <v>UTILIZOU O PDA CORRETAMENTE</v>
      </c>
      <c r="AB328" s="90" t="s">
        <v>207</v>
      </c>
      <c r="AC328" s="158" t="s">
        <v>6</v>
      </c>
      <c r="AD328" s="149" t="str">
        <f>E328</f>
        <v>SÃO PAULO</v>
      </c>
      <c r="AE328" s="93" t="s">
        <v>64</v>
      </c>
    </row>
    <row r="329" spans="1:31" ht="30" customHeight="1">
      <c r="A329" s="162" t="s">
        <v>201</v>
      </c>
      <c r="B329" s="176">
        <v>2618923148</v>
      </c>
      <c r="C329" s="176" t="s">
        <v>134</v>
      </c>
      <c r="D329" s="176" t="s">
        <v>125</v>
      </c>
      <c r="E329" s="176" t="s">
        <v>5</v>
      </c>
      <c r="F329" s="176" t="s">
        <v>1913</v>
      </c>
      <c r="G329" s="176">
        <v>161</v>
      </c>
      <c r="H329" s="176" t="s">
        <v>217</v>
      </c>
      <c r="I329" s="176" t="s">
        <v>778</v>
      </c>
      <c r="J329" s="176" t="s">
        <v>1591</v>
      </c>
      <c r="K329" s="176" t="s">
        <v>1914</v>
      </c>
      <c r="L329" s="204">
        <v>46178.777777777781</v>
      </c>
      <c r="M329" s="204">
        <v>46178.779166666667</v>
      </c>
      <c r="N329" s="176" t="s">
        <v>248</v>
      </c>
      <c r="O329" s="155" t="s">
        <v>62</v>
      </c>
      <c r="P329" s="90"/>
      <c r="Q329" s="144" t="s">
        <v>62</v>
      </c>
      <c r="R329" s="90"/>
      <c r="S329" s="144" t="s">
        <v>62</v>
      </c>
      <c r="T329" s="90"/>
      <c r="U329" s="144" t="s">
        <v>62</v>
      </c>
      <c r="V329" s="90"/>
      <c r="W329" s="144" t="s">
        <v>62</v>
      </c>
      <c r="X329" s="90"/>
      <c r="Y329" s="144" t="s">
        <v>62</v>
      </c>
      <c r="Z329" s="177" t="str">
        <f>IF(AND(O329="",Q329="",S329="",U329="",W329=""),"",IF(OR(AND(O329&lt;&gt;"NA",O329&lt;&gt;"C",O329&lt;&gt;"NC",O329&lt;&gt;"SF",O329&lt;&gt;""),AND(Q329&lt;&gt;"NA",Q329&lt;&gt;"C",Q329&lt;&gt;"NC",Q329&lt;&gt;"SF",Q329&lt;&gt;""),AND(S329&lt;&gt;"NA",S329&lt;&gt;"C",S329&lt;&gt;"NC",S329&lt;&gt;"SF",S329&lt;&gt;""),AND(U329&lt;&gt;"NA",U329&lt;&gt;"C",U329&lt;&gt;"NC",U329&lt;&gt;"SF",U329&lt;&gt;""),AND(W329&lt;&gt;"NA",W329&lt;&gt;"C",W329&lt;&gt;"NC",W329&lt;&gt;"SF",W329&lt;&gt;"")),"FALSO",IF(AND(O329="NA",Q329="NA",S329="NA",U329="NA",W329="NA"),"NA",IF(OR(O329="NC",Q329="NC",S329="NC",U329="NC",W329="NC",O329="SF",Q329="SF",S329="SF",U329="SF",W329="SF"),"NC",IF(OR(O329="C",Q329="C",S329="C",U329="C",W329="C"),"C","")))))</f>
        <v>NA</v>
      </c>
      <c r="AA329" s="197" t="str">
        <f>IF(AND(Y329="C",Z329="C"),"UTILIZOU O PDA CORRETAMENTE",IF(AND(Y329="C",Z329="NC"),"UTILIZOU O PDA CORRETAMENTE. NÃO HÁ FOTOS DE TODAS AS ETAPAS",IF(AND(Y329="NC",Z329="NC"),"NÃO UTILIZOU O PDA",IF(AND(Y329="NA",Z329="NA"),"NÃO AVALIADO POR FALHA DE SINCRONISMO"))))</f>
        <v>NÃO AVALIADO POR FALHA DE SINCRONISMO</v>
      </c>
      <c r="AB329" s="90" t="s">
        <v>207</v>
      </c>
      <c r="AC329" s="158" t="s">
        <v>6</v>
      </c>
      <c r="AD329" s="149" t="str">
        <f>E329</f>
        <v>SÃO PAULO</v>
      </c>
      <c r="AE329" s="93" t="s">
        <v>64</v>
      </c>
    </row>
    <row r="330" spans="1:31" ht="30" customHeight="1">
      <c r="A330" s="162" t="s">
        <v>201</v>
      </c>
      <c r="B330" s="176">
        <v>2693128491</v>
      </c>
      <c r="C330" s="176" t="s">
        <v>128</v>
      </c>
      <c r="D330" s="176" t="s">
        <v>64</v>
      </c>
      <c r="E330" s="176" t="s">
        <v>5</v>
      </c>
      <c r="F330" s="176" t="s">
        <v>1913</v>
      </c>
      <c r="G330" s="176">
        <v>273</v>
      </c>
      <c r="H330" s="176" t="s">
        <v>208</v>
      </c>
      <c r="I330" s="176" t="s">
        <v>778</v>
      </c>
      <c r="J330" s="176" t="s">
        <v>1618</v>
      </c>
      <c r="K330" s="176"/>
      <c r="L330" s="204">
        <v>46154.609722222223</v>
      </c>
      <c r="M330" s="204">
        <v>46154.611111111109</v>
      </c>
      <c r="N330" s="176" t="s">
        <v>270</v>
      </c>
      <c r="O330" s="155" t="s">
        <v>207</v>
      </c>
      <c r="P330" s="90"/>
      <c r="Q330" s="144" t="s">
        <v>230</v>
      </c>
      <c r="R330" s="90"/>
      <c r="S330" s="144" t="s">
        <v>230</v>
      </c>
      <c r="T330" s="90"/>
      <c r="U330" s="144" t="s">
        <v>230</v>
      </c>
      <c r="V330" s="90"/>
      <c r="W330" s="144" t="s">
        <v>207</v>
      </c>
      <c r="X330" s="90"/>
      <c r="Y330" s="144" t="s">
        <v>207</v>
      </c>
      <c r="Z330" s="177" t="str">
        <f>IF(AND(O330="",Q330="",S330="",U330="",W330=""),"",IF(OR(AND(O330&lt;&gt;"NA",O330&lt;&gt;"C",O330&lt;&gt;"NC",O330&lt;&gt;"SF",O330&lt;&gt;""),AND(Q330&lt;&gt;"NA",Q330&lt;&gt;"C",Q330&lt;&gt;"NC",Q330&lt;&gt;"SF",Q330&lt;&gt;""),AND(S330&lt;&gt;"NA",S330&lt;&gt;"C",S330&lt;&gt;"NC",S330&lt;&gt;"SF",S330&lt;&gt;""),AND(U330&lt;&gt;"NA",U330&lt;&gt;"C",U330&lt;&gt;"NC",U330&lt;&gt;"SF",U330&lt;&gt;""),AND(W330&lt;&gt;"NA",W330&lt;&gt;"C",W330&lt;&gt;"NC",W330&lt;&gt;"SF",W330&lt;&gt;"")),"FALSO",IF(AND(O330="NA",Q330="NA",S330="NA",U330="NA",W330="NA"),"NA",IF(OR(O330="NC",Q330="NC",S330="NC",U330="NC",W330="NC",O330="SF",Q330="SF",S330="SF",U330="SF",W330="SF"),"NC",IF(OR(O330="C",Q330="C",S330="C",U330="C",W330="C"),"C","")))))</f>
        <v>NC</v>
      </c>
      <c r="AA330" s="197" t="str">
        <f>IF(AND(Y330="C",Z330="C"),"UTILIZOU O PDA CORRETAMENTE",IF(AND(Y330="C",Z330="NC"),"UTILIZOU O PDA CORRETAMENTE. NÃO HÁ FOTOS DE TODAS AS ETAPAS",IF(AND(Y330="NC",Z330="NC"),"NÃO UTILIZOU O PDA",IF(AND(Y330="NA",Z330="NA"),"NÃO AVALIADO POR FALHA DE SINCRONISMO"))))</f>
        <v>UTILIZOU O PDA CORRETAMENTE. NÃO HÁ FOTOS DE TODAS AS ETAPAS</v>
      </c>
      <c r="AB330" s="90" t="s">
        <v>207</v>
      </c>
      <c r="AC330" s="158" t="s">
        <v>6</v>
      </c>
      <c r="AD330" s="149" t="str">
        <f>E330</f>
        <v>SÃO PAULO</v>
      </c>
      <c r="AE330" s="93" t="s">
        <v>64</v>
      </c>
    </row>
    <row r="331" spans="1:31" ht="30" customHeight="1">
      <c r="A331" s="162" t="s">
        <v>201</v>
      </c>
      <c r="B331" s="176">
        <v>2621447763</v>
      </c>
      <c r="C331" s="176" t="s">
        <v>128</v>
      </c>
      <c r="D331" s="176" t="s">
        <v>64</v>
      </c>
      <c r="E331" s="176" t="s">
        <v>5</v>
      </c>
      <c r="F331" s="176" t="s">
        <v>1915</v>
      </c>
      <c r="G331" s="176">
        <v>63</v>
      </c>
      <c r="H331" s="176"/>
      <c r="I331" s="176" t="s">
        <v>761</v>
      </c>
      <c r="J331" s="176" t="s">
        <v>1591</v>
      </c>
      <c r="K331" s="176" t="s">
        <v>1916</v>
      </c>
      <c r="L331" s="204">
        <v>46163.569444444445</v>
      </c>
      <c r="M331" s="204">
        <v>46163.572222222225</v>
      </c>
      <c r="N331" s="176" t="s">
        <v>1596</v>
      </c>
      <c r="O331" s="155" t="s">
        <v>207</v>
      </c>
      <c r="P331" s="90"/>
      <c r="Q331" s="144" t="s">
        <v>207</v>
      </c>
      <c r="R331" s="90"/>
      <c r="S331" s="144" t="s">
        <v>62</v>
      </c>
      <c r="T331" s="90"/>
      <c r="U331" s="144" t="s">
        <v>62</v>
      </c>
      <c r="V331" s="90"/>
      <c r="W331" s="144" t="s">
        <v>207</v>
      </c>
      <c r="X331" s="90"/>
      <c r="Y331" s="144" t="s">
        <v>207</v>
      </c>
      <c r="Z331" s="177" t="str">
        <f>IF(AND(O331="",Q331="",S331="",U331="",W331=""),"",IF(OR(AND(O331&lt;&gt;"NA",O331&lt;&gt;"C",O331&lt;&gt;"NC",O331&lt;&gt;"SF",O331&lt;&gt;""),AND(Q331&lt;&gt;"NA",Q331&lt;&gt;"C",Q331&lt;&gt;"NC",Q331&lt;&gt;"SF",Q331&lt;&gt;""),AND(S331&lt;&gt;"NA",S331&lt;&gt;"C",S331&lt;&gt;"NC",S331&lt;&gt;"SF",S331&lt;&gt;""),AND(U331&lt;&gt;"NA",U331&lt;&gt;"C",U331&lt;&gt;"NC",U331&lt;&gt;"SF",U331&lt;&gt;""),AND(W331&lt;&gt;"NA",W331&lt;&gt;"C",W331&lt;&gt;"NC",W331&lt;&gt;"SF",W331&lt;&gt;"")),"FALSO",IF(AND(O331="NA",Q331="NA",S331="NA",U331="NA",W331="NA"),"NA",IF(OR(O331="NC",Q331="NC",S331="NC",U331="NC",W331="NC",O331="SF",Q331="SF",S331="SF",U331="SF",W331="SF"),"NC",IF(OR(O331="C",Q331="C",S331="C",U331="C",W331="C"),"C","")))))</f>
        <v>C</v>
      </c>
      <c r="AA331" s="197" t="str">
        <f>IF(AND(Y331="C",Z331="C"),"UTILIZOU O PDA CORRETAMENTE",IF(AND(Y331="C",Z331="NC"),"UTILIZOU O PDA CORRETAMENTE. NÃO HÁ FOTOS DE TODAS AS ETAPAS",IF(AND(Y331="NC",Z331="NC"),"NÃO UTILIZOU O PDA",IF(AND(Y331="NA",Z331="NA"),"NÃO AVALIADO POR FALHA DE SINCRONISMO"))))</f>
        <v>UTILIZOU O PDA CORRETAMENTE</v>
      </c>
      <c r="AB331" s="90" t="s">
        <v>207</v>
      </c>
      <c r="AC331" s="158" t="s">
        <v>6</v>
      </c>
      <c r="AD331" s="149" t="str">
        <f>E331</f>
        <v>SÃO PAULO</v>
      </c>
      <c r="AE331" s="93" t="s">
        <v>64</v>
      </c>
    </row>
    <row r="332" spans="1:31" ht="30" customHeight="1">
      <c r="A332" s="162" t="s">
        <v>201</v>
      </c>
      <c r="B332" s="176">
        <v>2693119231</v>
      </c>
      <c r="C332" s="176" t="s">
        <v>128</v>
      </c>
      <c r="D332" s="176" t="s">
        <v>64</v>
      </c>
      <c r="E332" s="176" t="s">
        <v>5</v>
      </c>
      <c r="F332" s="176" t="s">
        <v>1917</v>
      </c>
      <c r="G332" s="176">
        <v>106</v>
      </c>
      <c r="H332" s="176"/>
      <c r="I332" s="176" t="s">
        <v>316</v>
      </c>
      <c r="J332" s="176" t="s">
        <v>1591</v>
      </c>
      <c r="K332" s="176"/>
      <c r="L332" s="204">
        <v>46154.339583333334</v>
      </c>
      <c r="M332" s="204">
        <v>46154.344444444447</v>
      </c>
      <c r="N332" s="176" t="s">
        <v>1632</v>
      </c>
      <c r="O332" s="155" t="s">
        <v>207</v>
      </c>
      <c r="P332" s="90"/>
      <c r="Q332" s="144" t="s">
        <v>207</v>
      </c>
      <c r="R332" s="90"/>
      <c r="S332" s="144" t="s">
        <v>207</v>
      </c>
      <c r="T332" s="90"/>
      <c r="U332" s="144" t="s">
        <v>207</v>
      </c>
      <c r="V332" s="90"/>
      <c r="W332" s="144" t="s">
        <v>207</v>
      </c>
      <c r="X332" s="90"/>
      <c r="Y332" s="144" t="s">
        <v>207</v>
      </c>
      <c r="Z332" s="177" t="str">
        <f>IF(AND(O332="",Q332="",S332="",U332="",W332=""),"",IF(OR(AND(O332&lt;&gt;"NA",O332&lt;&gt;"C",O332&lt;&gt;"NC",O332&lt;&gt;"SF",O332&lt;&gt;""),AND(Q332&lt;&gt;"NA",Q332&lt;&gt;"C",Q332&lt;&gt;"NC",Q332&lt;&gt;"SF",Q332&lt;&gt;""),AND(S332&lt;&gt;"NA",S332&lt;&gt;"C",S332&lt;&gt;"NC",S332&lt;&gt;"SF",S332&lt;&gt;""),AND(U332&lt;&gt;"NA",U332&lt;&gt;"C",U332&lt;&gt;"NC",U332&lt;&gt;"SF",U332&lt;&gt;""),AND(W332&lt;&gt;"NA",W332&lt;&gt;"C",W332&lt;&gt;"NC",W332&lt;&gt;"SF",W332&lt;&gt;"")),"FALSO",IF(AND(O332="NA",Q332="NA",S332="NA",U332="NA",W332="NA"),"NA",IF(OR(O332="NC",Q332="NC",S332="NC",U332="NC",W332="NC",O332="SF",Q332="SF",S332="SF",U332="SF",W332="SF"),"NC",IF(OR(O332="C",Q332="C",S332="C",U332="C",W332="C"),"C","")))))</f>
        <v>C</v>
      </c>
      <c r="AA332" s="197" t="str">
        <f>IF(AND(Y332="C",Z332="C"),"UTILIZOU O PDA CORRETAMENTE",IF(AND(Y332="C",Z332="NC"),"UTILIZOU O PDA CORRETAMENTE. NÃO HÁ FOTOS DE TODAS AS ETAPAS",IF(AND(Y332="NC",Z332="NC"),"NÃO UTILIZOU O PDA",IF(AND(Y332="NA",Z332="NA"),"NÃO AVALIADO POR FALHA DE SINCRONISMO"))))</f>
        <v>UTILIZOU O PDA CORRETAMENTE</v>
      </c>
      <c r="AB332" s="90" t="s">
        <v>207</v>
      </c>
      <c r="AC332" s="158" t="s">
        <v>6</v>
      </c>
      <c r="AD332" s="149" t="str">
        <f>E332</f>
        <v>SÃO PAULO</v>
      </c>
      <c r="AE332" s="93" t="s">
        <v>64</v>
      </c>
    </row>
    <row r="333" spans="1:31" ht="30" customHeight="1">
      <c r="A333" s="162" t="s">
        <v>201</v>
      </c>
      <c r="B333" s="176">
        <v>2618431299</v>
      </c>
      <c r="C333" s="176" t="s">
        <v>134</v>
      </c>
      <c r="D333" s="176" t="s">
        <v>125</v>
      </c>
      <c r="E333" s="176" t="s">
        <v>5</v>
      </c>
      <c r="F333" s="176" t="s">
        <v>1918</v>
      </c>
      <c r="G333" s="176">
        <v>370</v>
      </c>
      <c r="H333" s="176"/>
      <c r="I333" s="176" t="s">
        <v>432</v>
      </c>
      <c r="J333" s="176" t="s">
        <v>1618</v>
      </c>
      <c r="K333" s="176" t="s">
        <v>1919</v>
      </c>
      <c r="L333" s="204">
        <v>46117.515277777777</v>
      </c>
      <c r="M333" s="204">
        <v>46117.51666666667</v>
      </c>
      <c r="N333" s="176" t="s">
        <v>270</v>
      </c>
      <c r="O333" s="155" t="s">
        <v>207</v>
      </c>
      <c r="P333" s="90"/>
      <c r="Q333" s="144" t="s">
        <v>207</v>
      </c>
      <c r="R333" s="90"/>
      <c r="S333" s="144" t="s">
        <v>207</v>
      </c>
      <c r="T333" s="90"/>
      <c r="U333" s="144" t="s">
        <v>207</v>
      </c>
      <c r="V333" s="90"/>
      <c r="W333" s="144" t="s">
        <v>230</v>
      </c>
      <c r="X333" s="90"/>
      <c r="Y333" s="144" t="s">
        <v>207</v>
      </c>
      <c r="Z333" s="177" t="str">
        <f>IF(AND(O333="",Q333="",S333="",U333="",W333=""),"",IF(OR(AND(O333&lt;&gt;"NA",O333&lt;&gt;"C",O333&lt;&gt;"NC",O333&lt;&gt;"SF",O333&lt;&gt;""),AND(Q333&lt;&gt;"NA",Q333&lt;&gt;"C",Q333&lt;&gt;"NC",Q333&lt;&gt;"SF",Q333&lt;&gt;""),AND(S333&lt;&gt;"NA",S333&lt;&gt;"C",S333&lt;&gt;"NC",S333&lt;&gt;"SF",S333&lt;&gt;""),AND(U333&lt;&gt;"NA",U333&lt;&gt;"C",U333&lt;&gt;"NC",U333&lt;&gt;"SF",U333&lt;&gt;""),AND(W333&lt;&gt;"NA",W333&lt;&gt;"C",W333&lt;&gt;"NC",W333&lt;&gt;"SF",W333&lt;&gt;"")),"FALSO",IF(AND(O333="NA",Q333="NA",S333="NA",U333="NA",W333="NA"),"NA",IF(OR(O333="NC",Q333="NC",S333="NC",U333="NC",W333="NC",O333="SF",Q333="SF",S333="SF",U333="SF",W333="SF"),"NC",IF(OR(O333="C",Q333="C",S333="C",U333="C",W333="C"),"C","")))))</f>
        <v>NC</v>
      </c>
      <c r="AA333" s="197" t="str">
        <f>IF(AND(Y333="C",Z333="C"),"UTILIZOU O PDA CORRETAMENTE",IF(AND(Y333="C",Z333="NC"),"UTILIZOU O PDA CORRETAMENTE. NÃO HÁ FOTOS DE TODAS AS ETAPAS",IF(AND(Y333="NC",Z333="NC"),"NÃO UTILIZOU O PDA",IF(AND(Y333="NA",Z333="NA"),"NÃO AVALIADO POR FALHA DE SINCRONISMO"))))</f>
        <v>UTILIZOU O PDA CORRETAMENTE. NÃO HÁ FOTOS DE TODAS AS ETAPAS</v>
      </c>
      <c r="AB333" s="90" t="s">
        <v>207</v>
      </c>
      <c r="AC333" s="158" t="s">
        <v>6</v>
      </c>
      <c r="AD333" s="149" t="str">
        <f>E333</f>
        <v>SÃO PAULO</v>
      </c>
      <c r="AE333" s="93" t="s">
        <v>64</v>
      </c>
    </row>
    <row r="334" spans="1:31" ht="30" customHeight="1">
      <c r="A334" s="162" t="s">
        <v>201</v>
      </c>
      <c r="B334" s="176">
        <v>2693487004</v>
      </c>
      <c r="C334" s="176" t="s">
        <v>128</v>
      </c>
      <c r="D334" s="176" t="s">
        <v>64</v>
      </c>
      <c r="E334" s="176" t="s">
        <v>5</v>
      </c>
      <c r="F334" s="176" t="s">
        <v>1920</v>
      </c>
      <c r="G334" s="176">
        <v>83</v>
      </c>
      <c r="H334" s="176" t="s">
        <v>203</v>
      </c>
      <c r="I334" s="176" t="s">
        <v>572</v>
      </c>
      <c r="J334" s="176" t="s">
        <v>1591</v>
      </c>
      <c r="K334" s="176"/>
      <c r="L334" s="204">
        <v>46159.413194444445</v>
      </c>
      <c r="M334" s="204">
        <v>46159.421527777777</v>
      </c>
      <c r="N334" s="176" t="s">
        <v>1592</v>
      </c>
      <c r="O334" s="155" t="s">
        <v>207</v>
      </c>
      <c r="P334" s="90"/>
      <c r="Q334" s="144" t="s">
        <v>207</v>
      </c>
      <c r="R334" s="90"/>
      <c r="S334" s="144" t="s">
        <v>207</v>
      </c>
      <c r="T334" s="90"/>
      <c r="U334" s="144" t="s">
        <v>207</v>
      </c>
      <c r="V334" s="90"/>
      <c r="W334" s="144" t="s">
        <v>207</v>
      </c>
      <c r="X334" s="90"/>
      <c r="Y334" s="144" t="s">
        <v>207</v>
      </c>
      <c r="Z334" s="177" t="str">
        <f>IF(AND(O334="",Q334="",S334="",U334="",W334=""),"",IF(OR(AND(O334&lt;&gt;"NA",O334&lt;&gt;"C",O334&lt;&gt;"NC",O334&lt;&gt;"SF",O334&lt;&gt;""),AND(Q334&lt;&gt;"NA",Q334&lt;&gt;"C",Q334&lt;&gt;"NC",Q334&lt;&gt;"SF",Q334&lt;&gt;""),AND(S334&lt;&gt;"NA",S334&lt;&gt;"C",S334&lt;&gt;"NC",S334&lt;&gt;"SF",S334&lt;&gt;""),AND(U334&lt;&gt;"NA",U334&lt;&gt;"C",U334&lt;&gt;"NC",U334&lt;&gt;"SF",U334&lt;&gt;""),AND(W334&lt;&gt;"NA",W334&lt;&gt;"C",W334&lt;&gt;"NC",W334&lt;&gt;"SF",W334&lt;&gt;"")),"FALSO",IF(AND(O334="NA",Q334="NA",S334="NA",U334="NA",W334="NA"),"NA",IF(OR(O334="NC",Q334="NC",S334="NC",U334="NC",W334="NC",O334="SF",Q334="SF",S334="SF",U334="SF",W334="SF"),"NC",IF(OR(O334="C",Q334="C",S334="C",U334="C",W334="C"),"C","")))))</f>
        <v>C</v>
      </c>
      <c r="AA334" s="197" t="str">
        <f>IF(AND(Y334="C",Z334="C"),"UTILIZOU O PDA CORRETAMENTE",IF(AND(Y334="C",Z334="NC"),"UTILIZOU O PDA CORRETAMENTE. NÃO HÁ FOTOS DE TODAS AS ETAPAS",IF(AND(Y334="NC",Z334="NC"),"NÃO UTILIZOU O PDA",IF(AND(Y334="NA",Z334="NA"),"NÃO AVALIADO POR FALHA DE SINCRONISMO"))))</f>
        <v>UTILIZOU O PDA CORRETAMENTE</v>
      </c>
      <c r="AB334" s="90" t="s">
        <v>207</v>
      </c>
      <c r="AC334" s="158" t="s">
        <v>6</v>
      </c>
      <c r="AD334" s="149" t="str">
        <f>E334</f>
        <v>SÃO PAULO</v>
      </c>
      <c r="AE334" s="93" t="s">
        <v>64</v>
      </c>
    </row>
    <row r="335" spans="1:31" ht="30" customHeight="1">
      <c r="A335" s="221" t="s">
        <v>201</v>
      </c>
      <c r="B335" s="222">
        <v>2693275699</v>
      </c>
      <c r="C335" s="222" t="s">
        <v>132</v>
      </c>
      <c r="D335" s="222" t="s">
        <v>64</v>
      </c>
      <c r="E335" s="222" t="s">
        <v>5</v>
      </c>
      <c r="F335" s="222" t="s">
        <v>1921</v>
      </c>
      <c r="G335" s="222">
        <v>287</v>
      </c>
      <c r="H335" s="222" t="s">
        <v>217</v>
      </c>
      <c r="I335" s="222" t="s">
        <v>329</v>
      </c>
      <c r="J335" s="222" t="s">
        <v>1591</v>
      </c>
      <c r="K335" s="222" t="s">
        <v>217</v>
      </c>
      <c r="L335" s="223">
        <v>46156.443055555559</v>
      </c>
      <c r="M335" s="223">
        <v>46156.456944444442</v>
      </c>
      <c r="N335" s="222" t="s">
        <v>1617</v>
      </c>
      <c r="O335" s="155" t="s">
        <v>207</v>
      </c>
      <c r="P335" s="90"/>
      <c r="Q335" s="144" t="s">
        <v>207</v>
      </c>
      <c r="R335" s="90"/>
      <c r="S335" s="144" t="s">
        <v>207</v>
      </c>
      <c r="T335" s="90"/>
      <c r="U335" s="144" t="s">
        <v>207</v>
      </c>
      <c r="V335" s="90"/>
      <c r="W335" s="144" t="s">
        <v>207</v>
      </c>
      <c r="X335" s="90"/>
      <c r="Y335" s="144" t="s">
        <v>207</v>
      </c>
      <c r="Z335" s="177" t="str">
        <f>IF(AND(O335="",Q335="",S335="",U335="",W335=""),"",IF(OR(AND(O335&lt;&gt;"NA",O335&lt;&gt;"C",O335&lt;&gt;"NC",O335&lt;&gt;"SF",O335&lt;&gt;""),AND(Q335&lt;&gt;"NA",Q335&lt;&gt;"C",Q335&lt;&gt;"NC",Q335&lt;&gt;"SF",Q335&lt;&gt;""),AND(S335&lt;&gt;"NA",S335&lt;&gt;"C",S335&lt;&gt;"NC",S335&lt;&gt;"SF",S335&lt;&gt;""),AND(U335&lt;&gt;"NA",U335&lt;&gt;"C",U335&lt;&gt;"NC",U335&lt;&gt;"SF",U335&lt;&gt;""),AND(W335&lt;&gt;"NA",W335&lt;&gt;"C",W335&lt;&gt;"NC",W335&lt;&gt;"SF",W335&lt;&gt;"")),"FALSO",IF(AND(O335="NA",Q335="NA",S335="NA",U335="NA",W335="NA"),"NA",IF(OR(O335="NC",Q335="NC",S335="NC",U335="NC",W335="NC",O335="SF",Q335="SF",S335="SF",U335="SF",W335="SF"),"NC",IF(OR(O335="C",Q335="C",S335="C",U335="C",W335="C"),"C","")))))</f>
        <v>C</v>
      </c>
      <c r="AA335" s="197" t="str">
        <f>IF(AND(Y335="C",Z335="C"),"UTILIZOU O PDA CORRETAMENTE",IF(AND(Y335="C",Z335="NC"),"UTILIZOU O PDA CORRETAMENTE. NÃO HÁ FOTOS DE TODAS AS ETAPAS",IF(AND(Y335="NC",Z335="NC"),"NÃO UTILIZOU O PDA",IF(AND(Y335="NA",Z335="NA"),"NÃO AVALIADO POR FALHA DE SINCRONISMO"))))</f>
        <v>UTILIZOU O PDA CORRETAMENTE</v>
      </c>
      <c r="AB335" s="90" t="s">
        <v>207</v>
      </c>
      <c r="AC335" s="158" t="s">
        <v>6</v>
      </c>
      <c r="AD335" s="149" t="str">
        <f>E335</f>
        <v>SÃO PAULO</v>
      </c>
      <c r="AE335" s="93" t="s">
        <v>64</v>
      </c>
    </row>
    <row r="336" spans="1:31" ht="30" customHeight="1">
      <c r="A336" s="162" t="s">
        <v>201</v>
      </c>
      <c r="B336" s="176">
        <v>2618305821</v>
      </c>
      <c r="C336" s="176" t="s">
        <v>128</v>
      </c>
      <c r="D336" s="176" t="s">
        <v>64</v>
      </c>
      <c r="E336" s="176" t="s">
        <v>5</v>
      </c>
      <c r="F336" s="176" t="s">
        <v>1377</v>
      </c>
      <c r="G336" s="176">
        <v>169</v>
      </c>
      <c r="H336" s="176"/>
      <c r="I336" s="176" t="s">
        <v>316</v>
      </c>
      <c r="J336" s="176" t="s">
        <v>1591</v>
      </c>
      <c r="K336" s="176"/>
      <c r="L336" s="204">
        <v>46027.531944444447</v>
      </c>
      <c r="M336" s="204">
        <v>46027.543749999997</v>
      </c>
      <c r="N336" s="176" t="s">
        <v>1636</v>
      </c>
      <c r="O336" s="155" t="s">
        <v>207</v>
      </c>
      <c r="P336" s="90"/>
      <c r="Q336" s="144" t="s">
        <v>207</v>
      </c>
      <c r="R336" s="90"/>
      <c r="S336" s="144" t="s">
        <v>207</v>
      </c>
      <c r="T336" s="90"/>
      <c r="U336" s="144" t="s">
        <v>207</v>
      </c>
      <c r="V336" s="90"/>
      <c r="W336" s="144" t="s">
        <v>207</v>
      </c>
      <c r="X336" s="90"/>
      <c r="Y336" s="144" t="s">
        <v>207</v>
      </c>
      <c r="Z336" s="177" t="str">
        <f>IF(AND(O336="",Q336="",S336="",U336="",W336=""),"",IF(OR(AND(O336&lt;&gt;"NA",O336&lt;&gt;"C",O336&lt;&gt;"NC",O336&lt;&gt;"SF",O336&lt;&gt;""),AND(Q336&lt;&gt;"NA",Q336&lt;&gt;"C",Q336&lt;&gt;"NC",Q336&lt;&gt;"SF",Q336&lt;&gt;""),AND(S336&lt;&gt;"NA",S336&lt;&gt;"C",S336&lt;&gt;"NC",S336&lt;&gt;"SF",S336&lt;&gt;""),AND(U336&lt;&gt;"NA",U336&lt;&gt;"C",U336&lt;&gt;"NC",U336&lt;&gt;"SF",U336&lt;&gt;""),AND(W336&lt;&gt;"NA",W336&lt;&gt;"C",W336&lt;&gt;"NC",W336&lt;&gt;"SF",W336&lt;&gt;"")),"FALSO",IF(AND(O336="NA",Q336="NA",S336="NA",U336="NA",W336="NA"),"NA",IF(OR(O336="NC",Q336="NC",S336="NC",U336="NC",W336="NC",O336="SF",Q336="SF",S336="SF",U336="SF",W336="SF"),"NC",IF(OR(O336="C",Q336="C",S336="C",U336="C",W336="C"),"C","")))))</f>
        <v>C</v>
      </c>
      <c r="AA336" s="197" t="str">
        <f>IF(AND(Y336="C",Z336="C"),"UTILIZOU O PDA CORRETAMENTE",IF(AND(Y336="C",Z336="NC"),"UTILIZOU O PDA CORRETAMENTE. NÃO HÁ FOTOS DE TODAS AS ETAPAS",IF(AND(Y336="NC",Z336="NC"),"NÃO UTILIZOU O PDA",IF(AND(Y336="NA",Z336="NA"),"NÃO AVALIADO POR FALHA DE SINCRONISMO"))))</f>
        <v>UTILIZOU O PDA CORRETAMENTE</v>
      </c>
      <c r="AB336" s="90" t="s">
        <v>207</v>
      </c>
      <c r="AC336" s="158" t="s">
        <v>6</v>
      </c>
      <c r="AD336" s="149" t="str">
        <f>E336</f>
        <v>SÃO PAULO</v>
      </c>
      <c r="AE336" s="93" t="s">
        <v>64</v>
      </c>
    </row>
    <row r="337" spans="1:31" ht="30" customHeight="1">
      <c r="A337" s="162" t="s">
        <v>201</v>
      </c>
      <c r="B337" s="176">
        <v>2619956978</v>
      </c>
      <c r="C337" s="176" t="s">
        <v>128</v>
      </c>
      <c r="D337" s="176" t="s">
        <v>64</v>
      </c>
      <c r="E337" s="176" t="s">
        <v>5</v>
      </c>
      <c r="F337" s="176" t="s">
        <v>1377</v>
      </c>
      <c r="G337" s="176">
        <v>380</v>
      </c>
      <c r="H337" s="176" t="s">
        <v>217</v>
      </c>
      <c r="I337" s="176" t="s">
        <v>316</v>
      </c>
      <c r="J337" s="176" t="s">
        <v>1594</v>
      </c>
      <c r="K337" s="176" t="s">
        <v>217</v>
      </c>
      <c r="L337" s="204">
        <v>46154.57916666667</v>
      </c>
      <c r="M337" s="204">
        <v>46154.599305555559</v>
      </c>
      <c r="N337" s="176" t="s">
        <v>1636</v>
      </c>
      <c r="O337" s="155" t="s">
        <v>207</v>
      </c>
      <c r="P337" s="90"/>
      <c r="Q337" s="144" t="s">
        <v>207</v>
      </c>
      <c r="R337" s="90"/>
      <c r="S337" s="144" t="s">
        <v>207</v>
      </c>
      <c r="T337" s="90"/>
      <c r="U337" s="144" t="s">
        <v>207</v>
      </c>
      <c r="V337" s="90"/>
      <c r="W337" s="144" t="s">
        <v>207</v>
      </c>
      <c r="X337" s="90"/>
      <c r="Y337" s="144" t="s">
        <v>207</v>
      </c>
      <c r="Z337" s="177" t="str">
        <f>IF(AND(O337="",Q337="",S337="",U337="",W337=""),"",IF(OR(AND(O337&lt;&gt;"NA",O337&lt;&gt;"C",O337&lt;&gt;"NC",O337&lt;&gt;"SF",O337&lt;&gt;""),AND(Q337&lt;&gt;"NA",Q337&lt;&gt;"C",Q337&lt;&gt;"NC",Q337&lt;&gt;"SF",Q337&lt;&gt;""),AND(S337&lt;&gt;"NA",S337&lt;&gt;"C",S337&lt;&gt;"NC",S337&lt;&gt;"SF",S337&lt;&gt;""),AND(U337&lt;&gt;"NA",U337&lt;&gt;"C",U337&lt;&gt;"NC",U337&lt;&gt;"SF",U337&lt;&gt;""),AND(W337&lt;&gt;"NA",W337&lt;&gt;"C",W337&lt;&gt;"NC",W337&lt;&gt;"SF",W337&lt;&gt;"")),"FALSO",IF(AND(O337="NA",Q337="NA",S337="NA",U337="NA",W337="NA"),"NA",IF(OR(O337="NC",Q337="NC",S337="NC",U337="NC",W337="NC",O337="SF",Q337="SF",S337="SF",U337="SF",W337="SF"),"NC",IF(OR(O337="C",Q337="C",S337="C",U337="C",W337="C"),"C","")))))</f>
        <v>C</v>
      </c>
      <c r="AA337" s="197" t="str">
        <f>IF(AND(Y337="C",Z337="C"),"UTILIZOU O PDA CORRETAMENTE",IF(AND(Y337="C",Z337="NC"),"UTILIZOU O PDA CORRETAMENTE. NÃO HÁ FOTOS DE TODAS AS ETAPAS",IF(AND(Y337="NC",Z337="NC"),"NÃO UTILIZOU O PDA",IF(AND(Y337="NA",Z337="NA"),"NÃO AVALIADO POR FALHA DE SINCRONISMO"))))</f>
        <v>UTILIZOU O PDA CORRETAMENTE</v>
      </c>
      <c r="AB337" s="90" t="s">
        <v>207</v>
      </c>
      <c r="AC337" s="158" t="s">
        <v>6</v>
      </c>
      <c r="AD337" s="149" t="str">
        <f>E337</f>
        <v>SÃO PAULO</v>
      </c>
      <c r="AE337" s="93" t="s">
        <v>64</v>
      </c>
    </row>
    <row r="338" spans="1:31" ht="30" customHeight="1">
      <c r="A338" s="162" t="s">
        <v>201</v>
      </c>
      <c r="B338" s="176">
        <v>2620235545</v>
      </c>
      <c r="C338" s="176" t="s">
        <v>135</v>
      </c>
      <c r="D338" s="176" t="s">
        <v>125</v>
      </c>
      <c r="E338" s="176" t="s">
        <v>5</v>
      </c>
      <c r="F338" s="176" t="s">
        <v>1377</v>
      </c>
      <c r="G338" s="176">
        <v>543</v>
      </c>
      <c r="H338" s="176" t="s">
        <v>504</v>
      </c>
      <c r="I338" s="176" t="s">
        <v>316</v>
      </c>
      <c r="J338" s="176" t="s">
        <v>1600</v>
      </c>
      <c r="K338" s="176" t="s">
        <v>1922</v>
      </c>
      <c r="L338" s="204">
        <v>46160.454861111109</v>
      </c>
      <c r="M338" s="204">
        <v>46160.478472222225</v>
      </c>
      <c r="N338" s="176" t="s">
        <v>345</v>
      </c>
      <c r="O338" s="155" t="s">
        <v>207</v>
      </c>
      <c r="P338" s="90"/>
      <c r="Q338" s="144" t="s">
        <v>207</v>
      </c>
      <c r="R338" s="90"/>
      <c r="S338" s="144" t="s">
        <v>207</v>
      </c>
      <c r="T338" s="90"/>
      <c r="U338" s="144" t="s">
        <v>207</v>
      </c>
      <c r="V338" s="90"/>
      <c r="W338" s="144" t="s">
        <v>207</v>
      </c>
      <c r="X338" s="90"/>
      <c r="Y338" s="144" t="s">
        <v>207</v>
      </c>
      <c r="Z338" s="177" t="str">
        <f>IF(AND(O338="",Q338="",S338="",U338="",W338=""),"",IF(OR(AND(O338&lt;&gt;"NA",O338&lt;&gt;"C",O338&lt;&gt;"NC",O338&lt;&gt;"SF",O338&lt;&gt;""),AND(Q338&lt;&gt;"NA",Q338&lt;&gt;"C",Q338&lt;&gt;"NC",Q338&lt;&gt;"SF",Q338&lt;&gt;""),AND(S338&lt;&gt;"NA",S338&lt;&gt;"C",S338&lt;&gt;"NC",S338&lt;&gt;"SF",S338&lt;&gt;""),AND(U338&lt;&gt;"NA",U338&lt;&gt;"C",U338&lt;&gt;"NC",U338&lt;&gt;"SF",U338&lt;&gt;""),AND(W338&lt;&gt;"NA",W338&lt;&gt;"C",W338&lt;&gt;"NC",W338&lt;&gt;"SF",W338&lt;&gt;"")),"FALSO",IF(AND(O338="NA",Q338="NA",S338="NA",U338="NA",W338="NA"),"NA",IF(OR(O338="NC",Q338="NC",S338="NC",U338="NC",W338="NC",O338="SF",Q338="SF",S338="SF",U338="SF",W338="SF"),"NC",IF(OR(O338="C",Q338="C",S338="C",U338="C",W338="C"),"C","")))))</f>
        <v>C</v>
      </c>
      <c r="AA338" s="197" t="str">
        <f>IF(AND(Y338="C",Z338="C"),"UTILIZOU O PDA CORRETAMENTE",IF(AND(Y338="C",Z338="NC"),"UTILIZOU O PDA CORRETAMENTE. NÃO HÁ FOTOS DE TODAS AS ETAPAS",IF(AND(Y338="NC",Z338="NC"),"NÃO UTILIZOU O PDA",IF(AND(Y338="NA",Z338="NA"),"NÃO AVALIADO POR FALHA DE SINCRONISMO"))))</f>
        <v>UTILIZOU O PDA CORRETAMENTE</v>
      </c>
      <c r="AB338" s="90" t="s">
        <v>207</v>
      </c>
      <c r="AC338" s="158" t="s">
        <v>6</v>
      </c>
      <c r="AD338" s="149" t="str">
        <f>E338</f>
        <v>SÃO PAULO</v>
      </c>
      <c r="AE338" s="93" t="s">
        <v>64</v>
      </c>
    </row>
    <row r="339" spans="1:31" ht="30" customHeight="1">
      <c r="A339" s="162" t="s">
        <v>201</v>
      </c>
      <c r="B339" s="176">
        <v>2692357609</v>
      </c>
      <c r="C339" s="176" t="s">
        <v>132</v>
      </c>
      <c r="D339" s="176" t="s">
        <v>64</v>
      </c>
      <c r="E339" s="176" t="s">
        <v>5</v>
      </c>
      <c r="F339" s="176" t="s">
        <v>1923</v>
      </c>
      <c r="G339" s="176">
        <v>370</v>
      </c>
      <c r="H339" s="176"/>
      <c r="I339" s="176" t="s">
        <v>1731</v>
      </c>
      <c r="J339" s="176" t="s">
        <v>1591</v>
      </c>
      <c r="K339" s="176"/>
      <c r="L339" s="204">
        <v>46147.466666666667</v>
      </c>
      <c r="M339" s="204">
        <v>46147.473611111112</v>
      </c>
      <c r="N339" s="176" t="s">
        <v>1617</v>
      </c>
      <c r="O339" s="155" t="s">
        <v>207</v>
      </c>
      <c r="P339" s="90"/>
      <c r="Q339" s="144" t="s">
        <v>207</v>
      </c>
      <c r="R339" s="90"/>
      <c r="S339" s="144" t="s">
        <v>207</v>
      </c>
      <c r="T339" s="90"/>
      <c r="U339" s="144" t="s">
        <v>207</v>
      </c>
      <c r="V339" s="90"/>
      <c r="W339" s="144" t="s">
        <v>207</v>
      </c>
      <c r="X339" s="90"/>
      <c r="Y339" s="144" t="s">
        <v>207</v>
      </c>
      <c r="Z339" s="177" t="str">
        <f>IF(AND(O339="",Q339="",S339="",U339="",W339=""),"",IF(OR(AND(O339&lt;&gt;"NA",O339&lt;&gt;"C",O339&lt;&gt;"NC",O339&lt;&gt;"SF",O339&lt;&gt;""),AND(Q339&lt;&gt;"NA",Q339&lt;&gt;"C",Q339&lt;&gt;"NC",Q339&lt;&gt;"SF",Q339&lt;&gt;""),AND(S339&lt;&gt;"NA",S339&lt;&gt;"C",S339&lt;&gt;"NC",S339&lt;&gt;"SF",S339&lt;&gt;""),AND(U339&lt;&gt;"NA",U339&lt;&gt;"C",U339&lt;&gt;"NC",U339&lt;&gt;"SF",U339&lt;&gt;""),AND(W339&lt;&gt;"NA",W339&lt;&gt;"C",W339&lt;&gt;"NC",W339&lt;&gt;"SF",W339&lt;&gt;"")),"FALSO",IF(AND(O339="NA",Q339="NA",S339="NA",U339="NA",W339="NA"),"NA",IF(OR(O339="NC",Q339="NC",S339="NC",U339="NC",W339="NC",O339="SF",Q339="SF",S339="SF",U339="SF",W339="SF"),"NC",IF(OR(O339="C",Q339="C",S339="C",U339="C",W339="C"),"C","")))))</f>
        <v>C</v>
      </c>
      <c r="AA339" s="197" t="str">
        <f>IF(AND(Y339="C",Z339="C"),"UTILIZOU O PDA CORRETAMENTE",IF(AND(Y339="C",Z339="NC"),"UTILIZOU O PDA CORRETAMENTE. NÃO HÁ FOTOS DE TODAS AS ETAPAS",IF(AND(Y339="NC",Z339="NC"),"NÃO UTILIZOU O PDA",IF(AND(Y339="NA",Z339="NA"),"NÃO AVALIADO POR FALHA DE SINCRONISMO"))))</f>
        <v>UTILIZOU O PDA CORRETAMENTE</v>
      </c>
      <c r="AB339" s="90" t="s">
        <v>207</v>
      </c>
      <c r="AC339" s="158" t="s">
        <v>6</v>
      </c>
      <c r="AD339" s="149" t="str">
        <f>E339</f>
        <v>SÃO PAULO</v>
      </c>
      <c r="AE339" s="93" t="s">
        <v>64</v>
      </c>
    </row>
    <row r="340" spans="1:31" ht="30" customHeight="1">
      <c r="A340" s="162" t="s">
        <v>201</v>
      </c>
      <c r="B340" s="176">
        <v>2692981331</v>
      </c>
      <c r="C340" s="176" t="s">
        <v>128</v>
      </c>
      <c r="D340" s="176" t="s">
        <v>64</v>
      </c>
      <c r="E340" s="176" t="s">
        <v>5</v>
      </c>
      <c r="F340" s="176" t="s">
        <v>1469</v>
      </c>
      <c r="G340" s="176">
        <v>77</v>
      </c>
      <c r="H340" s="176" t="s">
        <v>217</v>
      </c>
      <c r="I340" s="176" t="s">
        <v>559</v>
      </c>
      <c r="J340" s="176" t="s">
        <v>1591</v>
      </c>
      <c r="K340" s="176" t="s">
        <v>217</v>
      </c>
      <c r="L340" s="204">
        <v>46331.508333333331</v>
      </c>
      <c r="M340" s="204">
        <v>46331.512499999997</v>
      </c>
      <c r="N340" s="176" t="s">
        <v>1623</v>
      </c>
      <c r="O340" s="155" t="s">
        <v>207</v>
      </c>
      <c r="P340" s="90"/>
      <c r="Q340" s="144" t="s">
        <v>207</v>
      </c>
      <c r="R340" s="90"/>
      <c r="S340" s="144" t="s">
        <v>207</v>
      </c>
      <c r="T340" s="90"/>
      <c r="U340" s="144" t="s">
        <v>207</v>
      </c>
      <c r="V340" s="90"/>
      <c r="W340" s="144" t="s">
        <v>207</v>
      </c>
      <c r="X340" s="90"/>
      <c r="Y340" s="144" t="s">
        <v>207</v>
      </c>
      <c r="Z340" s="177" t="str">
        <f>IF(AND(O340="",Q340="",S340="",U340="",W340=""),"",IF(OR(AND(O340&lt;&gt;"NA",O340&lt;&gt;"C",O340&lt;&gt;"NC",O340&lt;&gt;"SF",O340&lt;&gt;""),AND(Q340&lt;&gt;"NA",Q340&lt;&gt;"C",Q340&lt;&gt;"NC",Q340&lt;&gt;"SF",Q340&lt;&gt;""),AND(S340&lt;&gt;"NA",S340&lt;&gt;"C",S340&lt;&gt;"NC",S340&lt;&gt;"SF",S340&lt;&gt;""),AND(U340&lt;&gt;"NA",U340&lt;&gt;"C",U340&lt;&gt;"NC",U340&lt;&gt;"SF",U340&lt;&gt;""),AND(W340&lt;&gt;"NA",W340&lt;&gt;"C",W340&lt;&gt;"NC",W340&lt;&gt;"SF",W340&lt;&gt;"")),"FALSO",IF(AND(O340="NA",Q340="NA",S340="NA",U340="NA",W340="NA"),"NA",IF(OR(O340="NC",Q340="NC",S340="NC",U340="NC",W340="NC",O340="SF",Q340="SF",S340="SF",U340="SF",W340="SF"),"NC",IF(OR(O340="C",Q340="C",S340="C",U340="C",W340="C"),"C","")))))</f>
        <v>C</v>
      </c>
      <c r="AA340" s="197" t="str">
        <f>IF(AND(Y340="C",Z340="C"),"UTILIZOU O PDA CORRETAMENTE",IF(AND(Y340="C",Z340="NC"),"UTILIZOU O PDA CORRETAMENTE. NÃO HÁ FOTOS DE TODAS AS ETAPAS",IF(AND(Y340="NC",Z340="NC"),"NÃO UTILIZOU O PDA",IF(AND(Y340="NA",Z340="NA"),"NÃO AVALIADO POR FALHA DE SINCRONISMO"))))</f>
        <v>UTILIZOU O PDA CORRETAMENTE</v>
      </c>
      <c r="AB340" s="90" t="s">
        <v>207</v>
      </c>
      <c r="AC340" s="158" t="s">
        <v>6</v>
      </c>
      <c r="AD340" s="149" t="str">
        <f>E340</f>
        <v>SÃO PAULO</v>
      </c>
      <c r="AE340" s="93" t="s">
        <v>64</v>
      </c>
    </row>
    <row r="341" spans="1:31" ht="30" customHeight="1">
      <c r="A341" s="162" t="s">
        <v>201</v>
      </c>
      <c r="B341" s="176">
        <v>2692443885</v>
      </c>
      <c r="C341" s="176" t="s">
        <v>131</v>
      </c>
      <c r="D341" s="176" t="s">
        <v>64</v>
      </c>
      <c r="E341" s="176" t="s">
        <v>5</v>
      </c>
      <c r="F341" s="176" t="s">
        <v>1924</v>
      </c>
      <c r="G341" s="176">
        <v>4</v>
      </c>
      <c r="H341" s="176" t="s">
        <v>203</v>
      </c>
      <c r="I341" s="176" t="s">
        <v>459</v>
      </c>
      <c r="J341" s="176" t="s">
        <v>1594</v>
      </c>
      <c r="K341" s="176" t="s">
        <v>1925</v>
      </c>
      <c r="L341" s="204">
        <v>46178.445833333331</v>
      </c>
      <c r="M341" s="204">
        <v>46178.456944444442</v>
      </c>
      <c r="N341" s="176" t="s">
        <v>1680</v>
      </c>
      <c r="O341" s="155" t="s">
        <v>207</v>
      </c>
      <c r="P341" s="90"/>
      <c r="Q341" s="144" t="s">
        <v>207</v>
      </c>
      <c r="R341" s="90"/>
      <c r="S341" s="144" t="s">
        <v>230</v>
      </c>
      <c r="T341" s="90"/>
      <c r="U341" s="144" t="s">
        <v>230</v>
      </c>
      <c r="V341" s="90"/>
      <c r="W341" s="144" t="s">
        <v>207</v>
      </c>
      <c r="X341" s="90"/>
      <c r="Y341" s="144" t="s">
        <v>207</v>
      </c>
      <c r="Z341" s="177" t="str">
        <f>IF(AND(O341="",Q341="",S341="",U341="",W341=""),"",IF(OR(AND(O341&lt;&gt;"NA",O341&lt;&gt;"C",O341&lt;&gt;"NC",O341&lt;&gt;"SF",O341&lt;&gt;""),AND(Q341&lt;&gt;"NA",Q341&lt;&gt;"C",Q341&lt;&gt;"NC",Q341&lt;&gt;"SF",Q341&lt;&gt;""),AND(S341&lt;&gt;"NA",S341&lt;&gt;"C",S341&lt;&gt;"NC",S341&lt;&gt;"SF",S341&lt;&gt;""),AND(U341&lt;&gt;"NA",U341&lt;&gt;"C",U341&lt;&gt;"NC",U341&lt;&gt;"SF",U341&lt;&gt;""),AND(W341&lt;&gt;"NA",W341&lt;&gt;"C",W341&lt;&gt;"NC",W341&lt;&gt;"SF",W341&lt;&gt;"")),"FALSO",IF(AND(O341="NA",Q341="NA",S341="NA",U341="NA",W341="NA"),"NA",IF(OR(O341="NC",Q341="NC",S341="NC",U341="NC",W341="NC",O341="SF",Q341="SF",S341="SF",U341="SF",W341="SF"),"NC",IF(OR(O341="C",Q341="C",S341="C",U341="C",W341="C"),"C","")))))</f>
        <v>NC</v>
      </c>
      <c r="AA341" s="197" t="str">
        <f>IF(AND(Y341="C",Z341="C"),"UTILIZOU O PDA CORRETAMENTE",IF(AND(Y341="C",Z341="NC"),"UTILIZOU O PDA CORRETAMENTE. NÃO HÁ FOTOS DE TODAS AS ETAPAS",IF(AND(Y341="NC",Z341="NC"),"NÃO UTILIZOU O PDA",IF(AND(Y341="NA",Z341="NA"),"NÃO AVALIADO POR FALHA DE SINCRONISMO"))))</f>
        <v>UTILIZOU O PDA CORRETAMENTE. NÃO HÁ FOTOS DE TODAS AS ETAPAS</v>
      </c>
      <c r="AB341" s="90" t="s">
        <v>207</v>
      </c>
      <c r="AC341" s="158" t="s">
        <v>6</v>
      </c>
      <c r="AD341" s="149" t="str">
        <f>E341</f>
        <v>SÃO PAULO</v>
      </c>
      <c r="AE341" s="93" t="s">
        <v>64</v>
      </c>
    </row>
    <row r="342" spans="1:31" ht="30" customHeight="1">
      <c r="A342" s="162" t="s">
        <v>201</v>
      </c>
      <c r="B342" s="176">
        <v>2693214535</v>
      </c>
      <c r="C342" s="176" t="s">
        <v>131</v>
      </c>
      <c r="D342" s="176" t="s">
        <v>64</v>
      </c>
      <c r="E342" s="176" t="s">
        <v>5</v>
      </c>
      <c r="F342" s="176" t="s">
        <v>704</v>
      </c>
      <c r="G342" s="176">
        <v>522</v>
      </c>
      <c r="H342" s="176" t="s">
        <v>207</v>
      </c>
      <c r="I342" s="176" t="s">
        <v>427</v>
      </c>
      <c r="J342" s="176" t="s">
        <v>1594</v>
      </c>
      <c r="K342" s="176" t="s">
        <v>217</v>
      </c>
      <c r="L342" s="204">
        <v>46155.665277777778</v>
      </c>
      <c r="M342" s="204">
        <v>46155.677083333336</v>
      </c>
      <c r="N342" s="176" t="s">
        <v>1607</v>
      </c>
      <c r="O342" s="155" t="s">
        <v>207</v>
      </c>
      <c r="P342" s="90"/>
      <c r="Q342" s="144" t="s">
        <v>207</v>
      </c>
      <c r="R342" s="90"/>
      <c r="S342" s="144" t="s">
        <v>207</v>
      </c>
      <c r="T342" s="90"/>
      <c r="U342" s="144" t="s">
        <v>207</v>
      </c>
      <c r="V342" s="90"/>
      <c r="W342" s="144" t="s">
        <v>207</v>
      </c>
      <c r="X342" s="90"/>
      <c r="Y342" s="144" t="s">
        <v>207</v>
      </c>
      <c r="Z342" s="177" t="str">
        <f>IF(AND(O342="",Q342="",S342="",U342="",W342=""),"",IF(OR(AND(O342&lt;&gt;"NA",O342&lt;&gt;"C",O342&lt;&gt;"NC",O342&lt;&gt;"SF",O342&lt;&gt;""),AND(Q342&lt;&gt;"NA",Q342&lt;&gt;"C",Q342&lt;&gt;"NC",Q342&lt;&gt;"SF",Q342&lt;&gt;""),AND(S342&lt;&gt;"NA",S342&lt;&gt;"C",S342&lt;&gt;"NC",S342&lt;&gt;"SF",S342&lt;&gt;""),AND(U342&lt;&gt;"NA",U342&lt;&gt;"C",U342&lt;&gt;"NC",U342&lt;&gt;"SF",U342&lt;&gt;""),AND(W342&lt;&gt;"NA",W342&lt;&gt;"C",W342&lt;&gt;"NC",W342&lt;&gt;"SF",W342&lt;&gt;"")),"FALSO",IF(AND(O342="NA",Q342="NA",S342="NA",U342="NA",W342="NA"),"NA",IF(OR(O342="NC",Q342="NC",S342="NC",U342="NC",W342="NC",O342="SF",Q342="SF",S342="SF",U342="SF",W342="SF"),"NC",IF(OR(O342="C",Q342="C",S342="C",U342="C",W342="C"),"C","")))))</f>
        <v>C</v>
      </c>
      <c r="AA342" s="197" t="str">
        <f>IF(AND(Y342="C",Z342="C"),"UTILIZOU O PDA CORRETAMENTE",IF(AND(Y342="C",Z342="NC"),"UTILIZOU O PDA CORRETAMENTE. NÃO HÁ FOTOS DE TODAS AS ETAPAS",IF(AND(Y342="NC",Z342="NC"),"NÃO UTILIZOU O PDA",IF(AND(Y342="NA",Z342="NA"),"NÃO AVALIADO POR FALHA DE SINCRONISMO"))))</f>
        <v>UTILIZOU O PDA CORRETAMENTE</v>
      </c>
      <c r="AB342" s="90" t="s">
        <v>207</v>
      </c>
      <c r="AC342" s="158" t="s">
        <v>6</v>
      </c>
      <c r="AD342" s="149" t="str">
        <f>E342</f>
        <v>SÃO PAULO</v>
      </c>
      <c r="AE342" s="93" t="s">
        <v>64</v>
      </c>
    </row>
    <row r="343" spans="1:31" ht="30" customHeight="1">
      <c r="A343" s="221" t="s">
        <v>201</v>
      </c>
      <c r="B343" s="222">
        <v>2693333686</v>
      </c>
      <c r="C343" s="222" t="s">
        <v>132</v>
      </c>
      <c r="D343" s="222" t="s">
        <v>64</v>
      </c>
      <c r="E343" s="222" t="s">
        <v>5</v>
      </c>
      <c r="F343" s="222" t="s">
        <v>1926</v>
      </c>
      <c r="G343" s="222">
        <v>51</v>
      </c>
      <c r="H343" s="222" t="s">
        <v>208</v>
      </c>
      <c r="I343" s="222" t="s">
        <v>439</v>
      </c>
      <c r="J343" s="222" t="s">
        <v>1591</v>
      </c>
      <c r="K343" s="222" t="s">
        <v>1927</v>
      </c>
      <c r="L343" s="223">
        <v>46156.547222222223</v>
      </c>
      <c r="M343" s="223">
        <v>46156.550694444442</v>
      </c>
      <c r="N343" s="222" t="s">
        <v>1607</v>
      </c>
      <c r="O343" s="155" t="s">
        <v>207</v>
      </c>
      <c r="P343" s="90"/>
      <c r="Q343" s="144" t="s">
        <v>207</v>
      </c>
      <c r="R343" s="90"/>
      <c r="S343" s="144" t="s">
        <v>207</v>
      </c>
      <c r="T343" s="90"/>
      <c r="U343" s="144" t="s">
        <v>207</v>
      </c>
      <c r="V343" s="90"/>
      <c r="W343" s="144" t="s">
        <v>207</v>
      </c>
      <c r="X343" s="90"/>
      <c r="Y343" s="144" t="s">
        <v>207</v>
      </c>
      <c r="Z343" s="177" t="str">
        <f>IF(AND(O343="",Q343="",S343="",U343="",W343=""),"",IF(OR(AND(O343&lt;&gt;"NA",O343&lt;&gt;"C",O343&lt;&gt;"NC",O343&lt;&gt;"SF",O343&lt;&gt;""),AND(Q343&lt;&gt;"NA",Q343&lt;&gt;"C",Q343&lt;&gt;"NC",Q343&lt;&gt;"SF",Q343&lt;&gt;""),AND(S343&lt;&gt;"NA",S343&lt;&gt;"C",S343&lt;&gt;"NC",S343&lt;&gt;"SF",S343&lt;&gt;""),AND(U343&lt;&gt;"NA",U343&lt;&gt;"C",U343&lt;&gt;"NC",U343&lt;&gt;"SF",U343&lt;&gt;""),AND(W343&lt;&gt;"NA",W343&lt;&gt;"C",W343&lt;&gt;"NC",W343&lt;&gt;"SF",W343&lt;&gt;"")),"FALSO",IF(AND(O343="NA",Q343="NA",S343="NA",U343="NA",W343="NA"),"NA",IF(OR(O343="NC",Q343="NC",S343="NC",U343="NC",W343="NC",O343="SF",Q343="SF",S343="SF",U343="SF",W343="SF"),"NC",IF(OR(O343="C",Q343="C",S343="C",U343="C",W343="C"),"C","")))))</f>
        <v>C</v>
      </c>
      <c r="AA343" s="197" t="str">
        <f>IF(AND(Y343="C",Z343="C"),"UTILIZOU O PDA CORRETAMENTE",IF(AND(Y343="C",Z343="NC"),"UTILIZOU O PDA CORRETAMENTE. NÃO HÁ FOTOS DE TODAS AS ETAPAS",IF(AND(Y343="NC",Z343="NC"),"NÃO UTILIZOU O PDA",IF(AND(Y343="NA",Z343="NA"),"NÃO AVALIADO POR FALHA DE SINCRONISMO"))))</f>
        <v>UTILIZOU O PDA CORRETAMENTE</v>
      </c>
      <c r="AB343" s="90" t="s">
        <v>207</v>
      </c>
      <c r="AC343" s="158" t="s">
        <v>6</v>
      </c>
      <c r="AD343" s="149" t="str">
        <f>E343</f>
        <v>SÃO PAULO</v>
      </c>
      <c r="AE343" s="93" t="s">
        <v>64</v>
      </c>
    </row>
    <row r="344" spans="1:31" ht="30" customHeight="1">
      <c r="A344" s="162" t="s">
        <v>201</v>
      </c>
      <c r="B344" s="176">
        <v>2693193388</v>
      </c>
      <c r="C344" s="176" t="s">
        <v>128</v>
      </c>
      <c r="D344" s="176" t="s">
        <v>64</v>
      </c>
      <c r="E344" s="176" t="s">
        <v>5</v>
      </c>
      <c r="F344" s="176" t="s">
        <v>1926</v>
      </c>
      <c r="G344" s="176">
        <v>246</v>
      </c>
      <c r="H344" s="176" t="s">
        <v>208</v>
      </c>
      <c r="I344" s="176" t="s">
        <v>439</v>
      </c>
      <c r="J344" s="176" t="s">
        <v>1591</v>
      </c>
      <c r="K344" s="176"/>
      <c r="L344" s="204">
        <v>46155.681250000001</v>
      </c>
      <c r="M344" s="204">
        <v>46155.6875</v>
      </c>
      <c r="N344" s="176" t="s">
        <v>1650</v>
      </c>
      <c r="O344" s="155" t="s">
        <v>207</v>
      </c>
      <c r="P344" s="90"/>
      <c r="Q344" s="144" t="s">
        <v>207</v>
      </c>
      <c r="R344" s="90"/>
      <c r="S344" s="144" t="s">
        <v>207</v>
      </c>
      <c r="T344" s="90"/>
      <c r="U344" s="144" t="s">
        <v>207</v>
      </c>
      <c r="V344" s="90"/>
      <c r="W344" s="144" t="s">
        <v>207</v>
      </c>
      <c r="X344" s="90"/>
      <c r="Y344" s="144" t="s">
        <v>207</v>
      </c>
      <c r="Z344" s="177" t="str">
        <f>IF(AND(O344="",Q344="",S344="",U344="",W344=""),"",IF(OR(AND(O344&lt;&gt;"NA",O344&lt;&gt;"C",O344&lt;&gt;"NC",O344&lt;&gt;"SF",O344&lt;&gt;""),AND(Q344&lt;&gt;"NA",Q344&lt;&gt;"C",Q344&lt;&gt;"NC",Q344&lt;&gt;"SF",Q344&lt;&gt;""),AND(S344&lt;&gt;"NA",S344&lt;&gt;"C",S344&lt;&gt;"NC",S344&lt;&gt;"SF",S344&lt;&gt;""),AND(U344&lt;&gt;"NA",U344&lt;&gt;"C",U344&lt;&gt;"NC",U344&lt;&gt;"SF",U344&lt;&gt;""),AND(W344&lt;&gt;"NA",W344&lt;&gt;"C",W344&lt;&gt;"NC",W344&lt;&gt;"SF",W344&lt;&gt;"")),"FALSO",IF(AND(O344="NA",Q344="NA",S344="NA",U344="NA",W344="NA"),"NA",IF(OR(O344="NC",Q344="NC",S344="NC",U344="NC",W344="NC",O344="SF",Q344="SF",S344="SF",U344="SF",W344="SF"),"NC",IF(OR(O344="C",Q344="C",S344="C",U344="C",W344="C"),"C","")))))</f>
        <v>C</v>
      </c>
      <c r="AA344" s="197" t="str">
        <f>IF(AND(Y344="C",Z344="C"),"UTILIZOU O PDA CORRETAMENTE",IF(AND(Y344="C",Z344="NC"),"UTILIZOU O PDA CORRETAMENTE. NÃO HÁ FOTOS DE TODAS AS ETAPAS",IF(AND(Y344="NC",Z344="NC"),"NÃO UTILIZOU O PDA",IF(AND(Y344="NA",Z344="NA"),"NÃO AVALIADO POR FALHA DE SINCRONISMO"))))</f>
        <v>UTILIZOU O PDA CORRETAMENTE</v>
      </c>
      <c r="AB344" s="90" t="s">
        <v>207</v>
      </c>
      <c r="AC344" s="158" t="s">
        <v>6</v>
      </c>
      <c r="AD344" s="149" t="str">
        <f>E344</f>
        <v>SÃO PAULO</v>
      </c>
      <c r="AE344" s="93" t="s">
        <v>64</v>
      </c>
    </row>
    <row r="345" spans="1:31" ht="30" customHeight="1">
      <c r="A345" s="162" t="s">
        <v>201</v>
      </c>
      <c r="B345" s="176">
        <v>2619978752</v>
      </c>
      <c r="C345" s="176" t="s">
        <v>135</v>
      </c>
      <c r="D345" s="176" t="s">
        <v>125</v>
      </c>
      <c r="E345" s="176" t="s">
        <v>5</v>
      </c>
      <c r="F345" s="176" t="s">
        <v>842</v>
      </c>
      <c r="G345" s="176">
        <v>552</v>
      </c>
      <c r="H345" s="176"/>
      <c r="I345" s="176" t="s">
        <v>383</v>
      </c>
      <c r="J345" s="176" t="s">
        <v>1600</v>
      </c>
      <c r="K345" s="176" t="s">
        <v>1662</v>
      </c>
      <c r="L345" s="204">
        <v>46162.611111111109</v>
      </c>
      <c r="M345" s="204">
        <v>46162.627083333333</v>
      </c>
      <c r="N345" s="176" t="s">
        <v>270</v>
      </c>
      <c r="O345" s="155" t="s">
        <v>207</v>
      </c>
      <c r="P345" s="90"/>
      <c r="Q345" s="144" t="s">
        <v>207</v>
      </c>
      <c r="R345" s="90"/>
      <c r="S345" s="144" t="s">
        <v>207</v>
      </c>
      <c r="T345" s="90"/>
      <c r="U345" s="144" t="s">
        <v>207</v>
      </c>
      <c r="V345" s="90"/>
      <c r="W345" s="144" t="s">
        <v>207</v>
      </c>
      <c r="X345" s="90"/>
      <c r="Y345" s="144" t="s">
        <v>207</v>
      </c>
      <c r="Z345" s="177" t="str">
        <f>IF(AND(O345="",Q345="",S345="",U345="",W345=""),"",IF(OR(AND(O345&lt;&gt;"NA",O345&lt;&gt;"C",O345&lt;&gt;"NC",O345&lt;&gt;"SF",O345&lt;&gt;""),AND(Q345&lt;&gt;"NA",Q345&lt;&gt;"C",Q345&lt;&gt;"NC",Q345&lt;&gt;"SF",Q345&lt;&gt;""),AND(S345&lt;&gt;"NA",S345&lt;&gt;"C",S345&lt;&gt;"NC",S345&lt;&gt;"SF",S345&lt;&gt;""),AND(U345&lt;&gt;"NA",U345&lt;&gt;"C",U345&lt;&gt;"NC",U345&lt;&gt;"SF",U345&lt;&gt;""),AND(W345&lt;&gt;"NA",W345&lt;&gt;"C",W345&lt;&gt;"NC",W345&lt;&gt;"SF",W345&lt;&gt;"")),"FALSO",IF(AND(O345="NA",Q345="NA",S345="NA",U345="NA",W345="NA"),"NA",IF(OR(O345="NC",Q345="NC",S345="NC",U345="NC",W345="NC",O345="SF",Q345="SF",S345="SF",U345="SF",W345="SF"),"NC",IF(OR(O345="C",Q345="C",S345="C",U345="C",W345="C"),"C","")))))</f>
        <v>C</v>
      </c>
      <c r="AA345" s="197" t="str">
        <f>IF(AND(Y345="C",Z345="C"),"UTILIZOU O PDA CORRETAMENTE",IF(AND(Y345="C",Z345="NC"),"UTILIZOU O PDA CORRETAMENTE. NÃO HÁ FOTOS DE TODAS AS ETAPAS",IF(AND(Y345="NC",Z345="NC"),"NÃO UTILIZOU O PDA",IF(AND(Y345="NA",Z345="NA"),"NÃO AVALIADO POR FALHA DE SINCRONISMO"))))</f>
        <v>UTILIZOU O PDA CORRETAMENTE</v>
      </c>
      <c r="AB345" s="90" t="s">
        <v>207</v>
      </c>
      <c r="AC345" s="158" t="s">
        <v>6</v>
      </c>
      <c r="AD345" s="149" t="str">
        <f>E345</f>
        <v>SÃO PAULO</v>
      </c>
      <c r="AE345" s="93" t="s">
        <v>64</v>
      </c>
    </row>
    <row r="346" spans="1:31" ht="30" customHeight="1">
      <c r="A346" s="221" t="s">
        <v>201</v>
      </c>
      <c r="B346" s="222">
        <v>2693294421</v>
      </c>
      <c r="C346" s="222" t="s">
        <v>134</v>
      </c>
      <c r="D346" s="222" t="s">
        <v>125</v>
      </c>
      <c r="E346" s="222" t="s">
        <v>5</v>
      </c>
      <c r="F346" s="222" t="s">
        <v>1928</v>
      </c>
      <c r="G346" s="222">
        <v>15</v>
      </c>
      <c r="H346" s="222"/>
      <c r="I346" s="222" t="s">
        <v>761</v>
      </c>
      <c r="J346" s="222" t="s">
        <v>1618</v>
      </c>
      <c r="K346" s="222" t="s">
        <v>1929</v>
      </c>
      <c r="L346" s="223">
        <v>46156.376388888886</v>
      </c>
      <c r="M346" s="223">
        <v>46156.37777777778</v>
      </c>
      <c r="N346" s="222" t="s">
        <v>221</v>
      </c>
      <c r="O346" s="155" t="s">
        <v>207</v>
      </c>
      <c r="P346" s="90"/>
      <c r="Q346" s="144" t="s">
        <v>207</v>
      </c>
      <c r="R346" s="90"/>
      <c r="S346" s="144" t="s">
        <v>207</v>
      </c>
      <c r="T346" s="90"/>
      <c r="U346" s="144" t="s">
        <v>207</v>
      </c>
      <c r="V346" s="90"/>
      <c r="W346" s="144" t="s">
        <v>207</v>
      </c>
      <c r="X346" s="90"/>
      <c r="Y346" s="144" t="s">
        <v>207</v>
      </c>
      <c r="Z346" s="177" t="str">
        <f>IF(AND(O346="",Q346="",S346="",U346="",W346=""),"",IF(OR(AND(O346&lt;&gt;"NA",O346&lt;&gt;"C",O346&lt;&gt;"NC",O346&lt;&gt;"SF",O346&lt;&gt;""),AND(Q346&lt;&gt;"NA",Q346&lt;&gt;"C",Q346&lt;&gt;"NC",Q346&lt;&gt;"SF",Q346&lt;&gt;""),AND(S346&lt;&gt;"NA",S346&lt;&gt;"C",S346&lt;&gt;"NC",S346&lt;&gt;"SF",S346&lt;&gt;""),AND(U346&lt;&gt;"NA",U346&lt;&gt;"C",U346&lt;&gt;"NC",U346&lt;&gt;"SF",U346&lt;&gt;""),AND(W346&lt;&gt;"NA",W346&lt;&gt;"C",W346&lt;&gt;"NC",W346&lt;&gt;"SF",W346&lt;&gt;"")),"FALSO",IF(AND(O346="NA",Q346="NA",S346="NA",U346="NA",W346="NA"),"NA",IF(OR(O346="NC",Q346="NC",S346="NC",U346="NC",W346="NC",O346="SF",Q346="SF",S346="SF",U346="SF",W346="SF"),"NC",IF(OR(O346="C",Q346="C",S346="C",U346="C",W346="C"),"C","")))))</f>
        <v>C</v>
      </c>
      <c r="AA346" s="197" t="str">
        <f>IF(AND(Y346="C",Z346="C"),"UTILIZOU O PDA CORRETAMENTE",IF(AND(Y346="C",Z346="NC"),"UTILIZOU O PDA CORRETAMENTE. NÃO HÁ FOTOS DE TODAS AS ETAPAS",IF(AND(Y346="NC",Z346="NC"),"NÃO UTILIZOU O PDA",IF(AND(Y346="NA",Z346="NA"),"NÃO AVALIADO POR FALHA DE SINCRONISMO"))))</f>
        <v>UTILIZOU O PDA CORRETAMENTE</v>
      </c>
      <c r="AB346" s="90" t="s">
        <v>207</v>
      </c>
      <c r="AC346" s="158" t="s">
        <v>6</v>
      </c>
      <c r="AD346" s="149" t="str">
        <f>E346</f>
        <v>SÃO PAULO</v>
      </c>
      <c r="AE346" s="93" t="s">
        <v>64</v>
      </c>
    </row>
    <row r="347" spans="1:31" ht="30" customHeight="1">
      <c r="A347" s="162" t="s">
        <v>201</v>
      </c>
      <c r="B347" s="176">
        <v>2693384988</v>
      </c>
      <c r="C347" s="176" t="s">
        <v>128</v>
      </c>
      <c r="D347" s="176" t="s">
        <v>64</v>
      </c>
      <c r="E347" s="176" t="s">
        <v>5</v>
      </c>
      <c r="F347" s="176" t="s">
        <v>1930</v>
      </c>
      <c r="G347" s="176">
        <v>335</v>
      </c>
      <c r="H347" s="176"/>
      <c r="I347" s="176" t="s">
        <v>761</v>
      </c>
      <c r="J347" s="176" t="s">
        <v>1591</v>
      </c>
      <c r="K347" s="176" t="s">
        <v>1931</v>
      </c>
      <c r="L347" s="204">
        <v>46157.524305555555</v>
      </c>
      <c r="M347" s="204">
        <v>46157.526388888888</v>
      </c>
      <c r="N347" s="176" t="s">
        <v>1607</v>
      </c>
      <c r="O347" s="155" t="s">
        <v>207</v>
      </c>
      <c r="P347" s="90"/>
      <c r="Q347" s="144" t="s">
        <v>207</v>
      </c>
      <c r="R347" s="90"/>
      <c r="S347" s="144" t="s">
        <v>207</v>
      </c>
      <c r="T347" s="90"/>
      <c r="U347" s="144" t="s">
        <v>207</v>
      </c>
      <c r="V347" s="90"/>
      <c r="W347" s="144" t="s">
        <v>207</v>
      </c>
      <c r="X347" s="90"/>
      <c r="Y347" s="144" t="s">
        <v>207</v>
      </c>
      <c r="Z347" s="177" t="str">
        <f>IF(AND(O347="",Q347="",S347="",U347="",W347=""),"",IF(OR(AND(O347&lt;&gt;"NA",O347&lt;&gt;"C",O347&lt;&gt;"NC",O347&lt;&gt;"SF",O347&lt;&gt;""),AND(Q347&lt;&gt;"NA",Q347&lt;&gt;"C",Q347&lt;&gt;"NC",Q347&lt;&gt;"SF",Q347&lt;&gt;""),AND(S347&lt;&gt;"NA",S347&lt;&gt;"C",S347&lt;&gt;"NC",S347&lt;&gt;"SF",S347&lt;&gt;""),AND(U347&lt;&gt;"NA",U347&lt;&gt;"C",U347&lt;&gt;"NC",U347&lt;&gt;"SF",U347&lt;&gt;""),AND(W347&lt;&gt;"NA",W347&lt;&gt;"C",W347&lt;&gt;"NC",W347&lt;&gt;"SF",W347&lt;&gt;"")),"FALSO",IF(AND(O347="NA",Q347="NA",S347="NA",U347="NA",W347="NA"),"NA",IF(OR(O347="NC",Q347="NC",S347="NC",U347="NC",W347="NC",O347="SF",Q347="SF",S347="SF",U347="SF",W347="SF"),"NC",IF(OR(O347="C",Q347="C",S347="C",U347="C",W347="C"),"C","")))))</f>
        <v>C</v>
      </c>
      <c r="AA347" s="197" t="str">
        <f>IF(AND(Y347="C",Z347="C"),"UTILIZOU O PDA CORRETAMENTE",IF(AND(Y347="C",Z347="NC"),"UTILIZOU O PDA CORRETAMENTE. NÃO HÁ FOTOS DE TODAS AS ETAPAS",IF(AND(Y347="NC",Z347="NC"),"NÃO UTILIZOU O PDA",IF(AND(Y347="NA",Z347="NA"),"NÃO AVALIADO POR FALHA DE SINCRONISMO"))))</f>
        <v>UTILIZOU O PDA CORRETAMENTE</v>
      </c>
      <c r="AB347" s="90" t="s">
        <v>207</v>
      </c>
      <c r="AC347" s="158" t="s">
        <v>6</v>
      </c>
      <c r="AD347" s="149" t="str">
        <f>E347</f>
        <v>SÃO PAULO</v>
      </c>
      <c r="AE347" s="93" t="s">
        <v>64</v>
      </c>
    </row>
    <row r="348" spans="1:31" ht="30" customHeight="1">
      <c r="A348" s="162" t="s">
        <v>201</v>
      </c>
      <c r="B348" s="176">
        <v>2621658665</v>
      </c>
      <c r="C348" s="176" t="s">
        <v>132</v>
      </c>
      <c r="D348" s="176" t="s">
        <v>64</v>
      </c>
      <c r="E348" s="176" t="s">
        <v>5</v>
      </c>
      <c r="F348" s="176" t="s">
        <v>1932</v>
      </c>
      <c r="G348" s="176">
        <v>30</v>
      </c>
      <c r="H348" s="176" t="s">
        <v>217</v>
      </c>
      <c r="I348" s="176" t="s">
        <v>291</v>
      </c>
      <c r="J348" s="176" t="s">
        <v>1594</v>
      </c>
      <c r="K348" s="176" t="s">
        <v>217</v>
      </c>
      <c r="L348" s="204">
        <v>46165.388888888891</v>
      </c>
      <c r="M348" s="204">
        <v>46165.38958333333</v>
      </c>
      <c r="N348" s="176" t="s">
        <v>1607</v>
      </c>
      <c r="O348" s="155" t="s">
        <v>207</v>
      </c>
      <c r="P348" s="90"/>
      <c r="Q348" s="144" t="s">
        <v>207</v>
      </c>
      <c r="R348" s="90"/>
      <c r="S348" s="144" t="s">
        <v>207</v>
      </c>
      <c r="T348" s="90"/>
      <c r="U348" s="144" t="s">
        <v>207</v>
      </c>
      <c r="V348" s="90"/>
      <c r="W348" s="144" t="s">
        <v>207</v>
      </c>
      <c r="X348" s="90"/>
      <c r="Y348" s="144" t="s">
        <v>207</v>
      </c>
      <c r="Z348" s="177" t="str">
        <f>IF(AND(O348="",Q348="",S348="",U348="",W348=""),"",IF(OR(AND(O348&lt;&gt;"NA",O348&lt;&gt;"C",O348&lt;&gt;"NC",O348&lt;&gt;"SF",O348&lt;&gt;""),AND(Q348&lt;&gt;"NA",Q348&lt;&gt;"C",Q348&lt;&gt;"NC",Q348&lt;&gt;"SF",Q348&lt;&gt;""),AND(S348&lt;&gt;"NA",S348&lt;&gt;"C",S348&lt;&gt;"NC",S348&lt;&gt;"SF",S348&lt;&gt;""),AND(U348&lt;&gt;"NA",U348&lt;&gt;"C",U348&lt;&gt;"NC",U348&lt;&gt;"SF",U348&lt;&gt;""),AND(W348&lt;&gt;"NA",W348&lt;&gt;"C",W348&lt;&gt;"NC",W348&lt;&gt;"SF",W348&lt;&gt;"")),"FALSO",IF(AND(O348="NA",Q348="NA",S348="NA",U348="NA",W348="NA"),"NA",IF(OR(O348="NC",Q348="NC",S348="NC",U348="NC",W348="NC",O348="SF",Q348="SF",S348="SF",U348="SF",W348="SF"),"NC",IF(OR(O348="C",Q348="C",S348="C",U348="C",W348="C"),"C","")))))</f>
        <v>C</v>
      </c>
      <c r="AA348" s="197" t="str">
        <f>IF(AND(Y348="C",Z348="C"),"UTILIZOU O PDA CORRETAMENTE",IF(AND(Y348="C",Z348="NC"),"UTILIZOU O PDA CORRETAMENTE. NÃO HÁ FOTOS DE TODAS AS ETAPAS",IF(AND(Y348="NC",Z348="NC"),"NÃO UTILIZOU O PDA",IF(AND(Y348="NA",Z348="NA"),"NÃO AVALIADO POR FALHA DE SINCRONISMO"))))</f>
        <v>UTILIZOU O PDA CORRETAMENTE</v>
      </c>
      <c r="AB348" s="90" t="s">
        <v>207</v>
      </c>
      <c r="AC348" s="158" t="s">
        <v>6</v>
      </c>
      <c r="AD348" s="149" t="str">
        <f>E348</f>
        <v>SÃO PAULO</v>
      </c>
      <c r="AE348" s="93" t="s">
        <v>64</v>
      </c>
    </row>
    <row r="349" spans="1:31" ht="30" customHeight="1">
      <c r="A349" s="162" t="s">
        <v>201</v>
      </c>
      <c r="B349" s="176">
        <v>2692114642</v>
      </c>
      <c r="C349" s="176" t="s">
        <v>128</v>
      </c>
      <c r="D349" s="176" t="s">
        <v>64</v>
      </c>
      <c r="E349" s="176" t="s">
        <v>5</v>
      </c>
      <c r="F349" s="176" t="s">
        <v>1933</v>
      </c>
      <c r="G349" s="176">
        <v>36</v>
      </c>
      <c r="H349" s="176" t="s">
        <v>217</v>
      </c>
      <c r="I349" s="176" t="s">
        <v>427</v>
      </c>
      <c r="J349" s="176" t="s">
        <v>1591</v>
      </c>
      <c r="K349" s="176" t="s">
        <v>217</v>
      </c>
      <c r="L349" s="204">
        <v>46027.529166666667</v>
      </c>
      <c r="M349" s="204">
        <v>46027.540277777778</v>
      </c>
      <c r="N349" s="176" t="s">
        <v>1598</v>
      </c>
      <c r="O349" s="155" t="s">
        <v>207</v>
      </c>
      <c r="P349" s="90"/>
      <c r="Q349" s="144" t="s">
        <v>207</v>
      </c>
      <c r="R349" s="90"/>
      <c r="S349" s="144" t="s">
        <v>207</v>
      </c>
      <c r="T349" s="90"/>
      <c r="U349" s="144" t="s">
        <v>207</v>
      </c>
      <c r="V349" s="90"/>
      <c r="W349" s="144" t="s">
        <v>207</v>
      </c>
      <c r="X349" s="90"/>
      <c r="Y349" s="144" t="s">
        <v>207</v>
      </c>
      <c r="Z349" s="177" t="str">
        <f>IF(AND(O349="",Q349="",S349="",U349="",W349=""),"",IF(OR(AND(O349&lt;&gt;"NA",O349&lt;&gt;"C",O349&lt;&gt;"NC",O349&lt;&gt;"SF",O349&lt;&gt;""),AND(Q349&lt;&gt;"NA",Q349&lt;&gt;"C",Q349&lt;&gt;"NC",Q349&lt;&gt;"SF",Q349&lt;&gt;""),AND(S349&lt;&gt;"NA",S349&lt;&gt;"C",S349&lt;&gt;"NC",S349&lt;&gt;"SF",S349&lt;&gt;""),AND(U349&lt;&gt;"NA",U349&lt;&gt;"C",U349&lt;&gt;"NC",U349&lt;&gt;"SF",U349&lt;&gt;""),AND(W349&lt;&gt;"NA",W349&lt;&gt;"C",W349&lt;&gt;"NC",W349&lt;&gt;"SF",W349&lt;&gt;"")),"FALSO",IF(AND(O349="NA",Q349="NA",S349="NA",U349="NA",W349="NA"),"NA",IF(OR(O349="NC",Q349="NC",S349="NC",U349="NC",W349="NC",O349="SF",Q349="SF",S349="SF",U349="SF",W349="SF"),"NC",IF(OR(O349="C",Q349="C",S349="C",U349="C",W349="C"),"C","")))))</f>
        <v>C</v>
      </c>
      <c r="AA349" s="197" t="str">
        <f>IF(AND(Y349="C",Z349="C"),"UTILIZOU O PDA CORRETAMENTE",IF(AND(Y349="C",Z349="NC"),"UTILIZOU O PDA CORRETAMENTE. NÃO HÁ FOTOS DE TODAS AS ETAPAS",IF(AND(Y349="NC",Z349="NC"),"NÃO UTILIZOU O PDA",IF(AND(Y349="NA",Z349="NA"),"NÃO AVALIADO POR FALHA DE SINCRONISMO"))))</f>
        <v>UTILIZOU O PDA CORRETAMENTE</v>
      </c>
      <c r="AB349" s="90" t="s">
        <v>207</v>
      </c>
      <c r="AC349" s="158" t="s">
        <v>6</v>
      </c>
      <c r="AD349" s="149" t="str">
        <f>E349</f>
        <v>SÃO PAULO</v>
      </c>
      <c r="AE349" s="93" t="s">
        <v>64</v>
      </c>
    </row>
    <row r="350" spans="1:31" ht="30" customHeight="1">
      <c r="A350" s="162" t="s">
        <v>201</v>
      </c>
      <c r="B350" s="176">
        <v>2693519588</v>
      </c>
      <c r="C350" s="176" t="s">
        <v>128</v>
      </c>
      <c r="D350" s="176" t="s">
        <v>64</v>
      </c>
      <c r="E350" s="176" t="s">
        <v>5</v>
      </c>
      <c r="F350" s="176" t="s">
        <v>352</v>
      </c>
      <c r="G350" s="176">
        <v>311</v>
      </c>
      <c r="H350" s="176"/>
      <c r="I350" s="176" t="s">
        <v>353</v>
      </c>
      <c r="J350" s="176" t="s">
        <v>1591</v>
      </c>
      <c r="K350" s="176"/>
      <c r="L350" s="204">
        <v>46159.55972222222</v>
      </c>
      <c r="M350" s="204">
        <v>46159.564583333333</v>
      </c>
      <c r="N350" s="176" t="s">
        <v>1650</v>
      </c>
      <c r="O350" s="155" t="s">
        <v>207</v>
      </c>
      <c r="P350" s="90"/>
      <c r="Q350" s="144" t="s">
        <v>207</v>
      </c>
      <c r="R350" s="90"/>
      <c r="S350" s="144" t="s">
        <v>230</v>
      </c>
      <c r="T350" s="90"/>
      <c r="U350" s="144" t="s">
        <v>230</v>
      </c>
      <c r="V350" s="90"/>
      <c r="W350" s="144" t="s">
        <v>207</v>
      </c>
      <c r="X350" s="90"/>
      <c r="Y350" s="144" t="s">
        <v>207</v>
      </c>
      <c r="Z350" s="177" t="str">
        <f>IF(AND(O350="",Q350="",S350="",U350="",W350=""),"",IF(OR(AND(O350&lt;&gt;"NA",O350&lt;&gt;"C",O350&lt;&gt;"NC",O350&lt;&gt;"SF",O350&lt;&gt;""),AND(Q350&lt;&gt;"NA",Q350&lt;&gt;"C",Q350&lt;&gt;"NC",Q350&lt;&gt;"SF",Q350&lt;&gt;""),AND(S350&lt;&gt;"NA",S350&lt;&gt;"C",S350&lt;&gt;"NC",S350&lt;&gt;"SF",S350&lt;&gt;""),AND(U350&lt;&gt;"NA",U350&lt;&gt;"C",U350&lt;&gt;"NC",U350&lt;&gt;"SF",U350&lt;&gt;""),AND(W350&lt;&gt;"NA",W350&lt;&gt;"C",W350&lt;&gt;"NC",W350&lt;&gt;"SF",W350&lt;&gt;"")),"FALSO",IF(AND(O350="NA",Q350="NA",S350="NA",U350="NA",W350="NA"),"NA",IF(OR(O350="NC",Q350="NC",S350="NC",U350="NC",W350="NC",O350="SF",Q350="SF",S350="SF",U350="SF",W350="SF"),"NC",IF(OR(O350="C",Q350="C",S350="C",U350="C",W350="C"),"C","")))))</f>
        <v>NC</v>
      </c>
      <c r="AA350" s="197" t="str">
        <f>IF(AND(Y350="C",Z350="C"),"UTILIZOU O PDA CORRETAMENTE",IF(AND(Y350="C",Z350="NC"),"UTILIZOU O PDA CORRETAMENTE. NÃO HÁ FOTOS DE TODAS AS ETAPAS",IF(AND(Y350="NC",Z350="NC"),"NÃO UTILIZOU O PDA",IF(AND(Y350="NA",Z350="NA"),"NÃO AVALIADO POR FALHA DE SINCRONISMO"))))</f>
        <v>UTILIZOU O PDA CORRETAMENTE. NÃO HÁ FOTOS DE TODAS AS ETAPAS</v>
      </c>
      <c r="AB350" s="90" t="s">
        <v>207</v>
      </c>
      <c r="AC350" s="158" t="s">
        <v>6</v>
      </c>
      <c r="AD350" s="149" t="str">
        <f>E350</f>
        <v>SÃO PAULO</v>
      </c>
      <c r="AE350" s="93" t="s">
        <v>64</v>
      </c>
    </row>
    <row r="351" spans="1:31" ht="30" customHeight="1">
      <c r="A351" s="162" t="s">
        <v>201</v>
      </c>
      <c r="B351" s="176">
        <v>2621526404</v>
      </c>
      <c r="C351" s="176" t="s">
        <v>128</v>
      </c>
      <c r="D351" s="176" t="s">
        <v>64</v>
      </c>
      <c r="E351" s="176" t="s">
        <v>5</v>
      </c>
      <c r="F351" s="176" t="s">
        <v>352</v>
      </c>
      <c r="G351" s="176">
        <v>255</v>
      </c>
      <c r="H351" s="176"/>
      <c r="I351" s="176" t="s">
        <v>353</v>
      </c>
      <c r="J351" s="176" t="s">
        <v>1591</v>
      </c>
      <c r="K351" s="176"/>
      <c r="L351" s="204">
        <v>46164.64166666667</v>
      </c>
      <c r="M351" s="204">
        <v>46164.642361111109</v>
      </c>
      <c r="N351" s="176" t="s">
        <v>1614</v>
      </c>
      <c r="O351" s="155" t="s">
        <v>207</v>
      </c>
      <c r="P351" s="90"/>
      <c r="Q351" s="144" t="s">
        <v>207</v>
      </c>
      <c r="R351" s="90"/>
      <c r="S351" s="144" t="s">
        <v>207</v>
      </c>
      <c r="T351" s="90"/>
      <c r="U351" s="144" t="s">
        <v>207</v>
      </c>
      <c r="V351" s="90"/>
      <c r="W351" s="144" t="s">
        <v>207</v>
      </c>
      <c r="X351" s="90"/>
      <c r="Y351" s="144" t="s">
        <v>207</v>
      </c>
      <c r="Z351" s="177" t="str">
        <f>IF(AND(O351="",Q351="",S351="",U351="",W351=""),"",IF(OR(AND(O351&lt;&gt;"NA",O351&lt;&gt;"C",O351&lt;&gt;"NC",O351&lt;&gt;"SF",O351&lt;&gt;""),AND(Q351&lt;&gt;"NA",Q351&lt;&gt;"C",Q351&lt;&gt;"NC",Q351&lt;&gt;"SF",Q351&lt;&gt;""),AND(S351&lt;&gt;"NA",S351&lt;&gt;"C",S351&lt;&gt;"NC",S351&lt;&gt;"SF",S351&lt;&gt;""),AND(U351&lt;&gt;"NA",U351&lt;&gt;"C",U351&lt;&gt;"NC",U351&lt;&gt;"SF",U351&lt;&gt;""),AND(W351&lt;&gt;"NA",W351&lt;&gt;"C",W351&lt;&gt;"NC",W351&lt;&gt;"SF",W351&lt;&gt;"")),"FALSO",IF(AND(O351="NA",Q351="NA",S351="NA",U351="NA",W351="NA"),"NA",IF(OR(O351="NC",Q351="NC",S351="NC",U351="NC",W351="NC",O351="SF",Q351="SF",S351="SF",U351="SF",W351="SF"),"NC",IF(OR(O351="C",Q351="C",S351="C",U351="C",W351="C"),"C","")))))</f>
        <v>C</v>
      </c>
      <c r="AA351" s="197" t="str">
        <f>IF(AND(Y351="C",Z351="C"),"UTILIZOU O PDA CORRETAMENTE",IF(AND(Y351="C",Z351="NC"),"UTILIZOU O PDA CORRETAMENTE. NÃO HÁ FOTOS DE TODAS AS ETAPAS",IF(AND(Y351="NC",Z351="NC"),"NÃO UTILIZOU O PDA",IF(AND(Y351="NA",Z351="NA"),"NÃO AVALIADO POR FALHA DE SINCRONISMO"))))</f>
        <v>UTILIZOU O PDA CORRETAMENTE</v>
      </c>
      <c r="AB351" s="90" t="s">
        <v>207</v>
      </c>
      <c r="AC351" s="158" t="s">
        <v>6</v>
      </c>
      <c r="AD351" s="149" t="str">
        <f>E351</f>
        <v>SÃO PAULO</v>
      </c>
      <c r="AE351" s="93" t="s">
        <v>64</v>
      </c>
    </row>
    <row r="352" spans="1:31" ht="30" customHeight="1">
      <c r="A352" s="162" t="s">
        <v>201</v>
      </c>
      <c r="B352" s="176">
        <v>2618416619</v>
      </c>
      <c r="C352" s="176" t="s">
        <v>128</v>
      </c>
      <c r="D352" s="176" t="s">
        <v>64</v>
      </c>
      <c r="E352" s="176" t="s">
        <v>5</v>
      </c>
      <c r="F352" s="176" t="s">
        <v>1934</v>
      </c>
      <c r="G352" s="176">
        <v>39</v>
      </c>
      <c r="H352" s="176" t="s">
        <v>217</v>
      </c>
      <c r="I352" s="176" t="s">
        <v>971</v>
      </c>
      <c r="J352" s="176" t="s">
        <v>1591</v>
      </c>
      <c r="K352" s="176" t="s">
        <v>1935</v>
      </c>
      <c r="L352" s="204">
        <v>46086.463888888888</v>
      </c>
      <c r="M352" s="204">
        <v>46086.468055555553</v>
      </c>
      <c r="N352" s="176" t="s">
        <v>1598</v>
      </c>
      <c r="O352" s="155" t="s">
        <v>207</v>
      </c>
      <c r="P352" s="90"/>
      <c r="Q352" s="144" t="s">
        <v>207</v>
      </c>
      <c r="R352" s="90"/>
      <c r="S352" s="144" t="s">
        <v>62</v>
      </c>
      <c r="T352" s="90"/>
      <c r="U352" s="144" t="s">
        <v>62</v>
      </c>
      <c r="V352" s="90"/>
      <c r="W352" s="144" t="s">
        <v>207</v>
      </c>
      <c r="X352" s="90"/>
      <c r="Y352" s="144" t="s">
        <v>207</v>
      </c>
      <c r="Z352" s="177" t="str">
        <f>IF(AND(O352="",Q352="",S352="",U352="",W352=""),"",IF(OR(AND(O352&lt;&gt;"NA",O352&lt;&gt;"C",O352&lt;&gt;"NC",O352&lt;&gt;"SF",O352&lt;&gt;""),AND(Q352&lt;&gt;"NA",Q352&lt;&gt;"C",Q352&lt;&gt;"NC",Q352&lt;&gt;"SF",Q352&lt;&gt;""),AND(S352&lt;&gt;"NA",S352&lt;&gt;"C",S352&lt;&gt;"NC",S352&lt;&gt;"SF",S352&lt;&gt;""),AND(U352&lt;&gt;"NA",U352&lt;&gt;"C",U352&lt;&gt;"NC",U352&lt;&gt;"SF",U352&lt;&gt;""),AND(W352&lt;&gt;"NA",W352&lt;&gt;"C",W352&lt;&gt;"NC",W352&lt;&gt;"SF",W352&lt;&gt;"")),"FALSO",IF(AND(O352="NA",Q352="NA",S352="NA",U352="NA",W352="NA"),"NA",IF(OR(O352="NC",Q352="NC",S352="NC",U352="NC",W352="NC",O352="SF",Q352="SF",S352="SF",U352="SF",W352="SF"),"NC",IF(OR(O352="C",Q352="C",S352="C",U352="C",W352="C"),"C","")))))</f>
        <v>C</v>
      </c>
      <c r="AA352" s="197" t="str">
        <f>IF(AND(Y352="C",Z352="C"),"UTILIZOU O PDA CORRETAMENTE",IF(AND(Y352="C",Z352="NC"),"UTILIZOU O PDA CORRETAMENTE. NÃO HÁ FOTOS DE TODAS AS ETAPAS",IF(AND(Y352="NC",Z352="NC"),"NÃO UTILIZOU O PDA",IF(AND(Y352="NA",Z352="NA"),"NÃO AVALIADO POR FALHA DE SINCRONISMO"))))</f>
        <v>UTILIZOU O PDA CORRETAMENTE</v>
      </c>
      <c r="AB352" s="90" t="s">
        <v>207</v>
      </c>
      <c r="AC352" s="158" t="s">
        <v>6</v>
      </c>
      <c r="AD352" s="149" t="str">
        <f>E352</f>
        <v>SÃO PAULO</v>
      </c>
      <c r="AE352" s="93" t="s">
        <v>64</v>
      </c>
    </row>
    <row r="353" spans="1:31" ht="30" customHeight="1">
      <c r="A353" s="162" t="s">
        <v>201</v>
      </c>
      <c r="B353" s="176">
        <v>2692352980</v>
      </c>
      <c r="C353" s="176" t="s">
        <v>132</v>
      </c>
      <c r="D353" s="176" t="s">
        <v>64</v>
      </c>
      <c r="E353" s="176" t="s">
        <v>5</v>
      </c>
      <c r="F353" s="176" t="s">
        <v>1457</v>
      </c>
      <c r="G353" s="176">
        <v>344</v>
      </c>
      <c r="H353" s="176"/>
      <c r="I353" s="176" t="s">
        <v>283</v>
      </c>
      <c r="J353" s="176" t="s">
        <v>1594</v>
      </c>
      <c r="K353" s="176"/>
      <c r="L353" s="204">
        <v>46147.383333333331</v>
      </c>
      <c r="M353" s="204">
        <v>46147.405555555553</v>
      </c>
      <c r="N353" s="176" t="s">
        <v>1598</v>
      </c>
      <c r="O353" s="155" t="s">
        <v>207</v>
      </c>
      <c r="P353" s="90"/>
      <c r="Q353" s="144" t="s">
        <v>207</v>
      </c>
      <c r="R353" s="90"/>
      <c r="S353" s="144" t="s">
        <v>207</v>
      </c>
      <c r="T353" s="90"/>
      <c r="U353" s="144" t="s">
        <v>207</v>
      </c>
      <c r="V353" s="90"/>
      <c r="W353" s="144" t="s">
        <v>207</v>
      </c>
      <c r="X353" s="90"/>
      <c r="Y353" s="144" t="s">
        <v>207</v>
      </c>
      <c r="Z353" s="177" t="str">
        <f>IF(AND(O353="",Q353="",S353="",U353="",W353=""),"",IF(OR(AND(O353&lt;&gt;"NA",O353&lt;&gt;"C",O353&lt;&gt;"NC",O353&lt;&gt;"SF",O353&lt;&gt;""),AND(Q353&lt;&gt;"NA",Q353&lt;&gt;"C",Q353&lt;&gt;"NC",Q353&lt;&gt;"SF",Q353&lt;&gt;""),AND(S353&lt;&gt;"NA",S353&lt;&gt;"C",S353&lt;&gt;"NC",S353&lt;&gt;"SF",S353&lt;&gt;""),AND(U353&lt;&gt;"NA",U353&lt;&gt;"C",U353&lt;&gt;"NC",U353&lt;&gt;"SF",U353&lt;&gt;""),AND(W353&lt;&gt;"NA",W353&lt;&gt;"C",W353&lt;&gt;"NC",W353&lt;&gt;"SF",W353&lt;&gt;"")),"FALSO",IF(AND(O353="NA",Q353="NA",S353="NA",U353="NA",W353="NA"),"NA",IF(OR(O353="NC",Q353="NC",S353="NC",U353="NC",W353="NC",O353="SF",Q353="SF",S353="SF",U353="SF",W353="SF"),"NC",IF(OR(O353="C",Q353="C",S353="C",U353="C",W353="C"),"C","")))))</f>
        <v>C</v>
      </c>
      <c r="AA353" s="197" t="str">
        <f>IF(AND(Y353="C",Z353="C"),"UTILIZOU O PDA CORRETAMENTE",IF(AND(Y353="C",Z353="NC"),"UTILIZOU O PDA CORRETAMENTE. NÃO HÁ FOTOS DE TODAS AS ETAPAS",IF(AND(Y353="NC",Z353="NC"),"NÃO UTILIZOU O PDA",IF(AND(Y353="NA",Z353="NA"),"NÃO AVALIADO POR FALHA DE SINCRONISMO"))))</f>
        <v>UTILIZOU O PDA CORRETAMENTE</v>
      </c>
      <c r="AB353" s="90" t="s">
        <v>207</v>
      </c>
      <c r="AC353" s="158" t="s">
        <v>6</v>
      </c>
      <c r="AD353" s="149" t="str">
        <f>E353</f>
        <v>SÃO PAULO</v>
      </c>
      <c r="AE353" s="93" t="s">
        <v>64</v>
      </c>
    </row>
    <row r="354" spans="1:31" ht="30" customHeight="1">
      <c r="A354" s="162" t="s">
        <v>201</v>
      </c>
      <c r="B354" s="176">
        <v>2621059488</v>
      </c>
      <c r="C354" s="176" t="s">
        <v>128</v>
      </c>
      <c r="D354" s="176" t="s">
        <v>64</v>
      </c>
      <c r="E354" s="176" t="s">
        <v>5</v>
      </c>
      <c r="F354" s="176" t="s">
        <v>1936</v>
      </c>
      <c r="G354" s="176">
        <v>287</v>
      </c>
      <c r="H354" s="176" t="s">
        <v>217</v>
      </c>
      <c r="I354" s="176" t="s">
        <v>465</v>
      </c>
      <c r="J354" s="176" t="s">
        <v>1591</v>
      </c>
      <c r="K354" s="176" t="s">
        <v>217</v>
      </c>
      <c r="L354" s="204">
        <v>46161.584027777775</v>
      </c>
      <c r="M354" s="204">
        <v>46161.603472222225</v>
      </c>
      <c r="N354" s="176" t="s">
        <v>1650</v>
      </c>
      <c r="O354" s="155" t="s">
        <v>207</v>
      </c>
      <c r="P354" s="90"/>
      <c r="Q354" s="144" t="s">
        <v>207</v>
      </c>
      <c r="R354" s="90"/>
      <c r="S354" s="144" t="s">
        <v>207</v>
      </c>
      <c r="T354" s="90"/>
      <c r="U354" s="144" t="s">
        <v>207</v>
      </c>
      <c r="V354" s="90"/>
      <c r="W354" s="144" t="s">
        <v>207</v>
      </c>
      <c r="X354" s="90"/>
      <c r="Y354" s="144" t="s">
        <v>207</v>
      </c>
      <c r="Z354" s="177" t="str">
        <f>IF(AND(O354="",Q354="",S354="",U354="",W354=""),"",IF(OR(AND(O354&lt;&gt;"NA",O354&lt;&gt;"C",O354&lt;&gt;"NC",O354&lt;&gt;"SF",O354&lt;&gt;""),AND(Q354&lt;&gt;"NA",Q354&lt;&gt;"C",Q354&lt;&gt;"NC",Q354&lt;&gt;"SF",Q354&lt;&gt;""),AND(S354&lt;&gt;"NA",S354&lt;&gt;"C",S354&lt;&gt;"NC",S354&lt;&gt;"SF",S354&lt;&gt;""),AND(U354&lt;&gt;"NA",U354&lt;&gt;"C",U354&lt;&gt;"NC",U354&lt;&gt;"SF",U354&lt;&gt;""),AND(W354&lt;&gt;"NA",W354&lt;&gt;"C",W354&lt;&gt;"NC",W354&lt;&gt;"SF",W354&lt;&gt;"")),"FALSO",IF(AND(O354="NA",Q354="NA",S354="NA",U354="NA",W354="NA"),"NA",IF(OR(O354="NC",Q354="NC",S354="NC",U354="NC",W354="NC",O354="SF",Q354="SF",S354="SF",U354="SF",W354="SF"),"NC",IF(OR(O354="C",Q354="C",S354="C",U354="C",W354="C"),"C","")))))</f>
        <v>C</v>
      </c>
      <c r="AA354" s="197" t="str">
        <f>IF(AND(Y354="C",Z354="C"),"UTILIZOU O PDA CORRETAMENTE",IF(AND(Y354="C",Z354="NC"),"UTILIZOU O PDA CORRETAMENTE. NÃO HÁ FOTOS DE TODAS AS ETAPAS",IF(AND(Y354="NC",Z354="NC"),"NÃO UTILIZOU O PDA",IF(AND(Y354="NA",Z354="NA"),"NÃO AVALIADO POR FALHA DE SINCRONISMO"))))</f>
        <v>UTILIZOU O PDA CORRETAMENTE</v>
      </c>
      <c r="AB354" s="90" t="s">
        <v>207</v>
      </c>
      <c r="AC354" s="158" t="s">
        <v>6</v>
      </c>
      <c r="AD354" s="149" t="str">
        <f>E354</f>
        <v>SÃO PAULO</v>
      </c>
      <c r="AE354" s="93" t="s">
        <v>64</v>
      </c>
    </row>
    <row r="355" spans="1:31" ht="30" customHeight="1">
      <c r="A355" s="162" t="s">
        <v>201</v>
      </c>
      <c r="B355" s="176">
        <v>2618896824</v>
      </c>
      <c r="C355" s="176" t="s">
        <v>134</v>
      </c>
      <c r="D355" s="176" t="s">
        <v>125</v>
      </c>
      <c r="E355" s="176" t="s">
        <v>5</v>
      </c>
      <c r="F355" s="176" t="s">
        <v>1547</v>
      </c>
      <c r="G355" s="176">
        <v>516</v>
      </c>
      <c r="H355" s="176" t="s">
        <v>217</v>
      </c>
      <c r="I355" s="176" t="s">
        <v>316</v>
      </c>
      <c r="J355" s="176" t="s">
        <v>1618</v>
      </c>
      <c r="K355" s="176" t="s">
        <v>217</v>
      </c>
      <c r="L355" s="204">
        <v>46178.513194444444</v>
      </c>
      <c r="M355" s="204">
        <v>46178.523611111108</v>
      </c>
      <c r="N355" s="176" t="s">
        <v>277</v>
      </c>
      <c r="O355" s="155" t="s">
        <v>207</v>
      </c>
      <c r="P355" s="90"/>
      <c r="Q355" s="144" t="s">
        <v>207</v>
      </c>
      <c r="R355" s="90"/>
      <c r="S355" s="144" t="s">
        <v>207</v>
      </c>
      <c r="T355" s="90"/>
      <c r="U355" s="144" t="s">
        <v>207</v>
      </c>
      <c r="V355" s="90"/>
      <c r="W355" s="144" t="s">
        <v>207</v>
      </c>
      <c r="X355" s="90"/>
      <c r="Y355" s="144" t="s">
        <v>207</v>
      </c>
      <c r="Z355" s="177" t="str">
        <f>IF(AND(O355="",Q355="",S355="",U355="",W355=""),"",IF(OR(AND(O355&lt;&gt;"NA",O355&lt;&gt;"C",O355&lt;&gt;"NC",O355&lt;&gt;"SF",O355&lt;&gt;""),AND(Q355&lt;&gt;"NA",Q355&lt;&gt;"C",Q355&lt;&gt;"NC",Q355&lt;&gt;"SF",Q355&lt;&gt;""),AND(S355&lt;&gt;"NA",S355&lt;&gt;"C",S355&lt;&gt;"NC",S355&lt;&gt;"SF",S355&lt;&gt;""),AND(U355&lt;&gt;"NA",U355&lt;&gt;"C",U355&lt;&gt;"NC",U355&lt;&gt;"SF",U355&lt;&gt;""),AND(W355&lt;&gt;"NA",W355&lt;&gt;"C",W355&lt;&gt;"NC",W355&lt;&gt;"SF",W355&lt;&gt;"")),"FALSO",IF(AND(O355="NA",Q355="NA",S355="NA",U355="NA",W355="NA"),"NA",IF(OR(O355="NC",Q355="NC",S355="NC",U355="NC",W355="NC",O355="SF",Q355="SF",S355="SF",U355="SF",W355="SF"),"NC",IF(OR(O355="C",Q355="C",S355="C",U355="C",W355="C"),"C","")))))</f>
        <v>C</v>
      </c>
      <c r="AA355" s="197" t="str">
        <f>IF(AND(Y355="C",Z355="C"),"UTILIZOU O PDA CORRETAMENTE",IF(AND(Y355="C",Z355="NC"),"UTILIZOU O PDA CORRETAMENTE. NÃO HÁ FOTOS DE TODAS AS ETAPAS",IF(AND(Y355="NC",Z355="NC"),"NÃO UTILIZOU O PDA",IF(AND(Y355="NA",Z355="NA"),"NÃO AVALIADO POR FALHA DE SINCRONISMO"))))</f>
        <v>UTILIZOU O PDA CORRETAMENTE</v>
      </c>
      <c r="AB355" s="90" t="s">
        <v>207</v>
      </c>
      <c r="AC355" s="158" t="s">
        <v>6</v>
      </c>
      <c r="AD355" s="149" t="str">
        <f>E355</f>
        <v>SÃO PAULO</v>
      </c>
      <c r="AE355" s="93" t="s">
        <v>64</v>
      </c>
    </row>
    <row r="356" spans="1:31" ht="30" customHeight="1">
      <c r="A356" s="162" t="s">
        <v>201</v>
      </c>
      <c r="B356" s="176">
        <v>2693034755</v>
      </c>
      <c r="C356" s="176" t="s">
        <v>128</v>
      </c>
      <c r="D356" s="176" t="s">
        <v>64</v>
      </c>
      <c r="E356" s="176" t="s">
        <v>5</v>
      </c>
      <c r="F356" s="176" t="s">
        <v>1547</v>
      </c>
      <c r="G356" s="176">
        <v>1104</v>
      </c>
      <c r="H356" s="176" t="s">
        <v>260</v>
      </c>
      <c r="I356" s="176" t="s">
        <v>316</v>
      </c>
      <c r="J356" s="176" t="s">
        <v>1618</v>
      </c>
      <c r="K356" s="176"/>
      <c r="L356" s="204">
        <v>46154.333333333336</v>
      </c>
      <c r="M356" s="204">
        <v>46154.334027777775</v>
      </c>
      <c r="N356" s="176" t="s">
        <v>345</v>
      </c>
      <c r="O356" s="155" t="s">
        <v>207</v>
      </c>
      <c r="P356" s="90"/>
      <c r="Q356" s="144" t="s">
        <v>207</v>
      </c>
      <c r="R356" s="90"/>
      <c r="S356" s="144" t="s">
        <v>207</v>
      </c>
      <c r="T356" s="90"/>
      <c r="U356" s="144" t="s">
        <v>207</v>
      </c>
      <c r="V356" s="90"/>
      <c r="W356" s="144" t="s">
        <v>207</v>
      </c>
      <c r="X356" s="90"/>
      <c r="Y356" s="144" t="s">
        <v>207</v>
      </c>
      <c r="Z356" s="177" t="str">
        <f>IF(AND(O356="",Q356="",S356="",U356="",W356=""),"",IF(OR(AND(O356&lt;&gt;"NA",O356&lt;&gt;"C",O356&lt;&gt;"NC",O356&lt;&gt;"SF",O356&lt;&gt;""),AND(Q356&lt;&gt;"NA",Q356&lt;&gt;"C",Q356&lt;&gt;"NC",Q356&lt;&gt;"SF",Q356&lt;&gt;""),AND(S356&lt;&gt;"NA",S356&lt;&gt;"C",S356&lt;&gt;"NC",S356&lt;&gt;"SF",S356&lt;&gt;""),AND(U356&lt;&gt;"NA",U356&lt;&gt;"C",U356&lt;&gt;"NC",U356&lt;&gt;"SF",U356&lt;&gt;""),AND(W356&lt;&gt;"NA",W356&lt;&gt;"C",W356&lt;&gt;"NC",W356&lt;&gt;"SF",W356&lt;&gt;"")),"FALSO",IF(AND(O356="NA",Q356="NA",S356="NA",U356="NA",W356="NA"),"NA",IF(OR(O356="NC",Q356="NC",S356="NC",U356="NC",W356="NC",O356="SF",Q356="SF",S356="SF",U356="SF",W356="SF"),"NC",IF(OR(O356="C",Q356="C",S356="C",U356="C",W356="C"),"C","")))))</f>
        <v>C</v>
      </c>
      <c r="AA356" s="197" t="str">
        <f>IF(AND(Y356="C",Z356="C"),"UTILIZOU O PDA CORRETAMENTE",IF(AND(Y356="C",Z356="NC"),"UTILIZOU O PDA CORRETAMENTE. NÃO HÁ FOTOS DE TODAS AS ETAPAS",IF(AND(Y356="NC",Z356="NC"),"NÃO UTILIZOU O PDA",IF(AND(Y356="NA",Z356="NA"),"NÃO AVALIADO POR FALHA DE SINCRONISMO"))))</f>
        <v>UTILIZOU O PDA CORRETAMENTE</v>
      </c>
      <c r="AB356" s="90" t="s">
        <v>207</v>
      </c>
      <c r="AC356" s="158" t="s">
        <v>6</v>
      </c>
      <c r="AD356" s="149" t="str">
        <f>E356</f>
        <v>SÃO PAULO</v>
      </c>
      <c r="AE356" s="93" t="s">
        <v>64</v>
      </c>
    </row>
    <row r="357" spans="1:31" ht="30" customHeight="1">
      <c r="A357" s="162" t="s">
        <v>201</v>
      </c>
      <c r="B357" s="176">
        <v>2693758631</v>
      </c>
      <c r="C357" s="176" t="s">
        <v>131</v>
      </c>
      <c r="D357" s="176" t="s">
        <v>64</v>
      </c>
      <c r="E357" s="176" t="s">
        <v>5</v>
      </c>
      <c r="F357" s="176" t="s">
        <v>1547</v>
      </c>
      <c r="G357" s="176">
        <v>740</v>
      </c>
      <c r="H357" s="176" t="s">
        <v>217</v>
      </c>
      <c r="I357" s="176" t="s">
        <v>316</v>
      </c>
      <c r="J357" s="176" t="s">
        <v>1591</v>
      </c>
      <c r="K357" s="176" t="s">
        <v>217</v>
      </c>
      <c r="L357" s="204">
        <v>46162.589583333334</v>
      </c>
      <c r="M357" s="204">
        <v>46162.607638888891</v>
      </c>
      <c r="N357" s="176" t="s">
        <v>1636</v>
      </c>
      <c r="O357" s="155" t="s">
        <v>207</v>
      </c>
      <c r="P357" s="90"/>
      <c r="Q357" s="144" t="s">
        <v>207</v>
      </c>
      <c r="R357" s="90"/>
      <c r="S357" s="144" t="s">
        <v>207</v>
      </c>
      <c r="T357" s="90"/>
      <c r="U357" s="144" t="s">
        <v>207</v>
      </c>
      <c r="V357" s="90"/>
      <c r="W357" s="144" t="s">
        <v>207</v>
      </c>
      <c r="X357" s="90"/>
      <c r="Y357" s="144" t="s">
        <v>207</v>
      </c>
      <c r="Z357" s="177" t="str">
        <f>IF(AND(O357="",Q357="",S357="",U357="",W357=""),"",IF(OR(AND(O357&lt;&gt;"NA",O357&lt;&gt;"C",O357&lt;&gt;"NC",O357&lt;&gt;"SF",O357&lt;&gt;""),AND(Q357&lt;&gt;"NA",Q357&lt;&gt;"C",Q357&lt;&gt;"NC",Q357&lt;&gt;"SF",Q357&lt;&gt;""),AND(S357&lt;&gt;"NA",S357&lt;&gt;"C",S357&lt;&gt;"NC",S357&lt;&gt;"SF",S357&lt;&gt;""),AND(U357&lt;&gt;"NA",U357&lt;&gt;"C",U357&lt;&gt;"NC",U357&lt;&gt;"SF",U357&lt;&gt;""),AND(W357&lt;&gt;"NA",W357&lt;&gt;"C",W357&lt;&gt;"NC",W357&lt;&gt;"SF",W357&lt;&gt;"")),"FALSO",IF(AND(O357="NA",Q357="NA",S357="NA",U357="NA",W357="NA"),"NA",IF(OR(O357="NC",Q357="NC",S357="NC",U357="NC",W357="NC",O357="SF",Q357="SF",S357="SF",U357="SF",W357="SF"),"NC",IF(OR(O357="C",Q357="C",S357="C",U357="C",W357="C"),"C","")))))</f>
        <v>C</v>
      </c>
      <c r="AA357" s="197" t="str">
        <f>IF(AND(Y357="C",Z357="C"),"UTILIZOU O PDA CORRETAMENTE",IF(AND(Y357="C",Z357="NC"),"UTILIZOU O PDA CORRETAMENTE. NÃO HÁ FOTOS DE TODAS AS ETAPAS",IF(AND(Y357="NC",Z357="NC"),"NÃO UTILIZOU O PDA",IF(AND(Y357="NA",Z357="NA"),"NÃO AVALIADO POR FALHA DE SINCRONISMO"))))</f>
        <v>UTILIZOU O PDA CORRETAMENTE</v>
      </c>
      <c r="AB357" s="90" t="s">
        <v>207</v>
      </c>
      <c r="AC357" s="158" t="s">
        <v>6</v>
      </c>
      <c r="AD357" s="149" t="str">
        <f>E357</f>
        <v>SÃO PAULO</v>
      </c>
      <c r="AE357" s="93" t="s">
        <v>64</v>
      </c>
    </row>
    <row r="358" spans="1:31" ht="30" customHeight="1">
      <c r="A358" s="162" t="s">
        <v>201</v>
      </c>
      <c r="B358" s="176">
        <v>2693895546</v>
      </c>
      <c r="C358" s="176" t="s">
        <v>128</v>
      </c>
      <c r="D358" s="176" t="s">
        <v>64</v>
      </c>
      <c r="E358" s="176" t="s">
        <v>5</v>
      </c>
      <c r="F358" s="176" t="s">
        <v>1547</v>
      </c>
      <c r="G358" s="176">
        <v>1185</v>
      </c>
      <c r="H358" s="176" t="s">
        <v>217</v>
      </c>
      <c r="I358" s="176" t="s">
        <v>316</v>
      </c>
      <c r="J358" s="176" t="s">
        <v>1591</v>
      </c>
      <c r="K358" s="176" t="s">
        <v>217</v>
      </c>
      <c r="L358" s="204">
        <v>46164.333333333336</v>
      </c>
      <c r="M358" s="204">
        <v>46164.347222222219</v>
      </c>
      <c r="N358" s="176" t="s">
        <v>1636</v>
      </c>
      <c r="O358" s="155" t="s">
        <v>207</v>
      </c>
      <c r="P358" s="90"/>
      <c r="Q358" s="144" t="s">
        <v>207</v>
      </c>
      <c r="R358" s="90"/>
      <c r="S358" s="144" t="s">
        <v>207</v>
      </c>
      <c r="T358" s="90"/>
      <c r="U358" s="144" t="s">
        <v>207</v>
      </c>
      <c r="V358" s="90"/>
      <c r="W358" s="144" t="s">
        <v>207</v>
      </c>
      <c r="X358" s="90"/>
      <c r="Y358" s="144" t="s">
        <v>207</v>
      </c>
      <c r="Z358" s="177" t="str">
        <f>IF(AND(O358="",Q358="",S358="",U358="",W358=""),"",IF(OR(AND(O358&lt;&gt;"NA",O358&lt;&gt;"C",O358&lt;&gt;"NC",O358&lt;&gt;"SF",O358&lt;&gt;""),AND(Q358&lt;&gt;"NA",Q358&lt;&gt;"C",Q358&lt;&gt;"NC",Q358&lt;&gt;"SF",Q358&lt;&gt;""),AND(S358&lt;&gt;"NA",S358&lt;&gt;"C",S358&lt;&gt;"NC",S358&lt;&gt;"SF",S358&lt;&gt;""),AND(U358&lt;&gt;"NA",U358&lt;&gt;"C",U358&lt;&gt;"NC",U358&lt;&gt;"SF",U358&lt;&gt;""),AND(W358&lt;&gt;"NA",W358&lt;&gt;"C",W358&lt;&gt;"NC",W358&lt;&gt;"SF",W358&lt;&gt;"")),"FALSO",IF(AND(O358="NA",Q358="NA",S358="NA",U358="NA",W358="NA"),"NA",IF(OR(O358="NC",Q358="NC",S358="NC",U358="NC",W358="NC",O358="SF",Q358="SF",S358="SF",U358="SF",W358="SF"),"NC",IF(OR(O358="C",Q358="C",S358="C",U358="C",W358="C"),"C","")))))</f>
        <v>C</v>
      </c>
      <c r="AA358" s="197" t="str">
        <f>IF(AND(Y358="C",Z358="C"),"UTILIZOU O PDA CORRETAMENTE",IF(AND(Y358="C",Z358="NC"),"UTILIZOU O PDA CORRETAMENTE. NÃO HÁ FOTOS DE TODAS AS ETAPAS",IF(AND(Y358="NC",Z358="NC"),"NÃO UTILIZOU O PDA",IF(AND(Y358="NA",Z358="NA"),"NÃO AVALIADO POR FALHA DE SINCRONISMO"))))</f>
        <v>UTILIZOU O PDA CORRETAMENTE</v>
      </c>
      <c r="AB358" s="90" t="s">
        <v>207</v>
      </c>
      <c r="AC358" s="158" t="s">
        <v>6</v>
      </c>
      <c r="AD358" s="149" t="str">
        <f>E358</f>
        <v>SÃO PAULO</v>
      </c>
      <c r="AE358" s="93" t="s">
        <v>64</v>
      </c>
    </row>
    <row r="359" spans="1:31" ht="30" customHeight="1">
      <c r="A359" s="162" t="s">
        <v>201</v>
      </c>
      <c r="B359" s="176">
        <v>2620570689</v>
      </c>
      <c r="C359" s="176" t="s">
        <v>131</v>
      </c>
      <c r="D359" s="176" t="s">
        <v>64</v>
      </c>
      <c r="E359" s="176" t="s">
        <v>5</v>
      </c>
      <c r="F359" s="176" t="s">
        <v>1937</v>
      </c>
      <c r="G359" s="176">
        <v>52</v>
      </c>
      <c r="H359" s="176" t="s">
        <v>217</v>
      </c>
      <c r="I359" s="176" t="s">
        <v>329</v>
      </c>
      <c r="J359" s="176" t="s">
        <v>1594</v>
      </c>
      <c r="K359" s="176" t="s">
        <v>217</v>
      </c>
      <c r="L359" s="204">
        <v>46158.520138888889</v>
      </c>
      <c r="M359" s="204">
        <v>46158.525694444441</v>
      </c>
      <c r="N359" s="176" t="s">
        <v>1592</v>
      </c>
      <c r="O359" s="155" t="s">
        <v>207</v>
      </c>
      <c r="P359" s="90"/>
      <c r="Q359" s="144" t="s">
        <v>207</v>
      </c>
      <c r="R359" s="90"/>
      <c r="S359" s="144" t="s">
        <v>207</v>
      </c>
      <c r="T359" s="90"/>
      <c r="U359" s="144" t="s">
        <v>207</v>
      </c>
      <c r="V359" s="90"/>
      <c r="W359" s="144" t="s">
        <v>207</v>
      </c>
      <c r="X359" s="90"/>
      <c r="Y359" s="144" t="s">
        <v>207</v>
      </c>
      <c r="Z359" s="177" t="str">
        <f>IF(AND(O359="",Q359="",S359="",U359="",W359=""),"",IF(OR(AND(O359&lt;&gt;"NA",O359&lt;&gt;"C",O359&lt;&gt;"NC",O359&lt;&gt;"SF",O359&lt;&gt;""),AND(Q359&lt;&gt;"NA",Q359&lt;&gt;"C",Q359&lt;&gt;"NC",Q359&lt;&gt;"SF",Q359&lt;&gt;""),AND(S359&lt;&gt;"NA",S359&lt;&gt;"C",S359&lt;&gt;"NC",S359&lt;&gt;"SF",S359&lt;&gt;""),AND(U359&lt;&gt;"NA",U359&lt;&gt;"C",U359&lt;&gt;"NC",U359&lt;&gt;"SF",U359&lt;&gt;""),AND(W359&lt;&gt;"NA",W359&lt;&gt;"C",W359&lt;&gt;"NC",W359&lt;&gt;"SF",W359&lt;&gt;"")),"FALSO",IF(AND(O359="NA",Q359="NA",S359="NA",U359="NA",W359="NA"),"NA",IF(OR(O359="NC",Q359="NC",S359="NC",U359="NC",W359="NC",O359="SF",Q359="SF",S359="SF",U359="SF",W359="SF"),"NC",IF(OR(O359="C",Q359="C",S359="C",U359="C",W359="C"),"C","")))))</f>
        <v>C</v>
      </c>
      <c r="AA359" s="197" t="str">
        <f>IF(AND(Y359="C",Z359="C"),"UTILIZOU O PDA CORRETAMENTE",IF(AND(Y359="C",Z359="NC"),"UTILIZOU O PDA CORRETAMENTE. NÃO HÁ FOTOS DE TODAS AS ETAPAS",IF(AND(Y359="NC",Z359="NC"),"NÃO UTILIZOU O PDA",IF(AND(Y359="NA",Z359="NA"),"NÃO AVALIADO POR FALHA DE SINCRONISMO"))))</f>
        <v>UTILIZOU O PDA CORRETAMENTE</v>
      </c>
      <c r="AB359" s="90" t="s">
        <v>207</v>
      </c>
      <c r="AC359" s="158" t="s">
        <v>6</v>
      </c>
      <c r="AD359" s="149" t="str">
        <f>E359</f>
        <v>SÃO PAULO</v>
      </c>
      <c r="AE359" s="93" t="s">
        <v>64</v>
      </c>
    </row>
    <row r="360" spans="1:31" ht="30" customHeight="1">
      <c r="A360" s="162" t="s">
        <v>201</v>
      </c>
      <c r="B360" s="176">
        <v>2694286651</v>
      </c>
      <c r="C360" s="176" t="s">
        <v>131</v>
      </c>
      <c r="D360" s="176" t="s">
        <v>64</v>
      </c>
      <c r="E360" s="176" t="s">
        <v>5</v>
      </c>
      <c r="F360" s="176" t="s">
        <v>1937</v>
      </c>
      <c r="G360" s="176">
        <v>102</v>
      </c>
      <c r="H360" s="176" t="s">
        <v>260</v>
      </c>
      <c r="I360" s="176" t="s">
        <v>329</v>
      </c>
      <c r="J360" s="176" t="s">
        <v>1594</v>
      </c>
      <c r="K360" s="176" t="s">
        <v>217</v>
      </c>
      <c r="L360" s="204">
        <v>46169.561805555553</v>
      </c>
      <c r="M360" s="204">
        <v>46169.571527777778</v>
      </c>
      <c r="N360" s="176" t="s">
        <v>1607</v>
      </c>
      <c r="O360" s="155" t="s">
        <v>207</v>
      </c>
      <c r="P360" s="90"/>
      <c r="Q360" s="144" t="s">
        <v>207</v>
      </c>
      <c r="R360" s="90"/>
      <c r="S360" s="144" t="s">
        <v>207</v>
      </c>
      <c r="T360" s="90"/>
      <c r="U360" s="144" t="s">
        <v>207</v>
      </c>
      <c r="V360" s="90"/>
      <c r="W360" s="144" t="s">
        <v>207</v>
      </c>
      <c r="X360" s="90"/>
      <c r="Y360" s="144" t="s">
        <v>207</v>
      </c>
      <c r="Z360" s="177" t="str">
        <f>IF(AND(O360="",Q360="",S360="",U360="",W360=""),"",IF(OR(AND(O360&lt;&gt;"NA",O360&lt;&gt;"C",O360&lt;&gt;"NC",O360&lt;&gt;"SF",O360&lt;&gt;""),AND(Q360&lt;&gt;"NA",Q360&lt;&gt;"C",Q360&lt;&gt;"NC",Q360&lt;&gt;"SF",Q360&lt;&gt;""),AND(S360&lt;&gt;"NA",S360&lt;&gt;"C",S360&lt;&gt;"NC",S360&lt;&gt;"SF",S360&lt;&gt;""),AND(U360&lt;&gt;"NA",U360&lt;&gt;"C",U360&lt;&gt;"NC",U360&lt;&gt;"SF",U360&lt;&gt;""),AND(W360&lt;&gt;"NA",W360&lt;&gt;"C",W360&lt;&gt;"NC",W360&lt;&gt;"SF",W360&lt;&gt;"")),"FALSO",IF(AND(O360="NA",Q360="NA",S360="NA",U360="NA",W360="NA"),"NA",IF(OR(O360="NC",Q360="NC",S360="NC",U360="NC",W360="NC",O360="SF",Q360="SF",S360="SF",U360="SF",W360="SF"),"NC",IF(OR(O360="C",Q360="C",S360="C",U360="C",W360="C"),"C","")))))</f>
        <v>C</v>
      </c>
      <c r="AA360" s="197" t="str">
        <f>IF(AND(Y360="C",Z360="C"),"UTILIZOU O PDA CORRETAMENTE",IF(AND(Y360="C",Z360="NC"),"UTILIZOU O PDA CORRETAMENTE. NÃO HÁ FOTOS DE TODAS AS ETAPAS",IF(AND(Y360="NC",Z360="NC"),"NÃO UTILIZOU O PDA",IF(AND(Y360="NA",Z360="NA"),"NÃO AVALIADO POR FALHA DE SINCRONISMO"))))</f>
        <v>UTILIZOU O PDA CORRETAMENTE</v>
      </c>
      <c r="AB360" s="90" t="s">
        <v>207</v>
      </c>
      <c r="AC360" s="158" t="s">
        <v>6</v>
      </c>
      <c r="AD360" s="149" t="str">
        <f>E360</f>
        <v>SÃO PAULO</v>
      </c>
      <c r="AE360" s="93" t="s">
        <v>64</v>
      </c>
    </row>
    <row r="361" spans="1:31" ht="30" customHeight="1">
      <c r="A361" s="162" t="s">
        <v>201</v>
      </c>
      <c r="B361" s="176">
        <v>2694019284</v>
      </c>
      <c r="C361" s="176" t="s">
        <v>131</v>
      </c>
      <c r="D361" s="176" t="s">
        <v>64</v>
      </c>
      <c r="E361" s="176" t="s">
        <v>5</v>
      </c>
      <c r="F361" s="176" t="s">
        <v>1471</v>
      </c>
      <c r="G361" s="176">
        <v>523</v>
      </c>
      <c r="H361" s="176" t="s">
        <v>208</v>
      </c>
      <c r="I361" s="176" t="s">
        <v>439</v>
      </c>
      <c r="J361" s="176" t="s">
        <v>1594</v>
      </c>
      <c r="K361" s="176"/>
      <c r="L361" s="204">
        <v>46165.67291666667</v>
      </c>
      <c r="M361" s="204">
        <v>46165.674305555556</v>
      </c>
      <c r="N361" s="176" t="s">
        <v>1614</v>
      </c>
      <c r="O361" s="155" t="s">
        <v>207</v>
      </c>
      <c r="P361" s="90"/>
      <c r="Q361" s="144" t="s">
        <v>207</v>
      </c>
      <c r="R361" s="90"/>
      <c r="S361" s="144" t="s">
        <v>207</v>
      </c>
      <c r="T361" s="90"/>
      <c r="U361" s="144" t="s">
        <v>207</v>
      </c>
      <c r="V361" s="90"/>
      <c r="W361" s="144" t="s">
        <v>207</v>
      </c>
      <c r="X361" s="90"/>
      <c r="Y361" s="144" t="s">
        <v>207</v>
      </c>
      <c r="Z361" s="177" t="str">
        <f>IF(AND(O361="",Q361="",S361="",U361="",W361=""),"",IF(OR(AND(O361&lt;&gt;"NA",O361&lt;&gt;"C",O361&lt;&gt;"NC",O361&lt;&gt;"SF",O361&lt;&gt;""),AND(Q361&lt;&gt;"NA",Q361&lt;&gt;"C",Q361&lt;&gt;"NC",Q361&lt;&gt;"SF",Q361&lt;&gt;""),AND(S361&lt;&gt;"NA",S361&lt;&gt;"C",S361&lt;&gt;"NC",S361&lt;&gt;"SF",S361&lt;&gt;""),AND(U361&lt;&gt;"NA",U361&lt;&gt;"C",U361&lt;&gt;"NC",U361&lt;&gt;"SF",U361&lt;&gt;""),AND(W361&lt;&gt;"NA",W361&lt;&gt;"C",W361&lt;&gt;"NC",W361&lt;&gt;"SF",W361&lt;&gt;"")),"FALSO",IF(AND(O361="NA",Q361="NA",S361="NA",U361="NA",W361="NA"),"NA",IF(OR(O361="NC",Q361="NC",S361="NC",U361="NC",W361="NC",O361="SF",Q361="SF",S361="SF",U361="SF",W361="SF"),"NC",IF(OR(O361="C",Q361="C",S361="C",U361="C",W361="C"),"C","")))))</f>
        <v>C</v>
      </c>
      <c r="AA361" s="197" t="str">
        <f>IF(AND(Y361="C",Z361="C"),"UTILIZOU O PDA CORRETAMENTE",IF(AND(Y361="C",Z361="NC"),"UTILIZOU O PDA CORRETAMENTE. NÃO HÁ FOTOS DE TODAS AS ETAPAS",IF(AND(Y361="NC",Z361="NC"),"NÃO UTILIZOU O PDA",IF(AND(Y361="NA",Z361="NA"),"NÃO AVALIADO POR FALHA DE SINCRONISMO"))))</f>
        <v>UTILIZOU O PDA CORRETAMENTE</v>
      </c>
      <c r="AB361" s="90" t="s">
        <v>207</v>
      </c>
      <c r="AC361" s="158" t="s">
        <v>6</v>
      </c>
      <c r="AD361" s="149" t="str">
        <f>E361</f>
        <v>SÃO PAULO</v>
      </c>
      <c r="AE361" s="93" t="s">
        <v>64</v>
      </c>
    </row>
    <row r="362" spans="1:31" ht="30" customHeight="1">
      <c r="A362" s="162" t="s">
        <v>201</v>
      </c>
      <c r="B362" s="176">
        <v>2693372667</v>
      </c>
      <c r="C362" s="176" t="s">
        <v>128</v>
      </c>
      <c r="D362" s="176" t="s">
        <v>64</v>
      </c>
      <c r="E362" s="176" t="s">
        <v>5</v>
      </c>
      <c r="F362" s="176" t="s">
        <v>1938</v>
      </c>
      <c r="G362" s="176">
        <v>92</v>
      </c>
      <c r="H362" s="176"/>
      <c r="I362" s="176" t="s">
        <v>1190</v>
      </c>
      <c r="J362" s="176" t="s">
        <v>1591</v>
      </c>
      <c r="K362" s="176"/>
      <c r="L362" s="204">
        <v>46157.570138888892</v>
      </c>
      <c r="M362" s="204">
        <v>46157.586805555555</v>
      </c>
      <c r="N362" s="176" t="s">
        <v>1617</v>
      </c>
      <c r="O362" s="155" t="s">
        <v>207</v>
      </c>
      <c r="P362" s="90"/>
      <c r="Q362" s="144" t="s">
        <v>207</v>
      </c>
      <c r="R362" s="90"/>
      <c r="S362" s="144" t="s">
        <v>207</v>
      </c>
      <c r="T362" s="90"/>
      <c r="U362" s="144" t="s">
        <v>207</v>
      </c>
      <c r="V362" s="90"/>
      <c r="W362" s="144" t="s">
        <v>207</v>
      </c>
      <c r="X362" s="90"/>
      <c r="Y362" s="144" t="s">
        <v>207</v>
      </c>
      <c r="Z362" s="177" t="str">
        <f>IF(AND(O362="",Q362="",S362="",U362="",W362=""),"",IF(OR(AND(O362&lt;&gt;"NA",O362&lt;&gt;"C",O362&lt;&gt;"NC",O362&lt;&gt;"SF",O362&lt;&gt;""),AND(Q362&lt;&gt;"NA",Q362&lt;&gt;"C",Q362&lt;&gt;"NC",Q362&lt;&gt;"SF",Q362&lt;&gt;""),AND(S362&lt;&gt;"NA",S362&lt;&gt;"C",S362&lt;&gt;"NC",S362&lt;&gt;"SF",S362&lt;&gt;""),AND(U362&lt;&gt;"NA",U362&lt;&gt;"C",U362&lt;&gt;"NC",U362&lt;&gt;"SF",U362&lt;&gt;""),AND(W362&lt;&gt;"NA",W362&lt;&gt;"C",W362&lt;&gt;"NC",W362&lt;&gt;"SF",W362&lt;&gt;"")),"FALSO",IF(AND(O362="NA",Q362="NA",S362="NA",U362="NA",W362="NA"),"NA",IF(OR(O362="NC",Q362="NC",S362="NC",U362="NC",W362="NC",O362="SF",Q362="SF",S362="SF",U362="SF",W362="SF"),"NC",IF(OR(O362="C",Q362="C",S362="C",U362="C",W362="C"),"C","")))))</f>
        <v>C</v>
      </c>
      <c r="AA362" s="197" t="str">
        <f>IF(AND(Y362="C",Z362="C"),"UTILIZOU O PDA CORRETAMENTE",IF(AND(Y362="C",Z362="NC"),"UTILIZOU O PDA CORRETAMENTE. NÃO HÁ FOTOS DE TODAS AS ETAPAS",IF(AND(Y362="NC",Z362="NC"),"NÃO UTILIZOU O PDA",IF(AND(Y362="NA",Z362="NA"),"NÃO AVALIADO POR FALHA DE SINCRONISMO"))))</f>
        <v>UTILIZOU O PDA CORRETAMENTE</v>
      </c>
      <c r="AB362" s="90" t="s">
        <v>207</v>
      </c>
      <c r="AC362" s="158" t="s">
        <v>6</v>
      </c>
      <c r="AD362" s="149" t="str">
        <f>E362</f>
        <v>SÃO PAULO</v>
      </c>
      <c r="AE362" s="93" t="s">
        <v>64</v>
      </c>
    </row>
    <row r="363" spans="1:31" ht="30" customHeight="1">
      <c r="A363" s="162" t="s">
        <v>201</v>
      </c>
      <c r="B363" s="176">
        <v>2621097480</v>
      </c>
      <c r="C363" s="176" t="s">
        <v>135</v>
      </c>
      <c r="D363" s="176" t="s">
        <v>125</v>
      </c>
      <c r="E363" s="176" t="s">
        <v>5</v>
      </c>
      <c r="F363" s="176" t="s">
        <v>967</v>
      </c>
      <c r="G363" s="176">
        <v>63</v>
      </c>
      <c r="H363" s="176" t="s">
        <v>203</v>
      </c>
      <c r="I363" s="176" t="s">
        <v>261</v>
      </c>
      <c r="J363" s="176" t="s">
        <v>1600</v>
      </c>
      <c r="K363" s="176"/>
      <c r="L363" s="204">
        <v>46166.547222222223</v>
      </c>
      <c r="M363" s="204">
        <v>46166.548611111109</v>
      </c>
      <c r="N363" s="176" t="s">
        <v>243</v>
      </c>
      <c r="O363" s="155" t="s">
        <v>207</v>
      </c>
      <c r="P363" s="90"/>
      <c r="Q363" s="144" t="s">
        <v>207</v>
      </c>
      <c r="R363" s="90"/>
      <c r="S363" s="144" t="s">
        <v>207</v>
      </c>
      <c r="T363" s="90"/>
      <c r="U363" s="144" t="s">
        <v>207</v>
      </c>
      <c r="V363" s="90"/>
      <c r="W363" s="144" t="s">
        <v>207</v>
      </c>
      <c r="X363" s="90"/>
      <c r="Y363" s="144" t="s">
        <v>207</v>
      </c>
      <c r="Z363" s="177" t="str">
        <f>IF(AND(O363="",Q363="",S363="",U363="",W363=""),"",IF(OR(AND(O363&lt;&gt;"NA",O363&lt;&gt;"C",O363&lt;&gt;"NC",O363&lt;&gt;"SF",O363&lt;&gt;""),AND(Q363&lt;&gt;"NA",Q363&lt;&gt;"C",Q363&lt;&gt;"NC",Q363&lt;&gt;"SF",Q363&lt;&gt;""),AND(S363&lt;&gt;"NA",S363&lt;&gt;"C",S363&lt;&gt;"NC",S363&lt;&gt;"SF",S363&lt;&gt;""),AND(U363&lt;&gt;"NA",U363&lt;&gt;"C",U363&lt;&gt;"NC",U363&lt;&gt;"SF",U363&lt;&gt;""),AND(W363&lt;&gt;"NA",W363&lt;&gt;"C",W363&lt;&gt;"NC",W363&lt;&gt;"SF",W363&lt;&gt;"")),"FALSO",IF(AND(O363="NA",Q363="NA",S363="NA",U363="NA",W363="NA"),"NA",IF(OR(O363="NC",Q363="NC",S363="NC",U363="NC",W363="NC",O363="SF",Q363="SF",S363="SF",U363="SF",W363="SF"),"NC",IF(OR(O363="C",Q363="C",S363="C",U363="C",W363="C"),"C","")))))</f>
        <v>C</v>
      </c>
      <c r="AA363" s="197" t="str">
        <f>IF(AND(Y363="C",Z363="C"),"UTILIZOU O PDA CORRETAMENTE",IF(AND(Y363="C",Z363="NC"),"UTILIZOU O PDA CORRETAMENTE. NÃO HÁ FOTOS DE TODAS AS ETAPAS",IF(AND(Y363="NC",Z363="NC"),"NÃO UTILIZOU O PDA",IF(AND(Y363="NA",Z363="NA"),"NÃO AVALIADO POR FALHA DE SINCRONISMO"))))</f>
        <v>UTILIZOU O PDA CORRETAMENTE</v>
      </c>
      <c r="AB363" s="90" t="s">
        <v>207</v>
      </c>
      <c r="AC363" s="158" t="s">
        <v>6</v>
      </c>
      <c r="AD363" s="149" t="str">
        <f>E363</f>
        <v>SÃO PAULO</v>
      </c>
      <c r="AE363" s="93" t="s">
        <v>64</v>
      </c>
    </row>
    <row r="364" spans="1:31" ht="30" customHeight="1">
      <c r="A364" s="162" t="s">
        <v>201</v>
      </c>
      <c r="B364" s="176">
        <v>2621097477</v>
      </c>
      <c r="C364" s="176" t="s">
        <v>135</v>
      </c>
      <c r="D364" s="176" t="s">
        <v>125</v>
      </c>
      <c r="E364" s="176" t="s">
        <v>5</v>
      </c>
      <c r="F364" s="176" t="s">
        <v>967</v>
      </c>
      <c r="G364" s="176">
        <v>63</v>
      </c>
      <c r="H364" s="176" t="s">
        <v>208</v>
      </c>
      <c r="I364" s="176" t="s">
        <v>261</v>
      </c>
      <c r="J364" s="176" t="s">
        <v>1600</v>
      </c>
      <c r="K364" s="176" t="s">
        <v>217</v>
      </c>
      <c r="L364" s="204">
        <v>46166.548611111109</v>
      </c>
      <c r="M364" s="204">
        <v>46166.55</v>
      </c>
      <c r="N364" s="176" t="s">
        <v>243</v>
      </c>
      <c r="O364" s="155" t="s">
        <v>207</v>
      </c>
      <c r="P364" s="90"/>
      <c r="Q364" s="144" t="s">
        <v>207</v>
      </c>
      <c r="R364" s="90"/>
      <c r="S364" s="144" t="s">
        <v>207</v>
      </c>
      <c r="T364" s="90"/>
      <c r="U364" s="144" t="s">
        <v>207</v>
      </c>
      <c r="V364" s="90"/>
      <c r="W364" s="144" t="s">
        <v>207</v>
      </c>
      <c r="X364" s="90"/>
      <c r="Y364" s="144" t="s">
        <v>207</v>
      </c>
      <c r="Z364" s="177" t="str">
        <f>IF(AND(O364="",Q364="",S364="",U364="",W364=""),"",IF(OR(AND(O364&lt;&gt;"NA",O364&lt;&gt;"C",O364&lt;&gt;"NC",O364&lt;&gt;"SF",O364&lt;&gt;""),AND(Q364&lt;&gt;"NA",Q364&lt;&gt;"C",Q364&lt;&gt;"NC",Q364&lt;&gt;"SF",Q364&lt;&gt;""),AND(S364&lt;&gt;"NA",S364&lt;&gt;"C",S364&lt;&gt;"NC",S364&lt;&gt;"SF",S364&lt;&gt;""),AND(U364&lt;&gt;"NA",U364&lt;&gt;"C",U364&lt;&gt;"NC",U364&lt;&gt;"SF",U364&lt;&gt;""),AND(W364&lt;&gt;"NA",W364&lt;&gt;"C",W364&lt;&gt;"NC",W364&lt;&gt;"SF",W364&lt;&gt;"")),"FALSO",IF(AND(O364="NA",Q364="NA",S364="NA",U364="NA",W364="NA"),"NA",IF(OR(O364="NC",Q364="NC",S364="NC",U364="NC",W364="NC",O364="SF",Q364="SF",S364="SF",U364="SF",W364="SF"),"NC",IF(OR(O364="C",Q364="C",S364="C",U364="C",W364="C"),"C","")))))</f>
        <v>C</v>
      </c>
      <c r="AA364" s="197" t="str">
        <f>IF(AND(Y364="C",Z364="C"),"UTILIZOU O PDA CORRETAMENTE",IF(AND(Y364="C",Z364="NC"),"UTILIZOU O PDA CORRETAMENTE. NÃO HÁ FOTOS DE TODAS AS ETAPAS",IF(AND(Y364="NC",Z364="NC"),"NÃO UTILIZOU O PDA",IF(AND(Y364="NA",Z364="NA"),"NÃO AVALIADO POR FALHA DE SINCRONISMO"))))</f>
        <v>UTILIZOU O PDA CORRETAMENTE</v>
      </c>
      <c r="AB364" s="90" t="s">
        <v>207</v>
      </c>
      <c r="AC364" s="158" t="s">
        <v>6</v>
      </c>
      <c r="AD364" s="149" t="str">
        <f>E364</f>
        <v>SÃO PAULO</v>
      </c>
      <c r="AE364" s="93" t="s">
        <v>64</v>
      </c>
    </row>
    <row r="365" spans="1:31" ht="30" customHeight="1">
      <c r="A365" s="162" t="s">
        <v>201</v>
      </c>
      <c r="B365" s="176">
        <v>2619485602</v>
      </c>
      <c r="C365" s="176" t="s">
        <v>136</v>
      </c>
      <c r="D365" s="176" t="s">
        <v>125</v>
      </c>
      <c r="E365" s="176" t="s">
        <v>5</v>
      </c>
      <c r="F365" s="176" t="s">
        <v>697</v>
      </c>
      <c r="G365" s="176">
        <v>15</v>
      </c>
      <c r="H365" s="176"/>
      <c r="I365" s="176" t="s">
        <v>698</v>
      </c>
      <c r="J365" s="176" t="s">
        <v>1652</v>
      </c>
      <c r="K365" s="176" t="s">
        <v>1939</v>
      </c>
      <c r="L365" s="204">
        <v>46300.357638888891</v>
      </c>
      <c r="M365" s="204">
        <v>46300.35833333333</v>
      </c>
      <c r="N365" s="176" t="s">
        <v>248</v>
      </c>
      <c r="O365" s="155" t="s">
        <v>230</v>
      </c>
      <c r="P365" s="90"/>
      <c r="Q365" s="144" t="s">
        <v>230</v>
      </c>
      <c r="R365" s="90"/>
      <c r="S365" s="144" t="s">
        <v>230</v>
      </c>
      <c r="T365" s="90"/>
      <c r="U365" s="144" t="s">
        <v>230</v>
      </c>
      <c r="V365" s="90"/>
      <c r="W365" s="144" t="s">
        <v>230</v>
      </c>
      <c r="X365" s="90"/>
      <c r="Y365" s="144" t="s">
        <v>231</v>
      </c>
      <c r="Z365" s="177" t="str">
        <f>IF(AND(O365="",Q365="",S365="",U365="",W365=""),"",IF(OR(AND(O365&lt;&gt;"NA",O365&lt;&gt;"C",O365&lt;&gt;"NC",O365&lt;&gt;"SF",O365&lt;&gt;""),AND(Q365&lt;&gt;"NA",Q365&lt;&gt;"C",Q365&lt;&gt;"NC",Q365&lt;&gt;"SF",Q365&lt;&gt;""),AND(S365&lt;&gt;"NA",S365&lt;&gt;"C",S365&lt;&gt;"NC",S365&lt;&gt;"SF",S365&lt;&gt;""),AND(U365&lt;&gt;"NA",U365&lt;&gt;"C",U365&lt;&gt;"NC",U365&lt;&gt;"SF",U365&lt;&gt;""),AND(W365&lt;&gt;"NA",W365&lt;&gt;"C",W365&lt;&gt;"NC",W365&lt;&gt;"SF",W365&lt;&gt;"")),"FALSO",IF(AND(O365="NA",Q365="NA",S365="NA",U365="NA",W365="NA"),"NA",IF(OR(O365="NC",Q365="NC",S365="NC",U365="NC",W365="NC",O365="SF",Q365="SF",S365="SF",U365="SF",W365="SF"),"NC",IF(OR(O365="C",Q365="C",S365="C",U365="C",W365="C"),"C","")))))</f>
        <v>NC</v>
      </c>
      <c r="AA365" s="197" t="str">
        <f>IF(AND(Y365="C",Z365="C"),"UTILIZOU O PDA CORRETAMENTE",IF(AND(Y365="C",Z365="NC"),"UTILIZOU O PDA CORRETAMENTE. NÃO HÁ FOTOS DE TODAS AS ETAPAS",IF(AND(Y365="NC",Z365="NC"),"NÃO UTILIZOU O PDA",IF(AND(Y365="NA",Z365="NA"),"NÃO AVALIADO POR FALHA DE SINCRONISMO"))))</f>
        <v>NÃO UTILIZOU O PDA</v>
      </c>
      <c r="AB365" s="90" t="s">
        <v>207</v>
      </c>
      <c r="AC365" s="158" t="s">
        <v>6</v>
      </c>
      <c r="AD365" s="149" t="str">
        <f>E365</f>
        <v>SÃO PAULO</v>
      </c>
      <c r="AE365" s="93" t="s">
        <v>64</v>
      </c>
    </row>
    <row r="366" spans="1:31" ht="30" customHeight="1">
      <c r="A366" s="162" t="s">
        <v>201</v>
      </c>
      <c r="B366" s="176">
        <v>2692533041</v>
      </c>
      <c r="C366" s="176" t="s">
        <v>128</v>
      </c>
      <c r="D366" s="176" t="s">
        <v>64</v>
      </c>
      <c r="E366" s="176" t="s">
        <v>5</v>
      </c>
      <c r="F366" s="176" t="s">
        <v>1940</v>
      </c>
      <c r="G366" s="176">
        <v>502</v>
      </c>
      <c r="H366" s="176" t="s">
        <v>260</v>
      </c>
      <c r="I366" s="176" t="s">
        <v>245</v>
      </c>
      <c r="J366" s="176" t="s">
        <v>1618</v>
      </c>
      <c r="K366" s="176"/>
      <c r="L366" s="204">
        <v>46178.668055555558</v>
      </c>
      <c r="M366" s="204">
        <v>46178.669444444444</v>
      </c>
      <c r="N366" s="176" t="s">
        <v>1623</v>
      </c>
      <c r="O366" s="155" t="s">
        <v>207</v>
      </c>
      <c r="P366" s="90"/>
      <c r="Q366" s="144" t="s">
        <v>207</v>
      </c>
      <c r="R366" s="90"/>
      <c r="S366" s="144" t="s">
        <v>207</v>
      </c>
      <c r="T366" s="90"/>
      <c r="U366" s="144" t="s">
        <v>207</v>
      </c>
      <c r="V366" s="90"/>
      <c r="W366" s="144" t="s">
        <v>207</v>
      </c>
      <c r="X366" s="90"/>
      <c r="Y366" s="144" t="s">
        <v>207</v>
      </c>
      <c r="Z366" s="177" t="str">
        <f>IF(AND(O366="",Q366="",S366="",U366="",W366=""),"",IF(OR(AND(O366&lt;&gt;"NA",O366&lt;&gt;"C",O366&lt;&gt;"NC",O366&lt;&gt;"SF",O366&lt;&gt;""),AND(Q366&lt;&gt;"NA",Q366&lt;&gt;"C",Q366&lt;&gt;"NC",Q366&lt;&gt;"SF",Q366&lt;&gt;""),AND(S366&lt;&gt;"NA",S366&lt;&gt;"C",S366&lt;&gt;"NC",S366&lt;&gt;"SF",S366&lt;&gt;""),AND(U366&lt;&gt;"NA",U366&lt;&gt;"C",U366&lt;&gt;"NC",U366&lt;&gt;"SF",U366&lt;&gt;""),AND(W366&lt;&gt;"NA",W366&lt;&gt;"C",W366&lt;&gt;"NC",W366&lt;&gt;"SF",W366&lt;&gt;"")),"FALSO",IF(AND(O366="NA",Q366="NA",S366="NA",U366="NA",W366="NA"),"NA",IF(OR(O366="NC",Q366="NC",S366="NC",U366="NC",W366="NC",O366="SF",Q366="SF",S366="SF",U366="SF",W366="SF"),"NC",IF(OR(O366="C",Q366="C",S366="C",U366="C",W366="C"),"C","")))))</f>
        <v>C</v>
      </c>
      <c r="AA366" s="197" t="str">
        <f>IF(AND(Y366="C",Z366="C"),"UTILIZOU O PDA CORRETAMENTE",IF(AND(Y366="C",Z366="NC"),"UTILIZOU O PDA CORRETAMENTE. NÃO HÁ FOTOS DE TODAS AS ETAPAS",IF(AND(Y366="NC",Z366="NC"),"NÃO UTILIZOU O PDA",IF(AND(Y366="NA",Z366="NA"),"NÃO AVALIADO POR FALHA DE SINCRONISMO"))))</f>
        <v>UTILIZOU O PDA CORRETAMENTE</v>
      </c>
      <c r="AB366" s="90" t="s">
        <v>207</v>
      </c>
      <c r="AC366" s="158" t="s">
        <v>6</v>
      </c>
      <c r="AD366" s="149" t="str">
        <f>E366</f>
        <v>SÃO PAULO</v>
      </c>
      <c r="AE366" s="93" t="s">
        <v>64</v>
      </c>
    </row>
    <row r="367" spans="1:31" ht="30" customHeight="1">
      <c r="A367" s="162" t="s">
        <v>201</v>
      </c>
      <c r="B367" s="176">
        <v>2692035436</v>
      </c>
      <c r="C367" s="176" t="s">
        <v>128</v>
      </c>
      <c r="D367" s="176" t="s">
        <v>64</v>
      </c>
      <c r="E367" s="176" t="s">
        <v>5</v>
      </c>
      <c r="F367" s="176" t="s">
        <v>1941</v>
      </c>
      <c r="G367" s="176">
        <v>655</v>
      </c>
      <c r="H367" s="176" t="s">
        <v>217</v>
      </c>
      <c r="I367" s="176" t="s">
        <v>6</v>
      </c>
      <c r="J367" s="176" t="s">
        <v>1591</v>
      </c>
      <c r="K367" s="176" t="s">
        <v>1697</v>
      </c>
      <c r="L367" s="204">
        <v>46027.411111111112</v>
      </c>
      <c r="M367" s="204">
        <v>46027.416666666664</v>
      </c>
      <c r="N367" s="176" t="s">
        <v>1698</v>
      </c>
      <c r="O367" s="155" t="s">
        <v>207</v>
      </c>
      <c r="P367" s="90"/>
      <c r="Q367" s="144" t="s">
        <v>207</v>
      </c>
      <c r="R367" s="90"/>
      <c r="S367" s="144" t="s">
        <v>207</v>
      </c>
      <c r="T367" s="90"/>
      <c r="U367" s="144" t="s">
        <v>207</v>
      </c>
      <c r="V367" s="90"/>
      <c r="W367" s="144" t="s">
        <v>207</v>
      </c>
      <c r="X367" s="90"/>
      <c r="Y367" s="144" t="s">
        <v>207</v>
      </c>
      <c r="Z367" s="177" t="str">
        <f>IF(AND(O367="",Q367="",S367="",U367="",W367=""),"",IF(OR(AND(O367&lt;&gt;"NA",O367&lt;&gt;"C",O367&lt;&gt;"NC",O367&lt;&gt;"SF",O367&lt;&gt;""),AND(Q367&lt;&gt;"NA",Q367&lt;&gt;"C",Q367&lt;&gt;"NC",Q367&lt;&gt;"SF",Q367&lt;&gt;""),AND(S367&lt;&gt;"NA",S367&lt;&gt;"C",S367&lt;&gt;"NC",S367&lt;&gt;"SF",S367&lt;&gt;""),AND(U367&lt;&gt;"NA",U367&lt;&gt;"C",U367&lt;&gt;"NC",U367&lt;&gt;"SF",U367&lt;&gt;""),AND(W367&lt;&gt;"NA",W367&lt;&gt;"C",W367&lt;&gt;"NC",W367&lt;&gt;"SF",W367&lt;&gt;"")),"FALSO",IF(AND(O367="NA",Q367="NA",S367="NA",U367="NA",W367="NA"),"NA",IF(OR(O367="NC",Q367="NC",S367="NC",U367="NC",W367="NC",O367="SF",Q367="SF",S367="SF",U367="SF",W367="SF"),"NC",IF(OR(O367="C",Q367="C",S367="C",U367="C",W367="C"),"C","")))))</f>
        <v>C</v>
      </c>
      <c r="AA367" s="197" t="str">
        <f>IF(AND(Y367="C",Z367="C"),"UTILIZOU O PDA CORRETAMENTE",IF(AND(Y367="C",Z367="NC"),"UTILIZOU O PDA CORRETAMENTE. NÃO HÁ FOTOS DE TODAS AS ETAPAS",IF(AND(Y367="NC",Z367="NC"),"NÃO UTILIZOU O PDA",IF(AND(Y367="NA",Z367="NA"),"NÃO AVALIADO POR FALHA DE SINCRONISMO"))))</f>
        <v>UTILIZOU O PDA CORRETAMENTE</v>
      </c>
      <c r="AB367" s="90" t="s">
        <v>207</v>
      </c>
      <c r="AC367" s="158" t="s">
        <v>6</v>
      </c>
      <c r="AD367" s="149" t="str">
        <f>E367</f>
        <v>SÃO PAULO</v>
      </c>
      <c r="AE367" s="93" t="s">
        <v>64</v>
      </c>
    </row>
    <row r="368" spans="1:31" ht="30" customHeight="1">
      <c r="A368" s="162" t="s">
        <v>201</v>
      </c>
      <c r="B368" s="176">
        <v>2621114148</v>
      </c>
      <c r="C368" s="176" t="s">
        <v>127</v>
      </c>
      <c r="D368" s="176" t="s">
        <v>64</v>
      </c>
      <c r="E368" s="176" t="s">
        <v>5</v>
      </c>
      <c r="F368" s="176" t="s">
        <v>1451</v>
      </c>
      <c r="G368" s="176">
        <v>398</v>
      </c>
      <c r="H368" s="176" t="s">
        <v>217</v>
      </c>
      <c r="I368" s="176" t="s">
        <v>272</v>
      </c>
      <c r="J368" s="176" t="s">
        <v>1591</v>
      </c>
      <c r="K368" s="176" t="s">
        <v>217</v>
      </c>
      <c r="L368" s="204">
        <v>46162.476388888892</v>
      </c>
      <c r="M368" s="204">
        <v>46162.477777777778</v>
      </c>
      <c r="N368" s="176" t="s">
        <v>1612</v>
      </c>
      <c r="O368" s="155" t="s">
        <v>207</v>
      </c>
      <c r="P368" s="90"/>
      <c r="Q368" s="144" t="s">
        <v>230</v>
      </c>
      <c r="R368" s="90"/>
      <c r="S368" s="144" t="s">
        <v>207</v>
      </c>
      <c r="T368" s="90"/>
      <c r="U368" s="144" t="s">
        <v>207</v>
      </c>
      <c r="V368" s="90"/>
      <c r="W368" s="144" t="s">
        <v>207</v>
      </c>
      <c r="X368" s="90"/>
      <c r="Y368" s="144" t="s">
        <v>207</v>
      </c>
      <c r="Z368" s="177" t="str">
        <f>IF(AND(O368="",Q368="",S368="",U368="",W368=""),"",IF(OR(AND(O368&lt;&gt;"NA",O368&lt;&gt;"C",O368&lt;&gt;"NC",O368&lt;&gt;"SF",O368&lt;&gt;""),AND(Q368&lt;&gt;"NA",Q368&lt;&gt;"C",Q368&lt;&gt;"NC",Q368&lt;&gt;"SF",Q368&lt;&gt;""),AND(S368&lt;&gt;"NA",S368&lt;&gt;"C",S368&lt;&gt;"NC",S368&lt;&gt;"SF",S368&lt;&gt;""),AND(U368&lt;&gt;"NA",U368&lt;&gt;"C",U368&lt;&gt;"NC",U368&lt;&gt;"SF",U368&lt;&gt;""),AND(W368&lt;&gt;"NA",W368&lt;&gt;"C",W368&lt;&gt;"NC",W368&lt;&gt;"SF",W368&lt;&gt;"")),"FALSO",IF(AND(O368="NA",Q368="NA",S368="NA",U368="NA",W368="NA"),"NA",IF(OR(O368="NC",Q368="NC",S368="NC",U368="NC",W368="NC",O368="SF",Q368="SF",S368="SF",U368="SF",W368="SF"),"NC",IF(OR(O368="C",Q368="C",S368="C",U368="C",W368="C"),"C","")))))</f>
        <v>NC</v>
      </c>
      <c r="AA368" s="197" t="str">
        <f>IF(AND(Y368="C",Z368="C"),"UTILIZOU O PDA CORRETAMENTE",IF(AND(Y368="C",Z368="NC"),"UTILIZOU O PDA CORRETAMENTE. NÃO HÁ FOTOS DE TODAS AS ETAPAS",IF(AND(Y368="NC",Z368="NC"),"NÃO UTILIZOU O PDA",IF(AND(Y368="NA",Z368="NA"),"NÃO AVALIADO POR FALHA DE SINCRONISMO"))))</f>
        <v>UTILIZOU O PDA CORRETAMENTE. NÃO HÁ FOTOS DE TODAS AS ETAPAS</v>
      </c>
      <c r="AB368" s="90"/>
      <c r="AC368" s="158" t="s">
        <v>6</v>
      </c>
      <c r="AD368" s="149" t="str">
        <f>E368</f>
        <v>SÃO PAULO</v>
      </c>
      <c r="AE368" s="93" t="s">
        <v>64</v>
      </c>
    </row>
    <row r="369" spans="1:31" ht="30" customHeight="1">
      <c r="A369" s="162" t="s">
        <v>201</v>
      </c>
      <c r="B369" s="176">
        <v>2692876886</v>
      </c>
      <c r="C369" s="176" t="s">
        <v>128</v>
      </c>
      <c r="D369" s="176" t="s">
        <v>64</v>
      </c>
      <c r="E369" s="176" t="s">
        <v>5</v>
      </c>
      <c r="F369" s="176" t="s">
        <v>1942</v>
      </c>
      <c r="G369" s="176">
        <v>155</v>
      </c>
      <c r="H369" s="176"/>
      <c r="I369" s="176" t="s">
        <v>1625</v>
      </c>
      <c r="J369" s="176" t="s">
        <v>1591</v>
      </c>
      <c r="K369" s="176"/>
      <c r="L369" s="204">
        <v>46270.505555555559</v>
      </c>
      <c r="M369" s="204">
        <v>46270.511111111111</v>
      </c>
      <c r="N369" s="176" t="s">
        <v>1612</v>
      </c>
      <c r="O369" s="155" t="s">
        <v>207</v>
      </c>
      <c r="P369" s="90"/>
      <c r="Q369" s="144" t="s">
        <v>207</v>
      </c>
      <c r="R369" s="90"/>
      <c r="S369" s="144" t="s">
        <v>207</v>
      </c>
      <c r="T369" s="90"/>
      <c r="U369" s="144" t="s">
        <v>207</v>
      </c>
      <c r="V369" s="90"/>
      <c r="W369" s="144" t="s">
        <v>207</v>
      </c>
      <c r="X369" s="90"/>
      <c r="Y369" s="144" t="s">
        <v>207</v>
      </c>
      <c r="Z369" s="177" t="str">
        <f>IF(AND(O369="",Q369="",S369="",U369="",W369=""),"",IF(OR(AND(O369&lt;&gt;"NA",O369&lt;&gt;"C",O369&lt;&gt;"NC",O369&lt;&gt;"SF",O369&lt;&gt;""),AND(Q369&lt;&gt;"NA",Q369&lt;&gt;"C",Q369&lt;&gt;"NC",Q369&lt;&gt;"SF",Q369&lt;&gt;""),AND(S369&lt;&gt;"NA",S369&lt;&gt;"C",S369&lt;&gt;"NC",S369&lt;&gt;"SF",S369&lt;&gt;""),AND(U369&lt;&gt;"NA",U369&lt;&gt;"C",U369&lt;&gt;"NC",U369&lt;&gt;"SF",U369&lt;&gt;""),AND(W369&lt;&gt;"NA",W369&lt;&gt;"C",W369&lt;&gt;"NC",W369&lt;&gt;"SF",W369&lt;&gt;"")),"FALSO",IF(AND(O369="NA",Q369="NA",S369="NA",U369="NA",W369="NA"),"NA",IF(OR(O369="NC",Q369="NC",S369="NC",U369="NC",W369="NC",O369="SF",Q369="SF",S369="SF",U369="SF",W369="SF"),"NC",IF(OR(O369="C",Q369="C",S369="C",U369="C",W369="C"),"C","")))))</f>
        <v>C</v>
      </c>
      <c r="AA369" s="197" t="str">
        <f>IF(AND(Y369="C",Z369="C"),"UTILIZOU O PDA CORRETAMENTE",IF(AND(Y369="C",Z369="NC"),"UTILIZOU O PDA CORRETAMENTE. NÃO HÁ FOTOS DE TODAS AS ETAPAS",IF(AND(Y369="NC",Z369="NC"),"NÃO UTILIZOU O PDA",IF(AND(Y369="NA",Z369="NA"),"NÃO AVALIADO POR FALHA DE SINCRONISMO"))))</f>
        <v>UTILIZOU O PDA CORRETAMENTE</v>
      </c>
      <c r="AB369" s="90" t="s">
        <v>207</v>
      </c>
      <c r="AC369" s="158" t="s">
        <v>6</v>
      </c>
      <c r="AD369" s="149" t="str">
        <f>E369</f>
        <v>SÃO PAULO</v>
      </c>
      <c r="AE369" s="93" t="s">
        <v>64</v>
      </c>
    </row>
    <row r="370" spans="1:31" ht="30" customHeight="1">
      <c r="A370" s="162" t="s">
        <v>201</v>
      </c>
      <c r="B370" s="176">
        <v>2692159033</v>
      </c>
      <c r="C370" s="176" t="s">
        <v>132</v>
      </c>
      <c r="D370" s="176" t="s">
        <v>64</v>
      </c>
      <c r="E370" s="176" t="s">
        <v>5</v>
      </c>
      <c r="F370" s="176" t="s">
        <v>1943</v>
      </c>
      <c r="G370" s="176">
        <v>59</v>
      </c>
      <c r="H370" s="176" t="s">
        <v>211</v>
      </c>
      <c r="I370" s="176" t="s">
        <v>325</v>
      </c>
      <c r="J370" s="176" t="s">
        <v>1591</v>
      </c>
      <c r="K370" s="176"/>
      <c r="L370" s="204">
        <v>46058.440972222219</v>
      </c>
      <c r="M370" s="204">
        <v>46058.449305555558</v>
      </c>
      <c r="N370" s="176" t="s">
        <v>1592</v>
      </c>
      <c r="O370" s="155" t="s">
        <v>207</v>
      </c>
      <c r="P370" s="90"/>
      <c r="Q370" s="144" t="s">
        <v>207</v>
      </c>
      <c r="R370" s="90"/>
      <c r="S370" s="144" t="s">
        <v>207</v>
      </c>
      <c r="T370" s="90"/>
      <c r="U370" s="144" t="s">
        <v>207</v>
      </c>
      <c r="V370" s="90"/>
      <c r="W370" s="144" t="s">
        <v>207</v>
      </c>
      <c r="X370" s="90"/>
      <c r="Y370" s="144" t="s">
        <v>207</v>
      </c>
      <c r="Z370" s="177" t="str">
        <f>IF(AND(O370="",Q370="",S370="",U370="",W370=""),"",IF(OR(AND(O370&lt;&gt;"NA",O370&lt;&gt;"C",O370&lt;&gt;"NC",O370&lt;&gt;"SF",O370&lt;&gt;""),AND(Q370&lt;&gt;"NA",Q370&lt;&gt;"C",Q370&lt;&gt;"NC",Q370&lt;&gt;"SF",Q370&lt;&gt;""),AND(S370&lt;&gt;"NA",S370&lt;&gt;"C",S370&lt;&gt;"NC",S370&lt;&gt;"SF",S370&lt;&gt;""),AND(U370&lt;&gt;"NA",U370&lt;&gt;"C",U370&lt;&gt;"NC",U370&lt;&gt;"SF",U370&lt;&gt;""),AND(W370&lt;&gt;"NA",W370&lt;&gt;"C",W370&lt;&gt;"NC",W370&lt;&gt;"SF",W370&lt;&gt;"")),"FALSO",IF(AND(O370="NA",Q370="NA",S370="NA",U370="NA",W370="NA"),"NA",IF(OR(O370="NC",Q370="NC",S370="NC",U370="NC",W370="NC",O370="SF",Q370="SF",S370="SF",U370="SF",W370="SF"),"NC",IF(OR(O370="C",Q370="C",S370="C",U370="C",W370="C"),"C","")))))</f>
        <v>C</v>
      </c>
      <c r="AA370" s="197" t="str">
        <f>IF(AND(Y370="C",Z370="C"),"UTILIZOU O PDA CORRETAMENTE",IF(AND(Y370="C",Z370="NC"),"UTILIZOU O PDA CORRETAMENTE. NÃO HÁ FOTOS DE TODAS AS ETAPAS",IF(AND(Y370="NC",Z370="NC"),"NÃO UTILIZOU O PDA",IF(AND(Y370="NA",Z370="NA"),"NÃO AVALIADO POR FALHA DE SINCRONISMO"))))</f>
        <v>UTILIZOU O PDA CORRETAMENTE</v>
      </c>
      <c r="AB370" s="90" t="s">
        <v>207</v>
      </c>
      <c r="AC370" s="158" t="s">
        <v>6</v>
      </c>
      <c r="AD370" s="149" t="str">
        <f>E370</f>
        <v>SÃO PAULO</v>
      </c>
      <c r="AE370" s="93" t="s">
        <v>64</v>
      </c>
    </row>
    <row r="371" spans="1:31" ht="30" customHeight="1">
      <c r="A371" s="162" t="s">
        <v>201</v>
      </c>
      <c r="B371" s="176">
        <v>2692160677</v>
      </c>
      <c r="C371" s="176" t="s">
        <v>132</v>
      </c>
      <c r="D371" s="176" t="s">
        <v>64</v>
      </c>
      <c r="E371" s="176" t="s">
        <v>5</v>
      </c>
      <c r="F371" s="176" t="s">
        <v>1943</v>
      </c>
      <c r="G371" s="176">
        <v>59</v>
      </c>
      <c r="H371" s="176" t="s">
        <v>208</v>
      </c>
      <c r="I371" s="176" t="s">
        <v>325</v>
      </c>
      <c r="J371" s="176" t="s">
        <v>1594</v>
      </c>
      <c r="K371" s="176" t="s">
        <v>217</v>
      </c>
      <c r="L371" s="204">
        <v>46058.449305555558</v>
      </c>
      <c r="M371" s="204">
        <v>46058.45</v>
      </c>
      <c r="N371" s="176" t="s">
        <v>1592</v>
      </c>
      <c r="O371" s="155" t="s">
        <v>207</v>
      </c>
      <c r="P371" s="90"/>
      <c r="Q371" s="144" t="s">
        <v>207</v>
      </c>
      <c r="R371" s="90"/>
      <c r="S371" s="144" t="s">
        <v>207</v>
      </c>
      <c r="T371" s="90"/>
      <c r="U371" s="144" t="s">
        <v>207</v>
      </c>
      <c r="V371" s="90"/>
      <c r="W371" s="144" t="s">
        <v>207</v>
      </c>
      <c r="X371" s="90"/>
      <c r="Y371" s="144" t="s">
        <v>207</v>
      </c>
      <c r="Z371" s="177" t="str">
        <f>IF(AND(O371="",Q371="",S371="",U371="",W371=""),"",IF(OR(AND(O371&lt;&gt;"NA",O371&lt;&gt;"C",O371&lt;&gt;"NC",O371&lt;&gt;"SF",O371&lt;&gt;""),AND(Q371&lt;&gt;"NA",Q371&lt;&gt;"C",Q371&lt;&gt;"NC",Q371&lt;&gt;"SF",Q371&lt;&gt;""),AND(S371&lt;&gt;"NA",S371&lt;&gt;"C",S371&lt;&gt;"NC",S371&lt;&gt;"SF",S371&lt;&gt;""),AND(U371&lt;&gt;"NA",U371&lt;&gt;"C",U371&lt;&gt;"NC",U371&lt;&gt;"SF",U371&lt;&gt;""),AND(W371&lt;&gt;"NA",W371&lt;&gt;"C",W371&lt;&gt;"NC",W371&lt;&gt;"SF",W371&lt;&gt;"")),"FALSO",IF(AND(O371="NA",Q371="NA",S371="NA",U371="NA",W371="NA"),"NA",IF(OR(O371="NC",Q371="NC",S371="NC",U371="NC",W371="NC",O371="SF",Q371="SF",S371="SF",U371="SF",W371="SF"),"NC",IF(OR(O371="C",Q371="C",S371="C",U371="C",W371="C"),"C","")))))</f>
        <v>C</v>
      </c>
      <c r="AA371" s="197" t="str">
        <f>IF(AND(Y371="C",Z371="C"),"UTILIZOU O PDA CORRETAMENTE",IF(AND(Y371="C",Z371="NC"),"UTILIZOU O PDA CORRETAMENTE. NÃO HÁ FOTOS DE TODAS AS ETAPAS",IF(AND(Y371="NC",Z371="NC"),"NÃO UTILIZOU O PDA",IF(AND(Y371="NA",Z371="NA"),"NÃO AVALIADO POR FALHA DE SINCRONISMO"))))</f>
        <v>UTILIZOU O PDA CORRETAMENTE</v>
      </c>
      <c r="AB371" s="90" t="s">
        <v>207</v>
      </c>
      <c r="AC371" s="158" t="s">
        <v>6</v>
      </c>
      <c r="AD371" s="149" t="str">
        <f>E371</f>
        <v>SÃO PAULO</v>
      </c>
      <c r="AE371" s="93" t="s">
        <v>64</v>
      </c>
    </row>
    <row r="372" spans="1:31" ht="30" customHeight="1">
      <c r="A372" s="162" t="s">
        <v>201</v>
      </c>
      <c r="B372" s="176">
        <v>2694030869</v>
      </c>
      <c r="C372" s="176" t="s">
        <v>131</v>
      </c>
      <c r="D372" s="176" t="s">
        <v>64</v>
      </c>
      <c r="E372" s="176" t="s">
        <v>5</v>
      </c>
      <c r="F372" s="176" t="s">
        <v>1943</v>
      </c>
      <c r="G372" s="176">
        <v>58</v>
      </c>
      <c r="H372" s="176" t="s">
        <v>208</v>
      </c>
      <c r="I372" s="176" t="s">
        <v>325</v>
      </c>
      <c r="J372" s="176" t="s">
        <v>1591</v>
      </c>
      <c r="K372" s="176" t="s">
        <v>217</v>
      </c>
      <c r="L372" s="204">
        <v>46166.366666666669</v>
      </c>
      <c r="M372" s="204">
        <v>46166.378472222219</v>
      </c>
      <c r="N372" s="176" t="s">
        <v>1617</v>
      </c>
      <c r="O372" s="155" t="s">
        <v>207</v>
      </c>
      <c r="P372" s="90"/>
      <c r="Q372" s="144" t="s">
        <v>207</v>
      </c>
      <c r="R372" s="90"/>
      <c r="S372" s="144" t="s">
        <v>207</v>
      </c>
      <c r="T372" s="90"/>
      <c r="U372" s="144" t="s">
        <v>207</v>
      </c>
      <c r="V372" s="90"/>
      <c r="W372" s="144" t="s">
        <v>207</v>
      </c>
      <c r="X372" s="90"/>
      <c r="Y372" s="144" t="s">
        <v>207</v>
      </c>
      <c r="Z372" s="177" t="str">
        <f>IF(AND(O372="",Q372="",S372="",U372="",W372=""),"",IF(OR(AND(O372&lt;&gt;"NA",O372&lt;&gt;"C",O372&lt;&gt;"NC",O372&lt;&gt;"SF",O372&lt;&gt;""),AND(Q372&lt;&gt;"NA",Q372&lt;&gt;"C",Q372&lt;&gt;"NC",Q372&lt;&gt;"SF",Q372&lt;&gt;""),AND(S372&lt;&gt;"NA",S372&lt;&gt;"C",S372&lt;&gt;"NC",S372&lt;&gt;"SF",S372&lt;&gt;""),AND(U372&lt;&gt;"NA",U372&lt;&gt;"C",U372&lt;&gt;"NC",U372&lt;&gt;"SF",U372&lt;&gt;""),AND(W372&lt;&gt;"NA",W372&lt;&gt;"C",W372&lt;&gt;"NC",W372&lt;&gt;"SF",W372&lt;&gt;"")),"FALSO",IF(AND(O372="NA",Q372="NA",S372="NA",U372="NA",W372="NA"),"NA",IF(OR(O372="NC",Q372="NC",S372="NC",U372="NC",W372="NC",O372="SF",Q372="SF",S372="SF",U372="SF",W372="SF"),"NC",IF(OR(O372="C",Q372="C",S372="C",U372="C",W372="C"),"C","")))))</f>
        <v>C</v>
      </c>
      <c r="AA372" s="197" t="str">
        <f>IF(AND(Y372="C",Z372="C"),"UTILIZOU O PDA CORRETAMENTE",IF(AND(Y372="C",Z372="NC"),"UTILIZOU O PDA CORRETAMENTE. NÃO HÁ FOTOS DE TODAS AS ETAPAS",IF(AND(Y372="NC",Z372="NC"),"NÃO UTILIZOU O PDA",IF(AND(Y372="NA",Z372="NA"),"NÃO AVALIADO POR FALHA DE SINCRONISMO"))))</f>
        <v>UTILIZOU O PDA CORRETAMENTE</v>
      </c>
      <c r="AB372" s="90" t="s">
        <v>207</v>
      </c>
      <c r="AC372" s="158" t="s">
        <v>6</v>
      </c>
      <c r="AD372" s="149" t="str">
        <f>E372</f>
        <v>SÃO PAULO</v>
      </c>
      <c r="AE372" s="93" t="s">
        <v>64</v>
      </c>
    </row>
    <row r="373" spans="1:31" ht="30" customHeight="1">
      <c r="A373" s="162" t="s">
        <v>201</v>
      </c>
      <c r="B373" s="176">
        <v>2692699473</v>
      </c>
      <c r="C373" s="176" t="s">
        <v>128</v>
      </c>
      <c r="D373" s="176" t="s">
        <v>64</v>
      </c>
      <c r="E373" s="176" t="s">
        <v>5</v>
      </c>
      <c r="F373" s="176" t="s">
        <v>1944</v>
      </c>
      <c r="G373" s="176">
        <v>113</v>
      </c>
      <c r="H373" s="176" t="s">
        <v>217</v>
      </c>
      <c r="I373" s="176" t="s">
        <v>245</v>
      </c>
      <c r="J373" s="176" t="s">
        <v>1591</v>
      </c>
      <c r="K373" s="176" t="s">
        <v>1785</v>
      </c>
      <c r="L373" s="204">
        <v>46239.42083333333</v>
      </c>
      <c r="M373" s="204">
        <v>46239.424305555556</v>
      </c>
      <c r="N373" s="176" t="s">
        <v>1680</v>
      </c>
      <c r="O373" s="155" t="s">
        <v>207</v>
      </c>
      <c r="P373" s="90"/>
      <c r="Q373" s="144" t="s">
        <v>207</v>
      </c>
      <c r="R373" s="90"/>
      <c r="S373" s="144" t="s">
        <v>207</v>
      </c>
      <c r="T373" s="90"/>
      <c r="U373" s="144" t="s">
        <v>207</v>
      </c>
      <c r="V373" s="90"/>
      <c r="W373" s="144" t="s">
        <v>207</v>
      </c>
      <c r="X373" s="90"/>
      <c r="Y373" s="144" t="s">
        <v>207</v>
      </c>
      <c r="Z373" s="177" t="str">
        <f>IF(AND(O373="",Q373="",S373="",U373="",W373=""),"",IF(OR(AND(O373&lt;&gt;"NA",O373&lt;&gt;"C",O373&lt;&gt;"NC",O373&lt;&gt;"SF",O373&lt;&gt;""),AND(Q373&lt;&gt;"NA",Q373&lt;&gt;"C",Q373&lt;&gt;"NC",Q373&lt;&gt;"SF",Q373&lt;&gt;""),AND(S373&lt;&gt;"NA",S373&lt;&gt;"C",S373&lt;&gt;"NC",S373&lt;&gt;"SF",S373&lt;&gt;""),AND(U373&lt;&gt;"NA",U373&lt;&gt;"C",U373&lt;&gt;"NC",U373&lt;&gt;"SF",U373&lt;&gt;""),AND(W373&lt;&gt;"NA",W373&lt;&gt;"C",W373&lt;&gt;"NC",W373&lt;&gt;"SF",W373&lt;&gt;"")),"FALSO",IF(AND(O373="NA",Q373="NA",S373="NA",U373="NA",W373="NA"),"NA",IF(OR(O373="NC",Q373="NC",S373="NC",U373="NC",W373="NC",O373="SF",Q373="SF",S373="SF",U373="SF",W373="SF"),"NC",IF(OR(O373="C",Q373="C",S373="C",U373="C",W373="C"),"C","")))))</f>
        <v>C</v>
      </c>
      <c r="AA373" s="197" t="str">
        <f>IF(AND(Y373="C",Z373="C"),"UTILIZOU O PDA CORRETAMENTE",IF(AND(Y373="C",Z373="NC"),"UTILIZOU O PDA CORRETAMENTE. NÃO HÁ FOTOS DE TODAS AS ETAPAS",IF(AND(Y373="NC",Z373="NC"),"NÃO UTILIZOU O PDA",IF(AND(Y373="NA",Z373="NA"),"NÃO AVALIADO POR FALHA DE SINCRONISMO"))))</f>
        <v>UTILIZOU O PDA CORRETAMENTE</v>
      </c>
      <c r="AB373" s="90" t="s">
        <v>207</v>
      </c>
      <c r="AC373" s="158" t="s">
        <v>6</v>
      </c>
      <c r="AD373" s="149" t="str">
        <f>E373</f>
        <v>SÃO PAULO</v>
      </c>
      <c r="AE373" s="93" t="s">
        <v>64</v>
      </c>
    </row>
    <row r="374" spans="1:31" ht="30" customHeight="1">
      <c r="A374" s="162" t="s">
        <v>201</v>
      </c>
      <c r="B374" s="176">
        <v>2692939125</v>
      </c>
      <c r="C374" s="176" t="s">
        <v>128</v>
      </c>
      <c r="D374" s="176" t="s">
        <v>64</v>
      </c>
      <c r="E374" s="176" t="s">
        <v>5</v>
      </c>
      <c r="F374" s="176" t="s">
        <v>1944</v>
      </c>
      <c r="G374" s="176">
        <v>503</v>
      </c>
      <c r="H374" s="176" t="s">
        <v>217</v>
      </c>
      <c r="I374" s="176" t="s">
        <v>245</v>
      </c>
      <c r="J374" s="176" t="s">
        <v>1594</v>
      </c>
      <c r="K374" s="176" t="s">
        <v>217</v>
      </c>
      <c r="L374" s="204">
        <v>46331.344444444447</v>
      </c>
      <c r="M374" s="204">
        <v>46331.352083333331</v>
      </c>
      <c r="N374" s="176" t="s">
        <v>1636</v>
      </c>
      <c r="O374" s="155" t="s">
        <v>207</v>
      </c>
      <c r="P374" s="90"/>
      <c r="Q374" s="144" t="s">
        <v>207</v>
      </c>
      <c r="R374" s="90"/>
      <c r="S374" s="144" t="s">
        <v>207</v>
      </c>
      <c r="T374" s="90"/>
      <c r="U374" s="144" t="s">
        <v>207</v>
      </c>
      <c r="V374" s="90"/>
      <c r="W374" s="144" t="s">
        <v>207</v>
      </c>
      <c r="X374" s="90"/>
      <c r="Y374" s="144" t="s">
        <v>207</v>
      </c>
      <c r="Z374" s="177" t="str">
        <f>IF(AND(O374="",Q374="",S374="",U374="",W374=""),"",IF(OR(AND(O374&lt;&gt;"NA",O374&lt;&gt;"C",O374&lt;&gt;"NC",O374&lt;&gt;"SF",O374&lt;&gt;""),AND(Q374&lt;&gt;"NA",Q374&lt;&gt;"C",Q374&lt;&gt;"NC",Q374&lt;&gt;"SF",Q374&lt;&gt;""),AND(S374&lt;&gt;"NA",S374&lt;&gt;"C",S374&lt;&gt;"NC",S374&lt;&gt;"SF",S374&lt;&gt;""),AND(U374&lt;&gt;"NA",U374&lt;&gt;"C",U374&lt;&gt;"NC",U374&lt;&gt;"SF",U374&lt;&gt;""),AND(W374&lt;&gt;"NA",W374&lt;&gt;"C",W374&lt;&gt;"NC",W374&lt;&gt;"SF",W374&lt;&gt;"")),"FALSO",IF(AND(O374="NA",Q374="NA",S374="NA",U374="NA",W374="NA"),"NA",IF(OR(O374="NC",Q374="NC",S374="NC",U374="NC",W374="NC",O374="SF",Q374="SF",S374="SF",U374="SF",W374="SF"),"NC",IF(OR(O374="C",Q374="C",S374="C",U374="C",W374="C"),"C","")))))</f>
        <v>C</v>
      </c>
      <c r="AA374" s="197" t="str">
        <f>IF(AND(Y374="C",Z374="C"),"UTILIZOU O PDA CORRETAMENTE",IF(AND(Y374="C",Z374="NC"),"UTILIZOU O PDA CORRETAMENTE. NÃO HÁ FOTOS DE TODAS AS ETAPAS",IF(AND(Y374="NC",Z374="NC"),"NÃO UTILIZOU O PDA",IF(AND(Y374="NA",Z374="NA"),"NÃO AVALIADO POR FALHA DE SINCRONISMO"))))</f>
        <v>UTILIZOU O PDA CORRETAMENTE</v>
      </c>
      <c r="AB374" s="90" t="s">
        <v>207</v>
      </c>
      <c r="AC374" s="158" t="s">
        <v>6</v>
      </c>
      <c r="AD374" s="149" t="str">
        <f>E374</f>
        <v>SÃO PAULO</v>
      </c>
      <c r="AE374" s="93" t="s">
        <v>64</v>
      </c>
    </row>
    <row r="375" spans="1:31" ht="30" customHeight="1">
      <c r="A375" s="162" t="s">
        <v>201</v>
      </c>
      <c r="B375" s="176">
        <v>2692266119</v>
      </c>
      <c r="C375" s="176" t="s">
        <v>128</v>
      </c>
      <c r="D375" s="176" t="s">
        <v>64</v>
      </c>
      <c r="E375" s="176" t="s">
        <v>5</v>
      </c>
      <c r="F375" s="176" t="s">
        <v>1945</v>
      </c>
      <c r="G375" s="176">
        <v>363</v>
      </c>
      <c r="H375" s="176" t="s">
        <v>208</v>
      </c>
      <c r="I375" s="176" t="s">
        <v>291</v>
      </c>
      <c r="J375" s="176" t="s">
        <v>1591</v>
      </c>
      <c r="K375" s="176" t="s">
        <v>217</v>
      </c>
      <c r="L375" s="204">
        <v>46117.658333333333</v>
      </c>
      <c r="M375" s="204">
        <v>46117.671527777777</v>
      </c>
      <c r="N375" s="176" t="s">
        <v>1617</v>
      </c>
      <c r="O375" s="155" t="s">
        <v>207</v>
      </c>
      <c r="P375" s="90"/>
      <c r="Q375" s="144" t="s">
        <v>207</v>
      </c>
      <c r="R375" s="90"/>
      <c r="S375" s="144" t="s">
        <v>207</v>
      </c>
      <c r="T375" s="90"/>
      <c r="U375" s="144" t="s">
        <v>207</v>
      </c>
      <c r="V375" s="90"/>
      <c r="W375" s="144" t="s">
        <v>207</v>
      </c>
      <c r="X375" s="90"/>
      <c r="Y375" s="144" t="s">
        <v>207</v>
      </c>
      <c r="Z375" s="177" t="str">
        <f>IF(AND(O375="",Q375="",S375="",U375="",W375=""),"",IF(OR(AND(O375&lt;&gt;"NA",O375&lt;&gt;"C",O375&lt;&gt;"NC",O375&lt;&gt;"SF",O375&lt;&gt;""),AND(Q375&lt;&gt;"NA",Q375&lt;&gt;"C",Q375&lt;&gt;"NC",Q375&lt;&gt;"SF",Q375&lt;&gt;""),AND(S375&lt;&gt;"NA",S375&lt;&gt;"C",S375&lt;&gt;"NC",S375&lt;&gt;"SF",S375&lt;&gt;""),AND(U375&lt;&gt;"NA",U375&lt;&gt;"C",U375&lt;&gt;"NC",U375&lt;&gt;"SF",U375&lt;&gt;""),AND(W375&lt;&gt;"NA",W375&lt;&gt;"C",W375&lt;&gt;"NC",W375&lt;&gt;"SF",W375&lt;&gt;"")),"FALSO",IF(AND(O375="NA",Q375="NA",S375="NA",U375="NA",W375="NA"),"NA",IF(OR(O375="NC",Q375="NC",S375="NC",U375="NC",W375="NC",O375="SF",Q375="SF",S375="SF",U375="SF",W375="SF"),"NC",IF(OR(O375="C",Q375="C",S375="C",U375="C",W375="C"),"C","")))))</f>
        <v>C</v>
      </c>
      <c r="AA375" s="197" t="str">
        <f>IF(AND(Y375="C",Z375="C"),"UTILIZOU O PDA CORRETAMENTE",IF(AND(Y375="C",Z375="NC"),"UTILIZOU O PDA CORRETAMENTE. NÃO HÁ FOTOS DE TODAS AS ETAPAS",IF(AND(Y375="NC",Z375="NC"),"NÃO UTILIZOU O PDA",IF(AND(Y375="NA",Z375="NA"),"NÃO AVALIADO POR FALHA DE SINCRONISMO"))))</f>
        <v>UTILIZOU O PDA CORRETAMENTE</v>
      </c>
      <c r="AB375" s="90" t="s">
        <v>207</v>
      </c>
      <c r="AC375" s="158" t="s">
        <v>6</v>
      </c>
      <c r="AD375" s="149" t="str">
        <f>E375</f>
        <v>SÃO PAULO</v>
      </c>
      <c r="AE375" s="93" t="s">
        <v>64</v>
      </c>
    </row>
    <row r="376" spans="1:31" ht="30" customHeight="1">
      <c r="A376" s="162" t="s">
        <v>201</v>
      </c>
      <c r="B376" s="176">
        <v>2620252336</v>
      </c>
      <c r="C376" s="176" t="s">
        <v>135</v>
      </c>
      <c r="D376" s="176" t="s">
        <v>125</v>
      </c>
      <c r="E376" s="176" t="s">
        <v>5</v>
      </c>
      <c r="F376" s="176" t="s">
        <v>835</v>
      </c>
      <c r="G376" s="176">
        <v>44</v>
      </c>
      <c r="H376" s="176"/>
      <c r="I376" s="176" t="s">
        <v>479</v>
      </c>
      <c r="J376" s="176" t="s">
        <v>1600</v>
      </c>
      <c r="K376" s="176" t="s">
        <v>1946</v>
      </c>
      <c r="L376" s="204">
        <v>46161.666666666664</v>
      </c>
      <c r="M376" s="204">
        <v>46161.669444444444</v>
      </c>
      <c r="N376" s="176" t="s">
        <v>221</v>
      </c>
      <c r="O376" s="155" t="s">
        <v>207</v>
      </c>
      <c r="P376" s="90"/>
      <c r="Q376" s="144" t="s">
        <v>207</v>
      </c>
      <c r="R376" s="90"/>
      <c r="S376" s="144" t="s">
        <v>207</v>
      </c>
      <c r="T376" s="90"/>
      <c r="U376" s="144" t="s">
        <v>207</v>
      </c>
      <c r="V376" s="90"/>
      <c r="W376" s="144" t="s">
        <v>207</v>
      </c>
      <c r="X376" s="90"/>
      <c r="Y376" s="144" t="s">
        <v>207</v>
      </c>
      <c r="Z376" s="177" t="str">
        <f>IF(AND(O376="",Q376="",S376="",U376="",W376=""),"",IF(OR(AND(O376&lt;&gt;"NA",O376&lt;&gt;"C",O376&lt;&gt;"NC",O376&lt;&gt;"SF",O376&lt;&gt;""),AND(Q376&lt;&gt;"NA",Q376&lt;&gt;"C",Q376&lt;&gt;"NC",Q376&lt;&gt;"SF",Q376&lt;&gt;""),AND(S376&lt;&gt;"NA",S376&lt;&gt;"C",S376&lt;&gt;"NC",S376&lt;&gt;"SF",S376&lt;&gt;""),AND(U376&lt;&gt;"NA",U376&lt;&gt;"C",U376&lt;&gt;"NC",U376&lt;&gt;"SF",U376&lt;&gt;""),AND(W376&lt;&gt;"NA",W376&lt;&gt;"C",W376&lt;&gt;"NC",W376&lt;&gt;"SF",W376&lt;&gt;"")),"FALSO",IF(AND(O376="NA",Q376="NA",S376="NA",U376="NA",W376="NA"),"NA",IF(OR(O376="NC",Q376="NC",S376="NC",U376="NC",W376="NC",O376="SF",Q376="SF",S376="SF",U376="SF",W376="SF"),"NC",IF(OR(O376="C",Q376="C",S376="C",U376="C",W376="C"),"C","")))))</f>
        <v>C</v>
      </c>
      <c r="AA376" s="197" t="str">
        <f>IF(AND(Y376="C",Z376="C"),"UTILIZOU O PDA CORRETAMENTE",IF(AND(Y376="C",Z376="NC"),"UTILIZOU O PDA CORRETAMENTE. NÃO HÁ FOTOS DE TODAS AS ETAPAS",IF(AND(Y376="NC",Z376="NC"),"NÃO UTILIZOU O PDA",IF(AND(Y376="NA",Z376="NA"),"NÃO AVALIADO POR FALHA DE SINCRONISMO"))))</f>
        <v>UTILIZOU O PDA CORRETAMENTE</v>
      </c>
      <c r="AB376" s="90" t="s">
        <v>207</v>
      </c>
      <c r="AC376" s="158" t="s">
        <v>6</v>
      </c>
      <c r="AD376" s="149" t="str">
        <f>E376</f>
        <v>SÃO PAULO</v>
      </c>
      <c r="AE376" s="93" t="s">
        <v>64</v>
      </c>
    </row>
    <row r="377" spans="1:31" ht="30" customHeight="1">
      <c r="A377" s="221" t="s">
        <v>201</v>
      </c>
      <c r="B377" s="222">
        <v>2693295206</v>
      </c>
      <c r="C377" s="222" t="s">
        <v>128</v>
      </c>
      <c r="D377" s="222" t="s">
        <v>64</v>
      </c>
      <c r="E377" s="222" t="s">
        <v>5</v>
      </c>
      <c r="F377" s="222" t="s">
        <v>1947</v>
      </c>
      <c r="G377" s="222">
        <v>161</v>
      </c>
      <c r="H377" s="222" t="s">
        <v>314</v>
      </c>
      <c r="I377" s="222" t="s">
        <v>332</v>
      </c>
      <c r="J377" s="222" t="s">
        <v>1591</v>
      </c>
      <c r="K377" s="222"/>
      <c r="L377" s="223">
        <v>46156.565972222219</v>
      </c>
      <c r="M377" s="223">
        <v>46156.568749999999</v>
      </c>
      <c r="N377" s="222" t="s">
        <v>1592</v>
      </c>
      <c r="O377" s="155" t="s">
        <v>207</v>
      </c>
      <c r="P377" s="90"/>
      <c r="Q377" s="144" t="s">
        <v>207</v>
      </c>
      <c r="R377" s="90"/>
      <c r="S377" s="144" t="s">
        <v>207</v>
      </c>
      <c r="T377" s="90"/>
      <c r="U377" s="144" t="s">
        <v>207</v>
      </c>
      <c r="V377" s="90"/>
      <c r="W377" s="144" t="s">
        <v>207</v>
      </c>
      <c r="X377" s="90"/>
      <c r="Y377" s="144" t="s">
        <v>207</v>
      </c>
      <c r="Z377" s="177" t="str">
        <f>IF(AND(O377="",Q377="",S377="",U377="",W377=""),"",IF(OR(AND(O377&lt;&gt;"NA",O377&lt;&gt;"C",O377&lt;&gt;"NC",O377&lt;&gt;"SF",O377&lt;&gt;""),AND(Q377&lt;&gt;"NA",Q377&lt;&gt;"C",Q377&lt;&gt;"NC",Q377&lt;&gt;"SF",Q377&lt;&gt;""),AND(S377&lt;&gt;"NA",S377&lt;&gt;"C",S377&lt;&gt;"NC",S377&lt;&gt;"SF",S377&lt;&gt;""),AND(U377&lt;&gt;"NA",U377&lt;&gt;"C",U377&lt;&gt;"NC",U377&lt;&gt;"SF",U377&lt;&gt;""),AND(W377&lt;&gt;"NA",W377&lt;&gt;"C",W377&lt;&gt;"NC",W377&lt;&gt;"SF",W377&lt;&gt;"")),"FALSO",IF(AND(O377="NA",Q377="NA",S377="NA",U377="NA",W377="NA"),"NA",IF(OR(O377="NC",Q377="NC",S377="NC",U377="NC",W377="NC",O377="SF",Q377="SF",S377="SF",U377="SF",W377="SF"),"NC",IF(OR(O377="C",Q377="C",S377="C",U377="C",W377="C"),"C","")))))</f>
        <v>C</v>
      </c>
      <c r="AA377" s="197" t="str">
        <f>IF(AND(Y377="C",Z377="C"),"UTILIZOU O PDA CORRETAMENTE",IF(AND(Y377="C",Z377="NC"),"UTILIZOU O PDA CORRETAMENTE. NÃO HÁ FOTOS DE TODAS AS ETAPAS",IF(AND(Y377="NC",Z377="NC"),"NÃO UTILIZOU O PDA",IF(AND(Y377="NA",Z377="NA"),"NÃO AVALIADO POR FALHA DE SINCRONISMO"))))</f>
        <v>UTILIZOU O PDA CORRETAMENTE</v>
      </c>
      <c r="AB377" s="90" t="s">
        <v>207</v>
      </c>
      <c r="AC377" s="158" t="s">
        <v>6</v>
      </c>
      <c r="AD377" s="149" t="str">
        <f>E377</f>
        <v>SÃO PAULO</v>
      </c>
      <c r="AE377" s="93" t="s">
        <v>64</v>
      </c>
    </row>
    <row r="378" spans="1:31" ht="30" customHeight="1">
      <c r="A378" s="162" t="s">
        <v>201</v>
      </c>
      <c r="B378" s="176">
        <v>2692449214</v>
      </c>
      <c r="C378" s="176" t="s">
        <v>128</v>
      </c>
      <c r="D378" s="176" t="s">
        <v>64</v>
      </c>
      <c r="E378" s="176" t="s">
        <v>5</v>
      </c>
      <c r="F378" s="176" t="s">
        <v>1323</v>
      </c>
      <c r="G378" s="176">
        <v>3</v>
      </c>
      <c r="H378" s="176"/>
      <c r="I378" s="176" t="s">
        <v>316</v>
      </c>
      <c r="J378" s="176" t="s">
        <v>1591</v>
      </c>
      <c r="K378" s="176"/>
      <c r="L378" s="204">
        <v>46147.67291666667</v>
      </c>
      <c r="M378" s="204">
        <v>46147.688194444447</v>
      </c>
      <c r="N378" s="176" t="s">
        <v>1636</v>
      </c>
      <c r="O378" s="155" t="s">
        <v>207</v>
      </c>
      <c r="P378" s="90"/>
      <c r="Q378" s="144" t="s">
        <v>207</v>
      </c>
      <c r="R378" s="90"/>
      <c r="S378" s="144" t="s">
        <v>207</v>
      </c>
      <c r="T378" s="90"/>
      <c r="U378" s="144" t="s">
        <v>207</v>
      </c>
      <c r="V378" s="90"/>
      <c r="W378" s="144" t="s">
        <v>207</v>
      </c>
      <c r="X378" s="90"/>
      <c r="Y378" s="144" t="s">
        <v>207</v>
      </c>
      <c r="Z378" s="177" t="str">
        <f>IF(AND(O378="",Q378="",S378="",U378="",W378=""),"",IF(OR(AND(O378&lt;&gt;"NA",O378&lt;&gt;"C",O378&lt;&gt;"NC",O378&lt;&gt;"SF",O378&lt;&gt;""),AND(Q378&lt;&gt;"NA",Q378&lt;&gt;"C",Q378&lt;&gt;"NC",Q378&lt;&gt;"SF",Q378&lt;&gt;""),AND(S378&lt;&gt;"NA",S378&lt;&gt;"C",S378&lt;&gt;"NC",S378&lt;&gt;"SF",S378&lt;&gt;""),AND(U378&lt;&gt;"NA",U378&lt;&gt;"C",U378&lt;&gt;"NC",U378&lt;&gt;"SF",U378&lt;&gt;""),AND(W378&lt;&gt;"NA",W378&lt;&gt;"C",W378&lt;&gt;"NC",W378&lt;&gt;"SF",W378&lt;&gt;"")),"FALSO",IF(AND(O378="NA",Q378="NA",S378="NA",U378="NA",W378="NA"),"NA",IF(OR(O378="NC",Q378="NC",S378="NC",U378="NC",W378="NC",O378="SF",Q378="SF",S378="SF",U378="SF",W378="SF"),"NC",IF(OR(O378="C",Q378="C",S378="C",U378="C",W378="C"),"C","")))))</f>
        <v>C</v>
      </c>
      <c r="AA378" s="197" t="str">
        <f>IF(AND(Y378="C",Z378="C"),"UTILIZOU O PDA CORRETAMENTE",IF(AND(Y378="C",Z378="NC"),"UTILIZOU O PDA CORRETAMENTE. NÃO HÁ FOTOS DE TODAS AS ETAPAS",IF(AND(Y378="NC",Z378="NC"),"NÃO UTILIZOU O PDA",IF(AND(Y378="NA",Z378="NA"),"NÃO AVALIADO POR FALHA DE SINCRONISMO"))))</f>
        <v>UTILIZOU O PDA CORRETAMENTE</v>
      </c>
      <c r="AB378" s="90" t="s">
        <v>207</v>
      </c>
      <c r="AC378" s="158" t="s">
        <v>6</v>
      </c>
      <c r="AD378" s="149" t="str">
        <f>E378</f>
        <v>SÃO PAULO</v>
      </c>
      <c r="AE378" s="93" t="s">
        <v>64</v>
      </c>
    </row>
    <row r="379" spans="1:31" ht="30" customHeight="1">
      <c r="A379" s="221" t="s">
        <v>201</v>
      </c>
      <c r="B379" s="222">
        <v>2693333573</v>
      </c>
      <c r="C379" s="222" t="s">
        <v>128</v>
      </c>
      <c r="D379" s="222" t="s">
        <v>64</v>
      </c>
      <c r="E379" s="222" t="s">
        <v>5</v>
      </c>
      <c r="F379" s="222" t="s">
        <v>1323</v>
      </c>
      <c r="G379" s="222">
        <v>1497</v>
      </c>
      <c r="H379" s="222" t="s">
        <v>217</v>
      </c>
      <c r="I379" s="222" t="s">
        <v>316</v>
      </c>
      <c r="J379" s="222" t="s">
        <v>1618</v>
      </c>
      <c r="K379" s="222" t="s">
        <v>1948</v>
      </c>
      <c r="L379" s="223">
        <v>46156.638888888891</v>
      </c>
      <c r="M379" s="223">
        <v>46156.679861111108</v>
      </c>
      <c r="N379" s="222" t="s">
        <v>226</v>
      </c>
      <c r="O379" s="155" t="s">
        <v>207</v>
      </c>
      <c r="P379" s="90"/>
      <c r="Q379" s="144" t="s">
        <v>207</v>
      </c>
      <c r="R379" s="90"/>
      <c r="S379" s="144" t="s">
        <v>207</v>
      </c>
      <c r="T379" s="90"/>
      <c r="U379" s="144" t="s">
        <v>207</v>
      </c>
      <c r="V379" s="90"/>
      <c r="W379" s="144" t="s">
        <v>207</v>
      </c>
      <c r="X379" s="90"/>
      <c r="Y379" s="144" t="s">
        <v>207</v>
      </c>
      <c r="Z379" s="177" t="str">
        <f>IF(AND(O379="",Q379="",S379="",U379="",W379=""),"",IF(OR(AND(O379&lt;&gt;"NA",O379&lt;&gt;"C",O379&lt;&gt;"NC",O379&lt;&gt;"SF",O379&lt;&gt;""),AND(Q379&lt;&gt;"NA",Q379&lt;&gt;"C",Q379&lt;&gt;"NC",Q379&lt;&gt;"SF",Q379&lt;&gt;""),AND(S379&lt;&gt;"NA",S379&lt;&gt;"C",S379&lt;&gt;"NC",S379&lt;&gt;"SF",S379&lt;&gt;""),AND(U379&lt;&gt;"NA",U379&lt;&gt;"C",U379&lt;&gt;"NC",U379&lt;&gt;"SF",U379&lt;&gt;""),AND(W379&lt;&gt;"NA",W379&lt;&gt;"C",W379&lt;&gt;"NC",W379&lt;&gt;"SF",W379&lt;&gt;"")),"FALSO",IF(AND(O379="NA",Q379="NA",S379="NA",U379="NA",W379="NA"),"NA",IF(OR(O379="NC",Q379="NC",S379="NC",U379="NC",W379="NC",O379="SF",Q379="SF",S379="SF",U379="SF",W379="SF"),"NC",IF(OR(O379="C",Q379="C",S379="C",U379="C",W379="C"),"C","")))))</f>
        <v>C</v>
      </c>
      <c r="AA379" s="197" t="str">
        <f>IF(AND(Y379="C",Z379="C"),"UTILIZOU O PDA CORRETAMENTE",IF(AND(Y379="C",Z379="NC"),"UTILIZOU O PDA CORRETAMENTE. NÃO HÁ FOTOS DE TODAS AS ETAPAS",IF(AND(Y379="NC",Z379="NC"),"NÃO UTILIZOU O PDA",IF(AND(Y379="NA",Z379="NA"),"NÃO AVALIADO POR FALHA DE SINCRONISMO"))))</f>
        <v>UTILIZOU O PDA CORRETAMENTE</v>
      </c>
      <c r="AB379" s="90" t="s">
        <v>207</v>
      </c>
      <c r="AC379" s="158" t="s">
        <v>6</v>
      </c>
      <c r="AD379" s="149" t="str">
        <f>E379</f>
        <v>SÃO PAULO</v>
      </c>
      <c r="AE379" s="93" t="s">
        <v>64</v>
      </c>
    </row>
    <row r="380" spans="1:31" ht="30" customHeight="1">
      <c r="A380" s="162" t="s">
        <v>201</v>
      </c>
      <c r="B380" s="176">
        <v>2693505560</v>
      </c>
      <c r="C380" s="176" t="s">
        <v>128</v>
      </c>
      <c r="D380" s="176" t="s">
        <v>64</v>
      </c>
      <c r="E380" s="176" t="s">
        <v>5</v>
      </c>
      <c r="F380" s="176" t="s">
        <v>1323</v>
      </c>
      <c r="G380" s="176">
        <v>679</v>
      </c>
      <c r="H380" s="176" t="s">
        <v>208</v>
      </c>
      <c r="I380" s="176" t="s">
        <v>316</v>
      </c>
      <c r="J380" s="176" t="s">
        <v>1591</v>
      </c>
      <c r="K380" s="176"/>
      <c r="L380" s="204">
        <v>46159.456250000003</v>
      </c>
      <c r="M380" s="204">
        <v>46159.463194444441</v>
      </c>
      <c r="N380" s="176" t="s">
        <v>1636</v>
      </c>
      <c r="O380" s="155" t="s">
        <v>207</v>
      </c>
      <c r="P380" s="90"/>
      <c r="Q380" s="144" t="s">
        <v>207</v>
      </c>
      <c r="R380" s="90"/>
      <c r="S380" s="144" t="s">
        <v>207</v>
      </c>
      <c r="T380" s="90"/>
      <c r="U380" s="144" t="s">
        <v>207</v>
      </c>
      <c r="V380" s="90"/>
      <c r="W380" s="144" t="s">
        <v>207</v>
      </c>
      <c r="X380" s="90"/>
      <c r="Y380" s="144" t="s">
        <v>207</v>
      </c>
      <c r="Z380" s="177" t="str">
        <f>IF(AND(O380="",Q380="",S380="",U380="",W380=""),"",IF(OR(AND(O380&lt;&gt;"NA",O380&lt;&gt;"C",O380&lt;&gt;"NC",O380&lt;&gt;"SF",O380&lt;&gt;""),AND(Q380&lt;&gt;"NA",Q380&lt;&gt;"C",Q380&lt;&gt;"NC",Q380&lt;&gt;"SF",Q380&lt;&gt;""),AND(S380&lt;&gt;"NA",S380&lt;&gt;"C",S380&lt;&gt;"NC",S380&lt;&gt;"SF",S380&lt;&gt;""),AND(U380&lt;&gt;"NA",U380&lt;&gt;"C",U380&lt;&gt;"NC",U380&lt;&gt;"SF",U380&lt;&gt;""),AND(W380&lt;&gt;"NA",W380&lt;&gt;"C",W380&lt;&gt;"NC",W380&lt;&gt;"SF",W380&lt;&gt;"")),"FALSO",IF(AND(O380="NA",Q380="NA",S380="NA",U380="NA",W380="NA"),"NA",IF(OR(O380="NC",Q380="NC",S380="NC",U380="NC",W380="NC",O380="SF",Q380="SF",S380="SF",U380="SF",W380="SF"),"NC",IF(OR(O380="C",Q380="C",S380="C",U380="C",W380="C"),"C","")))))</f>
        <v>C</v>
      </c>
      <c r="AA380" s="197" t="str">
        <f>IF(AND(Y380="C",Z380="C"),"UTILIZOU O PDA CORRETAMENTE",IF(AND(Y380="C",Z380="NC"),"UTILIZOU O PDA CORRETAMENTE. NÃO HÁ FOTOS DE TODAS AS ETAPAS",IF(AND(Y380="NC",Z380="NC"),"NÃO UTILIZOU O PDA",IF(AND(Y380="NA",Z380="NA"),"NÃO AVALIADO POR FALHA DE SINCRONISMO"))))</f>
        <v>UTILIZOU O PDA CORRETAMENTE</v>
      </c>
      <c r="AB380" s="90" t="s">
        <v>207</v>
      </c>
      <c r="AC380" s="158" t="s">
        <v>6</v>
      </c>
      <c r="AD380" s="149" t="str">
        <f>E380</f>
        <v>SÃO PAULO</v>
      </c>
      <c r="AE380" s="93" t="s">
        <v>64</v>
      </c>
    </row>
    <row r="381" spans="1:31" ht="30" customHeight="1">
      <c r="A381" s="162" t="s">
        <v>201</v>
      </c>
      <c r="B381" s="176">
        <v>2693790429</v>
      </c>
      <c r="C381" s="176" t="s">
        <v>128</v>
      </c>
      <c r="D381" s="176" t="s">
        <v>64</v>
      </c>
      <c r="E381" s="176" t="s">
        <v>5</v>
      </c>
      <c r="F381" s="176" t="s">
        <v>1323</v>
      </c>
      <c r="G381" s="176">
        <v>272</v>
      </c>
      <c r="H381" s="176"/>
      <c r="I381" s="176" t="s">
        <v>316</v>
      </c>
      <c r="J381" s="176" t="s">
        <v>1594</v>
      </c>
      <c r="K381" s="176"/>
      <c r="L381" s="204">
        <v>46163.347222222219</v>
      </c>
      <c r="M381" s="204">
        <v>46163.35833333333</v>
      </c>
      <c r="N381" s="176" t="s">
        <v>1636</v>
      </c>
      <c r="O381" s="155" t="s">
        <v>207</v>
      </c>
      <c r="P381" s="90"/>
      <c r="Q381" s="144" t="s">
        <v>207</v>
      </c>
      <c r="R381" s="90"/>
      <c r="S381" s="144" t="s">
        <v>207</v>
      </c>
      <c r="T381" s="90"/>
      <c r="U381" s="144" t="s">
        <v>207</v>
      </c>
      <c r="V381" s="90"/>
      <c r="W381" s="144" t="s">
        <v>207</v>
      </c>
      <c r="X381" s="90"/>
      <c r="Y381" s="144" t="s">
        <v>207</v>
      </c>
      <c r="Z381" s="177" t="str">
        <f>IF(AND(O381="",Q381="",S381="",U381="",W381=""),"",IF(OR(AND(O381&lt;&gt;"NA",O381&lt;&gt;"C",O381&lt;&gt;"NC",O381&lt;&gt;"SF",O381&lt;&gt;""),AND(Q381&lt;&gt;"NA",Q381&lt;&gt;"C",Q381&lt;&gt;"NC",Q381&lt;&gt;"SF",Q381&lt;&gt;""),AND(S381&lt;&gt;"NA",S381&lt;&gt;"C",S381&lt;&gt;"NC",S381&lt;&gt;"SF",S381&lt;&gt;""),AND(U381&lt;&gt;"NA",U381&lt;&gt;"C",U381&lt;&gt;"NC",U381&lt;&gt;"SF",U381&lt;&gt;""),AND(W381&lt;&gt;"NA",W381&lt;&gt;"C",W381&lt;&gt;"NC",W381&lt;&gt;"SF",W381&lt;&gt;"")),"FALSO",IF(AND(O381="NA",Q381="NA",S381="NA",U381="NA",W381="NA"),"NA",IF(OR(O381="NC",Q381="NC",S381="NC",U381="NC",W381="NC",O381="SF",Q381="SF",S381="SF",U381="SF",W381="SF"),"NC",IF(OR(O381="C",Q381="C",S381="C",U381="C",W381="C"),"C","")))))</f>
        <v>C</v>
      </c>
      <c r="AA381" s="197" t="str">
        <f>IF(AND(Y381="C",Z381="C"),"UTILIZOU O PDA CORRETAMENTE",IF(AND(Y381="C",Z381="NC"),"UTILIZOU O PDA CORRETAMENTE. NÃO HÁ FOTOS DE TODAS AS ETAPAS",IF(AND(Y381="NC",Z381="NC"),"NÃO UTILIZOU O PDA",IF(AND(Y381="NA",Z381="NA"),"NÃO AVALIADO POR FALHA DE SINCRONISMO"))))</f>
        <v>UTILIZOU O PDA CORRETAMENTE</v>
      </c>
      <c r="AB381" s="90" t="s">
        <v>207</v>
      </c>
      <c r="AC381" s="158" t="s">
        <v>6</v>
      </c>
      <c r="AD381" s="149" t="str">
        <f>E381</f>
        <v>SÃO PAULO</v>
      </c>
      <c r="AE381" s="93" t="s">
        <v>64</v>
      </c>
    </row>
    <row r="382" spans="1:31" ht="30" customHeight="1">
      <c r="A382" s="162" t="s">
        <v>201</v>
      </c>
      <c r="B382" s="176">
        <v>2618456679</v>
      </c>
      <c r="C382" s="176" t="s">
        <v>132</v>
      </c>
      <c r="D382" s="176" t="s">
        <v>64</v>
      </c>
      <c r="E382" s="176" t="s">
        <v>5</v>
      </c>
      <c r="F382" s="176" t="s">
        <v>1277</v>
      </c>
      <c r="G382" s="176">
        <v>660</v>
      </c>
      <c r="H382" s="176" t="s">
        <v>217</v>
      </c>
      <c r="I382" s="176" t="s">
        <v>316</v>
      </c>
      <c r="J382" s="176" t="s">
        <v>1594</v>
      </c>
      <c r="K382" s="176" t="s">
        <v>217</v>
      </c>
      <c r="L382" s="204">
        <v>46147.321527777778</v>
      </c>
      <c r="M382" s="204">
        <v>46147.330555555556</v>
      </c>
      <c r="N382" s="176" t="s">
        <v>1636</v>
      </c>
      <c r="O382" s="155" t="s">
        <v>207</v>
      </c>
      <c r="P382" s="90"/>
      <c r="Q382" s="144" t="s">
        <v>207</v>
      </c>
      <c r="R382" s="90"/>
      <c r="S382" s="144" t="s">
        <v>207</v>
      </c>
      <c r="T382" s="90"/>
      <c r="U382" s="144" t="s">
        <v>207</v>
      </c>
      <c r="V382" s="90"/>
      <c r="W382" s="144" t="s">
        <v>207</v>
      </c>
      <c r="X382" s="90"/>
      <c r="Y382" s="144" t="s">
        <v>207</v>
      </c>
      <c r="Z382" s="177" t="str">
        <f>IF(AND(O382="",Q382="",S382="",U382="",W382=""),"",IF(OR(AND(O382&lt;&gt;"NA",O382&lt;&gt;"C",O382&lt;&gt;"NC",O382&lt;&gt;"SF",O382&lt;&gt;""),AND(Q382&lt;&gt;"NA",Q382&lt;&gt;"C",Q382&lt;&gt;"NC",Q382&lt;&gt;"SF",Q382&lt;&gt;""),AND(S382&lt;&gt;"NA",S382&lt;&gt;"C",S382&lt;&gt;"NC",S382&lt;&gt;"SF",S382&lt;&gt;""),AND(U382&lt;&gt;"NA",U382&lt;&gt;"C",U382&lt;&gt;"NC",U382&lt;&gt;"SF",U382&lt;&gt;""),AND(W382&lt;&gt;"NA",W382&lt;&gt;"C",W382&lt;&gt;"NC",W382&lt;&gt;"SF",W382&lt;&gt;"")),"FALSO",IF(AND(O382="NA",Q382="NA",S382="NA",U382="NA",W382="NA"),"NA",IF(OR(O382="NC",Q382="NC",S382="NC",U382="NC",W382="NC",O382="SF",Q382="SF",S382="SF",U382="SF",W382="SF"),"NC",IF(OR(O382="C",Q382="C",S382="C",U382="C",W382="C"),"C","")))))</f>
        <v>C</v>
      </c>
      <c r="AA382" s="197" t="str">
        <f>IF(AND(Y382="C",Z382="C"),"UTILIZOU O PDA CORRETAMENTE",IF(AND(Y382="C",Z382="NC"),"UTILIZOU O PDA CORRETAMENTE. NÃO HÁ FOTOS DE TODAS AS ETAPAS",IF(AND(Y382="NC",Z382="NC"),"NÃO UTILIZOU O PDA",IF(AND(Y382="NA",Z382="NA"),"NÃO AVALIADO POR FALHA DE SINCRONISMO"))))</f>
        <v>UTILIZOU O PDA CORRETAMENTE</v>
      </c>
      <c r="AB382" s="90" t="s">
        <v>207</v>
      </c>
      <c r="AC382" s="158" t="s">
        <v>6</v>
      </c>
      <c r="AD382" s="149" t="str">
        <f>E382</f>
        <v>SÃO PAULO</v>
      </c>
      <c r="AE382" s="93" t="s">
        <v>64</v>
      </c>
    </row>
    <row r="383" spans="1:31" ht="30" customHeight="1">
      <c r="A383" s="162" t="s">
        <v>201</v>
      </c>
      <c r="B383" s="176">
        <v>2693199844</v>
      </c>
      <c r="C383" s="176" t="s">
        <v>128</v>
      </c>
      <c r="D383" s="176" t="s">
        <v>64</v>
      </c>
      <c r="E383" s="176" t="s">
        <v>5</v>
      </c>
      <c r="F383" s="176" t="s">
        <v>1949</v>
      </c>
      <c r="G383" s="176">
        <v>77</v>
      </c>
      <c r="H383" s="176" t="s">
        <v>217</v>
      </c>
      <c r="I383" s="176" t="s">
        <v>272</v>
      </c>
      <c r="J383" s="176" t="s">
        <v>1591</v>
      </c>
      <c r="K383" s="176" t="s">
        <v>217</v>
      </c>
      <c r="L383" s="204">
        <v>46155.468055555553</v>
      </c>
      <c r="M383" s="204">
        <v>46155.472222222219</v>
      </c>
      <c r="N383" s="176" t="s">
        <v>1612</v>
      </c>
      <c r="O383" s="155" t="s">
        <v>207</v>
      </c>
      <c r="P383" s="90"/>
      <c r="Q383" s="144" t="s">
        <v>230</v>
      </c>
      <c r="R383" s="90"/>
      <c r="S383" s="144" t="s">
        <v>207</v>
      </c>
      <c r="T383" s="90"/>
      <c r="U383" s="144" t="s">
        <v>207</v>
      </c>
      <c r="V383" s="90"/>
      <c r="W383" s="144" t="s">
        <v>207</v>
      </c>
      <c r="X383" s="90"/>
      <c r="Y383" s="144" t="s">
        <v>207</v>
      </c>
      <c r="Z383" s="177" t="str">
        <f>IF(AND(O383="",Q383="",S383="",U383="",W383=""),"",IF(OR(AND(O383&lt;&gt;"NA",O383&lt;&gt;"C",O383&lt;&gt;"NC",O383&lt;&gt;"SF",O383&lt;&gt;""),AND(Q383&lt;&gt;"NA",Q383&lt;&gt;"C",Q383&lt;&gt;"NC",Q383&lt;&gt;"SF",Q383&lt;&gt;""),AND(S383&lt;&gt;"NA",S383&lt;&gt;"C",S383&lt;&gt;"NC",S383&lt;&gt;"SF",S383&lt;&gt;""),AND(U383&lt;&gt;"NA",U383&lt;&gt;"C",U383&lt;&gt;"NC",U383&lt;&gt;"SF",U383&lt;&gt;""),AND(W383&lt;&gt;"NA",W383&lt;&gt;"C",W383&lt;&gt;"NC",W383&lt;&gt;"SF",W383&lt;&gt;"")),"FALSO",IF(AND(O383="NA",Q383="NA",S383="NA",U383="NA",W383="NA"),"NA",IF(OR(O383="NC",Q383="NC",S383="NC",U383="NC",W383="NC",O383="SF",Q383="SF",S383="SF",U383="SF",W383="SF"),"NC",IF(OR(O383="C",Q383="C",S383="C",U383="C",W383="C"),"C","")))))</f>
        <v>NC</v>
      </c>
      <c r="AA383" s="197" t="str">
        <f>IF(AND(Y383="C",Z383="C"),"UTILIZOU O PDA CORRETAMENTE",IF(AND(Y383="C",Z383="NC"),"UTILIZOU O PDA CORRETAMENTE. NÃO HÁ FOTOS DE TODAS AS ETAPAS",IF(AND(Y383="NC",Z383="NC"),"NÃO UTILIZOU O PDA",IF(AND(Y383="NA",Z383="NA"),"NÃO AVALIADO POR FALHA DE SINCRONISMO"))))</f>
        <v>UTILIZOU O PDA CORRETAMENTE. NÃO HÁ FOTOS DE TODAS AS ETAPAS</v>
      </c>
      <c r="AB383" s="90" t="s">
        <v>207</v>
      </c>
      <c r="AC383" s="158" t="s">
        <v>6</v>
      </c>
      <c r="AD383" s="149" t="str">
        <f>E383</f>
        <v>SÃO PAULO</v>
      </c>
      <c r="AE383" s="93" t="s">
        <v>64</v>
      </c>
    </row>
    <row r="384" spans="1:31" ht="30" customHeight="1">
      <c r="A384" s="162" t="s">
        <v>201</v>
      </c>
      <c r="B384" s="176">
        <v>2618447577</v>
      </c>
      <c r="C384" s="176" t="s">
        <v>131</v>
      </c>
      <c r="D384" s="176" t="s">
        <v>64</v>
      </c>
      <c r="E384" s="176" t="s">
        <v>5</v>
      </c>
      <c r="F384" s="176" t="s">
        <v>1950</v>
      </c>
      <c r="G384" s="176">
        <v>38</v>
      </c>
      <c r="H384" s="176" t="s">
        <v>217</v>
      </c>
      <c r="I384" s="176" t="s">
        <v>245</v>
      </c>
      <c r="J384" s="176" t="s">
        <v>1594</v>
      </c>
      <c r="K384" s="176" t="s">
        <v>217</v>
      </c>
      <c r="L384" s="204">
        <v>46117.622916666667</v>
      </c>
      <c r="M384" s="204">
        <v>46117.636805555558</v>
      </c>
      <c r="N384" s="176" t="s">
        <v>1636</v>
      </c>
      <c r="O384" s="155" t="s">
        <v>207</v>
      </c>
      <c r="P384" s="90"/>
      <c r="Q384" s="144" t="s">
        <v>207</v>
      </c>
      <c r="R384" s="90"/>
      <c r="S384" s="144" t="s">
        <v>207</v>
      </c>
      <c r="T384" s="90"/>
      <c r="U384" s="144" t="s">
        <v>207</v>
      </c>
      <c r="V384" s="90"/>
      <c r="W384" s="144" t="s">
        <v>207</v>
      </c>
      <c r="X384" s="90"/>
      <c r="Y384" s="144" t="s">
        <v>207</v>
      </c>
      <c r="Z384" s="177" t="str">
        <f>IF(AND(O384="",Q384="",S384="",U384="",W384=""),"",IF(OR(AND(O384&lt;&gt;"NA",O384&lt;&gt;"C",O384&lt;&gt;"NC",O384&lt;&gt;"SF",O384&lt;&gt;""),AND(Q384&lt;&gt;"NA",Q384&lt;&gt;"C",Q384&lt;&gt;"NC",Q384&lt;&gt;"SF",Q384&lt;&gt;""),AND(S384&lt;&gt;"NA",S384&lt;&gt;"C",S384&lt;&gt;"NC",S384&lt;&gt;"SF",S384&lt;&gt;""),AND(U384&lt;&gt;"NA",U384&lt;&gt;"C",U384&lt;&gt;"NC",U384&lt;&gt;"SF",U384&lt;&gt;""),AND(W384&lt;&gt;"NA",W384&lt;&gt;"C",W384&lt;&gt;"NC",W384&lt;&gt;"SF",W384&lt;&gt;"")),"FALSO",IF(AND(O384="NA",Q384="NA",S384="NA",U384="NA",W384="NA"),"NA",IF(OR(O384="NC",Q384="NC",S384="NC",U384="NC",W384="NC",O384="SF",Q384="SF",S384="SF",U384="SF",W384="SF"),"NC",IF(OR(O384="C",Q384="C",S384="C",U384="C",W384="C"),"C","")))))</f>
        <v>C</v>
      </c>
      <c r="AA384" s="197" t="str">
        <f>IF(AND(Y384="C",Z384="C"),"UTILIZOU O PDA CORRETAMENTE",IF(AND(Y384="C",Z384="NC"),"UTILIZOU O PDA CORRETAMENTE. NÃO HÁ FOTOS DE TODAS AS ETAPAS",IF(AND(Y384="NC",Z384="NC"),"NÃO UTILIZOU O PDA",IF(AND(Y384="NA",Z384="NA"),"NÃO AVALIADO POR FALHA DE SINCRONISMO"))))</f>
        <v>UTILIZOU O PDA CORRETAMENTE</v>
      </c>
      <c r="AB384" s="90" t="s">
        <v>207</v>
      </c>
      <c r="AC384" s="158" t="s">
        <v>6</v>
      </c>
      <c r="AD384" s="149" t="str">
        <f>E384</f>
        <v>SÃO PAULO</v>
      </c>
      <c r="AE384" s="93" t="s">
        <v>64</v>
      </c>
    </row>
    <row r="385" spans="1:31" ht="30" customHeight="1">
      <c r="A385" s="162" t="s">
        <v>201</v>
      </c>
      <c r="B385" s="176">
        <v>2693027487</v>
      </c>
      <c r="C385" s="176" t="s">
        <v>128</v>
      </c>
      <c r="D385" s="176" t="s">
        <v>64</v>
      </c>
      <c r="E385" s="176" t="s">
        <v>5</v>
      </c>
      <c r="F385" s="176" t="s">
        <v>1950</v>
      </c>
      <c r="G385" s="176">
        <v>242</v>
      </c>
      <c r="H385" s="176" t="s">
        <v>1951</v>
      </c>
      <c r="I385" s="176" t="s">
        <v>245</v>
      </c>
      <c r="J385" s="176" t="s">
        <v>1591</v>
      </c>
      <c r="K385" s="176"/>
      <c r="L385" s="204">
        <v>46331.620833333334</v>
      </c>
      <c r="M385" s="204">
        <v>46331.631249999999</v>
      </c>
      <c r="N385" s="176" t="s">
        <v>1636</v>
      </c>
      <c r="O385" s="155" t="s">
        <v>207</v>
      </c>
      <c r="P385" s="90"/>
      <c r="Q385" s="144" t="s">
        <v>207</v>
      </c>
      <c r="R385" s="90"/>
      <c r="S385" s="144" t="s">
        <v>207</v>
      </c>
      <c r="T385" s="90"/>
      <c r="U385" s="144" t="s">
        <v>207</v>
      </c>
      <c r="V385" s="90"/>
      <c r="W385" s="144" t="s">
        <v>207</v>
      </c>
      <c r="X385" s="90"/>
      <c r="Y385" s="144" t="s">
        <v>207</v>
      </c>
      <c r="Z385" s="177" t="str">
        <f>IF(AND(O385="",Q385="",S385="",U385="",W385=""),"",IF(OR(AND(O385&lt;&gt;"NA",O385&lt;&gt;"C",O385&lt;&gt;"NC",O385&lt;&gt;"SF",O385&lt;&gt;""),AND(Q385&lt;&gt;"NA",Q385&lt;&gt;"C",Q385&lt;&gt;"NC",Q385&lt;&gt;"SF",Q385&lt;&gt;""),AND(S385&lt;&gt;"NA",S385&lt;&gt;"C",S385&lt;&gt;"NC",S385&lt;&gt;"SF",S385&lt;&gt;""),AND(U385&lt;&gt;"NA",U385&lt;&gt;"C",U385&lt;&gt;"NC",U385&lt;&gt;"SF",U385&lt;&gt;""),AND(W385&lt;&gt;"NA",W385&lt;&gt;"C",W385&lt;&gt;"NC",W385&lt;&gt;"SF",W385&lt;&gt;"")),"FALSO",IF(AND(O385="NA",Q385="NA",S385="NA",U385="NA",W385="NA"),"NA",IF(OR(O385="NC",Q385="NC",S385="NC",U385="NC",W385="NC",O385="SF",Q385="SF",S385="SF",U385="SF",W385="SF"),"NC",IF(OR(O385="C",Q385="C",S385="C",U385="C",W385="C"),"C","")))))</f>
        <v>C</v>
      </c>
      <c r="AA385" s="197" t="str">
        <f>IF(AND(Y385="C",Z385="C"),"UTILIZOU O PDA CORRETAMENTE",IF(AND(Y385="C",Z385="NC"),"UTILIZOU O PDA CORRETAMENTE. NÃO HÁ FOTOS DE TODAS AS ETAPAS",IF(AND(Y385="NC",Z385="NC"),"NÃO UTILIZOU O PDA",IF(AND(Y385="NA",Z385="NA"),"NÃO AVALIADO POR FALHA DE SINCRONISMO"))))</f>
        <v>UTILIZOU O PDA CORRETAMENTE</v>
      </c>
      <c r="AB385" s="90" t="s">
        <v>207</v>
      </c>
      <c r="AC385" s="158" t="s">
        <v>6</v>
      </c>
      <c r="AD385" s="149" t="str">
        <f>E385</f>
        <v>SÃO PAULO</v>
      </c>
      <c r="AE385" s="93" t="s">
        <v>64</v>
      </c>
    </row>
    <row r="386" spans="1:31" ht="30" customHeight="1">
      <c r="A386" s="162" t="s">
        <v>201</v>
      </c>
      <c r="B386" s="176">
        <v>2693519182</v>
      </c>
      <c r="C386" s="176" t="s">
        <v>131</v>
      </c>
      <c r="D386" s="176" t="s">
        <v>64</v>
      </c>
      <c r="E386" s="176" t="s">
        <v>5</v>
      </c>
      <c r="F386" s="176" t="s">
        <v>1406</v>
      </c>
      <c r="G386" s="176">
        <v>484</v>
      </c>
      <c r="H386" s="176"/>
      <c r="I386" s="176" t="s">
        <v>502</v>
      </c>
      <c r="J386" s="176" t="s">
        <v>1594</v>
      </c>
      <c r="K386" s="176"/>
      <c r="L386" s="204">
        <v>46159.607638888891</v>
      </c>
      <c r="M386" s="204">
        <v>46159.60833333333</v>
      </c>
      <c r="N386" s="176" t="s">
        <v>1623</v>
      </c>
      <c r="O386" s="155" t="s">
        <v>207</v>
      </c>
      <c r="P386" s="90"/>
      <c r="Q386" s="144" t="s">
        <v>207</v>
      </c>
      <c r="R386" s="90"/>
      <c r="S386" s="144" t="s">
        <v>207</v>
      </c>
      <c r="T386" s="90"/>
      <c r="U386" s="144" t="s">
        <v>207</v>
      </c>
      <c r="V386" s="90"/>
      <c r="W386" s="144" t="s">
        <v>207</v>
      </c>
      <c r="X386" s="90"/>
      <c r="Y386" s="144" t="s">
        <v>207</v>
      </c>
      <c r="Z386" s="177" t="str">
        <f>IF(AND(O386="",Q386="",S386="",U386="",W386=""),"",IF(OR(AND(O386&lt;&gt;"NA",O386&lt;&gt;"C",O386&lt;&gt;"NC",O386&lt;&gt;"SF",O386&lt;&gt;""),AND(Q386&lt;&gt;"NA",Q386&lt;&gt;"C",Q386&lt;&gt;"NC",Q386&lt;&gt;"SF",Q386&lt;&gt;""),AND(S386&lt;&gt;"NA",S386&lt;&gt;"C",S386&lt;&gt;"NC",S386&lt;&gt;"SF",S386&lt;&gt;""),AND(U386&lt;&gt;"NA",U386&lt;&gt;"C",U386&lt;&gt;"NC",U386&lt;&gt;"SF",U386&lt;&gt;""),AND(W386&lt;&gt;"NA",W386&lt;&gt;"C",W386&lt;&gt;"NC",W386&lt;&gt;"SF",W386&lt;&gt;"")),"FALSO",IF(AND(O386="NA",Q386="NA",S386="NA",U386="NA",W386="NA"),"NA",IF(OR(O386="NC",Q386="NC",S386="NC",U386="NC",W386="NC",O386="SF",Q386="SF",S386="SF",U386="SF",W386="SF"),"NC",IF(OR(O386="C",Q386="C",S386="C",U386="C",W386="C"),"C","")))))</f>
        <v>C</v>
      </c>
      <c r="AA386" s="197" t="str">
        <f>IF(AND(Y386="C",Z386="C"),"UTILIZOU O PDA CORRETAMENTE",IF(AND(Y386="C",Z386="NC"),"UTILIZOU O PDA CORRETAMENTE. NÃO HÁ FOTOS DE TODAS AS ETAPAS",IF(AND(Y386="NC",Z386="NC"),"NÃO UTILIZOU O PDA",IF(AND(Y386="NA",Z386="NA"),"NÃO AVALIADO POR FALHA DE SINCRONISMO"))))</f>
        <v>UTILIZOU O PDA CORRETAMENTE</v>
      </c>
      <c r="AB386" s="90" t="s">
        <v>207</v>
      </c>
      <c r="AC386" s="158" t="s">
        <v>6</v>
      </c>
      <c r="AD386" s="149" t="str">
        <f>E386</f>
        <v>SÃO PAULO</v>
      </c>
      <c r="AE386" s="93" t="s">
        <v>64</v>
      </c>
    </row>
    <row r="387" spans="1:31" ht="30" customHeight="1">
      <c r="A387" s="162" t="s">
        <v>201</v>
      </c>
      <c r="B387" s="176">
        <v>2693394206</v>
      </c>
      <c r="C387" s="176" t="s">
        <v>128</v>
      </c>
      <c r="D387" s="176" t="s">
        <v>64</v>
      </c>
      <c r="E387" s="176" t="s">
        <v>5</v>
      </c>
      <c r="F387" s="176" t="s">
        <v>913</v>
      </c>
      <c r="G387" s="176">
        <v>214</v>
      </c>
      <c r="H387" s="176" t="s">
        <v>304</v>
      </c>
      <c r="I387" s="176" t="s">
        <v>261</v>
      </c>
      <c r="J387" s="176" t="s">
        <v>1689</v>
      </c>
      <c r="K387" s="176" t="s">
        <v>1952</v>
      </c>
      <c r="L387" s="204">
        <v>46158.333333333336</v>
      </c>
      <c r="M387" s="204">
        <v>46158.340277777781</v>
      </c>
      <c r="N387" s="176" t="s">
        <v>1592</v>
      </c>
      <c r="O387" s="155" t="s">
        <v>207</v>
      </c>
      <c r="P387" s="90"/>
      <c r="Q387" s="144" t="s">
        <v>207</v>
      </c>
      <c r="R387" s="90"/>
      <c r="S387" s="144" t="s">
        <v>207</v>
      </c>
      <c r="T387" s="90"/>
      <c r="U387" s="144" t="s">
        <v>207</v>
      </c>
      <c r="V387" s="90"/>
      <c r="W387" s="144" t="s">
        <v>207</v>
      </c>
      <c r="X387" s="90"/>
      <c r="Y387" s="144" t="s">
        <v>207</v>
      </c>
      <c r="Z387" s="177" t="str">
        <f>IF(AND(O387="",Q387="",S387="",U387="",W387=""),"",IF(OR(AND(O387&lt;&gt;"NA",O387&lt;&gt;"C",O387&lt;&gt;"NC",O387&lt;&gt;"SF",O387&lt;&gt;""),AND(Q387&lt;&gt;"NA",Q387&lt;&gt;"C",Q387&lt;&gt;"NC",Q387&lt;&gt;"SF",Q387&lt;&gt;""),AND(S387&lt;&gt;"NA",S387&lt;&gt;"C",S387&lt;&gt;"NC",S387&lt;&gt;"SF",S387&lt;&gt;""),AND(U387&lt;&gt;"NA",U387&lt;&gt;"C",U387&lt;&gt;"NC",U387&lt;&gt;"SF",U387&lt;&gt;""),AND(W387&lt;&gt;"NA",W387&lt;&gt;"C",W387&lt;&gt;"NC",W387&lt;&gt;"SF",W387&lt;&gt;"")),"FALSO",IF(AND(O387="NA",Q387="NA",S387="NA",U387="NA",W387="NA"),"NA",IF(OR(O387="NC",Q387="NC",S387="NC",U387="NC",W387="NC",O387="SF",Q387="SF",S387="SF",U387="SF",W387="SF"),"NC",IF(OR(O387="C",Q387="C",S387="C",U387="C",W387="C"),"C","")))))</f>
        <v>C</v>
      </c>
      <c r="AA387" s="197" t="str">
        <f>IF(AND(Y387="C",Z387="C"),"UTILIZOU O PDA CORRETAMENTE",IF(AND(Y387="C",Z387="NC"),"UTILIZOU O PDA CORRETAMENTE. NÃO HÁ FOTOS DE TODAS AS ETAPAS",IF(AND(Y387="NC",Z387="NC"),"NÃO UTILIZOU O PDA",IF(AND(Y387="NA",Z387="NA"),"NÃO AVALIADO POR FALHA DE SINCRONISMO"))))</f>
        <v>UTILIZOU O PDA CORRETAMENTE</v>
      </c>
      <c r="AB387" s="90" t="s">
        <v>207</v>
      </c>
      <c r="AC387" s="158" t="s">
        <v>6</v>
      </c>
      <c r="AD387" s="149" t="str">
        <f>E387</f>
        <v>SÃO PAULO</v>
      </c>
      <c r="AE387" s="93" t="s">
        <v>64</v>
      </c>
    </row>
    <row r="388" spans="1:31" ht="30" customHeight="1">
      <c r="A388" s="162" t="s">
        <v>201</v>
      </c>
      <c r="B388" s="176">
        <v>2621666437</v>
      </c>
      <c r="C388" s="176" t="s">
        <v>134</v>
      </c>
      <c r="D388" s="176" t="s">
        <v>125</v>
      </c>
      <c r="E388" s="176" t="s">
        <v>5</v>
      </c>
      <c r="F388" s="176" t="s">
        <v>693</v>
      </c>
      <c r="G388" s="176">
        <v>115</v>
      </c>
      <c r="H388" s="176" t="s">
        <v>217</v>
      </c>
      <c r="I388" s="176" t="s">
        <v>439</v>
      </c>
      <c r="J388" s="176" t="s">
        <v>1618</v>
      </c>
      <c r="K388" s="176" t="s">
        <v>1953</v>
      </c>
      <c r="L388" s="204">
        <v>46164.586111111108</v>
      </c>
      <c r="M388" s="204">
        <v>46164.587500000001</v>
      </c>
      <c r="N388" s="176" t="s">
        <v>243</v>
      </c>
      <c r="O388" s="155" t="s">
        <v>230</v>
      </c>
      <c r="P388" s="90"/>
      <c r="Q388" s="144" t="s">
        <v>230</v>
      </c>
      <c r="R388" s="90"/>
      <c r="S388" s="144" t="s">
        <v>230</v>
      </c>
      <c r="T388" s="90"/>
      <c r="U388" s="144" t="s">
        <v>230</v>
      </c>
      <c r="V388" s="90"/>
      <c r="W388" s="144" t="s">
        <v>230</v>
      </c>
      <c r="X388" s="90"/>
      <c r="Y388" s="144" t="s">
        <v>231</v>
      </c>
      <c r="Z388" s="177" t="str">
        <f>IF(AND(O388="",Q388="",S388="",U388="",W388=""),"",IF(OR(AND(O388&lt;&gt;"NA",O388&lt;&gt;"C",O388&lt;&gt;"NC",O388&lt;&gt;"SF",O388&lt;&gt;""),AND(Q388&lt;&gt;"NA",Q388&lt;&gt;"C",Q388&lt;&gt;"NC",Q388&lt;&gt;"SF",Q388&lt;&gt;""),AND(S388&lt;&gt;"NA",S388&lt;&gt;"C",S388&lt;&gt;"NC",S388&lt;&gt;"SF",S388&lt;&gt;""),AND(U388&lt;&gt;"NA",U388&lt;&gt;"C",U388&lt;&gt;"NC",U388&lt;&gt;"SF",U388&lt;&gt;""),AND(W388&lt;&gt;"NA",W388&lt;&gt;"C",W388&lt;&gt;"NC",W388&lt;&gt;"SF",W388&lt;&gt;"")),"FALSO",IF(AND(O388="NA",Q388="NA",S388="NA",U388="NA",W388="NA"),"NA",IF(OR(O388="NC",Q388="NC",S388="NC",U388="NC",W388="NC",O388="SF",Q388="SF",S388="SF",U388="SF",W388="SF"),"NC",IF(OR(O388="C",Q388="C",S388="C",U388="C",W388="C"),"C","")))))</f>
        <v>NC</v>
      </c>
      <c r="AA388" s="197" t="str">
        <f>IF(AND(Y388="C",Z388="C"),"UTILIZOU O PDA CORRETAMENTE",IF(AND(Y388="C",Z388="NC"),"UTILIZOU O PDA CORRETAMENTE. NÃO HÁ FOTOS DE TODAS AS ETAPAS",IF(AND(Y388="NC",Z388="NC"),"NÃO UTILIZOU O PDA",IF(AND(Y388="NA",Z388="NA"),"NÃO AVALIADO POR FALHA DE SINCRONISMO"))))</f>
        <v>NÃO UTILIZOU O PDA</v>
      </c>
      <c r="AB388" s="90" t="s">
        <v>207</v>
      </c>
      <c r="AC388" s="158" t="s">
        <v>6</v>
      </c>
      <c r="AD388" s="149" t="str">
        <f>E388</f>
        <v>SÃO PAULO</v>
      </c>
      <c r="AE388" s="93" t="s">
        <v>64</v>
      </c>
    </row>
    <row r="389" spans="1:31" ht="30" customHeight="1">
      <c r="A389" s="162" t="s">
        <v>201</v>
      </c>
      <c r="B389" s="176">
        <v>2694228481</v>
      </c>
      <c r="C389" s="176" t="s">
        <v>1719</v>
      </c>
      <c r="D389" s="176" t="s">
        <v>64</v>
      </c>
      <c r="E389" s="176" t="s">
        <v>5</v>
      </c>
      <c r="F389" s="176" t="s">
        <v>1954</v>
      </c>
      <c r="G389" s="176">
        <v>327</v>
      </c>
      <c r="H389" s="176" t="s">
        <v>1687</v>
      </c>
      <c r="I389" s="176" t="s">
        <v>325</v>
      </c>
      <c r="J389" s="176" t="s">
        <v>1721</v>
      </c>
      <c r="K389" s="176" t="s">
        <v>1955</v>
      </c>
      <c r="L389" s="204">
        <v>46169.520138888889</v>
      </c>
      <c r="M389" s="204">
        <v>46169.521527777775</v>
      </c>
      <c r="N389" s="176" t="s">
        <v>1596</v>
      </c>
      <c r="O389" s="155" t="s">
        <v>207</v>
      </c>
      <c r="P389" s="90"/>
      <c r="Q389" s="144" t="s">
        <v>207</v>
      </c>
      <c r="R389" s="90"/>
      <c r="S389" s="144" t="s">
        <v>207</v>
      </c>
      <c r="T389" s="90"/>
      <c r="U389" s="144" t="s">
        <v>207</v>
      </c>
      <c r="V389" s="90"/>
      <c r="W389" s="144" t="s">
        <v>207</v>
      </c>
      <c r="X389" s="90"/>
      <c r="Y389" s="144" t="s">
        <v>207</v>
      </c>
      <c r="Z389" s="177" t="str">
        <f>IF(AND(O389="",Q389="",S389="",U389="",W389=""),"",IF(OR(AND(O389&lt;&gt;"NA",O389&lt;&gt;"C",O389&lt;&gt;"NC",O389&lt;&gt;"SF",O389&lt;&gt;""),AND(Q389&lt;&gt;"NA",Q389&lt;&gt;"C",Q389&lt;&gt;"NC",Q389&lt;&gt;"SF",Q389&lt;&gt;""),AND(S389&lt;&gt;"NA",S389&lt;&gt;"C",S389&lt;&gt;"NC",S389&lt;&gt;"SF",S389&lt;&gt;""),AND(U389&lt;&gt;"NA",U389&lt;&gt;"C",U389&lt;&gt;"NC",U389&lt;&gt;"SF",U389&lt;&gt;""),AND(W389&lt;&gt;"NA",W389&lt;&gt;"C",W389&lt;&gt;"NC",W389&lt;&gt;"SF",W389&lt;&gt;"")),"FALSO",IF(AND(O389="NA",Q389="NA",S389="NA",U389="NA",W389="NA"),"NA",IF(OR(O389="NC",Q389="NC",S389="NC",U389="NC",W389="NC",O389="SF",Q389="SF",S389="SF",U389="SF",W389="SF"),"NC",IF(OR(O389="C",Q389="C",S389="C",U389="C",W389="C"),"C","")))))</f>
        <v>C</v>
      </c>
      <c r="AA389" s="197" t="str">
        <f>IF(AND(Y389="C",Z389="C"),"UTILIZOU O PDA CORRETAMENTE",IF(AND(Y389="C",Z389="NC"),"UTILIZOU O PDA CORRETAMENTE. NÃO HÁ FOTOS DE TODAS AS ETAPAS",IF(AND(Y389="NC",Z389="NC"),"NÃO UTILIZOU O PDA",IF(AND(Y389="NA",Z389="NA"),"NÃO AVALIADO POR FALHA DE SINCRONISMO"))))</f>
        <v>UTILIZOU O PDA CORRETAMENTE</v>
      </c>
      <c r="AB389" s="90" t="s">
        <v>207</v>
      </c>
      <c r="AC389" s="158" t="s">
        <v>6</v>
      </c>
      <c r="AD389" s="149" t="str">
        <f>E389</f>
        <v>SÃO PAULO</v>
      </c>
      <c r="AE389" s="93" t="s">
        <v>64</v>
      </c>
    </row>
    <row r="390" spans="1:31" ht="30" customHeight="1">
      <c r="A390" s="162" t="s">
        <v>201</v>
      </c>
      <c r="B390" s="176">
        <v>2621854788</v>
      </c>
      <c r="C390" s="176" t="s">
        <v>1956</v>
      </c>
      <c r="D390" s="176" t="s">
        <v>64</v>
      </c>
      <c r="E390" s="176" t="s">
        <v>5</v>
      </c>
      <c r="F390" s="176" t="s">
        <v>817</v>
      </c>
      <c r="G390" s="176">
        <v>179</v>
      </c>
      <c r="H390" s="176" t="s">
        <v>260</v>
      </c>
      <c r="I390" s="176" t="s">
        <v>241</v>
      </c>
      <c r="J390" s="176" t="s">
        <v>1591</v>
      </c>
      <c r="K390" s="176" t="s">
        <v>217</v>
      </c>
      <c r="L390" s="204">
        <v>46167.662499999999</v>
      </c>
      <c r="M390" s="204">
        <v>46167.663194444445</v>
      </c>
      <c r="N390" s="176" t="s">
        <v>1614</v>
      </c>
      <c r="O390" s="155" t="s">
        <v>207</v>
      </c>
      <c r="P390" s="90"/>
      <c r="Q390" s="144" t="s">
        <v>207</v>
      </c>
      <c r="R390" s="90"/>
      <c r="S390" s="144" t="s">
        <v>207</v>
      </c>
      <c r="T390" s="90"/>
      <c r="U390" s="144" t="s">
        <v>207</v>
      </c>
      <c r="V390" s="90"/>
      <c r="W390" s="144" t="s">
        <v>207</v>
      </c>
      <c r="X390" s="90"/>
      <c r="Y390" s="144" t="s">
        <v>207</v>
      </c>
      <c r="Z390" s="177" t="str">
        <f>IF(AND(O390="",Q390="",S390="",U390="",W390=""),"",IF(OR(AND(O390&lt;&gt;"NA",O390&lt;&gt;"C",O390&lt;&gt;"NC",O390&lt;&gt;"SF",O390&lt;&gt;""),AND(Q390&lt;&gt;"NA",Q390&lt;&gt;"C",Q390&lt;&gt;"NC",Q390&lt;&gt;"SF",Q390&lt;&gt;""),AND(S390&lt;&gt;"NA",S390&lt;&gt;"C",S390&lt;&gt;"NC",S390&lt;&gt;"SF",S390&lt;&gt;""),AND(U390&lt;&gt;"NA",U390&lt;&gt;"C",U390&lt;&gt;"NC",U390&lt;&gt;"SF",U390&lt;&gt;""),AND(W390&lt;&gt;"NA",W390&lt;&gt;"C",W390&lt;&gt;"NC",W390&lt;&gt;"SF",W390&lt;&gt;"")),"FALSO",IF(AND(O390="NA",Q390="NA",S390="NA",U390="NA",W390="NA"),"NA",IF(OR(O390="NC",Q390="NC",S390="NC",U390="NC",W390="NC",O390="SF",Q390="SF",S390="SF",U390="SF",W390="SF"),"NC",IF(OR(O390="C",Q390="C",S390="C",U390="C",W390="C"),"C","")))))</f>
        <v>C</v>
      </c>
      <c r="AA390" s="197" t="str">
        <f>IF(AND(Y390="C",Z390="C"),"UTILIZOU O PDA CORRETAMENTE",IF(AND(Y390="C",Z390="NC"),"UTILIZOU O PDA CORRETAMENTE. NÃO HÁ FOTOS DE TODAS AS ETAPAS",IF(AND(Y390="NC",Z390="NC"),"NÃO UTILIZOU O PDA",IF(AND(Y390="NA",Z390="NA"),"NÃO AVALIADO POR FALHA DE SINCRONISMO"))))</f>
        <v>UTILIZOU O PDA CORRETAMENTE</v>
      </c>
      <c r="AB390" s="90" t="s">
        <v>207</v>
      </c>
      <c r="AC390" s="158" t="s">
        <v>6</v>
      </c>
      <c r="AD390" s="149" t="str">
        <f>E390</f>
        <v>SÃO PAULO</v>
      </c>
      <c r="AE390" s="93" t="s">
        <v>64</v>
      </c>
    </row>
    <row r="391" spans="1:31" ht="30" customHeight="1">
      <c r="A391" s="221" t="s">
        <v>201</v>
      </c>
      <c r="B391" s="222">
        <v>2620323644</v>
      </c>
      <c r="C391" s="222" t="s">
        <v>128</v>
      </c>
      <c r="D391" s="222" t="s">
        <v>64</v>
      </c>
      <c r="E391" s="222" t="s">
        <v>5</v>
      </c>
      <c r="F391" s="222" t="s">
        <v>1957</v>
      </c>
      <c r="G391" s="222">
        <v>920</v>
      </c>
      <c r="H391" s="222"/>
      <c r="I391" s="222" t="s">
        <v>295</v>
      </c>
      <c r="J391" s="222" t="s">
        <v>1591</v>
      </c>
      <c r="K391" s="222" t="s">
        <v>1958</v>
      </c>
      <c r="L391" s="223">
        <v>46156.609027777777</v>
      </c>
      <c r="M391" s="223">
        <v>46156.624305555553</v>
      </c>
      <c r="N391" s="222" t="s">
        <v>1598</v>
      </c>
      <c r="O391" s="155" t="s">
        <v>207</v>
      </c>
      <c r="P391" s="90"/>
      <c r="Q391" s="144" t="s">
        <v>207</v>
      </c>
      <c r="R391" s="90"/>
      <c r="S391" s="144" t="s">
        <v>207</v>
      </c>
      <c r="T391" s="90"/>
      <c r="U391" s="144" t="s">
        <v>207</v>
      </c>
      <c r="V391" s="90"/>
      <c r="W391" s="144" t="s">
        <v>207</v>
      </c>
      <c r="X391" s="90"/>
      <c r="Y391" s="144" t="s">
        <v>207</v>
      </c>
      <c r="Z391" s="177" t="str">
        <f>IF(AND(O391="",Q391="",S391="",U391="",W391=""),"",IF(OR(AND(O391&lt;&gt;"NA",O391&lt;&gt;"C",O391&lt;&gt;"NC",O391&lt;&gt;"SF",O391&lt;&gt;""),AND(Q391&lt;&gt;"NA",Q391&lt;&gt;"C",Q391&lt;&gt;"NC",Q391&lt;&gt;"SF",Q391&lt;&gt;""),AND(S391&lt;&gt;"NA",S391&lt;&gt;"C",S391&lt;&gt;"NC",S391&lt;&gt;"SF",S391&lt;&gt;""),AND(U391&lt;&gt;"NA",U391&lt;&gt;"C",U391&lt;&gt;"NC",U391&lt;&gt;"SF",U391&lt;&gt;""),AND(W391&lt;&gt;"NA",W391&lt;&gt;"C",W391&lt;&gt;"NC",W391&lt;&gt;"SF",W391&lt;&gt;"")),"FALSO",IF(AND(O391="NA",Q391="NA",S391="NA",U391="NA",W391="NA"),"NA",IF(OR(O391="NC",Q391="NC",S391="NC",U391="NC",W391="NC",O391="SF",Q391="SF",S391="SF",U391="SF",W391="SF"),"NC",IF(OR(O391="C",Q391="C",S391="C",U391="C",W391="C"),"C","")))))</f>
        <v>C</v>
      </c>
      <c r="AA391" s="197" t="str">
        <f>IF(AND(Y391="C",Z391="C"),"UTILIZOU O PDA CORRETAMENTE",IF(AND(Y391="C",Z391="NC"),"UTILIZOU O PDA CORRETAMENTE. NÃO HÁ FOTOS DE TODAS AS ETAPAS",IF(AND(Y391="NC",Z391="NC"),"NÃO UTILIZOU O PDA",IF(AND(Y391="NA",Z391="NA"),"NÃO AVALIADO POR FALHA DE SINCRONISMO"))))</f>
        <v>UTILIZOU O PDA CORRETAMENTE</v>
      </c>
      <c r="AB391" s="90" t="s">
        <v>207</v>
      </c>
      <c r="AC391" s="158" t="s">
        <v>6</v>
      </c>
      <c r="AD391" s="149" t="str">
        <f>E391</f>
        <v>SÃO PAULO</v>
      </c>
      <c r="AE391" s="93" t="s">
        <v>64</v>
      </c>
    </row>
    <row r="392" spans="1:31" ht="30" customHeight="1">
      <c r="A392" s="162" t="s">
        <v>201</v>
      </c>
      <c r="B392" s="176">
        <v>2693134052</v>
      </c>
      <c r="C392" s="176" t="s">
        <v>128</v>
      </c>
      <c r="D392" s="176" t="s">
        <v>64</v>
      </c>
      <c r="E392" s="176" t="s">
        <v>5</v>
      </c>
      <c r="F392" s="176" t="s">
        <v>1959</v>
      </c>
      <c r="G392" s="176">
        <v>722</v>
      </c>
      <c r="H392" s="176"/>
      <c r="I392" s="176" t="s">
        <v>316</v>
      </c>
      <c r="J392" s="176" t="s">
        <v>1591</v>
      </c>
      <c r="K392" s="176"/>
      <c r="L392" s="204">
        <v>46154.570138888892</v>
      </c>
      <c r="M392" s="204">
        <v>46154.574305555558</v>
      </c>
      <c r="N392" s="176" t="s">
        <v>1636</v>
      </c>
      <c r="O392" s="155" t="s">
        <v>207</v>
      </c>
      <c r="P392" s="90"/>
      <c r="Q392" s="144" t="s">
        <v>207</v>
      </c>
      <c r="R392" s="90"/>
      <c r="S392" s="144" t="s">
        <v>207</v>
      </c>
      <c r="T392" s="90"/>
      <c r="U392" s="144" t="s">
        <v>207</v>
      </c>
      <c r="V392" s="90"/>
      <c r="W392" s="144" t="s">
        <v>207</v>
      </c>
      <c r="X392" s="90"/>
      <c r="Y392" s="144" t="s">
        <v>207</v>
      </c>
      <c r="Z392" s="177" t="str">
        <f>IF(AND(O392="",Q392="",S392="",U392="",W392=""),"",IF(OR(AND(O392&lt;&gt;"NA",O392&lt;&gt;"C",O392&lt;&gt;"NC",O392&lt;&gt;"SF",O392&lt;&gt;""),AND(Q392&lt;&gt;"NA",Q392&lt;&gt;"C",Q392&lt;&gt;"NC",Q392&lt;&gt;"SF",Q392&lt;&gt;""),AND(S392&lt;&gt;"NA",S392&lt;&gt;"C",S392&lt;&gt;"NC",S392&lt;&gt;"SF",S392&lt;&gt;""),AND(U392&lt;&gt;"NA",U392&lt;&gt;"C",U392&lt;&gt;"NC",U392&lt;&gt;"SF",U392&lt;&gt;""),AND(W392&lt;&gt;"NA",W392&lt;&gt;"C",W392&lt;&gt;"NC",W392&lt;&gt;"SF",W392&lt;&gt;"")),"FALSO",IF(AND(O392="NA",Q392="NA",S392="NA",U392="NA",W392="NA"),"NA",IF(OR(O392="NC",Q392="NC",S392="NC",U392="NC",W392="NC",O392="SF",Q392="SF",S392="SF",U392="SF",W392="SF"),"NC",IF(OR(O392="C",Q392="C",S392="C",U392="C",W392="C"),"C","")))))</f>
        <v>C</v>
      </c>
      <c r="AA392" s="197" t="str">
        <f>IF(AND(Y392="C",Z392="C"),"UTILIZOU O PDA CORRETAMENTE",IF(AND(Y392="C",Z392="NC"),"UTILIZOU O PDA CORRETAMENTE. NÃO HÁ FOTOS DE TODAS AS ETAPAS",IF(AND(Y392="NC",Z392="NC"),"NÃO UTILIZOU O PDA",IF(AND(Y392="NA",Z392="NA"),"NÃO AVALIADO POR FALHA DE SINCRONISMO"))))</f>
        <v>UTILIZOU O PDA CORRETAMENTE</v>
      </c>
      <c r="AB392" s="90" t="s">
        <v>207</v>
      </c>
      <c r="AC392" s="158" t="s">
        <v>6</v>
      </c>
      <c r="AD392" s="149" t="str">
        <f>E392</f>
        <v>SÃO PAULO</v>
      </c>
      <c r="AE392" s="93" t="s">
        <v>64</v>
      </c>
    </row>
    <row r="393" spans="1:31" ht="30" customHeight="1">
      <c r="A393" s="162" t="s">
        <v>201</v>
      </c>
      <c r="B393" s="176">
        <v>2692137499</v>
      </c>
      <c r="C393" s="176" t="s">
        <v>128</v>
      </c>
      <c r="D393" s="176" t="s">
        <v>64</v>
      </c>
      <c r="E393" s="176" t="s">
        <v>5</v>
      </c>
      <c r="F393" s="176" t="s">
        <v>1960</v>
      </c>
      <c r="G393" s="176">
        <v>581</v>
      </c>
      <c r="H393" s="176" t="s">
        <v>217</v>
      </c>
      <c r="I393" s="176" t="s">
        <v>1041</v>
      </c>
      <c r="J393" s="176" t="s">
        <v>1591</v>
      </c>
      <c r="K393" s="176" t="s">
        <v>217</v>
      </c>
      <c r="L393" s="204">
        <v>46027.674305555556</v>
      </c>
      <c r="M393" s="204">
        <v>46027.681250000001</v>
      </c>
      <c r="N393" s="176" t="s">
        <v>1650</v>
      </c>
      <c r="O393" s="155" t="s">
        <v>207</v>
      </c>
      <c r="P393" s="90"/>
      <c r="Q393" s="144" t="s">
        <v>207</v>
      </c>
      <c r="R393" s="90"/>
      <c r="S393" s="144" t="s">
        <v>207</v>
      </c>
      <c r="T393" s="90"/>
      <c r="U393" s="144" t="s">
        <v>207</v>
      </c>
      <c r="V393" s="90"/>
      <c r="W393" s="144" t="s">
        <v>207</v>
      </c>
      <c r="X393" s="90"/>
      <c r="Y393" s="144" t="s">
        <v>207</v>
      </c>
      <c r="Z393" s="177" t="str">
        <f>IF(AND(O393="",Q393="",S393="",U393="",W393=""),"",IF(OR(AND(O393&lt;&gt;"NA",O393&lt;&gt;"C",O393&lt;&gt;"NC",O393&lt;&gt;"SF",O393&lt;&gt;""),AND(Q393&lt;&gt;"NA",Q393&lt;&gt;"C",Q393&lt;&gt;"NC",Q393&lt;&gt;"SF",Q393&lt;&gt;""),AND(S393&lt;&gt;"NA",S393&lt;&gt;"C",S393&lt;&gt;"NC",S393&lt;&gt;"SF",S393&lt;&gt;""),AND(U393&lt;&gt;"NA",U393&lt;&gt;"C",U393&lt;&gt;"NC",U393&lt;&gt;"SF",U393&lt;&gt;""),AND(W393&lt;&gt;"NA",W393&lt;&gt;"C",W393&lt;&gt;"NC",W393&lt;&gt;"SF",W393&lt;&gt;"")),"FALSO",IF(AND(O393="NA",Q393="NA",S393="NA",U393="NA",W393="NA"),"NA",IF(OR(O393="NC",Q393="NC",S393="NC",U393="NC",W393="NC",O393="SF",Q393="SF",S393="SF",U393="SF",W393="SF"),"NC",IF(OR(O393="C",Q393="C",S393="C",U393="C",W393="C"),"C","")))))</f>
        <v>C</v>
      </c>
      <c r="AA393" s="197" t="str">
        <f>IF(AND(Y393="C",Z393="C"),"UTILIZOU O PDA CORRETAMENTE",IF(AND(Y393="C",Z393="NC"),"UTILIZOU O PDA CORRETAMENTE. NÃO HÁ FOTOS DE TODAS AS ETAPAS",IF(AND(Y393="NC",Z393="NC"),"NÃO UTILIZOU O PDA",IF(AND(Y393="NA",Z393="NA"),"NÃO AVALIADO POR FALHA DE SINCRONISMO"))))</f>
        <v>UTILIZOU O PDA CORRETAMENTE</v>
      </c>
      <c r="AB393" s="90" t="s">
        <v>207</v>
      </c>
      <c r="AC393" s="158" t="s">
        <v>6</v>
      </c>
      <c r="AD393" s="149" t="str">
        <f>E393</f>
        <v>SÃO PAULO</v>
      </c>
      <c r="AE393" s="93" t="s">
        <v>64</v>
      </c>
    </row>
    <row r="394" spans="1:31" ht="30" customHeight="1">
      <c r="A394" s="162" t="s">
        <v>201</v>
      </c>
      <c r="B394" s="176">
        <v>2692469913</v>
      </c>
      <c r="C394" s="176" t="s">
        <v>132</v>
      </c>
      <c r="D394" s="176" t="s">
        <v>64</v>
      </c>
      <c r="E394" s="176" t="s">
        <v>5</v>
      </c>
      <c r="F394" s="176" t="s">
        <v>1960</v>
      </c>
      <c r="G394" s="176">
        <v>339</v>
      </c>
      <c r="H394" s="176" t="s">
        <v>208</v>
      </c>
      <c r="I394" s="176" t="s">
        <v>1041</v>
      </c>
      <c r="J394" s="176" t="s">
        <v>1591</v>
      </c>
      <c r="K394" s="176"/>
      <c r="L394" s="204">
        <v>46178.40625</v>
      </c>
      <c r="M394" s="204">
        <v>46178.407638888886</v>
      </c>
      <c r="N394" s="176" t="s">
        <v>1614</v>
      </c>
      <c r="O394" s="155" t="s">
        <v>207</v>
      </c>
      <c r="P394" s="90"/>
      <c r="Q394" s="144" t="s">
        <v>207</v>
      </c>
      <c r="R394" s="90"/>
      <c r="S394" s="144" t="s">
        <v>207</v>
      </c>
      <c r="T394" s="90"/>
      <c r="U394" s="144" t="s">
        <v>207</v>
      </c>
      <c r="V394" s="90"/>
      <c r="W394" s="144" t="s">
        <v>207</v>
      </c>
      <c r="X394" s="90"/>
      <c r="Y394" s="144" t="s">
        <v>207</v>
      </c>
      <c r="Z394" s="177" t="str">
        <f>IF(AND(O394="",Q394="",S394="",U394="",W394=""),"",IF(OR(AND(O394&lt;&gt;"NA",O394&lt;&gt;"C",O394&lt;&gt;"NC",O394&lt;&gt;"SF",O394&lt;&gt;""),AND(Q394&lt;&gt;"NA",Q394&lt;&gt;"C",Q394&lt;&gt;"NC",Q394&lt;&gt;"SF",Q394&lt;&gt;""),AND(S394&lt;&gt;"NA",S394&lt;&gt;"C",S394&lt;&gt;"NC",S394&lt;&gt;"SF",S394&lt;&gt;""),AND(U394&lt;&gt;"NA",U394&lt;&gt;"C",U394&lt;&gt;"NC",U394&lt;&gt;"SF",U394&lt;&gt;""),AND(W394&lt;&gt;"NA",W394&lt;&gt;"C",W394&lt;&gt;"NC",W394&lt;&gt;"SF",W394&lt;&gt;"")),"FALSO",IF(AND(O394="NA",Q394="NA",S394="NA",U394="NA",W394="NA"),"NA",IF(OR(O394="NC",Q394="NC",S394="NC",U394="NC",W394="NC",O394="SF",Q394="SF",S394="SF",U394="SF",W394="SF"),"NC",IF(OR(O394="C",Q394="C",S394="C",U394="C",W394="C"),"C","")))))</f>
        <v>C</v>
      </c>
      <c r="AA394" s="197" t="str">
        <f>IF(AND(Y394="C",Z394="C"),"UTILIZOU O PDA CORRETAMENTE",IF(AND(Y394="C",Z394="NC"),"UTILIZOU O PDA CORRETAMENTE. NÃO HÁ FOTOS DE TODAS AS ETAPAS",IF(AND(Y394="NC",Z394="NC"),"NÃO UTILIZOU O PDA",IF(AND(Y394="NA",Z394="NA"),"NÃO AVALIADO POR FALHA DE SINCRONISMO"))))</f>
        <v>UTILIZOU O PDA CORRETAMENTE</v>
      </c>
      <c r="AB394" s="90" t="s">
        <v>207</v>
      </c>
      <c r="AC394" s="158" t="s">
        <v>6</v>
      </c>
      <c r="AD394" s="149" t="str">
        <f>E394</f>
        <v>SÃO PAULO</v>
      </c>
      <c r="AE394" s="93" t="s">
        <v>64</v>
      </c>
    </row>
    <row r="395" spans="1:31" ht="30" customHeight="1">
      <c r="A395" s="162" t="s">
        <v>201</v>
      </c>
      <c r="B395" s="176">
        <v>2692797031</v>
      </c>
      <c r="C395" s="176" t="s">
        <v>128</v>
      </c>
      <c r="D395" s="176" t="s">
        <v>64</v>
      </c>
      <c r="E395" s="176" t="s">
        <v>5</v>
      </c>
      <c r="F395" s="176" t="s">
        <v>531</v>
      </c>
      <c r="G395" s="176">
        <v>991</v>
      </c>
      <c r="H395" s="176" t="s">
        <v>217</v>
      </c>
      <c r="I395" s="176" t="s">
        <v>254</v>
      </c>
      <c r="J395" s="176" t="s">
        <v>1591</v>
      </c>
      <c r="K395" s="176" t="s">
        <v>1961</v>
      </c>
      <c r="L395" s="204">
        <v>46239.574305555558</v>
      </c>
      <c r="M395" s="204">
        <v>46239.593055555553</v>
      </c>
      <c r="N395" s="176" t="s">
        <v>1598</v>
      </c>
      <c r="O395" s="155" t="s">
        <v>207</v>
      </c>
      <c r="P395" s="90"/>
      <c r="Q395" s="144" t="s">
        <v>207</v>
      </c>
      <c r="R395" s="90"/>
      <c r="S395" s="144" t="s">
        <v>207</v>
      </c>
      <c r="T395" s="90"/>
      <c r="U395" s="144" t="s">
        <v>207</v>
      </c>
      <c r="V395" s="90"/>
      <c r="W395" s="144" t="s">
        <v>207</v>
      </c>
      <c r="X395" s="90"/>
      <c r="Y395" s="144" t="s">
        <v>207</v>
      </c>
      <c r="Z395" s="177" t="str">
        <f>IF(AND(O395="",Q395="",S395="",U395="",W395=""),"",IF(OR(AND(O395&lt;&gt;"NA",O395&lt;&gt;"C",O395&lt;&gt;"NC",O395&lt;&gt;"SF",O395&lt;&gt;""),AND(Q395&lt;&gt;"NA",Q395&lt;&gt;"C",Q395&lt;&gt;"NC",Q395&lt;&gt;"SF",Q395&lt;&gt;""),AND(S395&lt;&gt;"NA",S395&lt;&gt;"C",S395&lt;&gt;"NC",S395&lt;&gt;"SF",S395&lt;&gt;""),AND(U395&lt;&gt;"NA",U395&lt;&gt;"C",U395&lt;&gt;"NC",U395&lt;&gt;"SF",U395&lt;&gt;""),AND(W395&lt;&gt;"NA",W395&lt;&gt;"C",W395&lt;&gt;"NC",W395&lt;&gt;"SF",W395&lt;&gt;"")),"FALSO",IF(AND(O395="NA",Q395="NA",S395="NA",U395="NA",W395="NA"),"NA",IF(OR(O395="NC",Q395="NC",S395="NC",U395="NC",W395="NC",O395="SF",Q395="SF",S395="SF",U395="SF",W395="SF"),"NC",IF(OR(O395="C",Q395="C",S395="C",U395="C",W395="C"),"C","")))))</f>
        <v>C</v>
      </c>
      <c r="AA395" s="197" t="str">
        <f>IF(AND(Y395="C",Z395="C"),"UTILIZOU O PDA CORRETAMENTE",IF(AND(Y395="C",Z395="NC"),"UTILIZOU O PDA CORRETAMENTE. NÃO HÁ FOTOS DE TODAS AS ETAPAS",IF(AND(Y395="NC",Z395="NC"),"NÃO UTILIZOU O PDA",IF(AND(Y395="NA",Z395="NA"),"NÃO AVALIADO POR FALHA DE SINCRONISMO"))))</f>
        <v>UTILIZOU O PDA CORRETAMENTE</v>
      </c>
      <c r="AB395" s="90" t="s">
        <v>207</v>
      </c>
      <c r="AC395" s="158" t="s">
        <v>6</v>
      </c>
      <c r="AD395" s="149" t="str">
        <f>E395</f>
        <v>SÃO PAULO</v>
      </c>
      <c r="AE395" s="93" t="s">
        <v>64</v>
      </c>
    </row>
    <row r="396" spans="1:31" ht="30" customHeight="1">
      <c r="A396" s="221" t="s">
        <v>201</v>
      </c>
      <c r="B396" s="222">
        <v>2620234357</v>
      </c>
      <c r="C396" s="222" t="s">
        <v>132</v>
      </c>
      <c r="D396" s="222" t="s">
        <v>64</v>
      </c>
      <c r="E396" s="222" t="s">
        <v>5</v>
      </c>
      <c r="F396" s="222" t="s">
        <v>531</v>
      </c>
      <c r="G396" s="222">
        <v>408</v>
      </c>
      <c r="H396" s="222" t="s">
        <v>203</v>
      </c>
      <c r="I396" s="222" t="s">
        <v>254</v>
      </c>
      <c r="J396" s="222" t="s">
        <v>1591</v>
      </c>
      <c r="K396" s="222" t="s">
        <v>217</v>
      </c>
      <c r="L396" s="223">
        <v>46156.456944444442</v>
      </c>
      <c r="M396" s="223">
        <v>46156.462500000001</v>
      </c>
      <c r="N396" s="222" t="s">
        <v>1131</v>
      </c>
      <c r="O396" s="155" t="s">
        <v>207</v>
      </c>
      <c r="P396" s="90"/>
      <c r="Q396" s="144" t="s">
        <v>207</v>
      </c>
      <c r="R396" s="90"/>
      <c r="S396" s="144" t="s">
        <v>207</v>
      </c>
      <c r="T396" s="90"/>
      <c r="U396" s="144" t="s">
        <v>207</v>
      </c>
      <c r="V396" s="90"/>
      <c r="W396" s="144" t="s">
        <v>207</v>
      </c>
      <c r="X396" s="90"/>
      <c r="Y396" s="144" t="s">
        <v>207</v>
      </c>
      <c r="Z396" s="177" t="str">
        <f>IF(AND(O396="",Q396="",S396="",U396="",W396=""),"",IF(OR(AND(O396&lt;&gt;"NA",O396&lt;&gt;"C",O396&lt;&gt;"NC",O396&lt;&gt;"SF",O396&lt;&gt;""),AND(Q396&lt;&gt;"NA",Q396&lt;&gt;"C",Q396&lt;&gt;"NC",Q396&lt;&gt;"SF",Q396&lt;&gt;""),AND(S396&lt;&gt;"NA",S396&lt;&gt;"C",S396&lt;&gt;"NC",S396&lt;&gt;"SF",S396&lt;&gt;""),AND(U396&lt;&gt;"NA",U396&lt;&gt;"C",U396&lt;&gt;"NC",U396&lt;&gt;"SF",U396&lt;&gt;""),AND(W396&lt;&gt;"NA",W396&lt;&gt;"C",W396&lt;&gt;"NC",W396&lt;&gt;"SF",W396&lt;&gt;"")),"FALSO",IF(AND(O396="NA",Q396="NA",S396="NA",U396="NA",W396="NA"),"NA",IF(OR(O396="NC",Q396="NC",S396="NC",U396="NC",W396="NC",O396="SF",Q396="SF",S396="SF",U396="SF",W396="SF"),"NC",IF(OR(O396="C",Q396="C",S396="C",U396="C",W396="C"),"C","")))))</f>
        <v>C</v>
      </c>
      <c r="AA396" s="197" t="str">
        <f>IF(AND(Y396="C",Z396="C"),"UTILIZOU O PDA CORRETAMENTE",IF(AND(Y396="C",Z396="NC"),"UTILIZOU O PDA CORRETAMENTE. NÃO HÁ FOTOS DE TODAS AS ETAPAS",IF(AND(Y396="NC",Z396="NC"),"NÃO UTILIZOU O PDA",IF(AND(Y396="NA",Z396="NA"),"NÃO AVALIADO POR FALHA DE SINCRONISMO"))))</f>
        <v>UTILIZOU O PDA CORRETAMENTE</v>
      </c>
      <c r="AB396" s="90" t="s">
        <v>207</v>
      </c>
      <c r="AC396" s="158" t="s">
        <v>6</v>
      </c>
      <c r="AD396" s="149" t="str">
        <f>E396</f>
        <v>SÃO PAULO</v>
      </c>
      <c r="AE396" s="93" t="s">
        <v>64</v>
      </c>
    </row>
    <row r="397" spans="1:31" ht="30" customHeight="1">
      <c r="A397" s="162" t="s">
        <v>201</v>
      </c>
      <c r="B397" s="176">
        <v>2621662832</v>
      </c>
      <c r="C397" s="176" t="s">
        <v>128</v>
      </c>
      <c r="D397" s="176" t="s">
        <v>64</v>
      </c>
      <c r="E397" s="176" t="s">
        <v>5</v>
      </c>
      <c r="F397" s="176" t="s">
        <v>1962</v>
      </c>
      <c r="G397" s="176">
        <v>132</v>
      </c>
      <c r="H397" s="176" t="s">
        <v>217</v>
      </c>
      <c r="I397" s="176" t="s">
        <v>245</v>
      </c>
      <c r="J397" s="176" t="s">
        <v>1591</v>
      </c>
      <c r="K397" s="176" t="s">
        <v>217</v>
      </c>
      <c r="L397" s="204">
        <v>46165.416666666664</v>
      </c>
      <c r="M397" s="204">
        <v>46165.420138888891</v>
      </c>
      <c r="N397" s="176" t="s">
        <v>1614</v>
      </c>
      <c r="O397" s="155" t="s">
        <v>207</v>
      </c>
      <c r="P397" s="90"/>
      <c r="Q397" s="144" t="s">
        <v>207</v>
      </c>
      <c r="R397" s="90"/>
      <c r="S397" s="144" t="s">
        <v>207</v>
      </c>
      <c r="T397" s="90"/>
      <c r="U397" s="144" t="s">
        <v>207</v>
      </c>
      <c r="V397" s="90"/>
      <c r="W397" s="144" t="s">
        <v>207</v>
      </c>
      <c r="X397" s="90"/>
      <c r="Y397" s="144" t="s">
        <v>207</v>
      </c>
      <c r="Z397" s="177" t="str">
        <f>IF(AND(O397="",Q397="",S397="",U397="",W397=""),"",IF(OR(AND(O397&lt;&gt;"NA",O397&lt;&gt;"C",O397&lt;&gt;"NC",O397&lt;&gt;"SF",O397&lt;&gt;""),AND(Q397&lt;&gt;"NA",Q397&lt;&gt;"C",Q397&lt;&gt;"NC",Q397&lt;&gt;"SF",Q397&lt;&gt;""),AND(S397&lt;&gt;"NA",S397&lt;&gt;"C",S397&lt;&gt;"NC",S397&lt;&gt;"SF",S397&lt;&gt;""),AND(U397&lt;&gt;"NA",U397&lt;&gt;"C",U397&lt;&gt;"NC",U397&lt;&gt;"SF",U397&lt;&gt;""),AND(W397&lt;&gt;"NA",W397&lt;&gt;"C",W397&lt;&gt;"NC",W397&lt;&gt;"SF",W397&lt;&gt;"")),"FALSO",IF(AND(O397="NA",Q397="NA",S397="NA",U397="NA",W397="NA"),"NA",IF(OR(O397="NC",Q397="NC",S397="NC",U397="NC",W397="NC",O397="SF",Q397="SF",S397="SF",U397="SF",W397="SF"),"NC",IF(OR(O397="C",Q397="C",S397="C",U397="C",W397="C"),"C","")))))</f>
        <v>C</v>
      </c>
      <c r="AA397" s="197" t="str">
        <f>IF(AND(Y397="C",Z397="C"),"UTILIZOU O PDA CORRETAMENTE",IF(AND(Y397="C",Z397="NC"),"UTILIZOU O PDA CORRETAMENTE. NÃO HÁ FOTOS DE TODAS AS ETAPAS",IF(AND(Y397="NC",Z397="NC"),"NÃO UTILIZOU O PDA",IF(AND(Y397="NA",Z397="NA"),"NÃO AVALIADO POR FALHA DE SINCRONISMO"))))</f>
        <v>UTILIZOU O PDA CORRETAMENTE</v>
      </c>
      <c r="AB397" s="90" t="s">
        <v>207</v>
      </c>
      <c r="AC397" s="158" t="s">
        <v>6</v>
      </c>
      <c r="AD397" s="149" t="str">
        <f>E397</f>
        <v>SÃO PAULO</v>
      </c>
      <c r="AE397" s="93" t="s">
        <v>64</v>
      </c>
    </row>
    <row r="398" spans="1:31" ht="30" customHeight="1">
      <c r="A398" s="221" t="s">
        <v>201</v>
      </c>
      <c r="B398" s="222">
        <v>2620227073</v>
      </c>
      <c r="C398" s="222" t="s">
        <v>128</v>
      </c>
      <c r="D398" s="222" t="s">
        <v>64</v>
      </c>
      <c r="E398" s="222" t="s">
        <v>5</v>
      </c>
      <c r="F398" s="222" t="s">
        <v>676</v>
      </c>
      <c r="G398" s="222">
        <v>1060</v>
      </c>
      <c r="H398" s="222" t="s">
        <v>217</v>
      </c>
      <c r="I398" s="222" t="s">
        <v>397</v>
      </c>
      <c r="J398" s="222" t="s">
        <v>1591</v>
      </c>
      <c r="K398" s="222" t="s">
        <v>1741</v>
      </c>
      <c r="L398" s="223">
        <v>46156.478472222225</v>
      </c>
      <c r="M398" s="223">
        <v>46156.482638888891</v>
      </c>
      <c r="N398" s="222" t="s">
        <v>1680</v>
      </c>
      <c r="O398" s="155" t="s">
        <v>207</v>
      </c>
      <c r="P398" s="90"/>
      <c r="Q398" s="144" t="s">
        <v>207</v>
      </c>
      <c r="R398" s="90"/>
      <c r="S398" s="144" t="s">
        <v>207</v>
      </c>
      <c r="T398" s="90"/>
      <c r="U398" s="144" t="s">
        <v>207</v>
      </c>
      <c r="V398" s="90"/>
      <c r="W398" s="144" t="s">
        <v>207</v>
      </c>
      <c r="X398" s="90"/>
      <c r="Y398" s="144" t="s">
        <v>207</v>
      </c>
      <c r="Z398" s="177" t="str">
        <f>IF(AND(O398="",Q398="",S398="",U398="",W398=""),"",IF(OR(AND(O398&lt;&gt;"NA",O398&lt;&gt;"C",O398&lt;&gt;"NC",O398&lt;&gt;"SF",O398&lt;&gt;""),AND(Q398&lt;&gt;"NA",Q398&lt;&gt;"C",Q398&lt;&gt;"NC",Q398&lt;&gt;"SF",Q398&lt;&gt;""),AND(S398&lt;&gt;"NA",S398&lt;&gt;"C",S398&lt;&gt;"NC",S398&lt;&gt;"SF",S398&lt;&gt;""),AND(U398&lt;&gt;"NA",U398&lt;&gt;"C",U398&lt;&gt;"NC",U398&lt;&gt;"SF",U398&lt;&gt;""),AND(W398&lt;&gt;"NA",W398&lt;&gt;"C",W398&lt;&gt;"NC",W398&lt;&gt;"SF",W398&lt;&gt;"")),"FALSO",IF(AND(O398="NA",Q398="NA",S398="NA",U398="NA",W398="NA"),"NA",IF(OR(O398="NC",Q398="NC",S398="NC",U398="NC",W398="NC",O398="SF",Q398="SF",S398="SF",U398="SF",W398="SF"),"NC",IF(OR(O398="C",Q398="C",S398="C",U398="C",W398="C"),"C","")))))</f>
        <v>C</v>
      </c>
      <c r="AA398" s="197" t="str">
        <f>IF(AND(Y398="C",Z398="C"),"UTILIZOU O PDA CORRETAMENTE",IF(AND(Y398="C",Z398="NC"),"UTILIZOU O PDA CORRETAMENTE. NÃO HÁ FOTOS DE TODAS AS ETAPAS",IF(AND(Y398="NC",Z398="NC"),"NÃO UTILIZOU O PDA",IF(AND(Y398="NA",Z398="NA"),"NÃO AVALIADO POR FALHA DE SINCRONISMO"))))</f>
        <v>UTILIZOU O PDA CORRETAMENTE</v>
      </c>
      <c r="AB398" s="90" t="s">
        <v>207</v>
      </c>
      <c r="AC398" s="158" t="s">
        <v>6</v>
      </c>
      <c r="AD398" s="149" t="str">
        <f>E398</f>
        <v>SÃO PAULO</v>
      </c>
      <c r="AE398" s="93" t="s">
        <v>64</v>
      </c>
    </row>
    <row r="399" spans="1:31" ht="30" customHeight="1">
      <c r="A399" s="221" t="s">
        <v>201</v>
      </c>
      <c r="B399" s="222">
        <v>2693247181</v>
      </c>
      <c r="C399" s="222" t="s">
        <v>132</v>
      </c>
      <c r="D399" s="222" t="s">
        <v>64</v>
      </c>
      <c r="E399" s="222" t="s">
        <v>5</v>
      </c>
      <c r="F399" s="222" t="s">
        <v>676</v>
      </c>
      <c r="G399" s="222">
        <v>1213</v>
      </c>
      <c r="H399" s="222" t="s">
        <v>217</v>
      </c>
      <c r="I399" s="222" t="s">
        <v>397</v>
      </c>
      <c r="J399" s="222" t="s">
        <v>1594</v>
      </c>
      <c r="K399" s="222" t="s">
        <v>1801</v>
      </c>
      <c r="L399" s="223">
        <v>46156.470138888886</v>
      </c>
      <c r="M399" s="223">
        <v>46156.474999999999</v>
      </c>
      <c r="N399" s="222" t="s">
        <v>1680</v>
      </c>
      <c r="O399" s="155" t="s">
        <v>207</v>
      </c>
      <c r="P399" s="90"/>
      <c r="Q399" s="144" t="s">
        <v>207</v>
      </c>
      <c r="R399" s="90"/>
      <c r="S399" s="144" t="s">
        <v>207</v>
      </c>
      <c r="T399" s="90"/>
      <c r="U399" s="144" t="s">
        <v>207</v>
      </c>
      <c r="V399" s="90"/>
      <c r="W399" s="144" t="s">
        <v>207</v>
      </c>
      <c r="X399" s="90"/>
      <c r="Y399" s="144" t="s">
        <v>207</v>
      </c>
      <c r="Z399" s="177" t="str">
        <f>IF(AND(O399="",Q399="",S399="",U399="",W399=""),"",IF(OR(AND(O399&lt;&gt;"NA",O399&lt;&gt;"C",O399&lt;&gt;"NC",O399&lt;&gt;"SF",O399&lt;&gt;""),AND(Q399&lt;&gt;"NA",Q399&lt;&gt;"C",Q399&lt;&gt;"NC",Q399&lt;&gt;"SF",Q399&lt;&gt;""),AND(S399&lt;&gt;"NA",S399&lt;&gt;"C",S399&lt;&gt;"NC",S399&lt;&gt;"SF",S399&lt;&gt;""),AND(U399&lt;&gt;"NA",U399&lt;&gt;"C",U399&lt;&gt;"NC",U399&lt;&gt;"SF",U399&lt;&gt;""),AND(W399&lt;&gt;"NA",W399&lt;&gt;"C",W399&lt;&gt;"NC",W399&lt;&gt;"SF",W399&lt;&gt;"")),"FALSO",IF(AND(O399="NA",Q399="NA",S399="NA",U399="NA",W399="NA"),"NA",IF(OR(O399="NC",Q399="NC",S399="NC",U399="NC",W399="NC",O399="SF",Q399="SF",S399="SF",U399="SF",W399="SF"),"NC",IF(OR(O399="C",Q399="C",S399="C",U399="C",W399="C"),"C","")))))</f>
        <v>C</v>
      </c>
      <c r="AA399" s="197" t="str">
        <f>IF(AND(Y399="C",Z399="C"),"UTILIZOU O PDA CORRETAMENTE",IF(AND(Y399="C",Z399="NC"),"UTILIZOU O PDA CORRETAMENTE. NÃO HÁ FOTOS DE TODAS AS ETAPAS",IF(AND(Y399="NC",Z399="NC"),"NÃO UTILIZOU O PDA",IF(AND(Y399="NA",Z399="NA"),"NÃO AVALIADO POR FALHA DE SINCRONISMO"))))</f>
        <v>UTILIZOU O PDA CORRETAMENTE</v>
      </c>
      <c r="AB399" s="90" t="s">
        <v>207</v>
      </c>
      <c r="AC399" s="158" t="s">
        <v>6</v>
      </c>
      <c r="AD399" s="149" t="str">
        <f>E399</f>
        <v>SÃO PAULO</v>
      </c>
      <c r="AE399" s="93" t="s">
        <v>64</v>
      </c>
    </row>
    <row r="400" spans="1:31" ht="30" customHeight="1">
      <c r="A400" s="162" t="s">
        <v>201</v>
      </c>
      <c r="B400" s="176">
        <v>2620936949</v>
      </c>
      <c r="C400" s="176" t="s">
        <v>128</v>
      </c>
      <c r="D400" s="176" t="s">
        <v>64</v>
      </c>
      <c r="E400" s="176" t="s">
        <v>5</v>
      </c>
      <c r="F400" s="176" t="s">
        <v>676</v>
      </c>
      <c r="G400" s="176">
        <v>1010</v>
      </c>
      <c r="H400" s="176" t="s">
        <v>314</v>
      </c>
      <c r="I400" s="176" t="s">
        <v>397</v>
      </c>
      <c r="J400" s="176" t="s">
        <v>1591</v>
      </c>
      <c r="K400" s="176" t="s">
        <v>1741</v>
      </c>
      <c r="L400" s="204">
        <v>46161.456250000003</v>
      </c>
      <c r="M400" s="204">
        <v>46161.459722222222</v>
      </c>
      <c r="N400" s="176" t="s">
        <v>1680</v>
      </c>
      <c r="O400" s="155" t="s">
        <v>207</v>
      </c>
      <c r="P400" s="90"/>
      <c r="Q400" s="144" t="s">
        <v>207</v>
      </c>
      <c r="R400" s="90"/>
      <c r="S400" s="144" t="s">
        <v>207</v>
      </c>
      <c r="T400" s="90"/>
      <c r="U400" s="144" t="s">
        <v>207</v>
      </c>
      <c r="V400" s="90"/>
      <c r="W400" s="144" t="s">
        <v>207</v>
      </c>
      <c r="X400" s="90"/>
      <c r="Y400" s="144" t="s">
        <v>207</v>
      </c>
      <c r="Z400" s="177" t="str">
        <f>IF(AND(O400="",Q400="",S400="",U400="",W400=""),"",IF(OR(AND(O400&lt;&gt;"NA",O400&lt;&gt;"C",O400&lt;&gt;"NC",O400&lt;&gt;"SF",O400&lt;&gt;""),AND(Q400&lt;&gt;"NA",Q400&lt;&gt;"C",Q400&lt;&gt;"NC",Q400&lt;&gt;"SF",Q400&lt;&gt;""),AND(S400&lt;&gt;"NA",S400&lt;&gt;"C",S400&lt;&gt;"NC",S400&lt;&gt;"SF",S400&lt;&gt;""),AND(U400&lt;&gt;"NA",U400&lt;&gt;"C",U400&lt;&gt;"NC",U400&lt;&gt;"SF",U400&lt;&gt;""),AND(W400&lt;&gt;"NA",W400&lt;&gt;"C",W400&lt;&gt;"NC",W400&lt;&gt;"SF",W400&lt;&gt;"")),"FALSO",IF(AND(O400="NA",Q400="NA",S400="NA",U400="NA",W400="NA"),"NA",IF(OR(O400="NC",Q400="NC",S400="NC",U400="NC",W400="NC",O400="SF",Q400="SF",S400="SF",U400="SF",W400="SF"),"NC",IF(OR(O400="C",Q400="C",S400="C",U400="C",W400="C"),"C","")))))</f>
        <v>C</v>
      </c>
      <c r="AA400" s="197" t="str">
        <f>IF(AND(Y400="C",Z400="C"),"UTILIZOU O PDA CORRETAMENTE",IF(AND(Y400="C",Z400="NC"),"UTILIZOU O PDA CORRETAMENTE. NÃO HÁ FOTOS DE TODAS AS ETAPAS",IF(AND(Y400="NC",Z400="NC"),"NÃO UTILIZOU O PDA",IF(AND(Y400="NA",Z400="NA"),"NÃO AVALIADO POR FALHA DE SINCRONISMO"))))</f>
        <v>UTILIZOU O PDA CORRETAMENTE</v>
      </c>
      <c r="AB400" s="90" t="s">
        <v>207</v>
      </c>
      <c r="AC400" s="158" t="s">
        <v>6</v>
      </c>
      <c r="AD400" s="149" t="str">
        <f>E400</f>
        <v>SÃO PAULO</v>
      </c>
      <c r="AE400" s="93" t="s">
        <v>64</v>
      </c>
    </row>
    <row r="401" spans="1:31" ht="30" customHeight="1">
      <c r="A401" s="162" t="s">
        <v>201</v>
      </c>
      <c r="B401" s="176">
        <v>2618478849</v>
      </c>
      <c r="C401" s="176" t="s">
        <v>128</v>
      </c>
      <c r="D401" s="176" t="s">
        <v>64</v>
      </c>
      <c r="E401" s="176" t="s">
        <v>5</v>
      </c>
      <c r="F401" s="176" t="s">
        <v>1963</v>
      </c>
      <c r="G401" s="176">
        <v>400</v>
      </c>
      <c r="H401" s="176" t="s">
        <v>217</v>
      </c>
      <c r="I401" s="176" t="s">
        <v>316</v>
      </c>
      <c r="J401" s="176" t="s">
        <v>1591</v>
      </c>
      <c r="K401" s="176" t="s">
        <v>1964</v>
      </c>
      <c r="L401" s="204">
        <v>46147.381249999999</v>
      </c>
      <c r="M401" s="204">
        <v>46147.386111111111</v>
      </c>
      <c r="N401" s="176" t="s">
        <v>1657</v>
      </c>
      <c r="O401" s="155" t="s">
        <v>207</v>
      </c>
      <c r="P401" s="90"/>
      <c r="Q401" s="144" t="s">
        <v>207</v>
      </c>
      <c r="R401" s="90"/>
      <c r="S401" s="144" t="s">
        <v>207</v>
      </c>
      <c r="T401" s="90"/>
      <c r="U401" s="144" t="s">
        <v>207</v>
      </c>
      <c r="V401" s="90"/>
      <c r="W401" s="144" t="s">
        <v>207</v>
      </c>
      <c r="X401" s="90"/>
      <c r="Y401" s="144" t="s">
        <v>207</v>
      </c>
      <c r="Z401" s="177" t="str">
        <f>IF(AND(O401="",Q401="",S401="",U401="",W401=""),"",IF(OR(AND(O401&lt;&gt;"NA",O401&lt;&gt;"C",O401&lt;&gt;"NC",O401&lt;&gt;"SF",O401&lt;&gt;""),AND(Q401&lt;&gt;"NA",Q401&lt;&gt;"C",Q401&lt;&gt;"NC",Q401&lt;&gt;"SF",Q401&lt;&gt;""),AND(S401&lt;&gt;"NA",S401&lt;&gt;"C",S401&lt;&gt;"NC",S401&lt;&gt;"SF",S401&lt;&gt;""),AND(U401&lt;&gt;"NA",U401&lt;&gt;"C",U401&lt;&gt;"NC",U401&lt;&gt;"SF",U401&lt;&gt;""),AND(W401&lt;&gt;"NA",W401&lt;&gt;"C",W401&lt;&gt;"NC",W401&lt;&gt;"SF",W401&lt;&gt;"")),"FALSO",IF(AND(O401="NA",Q401="NA",S401="NA",U401="NA",W401="NA"),"NA",IF(OR(O401="NC",Q401="NC",S401="NC",U401="NC",W401="NC",O401="SF",Q401="SF",S401="SF",U401="SF",W401="SF"),"NC",IF(OR(O401="C",Q401="C",S401="C",U401="C",W401="C"),"C","")))))</f>
        <v>C</v>
      </c>
      <c r="AA401" s="197" t="str">
        <f>IF(AND(Y401="C",Z401="C"),"UTILIZOU O PDA CORRETAMENTE",IF(AND(Y401="C",Z401="NC"),"UTILIZOU O PDA CORRETAMENTE. NÃO HÁ FOTOS DE TODAS AS ETAPAS",IF(AND(Y401="NC",Z401="NC"),"NÃO UTILIZOU O PDA",IF(AND(Y401="NA",Z401="NA"),"NÃO AVALIADO POR FALHA DE SINCRONISMO"))))</f>
        <v>UTILIZOU O PDA CORRETAMENTE</v>
      </c>
      <c r="AB401" s="90" t="s">
        <v>207</v>
      </c>
      <c r="AC401" s="158" t="s">
        <v>6</v>
      </c>
      <c r="AD401" s="149" t="str">
        <f>E401</f>
        <v>SÃO PAULO</v>
      </c>
      <c r="AE401" s="93" t="s">
        <v>64</v>
      </c>
    </row>
    <row r="402" spans="1:31" ht="30" customHeight="1">
      <c r="A402" s="162" t="s">
        <v>201</v>
      </c>
      <c r="B402" s="176">
        <v>2619486821</v>
      </c>
      <c r="C402" s="176" t="s">
        <v>131</v>
      </c>
      <c r="D402" s="176" t="s">
        <v>64</v>
      </c>
      <c r="E402" s="176" t="s">
        <v>5</v>
      </c>
      <c r="F402" s="176" t="s">
        <v>1965</v>
      </c>
      <c r="G402" s="176">
        <v>17</v>
      </c>
      <c r="H402" s="176" t="s">
        <v>217</v>
      </c>
      <c r="I402" s="176" t="s">
        <v>642</v>
      </c>
      <c r="J402" s="176" t="s">
        <v>1594</v>
      </c>
      <c r="K402" s="176" t="s">
        <v>217</v>
      </c>
      <c r="L402" s="204">
        <v>46270.729861111111</v>
      </c>
      <c r="M402" s="204">
        <v>46270.730555555558</v>
      </c>
      <c r="N402" s="176" t="s">
        <v>1607</v>
      </c>
      <c r="O402" s="155" t="s">
        <v>230</v>
      </c>
      <c r="P402" s="90"/>
      <c r="Q402" s="144" t="s">
        <v>230</v>
      </c>
      <c r="R402" s="90"/>
      <c r="S402" s="144" t="s">
        <v>230</v>
      </c>
      <c r="T402" s="90"/>
      <c r="U402" s="144" t="s">
        <v>230</v>
      </c>
      <c r="V402" s="90"/>
      <c r="W402" s="144" t="s">
        <v>230</v>
      </c>
      <c r="X402" s="90"/>
      <c r="Y402" s="144" t="s">
        <v>231</v>
      </c>
      <c r="Z402" s="177" t="str">
        <f>IF(AND(O402="",Q402="",S402="",U402="",W402=""),"",IF(OR(AND(O402&lt;&gt;"NA",O402&lt;&gt;"C",O402&lt;&gt;"NC",O402&lt;&gt;"SF",O402&lt;&gt;""),AND(Q402&lt;&gt;"NA",Q402&lt;&gt;"C",Q402&lt;&gt;"NC",Q402&lt;&gt;"SF",Q402&lt;&gt;""),AND(S402&lt;&gt;"NA",S402&lt;&gt;"C",S402&lt;&gt;"NC",S402&lt;&gt;"SF",S402&lt;&gt;""),AND(U402&lt;&gt;"NA",U402&lt;&gt;"C",U402&lt;&gt;"NC",U402&lt;&gt;"SF",U402&lt;&gt;""),AND(W402&lt;&gt;"NA",W402&lt;&gt;"C",W402&lt;&gt;"NC",W402&lt;&gt;"SF",W402&lt;&gt;"")),"FALSO",IF(AND(O402="NA",Q402="NA",S402="NA",U402="NA",W402="NA"),"NA",IF(OR(O402="NC",Q402="NC",S402="NC",U402="NC",W402="NC",O402="SF",Q402="SF",S402="SF",U402="SF",W402="SF"),"NC",IF(OR(O402="C",Q402="C",S402="C",U402="C",W402="C"),"C","")))))</f>
        <v>NC</v>
      </c>
      <c r="AA402" s="197" t="str">
        <f>IF(AND(Y402="C",Z402="C"),"UTILIZOU O PDA CORRETAMENTE",IF(AND(Y402="C",Z402="NC"),"UTILIZOU O PDA CORRETAMENTE. NÃO HÁ FOTOS DE TODAS AS ETAPAS",IF(AND(Y402="NC",Z402="NC"),"NÃO UTILIZOU O PDA",IF(AND(Y402="NA",Z402="NA"),"NÃO AVALIADO POR FALHA DE SINCRONISMO"))))</f>
        <v>NÃO UTILIZOU O PDA</v>
      </c>
      <c r="AB402" s="90" t="s">
        <v>207</v>
      </c>
      <c r="AC402" s="158" t="s">
        <v>6</v>
      </c>
      <c r="AD402" s="149" t="str">
        <f>E402</f>
        <v>SÃO PAULO</v>
      </c>
      <c r="AE402" s="93" t="s">
        <v>64</v>
      </c>
    </row>
    <row r="403" spans="1:31" ht="30" customHeight="1">
      <c r="A403" s="162" t="s">
        <v>201</v>
      </c>
      <c r="B403" s="176">
        <v>2692409079</v>
      </c>
      <c r="C403" s="176" t="s">
        <v>128</v>
      </c>
      <c r="D403" s="176" t="s">
        <v>64</v>
      </c>
      <c r="E403" s="176" t="s">
        <v>5</v>
      </c>
      <c r="F403" s="176" t="s">
        <v>1125</v>
      </c>
      <c r="G403" s="176">
        <v>358</v>
      </c>
      <c r="H403" s="176"/>
      <c r="I403" s="176" t="s">
        <v>6</v>
      </c>
      <c r="J403" s="176" t="s">
        <v>1594</v>
      </c>
      <c r="K403" s="176"/>
      <c r="L403" s="204">
        <v>46147.578472222223</v>
      </c>
      <c r="M403" s="204">
        <v>46147.586805555555</v>
      </c>
      <c r="N403" s="176" t="s">
        <v>1612</v>
      </c>
      <c r="O403" s="155" t="s">
        <v>207</v>
      </c>
      <c r="P403" s="90"/>
      <c r="Q403" s="144" t="s">
        <v>230</v>
      </c>
      <c r="R403" s="90"/>
      <c r="S403" s="144" t="s">
        <v>207</v>
      </c>
      <c r="T403" s="90"/>
      <c r="U403" s="144" t="s">
        <v>207</v>
      </c>
      <c r="V403" s="90"/>
      <c r="W403" s="144" t="s">
        <v>207</v>
      </c>
      <c r="X403" s="90"/>
      <c r="Y403" s="144" t="s">
        <v>207</v>
      </c>
      <c r="Z403" s="177" t="str">
        <f>IF(AND(O403="",Q403="",S403="",U403="",W403=""),"",IF(OR(AND(O403&lt;&gt;"NA",O403&lt;&gt;"C",O403&lt;&gt;"NC",O403&lt;&gt;"SF",O403&lt;&gt;""),AND(Q403&lt;&gt;"NA",Q403&lt;&gt;"C",Q403&lt;&gt;"NC",Q403&lt;&gt;"SF",Q403&lt;&gt;""),AND(S403&lt;&gt;"NA",S403&lt;&gt;"C",S403&lt;&gt;"NC",S403&lt;&gt;"SF",S403&lt;&gt;""),AND(U403&lt;&gt;"NA",U403&lt;&gt;"C",U403&lt;&gt;"NC",U403&lt;&gt;"SF",U403&lt;&gt;""),AND(W403&lt;&gt;"NA",W403&lt;&gt;"C",W403&lt;&gt;"NC",W403&lt;&gt;"SF",W403&lt;&gt;"")),"FALSO",IF(AND(O403="NA",Q403="NA",S403="NA",U403="NA",W403="NA"),"NA",IF(OR(O403="NC",Q403="NC",S403="NC",U403="NC",W403="NC",O403="SF",Q403="SF",S403="SF",U403="SF",W403="SF"),"NC",IF(OR(O403="C",Q403="C",S403="C",U403="C",W403="C"),"C","")))))</f>
        <v>NC</v>
      </c>
      <c r="AA403" s="197" t="str">
        <f>IF(AND(Y403="C",Z403="C"),"UTILIZOU O PDA CORRETAMENTE",IF(AND(Y403="C",Z403="NC"),"UTILIZOU O PDA CORRETAMENTE. NÃO HÁ FOTOS DE TODAS AS ETAPAS",IF(AND(Y403="NC",Z403="NC"),"NÃO UTILIZOU O PDA",IF(AND(Y403="NA",Z403="NA"),"NÃO AVALIADO POR FALHA DE SINCRONISMO"))))</f>
        <v>UTILIZOU O PDA CORRETAMENTE. NÃO HÁ FOTOS DE TODAS AS ETAPAS</v>
      </c>
      <c r="AB403" s="90" t="s">
        <v>207</v>
      </c>
      <c r="AC403" s="158" t="s">
        <v>6</v>
      </c>
      <c r="AD403" s="149" t="str">
        <f>E403</f>
        <v>SÃO PAULO</v>
      </c>
      <c r="AE403" s="93" t="s">
        <v>64</v>
      </c>
    </row>
    <row r="404" spans="1:31" ht="30" customHeight="1">
      <c r="A404" s="162" t="s">
        <v>201</v>
      </c>
      <c r="B404" s="176">
        <v>2692849608</v>
      </c>
      <c r="C404" s="176" t="s">
        <v>128</v>
      </c>
      <c r="D404" s="176" t="s">
        <v>64</v>
      </c>
      <c r="E404" s="176" t="s">
        <v>5</v>
      </c>
      <c r="F404" s="176" t="s">
        <v>1966</v>
      </c>
      <c r="G404" s="176">
        <v>318</v>
      </c>
      <c r="H404" s="176" t="s">
        <v>208</v>
      </c>
      <c r="I404" s="176" t="s">
        <v>204</v>
      </c>
      <c r="J404" s="176" t="s">
        <v>1689</v>
      </c>
      <c r="K404" s="176" t="s">
        <v>217</v>
      </c>
      <c r="L404" s="204">
        <v>46270.375694444447</v>
      </c>
      <c r="M404" s="204">
        <v>46270.378472222219</v>
      </c>
      <c r="N404" s="176" t="s">
        <v>1632</v>
      </c>
      <c r="O404" s="155" t="s">
        <v>207</v>
      </c>
      <c r="P404" s="90"/>
      <c r="Q404" s="144" t="s">
        <v>207</v>
      </c>
      <c r="R404" s="90"/>
      <c r="S404" s="144" t="s">
        <v>207</v>
      </c>
      <c r="T404" s="90"/>
      <c r="U404" s="144" t="s">
        <v>207</v>
      </c>
      <c r="V404" s="90"/>
      <c r="W404" s="144" t="s">
        <v>207</v>
      </c>
      <c r="X404" s="90"/>
      <c r="Y404" s="144" t="s">
        <v>207</v>
      </c>
      <c r="Z404" s="177" t="str">
        <f>IF(AND(O404="",Q404="",S404="",U404="",W404=""),"",IF(OR(AND(O404&lt;&gt;"NA",O404&lt;&gt;"C",O404&lt;&gt;"NC",O404&lt;&gt;"SF",O404&lt;&gt;""),AND(Q404&lt;&gt;"NA",Q404&lt;&gt;"C",Q404&lt;&gt;"NC",Q404&lt;&gt;"SF",Q404&lt;&gt;""),AND(S404&lt;&gt;"NA",S404&lt;&gt;"C",S404&lt;&gt;"NC",S404&lt;&gt;"SF",S404&lt;&gt;""),AND(U404&lt;&gt;"NA",U404&lt;&gt;"C",U404&lt;&gt;"NC",U404&lt;&gt;"SF",U404&lt;&gt;""),AND(W404&lt;&gt;"NA",W404&lt;&gt;"C",W404&lt;&gt;"NC",W404&lt;&gt;"SF",W404&lt;&gt;"")),"FALSO",IF(AND(O404="NA",Q404="NA",S404="NA",U404="NA",W404="NA"),"NA",IF(OR(O404="NC",Q404="NC",S404="NC",U404="NC",W404="NC",O404="SF",Q404="SF",S404="SF",U404="SF",W404="SF"),"NC",IF(OR(O404="C",Q404="C",S404="C",U404="C",W404="C"),"C","")))))</f>
        <v>C</v>
      </c>
      <c r="AA404" s="197" t="str">
        <f>IF(AND(Y404="C",Z404="C"),"UTILIZOU O PDA CORRETAMENTE",IF(AND(Y404="C",Z404="NC"),"UTILIZOU O PDA CORRETAMENTE. NÃO HÁ FOTOS DE TODAS AS ETAPAS",IF(AND(Y404="NC",Z404="NC"),"NÃO UTILIZOU O PDA",IF(AND(Y404="NA",Z404="NA"),"NÃO AVALIADO POR FALHA DE SINCRONISMO"))))</f>
        <v>UTILIZOU O PDA CORRETAMENTE</v>
      </c>
      <c r="AB404" s="90" t="s">
        <v>207</v>
      </c>
      <c r="AC404" s="158" t="s">
        <v>6</v>
      </c>
      <c r="AD404" s="149" t="str">
        <f>E404</f>
        <v>SÃO PAULO</v>
      </c>
      <c r="AE404" s="93" t="s">
        <v>64</v>
      </c>
    </row>
    <row r="405" spans="1:31" ht="30" customHeight="1">
      <c r="A405" s="162" t="s">
        <v>201</v>
      </c>
      <c r="B405" s="176">
        <v>2620474401</v>
      </c>
      <c r="C405" s="176" t="s">
        <v>131</v>
      </c>
      <c r="D405" s="176" t="s">
        <v>64</v>
      </c>
      <c r="E405" s="176" t="s">
        <v>5</v>
      </c>
      <c r="F405" s="176" t="s">
        <v>1246</v>
      </c>
      <c r="G405" s="176">
        <v>194</v>
      </c>
      <c r="H405" s="176" t="s">
        <v>504</v>
      </c>
      <c r="I405" s="176" t="s">
        <v>353</v>
      </c>
      <c r="J405" s="176" t="s">
        <v>1594</v>
      </c>
      <c r="K405" s="176"/>
      <c r="L405" s="204">
        <v>46157.529166666667</v>
      </c>
      <c r="M405" s="204">
        <v>46157.530555555553</v>
      </c>
      <c r="N405" s="176" t="s">
        <v>1614</v>
      </c>
      <c r="O405" s="155" t="s">
        <v>207</v>
      </c>
      <c r="P405" s="90"/>
      <c r="Q405" s="144" t="s">
        <v>207</v>
      </c>
      <c r="R405" s="90"/>
      <c r="S405" s="144" t="s">
        <v>207</v>
      </c>
      <c r="T405" s="90"/>
      <c r="U405" s="144" t="s">
        <v>207</v>
      </c>
      <c r="V405" s="90"/>
      <c r="W405" s="144" t="s">
        <v>207</v>
      </c>
      <c r="X405" s="90"/>
      <c r="Y405" s="144" t="s">
        <v>207</v>
      </c>
      <c r="Z405" s="177" t="str">
        <f>IF(AND(O405="",Q405="",S405="",U405="",W405=""),"",IF(OR(AND(O405&lt;&gt;"NA",O405&lt;&gt;"C",O405&lt;&gt;"NC",O405&lt;&gt;"SF",O405&lt;&gt;""),AND(Q405&lt;&gt;"NA",Q405&lt;&gt;"C",Q405&lt;&gt;"NC",Q405&lt;&gt;"SF",Q405&lt;&gt;""),AND(S405&lt;&gt;"NA",S405&lt;&gt;"C",S405&lt;&gt;"NC",S405&lt;&gt;"SF",S405&lt;&gt;""),AND(U405&lt;&gt;"NA",U405&lt;&gt;"C",U405&lt;&gt;"NC",U405&lt;&gt;"SF",U405&lt;&gt;""),AND(W405&lt;&gt;"NA",W405&lt;&gt;"C",W405&lt;&gt;"NC",W405&lt;&gt;"SF",W405&lt;&gt;"")),"FALSO",IF(AND(O405="NA",Q405="NA",S405="NA",U405="NA",W405="NA"),"NA",IF(OR(O405="NC",Q405="NC",S405="NC",U405="NC",W405="NC",O405="SF",Q405="SF",S405="SF",U405="SF",W405="SF"),"NC",IF(OR(O405="C",Q405="C",S405="C",U405="C",W405="C"),"C","")))))</f>
        <v>C</v>
      </c>
      <c r="AA405" s="197" t="str">
        <f>IF(AND(Y405="C",Z405="C"),"UTILIZOU O PDA CORRETAMENTE",IF(AND(Y405="C",Z405="NC"),"UTILIZOU O PDA CORRETAMENTE. NÃO HÁ FOTOS DE TODAS AS ETAPAS",IF(AND(Y405="NC",Z405="NC"),"NÃO UTILIZOU O PDA",IF(AND(Y405="NA",Z405="NA"),"NÃO AVALIADO POR FALHA DE SINCRONISMO"))))</f>
        <v>UTILIZOU O PDA CORRETAMENTE</v>
      </c>
      <c r="AB405" s="90" t="s">
        <v>207</v>
      </c>
      <c r="AC405" s="158" t="s">
        <v>6</v>
      </c>
      <c r="AD405" s="149" t="str">
        <f>E405</f>
        <v>SÃO PAULO</v>
      </c>
      <c r="AE405" s="93" t="s">
        <v>64</v>
      </c>
    </row>
    <row r="406" spans="1:31" ht="30" customHeight="1">
      <c r="A406" s="162" t="s">
        <v>201</v>
      </c>
      <c r="B406" s="176">
        <v>2619798643</v>
      </c>
      <c r="C406" s="176" t="s">
        <v>134</v>
      </c>
      <c r="D406" s="176" t="s">
        <v>125</v>
      </c>
      <c r="E406" s="176" t="s">
        <v>5</v>
      </c>
      <c r="F406" s="176" t="s">
        <v>1967</v>
      </c>
      <c r="G406" s="176">
        <v>835</v>
      </c>
      <c r="H406" s="176" t="s">
        <v>217</v>
      </c>
      <c r="I406" s="176" t="s">
        <v>830</v>
      </c>
      <c r="J406" s="176" t="s">
        <v>1618</v>
      </c>
      <c r="K406" s="176" t="s">
        <v>217</v>
      </c>
      <c r="L406" s="204">
        <v>46331.459027777775</v>
      </c>
      <c r="M406" s="204">
        <v>46331.463194444441</v>
      </c>
      <c r="N406" s="176" t="s">
        <v>345</v>
      </c>
      <c r="O406" s="155" t="s">
        <v>207</v>
      </c>
      <c r="P406" s="90"/>
      <c r="Q406" s="144" t="s">
        <v>207</v>
      </c>
      <c r="R406" s="90"/>
      <c r="S406" s="144" t="s">
        <v>207</v>
      </c>
      <c r="T406" s="90"/>
      <c r="U406" s="144" t="s">
        <v>207</v>
      </c>
      <c r="V406" s="90"/>
      <c r="W406" s="144" t="s">
        <v>207</v>
      </c>
      <c r="X406" s="90"/>
      <c r="Y406" s="144" t="s">
        <v>207</v>
      </c>
      <c r="Z406" s="177" t="str">
        <f>IF(AND(O406="",Q406="",S406="",U406="",W406=""),"",IF(OR(AND(O406&lt;&gt;"NA",O406&lt;&gt;"C",O406&lt;&gt;"NC",O406&lt;&gt;"SF",O406&lt;&gt;""),AND(Q406&lt;&gt;"NA",Q406&lt;&gt;"C",Q406&lt;&gt;"NC",Q406&lt;&gt;"SF",Q406&lt;&gt;""),AND(S406&lt;&gt;"NA",S406&lt;&gt;"C",S406&lt;&gt;"NC",S406&lt;&gt;"SF",S406&lt;&gt;""),AND(U406&lt;&gt;"NA",U406&lt;&gt;"C",U406&lt;&gt;"NC",U406&lt;&gt;"SF",U406&lt;&gt;""),AND(W406&lt;&gt;"NA",W406&lt;&gt;"C",W406&lt;&gt;"NC",W406&lt;&gt;"SF",W406&lt;&gt;"")),"FALSO",IF(AND(O406="NA",Q406="NA",S406="NA",U406="NA",W406="NA"),"NA",IF(OR(O406="NC",Q406="NC",S406="NC",U406="NC",W406="NC",O406="SF",Q406="SF",S406="SF",U406="SF",W406="SF"),"NC",IF(OR(O406="C",Q406="C",S406="C",U406="C",W406="C"),"C","")))))</f>
        <v>C</v>
      </c>
      <c r="AA406" s="197" t="str">
        <f>IF(AND(Y406="C",Z406="C"),"UTILIZOU O PDA CORRETAMENTE",IF(AND(Y406="C",Z406="NC"),"UTILIZOU O PDA CORRETAMENTE. NÃO HÁ FOTOS DE TODAS AS ETAPAS",IF(AND(Y406="NC",Z406="NC"),"NÃO UTILIZOU O PDA",IF(AND(Y406="NA",Z406="NA"),"NÃO AVALIADO POR FALHA DE SINCRONISMO"))))</f>
        <v>UTILIZOU O PDA CORRETAMENTE</v>
      </c>
      <c r="AB406" s="90" t="s">
        <v>207</v>
      </c>
      <c r="AC406" s="158" t="s">
        <v>6</v>
      </c>
      <c r="AD406" s="149" t="str">
        <f>E406</f>
        <v>SÃO PAULO</v>
      </c>
      <c r="AE406" s="93" t="s">
        <v>64</v>
      </c>
    </row>
    <row r="407" spans="1:31" ht="30" customHeight="1">
      <c r="A407" s="162" t="s">
        <v>201</v>
      </c>
      <c r="B407" s="176">
        <v>2692983042</v>
      </c>
      <c r="C407" s="176" t="s">
        <v>128</v>
      </c>
      <c r="D407" s="176" t="s">
        <v>64</v>
      </c>
      <c r="E407" s="176" t="s">
        <v>5</v>
      </c>
      <c r="F407" s="176" t="s">
        <v>1968</v>
      </c>
      <c r="G407" s="176">
        <v>183</v>
      </c>
      <c r="H407" s="176"/>
      <c r="I407" s="176" t="s">
        <v>254</v>
      </c>
      <c r="J407" s="176" t="s">
        <v>1591</v>
      </c>
      <c r="K407" s="176" t="s">
        <v>1894</v>
      </c>
      <c r="L407" s="204">
        <v>46331.613194444442</v>
      </c>
      <c r="M407" s="204">
        <v>46331.618750000001</v>
      </c>
      <c r="N407" s="176" t="s">
        <v>1598</v>
      </c>
      <c r="O407" s="155" t="s">
        <v>207</v>
      </c>
      <c r="P407" s="90"/>
      <c r="Q407" s="144" t="s">
        <v>207</v>
      </c>
      <c r="R407" s="90"/>
      <c r="S407" s="144" t="s">
        <v>207</v>
      </c>
      <c r="T407" s="90"/>
      <c r="U407" s="144" t="s">
        <v>207</v>
      </c>
      <c r="V407" s="90"/>
      <c r="W407" s="144" t="s">
        <v>207</v>
      </c>
      <c r="X407" s="90"/>
      <c r="Y407" s="144" t="s">
        <v>207</v>
      </c>
      <c r="Z407" s="177" t="str">
        <f>IF(AND(O407="",Q407="",S407="",U407="",W407=""),"",IF(OR(AND(O407&lt;&gt;"NA",O407&lt;&gt;"C",O407&lt;&gt;"NC",O407&lt;&gt;"SF",O407&lt;&gt;""),AND(Q407&lt;&gt;"NA",Q407&lt;&gt;"C",Q407&lt;&gt;"NC",Q407&lt;&gt;"SF",Q407&lt;&gt;""),AND(S407&lt;&gt;"NA",S407&lt;&gt;"C",S407&lt;&gt;"NC",S407&lt;&gt;"SF",S407&lt;&gt;""),AND(U407&lt;&gt;"NA",U407&lt;&gt;"C",U407&lt;&gt;"NC",U407&lt;&gt;"SF",U407&lt;&gt;""),AND(W407&lt;&gt;"NA",W407&lt;&gt;"C",W407&lt;&gt;"NC",W407&lt;&gt;"SF",W407&lt;&gt;"")),"FALSO",IF(AND(O407="NA",Q407="NA",S407="NA",U407="NA",W407="NA"),"NA",IF(OR(O407="NC",Q407="NC",S407="NC",U407="NC",W407="NC",O407="SF",Q407="SF",S407="SF",U407="SF",W407="SF"),"NC",IF(OR(O407="C",Q407="C",S407="C",U407="C",W407="C"),"C","")))))</f>
        <v>C</v>
      </c>
      <c r="AA407" s="197" t="str">
        <f>IF(AND(Y407="C",Z407="C"),"UTILIZOU O PDA CORRETAMENTE",IF(AND(Y407="C",Z407="NC"),"UTILIZOU O PDA CORRETAMENTE. NÃO HÁ FOTOS DE TODAS AS ETAPAS",IF(AND(Y407="NC",Z407="NC"),"NÃO UTILIZOU O PDA",IF(AND(Y407="NA",Z407="NA"),"NÃO AVALIADO POR FALHA DE SINCRONISMO"))))</f>
        <v>UTILIZOU O PDA CORRETAMENTE</v>
      </c>
      <c r="AB407" s="90" t="s">
        <v>207</v>
      </c>
      <c r="AC407" s="158" t="s">
        <v>6</v>
      </c>
      <c r="AD407" s="149" t="str">
        <f>E407</f>
        <v>SÃO PAULO</v>
      </c>
      <c r="AE407" s="93" t="s">
        <v>64</v>
      </c>
    </row>
    <row r="408" spans="1:31" ht="30" customHeight="1">
      <c r="A408" s="162" t="s">
        <v>201</v>
      </c>
      <c r="B408" s="176">
        <v>2620992658</v>
      </c>
      <c r="C408" s="176" t="s">
        <v>131</v>
      </c>
      <c r="D408" s="176" t="s">
        <v>64</v>
      </c>
      <c r="E408" s="176" t="s">
        <v>5</v>
      </c>
      <c r="F408" s="176" t="s">
        <v>1969</v>
      </c>
      <c r="G408" s="176">
        <v>8</v>
      </c>
      <c r="H408" s="176" t="s">
        <v>501</v>
      </c>
      <c r="I408" s="176" t="s">
        <v>254</v>
      </c>
      <c r="J408" s="176" t="s">
        <v>1689</v>
      </c>
      <c r="K408" s="176" t="s">
        <v>1970</v>
      </c>
      <c r="L408" s="204">
        <v>46161.429166666669</v>
      </c>
      <c r="M408" s="204">
        <v>46161.431944444441</v>
      </c>
      <c r="N408" s="176" t="s">
        <v>1598</v>
      </c>
      <c r="O408" s="155" t="s">
        <v>207</v>
      </c>
      <c r="P408" s="90"/>
      <c r="Q408" s="144" t="s">
        <v>207</v>
      </c>
      <c r="R408" s="90"/>
      <c r="S408" s="144" t="s">
        <v>207</v>
      </c>
      <c r="T408" s="90"/>
      <c r="U408" s="144" t="s">
        <v>207</v>
      </c>
      <c r="V408" s="90"/>
      <c r="W408" s="144" t="s">
        <v>207</v>
      </c>
      <c r="X408" s="90"/>
      <c r="Y408" s="144" t="s">
        <v>207</v>
      </c>
      <c r="Z408" s="177" t="str">
        <f>IF(AND(O408="",Q408="",S408="",U408="",W408=""),"",IF(OR(AND(O408&lt;&gt;"NA",O408&lt;&gt;"C",O408&lt;&gt;"NC",O408&lt;&gt;"SF",O408&lt;&gt;""),AND(Q408&lt;&gt;"NA",Q408&lt;&gt;"C",Q408&lt;&gt;"NC",Q408&lt;&gt;"SF",Q408&lt;&gt;""),AND(S408&lt;&gt;"NA",S408&lt;&gt;"C",S408&lt;&gt;"NC",S408&lt;&gt;"SF",S408&lt;&gt;""),AND(U408&lt;&gt;"NA",U408&lt;&gt;"C",U408&lt;&gt;"NC",U408&lt;&gt;"SF",U408&lt;&gt;""),AND(W408&lt;&gt;"NA",W408&lt;&gt;"C",W408&lt;&gt;"NC",W408&lt;&gt;"SF",W408&lt;&gt;"")),"FALSO",IF(AND(O408="NA",Q408="NA",S408="NA",U408="NA",W408="NA"),"NA",IF(OR(O408="NC",Q408="NC",S408="NC",U408="NC",W408="NC",O408="SF",Q408="SF",S408="SF",U408="SF",W408="SF"),"NC",IF(OR(O408="C",Q408="C",S408="C",U408="C",W408="C"),"C","")))))</f>
        <v>C</v>
      </c>
      <c r="AA408" s="197" t="str">
        <f>IF(AND(Y408="C",Z408="C"),"UTILIZOU O PDA CORRETAMENTE",IF(AND(Y408="C",Z408="NC"),"UTILIZOU O PDA CORRETAMENTE. NÃO HÁ FOTOS DE TODAS AS ETAPAS",IF(AND(Y408="NC",Z408="NC"),"NÃO UTILIZOU O PDA",IF(AND(Y408="NA",Z408="NA"),"NÃO AVALIADO POR FALHA DE SINCRONISMO"))))</f>
        <v>UTILIZOU O PDA CORRETAMENTE</v>
      </c>
      <c r="AB408" s="90" t="s">
        <v>207</v>
      </c>
      <c r="AC408" s="158" t="s">
        <v>6</v>
      </c>
      <c r="AD408" s="149" t="str">
        <f>E408</f>
        <v>SÃO PAULO</v>
      </c>
      <c r="AE408" s="93" t="s">
        <v>64</v>
      </c>
    </row>
    <row r="409" spans="1:31" ht="30" customHeight="1">
      <c r="A409" s="162" t="s">
        <v>201</v>
      </c>
      <c r="B409" s="176">
        <v>2692917659</v>
      </c>
      <c r="C409" s="176" t="s">
        <v>128</v>
      </c>
      <c r="D409" s="176" t="s">
        <v>64</v>
      </c>
      <c r="E409" s="176" t="s">
        <v>5</v>
      </c>
      <c r="F409" s="176" t="s">
        <v>1971</v>
      </c>
      <c r="G409" s="176">
        <v>72</v>
      </c>
      <c r="H409" s="176"/>
      <c r="I409" s="176" t="s">
        <v>649</v>
      </c>
      <c r="J409" s="176" t="s">
        <v>1591</v>
      </c>
      <c r="K409" s="176"/>
      <c r="L409" s="204">
        <v>46300.458333333336</v>
      </c>
      <c r="M409" s="204">
        <v>46300.459027777775</v>
      </c>
      <c r="N409" s="176" t="s">
        <v>1596</v>
      </c>
      <c r="O409" s="155" t="s">
        <v>207</v>
      </c>
      <c r="P409" s="90"/>
      <c r="Q409" s="144" t="s">
        <v>207</v>
      </c>
      <c r="R409" s="90"/>
      <c r="S409" s="144" t="s">
        <v>207</v>
      </c>
      <c r="T409" s="90"/>
      <c r="U409" s="144" t="s">
        <v>207</v>
      </c>
      <c r="V409" s="90"/>
      <c r="W409" s="144" t="s">
        <v>207</v>
      </c>
      <c r="X409" s="90"/>
      <c r="Y409" s="144" t="s">
        <v>207</v>
      </c>
      <c r="Z409" s="177" t="str">
        <f>IF(AND(O409="",Q409="",S409="",U409="",W409=""),"",IF(OR(AND(O409&lt;&gt;"NA",O409&lt;&gt;"C",O409&lt;&gt;"NC",O409&lt;&gt;"SF",O409&lt;&gt;""),AND(Q409&lt;&gt;"NA",Q409&lt;&gt;"C",Q409&lt;&gt;"NC",Q409&lt;&gt;"SF",Q409&lt;&gt;""),AND(S409&lt;&gt;"NA",S409&lt;&gt;"C",S409&lt;&gt;"NC",S409&lt;&gt;"SF",S409&lt;&gt;""),AND(U409&lt;&gt;"NA",U409&lt;&gt;"C",U409&lt;&gt;"NC",U409&lt;&gt;"SF",U409&lt;&gt;""),AND(W409&lt;&gt;"NA",W409&lt;&gt;"C",W409&lt;&gt;"NC",W409&lt;&gt;"SF",W409&lt;&gt;"")),"FALSO",IF(AND(O409="NA",Q409="NA",S409="NA",U409="NA",W409="NA"),"NA",IF(OR(O409="NC",Q409="NC",S409="NC",U409="NC",W409="NC",O409="SF",Q409="SF",S409="SF",U409="SF",W409="SF"),"NC",IF(OR(O409="C",Q409="C",S409="C",U409="C",W409="C"),"C","")))))</f>
        <v>C</v>
      </c>
      <c r="AA409" s="197" t="str">
        <f>IF(AND(Y409="C",Z409="C"),"UTILIZOU O PDA CORRETAMENTE",IF(AND(Y409="C",Z409="NC"),"UTILIZOU O PDA CORRETAMENTE. NÃO HÁ FOTOS DE TODAS AS ETAPAS",IF(AND(Y409="NC",Z409="NC"),"NÃO UTILIZOU O PDA",IF(AND(Y409="NA",Z409="NA"),"NÃO AVALIADO POR FALHA DE SINCRONISMO"))))</f>
        <v>UTILIZOU O PDA CORRETAMENTE</v>
      </c>
      <c r="AB409" s="90" t="s">
        <v>207</v>
      </c>
      <c r="AC409" s="158" t="s">
        <v>6</v>
      </c>
      <c r="AD409" s="149" t="str">
        <f>E409</f>
        <v>SÃO PAULO</v>
      </c>
      <c r="AE409" s="93" t="s">
        <v>64</v>
      </c>
    </row>
    <row r="410" spans="1:31" ht="30" customHeight="1">
      <c r="A410" s="162" t="s">
        <v>201</v>
      </c>
      <c r="B410" s="176">
        <v>2618778221</v>
      </c>
      <c r="C410" s="176" t="s">
        <v>135</v>
      </c>
      <c r="D410" s="176" t="s">
        <v>125</v>
      </c>
      <c r="E410" s="176" t="s">
        <v>5</v>
      </c>
      <c r="F410" s="176" t="s">
        <v>1972</v>
      </c>
      <c r="G410" s="176">
        <v>3</v>
      </c>
      <c r="H410" s="176" t="s">
        <v>217</v>
      </c>
      <c r="I410" s="176" t="s">
        <v>241</v>
      </c>
      <c r="J410" s="176" t="s">
        <v>1600</v>
      </c>
      <c r="K410" s="176" t="s">
        <v>217</v>
      </c>
      <c r="L410" s="204">
        <v>46160.423611111109</v>
      </c>
      <c r="M410" s="204">
        <v>46160.4375</v>
      </c>
      <c r="N410" s="176" t="s">
        <v>270</v>
      </c>
      <c r="O410" s="155" t="s">
        <v>207</v>
      </c>
      <c r="P410" s="90"/>
      <c r="Q410" s="144" t="s">
        <v>207</v>
      </c>
      <c r="R410" s="90"/>
      <c r="S410" s="144" t="s">
        <v>207</v>
      </c>
      <c r="T410" s="90"/>
      <c r="U410" s="144" t="s">
        <v>207</v>
      </c>
      <c r="V410" s="90"/>
      <c r="W410" s="144" t="s">
        <v>207</v>
      </c>
      <c r="X410" s="90"/>
      <c r="Y410" s="144" t="s">
        <v>207</v>
      </c>
      <c r="Z410" s="177" t="str">
        <f>IF(AND(O410="",Q410="",S410="",U410="",W410=""),"",IF(OR(AND(O410&lt;&gt;"NA",O410&lt;&gt;"C",O410&lt;&gt;"NC",O410&lt;&gt;"SF",O410&lt;&gt;""),AND(Q410&lt;&gt;"NA",Q410&lt;&gt;"C",Q410&lt;&gt;"NC",Q410&lt;&gt;"SF",Q410&lt;&gt;""),AND(S410&lt;&gt;"NA",S410&lt;&gt;"C",S410&lt;&gt;"NC",S410&lt;&gt;"SF",S410&lt;&gt;""),AND(U410&lt;&gt;"NA",U410&lt;&gt;"C",U410&lt;&gt;"NC",U410&lt;&gt;"SF",U410&lt;&gt;""),AND(W410&lt;&gt;"NA",W410&lt;&gt;"C",W410&lt;&gt;"NC",W410&lt;&gt;"SF",W410&lt;&gt;"")),"FALSO",IF(AND(O410="NA",Q410="NA",S410="NA",U410="NA",W410="NA"),"NA",IF(OR(O410="NC",Q410="NC",S410="NC",U410="NC",W410="NC",O410="SF",Q410="SF",S410="SF",U410="SF",W410="SF"),"NC",IF(OR(O410="C",Q410="C",S410="C",U410="C",W410="C"),"C","")))))</f>
        <v>C</v>
      </c>
      <c r="AA410" s="197" t="str">
        <f>IF(AND(Y410="C",Z410="C"),"UTILIZOU O PDA CORRETAMENTE",IF(AND(Y410="C",Z410="NC"),"UTILIZOU O PDA CORRETAMENTE. NÃO HÁ FOTOS DE TODAS AS ETAPAS",IF(AND(Y410="NC",Z410="NC"),"NÃO UTILIZOU O PDA",IF(AND(Y410="NA",Z410="NA"),"NÃO AVALIADO POR FALHA DE SINCRONISMO"))))</f>
        <v>UTILIZOU O PDA CORRETAMENTE</v>
      </c>
      <c r="AB410" s="90" t="s">
        <v>207</v>
      </c>
      <c r="AC410" s="158" t="s">
        <v>6</v>
      </c>
      <c r="AD410" s="149" t="str">
        <f>E410</f>
        <v>SÃO PAULO</v>
      </c>
      <c r="AE410" s="93" t="s">
        <v>64</v>
      </c>
    </row>
    <row r="411" spans="1:31" ht="30" customHeight="1">
      <c r="A411" s="162" t="s">
        <v>201</v>
      </c>
      <c r="B411" s="176">
        <v>2692816289</v>
      </c>
      <c r="C411" s="176" t="s">
        <v>128</v>
      </c>
      <c r="D411" s="176" t="s">
        <v>64</v>
      </c>
      <c r="E411" s="176" t="s">
        <v>5</v>
      </c>
      <c r="F411" s="176" t="s">
        <v>1973</v>
      </c>
      <c r="G411" s="176">
        <v>105</v>
      </c>
      <c r="H411" s="176"/>
      <c r="I411" s="176" t="s">
        <v>559</v>
      </c>
      <c r="J411" s="176" t="s">
        <v>1594</v>
      </c>
      <c r="K411" s="176"/>
      <c r="L411" s="204">
        <v>46239.581250000003</v>
      </c>
      <c r="M411" s="204">
        <v>46239.581944444442</v>
      </c>
      <c r="N411" s="176" t="s">
        <v>1623</v>
      </c>
      <c r="O411" s="155" t="s">
        <v>207</v>
      </c>
      <c r="P411" s="90"/>
      <c r="Q411" s="144" t="s">
        <v>207</v>
      </c>
      <c r="R411" s="90"/>
      <c r="S411" s="144" t="s">
        <v>207</v>
      </c>
      <c r="T411" s="90"/>
      <c r="U411" s="144" t="s">
        <v>207</v>
      </c>
      <c r="V411" s="90"/>
      <c r="W411" s="144" t="s">
        <v>207</v>
      </c>
      <c r="X411" s="90"/>
      <c r="Y411" s="144" t="s">
        <v>207</v>
      </c>
      <c r="Z411" s="177" t="str">
        <f>IF(AND(O411="",Q411="",S411="",U411="",W411=""),"",IF(OR(AND(O411&lt;&gt;"NA",O411&lt;&gt;"C",O411&lt;&gt;"NC",O411&lt;&gt;"SF",O411&lt;&gt;""),AND(Q411&lt;&gt;"NA",Q411&lt;&gt;"C",Q411&lt;&gt;"NC",Q411&lt;&gt;"SF",Q411&lt;&gt;""),AND(S411&lt;&gt;"NA",S411&lt;&gt;"C",S411&lt;&gt;"NC",S411&lt;&gt;"SF",S411&lt;&gt;""),AND(U411&lt;&gt;"NA",U411&lt;&gt;"C",U411&lt;&gt;"NC",U411&lt;&gt;"SF",U411&lt;&gt;""),AND(W411&lt;&gt;"NA",W411&lt;&gt;"C",W411&lt;&gt;"NC",W411&lt;&gt;"SF",W411&lt;&gt;"")),"FALSO",IF(AND(O411="NA",Q411="NA",S411="NA",U411="NA",W411="NA"),"NA",IF(OR(O411="NC",Q411="NC",S411="NC",U411="NC",W411="NC",O411="SF",Q411="SF",S411="SF",U411="SF",W411="SF"),"NC",IF(OR(O411="C",Q411="C",S411="C",U411="C",W411="C"),"C","")))))</f>
        <v>C</v>
      </c>
      <c r="AA411" s="197" t="str">
        <f>IF(AND(Y411="C",Z411="C"),"UTILIZOU O PDA CORRETAMENTE",IF(AND(Y411="C",Z411="NC"),"UTILIZOU O PDA CORRETAMENTE. NÃO HÁ FOTOS DE TODAS AS ETAPAS",IF(AND(Y411="NC",Z411="NC"),"NÃO UTILIZOU O PDA",IF(AND(Y411="NA",Z411="NA"),"NÃO AVALIADO POR FALHA DE SINCRONISMO"))))</f>
        <v>UTILIZOU O PDA CORRETAMENTE</v>
      </c>
      <c r="AB411" s="90" t="s">
        <v>207</v>
      </c>
      <c r="AC411" s="158" t="s">
        <v>6</v>
      </c>
      <c r="AD411" s="149" t="str">
        <f>E411</f>
        <v>SÃO PAULO</v>
      </c>
      <c r="AE411" s="93" t="s">
        <v>64</v>
      </c>
    </row>
    <row r="412" spans="1:31" ht="30" customHeight="1">
      <c r="A412" s="221" t="s">
        <v>201</v>
      </c>
      <c r="B412" s="222">
        <v>2693229085</v>
      </c>
      <c r="C412" s="222" t="s">
        <v>132</v>
      </c>
      <c r="D412" s="222" t="s">
        <v>64</v>
      </c>
      <c r="E412" s="222" t="s">
        <v>5</v>
      </c>
      <c r="F412" s="222" t="s">
        <v>1974</v>
      </c>
      <c r="G412" s="222">
        <v>712</v>
      </c>
      <c r="H412" s="222" t="s">
        <v>217</v>
      </c>
      <c r="I412" s="222" t="s">
        <v>245</v>
      </c>
      <c r="J412" s="222" t="s">
        <v>1591</v>
      </c>
      <c r="K412" s="222" t="s">
        <v>217</v>
      </c>
      <c r="L412" s="223">
        <v>46156.361111111109</v>
      </c>
      <c r="M412" s="223">
        <v>46156.37777777778</v>
      </c>
      <c r="N412" s="222" t="s">
        <v>1636</v>
      </c>
      <c r="O412" s="155" t="s">
        <v>207</v>
      </c>
      <c r="P412" s="90"/>
      <c r="Q412" s="144" t="s">
        <v>207</v>
      </c>
      <c r="R412" s="90"/>
      <c r="S412" s="144" t="s">
        <v>207</v>
      </c>
      <c r="T412" s="90"/>
      <c r="U412" s="144" t="s">
        <v>207</v>
      </c>
      <c r="V412" s="90"/>
      <c r="W412" s="144" t="s">
        <v>207</v>
      </c>
      <c r="X412" s="90"/>
      <c r="Y412" s="144" t="s">
        <v>207</v>
      </c>
      <c r="Z412" s="177" t="str">
        <f>IF(AND(O412="",Q412="",S412="",U412="",W412=""),"",IF(OR(AND(O412&lt;&gt;"NA",O412&lt;&gt;"C",O412&lt;&gt;"NC",O412&lt;&gt;"SF",O412&lt;&gt;""),AND(Q412&lt;&gt;"NA",Q412&lt;&gt;"C",Q412&lt;&gt;"NC",Q412&lt;&gt;"SF",Q412&lt;&gt;""),AND(S412&lt;&gt;"NA",S412&lt;&gt;"C",S412&lt;&gt;"NC",S412&lt;&gt;"SF",S412&lt;&gt;""),AND(U412&lt;&gt;"NA",U412&lt;&gt;"C",U412&lt;&gt;"NC",U412&lt;&gt;"SF",U412&lt;&gt;""),AND(W412&lt;&gt;"NA",W412&lt;&gt;"C",W412&lt;&gt;"NC",W412&lt;&gt;"SF",W412&lt;&gt;"")),"FALSO",IF(AND(O412="NA",Q412="NA",S412="NA",U412="NA",W412="NA"),"NA",IF(OR(O412="NC",Q412="NC",S412="NC",U412="NC",W412="NC",O412="SF",Q412="SF",S412="SF",U412="SF",W412="SF"),"NC",IF(OR(O412="C",Q412="C",S412="C",U412="C",W412="C"),"C","")))))</f>
        <v>C</v>
      </c>
      <c r="AA412" s="197" t="str">
        <f>IF(AND(Y412="C",Z412="C"),"UTILIZOU O PDA CORRETAMENTE",IF(AND(Y412="C",Z412="NC"),"UTILIZOU O PDA CORRETAMENTE. NÃO HÁ FOTOS DE TODAS AS ETAPAS",IF(AND(Y412="NC",Z412="NC"),"NÃO UTILIZOU O PDA",IF(AND(Y412="NA",Z412="NA"),"NÃO AVALIADO POR FALHA DE SINCRONISMO"))))</f>
        <v>UTILIZOU O PDA CORRETAMENTE</v>
      </c>
      <c r="AB412" s="90" t="s">
        <v>207</v>
      </c>
      <c r="AC412" s="158" t="s">
        <v>6</v>
      </c>
      <c r="AD412" s="149" t="str">
        <f>E412</f>
        <v>SÃO PAULO</v>
      </c>
      <c r="AE412" s="93" t="s">
        <v>64</v>
      </c>
    </row>
    <row r="413" spans="1:31" ht="30" customHeight="1">
      <c r="A413" s="162" t="s">
        <v>201</v>
      </c>
      <c r="B413" s="176">
        <v>2693171753</v>
      </c>
      <c r="C413" s="176" t="s">
        <v>131</v>
      </c>
      <c r="D413" s="176" t="s">
        <v>64</v>
      </c>
      <c r="E413" s="176" t="s">
        <v>5</v>
      </c>
      <c r="F413" s="176" t="s">
        <v>1975</v>
      </c>
      <c r="G413" s="176">
        <v>298</v>
      </c>
      <c r="H413" s="176" t="s">
        <v>217</v>
      </c>
      <c r="I413" s="176" t="s">
        <v>465</v>
      </c>
      <c r="J413" s="176" t="s">
        <v>1591</v>
      </c>
      <c r="K413" s="176" t="s">
        <v>217</v>
      </c>
      <c r="L413" s="204">
        <v>46155.372916666667</v>
      </c>
      <c r="M413" s="204">
        <v>46155.393055555556</v>
      </c>
      <c r="N413" s="176" t="s">
        <v>1650</v>
      </c>
      <c r="O413" s="155" t="s">
        <v>207</v>
      </c>
      <c r="P413" s="90"/>
      <c r="Q413" s="144" t="s">
        <v>207</v>
      </c>
      <c r="R413" s="90"/>
      <c r="S413" s="144" t="s">
        <v>207</v>
      </c>
      <c r="T413" s="90"/>
      <c r="U413" s="144" t="s">
        <v>207</v>
      </c>
      <c r="V413" s="90"/>
      <c r="W413" s="144" t="s">
        <v>207</v>
      </c>
      <c r="X413" s="90"/>
      <c r="Y413" s="144" t="s">
        <v>207</v>
      </c>
      <c r="Z413" s="177" t="str">
        <f>IF(AND(O413="",Q413="",S413="",U413="",W413=""),"",IF(OR(AND(O413&lt;&gt;"NA",O413&lt;&gt;"C",O413&lt;&gt;"NC",O413&lt;&gt;"SF",O413&lt;&gt;""),AND(Q413&lt;&gt;"NA",Q413&lt;&gt;"C",Q413&lt;&gt;"NC",Q413&lt;&gt;"SF",Q413&lt;&gt;""),AND(S413&lt;&gt;"NA",S413&lt;&gt;"C",S413&lt;&gt;"NC",S413&lt;&gt;"SF",S413&lt;&gt;""),AND(U413&lt;&gt;"NA",U413&lt;&gt;"C",U413&lt;&gt;"NC",U413&lt;&gt;"SF",U413&lt;&gt;""),AND(W413&lt;&gt;"NA",W413&lt;&gt;"C",W413&lt;&gt;"NC",W413&lt;&gt;"SF",W413&lt;&gt;"")),"FALSO",IF(AND(O413="NA",Q413="NA",S413="NA",U413="NA",W413="NA"),"NA",IF(OR(O413="NC",Q413="NC",S413="NC",U413="NC",W413="NC",O413="SF",Q413="SF",S413="SF",U413="SF",W413="SF"),"NC",IF(OR(O413="C",Q413="C",S413="C",U413="C",W413="C"),"C","")))))</f>
        <v>C</v>
      </c>
      <c r="AA413" s="197" t="str">
        <f>IF(AND(Y413="C",Z413="C"),"UTILIZOU O PDA CORRETAMENTE",IF(AND(Y413="C",Z413="NC"),"UTILIZOU O PDA CORRETAMENTE. NÃO HÁ FOTOS DE TODAS AS ETAPAS",IF(AND(Y413="NC",Z413="NC"),"NÃO UTILIZOU O PDA",IF(AND(Y413="NA",Z413="NA"),"NÃO AVALIADO POR FALHA DE SINCRONISMO"))))</f>
        <v>UTILIZOU O PDA CORRETAMENTE</v>
      </c>
      <c r="AB413" s="90" t="s">
        <v>207</v>
      </c>
      <c r="AC413" s="158" t="s">
        <v>6</v>
      </c>
      <c r="AD413" s="149" t="str">
        <f>E413</f>
        <v>SÃO PAULO</v>
      </c>
      <c r="AE413" s="93" t="s">
        <v>64</v>
      </c>
    </row>
    <row r="414" spans="1:31" ht="30" customHeight="1">
      <c r="A414" s="162" t="s">
        <v>201</v>
      </c>
      <c r="B414" s="176">
        <v>2621489905</v>
      </c>
      <c r="C414" s="176" t="s">
        <v>131</v>
      </c>
      <c r="D414" s="176" t="s">
        <v>64</v>
      </c>
      <c r="E414" s="176" t="s">
        <v>5</v>
      </c>
      <c r="F414" s="176" t="s">
        <v>1976</v>
      </c>
      <c r="G414" s="176">
        <v>79</v>
      </c>
      <c r="H414" s="176"/>
      <c r="I414" s="176" t="s">
        <v>432</v>
      </c>
      <c r="J414" s="176" t="s">
        <v>1594</v>
      </c>
      <c r="K414" s="176"/>
      <c r="L414" s="204">
        <v>46164.333333333336</v>
      </c>
      <c r="M414" s="204">
        <v>46164.334027777775</v>
      </c>
      <c r="N414" s="176" t="s">
        <v>1614</v>
      </c>
      <c r="O414" s="155" t="s">
        <v>207</v>
      </c>
      <c r="P414" s="90"/>
      <c r="Q414" s="144" t="s">
        <v>207</v>
      </c>
      <c r="R414" s="90"/>
      <c r="S414" s="144" t="s">
        <v>207</v>
      </c>
      <c r="T414" s="90"/>
      <c r="U414" s="144" t="s">
        <v>207</v>
      </c>
      <c r="V414" s="90"/>
      <c r="W414" s="144" t="s">
        <v>207</v>
      </c>
      <c r="X414" s="90"/>
      <c r="Y414" s="144" t="s">
        <v>207</v>
      </c>
      <c r="Z414" s="177" t="str">
        <f>IF(AND(O414="",Q414="",S414="",U414="",W414=""),"",IF(OR(AND(O414&lt;&gt;"NA",O414&lt;&gt;"C",O414&lt;&gt;"NC",O414&lt;&gt;"SF",O414&lt;&gt;""),AND(Q414&lt;&gt;"NA",Q414&lt;&gt;"C",Q414&lt;&gt;"NC",Q414&lt;&gt;"SF",Q414&lt;&gt;""),AND(S414&lt;&gt;"NA",S414&lt;&gt;"C",S414&lt;&gt;"NC",S414&lt;&gt;"SF",S414&lt;&gt;""),AND(U414&lt;&gt;"NA",U414&lt;&gt;"C",U414&lt;&gt;"NC",U414&lt;&gt;"SF",U414&lt;&gt;""),AND(W414&lt;&gt;"NA",W414&lt;&gt;"C",W414&lt;&gt;"NC",W414&lt;&gt;"SF",W414&lt;&gt;"")),"FALSO",IF(AND(O414="NA",Q414="NA",S414="NA",U414="NA",W414="NA"),"NA",IF(OR(O414="NC",Q414="NC",S414="NC",U414="NC",W414="NC",O414="SF",Q414="SF",S414="SF",U414="SF",W414="SF"),"NC",IF(OR(O414="C",Q414="C",S414="C",U414="C",W414="C"),"C","")))))</f>
        <v>C</v>
      </c>
      <c r="AA414" s="197" t="str">
        <f>IF(AND(Y414="C",Z414="C"),"UTILIZOU O PDA CORRETAMENTE",IF(AND(Y414="C",Z414="NC"),"UTILIZOU O PDA CORRETAMENTE. NÃO HÁ FOTOS DE TODAS AS ETAPAS",IF(AND(Y414="NC",Z414="NC"),"NÃO UTILIZOU O PDA",IF(AND(Y414="NA",Z414="NA"),"NÃO AVALIADO POR FALHA DE SINCRONISMO"))))</f>
        <v>UTILIZOU O PDA CORRETAMENTE</v>
      </c>
      <c r="AB414" s="90" t="s">
        <v>207</v>
      </c>
      <c r="AC414" s="158" t="s">
        <v>6</v>
      </c>
      <c r="AD414" s="149" t="str">
        <f>E414</f>
        <v>SÃO PAULO</v>
      </c>
      <c r="AE414" s="93" t="s">
        <v>64</v>
      </c>
    </row>
    <row r="415" spans="1:31" ht="30" customHeight="1">
      <c r="A415" s="162" t="s">
        <v>201</v>
      </c>
      <c r="B415" s="176">
        <v>2694152350</v>
      </c>
      <c r="C415" s="176" t="s">
        <v>128</v>
      </c>
      <c r="D415" s="176" t="s">
        <v>64</v>
      </c>
      <c r="E415" s="176" t="s">
        <v>5</v>
      </c>
      <c r="F415" s="176" t="s">
        <v>1977</v>
      </c>
      <c r="G415" s="176">
        <v>14</v>
      </c>
      <c r="H415" s="176" t="s">
        <v>208</v>
      </c>
      <c r="I415" s="176" t="s">
        <v>291</v>
      </c>
      <c r="J415" s="176" t="s">
        <v>1591</v>
      </c>
      <c r="K415" s="176"/>
      <c r="L415" s="204">
        <v>46168.507638888892</v>
      </c>
      <c r="M415" s="204">
        <v>46168.510416666664</v>
      </c>
      <c r="N415" s="176" t="s">
        <v>1592</v>
      </c>
      <c r="O415" s="155" t="s">
        <v>207</v>
      </c>
      <c r="P415" s="90"/>
      <c r="Q415" s="144" t="s">
        <v>207</v>
      </c>
      <c r="R415" s="90"/>
      <c r="S415" s="144" t="s">
        <v>207</v>
      </c>
      <c r="T415" s="90"/>
      <c r="U415" s="144" t="s">
        <v>207</v>
      </c>
      <c r="V415" s="90"/>
      <c r="W415" s="144" t="s">
        <v>207</v>
      </c>
      <c r="X415" s="90"/>
      <c r="Y415" s="144" t="s">
        <v>207</v>
      </c>
      <c r="Z415" s="177" t="str">
        <f>IF(AND(O415="",Q415="",S415="",U415="",W415=""),"",IF(OR(AND(O415&lt;&gt;"NA",O415&lt;&gt;"C",O415&lt;&gt;"NC",O415&lt;&gt;"SF",O415&lt;&gt;""),AND(Q415&lt;&gt;"NA",Q415&lt;&gt;"C",Q415&lt;&gt;"NC",Q415&lt;&gt;"SF",Q415&lt;&gt;""),AND(S415&lt;&gt;"NA",S415&lt;&gt;"C",S415&lt;&gt;"NC",S415&lt;&gt;"SF",S415&lt;&gt;""),AND(U415&lt;&gt;"NA",U415&lt;&gt;"C",U415&lt;&gt;"NC",U415&lt;&gt;"SF",U415&lt;&gt;""),AND(W415&lt;&gt;"NA",W415&lt;&gt;"C",W415&lt;&gt;"NC",W415&lt;&gt;"SF",W415&lt;&gt;"")),"FALSO",IF(AND(O415="NA",Q415="NA",S415="NA",U415="NA",W415="NA"),"NA",IF(OR(O415="NC",Q415="NC",S415="NC",U415="NC",W415="NC",O415="SF",Q415="SF",S415="SF",U415="SF",W415="SF"),"NC",IF(OR(O415="C",Q415="C",S415="C",U415="C",W415="C"),"C","")))))</f>
        <v>C</v>
      </c>
      <c r="AA415" s="197" t="str">
        <f>IF(AND(Y415="C",Z415="C"),"UTILIZOU O PDA CORRETAMENTE",IF(AND(Y415="C",Z415="NC"),"UTILIZOU O PDA CORRETAMENTE. NÃO HÁ FOTOS DE TODAS AS ETAPAS",IF(AND(Y415="NC",Z415="NC"),"NÃO UTILIZOU O PDA",IF(AND(Y415="NA",Z415="NA"),"NÃO AVALIADO POR FALHA DE SINCRONISMO"))))</f>
        <v>UTILIZOU O PDA CORRETAMENTE</v>
      </c>
      <c r="AB415" s="90" t="s">
        <v>207</v>
      </c>
      <c r="AC415" s="158" t="s">
        <v>6</v>
      </c>
      <c r="AD415" s="149" t="str">
        <f>E415</f>
        <v>SÃO PAULO</v>
      </c>
      <c r="AE415" s="93" t="s">
        <v>64</v>
      </c>
    </row>
    <row r="416" spans="1:31" ht="30" customHeight="1">
      <c r="A416" s="162" t="s">
        <v>201</v>
      </c>
      <c r="B416" s="176">
        <v>2618885051</v>
      </c>
      <c r="C416" s="176" t="s">
        <v>131</v>
      </c>
      <c r="D416" s="176" t="s">
        <v>64</v>
      </c>
      <c r="E416" s="176" t="s">
        <v>5</v>
      </c>
      <c r="F416" s="176" t="s">
        <v>1978</v>
      </c>
      <c r="G416" s="176">
        <v>70</v>
      </c>
      <c r="H416" s="176" t="s">
        <v>208</v>
      </c>
      <c r="I416" s="176" t="s">
        <v>261</v>
      </c>
      <c r="J416" s="176" t="s">
        <v>1594</v>
      </c>
      <c r="K416" s="176"/>
      <c r="L416" s="204">
        <v>46178.538888888892</v>
      </c>
      <c r="M416" s="204">
        <v>46178.540972222225</v>
      </c>
      <c r="N416" s="176" t="s">
        <v>1592</v>
      </c>
      <c r="O416" s="155" t="s">
        <v>207</v>
      </c>
      <c r="P416" s="90"/>
      <c r="Q416" s="144" t="s">
        <v>207</v>
      </c>
      <c r="R416" s="90"/>
      <c r="S416" s="144" t="s">
        <v>207</v>
      </c>
      <c r="T416" s="90"/>
      <c r="U416" s="144" t="s">
        <v>230</v>
      </c>
      <c r="V416" s="90"/>
      <c r="W416" s="144" t="s">
        <v>207</v>
      </c>
      <c r="X416" s="90"/>
      <c r="Y416" s="144" t="s">
        <v>207</v>
      </c>
      <c r="Z416" s="177" t="str">
        <f>IF(AND(O416="",Q416="",S416="",U416="",W416=""),"",IF(OR(AND(O416&lt;&gt;"NA",O416&lt;&gt;"C",O416&lt;&gt;"NC",O416&lt;&gt;"SF",O416&lt;&gt;""),AND(Q416&lt;&gt;"NA",Q416&lt;&gt;"C",Q416&lt;&gt;"NC",Q416&lt;&gt;"SF",Q416&lt;&gt;""),AND(S416&lt;&gt;"NA",S416&lt;&gt;"C",S416&lt;&gt;"NC",S416&lt;&gt;"SF",S416&lt;&gt;""),AND(U416&lt;&gt;"NA",U416&lt;&gt;"C",U416&lt;&gt;"NC",U416&lt;&gt;"SF",U416&lt;&gt;""),AND(W416&lt;&gt;"NA",W416&lt;&gt;"C",W416&lt;&gt;"NC",W416&lt;&gt;"SF",W416&lt;&gt;"")),"FALSO",IF(AND(O416="NA",Q416="NA",S416="NA",U416="NA",W416="NA"),"NA",IF(OR(O416="NC",Q416="NC",S416="NC",U416="NC",W416="NC",O416="SF",Q416="SF",S416="SF",U416="SF",W416="SF"),"NC",IF(OR(O416="C",Q416="C",S416="C",U416="C",W416="C"),"C","")))))</f>
        <v>NC</v>
      </c>
      <c r="AA416" s="197" t="str">
        <f>IF(AND(Y416="C",Z416="C"),"UTILIZOU O PDA CORRETAMENTE",IF(AND(Y416="C",Z416="NC"),"UTILIZOU O PDA CORRETAMENTE. NÃO HÁ FOTOS DE TODAS AS ETAPAS",IF(AND(Y416="NC",Z416="NC"),"NÃO UTILIZOU O PDA",IF(AND(Y416="NA",Z416="NA"),"NÃO AVALIADO POR FALHA DE SINCRONISMO"))))</f>
        <v>UTILIZOU O PDA CORRETAMENTE. NÃO HÁ FOTOS DE TODAS AS ETAPAS</v>
      </c>
      <c r="AB416" s="90" t="s">
        <v>207</v>
      </c>
      <c r="AC416" s="158" t="s">
        <v>6</v>
      </c>
      <c r="AD416" s="149" t="str">
        <f>E416</f>
        <v>SÃO PAULO</v>
      </c>
      <c r="AE416" s="93" t="s">
        <v>64</v>
      </c>
    </row>
    <row r="417" spans="1:31" ht="30" customHeight="1">
      <c r="A417" s="162" t="s">
        <v>201</v>
      </c>
      <c r="B417" s="176">
        <v>2693716883</v>
      </c>
      <c r="C417" s="176" t="s">
        <v>128</v>
      </c>
      <c r="D417" s="176" t="s">
        <v>64</v>
      </c>
      <c r="E417" s="176" t="s">
        <v>5</v>
      </c>
      <c r="F417" s="176" t="s">
        <v>1979</v>
      </c>
      <c r="G417" s="176">
        <v>281</v>
      </c>
      <c r="H417" s="176"/>
      <c r="I417" s="176" t="s">
        <v>241</v>
      </c>
      <c r="J417" s="176" t="s">
        <v>1591</v>
      </c>
      <c r="K417" s="176"/>
      <c r="L417" s="204">
        <v>46162.564583333333</v>
      </c>
      <c r="M417" s="204">
        <v>46162.56527777778</v>
      </c>
      <c r="N417" s="176" t="s">
        <v>1614</v>
      </c>
      <c r="O417" s="155" t="s">
        <v>207</v>
      </c>
      <c r="P417" s="90"/>
      <c r="Q417" s="144" t="s">
        <v>207</v>
      </c>
      <c r="R417" s="90"/>
      <c r="S417" s="144" t="s">
        <v>207</v>
      </c>
      <c r="T417" s="90"/>
      <c r="U417" s="144" t="s">
        <v>207</v>
      </c>
      <c r="V417" s="90"/>
      <c r="W417" s="144" t="s">
        <v>207</v>
      </c>
      <c r="X417" s="90"/>
      <c r="Y417" s="144" t="s">
        <v>207</v>
      </c>
      <c r="Z417" s="177" t="str">
        <f>IF(AND(O417="",Q417="",S417="",U417="",W417=""),"",IF(OR(AND(O417&lt;&gt;"NA",O417&lt;&gt;"C",O417&lt;&gt;"NC",O417&lt;&gt;"SF",O417&lt;&gt;""),AND(Q417&lt;&gt;"NA",Q417&lt;&gt;"C",Q417&lt;&gt;"NC",Q417&lt;&gt;"SF",Q417&lt;&gt;""),AND(S417&lt;&gt;"NA",S417&lt;&gt;"C",S417&lt;&gt;"NC",S417&lt;&gt;"SF",S417&lt;&gt;""),AND(U417&lt;&gt;"NA",U417&lt;&gt;"C",U417&lt;&gt;"NC",U417&lt;&gt;"SF",U417&lt;&gt;""),AND(W417&lt;&gt;"NA",W417&lt;&gt;"C",W417&lt;&gt;"NC",W417&lt;&gt;"SF",W417&lt;&gt;"")),"FALSO",IF(AND(O417="NA",Q417="NA",S417="NA",U417="NA",W417="NA"),"NA",IF(OR(O417="NC",Q417="NC",S417="NC",U417="NC",W417="NC",O417="SF",Q417="SF",S417="SF",U417="SF",W417="SF"),"NC",IF(OR(O417="C",Q417="C",S417="C",U417="C",W417="C"),"C","")))))</f>
        <v>C</v>
      </c>
      <c r="AA417" s="197" t="str">
        <f>IF(AND(Y417="C",Z417="C"),"UTILIZOU O PDA CORRETAMENTE",IF(AND(Y417="C",Z417="NC"),"UTILIZOU O PDA CORRETAMENTE. NÃO HÁ FOTOS DE TODAS AS ETAPAS",IF(AND(Y417="NC",Z417="NC"),"NÃO UTILIZOU O PDA",IF(AND(Y417="NA",Z417="NA"),"NÃO AVALIADO POR FALHA DE SINCRONISMO"))))</f>
        <v>UTILIZOU O PDA CORRETAMENTE</v>
      </c>
      <c r="AB417" s="90" t="s">
        <v>207</v>
      </c>
      <c r="AC417" s="158" t="s">
        <v>6</v>
      </c>
      <c r="AD417" s="149" t="str">
        <f>E417</f>
        <v>SÃO PAULO</v>
      </c>
      <c r="AE417" s="93" t="s">
        <v>64</v>
      </c>
    </row>
    <row r="418" spans="1:31" ht="30" customHeight="1">
      <c r="A418" s="162" t="s">
        <v>201</v>
      </c>
      <c r="B418" s="176">
        <v>2692332931</v>
      </c>
      <c r="C418" s="176" t="s">
        <v>132</v>
      </c>
      <c r="D418" s="176" t="s">
        <v>64</v>
      </c>
      <c r="E418" s="176" t="s">
        <v>5</v>
      </c>
      <c r="F418" s="176" t="s">
        <v>1980</v>
      </c>
      <c r="G418" s="176">
        <v>278</v>
      </c>
      <c r="H418" s="176"/>
      <c r="I418" s="176" t="s">
        <v>241</v>
      </c>
      <c r="J418" s="176" t="s">
        <v>1594</v>
      </c>
      <c r="K418" s="176"/>
      <c r="L418" s="204">
        <v>46147.386805555558</v>
      </c>
      <c r="M418" s="204">
        <v>46147.388194444444</v>
      </c>
      <c r="N418" s="176" t="s">
        <v>1614</v>
      </c>
      <c r="O418" s="155" t="s">
        <v>207</v>
      </c>
      <c r="P418" s="90"/>
      <c r="Q418" s="144" t="s">
        <v>207</v>
      </c>
      <c r="R418" s="90"/>
      <c r="S418" s="144" t="s">
        <v>207</v>
      </c>
      <c r="T418" s="90"/>
      <c r="U418" s="144" t="s">
        <v>207</v>
      </c>
      <c r="V418" s="90"/>
      <c r="W418" s="144" t="s">
        <v>207</v>
      </c>
      <c r="X418" s="90"/>
      <c r="Y418" s="144" t="s">
        <v>207</v>
      </c>
      <c r="Z418" s="177" t="str">
        <f>IF(AND(O418="",Q418="",S418="",U418="",W418=""),"",IF(OR(AND(O418&lt;&gt;"NA",O418&lt;&gt;"C",O418&lt;&gt;"NC",O418&lt;&gt;"SF",O418&lt;&gt;""),AND(Q418&lt;&gt;"NA",Q418&lt;&gt;"C",Q418&lt;&gt;"NC",Q418&lt;&gt;"SF",Q418&lt;&gt;""),AND(S418&lt;&gt;"NA",S418&lt;&gt;"C",S418&lt;&gt;"NC",S418&lt;&gt;"SF",S418&lt;&gt;""),AND(U418&lt;&gt;"NA",U418&lt;&gt;"C",U418&lt;&gt;"NC",U418&lt;&gt;"SF",U418&lt;&gt;""),AND(W418&lt;&gt;"NA",W418&lt;&gt;"C",W418&lt;&gt;"NC",W418&lt;&gt;"SF",W418&lt;&gt;"")),"FALSO",IF(AND(O418="NA",Q418="NA",S418="NA",U418="NA",W418="NA"),"NA",IF(OR(O418="NC",Q418="NC",S418="NC",U418="NC",W418="NC",O418="SF",Q418="SF",S418="SF",U418="SF",W418="SF"),"NC",IF(OR(O418="C",Q418="C",S418="C",U418="C",W418="C"),"C","")))))</f>
        <v>C</v>
      </c>
      <c r="AA418" s="197" t="str">
        <f>IF(AND(Y418="C",Z418="C"),"UTILIZOU O PDA CORRETAMENTE",IF(AND(Y418="C",Z418="NC"),"UTILIZOU O PDA CORRETAMENTE. NÃO HÁ FOTOS DE TODAS AS ETAPAS",IF(AND(Y418="NC",Z418="NC"),"NÃO UTILIZOU O PDA",IF(AND(Y418="NA",Z418="NA"),"NÃO AVALIADO POR FALHA DE SINCRONISMO"))))</f>
        <v>UTILIZOU O PDA CORRETAMENTE</v>
      </c>
      <c r="AB418" s="90" t="s">
        <v>207</v>
      </c>
      <c r="AC418" s="158" t="s">
        <v>6</v>
      </c>
      <c r="AD418" s="149" t="str">
        <f>E418</f>
        <v>SÃO PAULO</v>
      </c>
      <c r="AE418" s="93" t="s">
        <v>64</v>
      </c>
    </row>
    <row r="419" spans="1:31" ht="30" customHeight="1">
      <c r="A419" s="162" t="s">
        <v>201</v>
      </c>
      <c r="B419" s="176">
        <v>2693985098</v>
      </c>
      <c r="C419" s="176" t="s">
        <v>128</v>
      </c>
      <c r="D419" s="176" t="s">
        <v>64</v>
      </c>
      <c r="E419" s="176" t="s">
        <v>5</v>
      </c>
      <c r="F419" s="176" t="s">
        <v>1980</v>
      </c>
      <c r="G419" s="176">
        <v>795</v>
      </c>
      <c r="H419" s="176" t="s">
        <v>217</v>
      </c>
      <c r="I419" s="176" t="s">
        <v>241</v>
      </c>
      <c r="J419" s="176" t="s">
        <v>1591</v>
      </c>
      <c r="K419" s="176" t="s">
        <v>217</v>
      </c>
      <c r="L419" s="204">
        <v>46165.476388888892</v>
      </c>
      <c r="M419" s="204">
        <v>46165.477777777778</v>
      </c>
      <c r="N419" s="176" t="s">
        <v>1614</v>
      </c>
      <c r="O419" s="155" t="s">
        <v>207</v>
      </c>
      <c r="P419" s="90"/>
      <c r="Q419" s="144" t="s">
        <v>207</v>
      </c>
      <c r="R419" s="90"/>
      <c r="S419" s="144" t="s">
        <v>207</v>
      </c>
      <c r="T419" s="90"/>
      <c r="U419" s="144" t="s">
        <v>207</v>
      </c>
      <c r="V419" s="90"/>
      <c r="W419" s="144" t="s">
        <v>207</v>
      </c>
      <c r="X419" s="90"/>
      <c r="Y419" s="144" t="s">
        <v>207</v>
      </c>
      <c r="Z419" s="177" t="str">
        <f>IF(AND(O419="",Q419="",S419="",U419="",W419=""),"",IF(OR(AND(O419&lt;&gt;"NA",O419&lt;&gt;"C",O419&lt;&gt;"NC",O419&lt;&gt;"SF",O419&lt;&gt;""),AND(Q419&lt;&gt;"NA",Q419&lt;&gt;"C",Q419&lt;&gt;"NC",Q419&lt;&gt;"SF",Q419&lt;&gt;""),AND(S419&lt;&gt;"NA",S419&lt;&gt;"C",S419&lt;&gt;"NC",S419&lt;&gt;"SF",S419&lt;&gt;""),AND(U419&lt;&gt;"NA",U419&lt;&gt;"C",U419&lt;&gt;"NC",U419&lt;&gt;"SF",U419&lt;&gt;""),AND(W419&lt;&gt;"NA",W419&lt;&gt;"C",W419&lt;&gt;"NC",W419&lt;&gt;"SF",W419&lt;&gt;"")),"FALSO",IF(AND(O419="NA",Q419="NA",S419="NA",U419="NA",W419="NA"),"NA",IF(OR(O419="NC",Q419="NC",S419="NC",U419="NC",W419="NC",O419="SF",Q419="SF",S419="SF",U419="SF",W419="SF"),"NC",IF(OR(O419="C",Q419="C",S419="C",U419="C",W419="C"),"C","")))))</f>
        <v>C</v>
      </c>
      <c r="AA419" s="197" t="str">
        <f>IF(AND(Y419="C",Z419="C"),"UTILIZOU O PDA CORRETAMENTE",IF(AND(Y419="C",Z419="NC"),"UTILIZOU O PDA CORRETAMENTE. NÃO HÁ FOTOS DE TODAS AS ETAPAS",IF(AND(Y419="NC",Z419="NC"),"NÃO UTILIZOU O PDA",IF(AND(Y419="NA",Z419="NA"),"NÃO AVALIADO POR FALHA DE SINCRONISMO"))))</f>
        <v>UTILIZOU O PDA CORRETAMENTE</v>
      </c>
      <c r="AB419" s="90" t="s">
        <v>207</v>
      </c>
      <c r="AC419" s="158" t="s">
        <v>6</v>
      </c>
      <c r="AD419" s="149" t="str">
        <f>E419</f>
        <v>SÃO PAULO</v>
      </c>
      <c r="AE419" s="93" t="s">
        <v>64</v>
      </c>
    </row>
    <row r="420" spans="1:31" ht="30" customHeight="1">
      <c r="A420" s="162" t="s">
        <v>201</v>
      </c>
      <c r="B420" s="176">
        <v>2694054601</v>
      </c>
      <c r="C420" s="176" t="s">
        <v>128</v>
      </c>
      <c r="D420" s="176" t="s">
        <v>64</v>
      </c>
      <c r="E420" s="176" t="s">
        <v>5</v>
      </c>
      <c r="F420" s="176" t="s">
        <v>1980</v>
      </c>
      <c r="G420" s="176">
        <v>795</v>
      </c>
      <c r="H420" s="176" t="s">
        <v>217</v>
      </c>
      <c r="I420" s="176" t="s">
        <v>241</v>
      </c>
      <c r="J420" s="176" t="s">
        <v>1591</v>
      </c>
      <c r="K420" s="176" t="s">
        <v>217</v>
      </c>
      <c r="L420" s="204">
        <v>46167.333333333336</v>
      </c>
      <c r="M420" s="204">
        <v>46167.334027777775</v>
      </c>
      <c r="N420" s="176" t="s">
        <v>1614</v>
      </c>
      <c r="O420" s="155" t="s">
        <v>207</v>
      </c>
      <c r="P420" s="90"/>
      <c r="Q420" s="144" t="s">
        <v>207</v>
      </c>
      <c r="R420" s="90"/>
      <c r="S420" s="144" t="s">
        <v>207</v>
      </c>
      <c r="T420" s="90"/>
      <c r="U420" s="144" t="s">
        <v>207</v>
      </c>
      <c r="V420" s="90"/>
      <c r="W420" s="144" t="s">
        <v>207</v>
      </c>
      <c r="X420" s="90"/>
      <c r="Y420" s="144" t="s">
        <v>207</v>
      </c>
      <c r="Z420" s="177" t="str">
        <f>IF(AND(O420="",Q420="",S420="",U420="",W420=""),"",IF(OR(AND(O420&lt;&gt;"NA",O420&lt;&gt;"C",O420&lt;&gt;"NC",O420&lt;&gt;"SF",O420&lt;&gt;""),AND(Q420&lt;&gt;"NA",Q420&lt;&gt;"C",Q420&lt;&gt;"NC",Q420&lt;&gt;"SF",Q420&lt;&gt;""),AND(S420&lt;&gt;"NA",S420&lt;&gt;"C",S420&lt;&gt;"NC",S420&lt;&gt;"SF",S420&lt;&gt;""),AND(U420&lt;&gt;"NA",U420&lt;&gt;"C",U420&lt;&gt;"NC",U420&lt;&gt;"SF",U420&lt;&gt;""),AND(W420&lt;&gt;"NA",W420&lt;&gt;"C",W420&lt;&gt;"NC",W420&lt;&gt;"SF",W420&lt;&gt;"")),"FALSO",IF(AND(O420="NA",Q420="NA",S420="NA",U420="NA",W420="NA"),"NA",IF(OR(O420="NC",Q420="NC",S420="NC",U420="NC",W420="NC",O420="SF",Q420="SF",S420="SF",U420="SF",W420="SF"),"NC",IF(OR(O420="C",Q420="C",S420="C",U420="C",W420="C"),"C","")))))</f>
        <v>C</v>
      </c>
      <c r="AA420" s="197" t="str">
        <f>IF(AND(Y420="C",Z420="C"),"UTILIZOU O PDA CORRETAMENTE",IF(AND(Y420="C",Z420="NC"),"UTILIZOU O PDA CORRETAMENTE. NÃO HÁ FOTOS DE TODAS AS ETAPAS",IF(AND(Y420="NC",Z420="NC"),"NÃO UTILIZOU O PDA",IF(AND(Y420="NA",Z420="NA"),"NÃO AVALIADO POR FALHA DE SINCRONISMO"))))</f>
        <v>UTILIZOU O PDA CORRETAMENTE</v>
      </c>
      <c r="AB420" s="90" t="s">
        <v>207</v>
      </c>
      <c r="AC420" s="158" t="s">
        <v>6</v>
      </c>
      <c r="AD420" s="149" t="str">
        <f>E420</f>
        <v>SÃO PAULO</v>
      </c>
      <c r="AE420" s="93" t="s">
        <v>64</v>
      </c>
    </row>
    <row r="421" spans="1:31" ht="30" customHeight="1">
      <c r="A421" s="162" t="s">
        <v>201</v>
      </c>
      <c r="B421" s="176">
        <v>2692518455</v>
      </c>
      <c r="C421" s="176" t="s">
        <v>128</v>
      </c>
      <c r="D421" s="176" t="s">
        <v>64</v>
      </c>
      <c r="E421" s="176" t="s">
        <v>5</v>
      </c>
      <c r="F421" s="176" t="s">
        <v>1981</v>
      </c>
      <c r="G421" s="176">
        <v>588</v>
      </c>
      <c r="H421" s="176" t="s">
        <v>1982</v>
      </c>
      <c r="I421" s="176" t="s">
        <v>245</v>
      </c>
      <c r="J421" s="176" t="s">
        <v>1591</v>
      </c>
      <c r="K421" s="176" t="s">
        <v>1735</v>
      </c>
      <c r="L421" s="204">
        <v>46178.513194444444</v>
      </c>
      <c r="M421" s="204">
        <v>46178.517361111109</v>
      </c>
      <c r="N421" s="176" t="s">
        <v>1680</v>
      </c>
      <c r="O421" s="155" t="s">
        <v>207</v>
      </c>
      <c r="P421" s="90"/>
      <c r="Q421" s="144" t="s">
        <v>207</v>
      </c>
      <c r="R421" s="90"/>
      <c r="S421" s="144" t="s">
        <v>207</v>
      </c>
      <c r="T421" s="90"/>
      <c r="U421" s="144" t="s">
        <v>207</v>
      </c>
      <c r="V421" s="90"/>
      <c r="W421" s="144" t="s">
        <v>207</v>
      </c>
      <c r="X421" s="90"/>
      <c r="Y421" s="144" t="s">
        <v>207</v>
      </c>
      <c r="Z421" s="177" t="str">
        <f>IF(AND(O421="",Q421="",S421="",U421="",W421=""),"",IF(OR(AND(O421&lt;&gt;"NA",O421&lt;&gt;"C",O421&lt;&gt;"NC",O421&lt;&gt;"SF",O421&lt;&gt;""),AND(Q421&lt;&gt;"NA",Q421&lt;&gt;"C",Q421&lt;&gt;"NC",Q421&lt;&gt;"SF",Q421&lt;&gt;""),AND(S421&lt;&gt;"NA",S421&lt;&gt;"C",S421&lt;&gt;"NC",S421&lt;&gt;"SF",S421&lt;&gt;""),AND(U421&lt;&gt;"NA",U421&lt;&gt;"C",U421&lt;&gt;"NC",U421&lt;&gt;"SF",U421&lt;&gt;""),AND(W421&lt;&gt;"NA",W421&lt;&gt;"C",W421&lt;&gt;"NC",W421&lt;&gt;"SF",W421&lt;&gt;"")),"FALSO",IF(AND(O421="NA",Q421="NA",S421="NA",U421="NA",W421="NA"),"NA",IF(OR(O421="NC",Q421="NC",S421="NC",U421="NC",W421="NC",O421="SF",Q421="SF",S421="SF",U421="SF",W421="SF"),"NC",IF(OR(O421="C",Q421="C",S421="C",U421="C",W421="C"),"C","")))))</f>
        <v>C</v>
      </c>
      <c r="AA421" s="197" t="str">
        <f>IF(AND(Y421="C",Z421="C"),"UTILIZOU O PDA CORRETAMENTE",IF(AND(Y421="C",Z421="NC"),"UTILIZOU O PDA CORRETAMENTE. NÃO HÁ FOTOS DE TODAS AS ETAPAS",IF(AND(Y421="NC",Z421="NC"),"NÃO UTILIZOU O PDA",IF(AND(Y421="NA",Z421="NA"),"NÃO AVALIADO POR FALHA DE SINCRONISMO"))))</f>
        <v>UTILIZOU O PDA CORRETAMENTE</v>
      </c>
      <c r="AB421" s="90" t="s">
        <v>207</v>
      </c>
      <c r="AC421" s="158" t="s">
        <v>6</v>
      </c>
      <c r="AD421" s="149" t="str">
        <f>E421</f>
        <v>SÃO PAULO</v>
      </c>
      <c r="AE421" s="93" t="s">
        <v>64</v>
      </c>
    </row>
    <row r="422" spans="1:31" ht="30" customHeight="1">
      <c r="A422" s="162" t="s">
        <v>201</v>
      </c>
      <c r="B422" s="176">
        <v>2692417009</v>
      </c>
      <c r="C422" s="176" t="s">
        <v>128</v>
      </c>
      <c r="D422" s="176" t="s">
        <v>64</v>
      </c>
      <c r="E422" s="176" t="s">
        <v>5</v>
      </c>
      <c r="F422" s="176" t="s">
        <v>1983</v>
      </c>
      <c r="G422" s="176">
        <v>74</v>
      </c>
      <c r="H422" s="176" t="s">
        <v>210</v>
      </c>
      <c r="I422" s="176" t="s">
        <v>439</v>
      </c>
      <c r="J422" s="176" t="s">
        <v>1591</v>
      </c>
      <c r="K422" s="176" t="s">
        <v>217</v>
      </c>
      <c r="L422" s="204">
        <v>46147.709722222222</v>
      </c>
      <c r="M422" s="204">
        <v>46147.729166666664</v>
      </c>
      <c r="N422" s="176" t="s">
        <v>1650</v>
      </c>
      <c r="O422" s="155" t="s">
        <v>207</v>
      </c>
      <c r="P422" s="90"/>
      <c r="Q422" s="144" t="s">
        <v>207</v>
      </c>
      <c r="R422" s="90"/>
      <c r="S422" s="144" t="s">
        <v>207</v>
      </c>
      <c r="T422" s="90"/>
      <c r="U422" s="144" t="s">
        <v>207</v>
      </c>
      <c r="V422" s="90"/>
      <c r="W422" s="144" t="s">
        <v>207</v>
      </c>
      <c r="X422" s="90"/>
      <c r="Y422" s="144" t="s">
        <v>207</v>
      </c>
      <c r="Z422" s="177" t="str">
        <f>IF(AND(O422="",Q422="",S422="",U422="",W422=""),"",IF(OR(AND(O422&lt;&gt;"NA",O422&lt;&gt;"C",O422&lt;&gt;"NC",O422&lt;&gt;"SF",O422&lt;&gt;""),AND(Q422&lt;&gt;"NA",Q422&lt;&gt;"C",Q422&lt;&gt;"NC",Q422&lt;&gt;"SF",Q422&lt;&gt;""),AND(S422&lt;&gt;"NA",S422&lt;&gt;"C",S422&lt;&gt;"NC",S422&lt;&gt;"SF",S422&lt;&gt;""),AND(U422&lt;&gt;"NA",U422&lt;&gt;"C",U422&lt;&gt;"NC",U422&lt;&gt;"SF",U422&lt;&gt;""),AND(W422&lt;&gt;"NA",W422&lt;&gt;"C",W422&lt;&gt;"NC",W422&lt;&gt;"SF",W422&lt;&gt;"")),"FALSO",IF(AND(O422="NA",Q422="NA",S422="NA",U422="NA",W422="NA"),"NA",IF(OR(O422="NC",Q422="NC",S422="NC",U422="NC",W422="NC",O422="SF",Q422="SF",S422="SF",U422="SF",W422="SF"),"NC",IF(OR(O422="C",Q422="C",S422="C",U422="C",W422="C"),"C","")))))</f>
        <v>C</v>
      </c>
      <c r="AA422" s="197" t="str">
        <f>IF(AND(Y422="C",Z422="C"),"UTILIZOU O PDA CORRETAMENTE",IF(AND(Y422="C",Z422="NC"),"UTILIZOU O PDA CORRETAMENTE. NÃO HÁ FOTOS DE TODAS AS ETAPAS",IF(AND(Y422="NC",Z422="NC"),"NÃO UTILIZOU O PDA",IF(AND(Y422="NA",Z422="NA"),"NÃO AVALIADO POR FALHA DE SINCRONISMO"))))</f>
        <v>UTILIZOU O PDA CORRETAMENTE</v>
      </c>
      <c r="AB422" s="90" t="s">
        <v>207</v>
      </c>
      <c r="AC422" s="158" t="s">
        <v>6</v>
      </c>
      <c r="AD422" s="149" t="str">
        <f>E422</f>
        <v>SÃO PAULO</v>
      </c>
      <c r="AE422" s="93" t="s">
        <v>64</v>
      </c>
    </row>
    <row r="423" spans="1:31" ht="30" customHeight="1">
      <c r="A423" s="162" t="s">
        <v>201</v>
      </c>
      <c r="B423" s="176">
        <v>2692853127</v>
      </c>
      <c r="C423" s="176" t="s">
        <v>128</v>
      </c>
      <c r="D423" s="176" t="s">
        <v>64</v>
      </c>
      <c r="E423" s="176" t="s">
        <v>5</v>
      </c>
      <c r="F423" s="176" t="s">
        <v>548</v>
      </c>
      <c r="G423" s="176">
        <v>112</v>
      </c>
      <c r="H423" s="176" t="s">
        <v>217</v>
      </c>
      <c r="I423" s="176" t="s">
        <v>283</v>
      </c>
      <c r="J423" s="176" t="s">
        <v>1689</v>
      </c>
      <c r="K423" s="176" t="s">
        <v>1984</v>
      </c>
      <c r="L423" s="204">
        <v>46270.409722222219</v>
      </c>
      <c r="M423" s="204">
        <v>46270.412499999999</v>
      </c>
      <c r="N423" s="176" t="s">
        <v>1596</v>
      </c>
      <c r="O423" s="155" t="s">
        <v>207</v>
      </c>
      <c r="P423" s="90"/>
      <c r="Q423" s="144" t="s">
        <v>207</v>
      </c>
      <c r="R423" s="90"/>
      <c r="S423" s="144" t="s">
        <v>207</v>
      </c>
      <c r="T423" s="90"/>
      <c r="U423" s="144" t="s">
        <v>207</v>
      </c>
      <c r="V423" s="90"/>
      <c r="W423" s="144" t="s">
        <v>207</v>
      </c>
      <c r="X423" s="90"/>
      <c r="Y423" s="144" t="s">
        <v>207</v>
      </c>
      <c r="Z423" s="177" t="str">
        <f>IF(AND(O423="",Q423="",S423="",U423="",W423=""),"",IF(OR(AND(O423&lt;&gt;"NA",O423&lt;&gt;"C",O423&lt;&gt;"NC",O423&lt;&gt;"SF",O423&lt;&gt;""),AND(Q423&lt;&gt;"NA",Q423&lt;&gt;"C",Q423&lt;&gt;"NC",Q423&lt;&gt;"SF",Q423&lt;&gt;""),AND(S423&lt;&gt;"NA",S423&lt;&gt;"C",S423&lt;&gt;"NC",S423&lt;&gt;"SF",S423&lt;&gt;""),AND(U423&lt;&gt;"NA",U423&lt;&gt;"C",U423&lt;&gt;"NC",U423&lt;&gt;"SF",U423&lt;&gt;""),AND(W423&lt;&gt;"NA",W423&lt;&gt;"C",W423&lt;&gt;"NC",W423&lt;&gt;"SF",W423&lt;&gt;"")),"FALSO",IF(AND(O423="NA",Q423="NA",S423="NA",U423="NA",W423="NA"),"NA",IF(OR(O423="NC",Q423="NC",S423="NC",U423="NC",W423="NC",O423="SF",Q423="SF",S423="SF",U423="SF",W423="SF"),"NC",IF(OR(O423="C",Q423="C",S423="C",U423="C",W423="C"),"C","")))))</f>
        <v>C</v>
      </c>
      <c r="AA423" s="197" t="str">
        <f>IF(AND(Y423="C",Z423="C"),"UTILIZOU O PDA CORRETAMENTE",IF(AND(Y423="C",Z423="NC"),"UTILIZOU O PDA CORRETAMENTE. NÃO HÁ FOTOS DE TODAS AS ETAPAS",IF(AND(Y423="NC",Z423="NC"),"NÃO UTILIZOU O PDA",IF(AND(Y423="NA",Z423="NA"),"NÃO AVALIADO POR FALHA DE SINCRONISMO"))))</f>
        <v>UTILIZOU O PDA CORRETAMENTE</v>
      </c>
      <c r="AB423" s="90" t="s">
        <v>207</v>
      </c>
      <c r="AC423" s="158" t="s">
        <v>6</v>
      </c>
      <c r="AD423" s="149" t="str">
        <f>E423</f>
        <v>SÃO PAULO</v>
      </c>
      <c r="AE423" s="93" t="s">
        <v>64</v>
      </c>
    </row>
    <row r="424" spans="1:31" ht="30" customHeight="1">
      <c r="A424" s="162" t="s">
        <v>201</v>
      </c>
      <c r="B424" s="176">
        <v>2692596808</v>
      </c>
      <c r="C424" s="176" t="s">
        <v>128</v>
      </c>
      <c r="D424" s="176" t="s">
        <v>64</v>
      </c>
      <c r="E424" s="176" t="s">
        <v>5</v>
      </c>
      <c r="F424" s="176" t="s">
        <v>1985</v>
      </c>
      <c r="G424" s="176">
        <v>30</v>
      </c>
      <c r="H424" s="176" t="s">
        <v>217</v>
      </c>
      <c r="I424" s="176" t="s">
        <v>325</v>
      </c>
      <c r="J424" s="176" t="s">
        <v>1618</v>
      </c>
      <c r="K424" s="176" t="s">
        <v>217</v>
      </c>
      <c r="L424" s="204">
        <v>46208.488194444442</v>
      </c>
      <c r="M424" s="204">
        <v>46208.490277777775</v>
      </c>
      <c r="N424" s="176" t="s">
        <v>1596</v>
      </c>
      <c r="O424" s="155" t="s">
        <v>207</v>
      </c>
      <c r="P424" s="90"/>
      <c r="Q424" s="144" t="s">
        <v>207</v>
      </c>
      <c r="R424" s="90"/>
      <c r="S424" s="144" t="s">
        <v>207</v>
      </c>
      <c r="T424" s="90"/>
      <c r="U424" s="144" t="s">
        <v>207</v>
      </c>
      <c r="V424" s="90"/>
      <c r="W424" s="144" t="s">
        <v>207</v>
      </c>
      <c r="X424" s="90"/>
      <c r="Y424" s="144" t="s">
        <v>207</v>
      </c>
      <c r="Z424" s="177" t="str">
        <f>IF(AND(O424="",Q424="",S424="",U424="",W424=""),"",IF(OR(AND(O424&lt;&gt;"NA",O424&lt;&gt;"C",O424&lt;&gt;"NC",O424&lt;&gt;"SF",O424&lt;&gt;""),AND(Q424&lt;&gt;"NA",Q424&lt;&gt;"C",Q424&lt;&gt;"NC",Q424&lt;&gt;"SF",Q424&lt;&gt;""),AND(S424&lt;&gt;"NA",S424&lt;&gt;"C",S424&lt;&gt;"NC",S424&lt;&gt;"SF",S424&lt;&gt;""),AND(U424&lt;&gt;"NA",U424&lt;&gt;"C",U424&lt;&gt;"NC",U424&lt;&gt;"SF",U424&lt;&gt;""),AND(W424&lt;&gt;"NA",W424&lt;&gt;"C",W424&lt;&gt;"NC",W424&lt;&gt;"SF",W424&lt;&gt;"")),"FALSO",IF(AND(O424="NA",Q424="NA",S424="NA",U424="NA",W424="NA"),"NA",IF(OR(O424="NC",Q424="NC",S424="NC",U424="NC",W424="NC",O424="SF",Q424="SF",S424="SF",U424="SF",W424="SF"),"NC",IF(OR(O424="C",Q424="C",S424="C",U424="C",W424="C"),"C","")))))</f>
        <v>C</v>
      </c>
      <c r="AA424" s="197" t="str">
        <f>IF(AND(Y424="C",Z424="C"),"UTILIZOU O PDA CORRETAMENTE",IF(AND(Y424="C",Z424="NC"),"UTILIZOU O PDA CORRETAMENTE. NÃO HÁ FOTOS DE TODAS AS ETAPAS",IF(AND(Y424="NC",Z424="NC"),"NÃO UTILIZOU O PDA",IF(AND(Y424="NA",Z424="NA"),"NÃO AVALIADO POR FALHA DE SINCRONISMO"))))</f>
        <v>UTILIZOU O PDA CORRETAMENTE</v>
      </c>
      <c r="AB424" s="90" t="s">
        <v>207</v>
      </c>
      <c r="AC424" s="158" t="s">
        <v>6</v>
      </c>
      <c r="AD424" s="149" t="str">
        <f>E424</f>
        <v>SÃO PAULO</v>
      </c>
      <c r="AE424" s="93" t="s">
        <v>64</v>
      </c>
    </row>
    <row r="425" spans="1:31" ht="30" customHeight="1">
      <c r="A425" s="162" t="s">
        <v>201</v>
      </c>
      <c r="B425" s="176">
        <v>2619313012</v>
      </c>
      <c r="C425" s="176" t="s">
        <v>128</v>
      </c>
      <c r="D425" s="176" t="s">
        <v>64</v>
      </c>
      <c r="E425" s="176" t="s">
        <v>5</v>
      </c>
      <c r="F425" s="176" t="s">
        <v>1986</v>
      </c>
      <c r="G425" s="176">
        <v>577</v>
      </c>
      <c r="H425" s="176" t="s">
        <v>211</v>
      </c>
      <c r="I425" s="176" t="s">
        <v>671</v>
      </c>
      <c r="J425" s="176" t="s">
        <v>1591</v>
      </c>
      <c r="K425" s="176" t="s">
        <v>1735</v>
      </c>
      <c r="L425" s="204">
        <v>46239.51666666667</v>
      </c>
      <c r="M425" s="204">
        <v>46239.518750000003</v>
      </c>
      <c r="N425" s="176" t="s">
        <v>1680</v>
      </c>
      <c r="O425" s="155" t="s">
        <v>62</v>
      </c>
      <c r="P425" s="90"/>
      <c r="Q425" s="144" t="s">
        <v>62</v>
      </c>
      <c r="R425" s="90"/>
      <c r="S425" s="144" t="s">
        <v>62</v>
      </c>
      <c r="T425" s="90"/>
      <c r="U425" s="144" t="s">
        <v>62</v>
      </c>
      <c r="V425" s="90"/>
      <c r="W425" s="144" t="s">
        <v>62</v>
      </c>
      <c r="X425" s="90"/>
      <c r="Y425" s="144" t="s">
        <v>62</v>
      </c>
      <c r="Z425" s="177" t="str">
        <f>IF(AND(O425="",Q425="",S425="",U425="",W425=""),"",IF(OR(AND(O425&lt;&gt;"NA",O425&lt;&gt;"C",O425&lt;&gt;"NC",O425&lt;&gt;"SF",O425&lt;&gt;""),AND(Q425&lt;&gt;"NA",Q425&lt;&gt;"C",Q425&lt;&gt;"NC",Q425&lt;&gt;"SF",Q425&lt;&gt;""),AND(S425&lt;&gt;"NA",S425&lt;&gt;"C",S425&lt;&gt;"NC",S425&lt;&gt;"SF",S425&lt;&gt;""),AND(U425&lt;&gt;"NA",U425&lt;&gt;"C",U425&lt;&gt;"NC",U425&lt;&gt;"SF",U425&lt;&gt;""),AND(W425&lt;&gt;"NA",W425&lt;&gt;"C",W425&lt;&gt;"NC",W425&lt;&gt;"SF",W425&lt;&gt;"")),"FALSO",IF(AND(O425="NA",Q425="NA",S425="NA",U425="NA",W425="NA"),"NA",IF(OR(O425="NC",Q425="NC",S425="NC",U425="NC",W425="NC",O425="SF",Q425="SF",S425="SF",U425="SF",W425="SF"),"NC",IF(OR(O425="C",Q425="C",S425="C",U425="C",W425="C"),"C","")))))</f>
        <v>NA</v>
      </c>
      <c r="AA425" s="197" t="str">
        <f>IF(AND(Y425="C",Z425="C"),"UTILIZOU O PDA CORRETAMENTE",IF(AND(Y425="C",Z425="NC"),"UTILIZOU O PDA CORRETAMENTE. NÃO HÁ FOTOS DE TODAS AS ETAPAS",IF(AND(Y425="NC",Z425="NC"),"NÃO UTILIZOU O PDA",IF(AND(Y425="NA",Z425="NA"),"NÃO AVALIADO POR FALHA DE SINCRONISMO"))))</f>
        <v>NÃO AVALIADO POR FALHA DE SINCRONISMO</v>
      </c>
      <c r="AB425" s="90" t="s">
        <v>207</v>
      </c>
      <c r="AC425" s="158" t="s">
        <v>6</v>
      </c>
      <c r="AD425" s="149" t="str">
        <f>E425</f>
        <v>SÃO PAULO</v>
      </c>
      <c r="AE425" s="93" t="s">
        <v>64</v>
      </c>
    </row>
    <row r="426" spans="1:31" ht="30" customHeight="1">
      <c r="A426" s="162" t="s">
        <v>201</v>
      </c>
      <c r="B426" s="176">
        <v>2693080987</v>
      </c>
      <c r="C426" s="176" t="s">
        <v>132</v>
      </c>
      <c r="D426" s="176" t="s">
        <v>64</v>
      </c>
      <c r="E426" s="176" t="s">
        <v>5</v>
      </c>
      <c r="F426" s="176" t="s">
        <v>1987</v>
      </c>
      <c r="G426" s="176">
        <v>400</v>
      </c>
      <c r="H426" s="176" t="s">
        <v>217</v>
      </c>
      <c r="I426" s="176" t="s">
        <v>439</v>
      </c>
      <c r="J426" s="176" t="s">
        <v>1594</v>
      </c>
      <c r="K426" s="176" t="s">
        <v>217</v>
      </c>
      <c r="L426" s="204">
        <v>46154.470833333333</v>
      </c>
      <c r="M426" s="204">
        <v>46154.47152777778</v>
      </c>
      <c r="N426" s="176" t="s">
        <v>1596</v>
      </c>
      <c r="O426" s="155" t="s">
        <v>207</v>
      </c>
      <c r="P426" s="90"/>
      <c r="Q426" s="144" t="s">
        <v>207</v>
      </c>
      <c r="R426" s="90"/>
      <c r="S426" s="144" t="s">
        <v>207</v>
      </c>
      <c r="T426" s="90"/>
      <c r="U426" s="144" t="s">
        <v>207</v>
      </c>
      <c r="V426" s="90"/>
      <c r="W426" s="144" t="s">
        <v>207</v>
      </c>
      <c r="X426" s="90"/>
      <c r="Y426" s="144" t="s">
        <v>207</v>
      </c>
      <c r="Z426" s="177" t="str">
        <f>IF(AND(O426="",Q426="",S426="",U426="",W426=""),"",IF(OR(AND(O426&lt;&gt;"NA",O426&lt;&gt;"C",O426&lt;&gt;"NC",O426&lt;&gt;"SF",O426&lt;&gt;""),AND(Q426&lt;&gt;"NA",Q426&lt;&gt;"C",Q426&lt;&gt;"NC",Q426&lt;&gt;"SF",Q426&lt;&gt;""),AND(S426&lt;&gt;"NA",S426&lt;&gt;"C",S426&lt;&gt;"NC",S426&lt;&gt;"SF",S426&lt;&gt;""),AND(U426&lt;&gt;"NA",U426&lt;&gt;"C",U426&lt;&gt;"NC",U426&lt;&gt;"SF",U426&lt;&gt;""),AND(W426&lt;&gt;"NA",W426&lt;&gt;"C",W426&lt;&gt;"NC",W426&lt;&gt;"SF",W426&lt;&gt;"")),"FALSO",IF(AND(O426="NA",Q426="NA",S426="NA",U426="NA",W426="NA"),"NA",IF(OR(O426="NC",Q426="NC",S426="NC",U426="NC",W426="NC",O426="SF",Q426="SF",S426="SF",U426="SF",W426="SF"),"NC",IF(OR(O426="C",Q426="C",S426="C",U426="C",W426="C"),"C","")))))</f>
        <v>C</v>
      </c>
      <c r="AA426" s="197" t="str">
        <f>IF(AND(Y426="C",Z426="C"),"UTILIZOU O PDA CORRETAMENTE",IF(AND(Y426="C",Z426="NC"),"UTILIZOU O PDA CORRETAMENTE. NÃO HÁ FOTOS DE TODAS AS ETAPAS",IF(AND(Y426="NC",Z426="NC"),"NÃO UTILIZOU O PDA",IF(AND(Y426="NA",Z426="NA"),"NÃO AVALIADO POR FALHA DE SINCRONISMO"))))</f>
        <v>UTILIZOU O PDA CORRETAMENTE</v>
      </c>
      <c r="AB426" s="90" t="s">
        <v>207</v>
      </c>
      <c r="AC426" s="158" t="s">
        <v>6</v>
      </c>
      <c r="AD426" s="149" t="str">
        <f>E426</f>
        <v>SÃO PAULO</v>
      </c>
      <c r="AE426" s="93" t="s">
        <v>64</v>
      </c>
    </row>
    <row r="427" spans="1:31" ht="30" customHeight="1">
      <c r="A427" s="162" t="s">
        <v>201</v>
      </c>
      <c r="B427" s="176">
        <v>2693530507</v>
      </c>
      <c r="C427" s="176" t="s">
        <v>128</v>
      </c>
      <c r="D427" s="176" t="s">
        <v>64</v>
      </c>
      <c r="E427" s="176" t="s">
        <v>5</v>
      </c>
      <c r="F427" s="176" t="s">
        <v>1988</v>
      </c>
      <c r="G427" s="176">
        <v>211</v>
      </c>
      <c r="H427" s="176" t="s">
        <v>203</v>
      </c>
      <c r="I427" s="176" t="s">
        <v>204</v>
      </c>
      <c r="J427" s="176" t="s">
        <v>1591</v>
      </c>
      <c r="K427" s="176" t="s">
        <v>1735</v>
      </c>
      <c r="L427" s="204">
        <v>46160.536111111112</v>
      </c>
      <c r="M427" s="204">
        <v>46160.538888888892</v>
      </c>
      <c r="N427" s="176" t="s">
        <v>1680</v>
      </c>
      <c r="O427" s="155" t="s">
        <v>207</v>
      </c>
      <c r="P427" s="90"/>
      <c r="Q427" s="144" t="s">
        <v>207</v>
      </c>
      <c r="R427" s="90"/>
      <c r="S427" s="144" t="s">
        <v>207</v>
      </c>
      <c r="T427" s="90"/>
      <c r="U427" s="144" t="s">
        <v>207</v>
      </c>
      <c r="V427" s="90"/>
      <c r="W427" s="144" t="s">
        <v>207</v>
      </c>
      <c r="X427" s="90"/>
      <c r="Y427" s="144" t="s">
        <v>207</v>
      </c>
      <c r="Z427" s="177" t="str">
        <f>IF(AND(O427="",Q427="",S427="",U427="",W427=""),"",IF(OR(AND(O427&lt;&gt;"NA",O427&lt;&gt;"C",O427&lt;&gt;"NC",O427&lt;&gt;"SF",O427&lt;&gt;""),AND(Q427&lt;&gt;"NA",Q427&lt;&gt;"C",Q427&lt;&gt;"NC",Q427&lt;&gt;"SF",Q427&lt;&gt;""),AND(S427&lt;&gt;"NA",S427&lt;&gt;"C",S427&lt;&gt;"NC",S427&lt;&gt;"SF",S427&lt;&gt;""),AND(U427&lt;&gt;"NA",U427&lt;&gt;"C",U427&lt;&gt;"NC",U427&lt;&gt;"SF",U427&lt;&gt;""),AND(W427&lt;&gt;"NA",W427&lt;&gt;"C",W427&lt;&gt;"NC",W427&lt;&gt;"SF",W427&lt;&gt;"")),"FALSO",IF(AND(O427="NA",Q427="NA",S427="NA",U427="NA",W427="NA"),"NA",IF(OR(O427="NC",Q427="NC",S427="NC",U427="NC",W427="NC",O427="SF",Q427="SF",S427="SF",U427="SF",W427="SF"),"NC",IF(OR(O427="C",Q427="C",S427="C",U427="C",W427="C"),"C","")))))</f>
        <v>C</v>
      </c>
      <c r="AA427" s="197" t="str">
        <f>IF(AND(Y427="C",Z427="C"),"UTILIZOU O PDA CORRETAMENTE",IF(AND(Y427="C",Z427="NC"),"UTILIZOU O PDA CORRETAMENTE. NÃO HÁ FOTOS DE TODAS AS ETAPAS",IF(AND(Y427="NC",Z427="NC"),"NÃO UTILIZOU O PDA",IF(AND(Y427="NA",Z427="NA"),"NÃO AVALIADO POR FALHA DE SINCRONISMO"))))</f>
        <v>UTILIZOU O PDA CORRETAMENTE</v>
      </c>
      <c r="AB427" s="90" t="s">
        <v>207</v>
      </c>
      <c r="AC427" s="158" t="s">
        <v>6</v>
      </c>
      <c r="AD427" s="149" t="str">
        <f>E427</f>
        <v>SÃO PAULO</v>
      </c>
      <c r="AE427" s="93" t="s">
        <v>64</v>
      </c>
    </row>
    <row r="428" spans="1:31" ht="30" customHeight="1">
      <c r="A428" s="162" t="s">
        <v>201</v>
      </c>
      <c r="B428" s="176">
        <v>2693496607</v>
      </c>
      <c r="C428" s="176" t="s">
        <v>128</v>
      </c>
      <c r="D428" s="176" t="s">
        <v>64</v>
      </c>
      <c r="E428" s="176" t="s">
        <v>5</v>
      </c>
      <c r="F428" s="176" t="s">
        <v>1989</v>
      </c>
      <c r="G428" s="176">
        <v>65</v>
      </c>
      <c r="H428" s="176" t="s">
        <v>203</v>
      </c>
      <c r="I428" s="176" t="s">
        <v>261</v>
      </c>
      <c r="J428" s="176" t="s">
        <v>1594</v>
      </c>
      <c r="K428" s="176"/>
      <c r="L428" s="204">
        <v>46159.431944444441</v>
      </c>
      <c r="M428" s="204">
        <v>46159.436805555553</v>
      </c>
      <c r="N428" s="176" t="s">
        <v>1592</v>
      </c>
      <c r="O428" s="155" t="s">
        <v>207</v>
      </c>
      <c r="P428" s="90"/>
      <c r="Q428" s="144" t="s">
        <v>207</v>
      </c>
      <c r="R428" s="90"/>
      <c r="S428" s="144" t="s">
        <v>207</v>
      </c>
      <c r="T428" s="90"/>
      <c r="U428" s="144" t="s">
        <v>207</v>
      </c>
      <c r="V428" s="90"/>
      <c r="W428" s="144" t="s">
        <v>207</v>
      </c>
      <c r="X428" s="90"/>
      <c r="Y428" s="144" t="s">
        <v>207</v>
      </c>
      <c r="Z428" s="177" t="str">
        <f>IF(AND(O428="",Q428="",S428="",U428="",W428=""),"",IF(OR(AND(O428&lt;&gt;"NA",O428&lt;&gt;"C",O428&lt;&gt;"NC",O428&lt;&gt;"SF",O428&lt;&gt;""),AND(Q428&lt;&gt;"NA",Q428&lt;&gt;"C",Q428&lt;&gt;"NC",Q428&lt;&gt;"SF",Q428&lt;&gt;""),AND(S428&lt;&gt;"NA",S428&lt;&gt;"C",S428&lt;&gt;"NC",S428&lt;&gt;"SF",S428&lt;&gt;""),AND(U428&lt;&gt;"NA",U428&lt;&gt;"C",U428&lt;&gt;"NC",U428&lt;&gt;"SF",U428&lt;&gt;""),AND(W428&lt;&gt;"NA",W428&lt;&gt;"C",W428&lt;&gt;"NC",W428&lt;&gt;"SF",W428&lt;&gt;"")),"FALSO",IF(AND(O428="NA",Q428="NA",S428="NA",U428="NA",W428="NA"),"NA",IF(OR(O428="NC",Q428="NC",S428="NC",U428="NC",W428="NC",O428="SF",Q428="SF",S428="SF",U428="SF",W428="SF"),"NC",IF(OR(O428="C",Q428="C",S428="C",U428="C",W428="C"),"C","")))))</f>
        <v>C</v>
      </c>
      <c r="AA428" s="197" t="str">
        <f>IF(AND(Y428="C",Z428="C"),"UTILIZOU O PDA CORRETAMENTE",IF(AND(Y428="C",Z428="NC"),"UTILIZOU O PDA CORRETAMENTE. NÃO HÁ FOTOS DE TODAS AS ETAPAS",IF(AND(Y428="NC",Z428="NC"),"NÃO UTILIZOU O PDA",IF(AND(Y428="NA",Z428="NA"),"NÃO AVALIADO POR FALHA DE SINCRONISMO"))))</f>
        <v>UTILIZOU O PDA CORRETAMENTE</v>
      </c>
      <c r="AB428" s="90" t="s">
        <v>207</v>
      </c>
      <c r="AC428" s="158" t="s">
        <v>6</v>
      </c>
      <c r="AD428" s="149" t="str">
        <f>E428</f>
        <v>SÃO PAULO</v>
      </c>
      <c r="AE428" s="93" t="s">
        <v>64</v>
      </c>
    </row>
    <row r="429" spans="1:31" ht="30" customHeight="1">
      <c r="A429" s="162" t="s">
        <v>201</v>
      </c>
      <c r="B429" s="176">
        <v>2693489484</v>
      </c>
      <c r="C429" s="176" t="s">
        <v>132</v>
      </c>
      <c r="D429" s="176" t="s">
        <v>64</v>
      </c>
      <c r="E429" s="176" t="s">
        <v>5</v>
      </c>
      <c r="F429" s="176" t="s">
        <v>1990</v>
      </c>
      <c r="G429" s="176">
        <v>150</v>
      </c>
      <c r="H429" s="176"/>
      <c r="I429" s="176" t="s">
        <v>517</v>
      </c>
      <c r="J429" s="176" t="s">
        <v>1591</v>
      </c>
      <c r="K429" s="176" t="s">
        <v>1991</v>
      </c>
      <c r="L429" s="204">
        <v>46159.374305555553</v>
      </c>
      <c r="M429" s="204">
        <v>46159.386111111111</v>
      </c>
      <c r="N429" s="176" t="s">
        <v>1598</v>
      </c>
      <c r="O429" s="155" t="s">
        <v>207</v>
      </c>
      <c r="P429" s="90"/>
      <c r="Q429" s="144" t="s">
        <v>207</v>
      </c>
      <c r="R429" s="90"/>
      <c r="S429" s="144" t="s">
        <v>207</v>
      </c>
      <c r="T429" s="90"/>
      <c r="U429" s="144" t="s">
        <v>207</v>
      </c>
      <c r="V429" s="90"/>
      <c r="W429" s="144" t="s">
        <v>207</v>
      </c>
      <c r="X429" s="90"/>
      <c r="Y429" s="144" t="s">
        <v>207</v>
      </c>
      <c r="Z429" s="177" t="str">
        <f>IF(AND(O429="",Q429="",S429="",U429="",W429=""),"",IF(OR(AND(O429&lt;&gt;"NA",O429&lt;&gt;"C",O429&lt;&gt;"NC",O429&lt;&gt;"SF",O429&lt;&gt;""),AND(Q429&lt;&gt;"NA",Q429&lt;&gt;"C",Q429&lt;&gt;"NC",Q429&lt;&gt;"SF",Q429&lt;&gt;""),AND(S429&lt;&gt;"NA",S429&lt;&gt;"C",S429&lt;&gt;"NC",S429&lt;&gt;"SF",S429&lt;&gt;""),AND(U429&lt;&gt;"NA",U429&lt;&gt;"C",U429&lt;&gt;"NC",U429&lt;&gt;"SF",U429&lt;&gt;""),AND(W429&lt;&gt;"NA",W429&lt;&gt;"C",W429&lt;&gt;"NC",W429&lt;&gt;"SF",W429&lt;&gt;"")),"FALSO",IF(AND(O429="NA",Q429="NA",S429="NA",U429="NA",W429="NA"),"NA",IF(OR(O429="NC",Q429="NC",S429="NC",U429="NC",W429="NC",O429="SF",Q429="SF",S429="SF",U429="SF",W429="SF"),"NC",IF(OR(O429="C",Q429="C",S429="C",U429="C",W429="C"),"C","")))))</f>
        <v>C</v>
      </c>
      <c r="AA429" s="197" t="str">
        <f>IF(AND(Y429="C",Z429="C"),"UTILIZOU O PDA CORRETAMENTE",IF(AND(Y429="C",Z429="NC"),"UTILIZOU O PDA CORRETAMENTE. NÃO HÁ FOTOS DE TODAS AS ETAPAS",IF(AND(Y429="NC",Z429="NC"),"NÃO UTILIZOU O PDA",IF(AND(Y429="NA",Z429="NA"),"NÃO AVALIADO POR FALHA DE SINCRONISMO"))))</f>
        <v>UTILIZOU O PDA CORRETAMENTE</v>
      </c>
      <c r="AB429" s="90" t="s">
        <v>207</v>
      </c>
      <c r="AC429" s="158" t="s">
        <v>6</v>
      </c>
      <c r="AD429" s="149" t="str">
        <f>E429</f>
        <v>SÃO PAULO</v>
      </c>
      <c r="AE429" s="93" t="s">
        <v>64</v>
      </c>
    </row>
    <row r="430" spans="1:31" ht="30" customHeight="1">
      <c r="A430" s="221" t="s">
        <v>201</v>
      </c>
      <c r="B430" s="222">
        <v>2693278520</v>
      </c>
      <c r="C430" s="222" t="s">
        <v>132</v>
      </c>
      <c r="D430" s="222" t="s">
        <v>64</v>
      </c>
      <c r="E430" s="222" t="s">
        <v>5</v>
      </c>
      <c r="F430" s="222" t="s">
        <v>1992</v>
      </c>
      <c r="G430" s="222">
        <v>220</v>
      </c>
      <c r="H430" s="222" t="s">
        <v>217</v>
      </c>
      <c r="I430" s="222" t="s">
        <v>329</v>
      </c>
      <c r="J430" s="222" t="s">
        <v>1591</v>
      </c>
      <c r="K430" s="222" t="s">
        <v>217</v>
      </c>
      <c r="L430" s="223">
        <v>46156.517361111109</v>
      </c>
      <c r="M430" s="223">
        <v>46156.525694444441</v>
      </c>
      <c r="N430" s="222" t="s">
        <v>1617</v>
      </c>
      <c r="O430" s="155" t="s">
        <v>207</v>
      </c>
      <c r="P430" s="90"/>
      <c r="Q430" s="144" t="s">
        <v>207</v>
      </c>
      <c r="R430" s="90"/>
      <c r="S430" s="144" t="s">
        <v>207</v>
      </c>
      <c r="T430" s="90"/>
      <c r="U430" s="144" t="s">
        <v>207</v>
      </c>
      <c r="V430" s="90"/>
      <c r="W430" s="144" t="s">
        <v>207</v>
      </c>
      <c r="X430" s="90"/>
      <c r="Y430" s="144" t="s">
        <v>207</v>
      </c>
      <c r="Z430" s="177" t="str">
        <f>IF(AND(O430="",Q430="",S430="",U430="",W430=""),"",IF(OR(AND(O430&lt;&gt;"NA",O430&lt;&gt;"C",O430&lt;&gt;"NC",O430&lt;&gt;"SF",O430&lt;&gt;""),AND(Q430&lt;&gt;"NA",Q430&lt;&gt;"C",Q430&lt;&gt;"NC",Q430&lt;&gt;"SF",Q430&lt;&gt;""),AND(S430&lt;&gt;"NA",S430&lt;&gt;"C",S430&lt;&gt;"NC",S430&lt;&gt;"SF",S430&lt;&gt;""),AND(U430&lt;&gt;"NA",U430&lt;&gt;"C",U430&lt;&gt;"NC",U430&lt;&gt;"SF",U430&lt;&gt;""),AND(W430&lt;&gt;"NA",W430&lt;&gt;"C",W430&lt;&gt;"NC",W430&lt;&gt;"SF",W430&lt;&gt;"")),"FALSO",IF(AND(O430="NA",Q430="NA",S430="NA",U430="NA",W430="NA"),"NA",IF(OR(O430="NC",Q430="NC",S430="NC",U430="NC",W430="NC",O430="SF",Q430="SF",S430="SF",U430="SF",W430="SF"),"NC",IF(OR(O430="C",Q430="C",S430="C",U430="C",W430="C"),"C","")))))</f>
        <v>C</v>
      </c>
      <c r="AA430" s="197" t="str">
        <f>IF(AND(Y430="C",Z430="C"),"UTILIZOU O PDA CORRETAMENTE",IF(AND(Y430="C",Z430="NC"),"UTILIZOU O PDA CORRETAMENTE. NÃO HÁ FOTOS DE TODAS AS ETAPAS",IF(AND(Y430="NC",Z430="NC"),"NÃO UTILIZOU O PDA",IF(AND(Y430="NA",Z430="NA"),"NÃO AVALIADO POR FALHA DE SINCRONISMO"))))</f>
        <v>UTILIZOU O PDA CORRETAMENTE</v>
      </c>
      <c r="AB430" s="90" t="s">
        <v>207</v>
      </c>
      <c r="AC430" s="158" t="s">
        <v>6</v>
      </c>
      <c r="AD430" s="149" t="str">
        <f>E430</f>
        <v>SÃO PAULO</v>
      </c>
      <c r="AE430" s="93" t="s">
        <v>64</v>
      </c>
    </row>
    <row r="431" spans="1:31" ht="30" customHeight="1">
      <c r="A431" s="162" t="s">
        <v>201</v>
      </c>
      <c r="B431" s="176">
        <v>2693339137</v>
      </c>
      <c r="C431" s="176" t="s">
        <v>128</v>
      </c>
      <c r="D431" s="176" t="s">
        <v>64</v>
      </c>
      <c r="E431" s="176" t="s">
        <v>5</v>
      </c>
      <c r="F431" s="176" t="s">
        <v>1993</v>
      </c>
      <c r="G431" s="176">
        <v>319</v>
      </c>
      <c r="H431" s="176"/>
      <c r="I431" s="176" t="s">
        <v>432</v>
      </c>
      <c r="J431" s="176" t="s">
        <v>1591</v>
      </c>
      <c r="K431" s="176"/>
      <c r="L431" s="204">
        <v>46157.447916666664</v>
      </c>
      <c r="M431" s="204">
        <v>46157.449305555558</v>
      </c>
      <c r="N431" s="176" t="s">
        <v>1614</v>
      </c>
      <c r="O431" s="155" t="s">
        <v>207</v>
      </c>
      <c r="P431" s="90"/>
      <c r="Q431" s="144" t="s">
        <v>207</v>
      </c>
      <c r="R431" s="90"/>
      <c r="S431" s="144" t="s">
        <v>207</v>
      </c>
      <c r="T431" s="90"/>
      <c r="U431" s="144" t="s">
        <v>207</v>
      </c>
      <c r="V431" s="90"/>
      <c r="W431" s="144" t="s">
        <v>207</v>
      </c>
      <c r="X431" s="90"/>
      <c r="Y431" s="144" t="s">
        <v>207</v>
      </c>
      <c r="Z431" s="177" t="str">
        <f>IF(AND(O431="",Q431="",S431="",U431="",W431=""),"",IF(OR(AND(O431&lt;&gt;"NA",O431&lt;&gt;"C",O431&lt;&gt;"NC",O431&lt;&gt;"SF",O431&lt;&gt;""),AND(Q431&lt;&gt;"NA",Q431&lt;&gt;"C",Q431&lt;&gt;"NC",Q431&lt;&gt;"SF",Q431&lt;&gt;""),AND(S431&lt;&gt;"NA",S431&lt;&gt;"C",S431&lt;&gt;"NC",S431&lt;&gt;"SF",S431&lt;&gt;""),AND(U431&lt;&gt;"NA",U431&lt;&gt;"C",U431&lt;&gt;"NC",U431&lt;&gt;"SF",U431&lt;&gt;""),AND(W431&lt;&gt;"NA",W431&lt;&gt;"C",W431&lt;&gt;"NC",W431&lt;&gt;"SF",W431&lt;&gt;"")),"FALSO",IF(AND(O431="NA",Q431="NA",S431="NA",U431="NA",W431="NA"),"NA",IF(OR(O431="NC",Q431="NC",S431="NC",U431="NC",W431="NC",O431="SF",Q431="SF",S431="SF",U431="SF",W431="SF"),"NC",IF(OR(O431="C",Q431="C",S431="C",U431="C",W431="C"),"C","")))))</f>
        <v>C</v>
      </c>
      <c r="AA431" s="197" t="str">
        <f>IF(AND(Y431="C",Z431="C"),"UTILIZOU O PDA CORRETAMENTE",IF(AND(Y431="C",Z431="NC"),"UTILIZOU O PDA CORRETAMENTE. NÃO HÁ FOTOS DE TODAS AS ETAPAS",IF(AND(Y431="NC",Z431="NC"),"NÃO UTILIZOU O PDA",IF(AND(Y431="NA",Z431="NA"),"NÃO AVALIADO POR FALHA DE SINCRONISMO"))))</f>
        <v>UTILIZOU O PDA CORRETAMENTE</v>
      </c>
      <c r="AB431" s="90" t="s">
        <v>207</v>
      </c>
      <c r="AC431" s="158" t="s">
        <v>6</v>
      </c>
      <c r="AD431" s="149" t="str">
        <f>E431</f>
        <v>SÃO PAULO</v>
      </c>
      <c r="AE431" s="93" t="s">
        <v>64</v>
      </c>
    </row>
    <row r="432" spans="1:31" ht="30" customHeight="1">
      <c r="A432" s="221" t="s">
        <v>201</v>
      </c>
      <c r="B432" s="222">
        <v>2620322345</v>
      </c>
      <c r="C432" s="222" t="s">
        <v>134</v>
      </c>
      <c r="D432" s="222" t="s">
        <v>125</v>
      </c>
      <c r="E432" s="222" t="s">
        <v>5</v>
      </c>
      <c r="F432" s="222" t="s">
        <v>848</v>
      </c>
      <c r="G432" s="222">
        <v>62</v>
      </c>
      <c r="H432" s="222" t="s">
        <v>203</v>
      </c>
      <c r="I432" s="222" t="s">
        <v>356</v>
      </c>
      <c r="J432" s="222" t="s">
        <v>1618</v>
      </c>
      <c r="K432" s="222"/>
      <c r="L432" s="223">
        <v>46156.531944444447</v>
      </c>
      <c r="M432" s="223">
        <v>46156.555555555555</v>
      </c>
      <c r="N432" s="222" t="s">
        <v>270</v>
      </c>
      <c r="O432" s="155" t="s">
        <v>207</v>
      </c>
      <c r="P432" s="90"/>
      <c r="Q432" s="144" t="s">
        <v>207</v>
      </c>
      <c r="R432" s="90"/>
      <c r="S432" s="144" t="s">
        <v>207</v>
      </c>
      <c r="T432" s="90"/>
      <c r="U432" s="144" t="s">
        <v>207</v>
      </c>
      <c r="V432" s="90"/>
      <c r="W432" s="144" t="s">
        <v>207</v>
      </c>
      <c r="X432" s="90"/>
      <c r="Y432" s="144" t="s">
        <v>207</v>
      </c>
      <c r="Z432" s="177" t="str">
        <f>IF(AND(O432="",Q432="",S432="",U432="",W432=""),"",IF(OR(AND(O432&lt;&gt;"NA",O432&lt;&gt;"C",O432&lt;&gt;"NC",O432&lt;&gt;"SF",O432&lt;&gt;""),AND(Q432&lt;&gt;"NA",Q432&lt;&gt;"C",Q432&lt;&gt;"NC",Q432&lt;&gt;"SF",Q432&lt;&gt;""),AND(S432&lt;&gt;"NA",S432&lt;&gt;"C",S432&lt;&gt;"NC",S432&lt;&gt;"SF",S432&lt;&gt;""),AND(U432&lt;&gt;"NA",U432&lt;&gt;"C",U432&lt;&gt;"NC",U432&lt;&gt;"SF",U432&lt;&gt;""),AND(W432&lt;&gt;"NA",W432&lt;&gt;"C",W432&lt;&gt;"NC",W432&lt;&gt;"SF",W432&lt;&gt;"")),"FALSO",IF(AND(O432="NA",Q432="NA",S432="NA",U432="NA",W432="NA"),"NA",IF(OR(O432="NC",Q432="NC",S432="NC",U432="NC",W432="NC",O432="SF",Q432="SF",S432="SF",U432="SF",W432="SF"),"NC",IF(OR(O432="C",Q432="C",S432="C",U432="C",W432="C"),"C","")))))</f>
        <v>C</v>
      </c>
      <c r="AA432" s="197" t="str">
        <f>IF(AND(Y432="C",Z432="C"),"UTILIZOU O PDA CORRETAMENTE",IF(AND(Y432="C",Z432="NC"),"UTILIZOU O PDA CORRETAMENTE. NÃO HÁ FOTOS DE TODAS AS ETAPAS",IF(AND(Y432="NC",Z432="NC"),"NÃO UTILIZOU O PDA",IF(AND(Y432="NA",Z432="NA"),"NÃO AVALIADO POR FALHA DE SINCRONISMO"))))</f>
        <v>UTILIZOU O PDA CORRETAMENTE</v>
      </c>
      <c r="AB432" s="90" t="s">
        <v>207</v>
      </c>
      <c r="AC432" s="158" t="s">
        <v>6</v>
      </c>
      <c r="AD432" s="149" t="str">
        <f>E432</f>
        <v>SÃO PAULO</v>
      </c>
      <c r="AE432" s="93" t="s">
        <v>64</v>
      </c>
    </row>
    <row r="433" spans="1:31" ht="30" customHeight="1">
      <c r="A433" s="162" t="s">
        <v>201</v>
      </c>
      <c r="B433" s="176">
        <v>2693107785</v>
      </c>
      <c r="C433" s="176" t="s">
        <v>128</v>
      </c>
      <c r="D433" s="176" t="s">
        <v>64</v>
      </c>
      <c r="E433" s="176" t="s">
        <v>5</v>
      </c>
      <c r="F433" s="176" t="s">
        <v>1340</v>
      </c>
      <c r="G433" s="176">
        <v>653</v>
      </c>
      <c r="H433" s="176" t="s">
        <v>217</v>
      </c>
      <c r="I433" s="176" t="s">
        <v>432</v>
      </c>
      <c r="J433" s="176" t="s">
        <v>1591</v>
      </c>
      <c r="K433" s="176" t="s">
        <v>217</v>
      </c>
      <c r="L433" s="204">
        <v>46154.46597222222</v>
      </c>
      <c r="M433" s="204">
        <v>46154.46597222222</v>
      </c>
      <c r="N433" s="176" t="s">
        <v>1614</v>
      </c>
      <c r="O433" s="155" t="s">
        <v>207</v>
      </c>
      <c r="P433" s="90"/>
      <c r="Q433" s="144" t="s">
        <v>207</v>
      </c>
      <c r="R433" s="90"/>
      <c r="S433" s="144" t="s">
        <v>207</v>
      </c>
      <c r="T433" s="90"/>
      <c r="U433" s="144" t="s">
        <v>207</v>
      </c>
      <c r="V433" s="90"/>
      <c r="W433" s="144" t="s">
        <v>207</v>
      </c>
      <c r="X433" s="90"/>
      <c r="Y433" s="144" t="s">
        <v>207</v>
      </c>
      <c r="Z433" s="177" t="str">
        <f>IF(AND(O433="",Q433="",S433="",U433="",W433=""),"",IF(OR(AND(O433&lt;&gt;"NA",O433&lt;&gt;"C",O433&lt;&gt;"NC",O433&lt;&gt;"SF",O433&lt;&gt;""),AND(Q433&lt;&gt;"NA",Q433&lt;&gt;"C",Q433&lt;&gt;"NC",Q433&lt;&gt;"SF",Q433&lt;&gt;""),AND(S433&lt;&gt;"NA",S433&lt;&gt;"C",S433&lt;&gt;"NC",S433&lt;&gt;"SF",S433&lt;&gt;""),AND(U433&lt;&gt;"NA",U433&lt;&gt;"C",U433&lt;&gt;"NC",U433&lt;&gt;"SF",U433&lt;&gt;""),AND(W433&lt;&gt;"NA",W433&lt;&gt;"C",W433&lt;&gt;"NC",W433&lt;&gt;"SF",W433&lt;&gt;"")),"FALSO",IF(AND(O433="NA",Q433="NA",S433="NA",U433="NA",W433="NA"),"NA",IF(OR(O433="NC",Q433="NC",S433="NC",U433="NC",W433="NC",O433="SF",Q433="SF",S433="SF",U433="SF",W433="SF"),"NC",IF(OR(O433="C",Q433="C",S433="C",U433="C",W433="C"),"C","")))))</f>
        <v>C</v>
      </c>
      <c r="AA433" s="197" t="str">
        <f>IF(AND(Y433="C",Z433="C"),"UTILIZOU O PDA CORRETAMENTE",IF(AND(Y433="C",Z433="NC"),"UTILIZOU O PDA CORRETAMENTE. NÃO HÁ FOTOS DE TODAS AS ETAPAS",IF(AND(Y433="NC",Z433="NC"),"NÃO UTILIZOU O PDA",IF(AND(Y433="NA",Z433="NA"),"NÃO AVALIADO POR FALHA DE SINCRONISMO"))))</f>
        <v>UTILIZOU O PDA CORRETAMENTE</v>
      </c>
      <c r="AB433" s="90" t="s">
        <v>207</v>
      </c>
      <c r="AC433" s="158" t="s">
        <v>6</v>
      </c>
      <c r="AD433" s="149" t="str">
        <f>E433</f>
        <v>SÃO PAULO</v>
      </c>
      <c r="AE433" s="93" t="s">
        <v>64</v>
      </c>
    </row>
    <row r="434" spans="1:31" ht="30" customHeight="1">
      <c r="A434" s="162" t="s">
        <v>201</v>
      </c>
      <c r="B434" s="176">
        <v>2693075016</v>
      </c>
      <c r="C434" s="176" t="s">
        <v>128</v>
      </c>
      <c r="D434" s="176" t="s">
        <v>64</v>
      </c>
      <c r="E434" s="176" t="s">
        <v>5</v>
      </c>
      <c r="F434" s="176" t="s">
        <v>1994</v>
      </c>
      <c r="G434" s="176">
        <v>99</v>
      </c>
      <c r="H434" s="176"/>
      <c r="I434" s="176" t="s">
        <v>1335</v>
      </c>
      <c r="J434" s="176" t="s">
        <v>1591</v>
      </c>
      <c r="K434" s="176"/>
      <c r="L434" s="204">
        <v>46154.368055555555</v>
      </c>
      <c r="M434" s="204">
        <v>46154.368750000001</v>
      </c>
      <c r="N434" s="176" t="s">
        <v>1596</v>
      </c>
      <c r="O434" s="155" t="s">
        <v>207</v>
      </c>
      <c r="P434" s="90"/>
      <c r="Q434" s="144" t="s">
        <v>207</v>
      </c>
      <c r="R434" s="90"/>
      <c r="S434" s="144" t="s">
        <v>207</v>
      </c>
      <c r="T434" s="90"/>
      <c r="U434" s="144" t="s">
        <v>207</v>
      </c>
      <c r="V434" s="90"/>
      <c r="W434" s="144" t="s">
        <v>207</v>
      </c>
      <c r="X434" s="90"/>
      <c r="Y434" s="144" t="s">
        <v>207</v>
      </c>
      <c r="Z434" s="177" t="str">
        <f>IF(AND(O434="",Q434="",S434="",U434="",W434=""),"",IF(OR(AND(O434&lt;&gt;"NA",O434&lt;&gt;"C",O434&lt;&gt;"NC",O434&lt;&gt;"SF",O434&lt;&gt;""),AND(Q434&lt;&gt;"NA",Q434&lt;&gt;"C",Q434&lt;&gt;"NC",Q434&lt;&gt;"SF",Q434&lt;&gt;""),AND(S434&lt;&gt;"NA",S434&lt;&gt;"C",S434&lt;&gt;"NC",S434&lt;&gt;"SF",S434&lt;&gt;""),AND(U434&lt;&gt;"NA",U434&lt;&gt;"C",U434&lt;&gt;"NC",U434&lt;&gt;"SF",U434&lt;&gt;""),AND(W434&lt;&gt;"NA",W434&lt;&gt;"C",W434&lt;&gt;"NC",W434&lt;&gt;"SF",W434&lt;&gt;"")),"FALSO",IF(AND(O434="NA",Q434="NA",S434="NA",U434="NA",W434="NA"),"NA",IF(OR(O434="NC",Q434="NC",S434="NC",U434="NC",W434="NC",O434="SF",Q434="SF",S434="SF",U434="SF",W434="SF"),"NC",IF(OR(O434="C",Q434="C",S434="C",U434="C",W434="C"),"C","")))))</f>
        <v>C</v>
      </c>
      <c r="AA434" s="197" t="str">
        <f>IF(AND(Y434="C",Z434="C"),"UTILIZOU O PDA CORRETAMENTE",IF(AND(Y434="C",Z434="NC"),"UTILIZOU O PDA CORRETAMENTE. NÃO HÁ FOTOS DE TODAS AS ETAPAS",IF(AND(Y434="NC",Z434="NC"),"NÃO UTILIZOU O PDA",IF(AND(Y434="NA",Z434="NA"),"NÃO AVALIADO POR FALHA DE SINCRONISMO"))))</f>
        <v>UTILIZOU O PDA CORRETAMENTE</v>
      </c>
      <c r="AB434" s="90" t="s">
        <v>207</v>
      </c>
      <c r="AC434" s="158" t="s">
        <v>6</v>
      </c>
      <c r="AD434" s="149" t="str">
        <f>E434</f>
        <v>SÃO PAULO</v>
      </c>
      <c r="AE434" s="93" t="s">
        <v>64</v>
      </c>
    </row>
    <row r="435" spans="1:31" ht="30" customHeight="1">
      <c r="A435" s="162" t="s">
        <v>201</v>
      </c>
      <c r="B435" s="176">
        <v>2693168547</v>
      </c>
      <c r="C435" s="176" t="s">
        <v>128</v>
      </c>
      <c r="D435" s="176" t="s">
        <v>64</v>
      </c>
      <c r="E435" s="176" t="s">
        <v>5</v>
      </c>
      <c r="F435" s="176" t="s">
        <v>1994</v>
      </c>
      <c r="G435" s="176">
        <v>74</v>
      </c>
      <c r="H435" s="176" t="s">
        <v>217</v>
      </c>
      <c r="I435" s="176" t="s">
        <v>1335</v>
      </c>
      <c r="J435" s="176" t="s">
        <v>1618</v>
      </c>
      <c r="K435" s="176" t="s">
        <v>217</v>
      </c>
      <c r="L435" s="204">
        <v>46155.363888888889</v>
      </c>
      <c r="M435" s="204">
        <v>46155.365277777775</v>
      </c>
      <c r="N435" s="176" t="s">
        <v>1596</v>
      </c>
      <c r="O435" s="155" t="s">
        <v>207</v>
      </c>
      <c r="P435" s="90"/>
      <c r="Q435" s="144" t="s">
        <v>207</v>
      </c>
      <c r="R435" s="90"/>
      <c r="S435" s="144" t="s">
        <v>207</v>
      </c>
      <c r="T435" s="90"/>
      <c r="U435" s="144" t="s">
        <v>207</v>
      </c>
      <c r="V435" s="90"/>
      <c r="W435" s="144" t="s">
        <v>207</v>
      </c>
      <c r="X435" s="90"/>
      <c r="Y435" s="144" t="s">
        <v>207</v>
      </c>
      <c r="Z435" s="177" t="str">
        <f>IF(AND(O435="",Q435="",S435="",U435="",W435=""),"",IF(OR(AND(O435&lt;&gt;"NA",O435&lt;&gt;"C",O435&lt;&gt;"NC",O435&lt;&gt;"SF",O435&lt;&gt;""),AND(Q435&lt;&gt;"NA",Q435&lt;&gt;"C",Q435&lt;&gt;"NC",Q435&lt;&gt;"SF",Q435&lt;&gt;""),AND(S435&lt;&gt;"NA",S435&lt;&gt;"C",S435&lt;&gt;"NC",S435&lt;&gt;"SF",S435&lt;&gt;""),AND(U435&lt;&gt;"NA",U435&lt;&gt;"C",U435&lt;&gt;"NC",U435&lt;&gt;"SF",U435&lt;&gt;""),AND(W435&lt;&gt;"NA",W435&lt;&gt;"C",W435&lt;&gt;"NC",W435&lt;&gt;"SF",W435&lt;&gt;"")),"FALSO",IF(AND(O435="NA",Q435="NA",S435="NA",U435="NA",W435="NA"),"NA",IF(OR(O435="NC",Q435="NC",S435="NC",U435="NC",W435="NC",O435="SF",Q435="SF",S435="SF",U435="SF",W435="SF"),"NC",IF(OR(O435="C",Q435="C",S435="C",U435="C",W435="C"),"C","")))))</f>
        <v>C</v>
      </c>
      <c r="AA435" s="197" t="str">
        <f>IF(AND(Y435="C",Z435="C"),"UTILIZOU O PDA CORRETAMENTE",IF(AND(Y435="C",Z435="NC"),"UTILIZOU O PDA CORRETAMENTE. NÃO HÁ FOTOS DE TODAS AS ETAPAS",IF(AND(Y435="NC",Z435="NC"),"NÃO UTILIZOU O PDA",IF(AND(Y435="NA",Z435="NA"),"NÃO AVALIADO POR FALHA DE SINCRONISMO"))))</f>
        <v>UTILIZOU O PDA CORRETAMENTE</v>
      </c>
      <c r="AB435" s="90" t="s">
        <v>207</v>
      </c>
      <c r="AC435" s="158" t="s">
        <v>6</v>
      </c>
      <c r="AD435" s="149" t="str">
        <f>E435</f>
        <v>SÃO PAULO</v>
      </c>
      <c r="AE435" s="93" t="s">
        <v>64</v>
      </c>
    </row>
    <row r="436" spans="1:31" ht="30" customHeight="1">
      <c r="A436" s="162" t="s">
        <v>201</v>
      </c>
      <c r="B436" s="176">
        <v>2692329990</v>
      </c>
      <c r="C436" s="176" t="s">
        <v>128</v>
      </c>
      <c r="D436" s="176" t="s">
        <v>64</v>
      </c>
      <c r="E436" s="176" t="s">
        <v>5</v>
      </c>
      <c r="F436" s="176" t="s">
        <v>561</v>
      </c>
      <c r="G436" s="176">
        <v>106</v>
      </c>
      <c r="H436" s="176" t="s">
        <v>217</v>
      </c>
      <c r="I436" s="176" t="s">
        <v>6</v>
      </c>
      <c r="J436" s="176" t="s">
        <v>1591</v>
      </c>
      <c r="K436" s="176" t="s">
        <v>217</v>
      </c>
      <c r="L436" s="204">
        <v>46147.470833333333</v>
      </c>
      <c r="M436" s="204">
        <v>46147.488194444442</v>
      </c>
      <c r="N436" s="176" t="s">
        <v>1623</v>
      </c>
      <c r="O436" s="155" t="s">
        <v>207</v>
      </c>
      <c r="P436" s="90"/>
      <c r="Q436" s="144" t="s">
        <v>207</v>
      </c>
      <c r="R436" s="90"/>
      <c r="S436" s="144" t="s">
        <v>207</v>
      </c>
      <c r="T436" s="90"/>
      <c r="U436" s="144" t="s">
        <v>207</v>
      </c>
      <c r="V436" s="90"/>
      <c r="W436" s="144" t="s">
        <v>207</v>
      </c>
      <c r="X436" s="90"/>
      <c r="Y436" s="144" t="s">
        <v>207</v>
      </c>
      <c r="Z436" s="177" t="str">
        <f>IF(AND(O436="",Q436="",S436="",U436="",W436=""),"",IF(OR(AND(O436&lt;&gt;"NA",O436&lt;&gt;"C",O436&lt;&gt;"NC",O436&lt;&gt;"SF",O436&lt;&gt;""),AND(Q436&lt;&gt;"NA",Q436&lt;&gt;"C",Q436&lt;&gt;"NC",Q436&lt;&gt;"SF",Q436&lt;&gt;""),AND(S436&lt;&gt;"NA",S436&lt;&gt;"C",S436&lt;&gt;"NC",S436&lt;&gt;"SF",S436&lt;&gt;""),AND(U436&lt;&gt;"NA",U436&lt;&gt;"C",U436&lt;&gt;"NC",U436&lt;&gt;"SF",U436&lt;&gt;""),AND(W436&lt;&gt;"NA",W436&lt;&gt;"C",W436&lt;&gt;"NC",W436&lt;&gt;"SF",W436&lt;&gt;"")),"FALSO",IF(AND(O436="NA",Q436="NA",S436="NA",U436="NA",W436="NA"),"NA",IF(OR(O436="NC",Q436="NC",S436="NC",U436="NC",W436="NC",O436="SF",Q436="SF",S436="SF",U436="SF",W436="SF"),"NC",IF(OR(O436="C",Q436="C",S436="C",U436="C",W436="C"),"C","")))))</f>
        <v>C</v>
      </c>
      <c r="AA436" s="197" t="str">
        <f>IF(AND(Y436="C",Z436="C"),"UTILIZOU O PDA CORRETAMENTE",IF(AND(Y436="C",Z436="NC"),"UTILIZOU O PDA CORRETAMENTE. NÃO HÁ FOTOS DE TODAS AS ETAPAS",IF(AND(Y436="NC",Z436="NC"),"NÃO UTILIZOU O PDA",IF(AND(Y436="NA",Z436="NA"),"NÃO AVALIADO POR FALHA DE SINCRONISMO"))))</f>
        <v>UTILIZOU O PDA CORRETAMENTE</v>
      </c>
      <c r="AB436" s="90" t="s">
        <v>207</v>
      </c>
      <c r="AC436" s="158" t="s">
        <v>6</v>
      </c>
      <c r="AD436" s="149" t="str">
        <f>E436</f>
        <v>SÃO PAULO</v>
      </c>
      <c r="AE436" s="93" t="s">
        <v>64</v>
      </c>
    </row>
    <row r="437" spans="1:31" ht="30" customHeight="1">
      <c r="A437" s="162" t="s">
        <v>201</v>
      </c>
      <c r="B437" s="176">
        <v>2618643412</v>
      </c>
      <c r="C437" s="176" t="s">
        <v>135</v>
      </c>
      <c r="D437" s="176" t="s">
        <v>125</v>
      </c>
      <c r="E437" s="176" t="s">
        <v>5</v>
      </c>
      <c r="F437" s="176" t="s">
        <v>561</v>
      </c>
      <c r="G437" s="176">
        <v>106</v>
      </c>
      <c r="H437" s="176"/>
      <c r="I437" s="176" t="s">
        <v>6</v>
      </c>
      <c r="J437" s="176" t="s">
        <v>1600</v>
      </c>
      <c r="K437" s="176"/>
      <c r="L437" s="204">
        <v>46160.445833333331</v>
      </c>
      <c r="M437" s="204">
        <v>46160.459027777775</v>
      </c>
      <c r="N437" s="176" t="s">
        <v>270</v>
      </c>
      <c r="O437" s="155" t="s">
        <v>207</v>
      </c>
      <c r="P437" s="90"/>
      <c r="Q437" s="144" t="s">
        <v>207</v>
      </c>
      <c r="R437" s="90"/>
      <c r="S437" s="144" t="s">
        <v>207</v>
      </c>
      <c r="T437" s="90"/>
      <c r="U437" s="144" t="s">
        <v>207</v>
      </c>
      <c r="V437" s="90"/>
      <c r="W437" s="144" t="s">
        <v>207</v>
      </c>
      <c r="X437" s="90"/>
      <c r="Y437" s="144" t="s">
        <v>207</v>
      </c>
      <c r="Z437" s="177" t="str">
        <f>IF(AND(O437="",Q437="",S437="",U437="",W437=""),"",IF(OR(AND(O437&lt;&gt;"NA",O437&lt;&gt;"C",O437&lt;&gt;"NC",O437&lt;&gt;"SF",O437&lt;&gt;""),AND(Q437&lt;&gt;"NA",Q437&lt;&gt;"C",Q437&lt;&gt;"NC",Q437&lt;&gt;"SF",Q437&lt;&gt;""),AND(S437&lt;&gt;"NA",S437&lt;&gt;"C",S437&lt;&gt;"NC",S437&lt;&gt;"SF",S437&lt;&gt;""),AND(U437&lt;&gt;"NA",U437&lt;&gt;"C",U437&lt;&gt;"NC",U437&lt;&gt;"SF",U437&lt;&gt;""),AND(W437&lt;&gt;"NA",W437&lt;&gt;"C",W437&lt;&gt;"NC",W437&lt;&gt;"SF",W437&lt;&gt;"")),"FALSO",IF(AND(O437="NA",Q437="NA",S437="NA",U437="NA",W437="NA"),"NA",IF(OR(O437="NC",Q437="NC",S437="NC",U437="NC",W437="NC",O437="SF",Q437="SF",S437="SF",U437="SF",W437="SF"),"NC",IF(OR(O437="C",Q437="C",S437="C",U437="C",W437="C"),"C","")))))</f>
        <v>C</v>
      </c>
      <c r="AA437" s="197" t="str">
        <f>IF(AND(Y437="C",Z437="C"),"UTILIZOU O PDA CORRETAMENTE",IF(AND(Y437="C",Z437="NC"),"UTILIZOU O PDA CORRETAMENTE. NÃO HÁ FOTOS DE TODAS AS ETAPAS",IF(AND(Y437="NC",Z437="NC"),"NÃO UTILIZOU O PDA",IF(AND(Y437="NA",Z437="NA"),"NÃO AVALIADO POR FALHA DE SINCRONISMO"))))</f>
        <v>UTILIZOU O PDA CORRETAMENTE</v>
      </c>
      <c r="AB437" s="90" t="s">
        <v>207</v>
      </c>
      <c r="AC437" s="158" t="s">
        <v>6</v>
      </c>
      <c r="AD437" s="149" t="str">
        <f>E437</f>
        <v>SÃO PAULO</v>
      </c>
      <c r="AE437" s="93" t="s">
        <v>64</v>
      </c>
    </row>
    <row r="438" spans="1:31" ht="30" customHeight="1">
      <c r="A438" s="162" t="s">
        <v>201</v>
      </c>
      <c r="B438" s="176">
        <v>2615751021</v>
      </c>
      <c r="C438" s="176" t="s">
        <v>135</v>
      </c>
      <c r="D438" s="176" t="s">
        <v>125</v>
      </c>
      <c r="E438" s="176" t="s">
        <v>5</v>
      </c>
      <c r="F438" s="176" t="s">
        <v>1995</v>
      </c>
      <c r="G438" s="176">
        <v>25</v>
      </c>
      <c r="H438" s="176"/>
      <c r="I438" s="176" t="s">
        <v>223</v>
      </c>
      <c r="J438" s="176" t="s">
        <v>1600</v>
      </c>
      <c r="K438" s="176" t="s">
        <v>1996</v>
      </c>
      <c r="L438" s="204">
        <v>46117.57708333333</v>
      </c>
      <c r="M438" s="204">
        <v>46117.580555555556</v>
      </c>
      <c r="N438" s="176" t="s">
        <v>229</v>
      </c>
      <c r="O438" s="155" t="s">
        <v>62</v>
      </c>
      <c r="P438" s="90"/>
      <c r="Q438" s="144" t="s">
        <v>62</v>
      </c>
      <c r="R438" s="90"/>
      <c r="S438" s="144" t="s">
        <v>62</v>
      </c>
      <c r="T438" s="90"/>
      <c r="U438" s="144" t="s">
        <v>62</v>
      </c>
      <c r="V438" s="90"/>
      <c r="W438" s="144" t="s">
        <v>62</v>
      </c>
      <c r="X438" s="90"/>
      <c r="Y438" s="144" t="s">
        <v>62</v>
      </c>
      <c r="Z438" s="177" t="str">
        <f>IF(AND(O438="",Q438="",S438="",U438="",W438=""),"",IF(OR(AND(O438&lt;&gt;"NA",O438&lt;&gt;"C",O438&lt;&gt;"NC",O438&lt;&gt;"SF",O438&lt;&gt;""),AND(Q438&lt;&gt;"NA",Q438&lt;&gt;"C",Q438&lt;&gt;"NC",Q438&lt;&gt;"SF",Q438&lt;&gt;""),AND(S438&lt;&gt;"NA",S438&lt;&gt;"C",S438&lt;&gt;"NC",S438&lt;&gt;"SF",S438&lt;&gt;""),AND(U438&lt;&gt;"NA",U438&lt;&gt;"C",U438&lt;&gt;"NC",U438&lt;&gt;"SF",U438&lt;&gt;""),AND(W438&lt;&gt;"NA",W438&lt;&gt;"C",W438&lt;&gt;"NC",W438&lt;&gt;"SF",W438&lt;&gt;"")),"FALSO",IF(AND(O438="NA",Q438="NA",S438="NA",U438="NA",W438="NA"),"NA",IF(OR(O438="NC",Q438="NC",S438="NC",U438="NC",W438="NC",O438="SF",Q438="SF",S438="SF",U438="SF",W438="SF"),"NC",IF(OR(O438="C",Q438="C",S438="C",U438="C",W438="C"),"C","")))))</f>
        <v>NA</v>
      </c>
      <c r="AA438" s="197" t="str">
        <f>IF(AND(Y438="C",Z438="C"),"UTILIZOU O PDA CORRETAMENTE",IF(AND(Y438="C",Z438="NC"),"UTILIZOU O PDA CORRETAMENTE. NÃO HÁ FOTOS DE TODAS AS ETAPAS",IF(AND(Y438="NC",Z438="NC"),"NÃO UTILIZOU O PDA",IF(AND(Y438="NA",Z438="NA"),"NÃO AVALIADO POR FALHA DE SINCRONISMO"))))</f>
        <v>NÃO AVALIADO POR FALHA DE SINCRONISMO</v>
      </c>
      <c r="AB438" s="90" t="s">
        <v>207</v>
      </c>
      <c r="AC438" s="158" t="s">
        <v>6</v>
      </c>
      <c r="AD438" s="149" t="str">
        <f>E438</f>
        <v>SÃO PAULO</v>
      </c>
      <c r="AE438" s="93" t="s">
        <v>64</v>
      </c>
    </row>
    <row r="439" spans="1:31" ht="30" customHeight="1">
      <c r="A439" s="162" t="s">
        <v>201</v>
      </c>
      <c r="B439" s="176">
        <v>2693487379</v>
      </c>
      <c r="C439" s="176" t="s">
        <v>132</v>
      </c>
      <c r="D439" s="176" t="s">
        <v>64</v>
      </c>
      <c r="E439" s="176" t="s">
        <v>5</v>
      </c>
      <c r="F439" s="176" t="s">
        <v>1997</v>
      </c>
      <c r="G439" s="176">
        <v>16</v>
      </c>
      <c r="H439" s="176" t="s">
        <v>217</v>
      </c>
      <c r="I439" s="176" t="s">
        <v>591</v>
      </c>
      <c r="J439" s="176" t="s">
        <v>1591</v>
      </c>
      <c r="K439" s="176" t="s">
        <v>1998</v>
      </c>
      <c r="L439" s="204">
        <v>46159.375</v>
      </c>
      <c r="M439" s="204">
        <v>46159.380555555559</v>
      </c>
      <c r="N439" s="176" t="s">
        <v>1623</v>
      </c>
      <c r="O439" s="155" t="s">
        <v>207</v>
      </c>
      <c r="P439" s="90"/>
      <c r="Q439" s="144" t="s">
        <v>207</v>
      </c>
      <c r="R439" s="90"/>
      <c r="S439" s="144" t="s">
        <v>207</v>
      </c>
      <c r="T439" s="90"/>
      <c r="U439" s="144" t="s">
        <v>207</v>
      </c>
      <c r="V439" s="90"/>
      <c r="W439" s="144" t="s">
        <v>207</v>
      </c>
      <c r="X439" s="90"/>
      <c r="Y439" s="144" t="s">
        <v>207</v>
      </c>
      <c r="Z439" s="177" t="str">
        <f>IF(AND(O439="",Q439="",S439="",U439="",W439=""),"",IF(OR(AND(O439&lt;&gt;"NA",O439&lt;&gt;"C",O439&lt;&gt;"NC",O439&lt;&gt;"SF",O439&lt;&gt;""),AND(Q439&lt;&gt;"NA",Q439&lt;&gt;"C",Q439&lt;&gt;"NC",Q439&lt;&gt;"SF",Q439&lt;&gt;""),AND(S439&lt;&gt;"NA",S439&lt;&gt;"C",S439&lt;&gt;"NC",S439&lt;&gt;"SF",S439&lt;&gt;""),AND(U439&lt;&gt;"NA",U439&lt;&gt;"C",U439&lt;&gt;"NC",U439&lt;&gt;"SF",U439&lt;&gt;""),AND(W439&lt;&gt;"NA",W439&lt;&gt;"C",W439&lt;&gt;"NC",W439&lt;&gt;"SF",W439&lt;&gt;"")),"FALSO",IF(AND(O439="NA",Q439="NA",S439="NA",U439="NA",W439="NA"),"NA",IF(OR(O439="NC",Q439="NC",S439="NC",U439="NC",W439="NC",O439="SF",Q439="SF",S439="SF",U439="SF",W439="SF"),"NC",IF(OR(O439="C",Q439="C",S439="C",U439="C",W439="C"),"C","")))))</f>
        <v>C</v>
      </c>
      <c r="AA439" s="197" t="str">
        <f>IF(AND(Y439="C",Z439="C"),"UTILIZOU O PDA CORRETAMENTE",IF(AND(Y439="C",Z439="NC"),"UTILIZOU O PDA CORRETAMENTE. NÃO HÁ FOTOS DE TODAS AS ETAPAS",IF(AND(Y439="NC",Z439="NC"),"NÃO UTILIZOU O PDA",IF(AND(Y439="NA",Z439="NA"),"NÃO AVALIADO POR FALHA DE SINCRONISMO"))))</f>
        <v>UTILIZOU O PDA CORRETAMENTE</v>
      </c>
      <c r="AB439" s="90" t="s">
        <v>207</v>
      </c>
      <c r="AC439" s="158" t="s">
        <v>6</v>
      </c>
      <c r="AD439" s="149" t="str">
        <f>E439</f>
        <v>SÃO PAULO</v>
      </c>
      <c r="AE439" s="93" t="s">
        <v>64</v>
      </c>
    </row>
    <row r="440" spans="1:31" ht="30" customHeight="1">
      <c r="A440" s="162" t="s">
        <v>201</v>
      </c>
      <c r="B440" s="176">
        <v>2692832683</v>
      </c>
      <c r="C440" s="176" t="s">
        <v>131</v>
      </c>
      <c r="D440" s="176" t="s">
        <v>64</v>
      </c>
      <c r="E440" s="176" t="s">
        <v>5</v>
      </c>
      <c r="F440" s="176" t="s">
        <v>882</v>
      </c>
      <c r="G440" s="176">
        <v>413</v>
      </c>
      <c r="H440" s="176" t="s">
        <v>217</v>
      </c>
      <c r="I440" s="176" t="s">
        <v>254</v>
      </c>
      <c r="J440" s="176" t="s">
        <v>1594</v>
      </c>
      <c r="K440" s="176" t="s">
        <v>217</v>
      </c>
      <c r="L440" s="204">
        <v>46270.476388888892</v>
      </c>
      <c r="M440" s="204">
        <v>46270.508333333331</v>
      </c>
      <c r="N440" s="176" t="s">
        <v>1596</v>
      </c>
      <c r="O440" s="155" t="s">
        <v>207</v>
      </c>
      <c r="P440" s="90"/>
      <c r="Q440" s="144" t="s">
        <v>207</v>
      </c>
      <c r="R440" s="90"/>
      <c r="S440" s="144" t="s">
        <v>207</v>
      </c>
      <c r="T440" s="90"/>
      <c r="U440" s="144" t="s">
        <v>230</v>
      </c>
      <c r="V440" s="90"/>
      <c r="W440" s="144" t="s">
        <v>207</v>
      </c>
      <c r="X440" s="90"/>
      <c r="Y440" s="144" t="s">
        <v>207</v>
      </c>
      <c r="Z440" s="177" t="str">
        <f>IF(AND(O440="",Q440="",S440="",U440="",W440=""),"",IF(OR(AND(O440&lt;&gt;"NA",O440&lt;&gt;"C",O440&lt;&gt;"NC",O440&lt;&gt;"SF",O440&lt;&gt;""),AND(Q440&lt;&gt;"NA",Q440&lt;&gt;"C",Q440&lt;&gt;"NC",Q440&lt;&gt;"SF",Q440&lt;&gt;""),AND(S440&lt;&gt;"NA",S440&lt;&gt;"C",S440&lt;&gt;"NC",S440&lt;&gt;"SF",S440&lt;&gt;""),AND(U440&lt;&gt;"NA",U440&lt;&gt;"C",U440&lt;&gt;"NC",U440&lt;&gt;"SF",U440&lt;&gt;""),AND(W440&lt;&gt;"NA",W440&lt;&gt;"C",W440&lt;&gt;"NC",W440&lt;&gt;"SF",W440&lt;&gt;"")),"FALSO",IF(AND(O440="NA",Q440="NA",S440="NA",U440="NA",W440="NA"),"NA",IF(OR(O440="NC",Q440="NC",S440="NC",U440="NC",W440="NC",O440="SF",Q440="SF",S440="SF",U440="SF",W440="SF"),"NC",IF(OR(O440="C",Q440="C",S440="C",U440="C",W440="C"),"C","")))))</f>
        <v>NC</v>
      </c>
      <c r="AA440" s="197" t="str">
        <f>IF(AND(Y440="C",Z440="C"),"UTILIZOU O PDA CORRETAMENTE",IF(AND(Y440="C",Z440="NC"),"UTILIZOU O PDA CORRETAMENTE. NÃO HÁ FOTOS DE TODAS AS ETAPAS",IF(AND(Y440="NC",Z440="NC"),"NÃO UTILIZOU O PDA",IF(AND(Y440="NA",Z440="NA"),"NÃO AVALIADO POR FALHA DE SINCRONISMO"))))</f>
        <v>UTILIZOU O PDA CORRETAMENTE. NÃO HÁ FOTOS DE TODAS AS ETAPAS</v>
      </c>
      <c r="AB440" s="90" t="s">
        <v>207</v>
      </c>
      <c r="AC440" s="158" t="s">
        <v>6</v>
      </c>
      <c r="AD440" s="149" t="str">
        <f>E440</f>
        <v>SÃO PAULO</v>
      </c>
      <c r="AE440" s="93" t="s">
        <v>64</v>
      </c>
    </row>
    <row r="441" spans="1:31" ht="30" customHeight="1">
      <c r="A441" s="221" t="s">
        <v>201</v>
      </c>
      <c r="B441" s="222">
        <v>2693253311</v>
      </c>
      <c r="C441" s="222" t="s">
        <v>128</v>
      </c>
      <c r="D441" s="222" t="s">
        <v>64</v>
      </c>
      <c r="E441" s="222" t="s">
        <v>5</v>
      </c>
      <c r="F441" s="222" t="s">
        <v>882</v>
      </c>
      <c r="G441" s="222">
        <v>1083</v>
      </c>
      <c r="H441" s="222"/>
      <c r="I441" s="222" t="s">
        <v>254</v>
      </c>
      <c r="J441" s="222" t="s">
        <v>1594</v>
      </c>
      <c r="K441" s="222" t="s">
        <v>1759</v>
      </c>
      <c r="L441" s="223">
        <v>46156.429861111108</v>
      </c>
      <c r="M441" s="223">
        <v>46156.438888888886</v>
      </c>
      <c r="N441" s="222" t="s">
        <v>1598</v>
      </c>
      <c r="O441" s="155" t="s">
        <v>207</v>
      </c>
      <c r="P441" s="90"/>
      <c r="Q441" s="144" t="s">
        <v>207</v>
      </c>
      <c r="R441" s="90"/>
      <c r="S441" s="144" t="s">
        <v>207</v>
      </c>
      <c r="T441" s="90"/>
      <c r="U441" s="144" t="s">
        <v>207</v>
      </c>
      <c r="V441" s="90"/>
      <c r="W441" s="144" t="s">
        <v>207</v>
      </c>
      <c r="X441" s="90"/>
      <c r="Y441" s="144" t="s">
        <v>207</v>
      </c>
      <c r="Z441" s="177" t="str">
        <f>IF(AND(O441="",Q441="",S441="",U441="",W441=""),"",IF(OR(AND(O441&lt;&gt;"NA",O441&lt;&gt;"C",O441&lt;&gt;"NC",O441&lt;&gt;"SF",O441&lt;&gt;""),AND(Q441&lt;&gt;"NA",Q441&lt;&gt;"C",Q441&lt;&gt;"NC",Q441&lt;&gt;"SF",Q441&lt;&gt;""),AND(S441&lt;&gt;"NA",S441&lt;&gt;"C",S441&lt;&gt;"NC",S441&lt;&gt;"SF",S441&lt;&gt;""),AND(U441&lt;&gt;"NA",U441&lt;&gt;"C",U441&lt;&gt;"NC",U441&lt;&gt;"SF",U441&lt;&gt;""),AND(W441&lt;&gt;"NA",W441&lt;&gt;"C",W441&lt;&gt;"NC",W441&lt;&gt;"SF",W441&lt;&gt;"")),"FALSO",IF(AND(O441="NA",Q441="NA",S441="NA",U441="NA",W441="NA"),"NA",IF(OR(O441="NC",Q441="NC",S441="NC",U441="NC",W441="NC",O441="SF",Q441="SF",S441="SF",U441="SF",W441="SF"),"NC",IF(OR(O441="C",Q441="C",S441="C",U441="C",W441="C"),"C","")))))</f>
        <v>C</v>
      </c>
      <c r="AA441" s="197" t="str">
        <f>IF(AND(Y441="C",Z441="C"),"UTILIZOU O PDA CORRETAMENTE",IF(AND(Y441="C",Z441="NC"),"UTILIZOU O PDA CORRETAMENTE. NÃO HÁ FOTOS DE TODAS AS ETAPAS",IF(AND(Y441="NC",Z441="NC"),"NÃO UTILIZOU O PDA",IF(AND(Y441="NA",Z441="NA"),"NÃO AVALIADO POR FALHA DE SINCRONISMO"))))</f>
        <v>UTILIZOU O PDA CORRETAMENTE</v>
      </c>
      <c r="AB441" s="90" t="s">
        <v>207</v>
      </c>
      <c r="AC441" s="158" t="s">
        <v>6</v>
      </c>
      <c r="AD441" s="149" t="str">
        <f>E441</f>
        <v>SÃO PAULO</v>
      </c>
      <c r="AE441" s="93" t="s">
        <v>64</v>
      </c>
    </row>
    <row r="442" spans="1:31" ht="30" customHeight="1">
      <c r="A442" s="162" t="s">
        <v>201</v>
      </c>
      <c r="B442" s="176">
        <v>2693531669</v>
      </c>
      <c r="C442" s="176" t="s">
        <v>128</v>
      </c>
      <c r="D442" s="176" t="s">
        <v>64</v>
      </c>
      <c r="E442" s="176" t="s">
        <v>5</v>
      </c>
      <c r="F442" s="176" t="s">
        <v>882</v>
      </c>
      <c r="G442" s="176">
        <v>195</v>
      </c>
      <c r="H442" s="176"/>
      <c r="I442" s="176" t="s">
        <v>254</v>
      </c>
      <c r="J442" s="176" t="s">
        <v>1591</v>
      </c>
      <c r="K442" s="176" t="s">
        <v>1999</v>
      </c>
      <c r="L442" s="204">
        <v>46160.347916666666</v>
      </c>
      <c r="M442" s="204">
        <v>46160.35833333333</v>
      </c>
      <c r="N442" s="176" t="s">
        <v>1598</v>
      </c>
      <c r="O442" s="155" t="s">
        <v>207</v>
      </c>
      <c r="P442" s="90"/>
      <c r="Q442" s="144" t="s">
        <v>207</v>
      </c>
      <c r="R442" s="90"/>
      <c r="S442" s="144" t="s">
        <v>207</v>
      </c>
      <c r="T442" s="90"/>
      <c r="U442" s="144" t="s">
        <v>207</v>
      </c>
      <c r="V442" s="90"/>
      <c r="W442" s="144" t="s">
        <v>207</v>
      </c>
      <c r="X442" s="90"/>
      <c r="Y442" s="144" t="s">
        <v>207</v>
      </c>
      <c r="Z442" s="177" t="str">
        <f>IF(AND(O442="",Q442="",S442="",U442="",W442=""),"",IF(OR(AND(O442&lt;&gt;"NA",O442&lt;&gt;"C",O442&lt;&gt;"NC",O442&lt;&gt;"SF",O442&lt;&gt;""),AND(Q442&lt;&gt;"NA",Q442&lt;&gt;"C",Q442&lt;&gt;"NC",Q442&lt;&gt;"SF",Q442&lt;&gt;""),AND(S442&lt;&gt;"NA",S442&lt;&gt;"C",S442&lt;&gt;"NC",S442&lt;&gt;"SF",S442&lt;&gt;""),AND(U442&lt;&gt;"NA",U442&lt;&gt;"C",U442&lt;&gt;"NC",U442&lt;&gt;"SF",U442&lt;&gt;""),AND(W442&lt;&gt;"NA",W442&lt;&gt;"C",W442&lt;&gt;"NC",W442&lt;&gt;"SF",W442&lt;&gt;"")),"FALSO",IF(AND(O442="NA",Q442="NA",S442="NA",U442="NA",W442="NA"),"NA",IF(OR(O442="NC",Q442="NC",S442="NC",U442="NC",W442="NC",O442="SF",Q442="SF",S442="SF",U442="SF",W442="SF"),"NC",IF(OR(O442="C",Q442="C",S442="C",U442="C",W442="C"),"C","")))))</f>
        <v>C</v>
      </c>
      <c r="AA442" s="197" t="str">
        <f>IF(AND(Y442="C",Z442="C"),"UTILIZOU O PDA CORRETAMENTE",IF(AND(Y442="C",Z442="NC"),"UTILIZOU O PDA CORRETAMENTE. NÃO HÁ FOTOS DE TODAS AS ETAPAS",IF(AND(Y442="NC",Z442="NC"),"NÃO UTILIZOU O PDA",IF(AND(Y442="NA",Z442="NA"),"NÃO AVALIADO POR FALHA DE SINCRONISMO"))))</f>
        <v>UTILIZOU O PDA CORRETAMENTE</v>
      </c>
      <c r="AB442" s="90" t="s">
        <v>207</v>
      </c>
      <c r="AC442" s="158" t="s">
        <v>6</v>
      </c>
      <c r="AD442" s="149" t="str">
        <f>E442</f>
        <v>SÃO PAULO</v>
      </c>
      <c r="AE442" s="93" t="s">
        <v>64</v>
      </c>
    </row>
    <row r="443" spans="1:31" ht="30" customHeight="1">
      <c r="A443" s="162" t="s">
        <v>201</v>
      </c>
      <c r="B443" s="176">
        <v>2621839360</v>
      </c>
      <c r="C443" s="176" t="s">
        <v>128</v>
      </c>
      <c r="D443" s="176" t="s">
        <v>64</v>
      </c>
      <c r="E443" s="176" t="s">
        <v>5</v>
      </c>
      <c r="F443" s="176" t="s">
        <v>882</v>
      </c>
      <c r="G443" s="176">
        <v>221</v>
      </c>
      <c r="H443" s="176" t="s">
        <v>2000</v>
      </c>
      <c r="I443" s="176" t="s">
        <v>254</v>
      </c>
      <c r="J443" s="176" t="s">
        <v>1591</v>
      </c>
      <c r="K443" s="176" t="s">
        <v>1882</v>
      </c>
      <c r="L443" s="204">
        <v>46167.499305555553</v>
      </c>
      <c r="M443" s="204">
        <v>46167.508333333331</v>
      </c>
      <c r="N443" s="176" t="s">
        <v>1598</v>
      </c>
      <c r="O443" s="155" t="s">
        <v>207</v>
      </c>
      <c r="P443" s="90"/>
      <c r="Q443" s="144" t="s">
        <v>207</v>
      </c>
      <c r="R443" s="90"/>
      <c r="S443" s="144" t="s">
        <v>207</v>
      </c>
      <c r="T443" s="90"/>
      <c r="U443" s="144" t="s">
        <v>207</v>
      </c>
      <c r="V443" s="90"/>
      <c r="W443" s="144" t="s">
        <v>207</v>
      </c>
      <c r="X443" s="90"/>
      <c r="Y443" s="144" t="s">
        <v>207</v>
      </c>
      <c r="Z443" s="177" t="str">
        <f>IF(AND(O443="",Q443="",S443="",U443="",W443=""),"",IF(OR(AND(O443&lt;&gt;"NA",O443&lt;&gt;"C",O443&lt;&gt;"NC",O443&lt;&gt;"SF",O443&lt;&gt;""),AND(Q443&lt;&gt;"NA",Q443&lt;&gt;"C",Q443&lt;&gt;"NC",Q443&lt;&gt;"SF",Q443&lt;&gt;""),AND(S443&lt;&gt;"NA",S443&lt;&gt;"C",S443&lt;&gt;"NC",S443&lt;&gt;"SF",S443&lt;&gt;""),AND(U443&lt;&gt;"NA",U443&lt;&gt;"C",U443&lt;&gt;"NC",U443&lt;&gt;"SF",U443&lt;&gt;""),AND(W443&lt;&gt;"NA",W443&lt;&gt;"C",W443&lt;&gt;"NC",W443&lt;&gt;"SF",W443&lt;&gt;"")),"FALSO",IF(AND(O443="NA",Q443="NA",S443="NA",U443="NA",W443="NA"),"NA",IF(OR(O443="NC",Q443="NC",S443="NC",U443="NC",W443="NC",O443="SF",Q443="SF",S443="SF",U443="SF",W443="SF"),"NC",IF(OR(O443="C",Q443="C",S443="C",U443="C",W443="C"),"C","")))))</f>
        <v>C</v>
      </c>
      <c r="AA443" s="197" t="str">
        <f>IF(AND(Y443="C",Z443="C"),"UTILIZOU O PDA CORRETAMENTE",IF(AND(Y443="C",Z443="NC"),"UTILIZOU O PDA CORRETAMENTE. NÃO HÁ FOTOS DE TODAS AS ETAPAS",IF(AND(Y443="NC",Z443="NC"),"NÃO UTILIZOU O PDA",IF(AND(Y443="NA",Z443="NA"),"NÃO AVALIADO POR FALHA DE SINCRONISMO"))))</f>
        <v>UTILIZOU O PDA CORRETAMENTE</v>
      </c>
      <c r="AB443" s="90" t="s">
        <v>207</v>
      </c>
      <c r="AC443" s="158" t="s">
        <v>6</v>
      </c>
      <c r="AD443" s="149" t="str">
        <f>E443</f>
        <v>SÃO PAULO</v>
      </c>
      <c r="AE443" s="93" t="s">
        <v>64</v>
      </c>
    </row>
    <row r="444" spans="1:31" ht="30" customHeight="1">
      <c r="A444" s="162" t="s">
        <v>201</v>
      </c>
      <c r="B444" s="176">
        <v>2692809529</v>
      </c>
      <c r="C444" s="176" t="s">
        <v>128</v>
      </c>
      <c r="D444" s="176" t="s">
        <v>64</v>
      </c>
      <c r="E444" s="176" t="s">
        <v>5</v>
      </c>
      <c r="F444" s="176" t="s">
        <v>638</v>
      </c>
      <c r="G444" s="176">
        <v>111</v>
      </c>
      <c r="H444" s="176"/>
      <c r="I444" s="176" t="s">
        <v>335</v>
      </c>
      <c r="J444" s="176" t="s">
        <v>1618</v>
      </c>
      <c r="K444" s="176"/>
      <c r="L444" s="204">
        <v>46239.548611111109</v>
      </c>
      <c r="M444" s="204">
        <v>46239.556944444441</v>
      </c>
      <c r="N444" s="176" t="s">
        <v>1617</v>
      </c>
      <c r="O444" s="155" t="s">
        <v>207</v>
      </c>
      <c r="P444" s="90"/>
      <c r="Q444" s="144" t="s">
        <v>207</v>
      </c>
      <c r="R444" s="90"/>
      <c r="S444" s="144" t="s">
        <v>207</v>
      </c>
      <c r="T444" s="90"/>
      <c r="U444" s="144" t="s">
        <v>207</v>
      </c>
      <c r="V444" s="90"/>
      <c r="W444" s="144" t="s">
        <v>207</v>
      </c>
      <c r="X444" s="90"/>
      <c r="Y444" s="144" t="s">
        <v>207</v>
      </c>
      <c r="Z444" s="177" t="str">
        <f>IF(AND(O444="",Q444="",S444="",U444="",W444=""),"",IF(OR(AND(O444&lt;&gt;"NA",O444&lt;&gt;"C",O444&lt;&gt;"NC",O444&lt;&gt;"SF",O444&lt;&gt;""),AND(Q444&lt;&gt;"NA",Q444&lt;&gt;"C",Q444&lt;&gt;"NC",Q444&lt;&gt;"SF",Q444&lt;&gt;""),AND(S444&lt;&gt;"NA",S444&lt;&gt;"C",S444&lt;&gt;"NC",S444&lt;&gt;"SF",S444&lt;&gt;""),AND(U444&lt;&gt;"NA",U444&lt;&gt;"C",U444&lt;&gt;"NC",U444&lt;&gt;"SF",U444&lt;&gt;""),AND(W444&lt;&gt;"NA",W444&lt;&gt;"C",W444&lt;&gt;"NC",W444&lt;&gt;"SF",W444&lt;&gt;"")),"FALSO",IF(AND(O444="NA",Q444="NA",S444="NA",U444="NA",W444="NA"),"NA",IF(OR(O444="NC",Q444="NC",S444="NC",U444="NC",W444="NC",O444="SF",Q444="SF",S444="SF",U444="SF",W444="SF"),"NC",IF(OR(O444="C",Q444="C",S444="C",U444="C",W444="C"),"C","")))))</f>
        <v>C</v>
      </c>
      <c r="AA444" s="197" t="str">
        <f>IF(AND(Y444="C",Z444="C"),"UTILIZOU O PDA CORRETAMENTE",IF(AND(Y444="C",Z444="NC"),"UTILIZOU O PDA CORRETAMENTE. NÃO HÁ FOTOS DE TODAS AS ETAPAS",IF(AND(Y444="NC",Z444="NC"),"NÃO UTILIZOU O PDA",IF(AND(Y444="NA",Z444="NA"),"NÃO AVALIADO POR FALHA DE SINCRONISMO"))))</f>
        <v>UTILIZOU O PDA CORRETAMENTE</v>
      </c>
      <c r="AB444" s="90" t="s">
        <v>207</v>
      </c>
      <c r="AC444" s="158" t="s">
        <v>6</v>
      </c>
      <c r="AD444" s="149" t="str">
        <f>E444</f>
        <v>SÃO PAULO</v>
      </c>
      <c r="AE444" s="93" t="s">
        <v>64</v>
      </c>
    </row>
    <row r="445" spans="1:31" ht="30" customHeight="1">
      <c r="A445" s="162" t="s">
        <v>201</v>
      </c>
      <c r="B445" s="176">
        <v>2620322390</v>
      </c>
      <c r="C445" s="176" t="s">
        <v>134</v>
      </c>
      <c r="D445" s="176" t="s">
        <v>125</v>
      </c>
      <c r="E445" s="176" t="s">
        <v>5</v>
      </c>
      <c r="F445" s="176" t="s">
        <v>2001</v>
      </c>
      <c r="G445" s="176">
        <v>49</v>
      </c>
      <c r="H445" s="176"/>
      <c r="I445" s="176" t="s">
        <v>502</v>
      </c>
      <c r="J445" s="176" t="s">
        <v>1591</v>
      </c>
      <c r="K445" s="176" t="s">
        <v>1752</v>
      </c>
      <c r="L445" s="204">
        <v>46160.613194444442</v>
      </c>
      <c r="M445" s="204">
        <v>46160.668749999997</v>
      </c>
      <c r="N445" s="176" t="s">
        <v>248</v>
      </c>
      <c r="O445" s="155" t="s">
        <v>207</v>
      </c>
      <c r="P445" s="90"/>
      <c r="Q445" s="144" t="s">
        <v>207</v>
      </c>
      <c r="R445" s="90"/>
      <c r="S445" s="144" t="s">
        <v>207</v>
      </c>
      <c r="T445" s="90"/>
      <c r="U445" s="144" t="s">
        <v>207</v>
      </c>
      <c r="V445" s="90"/>
      <c r="W445" s="144" t="s">
        <v>207</v>
      </c>
      <c r="X445" s="90"/>
      <c r="Y445" s="144" t="s">
        <v>207</v>
      </c>
      <c r="Z445" s="177" t="str">
        <f>IF(AND(O445="",Q445="",S445="",U445="",W445=""),"",IF(OR(AND(O445&lt;&gt;"NA",O445&lt;&gt;"C",O445&lt;&gt;"NC",O445&lt;&gt;"SF",O445&lt;&gt;""),AND(Q445&lt;&gt;"NA",Q445&lt;&gt;"C",Q445&lt;&gt;"NC",Q445&lt;&gt;"SF",Q445&lt;&gt;""),AND(S445&lt;&gt;"NA",S445&lt;&gt;"C",S445&lt;&gt;"NC",S445&lt;&gt;"SF",S445&lt;&gt;""),AND(U445&lt;&gt;"NA",U445&lt;&gt;"C",U445&lt;&gt;"NC",U445&lt;&gt;"SF",U445&lt;&gt;""),AND(W445&lt;&gt;"NA",W445&lt;&gt;"C",W445&lt;&gt;"NC",W445&lt;&gt;"SF",W445&lt;&gt;"")),"FALSO",IF(AND(O445="NA",Q445="NA",S445="NA",U445="NA",W445="NA"),"NA",IF(OR(O445="NC",Q445="NC",S445="NC",U445="NC",W445="NC",O445="SF",Q445="SF",S445="SF",U445="SF",W445="SF"),"NC",IF(OR(O445="C",Q445="C",S445="C",U445="C",W445="C"),"C","")))))</f>
        <v>C</v>
      </c>
      <c r="AA445" s="197" t="str">
        <f>IF(AND(Y445="C",Z445="C"),"UTILIZOU O PDA CORRETAMENTE",IF(AND(Y445="C",Z445="NC"),"UTILIZOU O PDA CORRETAMENTE. NÃO HÁ FOTOS DE TODAS AS ETAPAS",IF(AND(Y445="NC",Z445="NC"),"NÃO UTILIZOU O PDA",IF(AND(Y445="NA",Z445="NA"),"NÃO AVALIADO POR FALHA DE SINCRONISMO"))))</f>
        <v>UTILIZOU O PDA CORRETAMENTE</v>
      </c>
      <c r="AB445" s="90" t="s">
        <v>207</v>
      </c>
      <c r="AC445" s="158" t="s">
        <v>6</v>
      </c>
      <c r="AD445" s="149" t="str">
        <f>E445</f>
        <v>SÃO PAULO</v>
      </c>
      <c r="AE445" s="93" t="s">
        <v>64</v>
      </c>
    </row>
    <row r="446" spans="1:31" ht="30" customHeight="1">
      <c r="A446" s="162" t="s">
        <v>201</v>
      </c>
      <c r="B446" s="176">
        <v>2693733330</v>
      </c>
      <c r="C446" s="176" t="s">
        <v>128</v>
      </c>
      <c r="D446" s="176" t="s">
        <v>64</v>
      </c>
      <c r="E446" s="176" t="s">
        <v>5</v>
      </c>
      <c r="F446" s="176" t="s">
        <v>2002</v>
      </c>
      <c r="G446" s="176">
        <v>2</v>
      </c>
      <c r="H446" s="176" t="s">
        <v>374</v>
      </c>
      <c r="I446" s="176" t="s">
        <v>1328</v>
      </c>
      <c r="J446" s="176" t="s">
        <v>1591</v>
      </c>
      <c r="K446" s="176" t="s">
        <v>217</v>
      </c>
      <c r="L446" s="204">
        <v>46162.361111111109</v>
      </c>
      <c r="M446" s="204">
        <v>46162.378472222219</v>
      </c>
      <c r="N446" s="176" t="s">
        <v>1612</v>
      </c>
      <c r="O446" s="155" t="s">
        <v>207</v>
      </c>
      <c r="P446" s="90"/>
      <c r="Q446" s="144" t="s">
        <v>207</v>
      </c>
      <c r="R446" s="90"/>
      <c r="S446" s="144" t="s">
        <v>207</v>
      </c>
      <c r="T446" s="90"/>
      <c r="U446" s="144" t="s">
        <v>207</v>
      </c>
      <c r="V446" s="90"/>
      <c r="W446" s="144" t="s">
        <v>207</v>
      </c>
      <c r="X446" s="90"/>
      <c r="Y446" s="144" t="s">
        <v>207</v>
      </c>
      <c r="Z446" s="177" t="str">
        <f>IF(AND(O446="",Q446="",S446="",U446="",W446=""),"",IF(OR(AND(O446&lt;&gt;"NA",O446&lt;&gt;"C",O446&lt;&gt;"NC",O446&lt;&gt;"SF",O446&lt;&gt;""),AND(Q446&lt;&gt;"NA",Q446&lt;&gt;"C",Q446&lt;&gt;"NC",Q446&lt;&gt;"SF",Q446&lt;&gt;""),AND(S446&lt;&gt;"NA",S446&lt;&gt;"C",S446&lt;&gt;"NC",S446&lt;&gt;"SF",S446&lt;&gt;""),AND(U446&lt;&gt;"NA",U446&lt;&gt;"C",U446&lt;&gt;"NC",U446&lt;&gt;"SF",U446&lt;&gt;""),AND(W446&lt;&gt;"NA",W446&lt;&gt;"C",W446&lt;&gt;"NC",W446&lt;&gt;"SF",W446&lt;&gt;"")),"FALSO",IF(AND(O446="NA",Q446="NA",S446="NA",U446="NA",W446="NA"),"NA",IF(OR(O446="NC",Q446="NC",S446="NC",U446="NC",W446="NC",O446="SF",Q446="SF",S446="SF",U446="SF",W446="SF"),"NC",IF(OR(O446="C",Q446="C",S446="C",U446="C",W446="C"),"C","")))))</f>
        <v>C</v>
      </c>
      <c r="AA446" s="197" t="str">
        <f>IF(AND(Y446="C",Z446="C"),"UTILIZOU O PDA CORRETAMENTE",IF(AND(Y446="C",Z446="NC"),"UTILIZOU O PDA CORRETAMENTE. NÃO HÁ FOTOS DE TODAS AS ETAPAS",IF(AND(Y446="NC",Z446="NC"),"NÃO UTILIZOU O PDA",IF(AND(Y446="NA",Z446="NA"),"NÃO AVALIADO POR FALHA DE SINCRONISMO"))))</f>
        <v>UTILIZOU O PDA CORRETAMENTE</v>
      </c>
      <c r="AB446" s="90" t="s">
        <v>207</v>
      </c>
      <c r="AC446" s="158" t="s">
        <v>6</v>
      </c>
      <c r="AD446" s="149" t="str">
        <f>E446</f>
        <v>SÃO PAULO</v>
      </c>
      <c r="AE446" s="93" t="s">
        <v>64</v>
      </c>
    </row>
    <row r="447" spans="1:31" ht="30" customHeight="1">
      <c r="A447" s="221" t="s">
        <v>201</v>
      </c>
      <c r="B447" s="222">
        <v>2620220727</v>
      </c>
      <c r="C447" s="222" t="s">
        <v>128</v>
      </c>
      <c r="D447" s="222" t="s">
        <v>64</v>
      </c>
      <c r="E447" s="222" t="s">
        <v>5</v>
      </c>
      <c r="F447" s="222" t="s">
        <v>1252</v>
      </c>
      <c r="G447" s="222">
        <v>5</v>
      </c>
      <c r="H447" s="222" t="s">
        <v>217</v>
      </c>
      <c r="I447" s="222" t="s">
        <v>329</v>
      </c>
      <c r="J447" s="222" t="s">
        <v>1618</v>
      </c>
      <c r="K447" s="222" t="s">
        <v>217</v>
      </c>
      <c r="L447" s="223">
        <v>46156.368055555555</v>
      </c>
      <c r="M447" s="223">
        <v>46156.384722222225</v>
      </c>
      <c r="N447" s="222" t="s">
        <v>1617</v>
      </c>
      <c r="O447" s="155" t="s">
        <v>207</v>
      </c>
      <c r="P447" s="90"/>
      <c r="Q447" s="144" t="s">
        <v>207</v>
      </c>
      <c r="R447" s="90"/>
      <c r="S447" s="144" t="s">
        <v>207</v>
      </c>
      <c r="T447" s="90"/>
      <c r="U447" s="144" t="s">
        <v>207</v>
      </c>
      <c r="V447" s="90"/>
      <c r="W447" s="144" t="s">
        <v>207</v>
      </c>
      <c r="X447" s="90"/>
      <c r="Y447" s="144" t="s">
        <v>207</v>
      </c>
      <c r="Z447" s="177" t="str">
        <f>IF(AND(O447="",Q447="",S447="",U447="",W447=""),"",IF(OR(AND(O447&lt;&gt;"NA",O447&lt;&gt;"C",O447&lt;&gt;"NC",O447&lt;&gt;"SF",O447&lt;&gt;""),AND(Q447&lt;&gt;"NA",Q447&lt;&gt;"C",Q447&lt;&gt;"NC",Q447&lt;&gt;"SF",Q447&lt;&gt;""),AND(S447&lt;&gt;"NA",S447&lt;&gt;"C",S447&lt;&gt;"NC",S447&lt;&gt;"SF",S447&lt;&gt;""),AND(U447&lt;&gt;"NA",U447&lt;&gt;"C",U447&lt;&gt;"NC",U447&lt;&gt;"SF",U447&lt;&gt;""),AND(W447&lt;&gt;"NA",W447&lt;&gt;"C",W447&lt;&gt;"NC",W447&lt;&gt;"SF",W447&lt;&gt;"")),"FALSO",IF(AND(O447="NA",Q447="NA",S447="NA",U447="NA",W447="NA"),"NA",IF(OR(O447="NC",Q447="NC",S447="NC",U447="NC",W447="NC",O447="SF",Q447="SF",S447="SF",U447="SF",W447="SF"),"NC",IF(OR(O447="C",Q447="C",S447="C",U447="C",W447="C"),"C","")))))</f>
        <v>C</v>
      </c>
      <c r="AA447" s="197" t="str">
        <f>IF(AND(Y447="C",Z447="C"),"UTILIZOU O PDA CORRETAMENTE",IF(AND(Y447="C",Z447="NC"),"UTILIZOU O PDA CORRETAMENTE. NÃO HÁ FOTOS DE TODAS AS ETAPAS",IF(AND(Y447="NC",Z447="NC"),"NÃO UTILIZOU O PDA",IF(AND(Y447="NA",Z447="NA"),"NÃO AVALIADO POR FALHA DE SINCRONISMO"))))</f>
        <v>UTILIZOU O PDA CORRETAMENTE</v>
      </c>
      <c r="AB447" s="90" t="s">
        <v>207</v>
      </c>
      <c r="AC447" s="158" t="s">
        <v>6</v>
      </c>
      <c r="AD447" s="149" t="str">
        <f>E447</f>
        <v>SÃO PAULO</v>
      </c>
      <c r="AE447" s="93" t="s">
        <v>64</v>
      </c>
    </row>
    <row r="448" spans="1:31" ht="30" customHeight="1">
      <c r="A448" s="221" t="s">
        <v>201</v>
      </c>
      <c r="B448" s="222">
        <v>2620236412</v>
      </c>
      <c r="C448" s="222" t="s">
        <v>128</v>
      </c>
      <c r="D448" s="222" t="s">
        <v>64</v>
      </c>
      <c r="E448" s="222" t="s">
        <v>5</v>
      </c>
      <c r="F448" s="222" t="s">
        <v>2003</v>
      </c>
      <c r="G448" s="222">
        <v>22</v>
      </c>
      <c r="H448" s="222"/>
      <c r="I448" s="222" t="s">
        <v>329</v>
      </c>
      <c r="J448" s="222" t="s">
        <v>1591</v>
      </c>
      <c r="K448" s="222"/>
      <c r="L448" s="223">
        <v>46156.393750000003</v>
      </c>
      <c r="M448" s="223">
        <v>46156.400694444441</v>
      </c>
      <c r="N448" s="222" t="s">
        <v>1617</v>
      </c>
      <c r="O448" s="155" t="s">
        <v>207</v>
      </c>
      <c r="P448" s="90"/>
      <c r="Q448" s="144" t="s">
        <v>207</v>
      </c>
      <c r="R448" s="90"/>
      <c r="S448" s="144" t="s">
        <v>207</v>
      </c>
      <c r="T448" s="90"/>
      <c r="U448" s="144" t="s">
        <v>207</v>
      </c>
      <c r="V448" s="90"/>
      <c r="W448" s="144" t="s">
        <v>207</v>
      </c>
      <c r="X448" s="90"/>
      <c r="Y448" s="144" t="s">
        <v>207</v>
      </c>
      <c r="Z448" s="177" t="str">
        <f>IF(AND(O448="",Q448="",S448="",U448="",W448=""),"",IF(OR(AND(O448&lt;&gt;"NA",O448&lt;&gt;"C",O448&lt;&gt;"NC",O448&lt;&gt;"SF",O448&lt;&gt;""),AND(Q448&lt;&gt;"NA",Q448&lt;&gt;"C",Q448&lt;&gt;"NC",Q448&lt;&gt;"SF",Q448&lt;&gt;""),AND(S448&lt;&gt;"NA",S448&lt;&gt;"C",S448&lt;&gt;"NC",S448&lt;&gt;"SF",S448&lt;&gt;""),AND(U448&lt;&gt;"NA",U448&lt;&gt;"C",U448&lt;&gt;"NC",U448&lt;&gt;"SF",U448&lt;&gt;""),AND(W448&lt;&gt;"NA",W448&lt;&gt;"C",W448&lt;&gt;"NC",W448&lt;&gt;"SF",W448&lt;&gt;"")),"FALSO",IF(AND(O448="NA",Q448="NA",S448="NA",U448="NA",W448="NA"),"NA",IF(OR(O448="NC",Q448="NC",S448="NC",U448="NC",W448="NC",O448="SF",Q448="SF",S448="SF",U448="SF",W448="SF"),"NC",IF(OR(O448="C",Q448="C",S448="C",U448="C",W448="C"),"C","")))))</f>
        <v>C</v>
      </c>
      <c r="AA448" s="197" t="str">
        <f>IF(AND(Y448="C",Z448="C"),"UTILIZOU O PDA CORRETAMENTE",IF(AND(Y448="C",Z448="NC"),"UTILIZOU O PDA CORRETAMENTE. NÃO HÁ FOTOS DE TODAS AS ETAPAS",IF(AND(Y448="NC",Z448="NC"),"NÃO UTILIZOU O PDA",IF(AND(Y448="NA",Z448="NA"),"NÃO AVALIADO POR FALHA DE SINCRONISMO"))))</f>
        <v>UTILIZOU O PDA CORRETAMENTE</v>
      </c>
      <c r="AB448" s="90" t="s">
        <v>207</v>
      </c>
      <c r="AC448" s="158" t="s">
        <v>6</v>
      </c>
      <c r="AD448" s="149" t="str">
        <f>E448</f>
        <v>SÃO PAULO</v>
      </c>
      <c r="AE448" s="93" t="s">
        <v>64</v>
      </c>
    </row>
    <row r="449" spans="1:31" ht="30" customHeight="1">
      <c r="A449" s="162" t="s">
        <v>201</v>
      </c>
      <c r="B449" s="176">
        <v>2692313173</v>
      </c>
      <c r="C449" s="176" t="s">
        <v>128</v>
      </c>
      <c r="D449" s="176" t="s">
        <v>64</v>
      </c>
      <c r="E449" s="176" t="s">
        <v>5</v>
      </c>
      <c r="F449" s="176" t="s">
        <v>2004</v>
      </c>
      <c r="G449" s="176">
        <v>98</v>
      </c>
      <c r="H449" s="176"/>
      <c r="I449" s="176" t="s">
        <v>2005</v>
      </c>
      <c r="J449" s="176" t="s">
        <v>1594</v>
      </c>
      <c r="K449" s="176"/>
      <c r="L449" s="204">
        <v>46147.401388888888</v>
      </c>
      <c r="M449" s="204">
        <v>46147.405555555553</v>
      </c>
      <c r="N449" s="176" t="s">
        <v>1592</v>
      </c>
      <c r="O449" s="155" t="s">
        <v>207</v>
      </c>
      <c r="P449" s="90"/>
      <c r="Q449" s="144" t="s">
        <v>207</v>
      </c>
      <c r="R449" s="90"/>
      <c r="S449" s="144" t="s">
        <v>207</v>
      </c>
      <c r="T449" s="90"/>
      <c r="U449" s="144" t="s">
        <v>207</v>
      </c>
      <c r="V449" s="90"/>
      <c r="W449" s="144" t="s">
        <v>207</v>
      </c>
      <c r="X449" s="90"/>
      <c r="Y449" s="144" t="s">
        <v>207</v>
      </c>
      <c r="Z449" s="177" t="str">
        <f>IF(AND(O449="",Q449="",S449="",U449="",W449=""),"",IF(OR(AND(O449&lt;&gt;"NA",O449&lt;&gt;"C",O449&lt;&gt;"NC",O449&lt;&gt;"SF",O449&lt;&gt;""),AND(Q449&lt;&gt;"NA",Q449&lt;&gt;"C",Q449&lt;&gt;"NC",Q449&lt;&gt;"SF",Q449&lt;&gt;""),AND(S449&lt;&gt;"NA",S449&lt;&gt;"C",S449&lt;&gt;"NC",S449&lt;&gt;"SF",S449&lt;&gt;""),AND(U449&lt;&gt;"NA",U449&lt;&gt;"C",U449&lt;&gt;"NC",U449&lt;&gt;"SF",U449&lt;&gt;""),AND(W449&lt;&gt;"NA",W449&lt;&gt;"C",W449&lt;&gt;"NC",W449&lt;&gt;"SF",W449&lt;&gt;"")),"FALSO",IF(AND(O449="NA",Q449="NA",S449="NA",U449="NA",W449="NA"),"NA",IF(OR(O449="NC",Q449="NC",S449="NC",U449="NC",W449="NC",O449="SF",Q449="SF",S449="SF",U449="SF",W449="SF"),"NC",IF(OR(O449="C",Q449="C",S449="C",U449="C",W449="C"),"C","")))))</f>
        <v>C</v>
      </c>
      <c r="AA449" s="197" t="str">
        <f>IF(AND(Y449="C",Z449="C"),"UTILIZOU O PDA CORRETAMENTE",IF(AND(Y449="C",Z449="NC"),"UTILIZOU O PDA CORRETAMENTE. NÃO HÁ FOTOS DE TODAS AS ETAPAS",IF(AND(Y449="NC",Z449="NC"),"NÃO UTILIZOU O PDA",IF(AND(Y449="NA",Z449="NA"),"NÃO AVALIADO POR FALHA DE SINCRONISMO"))))</f>
        <v>UTILIZOU O PDA CORRETAMENTE</v>
      </c>
      <c r="AB449" s="90" t="s">
        <v>207</v>
      </c>
      <c r="AC449" s="158" t="s">
        <v>6</v>
      </c>
      <c r="AD449" s="149" t="str">
        <f>E449</f>
        <v>SÃO PAULO</v>
      </c>
      <c r="AE449" s="93" t="s">
        <v>64</v>
      </c>
    </row>
    <row r="450" spans="1:31" ht="30" customHeight="1">
      <c r="A450" s="162" t="s">
        <v>201</v>
      </c>
      <c r="B450" s="176">
        <v>2693663622</v>
      </c>
      <c r="C450" s="176" t="s">
        <v>128</v>
      </c>
      <c r="D450" s="176" t="s">
        <v>64</v>
      </c>
      <c r="E450" s="176" t="s">
        <v>5</v>
      </c>
      <c r="F450" s="176" t="s">
        <v>2006</v>
      </c>
      <c r="G450" s="176">
        <v>41</v>
      </c>
      <c r="H450" s="176" t="s">
        <v>217</v>
      </c>
      <c r="I450" s="176" t="s">
        <v>6</v>
      </c>
      <c r="J450" s="176" t="s">
        <v>1591</v>
      </c>
      <c r="K450" s="176" t="s">
        <v>217</v>
      </c>
      <c r="L450" s="204">
        <v>46161.552083333336</v>
      </c>
      <c r="M450" s="204">
        <v>46161.571527777778</v>
      </c>
      <c r="N450" s="176" t="s">
        <v>1612</v>
      </c>
      <c r="O450" s="155" t="s">
        <v>207</v>
      </c>
      <c r="P450" s="90"/>
      <c r="Q450" s="144" t="s">
        <v>207</v>
      </c>
      <c r="R450" s="90"/>
      <c r="S450" s="144" t="s">
        <v>207</v>
      </c>
      <c r="T450" s="90"/>
      <c r="U450" s="144" t="s">
        <v>207</v>
      </c>
      <c r="V450" s="90"/>
      <c r="W450" s="144" t="s">
        <v>207</v>
      </c>
      <c r="X450" s="90"/>
      <c r="Y450" s="144" t="s">
        <v>207</v>
      </c>
      <c r="Z450" s="177" t="str">
        <f>IF(AND(O450="",Q450="",S450="",U450="",W450=""),"",IF(OR(AND(O450&lt;&gt;"NA",O450&lt;&gt;"C",O450&lt;&gt;"NC",O450&lt;&gt;"SF",O450&lt;&gt;""),AND(Q450&lt;&gt;"NA",Q450&lt;&gt;"C",Q450&lt;&gt;"NC",Q450&lt;&gt;"SF",Q450&lt;&gt;""),AND(S450&lt;&gt;"NA",S450&lt;&gt;"C",S450&lt;&gt;"NC",S450&lt;&gt;"SF",S450&lt;&gt;""),AND(U450&lt;&gt;"NA",U450&lt;&gt;"C",U450&lt;&gt;"NC",U450&lt;&gt;"SF",U450&lt;&gt;""),AND(W450&lt;&gt;"NA",W450&lt;&gt;"C",W450&lt;&gt;"NC",W450&lt;&gt;"SF",W450&lt;&gt;"")),"FALSO",IF(AND(O450="NA",Q450="NA",S450="NA",U450="NA",W450="NA"),"NA",IF(OR(O450="NC",Q450="NC",S450="NC",U450="NC",W450="NC",O450="SF",Q450="SF",S450="SF",U450="SF",W450="SF"),"NC",IF(OR(O450="C",Q450="C",S450="C",U450="C",W450="C"),"C","")))))</f>
        <v>C</v>
      </c>
      <c r="AA450" s="197" t="str">
        <f>IF(AND(Y450="C",Z450="C"),"UTILIZOU O PDA CORRETAMENTE",IF(AND(Y450="C",Z450="NC"),"UTILIZOU O PDA CORRETAMENTE. NÃO HÁ FOTOS DE TODAS AS ETAPAS",IF(AND(Y450="NC",Z450="NC"),"NÃO UTILIZOU O PDA",IF(AND(Y450="NA",Z450="NA"),"NÃO AVALIADO POR FALHA DE SINCRONISMO"))))</f>
        <v>UTILIZOU O PDA CORRETAMENTE</v>
      </c>
      <c r="AB450" s="90" t="s">
        <v>207</v>
      </c>
      <c r="AC450" s="158" t="s">
        <v>6</v>
      </c>
      <c r="AD450" s="149" t="str">
        <f>E450</f>
        <v>SÃO PAULO</v>
      </c>
      <c r="AE450" s="93" t="s">
        <v>64</v>
      </c>
    </row>
    <row r="451" spans="1:31" ht="30" customHeight="1">
      <c r="A451" s="162" t="s">
        <v>201</v>
      </c>
      <c r="B451" s="176">
        <v>2693560519</v>
      </c>
      <c r="C451" s="176" t="s">
        <v>128</v>
      </c>
      <c r="D451" s="176" t="s">
        <v>64</v>
      </c>
      <c r="E451" s="176" t="s">
        <v>5</v>
      </c>
      <c r="F451" s="176" t="s">
        <v>2007</v>
      </c>
      <c r="G451" s="176">
        <v>133</v>
      </c>
      <c r="H451" s="176" t="s">
        <v>813</v>
      </c>
      <c r="I451" s="176" t="s">
        <v>295</v>
      </c>
      <c r="J451" s="176" t="s">
        <v>1594</v>
      </c>
      <c r="K451" s="176"/>
      <c r="L451" s="204">
        <v>46160.602777777778</v>
      </c>
      <c r="M451" s="204">
        <v>46160.615972222222</v>
      </c>
      <c r="N451" s="176" t="s">
        <v>1131</v>
      </c>
      <c r="O451" s="155" t="s">
        <v>207</v>
      </c>
      <c r="P451" s="90"/>
      <c r="Q451" s="144" t="s">
        <v>207</v>
      </c>
      <c r="R451" s="90"/>
      <c r="S451" s="144" t="s">
        <v>207</v>
      </c>
      <c r="T451" s="90"/>
      <c r="U451" s="144" t="s">
        <v>207</v>
      </c>
      <c r="V451" s="90"/>
      <c r="W451" s="144" t="s">
        <v>207</v>
      </c>
      <c r="X451" s="90"/>
      <c r="Y451" s="144" t="s">
        <v>207</v>
      </c>
      <c r="Z451" s="177" t="str">
        <f>IF(AND(O451="",Q451="",S451="",U451="",W451=""),"",IF(OR(AND(O451&lt;&gt;"NA",O451&lt;&gt;"C",O451&lt;&gt;"NC",O451&lt;&gt;"SF",O451&lt;&gt;""),AND(Q451&lt;&gt;"NA",Q451&lt;&gt;"C",Q451&lt;&gt;"NC",Q451&lt;&gt;"SF",Q451&lt;&gt;""),AND(S451&lt;&gt;"NA",S451&lt;&gt;"C",S451&lt;&gt;"NC",S451&lt;&gt;"SF",S451&lt;&gt;""),AND(U451&lt;&gt;"NA",U451&lt;&gt;"C",U451&lt;&gt;"NC",U451&lt;&gt;"SF",U451&lt;&gt;""),AND(W451&lt;&gt;"NA",W451&lt;&gt;"C",W451&lt;&gt;"NC",W451&lt;&gt;"SF",W451&lt;&gt;"")),"FALSO",IF(AND(O451="NA",Q451="NA",S451="NA",U451="NA",W451="NA"),"NA",IF(OR(O451="NC",Q451="NC",S451="NC",U451="NC",W451="NC",O451="SF",Q451="SF",S451="SF",U451="SF",W451="SF"),"NC",IF(OR(O451="C",Q451="C",S451="C",U451="C",W451="C"),"C","")))))</f>
        <v>C</v>
      </c>
      <c r="AA451" s="197" t="str">
        <f>IF(AND(Y451="C",Z451="C"),"UTILIZOU O PDA CORRETAMENTE",IF(AND(Y451="C",Z451="NC"),"UTILIZOU O PDA CORRETAMENTE. NÃO HÁ FOTOS DE TODAS AS ETAPAS",IF(AND(Y451="NC",Z451="NC"),"NÃO UTILIZOU O PDA",IF(AND(Y451="NA",Z451="NA"),"NÃO AVALIADO POR FALHA DE SINCRONISMO"))))</f>
        <v>UTILIZOU O PDA CORRETAMENTE</v>
      </c>
      <c r="AB451" s="90" t="s">
        <v>207</v>
      </c>
      <c r="AC451" s="158" t="s">
        <v>6</v>
      </c>
      <c r="AD451" s="149" t="str">
        <f>E451</f>
        <v>SÃO PAULO</v>
      </c>
      <c r="AE451" s="93" t="s">
        <v>64</v>
      </c>
    </row>
    <row r="452" spans="1:31" ht="30" customHeight="1">
      <c r="A452" s="162" t="s">
        <v>201</v>
      </c>
      <c r="B452" s="176">
        <v>2693979446</v>
      </c>
      <c r="C452" s="176" t="s">
        <v>128</v>
      </c>
      <c r="D452" s="176" t="s">
        <v>64</v>
      </c>
      <c r="E452" s="176" t="s">
        <v>5</v>
      </c>
      <c r="F452" s="176" t="s">
        <v>636</v>
      </c>
      <c r="G452" s="176">
        <v>292</v>
      </c>
      <c r="H452" s="176"/>
      <c r="I452" s="176" t="s">
        <v>254</v>
      </c>
      <c r="J452" s="176" t="s">
        <v>1594</v>
      </c>
      <c r="K452" s="176"/>
      <c r="L452" s="204">
        <v>46165.487500000003</v>
      </c>
      <c r="M452" s="204">
        <v>46165.488194444442</v>
      </c>
      <c r="N452" s="176" t="s">
        <v>1596</v>
      </c>
      <c r="O452" s="155" t="s">
        <v>207</v>
      </c>
      <c r="P452" s="90"/>
      <c r="Q452" s="144" t="s">
        <v>207</v>
      </c>
      <c r="R452" s="90"/>
      <c r="S452" s="144" t="s">
        <v>207</v>
      </c>
      <c r="T452" s="90"/>
      <c r="U452" s="144" t="s">
        <v>207</v>
      </c>
      <c r="V452" s="90"/>
      <c r="W452" s="144" t="s">
        <v>207</v>
      </c>
      <c r="X452" s="90"/>
      <c r="Y452" s="144" t="s">
        <v>207</v>
      </c>
      <c r="Z452" s="177" t="str">
        <f>IF(AND(O452="",Q452="",S452="",U452="",W452=""),"",IF(OR(AND(O452&lt;&gt;"NA",O452&lt;&gt;"C",O452&lt;&gt;"NC",O452&lt;&gt;"SF",O452&lt;&gt;""),AND(Q452&lt;&gt;"NA",Q452&lt;&gt;"C",Q452&lt;&gt;"NC",Q452&lt;&gt;"SF",Q452&lt;&gt;""),AND(S452&lt;&gt;"NA",S452&lt;&gt;"C",S452&lt;&gt;"NC",S452&lt;&gt;"SF",S452&lt;&gt;""),AND(U452&lt;&gt;"NA",U452&lt;&gt;"C",U452&lt;&gt;"NC",U452&lt;&gt;"SF",U452&lt;&gt;""),AND(W452&lt;&gt;"NA",W452&lt;&gt;"C",W452&lt;&gt;"NC",W452&lt;&gt;"SF",W452&lt;&gt;"")),"FALSO",IF(AND(O452="NA",Q452="NA",S452="NA",U452="NA",W452="NA"),"NA",IF(OR(O452="NC",Q452="NC",S452="NC",U452="NC",W452="NC",O452="SF",Q452="SF",S452="SF",U452="SF",W452="SF"),"NC",IF(OR(O452="C",Q452="C",S452="C",U452="C",W452="C"),"C","")))))</f>
        <v>C</v>
      </c>
      <c r="AA452" s="197" t="str">
        <f>IF(AND(Y452="C",Z452="C"),"UTILIZOU O PDA CORRETAMENTE",IF(AND(Y452="C",Z452="NC"),"UTILIZOU O PDA CORRETAMENTE. NÃO HÁ FOTOS DE TODAS AS ETAPAS",IF(AND(Y452="NC",Z452="NC"),"NÃO UTILIZOU O PDA",IF(AND(Y452="NA",Z452="NA"),"NÃO AVALIADO POR FALHA DE SINCRONISMO"))))</f>
        <v>UTILIZOU O PDA CORRETAMENTE</v>
      </c>
      <c r="AB452" s="90" t="s">
        <v>207</v>
      </c>
      <c r="AC452" s="158" t="s">
        <v>6</v>
      </c>
      <c r="AD452" s="149" t="str">
        <f>E452</f>
        <v>SÃO PAULO</v>
      </c>
      <c r="AE452" s="93" t="s">
        <v>64</v>
      </c>
    </row>
    <row r="453" spans="1:31" ht="30" customHeight="1">
      <c r="A453" s="162" t="s">
        <v>201</v>
      </c>
      <c r="B453" s="176">
        <v>2621061121</v>
      </c>
      <c r="C453" s="176" t="s">
        <v>135</v>
      </c>
      <c r="D453" s="176" t="s">
        <v>125</v>
      </c>
      <c r="E453" s="176" t="s">
        <v>5</v>
      </c>
      <c r="F453" s="176" t="s">
        <v>2008</v>
      </c>
      <c r="G453" s="176">
        <v>151</v>
      </c>
      <c r="H453" s="176" t="s">
        <v>217</v>
      </c>
      <c r="I453" s="176" t="s">
        <v>308</v>
      </c>
      <c r="J453" s="176" t="s">
        <v>1600</v>
      </c>
      <c r="K453" s="176" t="s">
        <v>217</v>
      </c>
      <c r="L453" s="204">
        <v>46168.65347222222</v>
      </c>
      <c r="M453" s="204">
        <v>46168.671527777777</v>
      </c>
      <c r="N453" s="176" t="s">
        <v>270</v>
      </c>
      <c r="O453" s="155" t="s">
        <v>207</v>
      </c>
      <c r="P453" s="90"/>
      <c r="Q453" s="144" t="s">
        <v>207</v>
      </c>
      <c r="R453" s="90"/>
      <c r="S453" s="144" t="s">
        <v>207</v>
      </c>
      <c r="T453" s="90"/>
      <c r="U453" s="144" t="s">
        <v>207</v>
      </c>
      <c r="V453" s="90"/>
      <c r="W453" s="144" t="s">
        <v>207</v>
      </c>
      <c r="X453" s="90"/>
      <c r="Y453" s="144" t="s">
        <v>207</v>
      </c>
      <c r="Z453" s="177" t="str">
        <f>IF(AND(O453="",Q453="",S453="",U453="",W453=""),"",IF(OR(AND(O453&lt;&gt;"NA",O453&lt;&gt;"C",O453&lt;&gt;"NC",O453&lt;&gt;"SF",O453&lt;&gt;""),AND(Q453&lt;&gt;"NA",Q453&lt;&gt;"C",Q453&lt;&gt;"NC",Q453&lt;&gt;"SF",Q453&lt;&gt;""),AND(S453&lt;&gt;"NA",S453&lt;&gt;"C",S453&lt;&gt;"NC",S453&lt;&gt;"SF",S453&lt;&gt;""),AND(U453&lt;&gt;"NA",U453&lt;&gt;"C",U453&lt;&gt;"NC",U453&lt;&gt;"SF",U453&lt;&gt;""),AND(W453&lt;&gt;"NA",W453&lt;&gt;"C",W453&lt;&gt;"NC",W453&lt;&gt;"SF",W453&lt;&gt;"")),"FALSO",IF(AND(O453="NA",Q453="NA",S453="NA",U453="NA",W453="NA"),"NA",IF(OR(O453="NC",Q453="NC",S453="NC",U453="NC",W453="NC",O453="SF",Q453="SF",S453="SF",U453="SF",W453="SF"),"NC",IF(OR(O453="C",Q453="C",S453="C",U453="C",W453="C"),"C","")))))</f>
        <v>C</v>
      </c>
      <c r="AA453" s="197" t="str">
        <f>IF(AND(Y453="C",Z453="C"),"UTILIZOU O PDA CORRETAMENTE",IF(AND(Y453="C",Z453="NC"),"UTILIZOU O PDA CORRETAMENTE. NÃO HÁ FOTOS DE TODAS AS ETAPAS",IF(AND(Y453="NC",Z453="NC"),"NÃO UTILIZOU O PDA",IF(AND(Y453="NA",Z453="NA"),"NÃO AVALIADO POR FALHA DE SINCRONISMO"))))</f>
        <v>UTILIZOU O PDA CORRETAMENTE</v>
      </c>
      <c r="AB453" s="90" t="s">
        <v>207</v>
      </c>
      <c r="AC453" s="158" t="s">
        <v>6</v>
      </c>
      <c r="AD453" s="149" t="str">
        <f>E453</f>
        <v>SÃO PAULO</v>
      </c>
      <c r="AE453" s="93" t="s">
        <v>64</v>
      </c>
    </row>
    <row r="454" spans="1:31" ht="30" customHeight="1">
      <c r="A454" s="162" t="s">
        <v>201</v>
      </c>
      <c r="B454" s="176">
        <v>2621041893</v>
      </c>
      <c r="C454" s="176" t="s">
        <v>135</v>
      </c>
      <c r="D454" s="176" t="s">
        <v>125</v>
      </c>
      <c r="E454" s="176" t="s">
        <v>5</v>
      </c>
      <c r="F454" s="176" t="s">
        <v>915</v>
      </c>
      <c r="G454" s="176">
        <v>254</v>
      </c>
      <c r="H454" s="176" t="s">
        <v>208</v>
      </c>
      <c r="I454" s="176" t="s">
        <v>432</v>
      </c>
      <c r="J454" s="176" t="s">
        <v>1600</v>
      </c>
      <c r="K454" s="176" t="s">
        <v>2009</v>
      </c>
      <c r="L454" s="204">
        <v>46163.637499999997</v>
      </c>
      <c r="M454" s="204">
        <v>46163.63958333333</v>
      </c>
      <c r="N454" s="176" t="s">
        <v>221</v>
      </c>
      <c r="O454" s="155" t="s">
        <v>207</v>
      </c>
      <c r="P454" s="90"/>
      <c r="Q454" s="144" t="s">
        <v>207</v>
      </c>
      <c r="R454" s="90"/>
      <c r="S454" s="144" t="s">
        <v>207</v>
      </c>
      <c r="T454" s="90"/>
      <c r="U454" s="144" t="s">
        <v>207</v>
      </c>
      <c r="V454" s="90"/>
      <c r="W454" s="144" t="s">
        <v>207</v>
      </c>
      <c r="X454" s="90"/>
      <c r="Y454" s="144" t="s">
        <v>207</v>
      </c>
      <c r="Z454" s="177" t="str">
        <f>IF(AND(O454="",Q454="",S454="",U454="",W454=""),"",IF(OR(AND(O454&lt;&gt;"NA",O454&lt;&gt;"C",O454&lt;&gt;"NC",O454&lt;&gt;"SF",O454&lt;&gt;""),AND(Q454&lt;&gt;"NA",Q454&lt;&gt;"C",Q454&lt;&gt;"NC",Q454&lt;&gt;"SF",Q454&lt;&gt;""),AND(S454&lt;&gt;"NA",S454&lt;&gt;"C",S454&lt;&gt;"NC",S454&lt;&gt;"SF",S454&lt;&gt;""),AND(U454&lt;&gt;"NA",U454&lt;&gt;"C",U454&lt;&gt;"NC",U454&lt;&gt;"SF",U454&lt;&gt;""),AND(W454&lt;&gt;"NA",W454&lt;&gt;"C",W454&lt;&gt;"NC",W454&lt;&gt;"SF",W454&lt;&gt;"")),"FALSO",IF(AND(O454="NA",Q454="NA",S454="NA",U454="NA",W454="NA"),"NA",IF(OR(O454="NC",Q454="NC",S454="NC",U454="NC",W454="NC",O454="SF",Q454="SF",S454="SF",U454="SF",W454="SF"),"NC",IF(OR(O454="C",Q454="C",S454="C",U454="C",W454="C"),"C","")))))</f>
        <v>C</v>
      </c>
      <c r="AA454" s="197" t="str">
        <f>IF(AND(Y454="C",Z454="C"),"UTILIZOU O PDA CORRETAMENTE",IF(AND(Y454="C",Z454="NC"),"UTILIZOU O PDA CORRETAMENTE. NÃO HÁ FOTOS DE TODAS AS ETAPAS",IF(AND(Y454="NC",Z454="NC"),"NÃO UTILIZOU O PDA",IF(AND(Y454="NA",Z454="NA"),"NÃO AVALIADO POR FALHA DE SINCRONISMO"))))</f>
        <v>UTILIZOU O PDA CORRETAMENTE</v>
      </c>
      <c r="AB454" s="90" t="s">
        <v>207</v>
      </c>
      <c r="AC454" s="158" t="s">
        <v>6</v>
      </c>
      <c r="AD454" s="149" t="str">
        <f>E454</f>
        <v>SÃO PAULO</v>
      </c>
      <c r="AE454" s="93" t="s">
        <v>64</v>
      </c>
    </row>
    <row r="455" spans="1:31" ht="30" customHeight="1">
      <c r="A455" s="221" t="s">
        <v>201</v>
      </c>
      <c r="B455" s="222">
        <v>2620260342</v>
      </c>
      <c r="C455" s="222" t="s">
        <v>128</v>
      </c>
      <c r="D455" s="222" t="s">
        <v>64</v>
      </c>
      <c r="E455" s="222" t="s">
        <v>5</v>
      </c>
      <c r="F455" s="222" t="s">
        <v>571</v>
      </c>
      <c r="G455" s="222">
        <v>1826</v>
      </c>
      <c r="H455" s="222" t="s">
        <v>214</v>
      </c>
      <c r="I455" s="222" t="s">
        <v>261</v>
      </c>
      <c r="J455" s="222" t="s">
        <v>1591</v>
      </c>
      <c r="K455" s="222" t="s">
        <v>217</v>
      </c>
      <c r="L455" s="223">
        <v>46156.668749999997</v>
      </c>
      <c r="M455" s="223">
        <v>46156.67291666667</v>
      </c>
      <c r="N455" s="222" t="s">
        <v>1592</v>
      </c>
      <c r="O455" s="155" t="s">
        <v>207</v>
      </c>
      <c r="P455" s="90"/>
      <c r="Q455" s="144" t="s">
        <v>207</v>
      </c>
      <c r="R455" s="90"/>
      <c r="S455" s="144" t="s">
        <v>207</v>
      </c>
      <c r="T455" s="90"/>
      <c r="U455" s="144" t="s">
        <v>207</v>
      </c>
      <c r="V455" s="90"/>
      <c r="W455" s="144" t="s">
        <v>207</v>
      </c>
      <c r="X455" s="90"/>
      <c r="Y455" s="144" t="s">
        <v>207</v>
      </c>
      <c r="Z455" s="177" t="str">
        <f>IF(AND(O455="",Q455="",S455="",U455="",W455=""),"",IF(OR(AND(O455&lt;&gt;"NA",O455&lt;&gt;"C",O455&lt;&gt;"NC",O455&lt;&gt;"SF",O455&lt;&gt;""),AND(Q455&lt;&gt;"NA",Q455&lt;&gt;"C",Q455&lt;&gt;"NC",Q455&lt;&gt;"SF",Q455&lt;&gt;""),AND(S455&lt;&gt;"NA",S455&lt;&gt;"C",S455&lt;&gt;"NC",S455&lt;&gt;"SF",S455&lt;&gt;""),AND(U455&lt;&gt;"NA",U455&lt;&gt;"C",U455&lt;&gt;"NC",U455&lt;&gt;"SF",U455&lt;&gt;""),AND(W455&lt;&gt;"NA",W455&lt;&gt;"C",W455&lt;&gt;"NC",W455&lt;&gt;"SF",W455&lt;&gt;"")),"FALSO",IF(AND(O455="NA",Q455="NA",S455="NA",U455="NA",W455="NA"),"NA",IF(OR(O455="NC",Q455="NC",S455="NC",U455="NC",W455="NC",O455="SF",Q455="SF",S455="SF",U455="SF",W455="SF"),"NC",IF(OR(O455="C",Q455="C",S455="C",U455="C",W455="C"),"C","")))))</f>
        <v>C</v>
      </c>
      <c r="AA455" s="197" t="str">
        <f>IF(AND(Y455="C",Z455="C"),"UTILIZOU O PDA CORRETAMENTE",IF(AND(Y455="C",Z455="NC"),"UTILIZOU O PDA CORRETAMENTE. NÃO HÁ FOTOS DE TODAS AS ETAPAS",IF(AND(Y455="NC",Z455="NC"),"NÃO UTILIZOU O PDA",IF(AND(Y455="NA",Z455="NA"),"NÃO AVALIADO POR FALHA DE SINCRONISMO"))))</f>
        <v>UTILIZOU O PDA CORRETAMENTE</v>
      </c>
      <c r="AB455" s="90" t="s">
        <v>207</v>
      </c>
      <c r="AC455" s="158" t="s">
        <v>6</v>
      </c>
      <c r="AD455" s="149" t="str">
        <f>E455</f>
        <v>SÃO PAULO</v>
      </c>
      <c r="AE455" s="93" t="s">
        <v>64</v>
      </c>
    </row>
    <row r="456" spans="1:31" ht="30" customHeight="1">
      <c r="A456" s="162" t="s">
        <v>201</v>
      </c>
      <c r="B456" s="176">
        <v>2693638953</v>
      </c>
      <c r="C456" s="176" t="s">
        <v>128</v>
      </c>
      <c r="D456" s="176" t="s">
        <v>64</v>
      </c>
      <c r="E456" s="176" t="s">
        <v>5</v>
      </c>
      <c r="F456" s="176" t="s">
        <v>2010</v>
      </c>
      <c r="G456" s="176">
        <v>64</v>
      </c>
      <c r="H456" s="176" t="s">
        <v>260</v>
      </c>
      <c r="I456" s="176" t="s">
        <v>241</v>
      </c>
      <c r="J456" s="176" t="s">
        <v>1591</v>
      </c>
      <c r="K456" s="176"/>
      <c r="L456" s="204">
        <v>46161.685416666667</v>
      </c>
      <c r="M456" s="204">
        <v>46161.699305555558</v>
      </c>
      <c r="N456" s="176" t="s">
        <v>1131</v>
      </c>
      <c r="O456" s="155" t="s">
        <v>207</v>
      </c>
      <c r="P456" s="90"/>
      <c r="Q456" s="144" t="s">
        <v>207</v>
      </c>
      <c r="R456" s="90"/>
      <c r="S456" s="144" t="s">
        <v>207</v>
      </c>
      <c r="T456" s="90"/>
      <c r="U456" s="144" t="s">
        <v>207</v>
      </c>
      <c r="V456" s="90"/>
      <c r="W456" s="144" t="s">
        <v>207</v>
      </c>
      <c r="X456" s="90"/>
      <c r="Y456" s="144" t="s">
        <v>207</v>
      </c>
      <c r="Z456" s="177" t="str">
        <f>IF(AND(O456="",Q456="",S456="",U456="",W456=""),"",IF(OR(AND(O456&lt;&gt;"NA",O456&lt;&gt;"C",O456&lt;&gt;"NC",O456&lt;&gt;"SF",O456&lt;&gt;""),AND(Q456&lt;&gt;"NA",Q456&lt;&gt;"C",Q456&lt;&gt;"NC",Q456&lt;&gt;"SF",Q456&lt;&gt;""),AND(S456&lt;&gt;"NA",S456&lt;&gt;"C",S456&lt;&gt;"NC",S456&lt;&gt;"SF",S456&lt;&gt;""),AND(U456&lt;&gt;"NA",U456&lt;&gt;"C",U456&lt;&gt;"NC",U456&lt;&gt;"SF",U456&lt;&gt;""),AND(W456&lt;&gt;"NA",W456&lt;&gt;"C",W456&lt;&gt;"NC",W456&lt;&gt;"SF",W456&lt;&gt;"")),"FALSO",IF(AND(O456="NA",Q456="NA",S456="NA",U456="NA",W456="NA"),"NA",IF(OR(O456="NC",Q456="NC",S456="NC",U456="NC",W456="NC",O456="SF",Q456="SF",S456="SF",U456="SF",W456="SF"),"NC",IF(OR(O456="C",Q456="C",S456="C",U456="C",W456="C"),"C","")))))</f>
        <v>C</v>
      </c>
      <c r="AA456" s="197" t="str">
        <f>IF(AND(Y456="C",Z456="C"),"UTILIZOU O PDA CORRETAMENTE",IF(AND(Y456="C",Z456="NC"),"UTILIZOU O PDA CORRETAMENTE. NÃO HÁ FOTOS DE TODAS AS ETAPAS",IF(AND(Y456="NC",Z456="NC"),"NÃO UTILIZOU O PDA",IF(AND(Y456="NA",Z456="NA"),"NÃO AVALIADO POR FALHA DE SINCRONISMO"))))</f>
        <v>UTILIZOU O PDA CORRETAMENTE</v>
      </c>
      <c r="AB456" s="90" t="s">
        <v>207</v>
      </c>
      <c r="AC456" s="158" t="s">
        <v>6</v>
      </c>
      <c r="AD456" s="149" t="str">
        <f>E456</f>
        <v>SÃO PAULO</v>
      </c>
      <c r="AE456" s="93" t="s">
        <v>64</v>
      </c>
    </row>
    <row r="457" spans="1:31" ht="30" customHeight="1">
      <c r="A457" s="162" t="s">
        <v>201</v>
      </c>
      <c r="B457" s="176">
        <v>2618602123</v>
      </c>
      <c r="C457" s="176" t="s">
        <v>132</v>
      </c>
      <c r="D457" s="176" t="s">
        <v>64</v>
      </c>
      <c r="E457" s="176" t="s">
        <v>5</v>
      </c>
      <c r="F457" s="176" t="s">
        <v>634</v>
      </c>
      <c r="G457" s="176">
        <v>66</v>
      </c>
      <c r="H457" s="176"/>
      <c r="I457" s="176" t="s">
        <v>332</v>
      </c>
      <c r="J457" s="176" t="s">
        <v>1594</v>
      </c>
      <c r="K457" s="176" t="s">
        <v>2011</v>
      </c>
      <c r="L457" s="204">
        <v>46147.543055555558</v>
      </c>
      <c r="M457" s="204">
        <v>46147.546527777777</v>
      </c>
      <c r="N457" s="176" t="s">
        <v>1607</v>
      </c>
      <c r="O457" s="155" t="s">
        <v>230</v>
      </c>
      <c r="P457" s="90"/>
      <c r="Q457" s="144" t="s">
        <v>230</v>
      </c>
      <c r="R457" s="90"/>
      <c r="S457" s="144" t="s">
        <v>230</v>
      </c>
      <c r="T457" s="90"/>
      <c r="U457" s="144" t="s">
        <v>230</v>
      </c>
      <c r="V457" s="90"/>
      <c r="W457" s="144" t="s">
        <v>230</v>
      </c>
      <c r="X457" s="90"/>
      <c r="Y457" s="144" t="s">
        <v>231</v>
      </c>
      <c r="Z457" s="177" t="str">
        <f>IF(AND(O457="",Q457="",S457="",U457="",W457=""),"",IF(OR(AND(O457&lt;&gt;"NA",O457&lt;&gt;"C",O457&lt;&gt;"NC",O457&lt;&gt;"SF",O457&lt;&gt;""),AND(Q457&lt;&gt;"NA",Q457&lt;&gt;"C",Q457&lt;&gt;"NC",Q457&lt;&gt;"SF",Q457&lt;&gt;""),AND(S457&lt;&gt;"NA",S457&lt;&gt;"C",S457&lt;&gt;"NC",S457&lt;&gt;"SF",S457&lt;&gt;""),AND(U457&lt;&gt;"NA",U457&lt;&gt;"C",U457&lt;&gt;"NC",U457&lt;&gt;"SF",U457&lt;&gt;""),AND(W457&lt;&gt;"NA",W457&lt;&gt;"C",W457&lt;&gt;"NC",W457&lt;&gt;"SF",W457&lt;&gt;"")),"FALSO",IF(AND(O457="NA",Q457="NA",S457="NA",U457="NA",W457="NA"),"NA",IF(OR(O457="NC",Q457="NC",S457="NC",U457="NC",W457="NC",O457="SF",Q457="SF",S457="SF",U457="SF",W457="SF"),"NC",IF(OR(O457="C",Q457="C",S457="C",U457="C",W457="C"),"C","")))))</f>
        <v>NC</v>
      </c>
      <c r="AA457" s="197" t="str">
        <f>IF(AND(Y457="C",Z457="C"),"UTILIZOU O PDA CORRETAMENTE",IF(AND(Y457="C",Z457="NC"),"UTILIZOU O PDA CORRETAMENTE. NÃO HÁ FOTOS DE TODAS AS ETAPAS",IF(AND(Y457="NC",Z457="NC"),"NÃO UTILIZOU O PDA",IF(AND(Y457="NA",Z457="NA"),"NÃO AVALIADO POR FALHA DE SINCRONISMO"))))</f>
        <v>NÃO UTILIZOU O PDA</v>
      </c>
      <c r="AB457" s="90" t="s">
        <v>207</v>
      </c>
      <c r="AC457" s="158" t="s">
        <v>6</v>
      </c>
      <c r="AD457" s="149" t="str">
        <f>E457</f>
        <v>SÃO PAULO</v>
      </c>
      <c r="AE457" s="93" t="s">
        <v>64</v>
      </c>
    </row>
    <row r="458" spans="1:31" ht="30" customHeight="1">
      <c r="A458" s="162" t="s">
        <v>201</v>
      </c>
      <c r="B458" s="176">
        <v>2618300827</v>
      </c>
      <c r="C458" s="176" t="s">
        <v>131</v>
      </c>
      <c r="D458" s="176" t="s">
        <v>64</v>
      </c>
      <c r="E458" s="176" t="s">
        <v>5</v>
      </c>
      <c r="F458" s="176" t="s">
        <v>631</v>
      </c>
      <c r="G458" s="176">
        <v>0</v>
      </c>
      <c r="H458" s="176" t="s">
        <v>2012</v>
      </c>
      <c r="I458" s="176" t="s">
        <v>283</v>
      </c>
      <c r="J458" s="176" t="s">
        <v>1591</v>
      </c>
      <c r="K458" s="176"/>
      <c r="L458" s="204">
        <v>46027.59652777778</v>
      </c>
      <c r="M458" s="204">
        <v>46027.606249999997</v>
      </c>
      <c r="N458" s="176" t="s">
        <v>1598</v>
      </c>
      <c r="O458" s="155" t="s">
        <v>207</v>
      </c>
      <c r="P458" s="90"/>
      <c r="Q458" s="144" t="s">
        <v>207</v>
      </c>
      <c r="R458" s="90"/>
      <c r="S458" s="144" t="s">
        <v>207</v>
      </c>
      <c r="T458" s="90"/>
      <c r="U458" s="144" t="s">
        <v>207</v>
      </c>
      <c r="V458" s="90"/>
      <c r="W458" s="144" t="s">
        <v>207</v>
      </c>
      <c r="X458" s="90"/>
      <c r="Y458" s="144" t="s">
        <v>207</v>
      </c>
      <c r="Z458" s="177" t="str">
        <f>IF(AND(O458="",Q458="",S458="",U458="",W458=""),"",IF(OR(AND(O458&lt;&gt;"NA",O458&lt;&gt;"C",O458&lt;&gt;"NC",O458&lt;&gt;"SF",O458&lt;&gt;""),AND(Q458&lt;&gt;"NA",Q458&lt;&gt;"C",Q458&lt;&gt;"NC",Q458&lt;&gt;"SF",Q458&lt;&gt;""),AND(S458&lt;&gt;"NA",S458&lt;&gt;"C",S458&lt;&gt;"NC",S458&lt;&gt;"SF",S458&lt;&gt;""),AND(U458&lt;&gt;"NA",U458&lt;&gt;"C",U458&lt;&gt;"NC",U458&lt;&gt;"SF",U458&lt;&gt;""),AND(W458&lt;&gt;"NA",W458&lt;&gt;"C",W458&lt;&gt;"NC",W458&lt;&gt;"SF",W458&lt;&gt;"")),"FALSO",IF(AND(O458="NA",Q458="NA",S458="NA",U458="NA",W458="NA"),"NA",IF(OR(O458="NC",Q458="NC",S458="NC",U458="NC",W458="NC",O458="SF",Q458="SF",S458="SF",U458="SF",W458="SF"),"NC",IF(OR(O458="C",Q458="C",S458="C",U458="C",W458="C"),"C","")))))</f>
        <v>C</v>
      </c>
      <c r="AA458" s="197" t="str">
        <f>IF(AND(Y458="C",Z458="C"),"UTILIZOU O PDA CORRETAMENTE",IF(AND(Y458="C",Z458="NC"),"UTILIZOU O PDA CORRETAMENTE. NÃO HÁ FOTOS DE TODAS AS ETAPAS",IF(AND(Y458="NC",Z458="NC"),"NÃO UTILIZOU O PDA",IF(AND(Y458="NA",Z458="NA"),"NÃO AVALIADO POR FALHA DE SINCRONISMO"))))</f>
        <v>UTILIZOU O PDA CORRETAMENTE</v>
      </c>
      <c r="AB458" s="90" t="s">
        <v>207</v>
      </c>
      <c r="AC458" s="158" t="s">
        <v>6</v>
      </c>
      <c r="AD458" s="149" t="str">
        <f>E458</f>
        <v>SÃO PAULO</v>
      </c>
      <c r="AE458" s="93" t="s">
        <v>64</v>
      </c>
    </row>
    <row r="459" spans="1:31" ht="30" customHeight="1">
      <c r="A459" s="162" t="s">
        <v>201</v>
      </c>
      <c r="B459" s="176">
        <v>2618422667</v>
      </c>
      <c r="C459" s="176" t="s">
        <v>128</v>
      </c>
      <c r="D459" s="176" t="s">
        <v>64</v>
      </c>
      <c r="E459" s="176" t="s">
        <v>5</v>
      </c>
      <c r="F459" s="176" t="s">
        <v>2013</v>
      </c>
      <c r="G459" s="176">
        <v>7</v>
      </c>
      <c r="H459" s="176" t="s">
        <v>217</v>
      </c>
      <c r="I459" s="176" t="s">
        <v>734</v>
      </c>
      <c r="J459" s="176" t="s">
        <v>1591</v>
      </c>
      <c r="K459" s="176" t="s">
        <v>217</v>
      </c>
      <c r="L459" s="204">
        <v>46117.656944444447</v>
      </c>
      <c r="M459" s="204">
        <v>46117.660416666666</v>
      </c>
      <c r="N459" s="176" t="s">
        <v>1592</v>
      </c>
      <c r="O459" s="155" t="s">
        <v>207</v>
      </c>
      <c r="P459" s="90"/>
      <c r="Q459" s="144" t="s">
        <v>207</v>
      </c>
      <c r="R459" s="90"/>
      <c r="S459" s="144" t="s">
        <v>207</v>
      </c>
      <c r="T459" s="90"/>
      <c r="U459" s="144" t="s">
        <v>207</v>
      </c>
      <c r="V459" s="90"/>
      <c r="W459" s="144" t="s">
        <v>207</v>
      </c>
      <c r="X459" s="90"/>
      <c r="Y459" s="144" t="s">
        <v>207</v>
      </c>
      <c r="Z459" s="177" t="str">
        <f>IF(AND(O459="",Q459="",S459="",U459="",W459=""),"",IF(OR(AND(O459&lt;&gt;"NA",O459&lt;&gt;"C",O459&lt;&gt;"NC",O459&lt;&gt;"SF",O459&lt;&gt;""),AND(Q459&lt;&gt;"NA",Q459&lt;&gt;"C",Q459&lt;&gt;"NC",Q459&lt;&gt;"SF",Q459&lt;&gt;""),AND(S459&lt;&gt;"NA",S459&lt;&gt;"C",S459&lt;&gt;"NC",S459&lt;&gt;"SF",S459&lt;&gt;""),AND(U459&lt;&gt;"NA",U459&lt;&gt;"C",U459&lt;&gt;"NC",U459&lt;&gt;"SF",U459&lt;&gt;""),AND(W459&lt;&gt;"NA",W459&lt;&gt;"C",W459&lt;&gt;"NC",W459&lt;&gt;"SF",W459&lt;&gt;"")),"FALSO",IF(AND(O459="NA",Q459="NA",S459="NA",U459="NA",W459="NA"),"NA",IF(OR(O459="NC",Q459="NC",S459="NC",U459="NC",W459="NC",O459="SF",Q459="SF",S459="SF",U459="SF",W459="SF"),"NC",IF(OR(O459="C",Q459="C",S459="C",U459="C",W459="C"),"C","")))))</f>
        <v>C</v>
      </c>
      <c r="AA459" s="197" t="str">
        <f>IF(AND(Y459="C",Z459="C"),"UTILIZOU O PDA CORRETAMENTE",IF(AND(Y459="C",Z459="NC"),"UTILIZOU O PDA CORRETAMENTE. NÃO HÁ FOTOS DE TODAS AS ETAPAS",IF(AND(Y459="NC",Z459="NC"),"NÃO UTILIZOU O PDA",IF(AND(Y459="NA",Z459="NA"),"NÃO AVALIADO POR FALHA DE SINCRONISMO"))))</f>
        <v>UTILIZOU O PDA CORRETAMENTE</v>
      </c>
      <c r="AB459" s="90" t="s">
        <v>207</v>
      </c>
      <c r="AC459" s="158" t="s">
        <v>6</v>
      </c>
      <c r="AD459" s="149" t="str">
        <f>E459</f>
        <v>SÃO PAULO</v>
      </c>
      <c r="AE459" s="93" t="s">
        <v>64</v>
      </c>
    </row>
    <row r="460" spans="1:31" ht="30" customHeight="1">
      <c r="A460" s="162" t="s">
        <v>201</v>
      </c>
      <c r="B460" s="176">
        <v>2693534780</v>
      </c>
      <c r="C460" s="176" t="s">
        <v>128</v>
      </c>
      <c r="D460" s="176" t="s">
        <v>64</v>
      </c>
      <c r="E460" s="176" t="s">
        <v>5</v>
      </c>
      <c r="F460" s="176" t="s">
        <v>2014</v>
      </c>
      <c r="G460" s="176">
        <v>29</v>
      </c>
      <c r="H460" s="176"/>
      <c r="I460" s="176" t="s">
        <v>671</v>
      </c>
      <c r="J460" s="176" t="s">
        <v>1591</v>
      </c>
      <c r="K460" s="176"/>
      <c r="L460" s="204">
        <v>46160.506944444445</v>
      </c>
      <c r="M460" s="204">
        <v>46160.515972222223</v>
      </c>
      <c r="N460" s="176" t="s">
        <v>1131</v>
      </c>
      <c r="O460" s="155" t="s">
        <v>207</v>
      </c>
      <c r="P460" s="90"/>
      <c r="Q460" s="144" t="s">
        <v>207</v>
      </c>
      <c r="R460" s="90"/>
      <c r="S460" s="144" t="s">
        <v>207</v>
      </c>
      <c r="T460" s="90"/>
      <c r="U460" s="144" t="s">
        <v>207</v>
      </c>
      <c r="V460" s="90"/>
      <c r="W460" s="144" t="s">
        <v>207</v>
      </c>
      <c r="X460" s="90"/>
      <c r="Y460" s="144" t="s">
        <v>207</v>
      </c>
      <c r="Z460" s="177" t="str">
        <f>IF(AND(O460="",Q460="",S460="",U460="",W460=""),"",IF(OR(AND(O460&lt;&gt;"NA",O460&lt;&gt;"C",O460&lt;&gt;"NC",O460&lt;&gt;"SF",O460&lt;&gt;""),AND(Q460&lt;&gt;"NA",Q460&lt;&gt;"C",Q460&lt;&gt;"NC",Q460&lt;&gt;"SF",Q460&lt;&gt;""),AND(S460&lt;&gt;"NA",S460&lt;&gt;"C",S460&lt;&gt;"NC",S460&lt;&gt;"SF",S460&lt;&gt;""),AND(U460&lt;&gt;"NA",U460&lt;&gt;"C",U460&lt;&gt;"NC",U460&lt;&gt;"SF",U460&lt;&gt;""),AND(W460&lt;&gt;"NA",W460&lt;&gt;"C",W460&lt;&gt;"NC",W460&lt;&gt;"SF",W460&lt;&gt;"")),"FALSO",IF(AND(O460="NA",Q460="NA",S460="NA",U460="NA",W460="NA"),"NA",IF(OR(O460="NC",Q460="NC",S460="NC",U460="NC",W460="NC",O460="SF",Q460="SF",S460="SF",U460="SF",W460="SF"),"NC",IF(OR(O460="C",Q460="C",S460="C",U460="C",W460="C"),"C","")))))</f>
        <v>C</v>
      </c>
      <c r="AA460" s="197" t="str">
        <f>IF(AND(Y460="C",Z460="C"),"UTILIZOU O PDA CORRETAMENTE",IF(AND(Y460="C",Z460="NC"),"UTILIZOU O PDA CORRETAMENTE. NÃO HÁ FOTOS DE TODAS AS ETAPAS",IF(AND(Y460="NC",Z460="NC"),"NÃO UTILIZOU O PDA",IF(AND(Y460="NA",Z460="NA"),"NÃO AVALIADO POR FALHA DE SINCRONISMO"))))</f>
        <v>UTILIZOU O PDA CORRETAMENTE</v>
      </c>
      <c r="AB460" s="90" t="s">
        <v>207</v>
      </c>
      <c r="AC460" s="158" t="s">
        <v>6</v>
      </c>
      <c r="AD460" s="149" t="str">
        <f>E460</f>
        <v>SÃO PAULO</v>
      </c>
      <c r="AE460" s="93" t="s">
        <v>64</v>
      </c>
    </row>
    <row r="461" spans="1:31" ht="30" customHeight="1">
      <c r="A461" s="162" t="s">
        <v>201</v>
      </c>
      <c r="B461" s="176">
        <v>2621475331</v>
      </c>
      <c r="C461" s="176" t="s">
        <v>131</v>
      </c>
      <c r="D461" s="176" t="s">
        <v>64</v>
      </c>
      <c r="E461" s="176" t="s">
        <v>5</v>
      </c>
      <c r="F461" s="176" t="s">
        <v>2015</v>
      </c>
      <c r="G461" s="176">
        <v>114</v>
      </c>
      <c r="H461" s="176" t="s">
        <v>217</v>
      </c>
      <c r="I461" s="176" t="s">
        <v>6</v>
      </c>
      <c r="J461" s="176" t="s">
        <v>1591</v>
      </c>
      <c r="K461" s="176" t="s">
        <v>1697</v>
      </c>
      <c r="L461" s="204">
        <v>46163.65625</v>
      </c>
      <c r="M461" s="204">
        <v>46163.663888888892</v>
      </c>
      <c r="N461" s="176" t="s">
        <v>1698</v>
      </c>
      <c r="O461" s="155" t="s">
        <v>207</v>
      </c>
      <c r="P461" s="90"/>
      <c r="Q461" s="144" t="s">
        <v>207</v>
      </c>
      <c r="R461" s="90"/>
      <c r="S461" s="144" t="s">
        <v>207</v>
      </c>
      <c r="T461" s="90"/>
      <c r="U461" s="144" t="s">
        <v>207</v>
      </c>
      <c r="V461" s="90"/>
      <c r="W461" s="144" t="s">
        <v>207</v>
      </c>
      <c r="X461" s="90"/>
      <c r="Y461" s="144" t="s">
        <v>207</v>
      </c>
      <c r="Z461" s="177" t="str">
        <f>IF(AND(O461="",Q461="",S461="",U461="",W461=""),"",IF(OR(AND(O461&lt;&gt;"NA",O461&lt;&gt;"C",O461&lt;&gt;"NC",O461&lt;&gt;"SF",O461&lt;&gt;""),AND(Q461&lt;&gt;"NA",Q461&lt;&gt;"C",Q461&lt;&gt;"NC",Q461&lt;&gt;"SF",Q461&lt;&gt;""),AND(S461&lt;&gt;"NA",S461&lt;&gt;"C",S461&lt;&gt;"NC",S461&lt;&gt;"SF",S461&lt;&gt;""),AND(U461&lt;&gt;"NA",U461&lt;&gt;"C",U461&lt;&gt;"NC",U461&lt;&gt;"SF",U461&lt;&gt;""),AND(W461&lt;&gt;"NA",W461&lt;&gt;"C",W461&lt;&gt;"NC",W461&lt;&gt;"SF",W461&lt;&gt;"")),"FALSO",IF(AND(O461="NA",Q461="NA",S461="NA",U461="NA",W461="NA"),"NA",IF(OR(O461="NC",Q461="NC",S461="NC",U461="NC",W461="NC",O461="SF",Q461="SF",S461="SF",U461="SF",W461="SF"),"NC",IF(OR(O461="C",Q461="C",S461="C",U461="C",W461="C"),"C","")))))</f>
        <v>C</v>
      </c>
      <c r="AA461" s="197" t="str">
        <f>IF(AND(Y461="C",Z461="C"),"UTILIZOU O PDA CORRETAMENTE",IF(AND(Y461="C",Z461="NC"),"UTILIZOU O PDA CORRETAMENTE. NÃO HÁ FOTOS DE TODAS AS ETAPAS",IF(AND(Y461="NC",Z461="NC"),"NÃO UTILIZOU O PDA",IF(AND(Y461="NA",Z461="NA"),"NÃO AVALIADO POR FALHA DE SINCRONISMO"))))</f>
        <v>UTILIZOU O PDA CORRETAMENTE</v>
      </c>
      <c r="AB461" s="90" t="s">
        <v>207</v>
      </c>
      <c r="AC461" s="158" t="s">
        <v>6</v>
      </c>
      <c r="AD461" s="149" t="str">
        <f>E461</f>
        <v>SÃO PAULO</v>
      </c>
      <c r="AE461" s="93" t="s">
        <v>64</v>
      </c>
    </row>
    <row r="462" spans="1:31" ht="30" customHeight="1">
      <c r="A462" s="162" t="s">
        <v>201</v>
      </c>
      <c r="B462" s="176">
        <v>2618608192</v>
      </c>
      <c r="C462" s="176" t="s">
        <v>128</v>
      </c>
      <c r="D462" s="176" t="s">
        <v>64</v>
      </c>
      <c r="E462" s="176" t="s">
        <v>5</v>
      </c>
      <c r="F462" s="176" t="s">
        <v>2016</v>
      </c>
      <c r="G462" s="176">
        <v>98</v>
      </c>
      <c r="H462" s="176"/>
      <c r="I462" s="176" t="s">
        <v>6</v>
      </c>
      <c r="J462" s="176" t="s">
        <v>1591</v>
      </c>
      <c r="K462" s="176" t="s">
        <v>1697</v>
      </c>
      <c r="L462" s="204">
        <v>46147.703472222223</v>
      </c>
      <c r="M462" s="204">
        <v>46147.711111111108</v>
      </c>
      <c r="N462" s="176" t="s">
        <v>1698</v>
      </c>
      <c r="O462" s="155" t="s">
        <v>207</v>
      </c>
      <c r="P462" s="90"/>
      <c r="Q462" s="144" t="s">
        <v>207</v>
      </c>
      <c r="R462" s="90"/>
      <c r="S462" s="144" t="s">
        <v>207</v>
      </c>
      <c r="T462" s="90"/>
      <c r="U462" s="144" t="s">
        <v>207</v>
      </c>
      <c r="V462" s="90"/>
      <c r="W462" s="144" t="s">
        <v>207</v>
      </c>
      <c r="X462" s="90"/>
      <c r="Y462" s="144" t="s">
        <v>207</v>
      </c>
      <c r="Z462" s="177" t="str">
        <f>IF(AND(O462="",Q462="",S462="",U462="",W462=""),"",IF(OR(AND(O462&lt;&gt;"NA",O462&lt;&gt;"C",O462&lt;&gt;"NC",O462&lt;&gt;"SF",O462&lt;&gt;""),AND(Q462&lt;&gt;"NA",Q462&lt;&gt;"C",Q462&lt;&gt;"NC",Q462&lt;&gt;"SF",Q462&lt;&gt;""),AND(S462&lt;&gt;"NA",S462&lt;&gt;"C",S462&lt;&gt;"NC",S462&lt;&gt;"SF",S462&lt;&gt;""),AND(U462&lt;&gt;"NA",U462&lt;&gt;"C",U462&lt;&gt;"NC",U462&lt;&gt;"SF",U462&lt;&gt;""),AND(W462&lt;&gt;"NA",W462&lt;&gt;"C",W462&lt;&gt;"NC",W462&lt;&gt;"SF",W462&lt;&gt;"")),"FALSO",IF(AND(O462="NA",Q462="NA",S462="NA",U462="NA",W462="NA"),"NA",IF(OR(O462="NC",Q462="NC",S462="NC",U462="NC",W462="NC",O462="SF",Q462="SF",S462="SF",U462="SF",W462="SF"),"NC",IF(OR(O462="C",Q462="C",S462="C",U462="C",W462="C"),"C","")))))</f>
        <v>C</v>
      </c>
      <c r="AA462" s="197" t="str">
        <f>IF(AND(Y462="C",Z462="C"),"UTILIZOU O PDA CORRETAMENTE",IF(AND(Y462="C",Z462="NC"),"UTILIZOU O PDA CORRETAMENTE. NÃO HÁ FOTOS DE TODAS AS ETAPAS",IF(AND(Y462="NC",Z462="NC"),"NÃO UTILIZOU O PDA",IF(AND(Y462="NA",Z462="NA"),"NÃO AVALIADO POR FALHA DE SINCRONISMO"))))</f>
        <v>UTILIZOU O PDA CORRETAMENTE</v>
      </c>
      <c r="AB462" s="90" t="s">
        <v>207</v>
      </c>
      <c r="AC462" s="158" t="s">
        <v>6</v>
      </c>
      <c r="AD462" s="149" t="str">
        <f>E462</f>
        <v>SÃO PAULO</v>
      </c>
      <c r="AE462" s="93" t="s">
        <v>64</v>
      </c>
    </row>
    <row r="463" spans="1:31" ht="30" customHeight="1">
      <c r="A463" s="162" t="s">
        <v>201</v>
      </c>
      <c r="B463" s="176">
        <v>2694118628</v>
      </c>
      <c r="C463" s="176" t="s">
        <v>132</v>
      </c>
      <c r="D463" s="176" t="s">
        <v>64</v>
      </c>
      <c r="E463" s="176" t="s">
        <v>5</v>
      </c>
      <c r="F463" s="176" t="s">
        <v>2017</v>
      </c>
      <c r="G463" s="176">
        <v>1</v>
      </c>
      <c r="H463" s="176" t="s">
        <v>1036</v>
      </c>
      <c r="I463" s="176" t="s">
        <v>245</v>
      </c>
      <c r="J463" s="176" t="s">
        <v>1594</v>
      </c>
      <c r="K463" s="176"/>
      <c r="L463" s="204">
        <v>46167.604166666664</v>
      </c>
      <c r="M463" s="204">
        <v>46167.61041666667</v>
      </c>
      <c r="N463" s="176" t="s">
        <v>1636</v>
      </c>
      <c r="O463" s="155" t="s">
        <v>207</v>
      </c>
      <c r="P463" s="90"/>
      <c r="Q463" s="144" t="s">
        <v>207</v>
      </c>
      <c r="R463" s="90"/>
      <c r="S463" s="144" t="s">
        <v>207</v>
      </c>
      <c r="T463" s="90"/>
      <c r="U463" s="144" t="s">
        <v>207</v>
      </c>
      <c r="V463" s="90"/>
      <c r="W463" s="144" t="s">
        <v>207</v>
      </c>
      <c r="X463" s="90"/>
      <c r="Y463" s="144" t="s">
        <v>207</v>
      </c>
      <c r="Z463" s="177" t="str">
        <f>IF(AND(O463="",Q463="",S463="",U463="",W463=""),"",IF(OR(AND(O463&lt;&gt;"NA",O463&lt;&gt;"C",O463&lt;&gt;"NC",O463&lt;&gt;"SF",O463&lt;&gt;""),AND(Q463&lt;&gt;"NA",Q463&lt;&gt;"C",Q463&lt;&gt;"NC",Q463&lt;&gt;"SF",Q463&lt;&gt;""),AND(S463&lt;&gt;"NA",S463&lt;&gt;"C",S463&lt;&gt;"NC",S463&lt;&gt;"SF",S463&lt;&gt;""),AND(U463&lt;&gt;"NA",U463&lt;&gt;"C",U463&lt;&gt;"NC",U463&lt;&gt;"SF",U463&lt;&gt;""),AND(W463&lt;&gt;"NA",W463&lt;&gt;"C",W463&lt;&gt;"NC",W463&lt;&gt;"SF",W463&lt;&gt;"")),"FALSO",IF(AND(O463="NA",Q463="NA",S463="NA",U463="NA",W463="NA"),"NA",IF(OR(O463="NC",Q463="NC",S463="NC",U463="NC",W463="NC",O463="SF",Q463="SF",S463="SF",U463="SF",W463="SF"),"NC",IF(OR(O463="C",Q463="C",S463="C",U463="C",W463="C"),"C","")))))</f>
        <v>C</v>
      </c>
      <c r="AA463" s="197" t="str">
        <f>IF(AND(Y463="C",Z463="C"),"UTILIZOU O PDA CORRETAMENTE",IF(AND(Y463="C",Z463="NC"),"UTILIZOU O PDA CORRETAMENTE. NÃO HÁ FOTOS DE TODAS AS ETAPAS",IF(AND(Y463="NC",Z463="NC"),"NÃO UTILIZOU O PDA",IF(AND(Y463="NA",Z463="NA"),"NÃO AVALIADO POR FALHA DE SINCRONISMO"))))</f>
        <v>UTILIZOU O PDA CORRETAMENTE</v>
      </c>
      <c r="AB463" s="90" t="s">
        <v>207</v>
      </c>
      <c r="AC463" s="158" t="s">
        <v>6</v>
      </c>
      <c r="AD463" s="149" t="str">
        <f>E463</f>
        <v>SÃO PAULO</v>
      </c>
      <c r="AE463" s="93" t="s">
        <v>64</v>
      </c>
    </row>
    <row r="464" spans="1:31" ht="30" customHeight="1">
      <c r="A464" s="162" t="s">
        <v>201</v>
      </c>
      <c r="B464" s="176">
        <v>2692669553</v>
      </c>
      <c r="C464" s="176" t="s">
        <v>128</v>
      </c>
      <c r="D464" s="176" t="s">
        <v>64</v>
      </c>
      <c r="E464" s="176" t="s">
        <v>5</v>
      </c>
      <c r="F464" s="176" t="s">
        <v>2018</v>
      </c>
      <c r="G464" s="176">
        <v>935</v>
      </c>
      <c r="H464" s="176" t="s">
        <v>217</v>
      </c>
      <c r="I464" s="176" t="s">
        <v>6</v>
      </c>
      <c r="J464" s="176" t="s">
        <v>1591</v>
      </c>
      <c r="K464" s="176" t="s">
        <v>217</v>
      </c>
      <c r="L464" s="204">
        <v>46208.59652777778</v>
      </c>
      <c r="M464" s="204">
        <v>46208.598611111112</v>
      </c>
      <c r="N464" s="176" t="s">
        <v>1612</v>
      </c>
      <c r="O464" s="155" t="s">
        <v>207</v>
      </c>
      <c r="P464" s="90"/>
      <c r="Q464" s="144" t="s">
        <v>207</v>
      </c>
      <c r="R464" s="90"/>
      <c r="S464" s="144" t="s">
        <v>207</v>
      </c>
      <c r="T464" s="90"/>
      <c r="U464" s="144" t="s">
        <v>207</v>
      </c>
      <c r="V464" s="90"/>
      <c r="W464" s="144" t="s">
        <v>207</v>
      </c>
      <c r="X464" s="90"/>
      <c r="Y464" s="144" t="s">
        <v>207</v>
      </c>
      <c r="Z464" s="177" t="str">
        <f>IF(AND(O464="",Q464="",S464="",U464="",W464=""),"",IF(OR(AND(O464&lt;&gt;"NA",O464&lt;&gt;"C",O464&lt;&gt;"NC",O464&lt;&gt;"SF",O464&lt;&gt;""),AND(Q464&lt;&gt;"NA",Q464&lt;&gt;"C",Q464&lt;&gt;"NC",Q464&lt;&gt;"SF",Q464&lt;&gt;""),AND(S464&lt;&gt;"NA",S464&lt;&gt;"C",S464&lt;&gt;"NC",S464&lt;&gt;"SF",S464&lt;&gt;""),AND(U464&lt;&gt;"NA",U464&lt;&gt;"C",U464&lt;&gt;"NC",U464&lt;&gt;"SF",U464&lt;&gt;""),AND(W464&lt;&gt;"NA",W464&lt;&gt;"C",W464&lt;&gt;"NC",W464&lt;&gt;"SF",W464&lt;&gt;"")),"FALSO",IF(AND(O464="NA",Q464="NA",S464="NA",U464="NA",W464="NA"),"NA",IF(OR(O464="NC",Q464="NC",S464="NC",U464="NC",W464="NC",O464="SF",Q464="SF",S464="SF",U464="SF",W464="SF"),"NC",IF(OR(O464="C",Q464="C",S464="C",U464="C",W464="C"),"C","")))))</f>
        <v>C</v>
      </c>
      <c r="AA464" s="197" t="str">
        <f>IF(AND(Y464="C",Z464="C"),"UTILIZOU O PDA CORRETAMENTE",IF(AND(Y464="C",Z464="NC"),"UTILIZOU O PDA CORRETAMENTE. NÃO HÁ FOTOS DE TODAS AS ETAPAS",IF(AND(Y464="NC",Z464="NC"),"NÃO UTILIZOU O PDA",IF(AND(Y464="NA",Z464="NA"),"NÃO AVALIADO POR FALHA DE SINCRONISMO"))))</f>
        <v>UTILIZOU O PDA CORRETAMENTE</v>
      </c>
      <c r="AB464" s="90" t="s">
        <v>207</v>
      </c>
      <c r="AC464" s="158" t="s">
        <v>6</v>
      </c>
      <c r="AD464" s="149" t="str">
        <f>E464</f>
        <v>SÃO PAULO</v>
      </c>
      <c r="AE464" s="93" t="s">
        <v>64</v>
      </c>
    </row>
    <row r="465" spans="1:31" ht="30" customHeight="1">
      <c r="A465" s="162" t="s">
        <v>201</v>
      </c>
      <c r="B465" s="176">
        <v>2619316944</v>
      </c>
      <c r="C465" s="176" t="s">
        <v>128</v>
      </c>
      <c r="D465" s="176" t="s">
        <v>64</v>
      </c>
      <c r="E465" s="176" t="s">
        <v>5</v>
      </c>
      <c r="F465" s="176" t="s">
        <v>2019</v>
      </c>
      <c r="G465" s="176">
        <v>47</v>
      </c>
      <c r="H465" s="176"/>
      <c r="I465" s="176" t="s">
        <v>223</v>
      </c>
      <c r="J465" s="176" t="s">
        <v>1591</v>
      </c>
      <c r="K465" s="176"/>
      <c r="L465" s="204">
        <v>46239.637499999997</v>
      </c>
      <c r="M465" s="204">
        <v>46239.643750000003</v>
      </c>
      <c r="N465" s="176" t="s">
        <v>1657</v>
      </c>
      <c r="O465" s="155" t="s">
        <v>207</v>
      </c>
      <c r="P465" s="90"/>
      <c r="Q465" s="144" t="s">
        <v>207</v>
      </c>
      <c r="R465" s="90"/>
      <c r="S465" s="144" t="s">
        <v>207</v>
      </c>
      <c r="T465" s="90"/>
      <c r="U465" s="144" t="s">
        <v>207</v>
      </c>
      <c r="V465" s="90"/>
      <c r="W465" s="144" t="s">
        <v>207</v>
      </c>
      <c r="X465" s="90"/>
      <c r="Y465" s="144" t="s">
        <v>207</v>
      </c>
      <c r="Z465" s="177" t="str">
        <f>IF(AND(O465="",Q465="",S465="",U465="",W465=""),"",IF(OR(AND(O465&lt;&gt;"NA",O465&lt;&gt;"C",O465&lt;&gt;"NC",O465&lt;&gt;"SF",O465&lt;&gt;""),AND(Q465&lt;&gt;"NA",Q465&lt;&gt;"C",Q465&lt;&gt;"NC",Q465&lt;&gt;"SF",Q465&lt;&gt;""),AND(S465&lt;&gt;"NA",S465&lt;&gt;"C",S465&lt;&gt;"NC",S465&lt;&gt;"SF",S465&lt;&gt;""),AND(U465&lt;&gt;"NA",U465&lt;&gt;"C",U465&lt;&gt;"NC",U465&lt;&gt;"SF",U465&lt;&gt;""),AND(W465&lt;&gt;"NA",W465&lt;&gt;"C",W465&lt;&gt;"NC",W465&lt;&gt;"SF",W465&lt;&gt;"")),"FALSO",IF(AND(O465="NA",Q465="NA",S465="NA",U465="NA",W465="NA"),"NA",IF(OR(O465="NC",Q465="NC",S465="NC",U465="NC",W465="NC",O465="SF",Q465="SF",S465="SF",U465="SF",W465="SF"),"NC",IF(OR(O465="C",Q465="C",S465="C",U465="C",W465="C"),"C","")))))</f>
        <v>C</v>
      </c>
      <c r="AA465" s="197" t="str">
        <f>IF(AND(Y465="C",Z465="C"),"UTILIZOU O PDA CORRETAMENTE",IF(AND(Y465="C",Z465="NC"),"UTILIZOU O PDA CORRETAMENTE. NÃO HÁ FOTOS DE TODAS AS ETAPAS",IF(AND(Y465="NC",Z465="NC"),"NÃO UTILIZOU O PDA",IF(AND(Y465="NA",Z465="NA"),"NÃO AVALIADO POR FALHA DE SINCRONISMO"))))</f>
        <v>UTILIZOU O PDA CORRETAMENTE</v>
      </c>
      <c r="AB465" s="90" t="s">
        <v>207</v>
      </c>
      <c r="AC465" s="158" t="s">
        <v>6</v>
      </c>
      <c r="AD465" s="149" t="str">
        <f>E465</f>
        <v>SÃO PAULO</v>
      </c>
      <c r="AE465" s="93" t="s">
        <v>64</v>
      </c>
    </row>
    <row r="466" spans="1:31" ht="30" customHeight="1">
      <c r="A466" s="162" t="s">
        <v>201</v>
      </c>
      <c r="B466" s="176">
        <v>2621074763</v>
      </c>
      <c r="C466" s="176" t="s">
        <v>128</v>
      </c>
      <c r="D466" s="176" t="s">
        <v>64</v>
      </c>
      <c r="E466" s="176" t="s">
        <v>5</v>
      </c>
      <c r="F466" s="176" t="s">
        <v>2020</v>
      </c>
      <c r="G466" s="176">
        <v>344</v>
      </c>
      <c r="H466" s="176" t="s">
        <v>217</v>
      </c>
      <c r="I466" s="176" t="s">
        <v>671</v>
      </c>
      <c r="J466" s="176" t="s">
        <v>1591</v>
      </c>
      <c r="K466" s="176" t="s">
        <v>217</v>
      </c>
      <c r="L466" s="204">
        <v>46162.416666666664</v>
      </c>
      <c r="M466" s="204">
        <v>46162.435416666667</v>
      </c>
      <c r="N466" s="176" t="s">
        <v>1131</v>
      </c>
      <c r="O466" s="155" t="s">
        <v>207</v>
      </c>
      <c r="P466" s="90"/>
      <c r="Q466" s="144" t="s">
        <v>207</v>
      </c>
      <c r="R466" s="90"/>
      <c r="S466" s="144" t="s">
        <v>207</v>
      </c>
      <c r="T466" s="90"/>
      <c r="U466" s="144" t="s">
        <v>207</v>
      </c>
      <c r="V466" s="90"/>
      <c r="W466" s="144" t="s">
        <v>207</v>
      </c>
      <c r="X466" s="90"/>
      <c r="Y466" s="144" t="s">
        <v>207</v>
      </c>
      <c r="Z466" s="177" t="str">
        <f>IF(AND(O466="",Q466="",S466="",U466="",W466=""),"",IF(OR(AND(O466&lt;&gt;"NA",O466&lt;&gt;"C",O466&lt;&gt;"NC",O466&lt;&gt;"SF",O466&lt;&gt;""),AND(Q466&lt;&gt;"NA",Q466&lt;&gt;"C",Q466&lt;&gt;"NC",Q466&lt;&gt;"SF",Q466&lt;&gt;""),AND(S466&lt;&gt;"NA",S466&lt;&gt;"C",S466&lt;&gt;"NC",S466&lt;&gt;"SF",S466&lt;&gt;""),AND(U466&lt;&gt;"NA",U466&lt;&gt;"C",U466&lt;&gt;"NC",U466&lt;&gt;"SF",U466&lt;&gt;""),AND(W466&lt;&gt;"NA",W466&lt;&gt;"C",W466&lt;&gt;"NC",W466&lt;&gt;"SF",W466&lt;&gt;"")),"FALSO",IF(AND(O466="NA",Q466="NA",S466="NA",U466="NA",W466="NA"),"NA",IF(OR(O466="NC",Q466="NC",S466="NC",U466="NC",W466="NC",O466="SF",Q466="SF",S466="SF",U466="SF",W466="SF"),"NC",IF(OR(O466="C",Q466="C",S466="C",U466="C",W466="C"),"C","")))))</f>
        <v>C</v>
      </c>
      <c r="AA466" s="197" t="str">
        <f>IF(AND(Y466="C",Z466="C"),"UTILIZOU O PDA CORRETAMENTE",IF(AND(Y466="C",Z466="NC"),"UTILIZOU O PDA CORRETAMENTE. NÃO HÁ FOTOS DE TODAS AS ETAPAS",IF(AND(Y466="NC",Z466="NC"),"NÃO UTILIZOU O PDA",IF(AND(Y466="NA",Z466="NA"),"NÃO AVALIADO POR FALHA DE SINCRONISMO"))))</f>
        <v>UTILIZOU O PDA CORRETAMENTE</v>
      </c>
      <c r="AB466" s="90" t="s">
        <v>207</v>
      </c>
      <c r="AC466" s="158" t="s">
        <v>6</v>
      </c>
      <c r="AD466" s="149" t="str">
        <f>E466</f>
        <v>SÃO PAULO</v>
      </c>
      <c r="AE466" s="93" t="s">
        <v>64</v>
      </c>
    </row>
    <row r="467" spans="1:31" ht="30" customHeight="1">
      <c r="A467" s="162" t="s">
        <v>201</v>
      </c>
      <c r="B467" s="176">
        <v>2693476199</v>
      </c>
      <c r="C467" s="176" t="s">
        <v>131</v>
      </c>
      <c r="D467" s="176" t="s">
        <v>64</v>
      </c>
      <c r="E467" s="176" t="s">
        <v>5</v>
      </c>
      <c r="F467" s="176" t="s">
        <v>2021</v>
      </c>
      <c r="G467" s="176">
        <v>171</v>
      </c>
      <c r="H467" s="176" t="s">
        <v>314</v>
      </c>
      <c r="I467" s="176" t="s">
        <v>1335</v>
      </c>
      <c r="J467" s="176" t="s">
        <v>1594</v>
      </c>
      <c r="K467" s="176" t="s">
        <v>2022</v>
      </c>
      <c r="L467" s="204">
        <v>46158.506249999999</v>
      </c>
      <c r="M467" s="204">
        <v>46158.51666666667</v>
      </c>
      <c r="N467" s="176" t="s">
        <v>1598</v>
      </c>
      <c r="O467" s="155" t="s">
        <v>207</v>
      </c>
      <c r="P467" s="90"/>
      <c r="Q467" s="144" t="s">
        <v>207</v>
      </c>
      <c r="R467" s="90"/>
      <c r="S467" s="144" t="s">
        <v>207</v>
      </c>
      <c r="T467" s="90"/>
      <c r="U467" s="144" t="s">
        <v>207</v>
      </c>
      <c r="V467" s="90"/>
      <c r="W467" s="144" t="s">
        <v>207</v>
      </c>
      <c r="X467" s="90"/>
      <c r="Y467" s="144" t="s">
        <v>207</v>
      </c>
      <c r="Z467" s="177" t="str">
        <f>IF(AND(O467="",Q467="",S467="",U467="",W467=""),"",IF(OR(AND(O467&lt;&gt;"NA",O467&lt;&gt;"C",O467&lt;&gt;"NC",O467&lt;&gt;"SF",O467&lt;&gt;""),AND(Q467&lt;&gt;"NA",Q467&lt;&gt;"C",Q467&lt;&gt;"NC",Q467&lt;&gt;"SF",Q467&lt;&gt;""),AND(S467&lt;&gt;"NA",S467&lt;&gt;"C",S467&lt;&gt;"NC",S467&lt;&gt;"SF",S467&lt;&gt;""),AND(U467&lt;&gt;"NA",U467&lt;&gt;"C",U467&lt;&gt;"NC",U467&lt;&gt;"SF",U467&lt;&gt;""),AND(W467&lt;&gt;"NA",W467&lt;&gt;"C",W467&lt;&gt;"NC",W467&lt;&gt;"SF",W467&lt;&gt;"")),"FALSO",IF(AND(O467="NA",Q467="NA",S467="NA",U467="NA",W467="NA"),"NA",IF(OR(O467="NC",Q467="NC",S467="NC",U467="NC",W467="NC",O467="SF",Q467="SF",S467="SF",U467="SF",W467="SF"),"NC",IF(OR(O467="C",Q467="C",S467="C",U467="C",W467="C"),"C","")))))</f>
        <v>C</v>
      </c>
      <c r="AA467" s="197" t="str">
        <f>IF(AND(Y467="C",Z467="C"),"UTILIZOU O PDA CORRETAMENTE",IF(AND(Y467="C",Z467="NC"),"UTILIZOU O PDA CORRETAMENTE. NÃO HÁ FOTOS DE TODAS AS ETAPAS",IF(AND(Y467="NC",Z467="NC"),"NÃO UTILIZOU O PDA",IF(AND(Y467="NA",Z467="NA"),"NÃO AVALIADO POR FALHA DE SINCRONISMO"))))</f>
        <v>UTILIZOU O PDA CORRETAMENTE</v>
      </c>
      <c r="AB467" s="90" t="s">
        <v>207</v>
      </c>
      <c r="AC467" s="158" t="s">
        <v>6</v>
      </c>
      <c r="AD467" s="149" t="str">
        <f>E467</f>
        <v>SÃO PAULO</v>
      </c>
      <c r="AE467" s="93" t="s">
        <v>64</v>
      </c>
    </row>
    <row r="468" spans="1:31" ht="30" customHeight="1">
      <c r="A468" s="162" t="s">
        <v>201</v>
      </c>
      <c r="B468" s="176">
        <v>2618458791</v>
      </c>
      <c r="C468" s="176" t="s">
        <v>128</v>
      </c>
      <c r="D468" s="176" t="s">
        <v>64</v>
      </c>
      <c r="E468" s="176" t="s">
        <v>5</v>
      </c>
      <c r="F468" s="176" t="s">
        <v>577</v>
      </c>
      <c r="G468" s="176">
        <v>64</v>
      </c>
      <c r="H468" s="176" t="s">
        <v>203</v>
      </c>
      <c r="I468" s="176" t="s">
        <v>283</v>
      </c>
      <c r="J468" s="176" t="s">
        <v>1618</v>
      </c>
      <c r="K468" s="176" t="s">
        <v>217</v>
      </c>
      <c r="L468" s="204">
        <v>46117.677777777775</v>
      </c>
      <c r="M468" s="204">
        <v>46117.681944444441</v>
      </c>
      <c r="N468" s="176" t="s">
        <v>1598</v>
      </c>
      <c r="O468" s="155" t="s">
        <v>207</v>
      </c>
      <c r="P468" s="90"/>
      <c r="Q468" s="144" t="s">
        <v>207</v>
      </c>
      <c r="R468" s="90"/>
      <c r="S468" s="144" t="s">
        <v>207</v>
      </c>
      <c r="T468" s="90"/>
      <c r="U468" s="144" t="s">
        <v>207</v>
      </c>
      <c r="V468" s="90"/>
      <c r="W468" s="144" t="s">
        <v>207</v>
      </c>
      <c r="X468" s="90"/>
      <c r="Y468" s="144" t="s">
        <v>207</v>
      </c>
      <c r="Z468" s="177" t="str">
        <f>IF(AND(O468="",Q468="",S468="",U468="",W468=""),"",IF(OR(AND(O468&lt;&gt;"NA",O468&lt;&gt;"C",O468&lt;&gt;"NC",O468&lt;&gt;"SF",O468&lt;&gt;""),AND(Q468&lt;&gt;"NA",Q468&lt;&gt;"C",Q468&lt;&gt;"NC",Q468&lt;&gt;"SF",Q468&lt;&gt;""),AND(S468&lt;&gt;"NA",S468&lt;&gt;"C",S468&lt;&gt;"NC",S468&lt;&gt;"SF",S468&lt;&gt;""),AND(U468&lt;&gt;"NA",U468&lt;&gt;"C",U468&lt;&gt;"NC",U468&lt;&gt;"SF",U468&lt;&gt;""),AND(W468&lt;&gt;"NA",W468&lt;&gt;"C",W468&lt;&gt;"NC",W468&lt;&gt;"SF",W468&lt;&gt;"")),"FALSO",IF(AND(O468="NA",Q468="NA",S468="NA",U468="NA",W468="NA"),"NA",IF(OR(O468="NC",Q468="NC",S468="NC",U468="NC",W468="NC",O468="SF",Q468="SF",S468="SF",U468="SF",W468="SF"),"NC",IF(OR(O468="C",Q468="C",S468="C",U468="C",W468="C"),"C","")))))</f>
        <v>C</v>
      </c>
      <c r="AA468" s="197" t="str">
        <f>IF(AND(Y468="C",Z468="C"),"UTILIZOU O PDA CORRETAMENTE",IF(AND(Y468="C",Z468="NC"),"UTILIZOU O PDA CORRETAMENTE. NÃO HÁ FOTOS DE TODAS AS ETAPAS",IF(AND(Y468="NC",Z468="NC"),"NÃO UTILIZOU O PDA",IF(AND(Y468="NA",Z468="NA"),"NÃO AVALIADO POR FALHA DE SINCRONISMO"))))</f>
        <v>UTILIZOU O PDA CORRETAMENTE</v>
      </c>
      <c r="AB468" s="90" t="s">
        <v>207</v>
      </c>
      <c r="AC468" s="158" t="s">
        <v>6</v>
      </c>
      <c r="AD468" s="149" t="str">
        <f>E468</f>
        <v>SÃO PAULO</v>
      </c>
      <c r="AE468" s="93" t="s">
        <v>64</v>
      </c>
    </row>
    <row r="469" spans="1:31" ht="30" customHeight="1">
      <c r="A469" s="162" t="s">
        <v>201</v>
      </c>
      <c r="B469" s="176">
        <v>2622305861</v>
      </c>
      <c r="C469" s="176" t="s">
        <v>128</v>
      </c>
      <c r="D469" s="176" t="s">
        <v>64</v>
      </c>
      <c r="E469" s="176" t="s">
        <v>5</v>
      </c>
      <c r="F469" s="176" t="s">
        <v>1129</v>
      </c>
      <c r="G469" s="176">
        <v>352</v>
      </c>
      <c r="H469" s="176" t="s">
        <v>208</v>
      </c>
      <c r="I469" s="176" t="s">
        <v>517</v>
      </c>
      <c r="J469" s="176" t="s">
        <v>1618</v>
      </c>
      <c r="K469" s="176"/>
      <c r="L469" s="204">
        <v>46169.628472222219</v>
      </c>
      <c r="M469" s="204">
        <v>46169.629166666666</v>
      </c>
      <c r="N469" s="176" t="s">
        <v>1131</v>
      </c>
      <c r="O469" s="155" t="s">
        <v>207</v>
      </c>
      <c r="P469" s="90"/>
      <c r="Q469" s="144" t="s">
        <v>207</v>
      </c>
      <c r="R469" s="90"/>
      <c r="S469" s="144" t="s">
        <v>207</v>
      </c>
      <c r="T469" s="90"/>
      <c r="U469" s="144" t="s">
        <v>207</v>
      </c>
      <c r="V469" s="90"/>
      <c r="W469" s="144" t="s">
        <v>207</v>
      </c>
      <c r="X469" s="90"/>
      <c r="Y469" s="144" t="s">
        <v>207</v>
      </c>
      <c r="Z469" s="177" t="str">
        <f>IF(AND(O469="",Q469="",S469="",U469="",W469=""),"",IF(OR(AND(O469&lt;&gt;"NA",O469&lt;&gt;"C",O469&lt;&gt;"NC",O469&lt;&gt;"SF",O469&lt;&gt;""),AND(Q469&lt;&gt;"NA",Q469&lt;&gt;"C",Q469&lt;&gt;"NC",Q469&lt;&gt;"SF",Q469&lt;&gt;""),AND(S469&lt;&gt;"NA",S469&lt;&gt;"C",S469&lt;&gt;"NC",S469&lt;&gt;"SF",S469&lt;&gt;""),AND(U469&lt;&gt;"NA",U469&lt;&gt;"C",U469&lt;&gt;"NC",U469&lt;&gt;"SF",U469&lt;&gt;""),AND(W469&lt;&gt;"NA",W469&lt;&gt;"C",W469&lt;&gt;"NC",W469&lt;&gt;"SF",W469&lt;&gt;"")),"FALSO",IF(AND(O469="NA",Q469="NA",S469="NA",U469="NA",W469="NA"),"NA",IF(OR(O469="NC",Q469="NC",S469="NC",U469="NC",W469="NC",O469="SF",Q469="SF",S469="SF",U469="SF",W469="SF"),"NC",IF(OR(O469="C",Q469="C",S469="C",U469="C",W469="C"),"C","")))))</f>
        <v>C</v>
      </c>
      <c r="AA469" s="197" t="str">
        <f>IF(AND(Y469="C",Z469="C"),"UTILIZOU O PDA CORRETAMENTE",IF(AND(Y469="C",Z469="NC"),"UTILIZOU O PDA CORRETAMENTE. NÃO HÁ FOTOS DE TODAS AS ETAPAS",IF(AND(Y469="NC",Z469="NC"),"NÃO UTILIZOU O PDA",IF(AND(Y469="NA",Z469="NA"),"NÃO AVALIADO POR FALHA DE SINCRONISMO"))))</f>
        <v>UTILIZOU O PDA CORRETAMENTE</v>
      </c>
      <c r="AB469" s="90" t="s">
        <v>207</v>
      </c>
      <c r="AC469" s="158" t="s">
        <v>6</v>
      </c>
      <c r="AD469" s="149" t="str">
        <f>E469</f>
        <v>SÃO PAULO</v>
      </c>
      <c r="AE469" s="93" t="s">
        <v>64</v>
      </c>
    </row>
    <row r="470" spans="1:31" ht="30" customHeight="1">
      <c r="A470" s="162" t="s">
        <v>201</v>
      </c>
      <c r="B470" s="176">
        <v>2694253691</v>
      </c>
      <c r="C470" s="176" t="s">
        <v>128</v>
      </c>
      <c r="D470" s="176" t="s">
        <v>64</v>
      </c>
      <c r="E470" s="176" t="s">
        <v>5</v>
      </c>
      <c r="F470" s="176" t="s">
        <v>2023</v>
      </c>
      <c r="G470" s="176">
        <v>8</v>
      </c>
      <c r="H470" s="176"/>
      <c r="I470" s="176" t="s">
        <v>671</v>
      </c>
      <c r="J470" s="176" t="s">
        <v>1591</v>
      </c>
      <c r="K470" s="176"/>
      <c r="L470" s="204">
        <v>46169.343055555553</v>
      </c>
      <c r="M470" s="204">
        <v>46169.348611111112</v>
      </c>
      <c r="N470" s="176" t="s">
        <v>1131</v>
      </c>
      <c r="O470" s="155" t="s">
        <v>207</v>
      </c>
      <c r="P470" s="90"/>
      <c r="Q470" s="144" t="s">
        <v>207</v>
      </c>
      <c r="R470" s="90"/>
      <c r="S470" s="144" t="s">
        <v>207</v>
      </c>
      <c r="T470" s="90"/>
      <c r="U470" s="144" t="s">
        <v>207</v>
      </c>
      <c r="V470" s="90"/>
      <c r="W470" s="144" t="s">
        <v>207</v>
      </c>
      <c r="X470" s="90"/>
      <c r="Y470" s="144" t="s">
        <v>207</v>
      </c>
      <c r="Z470" s="177" t="str">
        <f>IF(AND(O470="",Q470="",S470="",U470="",W470=""),"",IF(OR(AND(O470&lt;&gt;"NA",O470&lt;&gt;"C",O470&lt;&gt;"NC",O470&lt;&gt;"SF",O470&lt;&gt;""),AND(Q470&lt;&gt;"NA",Q470&lt;&gt;"C",Q470&lt;&gt;"NC",Q470&lt;&gt;"SF",Q470&lt;&gt;""),AND(S470&lt;&gt;"NA",S470&lt;&gt;"C",S470&lt;&gt;"NC",S470&lt;&gt;"SF",S470&lt;&gt;""),AND(U470&lt;&gt;"NA",U470&lt;&gt;"C",U470&lt;&gt;"NC",U470&lt;&gt;"SF",U470&lt;&gt;""),AND(W470&lt;&gt;"NA",W470&lt;&gt;"C",W470&lt;&gt;"NC",W470&lt;&gt;"SF",W470&lt;&gt;"")),"FALSO",IF(AND(O470="NA",Q470="NA",S470="NA",U470="NA",W470="NA"),"NA",IF(OR(O470="NC",Q470="NC",S470="NC",U470="NC",W470="NC",O470="SF",Q470="SF",S470="SF",U470="SF",W470="SF"),"NC",IF(OR(O470="C",Q470="C",S470="C",U470="C",W470="C"),"C","")))))</f>
        <v>C</v>
      </c>
      <c r="AA470" s="197" t="str">
        <f>IF(AND(Y470="C",Z470="C"),"UTILIZOU O PDA CORRETAMENTE",IF(AND(Y470="C",Z470="NC"),"UTILIZOU O PDA CORRETAMENTE. NÃO HÁ FOTOS DE TODAS AS ETAPAS",IF(AND(Y470="NC",Z470="NC"),"NÃO UTILIZOU O PDA",IF(AND(Y470="NA",Z470="NA"),"NÃO AVALIADO POR FALHA DE SINCRONISMO"))))</f>
        <v>UTILIZOU O PDA CORRETAMENTE</v>
      </c>
      <c r="AB470" s="90" t="s">
        <v>207</v>
      </c>
      <c r="AC470" s="158" t="s">
        <v>6</v>
      </c>
      <c r="AD470" s="149" t="str">
        <f>E470</f>
        <v>SÃO PAULO</v>
      </c>
      <c r="AE470" s="93" t="s">
        <v>64</v>
      </c>
    </row>
    <row r="471" spans="1:31" ht="30" customHeight="1">
      <c r="A471" s="162" t="s">
        <v>201</v>
      </c>
      <c r="B471" s="176">
        <v>2618965598</v>
      </c>
      <c r="C471" s="176" t="s">
        <v>132</v>
      </c>
      <c r="D471" s="176" t="s">
        <v>64</v>
      </c>
      <c r="E471" s="176" t="s">
        <v>5</v>
      </c>
      <c r="F471" s="176" t="s">
        <v>2024</v>
      </c>
      <c r="G471" s="176">
        <v>396</v>
      </c>
      <c r="H471" s="176" t="s">
        <v>260</v>
      </c>
      <c r="I471" s="176" t="s">
        <v>862</v>
      </c>
      <c r="J471" s="176" t="s">
        <v>1591</v>
      </c>
      <c r="K471" s="176" t="s">
        <v>1754</v>
      </c>
      <c r="L471" s="204">
        <v>46208.454861111109</v>
      </c>
      <c r="M471" s="204">
        <v>46208.457638888889</v>
      </c>
      <c r="N471" s="176" t="s">
        <v>1698</v>
      </c>
      <c r="O471" s="155" t="s">
        <v>207</v>
      </c>
      <c r="P471" s="90"/>
      <c r="Q471" s="144" t="s">
        <v>230</v>
      </c>
      <c r="R471" s="90"/>
      <c r="S471" s="144" t="s">
        <v>207</v>
      </c>
      <c r="T471" s="90"/>
      <c r="U471" s="144" t="s">
        <v>207</v>
      </c>
      <c r="V471" s="90"/>
      <c r="W471" s="144" t="s">
        <v>207</v>
      </c>
      <c r="X471" s="90"/>
      <c r="Y471" s="144" t="s">
        <v>207</v>
      </c>
      <c r="Z471" s="177" t="str">
        <f>IF(AND(O471="",Q471="",S471="",U471="",W471=""),"",IF(OR(AND(O471&lt;&gt;"NA",O471&lt;&gt;"C",O471&lt;&gt;"NC",O471&lt;&gt;"SF",O471&lt;&gt;""),AND(Q471&lt;&gt;"NA",Q471&lt;&gt;"C",Q471&lt;&gt;"NC",Q471&lt;&gt;"SF",Q471&lt;&gt;""),AND(S471&lt;&gt;"NA",S471&lt;&gt;"C",S471&lt;&gt;"NC",S471&lt;&gt;"SF",S471&lt;&gt;""),AND(U471&lt;&gt;"NA",U471&lt;&gt;"C",U471&lt;&gt;"NC",U471&lt;&gt;"SF",U471&lt;&gt;""),AND(W471&lt;&gt;"NA",W471&lt;&gt;"C",W471&lt;&gt;"NC",W471&lt;&gt;"SF",W471&lt;&gt;"")),"FALSO",IF(AND(O471="NA",Q471="NA",S471="NA",U471="NA",W471="NA"),"NA",IF(OR(O471="NC",Q471="NC",S471="NC",U471="NC",W471="NC",O471="SF",Q471="SF",S471="SF",U471="SF",W471="SF"),"NC",IF(OR(O471="C",Q471="C",S471="C",U471="C",W471="C"),"C","")))))</f>
        <v>NC</v>
      </c>
      <c r="AA471" s="197" t="str">
        <f>IF(AND(Y471="C",Z471="C"),"UTILIZOU O PDA CORRETAMENTE",IF(AND(Y471="C",Z471="NC"),"UTILIZOU O PDA CORRETAMENTE. NÃO HÁ FOTOS DE TODAS AS ETAPAS",IF(AND(Y471="NC",Z471="NC"),"NÃO UTILIZOU O PDA",IF(AND(Y471="NA",Z471="NA"),"NÃO AVALIADO POR FALHA DE SINCRONISMO"))))</f>
        <v>UTILIZOU O PDA CORRETAMENTE. NÃO HÁ FOTOS DE TODAS AS ETAPAS</v>
      </c>
      <c r="AB471" s="90" t="s">
        <v>207</v>
      </c>
      <c r="AC471" s="158" t="s">
        <v>6</v>
      </c>
      <c r="AD471" s="149" t="str">
        <f>E471</f>
        <v>SÃO PAULO</v>
      </c>
      <c r="AE471" s="93" t="s">
        <v>64</v>
      </c>
    </row>
    <row r="472" spans="1:31" ht="30" customHeight="1">
      <c r="A472" s="162" t="s">
        <v>201</v>
      </c>
      <c r="B472" s="176">
        <v>2693319174</v>
      </c>
      <c r="C472" s="176" t="s">
        <v>131</v>
      </c>
      <c r="D472" s="176" t="s">
        <v>64</v>
      </c>
      <c r="E472" s="176" t="s">
        <v>5</v>
      </c>
      <c r="F472" s="176" t="s">
        <v>2025</v>
      </c>
      <c r="G472" s="176">
        <v>59</v>
      </c>
      <c r="H472" s="176" t="s">
        <v>217</v>
      </c>
      <c r="I472" s="176" t="s">
        <v>254</v>
      </c>
      <c r="J472" s="176" t="s">
        <v>1594</v>
      </c>
      <c r="K472" s="176" t="s">
        <v>217</v>
      </c>
      <c r="L472" s="204">
        <v>46157.379861111112</v>
      </c>
      <c r="M472" s="204">
        <v>46157.397916666669</v>
      </c>
      <c r="N472" s="176" t="s">
        <v>1598</v>
      </c>
      <c r="O472" s="155" t="s">
        <v>207</v>
      </c>
      <c r="P472" s="90"/>
      <c r="Q472" s="144" t="s">
        <v>207</v>
      </c>
      <c r="R472" s="90"/>
      <c r="S472" s="144" t="s">
        <v>207</v>
      </c>
      <c r="T472" s="90"/>
      <c r="U472" s="144" t="s">
        <v>207</v>
      </c>
      <c r="V472" s="90"/>
      <c r="W472" s="144" t="s">
        <v>207</v>
      </c>
      <c r="X472" s="90"/>
      <c r="Y472" s="144" t="s">
        <v>207</v>
      </c>
      <c r="Z472" s="177" t="str">
        <f>IF(AND(O472="",Q472="",S472="",U472="",W472=""),"",IF(OR(AND(O472&lt;&gt;"NA",O472&lt;&gt;"C",O472&lt;&gt;"NC",O472&lt;&gt;"SF",O472&lt;&gt;""),AND(Q472&lt;&gt;"NA",Q472&lt;&gt;"C",Q472&lt;&gt;"NC",Q472&lt;&gt;"SF",Q472&lt;&gt;""),AND(S472&lt;&gt;"NA",S472&lt;&gt;"C",S472&lt;&gt;"NC",S472&lt;&gt;"SF",S472&lt;&gt;""),AND(U472&lt;&gt;"NA",U472&lt;&gt;"C",U472&lt;&gt;"NC",U472&lt;&gt;"SF",U472&lt;&gt;""),AND(W472&lt;&gt;"NA",W472&lt;&gt;"C",W472&lt;&gt;"NC",W472&lt;&gt;"SF",W472&lt;&gt;"")),"FALSO",IF(AND(O472="NA",Q472="NA",S472="NA",U472="NA",W472="NA"),"NA",IF(OR(O472="NC",Q472="NC",S472="NC",U472="NC",W472="NC",O472="SF",Q472="SF",S472="SF",U472="SF",W472="SF"),"NC",IF(OR(O472="C",Q472="C",S472="C",U472="C",W472="C"),"C","")))))</f>
        <v>C</v>
      </c>
      <c r="AA472" s="197" t="str">
        <f>IF(AND(Y472="C",Z472="C"),"UTILIZOU O PDA CORRETAMENTE",IF(AND(Y472="C",Z472="NC"),"UTILIZOU O PDA CORRETAMENTE. NÃO HÁ FOTOS DE TODAS AS ETAPAS",IF(AND(Y472="NC",Z472="NC"),"NÃO UTILIZOU O PDA",IF(AND(Y472="NA",Z472="NA"),"NÃO AVALIADO POR FALHA DE SINCRONISMO"))))</f>
        <v>UTILIZOU O PDA CORRETAMENTE</v>
      </c>
      <c r="AB472" s="90" t="s">
        <v>207</v>
      </c>
      <c r="AC472" s="158" t="s">
        <v>6</v>
      </c>
      <c r="AD472" s="149" t="str">
        <f>E472</f>
        <v>SÃO PAULO</v>
      </c>
      <c r="AE472" s="93" t="s">
        <v>64</v>
      </c>
    </row>
    <row r="473" spans="1:31" ht="30" customHeight="1">
      <c r="A473" s="162" t="s">
        <v>201</v>
      </c>
      <c r="B473" s="176">
        <v>2693651907</v>
      </c>
      <c r="C473" s="176" t="s">
        <v>128</v>
      </c>
      <c r="D473" s="176" t="s">
        <v>64</v>
      </c>
      <c r="E473" s="176" t="s">
        <v>5</v>
      </c>
      <c r="F473" s="176" t="s">
        <v>2026</v>
      </c>
      <c r="G473" s="176">
        <v>107</v>
      </c>
      <c r="H473" s="176" t="s">
        <v>923</v>
      </c>
      <c r="I473" s="176" t="s">
        <v>405</v>
      </c>
      <c r="J473" s="176" t="s">
        <v>1591</v>
      </c>
      <c r="K473" s="176"/>
      <c r="L473" s="204">
        <v>46161.595833333333</v>
      </c>
      <c r="M473" s="204">
        <v>46161.597916666666</v>
      </c>
      <c r="N473" s="176" t="s">
        <v>1612</v>
      </c>
      <c r="O473" s="155" t="s">
        <v>207</v>
      </c>
      <c r="P473" s="90"/>
      <c r="Q473" s="144" t="s">
        <v>207</v>
      </c>
      <c r="R473" s="90"/>
      <c r="S473" s="144" t="s">
        <v>207</v>
      </c>
      <c r="T473" s="90"/>
      <c r="U473" s="144" t="s">
        <v>207</v>
      </c>
      <c r="V473" s="90"/>
      <c r="W473" s="144" t="s">
        <v>207</v>
      </c>
      <c r="X473" s="90"/>
      <c r="Y473" s="144" t="s">
        <v>207</v>
      </c>
      <c r="Z473" s="177" t="str">
        <f>IF(AND(O473="",Q473="",S473="",U473="",W473=""),"",IF(OR(AND(O473&lt;&gt;"NA",O473&lt;&gt;"C",O473&lt;&gt;"NC",O473&lt;&gt;"SF",O473&lt;&gt;""),AND(Q473&lt;&gt;"NA",Q473&lt;&gt;"C",Q473&lt;&gt;"NC",Q473&lt;&gt;"SF",Q473&lt;&gt;""),AND(S473&lt;&gt;"NA",S473&lt;&gt;"C",S473&lt;&gt;"NC",S473&lt;&gt;"SF",S473&lt;&gt;""),AND(U473&lt;&gt;"NA",U473&lt;&gt;"C",U473&lt;&gt;"NC",U473&lt;&gt;"SF",U473&lt;&gt;""),AND(W473&lt;&gt;"NA",W473&lt;&gt;"C",W473&lt;&gt;"NC",W473&lt;&gt;"SF",W473&lt;&gt;"")),"FALSO",IF(AND(O473="NA",Q473="NA",S473="NA",U473="NA",W473="NA"),"NA",IF(OR(O473="NC",Q473="NC",S473="NC",U473="NC",W473="NC",O473="SF",Q473="SF",S473="SF",U473="SF",W473="SF"),"NC",IF(OR(O473="C",Q473="C",S473="C",U473="C",W473="C"),"C","")))))</f>
        <v>C</v>
      </c>
      <c r="AA473" s="197" t="str">
        <f>IF(AND(Y473="C",Z473="C"),"UTILIZOU O PDA CORRETAMENTE",IF(AND(Y473="C",Z473="NC"),"UTILIZOU O PDA CORRETAMENTE. NÃO HÁ FOTOS DE TODAS AS ETAPAS",IF(AND(Y473="NC",Z473="NC"),"NÃO UTILIZOU O PDA",IF(AND(Y473="NA",Z473="NA"),"NÃO AVALIADO POR FALHA DE SINCRONISMO"))))</f>
        <v>UTILIZOU O PDA CORRETAMENTE</v>
      </c>
      <c r="AB473" s="90" t="s">
        <v>207</v>
      </c>
      <c r="AC473" s="158" t="s">
        <v>6</v>
      </c>
      <c r="AD473" s="149" t="str">
        <f>E473</f>
        <v>SÃO PAULO</v>
      </c>
      <c r="AE473" s="93" t="s">
        <v>64</v>
      </c>
    </row>
    <row r="474" spans="1:31" ht="30" customHeight="1">
      <c r="A474" s="162" t="s">
        <v>201</v>
      </c>
      <c r="B474" s="176">
        <v>2693121674</v>
      </c>
      <c r="C474" s="176" t="s">
        <v>128</v>
      </c>
      <c r="D474" s="176" t="s">
        <v>64</v>
      </c>
      <c r="E474" s="176" t="s">
        <v>5</v>
      </c>
      <c r="F474" s="176" t="s">
        <v>2027</v>
      </c>
      <c r="G474" s="176">
        <v>20</v>
      </c>
      <c r="H474" s="176" t="s">
        <v>217</v>
      </c>
      <c r="I474" s="176" t="s">
        <v>671</v>
      </c>
      <c r="J474" s="176" t="s">
        <v>1591</v>
      </c>
      <c r="K474" s="176" t="s">
        <v>217</v>
      </c>
      <c r="L474" s="204">
        <v>46154.498611111114</v>
      </c>
      <c r="M474" s="204">
        <v>46154.505555555559</v>
      </c>
      <c r="N474" s="176" t="s">
        <v>1131</v>
      </c>
      <c r="O474" s="155" t="s">
        <v>207</v>
      </c>
      <c r="P474" s="90"/>
      <c r="Q474" s="144" t="s">
        <v>207</v>
      </c>
      <c r="R474" s="90"/>
      <c r="S474" s="144" t="s">
        <v>207</v>
      </c>
      <c r="T474" s="90"/>
      <c r="U474" s="144" t="s">
        <v>207</v>
      </c>
      <c r="V474" s="90"/>
      <c r="W474" s="144" t="s">
        <v>207</v>
      </c>
      <c r="X474" s="90"/>
      <c r="Y474" s="144" t="s">
        <v>207</v>
      </c>
      <c r="Z474" s="177" t="str">
        <f>IF(AND(O474="",Q474="",S474="",U474="",W474=""),"",IF(OR(AND(O474&lt;&gt;"NA",O474&lt;&gt;"C",O474&lt;&gt;"NC",O474&lt;&gt;"SF",O474&lt;&gt;""),AND(Q474&lt;&gt;"NA",Q474&lt;&gt;"C",Q474&lt;&gt;"NC",Q474&lt;&gt;"SF",Q474&lt;&gt;""),AND(S474&lt;&gt;"NA",S474&lt;&gt;"C",S474&lt;&gt;"NC",S474&lt;&gt;"SF",S474&lt;&gt;""),AND(U474&lt;&gt;"NA",U474&lt;&gt;"C",U474&lt;&gt;"NC",U474&lt;&gt;"SF",U474&lt;&gt;""),AND(W474&lt;&gt;"NA",W474&lt;&gt;"C",W474&lt;&gt;"NC",W474&lt;&gt;"SF",W474&lt;&gt;"")),"FALSO",IF(AND(O474="NA",Q474="NA",S474="NA",U474="NA",W474="NA"),"NA",IF(OR(O474="NC",Q474="NC",S474="NC",U474="NC",W474="NC",O474="SF",Q474="SF",S474="SF",U474="SF",W474="SF"),"NC",IF(OR(O474="C",Q474="C",S474="C",U474="C",W474="C"),"C","")))))</f>
        <v>C</v>
      </c>
      <c r="AA474" s="197" t="str">
        <f>IF(AND(Y474="C",Z474="C"),"UTILIZOU O PDA CORRETAMENTE",IF(AND(Y474="C",Z474="NC"),"UTILIZOU O PDA CORRETAMENTE. NÃO HÁ FOTOS DE TODAS AS ETAPAS",IF(AND(Y474="NC",Z474="NC"),"NÃO UTILIZOU O PDA",IF(AND(Y474="NA",Z474="NA"),"NÃO AVALIADO POR FALHA DE SINCRONISMO"))))</f>
        <v>UTILIZOU O PDA CORRETAMENTE</v>
      </c>
      <c r="AB474" s="90" t="s">
        <v>207</v>
      </c>
      <c r="AC474" s="158" t="s">
        <v>6</v>
      </c>
      <c r="AD474" s="149" t="str">
        <f>E474</f>
        <v>SÃO PAULO</v>
      </c>
      <c r="AE474" s="93" t="s">
        <v>64</v>
      </c>
    </row>
    <row r="475" spans="1:31" ht="30" customHeight="1">
      <c r="A475" s="162" t="s">
        <v>201</v>
      </c>
      <c r="B475" s="176">
        <v>2693570379</v>
      </c>
      <c r="C475" s="176" t="s">
        <v>132</v>
      </c>
      <c r="D475" s="176" t="s">
        <v>64</v>
      </c>
      <c r="E475" s="176" t="s">
        <v>5</v>
      </c>
      <c r="F475" s="176" t="s">
        <v>2028</v>
      </c>
      <c r="G475" s="176">
        <v>225</v>
      </c>
      <c r="H475" s="176" t="s">
        <v>203</v>
      </c>
      <c r="I475" s="176" t="s">
        <v>439</v>
      </c>
      <c r="J475" s="176" t="s">
        <v>1591</v>
      </c>
      <c r="K475" s="176" t="s">
        <v>217</v>
      </c>
      <c r="L475" s="204">
        <v>46160.645833333336</v>
      </c>
      <c r="M475" s="204">
        <v>46160.647222222222</v>
      </c>
      <c r="N475" s="176" t="s">
        <v>1614</v>
      </c>
      <c r="O475" s="155" t="s">
        <v>207</v>
      </c>
      <c r="P475" s="90"/>
      <c r="Q475" s="144" t="s">
        <v>207</v>
      </c>
      <c r="R475" s="90"/>
      <c r="S475" s="144" t="s">
        <v>207</v>
      </c>
      <c r="T475" s="90"/>
      <c r="U475" s="144" t="s">
        <v>207</v>
      </c>
      <c r="V475" s="90"/>
      <c r="W475" s="144" t="s">
        <v>207</v>
      </c>
      <c r="X475" s="90"/>
      <c r="Y475" s="144" t="s">
        <v>207</v>
      </c>
      <c r="Z475" s="177" t="str">
        <f>IF(AND(O475="",Q475="",S475="",U475="",W475=""),"",IF(OR(AND(O475&lt;&gt;"NA",O475&lt;&gt;"C",O475&lt;&gt;"NC",O475&lt;&gt;"SF",O475&lt;&gt;""),AND(Q475&lt;&gt;"NA",Q475&lt;&gt;"C",Q475&lt;&gt;"NC",Q475&lt;&gt;"SF",Q475&lt;&gt;""),AND(S475&lt;&gt;"NA",S475&lt;&gt;"C",S475&lt;&gt;"NC",S475&lt;&gt;"SF",S475&lt;&gt;""),AND(U475&lt;&gt;"NA",U475&lt;&gt;"C",U475&lt;&gt;"NC",U475&lt;&gt;"SF",U475&lt;&gt;""),AND(W475&lt;&gt;"NA",W475&lt;&gt;"C",W475&lt;&gt;"NC",W475&lt;&gt;"SF",W475&lt;&gt;"")),"FALSO",IF(AND(O475="NA",Q475="NA",S475="NA",U475="NA",W475="NA"),"NA",IF(OR(O475="NC",Q475="NC",S475="NC",U475="NC",W475="NC",O475="SF",Q475="SF",S475="SF",U475="SF",W475="SF"),"NC",IF(OR(O475="C",Q475="C",S475="C",U475="C",W475="C"),"C","")))))</f>
        <v>C</v>
      </c>
      <c r="AA475" s="197" t="str">
        <f>IF(AND(Y475="C",Z475="C"),"UTILIZOU O PDA CORRETAMENTE",IF(AND(Y475="C",Z475="NC"),"UTILIZOU O PDA CORRETAMENTE. NÃO HÁ FOTOS DE TODAS AS ETAPAS",IF(AND(Y475="NC",Z475="NC"),"NÃO UTILIZOU O PDA",IF(AND(Y475="NA",Z475="NA"),"NÃO AVALIADO POR FALHA DE SINCRONISMO"))))</f>
        <v>UTILIZOU O PDA CORRETAMENTE</v>
      </c>
      <c r="AB475" s="90" t="s">
        <v>207</v>
      </c>
      <c r="AC475" s="158" t="s">
        <v>6</v>
      </c>
      <c r="AD475" s="149" t="str">
        <f>E475</f>
        <v>SÃO PAULO</v>
      </c>
      <c r="AE475" s="93" t="s">
        <v>64</v>
      </c>
    </row>
    <row r="476" spans="1:31" ht="30" customHeight="1">
      <c r="A476" s="162" t="s">
        <v>201</v>
      </c>
      <c r="B476" s="176">
        <v>2617985299</v>
      </c>
      <c r="C476" s="176" t="s">
        <v>135</v>
      </c>
      <c r="D476" s="176" t="s">
        <v>125</v>
      </c>
      <c r="E476" s="176" t="s">
        <v>5</v>
      </c>
      <c r="F476" s="176" t="s">
        <v>2028</v>
      </c>
      <c r="G476" s="176">
        <v>111</v>
      </c>
      <c r="H476" s="176" t="s">
        <v>217</v>
      </c>
      <c r="I476" s="176" t="s">
        <v>439</v>
      </c>
      <c r="J476" s="176" t="s">
        <v>1600</v>
      </c>
      <c r="K476" s="176" t="s">
        <v>217</v>
      </c>
      <c r="L476" s="204">
        <v>46161.554861111108</v>
      </c>
      <c r="M476" s="204">
        <v>46161.568055555559</v>
      </c>
      <c r="N476" s="176" t="s">
        <v>270</v>
      </c>
      <c r="O476" s="155" t="s">
        <v>207</v>
      </c>
      <c r="P476" s="90"/>
      <c r="Q476" s="144" t="s">
        <v>207</v>
      </c>
      <c r="R476" s="90"/>
      <c r="S476" s="144" t="s">
        <v>230</v>
      </c>
      <c r="T476" s="90"/>
      <c r="U476" s="144" t="s">
        <v>207</v>
      </c>
      <c r="V476" s="90"/>
      <c r="W476" s="144" t="s">
        <v>207</v>
      </c>
      <c r="X476" s="90"/>
      <c r="Y476" s="144" t="s">
        <v>207</v>
      </c>
      <c r="Z476" s="177" t="str">
        <f>IF(AND(O476="",Q476="",S476="",U476="",W476=""),"",IF(OR(AND(O476&lt;&gt;"NA",O476&lt;&gt;"C",O476&lt;&gt;"NC",O476&lt;&gt;"SF",O476&lt;&gt;""),AND(Q476&lt;&gt;"NA",Q476&lt;&gt;"C",Q476&lt;&gt;"NC",Q476&lt;&gt;"SF",Q476&lt;&gt;""),AND(S476&lt;&gt;"NA",S476&lt;&gt;"C",S476&lt;&gt;"NC",S476&lt;&gt;"SF",S476&lt;&gt;""),AND(U476&lt;&gt;"NA",U476&lt;&gt;"C",U476&lt;&gt;"NC",U476&lt;&gt;"SF",U476&lt;&gt;""),AND(W476&lt;&gt;"NA",W476&lt;&gt;"C",W476&lt;&gt;"NC",W476&lt;&gt;"SF",W476&lt;&gt;"")),"FALSO",IF(AND(O476="NA",Q476="NA",S476="NA",U476="NA",W476="NA"),"NA",IF(OR(O476="NC",Q476="NC",S476="NC",U476="NC",W476="NC",O476="SF",Q476="SF",S476="SF",U476="SF",W476="SF"),"NC",IF(OR(O476="C",Q476="C",S476="C",U476="C",W476="C"),"C","")))))</f>
        <v>NC</v>
      </c>
      <c r="AA476" s="197" t="str">
        <f>IF(AND(Y476="C",Z476="C"),"UTILIZOU O PDA CORRETAMENTE",IF(AND(Y476="C",Z476="NC"),"UTILIZOU O PDA CORRETAMENTE. NÃO HÁ FOTOS DE TODAS AS ETAPAS",IF(AND(Y476="NC",Z476="NC"),"NÃO UTILIZOU O PDA",IF(AND(Y476="NA",Z476="NA"),"NÃO AVALIADO POR FALHA DE SINCRONISMO"))))</f>
        <v>UTILIZOU O PDA CORRETAMENTE. NÃO HÁ FOTOS DE TODAS AS ETAPAS</v>
      </c>
      <c r="AB476" s="90" t="s">
        <v>207</v>
      </c>
      <c r="AC476" s="158" t="s">
        <v>6</v>
      </c>
      <c r="AD476" s="149" t="str">
        <f>E476</f>
        <v>SÃO PAULO</v>
      </c>
      <c r="AE476" s="93" t="s">
        <v>64</v>
      </c>
    </row>
    <row r="477" spans="1:31" ht="30" customHeight="1">
      <c r="A477" s="162" t="s">
        <v>201</v>
      </c>
      <c r="B477" s="176">
        <v>2618507850</v>
      </c>
      <c r="C477" s="176" t="s">
        <v>128</v>
      </c>
      <c r="D477" s="176" t="s">
        <v>64</v>
      </c>
      <c r="E477" s="176" t="s">
        <v>5</v>
      </c>
      <c r="F477" s="176" t="s">
        <v>2029</v>
      </c>
      <c r="G477" s="176">
        <v>834</v>
      </c>
      <c r="H477" s="176"/>
      <c r="I477" s="176" t="s">
        <v>502</v>
      </c>
      <c r="J477" s="176" t="s">
        <v>1591</v>
      </c>
      <c r="K477" s="176"/>
      <c r="L477" s="204">
        <v>46147.509722222225</v>
      </c>
      <c r="M477" s="204">
        <v>46147.511111111111</v>
      </c>
      <c r="N477" s="176" t="s">
        <v>1614</v>
      </c>
      <c r="O477" s="155" t="s">
        <v>207</v>
      </c>
      <c r="P477" s="90"/>
      <c r="Q477" s="144" t="s">
        <v>207</v>
      </c>
      <c r="R477" s="90"/>
      <c r="S477" s="144" t="s">
        <v>207</v>
      </c>
      <c r="T477" s="90"/>
      <c r="U477" s="144" t="s">
        <v>207</v>
      </c>
      <c r="V477" s="90"/>
      <c r="W477" s="144" t="s">
        <v>207</v>
      </c>
      <c r="X477" s="90"/>
      <c r="Y477" s="144" t="s">
        <v>207</v>
      </c>
      <c r="Z477" s="177" t="str">
        <f>IF(AND(O477="",Q477="",S477="",U477="",W477=""),"",IF(OR(AND(O477&lt;&gt;"NA",O477&lt;&gt;"C",O477&lt;&gt;"NC",O477&lt;&gt;"SF",O477&lt;&gt;""),AND(Q477&lt;&gt;"NA",Q477&lt;&gt;"C",Q477&lt;&gt;"NC",Q477&lt;&gt;"SF",Q477&lt;&gt;""),AND(S477&lt;&gt;"NA",S477&lt;&gt;"C",S477&lt;&gt;"NC",S477&lt;&gt;"SF",S477&lt;&gt;""),AND(U477&lt;&gt;"NA",U477&lt;&gt;"C",U477&lt;&gt;"NC",U477&lt;&gt;"SF",U477&lt;&gt;""),AND(W477&lt;&gt;"NA",W477&lt;&gt;"C",W477&lt;&gt;"NC",W477&lt;&gt;"SF",W477&lt;&gt;"")),"FALSO",IF(AND(O477="NA",Q477="NA",S477="NA",U477="NA",W477="NA"),"NA",IF(OR(O477="NC",Q477="NC",S477="NC",U477="NC",W477="NC",O477="SF",Q477="SF",S477="SF",U477="SF",W477="SF"),"NC",IF(OR(O477="C",Q477="C",S477="C",U477="C",W477="C"),"C","")))))</f>
        <v>C</v>
      </c>
      <c r="AA477" s="197" t="str">
        <f>IF(AND(Y477="C",Z477="C"),"UTILIZOU O PDA CORRETAMENTE",IF(AND(Y477="C",Z477="NC"),"UTILIZOU O PDA CORRETAMENTE. NÃO HÁ FOTOS DE TODAS AS ETAPAS",IF(AND(Y477="NC",Z477="NC"),"NÃO UTILIZOU O PDA",IF(AND(Y477="NA",Z477="NA"),"NÃO AVALIADO POR FALHA DE SINCRONISMO"))))</f>
        <v>UTILIZOU O PDA CORRETAMENTE</v>
      </c>
      <c r="AB477" s="90" t="s">
        <v>207</v>
      </c>
      <c r="AC477" s="158" t="s">
        <v>6</v>
      </c>
      <c r="AD477" s="149" t="str">
        <f>E477</f>
        <v>SÃO PAULO</v>
      </c>
      <c r="AE477" s="93" t="s">
        <v>64</v>
      </c>
    </row>
    <row r="478" spans="1:31" ht="30" customHeight="1">
      <c r="A478" s="162" t="s">
        <v>201</v>
      </c>
      <c r="B478" s="176">
        <v>2618918795</v>
      </c>
      <c r="C478" s="176" t="s">
        <v>128</v>
      </c>
      <c r="D478" s="176" t="s">
        <v>64</v>
      </c>
      <c r="E478" s="176" t="s">
        <v>5</v>
      </c>
      <c r="F478" s="176" t="s">
        <v>2029</v>
      </c>
      <c r="G478" s="176">
        <v>1066</v>
      </c>
      <c r="H478" s="176" t="s">
        <v>208</v>
      </c>
      <c r="I478" s="176" t="s">
        <v>502</v>
      </c>
      <c r="J478" s="176" t="s">
        <v>1591</v>
      </c>
      <c r="K478" s="176"/>
      <c r="L478" s="204">
        <v>46208.427777777775</v>
      </c>
      <c r="M478" s="204">
        <v>46208.429166666669</v>
      </c>
      <c r="N478" s="176" t="s">
        <v>1614</v>
      </c>
      <c r="O478" s="155" t="s">
        <v>207</v>
      </c>
      <c r="P478" s="90"/>
      <c r="Q478" s="144" t="s">
        <v>207</v>
      </c>
      <c r="R478" s="90"/>
      <c r="S478" s="144" t="s">
        <v>207</v>
      </c>
      <c r="T478" s="90"/>
      <c r="U478" s="144" t="s">
        <v>207</v>
      </c>
      <c r="V478" s="90"/>
      <c r="W478" s="144" t="s">
        <v>207</v>
      </c>
      <c r="X478" s="90"/>
      <c r="Y478" s="144" t="s">
        <v>207</v>
      </c>
      <c r="Z478" s="177" t="str">
        <f>IF(AND(O478="",Q478="",S478="",U478="",W478=""),"",IF(OR(AND(O478&lt;&gt;"NA",O478&lt;&gt;"C",O478&lt;&gt;"NC",O478&lt;&gt;"SF",O478&lt;&gt;""),AND(Q478&lt;&gt;"NA",Q478&lt;&gt;"C",Q478&lt;&gt;"NC",Q478&lt;&gt;"SF",Q478&lt;&gt;""),AND(S478&lt;&gt;"NA",S478&lt;&gt;"C",S478&lt;&gt;"NC",S478&lt;&gt;"SF",S478&lt;&gt;""),AND(U478&lt;&gt;"NA",U478&lt;&gt;"C",U478&lt;&gt;"NC",U478&lt;&gt;"SF",U478&lt;&gt;""),AND(W478&lt;&gt;"NA",W478&lt;&gt;"C",W478&lt;&gt;"NC",W478&lt;&gt;"SF",W478&lt;&gt;"")),"FALSO",IF(AND(O478="NA",Q478="NA",S478="NA",U478="NA",W478="NA"),"NA",IF(OR(O478="NC",Q478="NC",S478="NC",U478="NC",W478="NC",O478="SF",Q478="SF",S478="SF",U478="SF",W478="SF"),"NC",IF(OR(O478="C",Q478="C",S478="C",U478="C",W478="C"),"C","")))))</f>
        <v>C</v>
      </c>
      <c r="AA478" s="197" t="str">
        <f>IF(AND(Y478="C",Z478="C"),"UTILIZOU O PDA CORRETAMENTE",IF(AND(Y478="C",Z478="NC"),"UTILIZOU O PDA CORRETAMENTE. NÃO HÁ FOTOS DE TODAS AS ETAPAS",IF(AND(Y478="NC",Z478="NC"),"NÃO UTILIZOU O PDA",IF(AND(Y478="NA",Z478="NA"),"NÃO AVALIADO POR FALHA DE SINCRONISMO"))))</f>
        <v>UTILIZOU O PDA CORRETAMENTE</v>
      </c>
      <c r="AB478" s="90" t="s">
        <v>207</v>
      </c>
      <c r="AC478" s="158" t="s">
        <v>6</v>
      </c>
      <c r="AD478" s="149" t="str">
        <f>E478</f>
        <v>SÃO PAULO</v>
      </c>
      <c r="AE478" s="93" t="s">
        <v>64</v>
      </c>
    </row>
    <row r="479" spans="1:31" ht="30" customHeight="1">
      <c r="A479" s="162" t="s">
        <v>201</v>
      </c>
      <c r="B479" s="176">
        <v>2693661566</v>
      </c>
      <c r="C479" s="176" t="s">
        <v>128</v>
      </c>
      <c r="D479" s="176" t="s">
        <v>64</v>
      </c>
      <c r="E479" s="176" t="s">
        <v>5</v>
      </c>
      <c r="F479" s="176" t="s">
        <v>2030</v>
      </c>
      <c r="G479" s="176">
        <v>38</v>
      </c>
      <c r="H479" s="176" t="s">
        <v>217</v>
      </c>
      <c r="I479" s="176" t="s">
        <v>325</v>
      </c>
      <c r="J479" s="176" t="s">
        <v>1618</v>
      </c>
      <c r="K479" s="176" t="s">
        <v>217</v>
      </c>
      <c r="L479" s="204">
        <v>46161.590277777781</v>
      </c>
      <c r="M479" s="204">
        <v>46161.591666666667</v>
      </c>
      <c r="N479" s="176" t="s">
        <v>1596</v>
      </c>
      <c r="O479" s="155" t="s">
        <v>207</v>
      </c>
      <c r="P479" s="90"/>
      <c r="Q479" s="144" t="s">
        <v>207</v>
      </c>
      <c r="R479" s="90"/>
      <c r="S479" s="144" t="s">
        <v>207</v>
      </c>
      <c r="T479" s="90"/>
      <c r="U479" s="144" t="s">
        <v>207</v>
      </c>
      <c r="V479" s="90"/>
      <c r="W479" s="144" t="s">
        <v>207</v>
      </c>
      <c r="X479" s="90"/>
      <c r="Y479" s="144" t="s">
        <v>207</v>
      </c>
      <c r="Z479" s="177" t="str">
        <f>IF(AND(O479="",Q479="",S479="",U479="",W479=""),"",IF(OR(AND(O479&lt;&gt;"NA",O479&lt;&gt;"C",O479&lt;&gt;"NC",O479&lt;&gt;"SF",O479&lt;&gt;""),AND(Q479&lt;&gt;"NA",Q479&lt;&gt;"C",Q479&lt;&gt;"NC",Q479&lt;&gt;"SF",Q479&lt;&gt;""),AND(S479&lt;&gt;"NA",S479&lt;&gt;"C",S479&lt;&gt;"NC",S479&lt;&gt;"SF",S479&lt;&gt;""),AND(U479&lt;&gt;"NA",U479&lt;&gt;"C",U479&lt;&gt;"NC",U479&lt;&gt;"SF",U479&lt;&gt;""),AND(W479&lt;&gt;"NA",W479&lt;&gt;"C",W479&lt;&gt;"NC",W479&lt;&gt;"SF",W479&lt;&gt;"")),"FALSO",IF(AND(O479="NA",Q479="NA",S479="NA",U479="NA",W479="NA"),"NA",IF(OR(O479="NC",Q479="NC",S479="NC",U479="NC",W479="NC",O479="SF",Q479="SF",S479="SF",U479="SF",W479="SF"),"NC",IF(OR(O479="C",Q479="C",S479="C",U479="C",W479="C"),"C","")))))</f>
        <v>C</v>
      </c>
      <c r="AA479" s="197" t="str">
        <f>IF(AND(Y479="C",Z479="C"),"UTILIZOU O PDA CORRETAMENTE",IF(AND(Y479="C",Z479="NC"),"UTILIZOU O PDA CORRETAMENTE. NÃO HÁ FOTOS DE TODAS AS ETAPAS",IF(AND(Y479="NC",Z479="NC"),"NÃO UTILIZOU O PDA",IF(AND(Y479="NA",Z479="NA"),"NÃO AVALIADO POR FALHA DE SINCRONISMO"))))</f>
        <v>UTILIZOU O PDA CORRETAMENTE</v>
      </c>
      <c r="AB479" s="90" t="s">
        <v>207</v>
      </c>
      <c r="AC479" s="158" t="s">
        <v>6</v>
      </c>
      <c r="AD479" s="149" t="str">
        <f>E479</f>
        <v>SÃO PAULO</v>
      </c>
      <c r="AE479" s="93" t="s">
        <v>64</v>
      </c>
    </row>
    <row r="480" spans="1:31" ht="30" customHeight="1">
      <c r="A480" s="221" t="s">
        <v>201</v>
      </c>
      <c r="B480" s="222">
        <v>2693258663</v>
      </c>
      <c r="C480" s="222" t="s">
        <v>128</v>
      </c>
      <c r="D480" s="222" t="s">
        <v>64</v>
      </c>
      <c r="E480" s="222" t="s">
        <v>5</v>
      </c>
      <c r="F480" s="222" t="s">
        <v>2031</v>
      </c>
      <c r="G480" s="222">
        <v>39</v>
      </c>
      <c r="H480" s="222" t="s">
        <v>203</v>
      </c>
      <c r="I480" s="222" t="s">
        <v>432</v>
      </c>
      <c r="J480" s="222" t="s">
        <v>1591</v>
      </c>
      <c r="K480" s="222" t="s">
        <v>217</v>
      </c>
      <c r="L480" s="223">
        <v>46156.499305555553</v>
      </c>
      <c r="M480" s="223">
        <v>46156.501388888886</v>
      </c>
      <c r="N480" s="222" t="s">
        <v>1614</v>
      </c>
      <c r="O480" s="155" t="s">
        <v>207</v>
      </c>
      <c r="P480" s="90"/>
      <c r="Q480" s="144" t="s">
        <v>207</v>
      </c>
      <c r="R480" s="90"/>
      <c r="S480" s="144" t="s">
        <v>207</v>
      </c>
      <c r="T480" s="90"/>
      <c r="U480" s="144" t="s">
        <v>207</v>
      </c>
      <c r="V480" s="90"/>
      <c r="W480" s="144" t="s">
        <v>207</v>
      </c>
      <c r="X480" s="90"/>
      <c r="Y480" s="144" t="s">
        <v>207</v>
      </c>
      <c r="Z480" s="177" t="str">
        <f>IF(AND(O480="",Q480="",S480="",U480="",W480=""),"",IF(OR(AND(O480&lt;&gt;"NA",O480&lt;&gt;"C",O480&lt;&gt;"NC",O480&lt;&gt;"SF",O480&lt;&gt;""),AND(Q480&lt;&gt;"NA",Q480&lt;&gt;"C",Q480&lt;&gt;"NC",Q480&lt;&gt;"SF",Q480&lt;&gt;""),AND(S480&lt;&gt;"NA",S480&lt;&gt;"C",S480&lt;&gt;"NC",S480&lt;&gt;"SF",S480&lt;&gt;""),AND(U480&lt;&gt;"NA",U480&lt;&gt;"C",U480&lt;&gt;"NC",U480&lt;&gt;"SF",U480&lt;&gt;""),AND(W480&lt;&gt;"NA",W480&lt;&gt;"C",W480&lt;&gt;"NC",W480&lt;&gt;"SF",W480&lt;&gt;"")),"FALSO",IF(AND(O480="NA",Q480="NA",S480="NA",U480="NA",W480="NA"),"NA",IF(OR(O480="NC",Q480="NC",S480="NC",U480="NC",W480="NC",O480="SF",Q480="SF",S480="SF",U480="SF",W480="SF"),"NC",IF(OR(O480="C",Q480="C",S480="C",U480="C",W480="C"),"C","")))))</f>
        <v>C</v>
      </c>
      <c r="AA480" s="197" t="str">
        <f>IF(AND(Y480="C",Z480="C"),"UTILIZOU O PDA CORRETAMENTE",IF(AND(Y480="C",Z480="NC"),"UTILIZOU O PDA CORRETAMENTE. NÃO HÁ FOTOS DE TODAS AS ETAPAS",IF(AND(Y480="NC",Z480="NC"),"NÃO UTILIZOU O PDA",IF(AND(Y480="NA",Z480="NA"),"NÃO AVALIADO POR FALHA DE SINCRONISMO"))))</f>
        <v>UTILIZOU O PDA CORRETAMENTE</v>
      </c>
      <c r="AB480" s="90" t="s">
        <v>207</v>
      </c>
      <c r="AC480" s="158" t="s">
        <v>6</v>
      </c>
      <c r="AD480" s="149" t="str">
        <f>E480</f>
        <v>SÃO PAULO</v>
      </c>
      <c r="AE480" s="93" t="s">
        <v>64</v>
      </c>
    </row>
    <row r="481" spans="1:31" ht="30" customHeight="1">
      <c r="A481" s="162" t="s">
        <v>201</v>
      </c>
      <c r="B481" s="176">
        <v>2693385285</v>
      </c>
      <c r="C481" s="176" t="s">
        <v>134</v>
      </c>
      <c r="D481" s="176" t="s">
        <v>125</v>
      </c>
      <c r="E481" s="176" t="s">
        <v>5</v>
      </c>
      <c r="F481" s="176" t="s">
        <v>2032</v>
      </c>
      <c r="G481" s="176">
        <v>483</v>
      </c>
      <c r="H481" s="176" t="s">
        <v>203</v>
      </c>
      <c r="I481" s="176" t="s">
        <v>671</v>
      </c>
      <c r="J481" s="176" t="s">
        <v>1591</v>
      </c>
      <c r="K481" s="176" t="s">
        <v>2033</v>
      </c>
      <c r="L481" s="204">
        <v>46157.547222222223</v>
      </c>
      <c r="M481" s="204">
        <v>46157.548611111109</v>
      </c>
      <c r="N481" s="176" t="s">
        <v>1131</v>
      </c>
      <c r="O481" s="155" t="s">
        <v>207</v>
      </c>
      <c r="P481" s="90"/>
      <c r="Q481" s="144" t="s">
        <v>207</v>
      </c>
      <c r="R481" s="90"/>
      <c r="S481" s="144" t="s">
        <v>230</v>
      </c>
      <c r="T481" s="90"/>
      <c r="U481" s="144" t="s">
        <v>230</v>
      </c>
      <c r="V481" s="90"/>
      <c r="W481" s="144" t="s">
        <v>207</v>
      </c>
      <c r="X481" s="90"/>
      <c r="Y481" s="144" t="s">
        <v>207</v>
      </c>
      <c r="Z481" s="177" t="str">
        <f>IF(AND(O481="",Q481="",S481="",U481="",W481=""),"",IF(OR(AND(O481&lt;&gt;"NA",O481&lt;&gt;"C",O481&lt;&gt;"NC",O481&lt;&gt;"SF",O481&lt;&gt;""),AND(Q481&lt;&gt;"NA",Q481&lt;&gt;"C",Q481&lt;&gt;"NC",Q481&lt;&gt;"SF",Q481&lt;&gt;""),AND(S481&lt;&gt;"NA",S481&lt;&gt;"C",S481&lt;&gt;"NC",S481&lt;&gt;"SF",S481&lt;&gt;""),AND(U481&lt;&gt;"NA",U481&lt;&gt;"C",U481&lt;&gt;"NC",U481&lt;&gt;"SF",U481&lt;&gt;""),AND(W481&lt;&gt;"NA",W481&lt;&gt;"C",W481&lt;&gt;"NC",W481&lt;&gt;"SF",W481&lt;&gt;"")),"FALSO",IF(AND(O481="NA",Q481="NA",S481="NA",U481="NA",W481="NA"),"NA",IF(OR(O481="NC",Q481="NC",S481="NC",U481="NC",W481="NC",O481="SF",Q481="SF",S481="SF",U481="SF",W481="SF"),"NC",IF(OR(O481="C",Q481="C",S481="C",U481="C",W481="C"),"C","")))))</f>
        <v>NC</v>
      </c>
      <c r="AA481" s="197" t="str">
        <f>IF(AND(Y481="C",Z481="C"),"UTILIZOU O PDA CORRETAMENTE",IF(AND(Y481="C",Z481="NC"),"UTILIZOU O PDA CORRETAMENTE. NÃO HÁ FOTOS DE TODAS AS ETAPAS",IF(AND(Y481="NC",Z481="NC"),"NÃO UTILIZOU O PDA",IF(AND(Y481="NA",Z481="NA"),"NÃO AVALIADO POR FALHA DE SINCRONISMO"))))</f>
        <v>UTILIZOU O PDA CORRETAMENTE. NÃO HÁ FOTOS DE TODAS AS ETAPAS</v>
      </c>
      <c r="AB481" s="90" t="s">
        <v>207</v>
      </c>
      <c r="AC481" s="158" t="s">
        <v>6</v>
      </c>
      <c r="AD481" s="149" t="str">
        <f>E481</f>
        <v>SÃO PAULO</v>
      </c>
      <c r="AE481" s="93" t="s">
        <v>64</v>
      </c>
    </row>
    <row r="482" spans="1:31" ht="30" customHeight="1">
      <c r="A482" s="162" t="s">
        <v>201</v>
      </c>
      <c r="B482" s="176">
        <v>2620385599</v>
      </c>
      <c r="C482" s="176" t="s">
        <v>134</v>
      </c>
      <c r="D482" s="176" t="s">
        <v>125</v>
      </c>
      <c r="E482" s="176" t="s">
        <v>5</v>
      </c>
      <c r="F482" s="176" t="s">
        <v>2034</v>
      </c>
      <c r="G482" s="176">
        <v>55</v>
      </c>
      <c r="H482" s="176" t="s">
        <v>217</v>
      </c>
      <c r="I482" s="176" t="s">
        <v>524</v>
      </c>
      <c r="J482" s="176" t="s">
        <v>1618</v>
      </c>
      <c r="K482" s="176" t="s">
        <v>2035</v>
      </c>
      <c r="L482" s="204">
        <v>46159.456944444442</v>
      </c>
      <c r="M482" s="204">
        <v>46159.555555555555</v>
      </c>
      <c r="N482" s="176" t="s">
        <v>226</v>
      </c>
      <c r="O482" s="155" t="s">
        <v>207</v>
      </c>
      <c r="P482" s="90"/>
      <c r="Q482" s="144" t="s">
        <v>207</v>
      </c>
      <c r="R482" s="90"/>
      <c r="S482" s="144" t="s">
        <v>207</v>
      </c>
      <c r="T482" s="90"/>
      <c r="U482" s="144" t="s">
        <v>207</v>
      </c>
      <c r="V482" s="90"/>
      <c r="W482" s="144" t="s">
        <v>207</v>
      </c>
      <c r="X482" s="90"/>
      <c r="Y482" s="144" t="s">
        <v>207</v>
      </c>
      <c r="Z482" s="177" t="str">
        <f>IF(AND(O482="",Q482="",S482="",U482="",W482=""),"",IF(OR(AND(O482&lt;&gt;"NA",O482&lt;&gt;"C",O482&lt;&gt;"NC",O482&lt;&gt;"SF",O482&lt;&gt;""),AND(Q482&lt;&gt;"NA",Q482&lt;&gt;"C",Q482&lt;&gt;"NC",Q482&lt;&gt;"SF",Q482&lt;&gt;""),AND(S482&lt;&gt;"NA",S482&lt;&gt;"C",S482&lt;&gt;"NC",S482&lt;&gt;"SF",S482&lt;&gt;""),AND(U482&lt;&gt;"NA",U482&lt;&gt;"C",U482&lt;&gt;"NC",U482&lt;&gt;"SF",U482&lt;&gt;""),AND(W482&lt;&gt;"NA",W482&lt;&gt;"C",W482&lt;&gt;"NC",W482&lt;&gt;"SF",W482&lt;&gt;"")),"FALSO",IF(AND(O482="NA",Q482="NA",S482="NA",U482="NA",W482="NA"),"NA",IF(OR(O482="NC",Q482="NC",S482="NC",U482="NC",W482="NC",O482="SF",Q482="SF",S482="SF",U482="SF",W482="SF"),"NC",IF(OR(O482="C",Q482="C",S482="C",U482="C",W482="C"),"C","")))))</f>
        <v>C</v>
      </c>
      <c r="AA482" s="197" t="str">
        <f>IF(AND(Y482="C",Z482="C"),"UTILIZOU O PDA CORRETAMENTE",IF(AND(Y482="C",Z482="NC"),"UTILIZOU O PDA CORRETAMENTE. NÃO HÁ FOTOS DE TODAS AS ETAPAS",IF(AND(Y482="NC",Z482="NC"),"NÃO UTILIZOU O PDA",IF(AND(Y482="NA",Z482="NA"),"NÃO AVALIADO POR FALHA DE SINCRONISMO"))))</f>
        <v>UTILIZOU O PDA CORRETAMENTE</v>
      </c>
      <c r="AB482" s="90" t="s">
        <v>207</v>
      </c>
      <c r="AC482" s="158" t="s">
        <v>6</v>
      </c>
      <c r="AD482" s="149" t="str">
        <f>E482</f>
        <v>SÃO PAULO</v>
      </c>
      <c r="AE482" s="93" t="s">
        <v>64</v>
      </c>
    </row>
    <row r="483" spans="1:31" ht="30" customHeight="1">
      <c r="A483" s="162" t="s">
        <v>201</v>
      </c>
      <c r="B483" s="176">
        <v>2693398482</v>
      </c>
      <c r="C483" s="176" t="s">
        <v>132</v>
      </c>
      <c r="D483" s="176" t="s">
        <v>64</v>
      </c>
      <c r="E483" s="176" t="s">
        <v>5</v>
      </c>
      <c r="F483" s="176" t="s">
        <v>2036</v>
      </c>
      <c r="G483" s="176">
        <v>95</v>
      </c>
      <c r="H483" s="176" t="s">
        <v>208</v>
      </c>
      <c r="I483" s="176" t="s">
        <v>479</v>
      </c>
      <c r="J483" s="176" t="s">
        <v>1591</v>
      </c>
      <c r="K483" s="176" t="s">
        <v>217</v>
      </c>
      <c r="L483" s="204">
        <v>46157.520138888889</v>
      </c>
      <c r="M483" s="204">
        <v>46157.520833333336</v>
      </c>
      <c r="N483" s="176" t="s">
        <v>1612</v>
      </c>
      <c r="O483" s="155" t="s">
        <v>207</v>
      </c>
      <c r="P483" s="90"/>
      <c r="Q483" s="144" t="s">
        <v>207</v>
      </c>
      <c r="R483" s="90"/>
      <c r="S483" s="144" t="s">
        <v>207</v>
      </c>
      <c r="T483" s="90"/>
      <c r="U483" s="144" t="s">
        <v>207</v>
      </c>
      <c r="V483" s="90"/>
      <c r="W483" s="144" t="s">
        <v>207</v>
      </c>
      <c r="X483" s="90"/>
      <c r="Y483" s="144" t="s">
        <v>207</v>
      </c>
      <c r="Z483" s="177" t="str">
        <f>IF(AND(O483="",Q483="",S483="",U483="",W483=""),"",IF(OR(AND(O483&lt;&gt;"NA",O483&lt;&gt;"C",O483&lt;&gt;"NC",O483&lt;&gt;"SF",O483&lt;&gt;""),AND(Q483&lt;&gt;"NA",Q483&lt;&gt;"C",Q483&lt;&gt;"NC",Q483&lt;&gt;"SF",Q483&lt;&gt;""),AND(S483&lt;&gt;"NA",S483&lt;&gt;"C",S483&lt;&gt;"NC",S483&lt;&gt;"SF",S483&lt;&gt;""),AND(U483&lt;&gt;"NA",U483&lt;&gt;"C",U483&lt;&gt;"NC",U483&lt;&gt;"SF",U483&lt;&gt;""),AND(W483&lt;&gt;"NA",W483&lt;&gt;"C",W483&lt;&gt;"NC",W483&lt;&gt;"SF",W483&lt;&gt;"")),"FALSO",IF(AND(O483="NA",Q483="NA",S483="NA",U483="NA",W483="NA"),"NA",IF(OR(O483="NC",Q483="NC",S483="NC",U483="NC",W483="NC",O483="SF",Q483="SF",S483="SF",U483="SF",W483="SF"),"NC",IF(OR(O483="C",Q483="C",S483="C",U483="C",W483="C"),"C","")))))</f>
        <v>C</v>
      </c>
      <c r="AA483" s="197" t="str">
        <f>IF(AND(Y483="C",Z483="C"),"UTILIZOU O PDA CORRETAMENTE",IF(AND(Y483="C",Z483="NC"),"UTILIZOU O PDA CORRETAMENTE. NÃO HÁ FOTOS DE TODAS AS ETAPAS",IF(AND(Y483="NC",Z483="NC"),"NÃO UTILIZOU O PDA",IF(AND(Y483="NA",Z483="NA"),"NÃO AVALIADO POR FALHA DE SINCRONISMO"))))</f>
        <v>UTILIZOU O PDA CORRETAMENTE</v>
      </c>
      <c r="AB483" s="90" t="s">
        <v>207</v>
      </c>
      <c r="AC483" s="158" t="s">
        <v>6</v>
      </c>
      <c r="AD483" s="149" t="str">
        <f>E483</f>
        <v>SÃO PAULO</v>
      </c>
      <c r="AE483" s="93" t="s">
        <v>64</v>
      </c>
    </row>
    <row r="484" spans="1:31" ht="30" customHeight="1">
      <c r="A484" s="162" t="s">
        <v>201</v>
      </c>
      <c r="B484" s="176">
        <v>2693469169</v>
      </c>
      <c r="C484" s="176" t="s">
        <v>128</v>
      </c>
      <c r="D484" s="176" t="s">
        <v>64</v>
      </c>
      <c r="E484" s="176" t="s">
        <v>5</v>
      </c>
      <c r="F484" s="176" t="s">
        <v>2036</v>
      </c>
      <c r="G484" s="176">
        <v>95</v>
      </c>
      <c r="H484" s="176" t="s">
        <v>203</v>
      </c>
      <c r="I484" s="176" t="s">
        <v>479</v>
      </c>
      <c r="J484" s="176" t="s">
        <v>1591</v>
      </c>
      <c r="K484" s="176" t="s">
        <v>2037</v>
      </c>
      <c r="L484" s="204">
        <v>46158.631944444445</v>
      </c>
      <c r="M484" s="204">
        <v>46158.642361111109</v>
      </c>
      <c r="N484" s="176" t="s">
        <v>1698</v>
      </c>
      <c r="O484" s="155" t="s">
        <v>207</v>
      </c>
      <c r="P484" s="90"/>
      <c r="Q484" s="144" t="s">
        <v>207</v>
      </c>
      <c r="R484" s="90"/>
      <c r="S484" s="144" t="s">
        <v>207</v>
      </c>
      <c r="T484" s="90"/>
      <c r="U484" s="144" t="s">
        <v>207</v>
      </c>
      <c r="V484" s="90"/>
      <c r="W484" s="144" t="s">
        <v>207</v>
      </c>
      <c r="X484" s="90"/>
      <c r="Y484" s="144" t="s">
        <v>207</v>
      </c>
      <c r="Z484" s="177" t="str">
        <f>IF(AND(O484="",Q484="",S484="",U484="",W484=""),"",IF(OR(AND(O484&lt;&gt;"NA",O484&lt;&gt;"C",O484&lt;&gt;"NC",O484&lt;&gt;"SF",O484&lt;&gt;""),AND(Q484&lt;&gt;"NA",Q484&lt;&gt;"C",Q484&lt;&gt;"NC",Q484&lt;&gt;"SF",Q484&lt;&gt;""),AND(S484&lt;&gt;"NA",S484&lt;&gt;"C",S484&lt;&gt;"NC",S484&lt;&gt;"SF",S484&lt;&gt;""),AND(U484&lt;&gt;"NA",U484&lt;&gt;"C",U484&lt;&gt;"NC",U484&lt;&gt;"SF",U484&lt;&gt;""),AND(W484&lt;&gt;"NA",W484&lt;&gt;"C",W484&lt;&gt;"NC",W484&lt;&gt;"SF",W484&lt;&gt;"")),"FALSO",IF(AND(O484="NA",Q484="NA",S484="NA",U484="NA",W484="NA"),"NA",IF(OR(O484="NC",Q484="NC",S484="NC",U484="NC",W484="NC",O484="SF",Q484="SF",S484="SF",U484="SF",W484="SF"),"NC",IF(OR(O484="C",Q484="C",S484="C",U484="C",W484="C"),"C","")))))</f>
        <v>C</v>
      </c>
      <c r="AA484" s="197" t="str">
        <f>IF(AND(Y484="C",Z484="C"),"UTILIZOU O PDA CORRETAMENTE",IF(AND(Y484="C",Z484="NC"),"UTILIZOU O PDA CORRETAMENTE. NÃO HÁ FOTOS DE TODAS AS ETAPAS",IF(AND(Y484="NC",Z484="NC"),"NÃO UTILIZOU O PDA",IF(AND(Y484="NA",Z484="NA"),"NÃO AVALIADO POR FALHA DE SINCRONISMO"))))</f>
        <v>UTILIZOU O PDA CORRETAMENTE</v>
      </c>
      <c r="AB484" s="90" t="s">
        <v>207</v>
      </c>
      <c r="AC484" s="158" t="s">
        <v>6</v>
      </c>
      <c r="AD484" s="149" t="str">
        <f>E484</f>
        <v>SÃO PAULO</v>
      </c>
      <c r="AE484" s="93" t="s">
        <v>64</v>
      </c>
    </row>
    <row r="485" spans="1:31" ht="30" customHeight="1">
      <c r="A485" s="162" t="s">
        <v>201</v>
      </c>
      <c r="B485" s="176">
        <v>2692066273</v>
      </c>
      <c r="C485" s="176" t="s">
        <v>131</v>
      </c>
      <c r="D485" s="176" t="s">
        <v>64</v>
      </c>
      <c r="E485" s="176" t="s">
        <v>5</v>
      </c>
      <c r="F485" s="176" t="s">
        <v>2038</v>
      </c>
      <c r="G485" s="176">
        <v>502</v>
      </c>
      <c r="H485" s="176" t="s">
        <v>217</v>
      </c>
      <c r="I485" s="176" t="s">
        <v>559</v>
      </c>
      <c r="J485" s="176" t="s">
        <v>1591</v>
      </c>
      <c r="K485" s="176" t="s">
        <v>217</v>
      </c>
      <c r="L485" s="204">
        <v>46027.390972222223</v>
      </c>
      <c r="M485" s="204">
        <v>46027.40347222222</v>
      </c>
      <c r="N485" s="176" t="s">
        <v>1650</v>
      </c>
      <c r="O485" s="155" t="s">
        <v>207</v>
      </c>
      <c r="P485" s="90"/>
      <c r="Q485" s="144" t="s">
        <v>207</v>
      </c>
      <c r="R485" s="90"/>
      <c r="S485" s="144" t="s">
        <v>207</v>
      </c>
      <c r="T485" s="90"/>
      <c r="U485" s="144" t="s">
        <v>230</v>
      </c>
      <c r="V485" s="90"/>
      <c r="W485" s="144" t="s">
        <v>207</v>
      </c>
      <c r="X485" s="90"/>
      <c r="Y485" s="144" t="s">
        <v>207</v>
      </c>
      <c r="Z485" s="177" t="str">
        <f>IF(AND(O485="",Q485="",S485="",U485="",W485=""),"",IF(OR(AND(O485&lt;&gt;"NA",O485&lt;&gt;"C",O485&lt;&gt;"NC",O485&lt;&gt;"SF",O485&lt;&gt;""),AND(Q485&lt;&gt;"NA",Q485&lt;&gt;"C",Q485&lt;&gt;"NC",Q485&lt;&gt;"SF",Q485&lt;&gt;""),AND(S485&lt;&gt;"NA",S485&lt;&gt;"C",S485&lt;&gt;"NC",S485&lt;&gt;"SF",S485&lt;&gt;""),AND(U485&lt;&gt;"NA",U485&lt;&gt;"C",U485&lt;&gt;"NC",U485&lt;&gt;"SF",U485&lt;&gt;""),AND(W485&lt;&gt;"NA",W485&lt;&gt;"C",W485&lt;&gt;"NC",W485&lt;&gt;"SF",W485&lt;&gt;"")),"FALSO",IF(AND(O485="NA",Q485="NA",S485="NA",U485="NA",W485="NA"),"NA",IF(OR(O485="NC",Q485="NC",S485="NC",U485="NC",W485="NC",O485="SF",Q485="SF",S485="SF",U485="SF",W485="SF"),"NC",IF(OR(O485="C",Q485="C",S485="C",U485="C",W485="C"),"C","")))))</f>
        <v>NC</v>
      </c>
      <c r="AA485" s="197" t="str">
        <f>IF(AND(Y485="C",Z485="C"),"UTILIZOU O PDA CORRETAMENTE",IF(AND(Y485="C",Z485="NC"),"UTILIZOU O PDA CORRETAMENTE. NÃO HÁ FOTOS DE TODAS AS ETAPAS",IF(AND(Y485="NC",Z485="NC"),"NÃO UTILIZOU O PDA",IF(AND(Y485="NA",Z485="NA"),"NÃO AVALIADO POR FALHA DE SINCRONISMO"))))</f>
        <v>UTILIZOU O PDA CORRETAMENTE. NÃO HÁ FOTOS DE TODAS AS ETAPAS</v>
      </c>
      <c r="AB485" s="90" t="s">
        <v>207</v>
      </c>
      <c r="AC485" s="158" t="s">
        <v>6</v>
      </c>
      <c r="AD485" s="149" t="str">
        <f>E485</f>
        <v>SÃO PAULO</v>
      </c>
      <c r="AE485" s="93" t="s">
        <v>64</v>
      </c>
    </row>
    <row r="486" spans="1:31" ht="30" customHeight="1">
      <c r="A486" s="162" t="s">
        <v>201</v>
      </c>
      <c r="B486" s="176">
        <v>2693903784</v>
      </c>
      <c r="C486" s="176" t="s">
        <v>128</v>
      </c>
      <c r="D486" s="176" t="s">
        <v>64</v>
      </c>
      <c r="E486" s="176" t="s">
        <v>5</v>
      </c>
      <c r="F486" s="176" t="s">
        <v>2039</v>
      </c>
      <c r="G486" s="176">
        <v>853</v>
      </c>
      <c r="H486" s="176" t="s">
        <v>203</v>
      </c>
      <c r="I486" s="176" t="s">
        <v>862</v>
      </c>
      <c r="J486" s="176" t="s">
        <v>1591</v>
      </c>
      <c r="K486" s="176" t="s">
        <v>1998</v>
      </c>
      <c r="L486" s="204">
        <v>46164.416666666664</v>
      </c>
      <c r="M486" s="204">
        <v>46164.423611111109</v>
      </c>
      <c r="N486" s="176" t="s">
        <v>1698</v>
      </c>
      <c r="O486" s="155" t="s">
        <v>207</v>
      </c>
      <c r="P486" s="90"/>
      <c r="Q486" s="144" t="s">
        <v>207</v>
      </c>
      <c r="R486" s="90"/>
      <c r="S486" s="144" t="s">
        <v>207</v>
      </c>
      <c r="T486" s="90"/>
      <c r="U486" s="144" t="s">
        <v>207</v>
      </c>
      <c r="V486" s="90"/>
      <c r="W486" s="144" t="s">
        <v>207</v>
      </c>
      <c r="X486" s="90"/>
      <c r="Y486" s="144" t="s">
        <v>207</v>
      </c>
      <c r="Z486" s="177" t="str">
        <f>IF(AND(O486="",Q486="",S486="",U486="",W486=""),"",IF(OR(AND(O486&lt;&gt;"NA",O486&lt;&gt;"C",O486&lt;&gt;"NC",O486&lt;&gt;"SF",O486&lt;&gt;""),AND(Q486&lt;&gt;"NA",Q486&lt;&gt;"C",Q486&lt;&gt;"NC",Q486&lt;&gt;"SF",Q486&lt;&gt;""),AND(S486&lt;&gt;"NA",S486&lt;&gt;"C",S486&lt;&gt;"NC",S486&lt;&gt;"SF",S486&lt;&gt;""),AND(U486&lt;&gt;"NA",U486&lt;&gt;"C",U486&lt;&gt;"NC",U486&lt;&gt;"SF",U486&lt;&gt;""),AND(W486&lt;&gt;"NA",W486&lt;&gt;"C",W486&lt;&gt;"NC",W486&lt;&gt;"SF",W486&lt;&gt;"")),"FALSO",IF(AND(O486="NA",Q486="NA",S486="NA",U486="NA",W486="NA"),"NA",IF(OR(O486="NC",Q486="NC",S486="NC",U486="NC",W486="NC",O486="SF",Q486="SF",S486="SF",U486="SF",W486="SF"),"NC",IF(OR(O486="C",Q486="C",S486="C",U486="C",W486="C"),"C","")))))</f>
        <v>C</v>
      </c>
      <c r="AA486" s="197" t="str">
        <f>IF(AND(Y486="C",Z486="C"),"UTILIZOU O PDA CORRETAMENTE",IF(AND(Y486="C",Z486="NC"),"UTILIZOU O PDA CORRETAMENTE. NÃO HÁ FOTOS DE TODAS AS ETAPAS",IF(AND(Y486="NC",Z486="NC"),"NÃO UTILIZOU O PDA",IF(AND(Y486="NA",Z486="NA"),"NÃO AVALIADO POR FALHA DE SINCRONISMO"))))</f>
        <v>UTILIZOU O PDA CORRETAMENTE</v>
      </c>
      <c r="AB486" s="90" t="s">
        <v>207</v>
      </c>
      <c r="AC486" s="158" t="s">
        <v>6</v>
      </c>
      <c r="AD486" s="149" t="str">
        <f>E486</f>
        <v>SÃO PAULO</v>
      </c>
      <c r="AE486" s="93" t="s">
        <v>64</v>
      </c>
    </row>
    <row r="487" spans="1:31" ht="30" customHeight="1">
      <c r="A487" s="162" t="s">
        <v>201</v>
      </c>
      <c r="B487" s="176">
        <v>2620838535</v>
      </c>
      <c r="C487" s="176" t="s">
        <v>130</v>
      </c>
      <c r="D487" s="176" t="s">
        <v>125</v>
      </c>
      <c r="E487" s="176" t="s">
        <v>5</v>
      </c>
      <c r="F487" s="176" t="s">
        <v>2040</v>
      </c>
      <c r="G487" s="176">
        <v>196</v>
      </c>
      <c r="H487" s="176" t="s">
        <v>217</v>
      </c>
      <c r="I487" s="176" t="s">
        <v>479</v>
      </c>
      <c r="J487" s="176" t="s">
        <v>1815</v>
      </c>
      <c r="K487" s="176" t="s">
        <v>2041</v>
      </c>
      <c r="L487" s="204">
        <v>46161.525694444441</v>
      </c>
      <c r="M487" s="204">
        <v>46161.526388888888</v>
      </c>
      <c r="N487" s="176" t="s">
        <v>1698</v>
      </c>
      <c r="O487" s="155" t="s">
        <v>207</v>
      </c>
      <c r="P487" s="90"/>
      <c r="Q487" s="144" t="s">
        <v>207</v>
      </c>
      <c r="R487" s="90"/>
      <c r="S487" s="144" t="s">
        <v>207</v>
      </c>
      <c r="T487" s="90"/>
      <c r="U487" s="144" t="s">
        <v>207</v>
      </c>
      <c r="V487" s="90"/>
      <c r="W487" s="144" t="s">
        <v>207</v>
      </c>
      <c r="X487" s="90"/>
      <c r="Y487" s="144" t="s">
        <v>207</v>
      </c>
      <c r="Z487" s="177" t="str">
        <f>IF(AND(O487="",Q487="",S487="",U487="",W487=""),"",IF(OR(AND(O487&lt;&gt;"NA",O487&lt;&gt;"C",O487&lt;&gt;"NC",O487&lt;&gt;"SF",O487&lt;&gt;""),AND(Q487&lt;&gt;"NA",Q487&lt;&gt;"C",Q487&lt;&gt;"NC",Q487&lt;&gt;"SF",Q487&lt;&gt;""),AND(S487&lt;&gt;"NA",S487&lt;&gt;"C",S487&lt;&gt;"NC",S487&lt;&gt;"SF",S487&lt;&gt;""),AND(U487&lt;&gt;"NA",U487&lt;&gt;"C",U487&lt;&gt;"NC",U487&lt;&gt;"SF",U487&lt;&gt;""),AND(W487&lt;&gt;"NA",W487&lt;&gt;"C",W487&lt;&gt;"NC",W487&lt;&gt;"SF",W487&lt;&gt;"")),"FALSO",IF(AND(O487="NA",Q487="NA",S487="NA",U487="NA",W487="NA"),"NA",IF(OR(O487="NC",Q487="NC",S487="NC",U487="NC",W487="NC",O487="SF",Q487="SF",S487="SF",U487="SF",W487="SF"),"NC",IF(OR(O487="C",Q487="C",S487="C",U487="C",W487="C"),"C","")))))</f>
        <v>C</v>
      </c>
      <c r="AA487" s="197" t="str">
        <f>IF(AND(Y487="C",Z487="C"),"UTILIZOU O PDA CORRETAMENTE",IF(AND(Y487="C",Z487="NC"),"UTILIZOU O PDA CORRETAMENTE. NÃO HÁ FOTOS DE TODAS AS ETAPAS",IF(AND(Y487="NC",Z487="NC"),"NÃO UTILIZOU O PDA",IF(AND(Y487="NA",Z487="NA"),"NÃO AVALIADO POR FALHA DE SINCRONISMO"))))</f>
        <v>UTILIZOU O PDA CORRETAMENTE</v>
      </c>
      <c r="AB487" s="90" t="s">
        <v>207</v>
      </c>
      <c r="AC487" s="158" t="s">
        <v>6</v>
      </c>
      <c r="AD487" s="149" t="str">
        <f>E487</f>
        <v>SÃO PAULO</v>
      </c>
      <c r="AE487" s="93" t="s">
        <v>64</v>
      </c>
    </row>
    <row r="488" spans="1:31" ht="30" customHeight="1">
      <c r="A488" s="162" t="s">
        <v>201</v>
      </c>
      <c r="B488" s="176">
        <v>2619163290</v>
      </c>
      <c r="C488" s="176" t="s">
        <v>127</v>
      </c>
      <c r="D488" s="176" t="s">
        <v>64</v>
      </c>
      <c r="E488" s="176" t="s">
        <v>5</v>
      </c>
      <c r="F488" s="176" t="s">
        <v>2042</v>
      </c>
      <c r="G488" s="176">
        <v>28</v>
      </c>
      <c r="H488" s="176"/>
      <c r="I488" s="176" t="s">
        <v>1728</v>
      </c>
      <c r="J488" s="176" t="s">
        <v>1591</v>
      </c>
      <c r="K488" s="176" t="s">
        <v>2043</v>
      </c>
      <c r="L488" s="204">
        <v>46239.406944444447</v>
      </c>
      <c r="M488" s="204">
        <v>46239.45208333333</v>
      </c>
      <c r="N488" s="176" t="s">
        <v>243</v>
      </c>
      <c r="O488" s="155" t="s">
        <v>207</v>
      </c>
      <c r="P488" s="90"/>
      <c r="Q488" s="144" t="s">
        <v>207</v>
      </c>
      <c r="R488" s="90"/>
      <c r="S488" s="144" t="s">
        <v>230</v>
      </c>
      <c r="T488" s="90"/>
      <c r="U488" s="144" t="s">
        <v>207</v>
      </c>
      <c r="V488" s="90"/>
      <c r="W488" s="144" t="s">
        <v>207</v>
      </c>
      <c r="X488" s="90"/>
      <c r="Y488" s="144" t="s">
        <v>207</v>
      </c>
      <c r="Z488" s="177" t="str">
        <f>IF(AND(O488="",Q488="",S488="",U488="",W488=""),"",IF(OR(AND(O488&lt;&gt;"NA",O488&lt;&gt;"C",O488&lt;&gt;"NC",O488&lt;&gt;"SF",O488&lt;&gt;""),AND(Q488&lt;&gt;"NA",Q488&lt;&gt;"C",Q488&lt;&gt;"NC",Q488&lt;&gt;"SF",Q488&lt;&gt;""),AND(S488&lt;&gt;"NA",S488&lt;&gt;"C",S488&lt;&gt;"NC",S488&lt;&gt;"SF",S488&lt;&gt;""),AND(U488&lt;&gt;"NA",U488&lt;&gt;"C",U488&lt;&gt;"NC",U488&lt;&gt;"SF",U488&lt;&gt;""),AND(W488&lt;&gt;"NA",W488&lt;&gt;"C",W488&lt;&gt;"NC",W488&lt;&gt;"SF",W488&lt;&gt;"")),"FALSO",IF(AND(O488="NA",Q488="NA",S488="NA",U488="NA",W488="NA"),"NA",IF(OR(O488="NC",Q488="NC",S488="NC",U488="NC",W488="NC",O488="SF",Q488="SF",S488="SF",U488="SF",W488="SF"),"NC",IF(OR(O488="C",Q488="C",S488="C",U488="C",W488="C"),"C","")))))</f>
        <v>NC</v>
      </c>
      <c r="AA488" s="197" t="str">
        <f>IF(AND(Y488="C",Z488="C"),"UTILIZOU O PDA CORRETAMENTE",IF(AND(Y488="C",Z488="NC"),"UTILIZOU O PDA CORRETAMENTE. NÃO HÁ FOTOS DE TODAS AS ETAPAS",IF(AND(Y488="NC",Z488="NC"),"NÃO UTILIZOU O PDA",IF(AND(Y488="NA",Z488="NA"),"NÃO AVALIADO POR FALHA DE SINCRONISMO"))))</f>
        <v>UTILIZOU O PDA CORRETAMENTE. NÃO HÁ FOTOS DE TODAS AS ETAPAS</v>
      </c>
      <c r="AB488" s="90" t="s">
        <v>207</v>
      </c>
      <c r="AC488" s="158" t="s">
        <v>6</v>
      </c>
      <c r="AD488" s="149" t="str">
        <f>E488</f>
        <v>SÃO PAULO</v>
      </c>
      <c r="AE488" s="93" t="s">
        <v>64</v>
      </c>
    </row>
    <row r="489" spans="1:31" ht="30" customHeight="1">
      <c r="A489" s="221" t="s">
        <v>201</v>
      </c>
      <c r="B489" s="222">
        <v>2693239200</v>
      </c>
      <c r="C489" s="222" t="s">
        <v>128</v>
      </c>
      <c r="D489" s="222" t="s">
        <v>64</v>
      </c>
      <c r="E489" s="222" t="s">
        <v>5</v>
      </c>
      <c r="F489" s="222" t="s">
        <v>2044</v>
      </c>
      <c r="G489" s="222">
        <v>505</v>
      </c>
      <c r="H489" s="222" t="s">
        <v>208</v>
      </c>
      <c r="I489" s="222" t="s">
        <v>459</v>
      </c>
      <c r="J489" s="222" t="s">
        <v>1591</v>
      </c>
      <c r="K489" s="222" t="s">
        <v>2045</v>
      </c>
      <c r="L489" s="223">
        <v>46156.36041666667</v>
      </c>
      <c r="M489" s="223">
        <v>46156.366666666669</v>
      </c>
      <c r="N489" s="222" t="s">
        <v>1680</v>
      </c>
      <c r="O489" s="155" t="s">
        <v>207</v>
      </c>
      <c r="P489" s="90"/>
      <c r="Q489" s="144" t="s">
        <v>207</v>
      </c>
      <c r="R489" s="90"/>
      <c r="S489" s="144" t="s">
        <v>207</v>
      </c>
      <c r="T489" s="90"/>
      <c r="U489" s="144" t="s">
        <v>207</v>
      </c>
      <c r="V489" s="90"/>
      <c r="W489" s="144" t="s">
        <v>207</v>
      </c>
      <c r="X489" s="90"/>
      <c r="Y489" s="144" t="s">
        <v>207</v>
      </c>
      <c r="Z489" s="177" t="str">
        <f>IF(AND(O489="",Q489="",S489="",U489="",W489=""),"",IF(OR(AND(O489&lt;&gt;"NA",O489&lt;&gt;"C",O489&lt;&gt;"NC",O489&lt;&gt;"SF",O489&lt;&gt;""),AND(Q489&lt;&gt;"NA",Q489&lt;&gt;"C",Q489&lt;&gt;"NC",Q489&lt;&gt;"SF",Q489&lt;&gt;""),AND(S489&lt;&gt;"NA",S489&lt;&gt;"C",S489&lt;&gt;"NC",S489&lt;&gt;"SF",S489&lt;&gt;""),AND(U489&lt;&gt;"NA",U489&lt;&gt;"C",U489&lt;&gt;"NC",U489&lt;&gt;"SF",U489&lt;&gt;""),AND(W489&lt;&gt;"NA",W489&lt;&gt;"C",W489&lt;&gt;"NC",W489&lt;&gt;"SF",W489&lt;&gt;"")),"FALSO",IF(AND(O489="NA",Q489="NA",S489="NA",U489="NA",W489="NA"),"NA",IF(OR(O489="NC",Q489="NC",S489="NC",U489="NC",W489="NC",O489="SF",Q489="SF",S489="SF",U489="SF",W489="SF"),"NC",IF(OR(O489="C",Q489="C",S489="C",U489="C",W489="C"),"C","")))))</f>
        <v>C</v>
      </c>
      <c r="AA489" s="197" t="str">
        <f>IF(AND(Y489="C",Z489="C"),"UTILIZOU O PDA CORRETAMENTE",IF(AND(Y489="C",Z489="NC"),"UTILIZOU O PDA CORRETAMENTE. NÃO HÁ FOTOS DE TODAS AS ETAPAS",IF(AND(Y489="NC",Z489="NC"),"NÃO UTILIZOU O PDA",IF(AND(Y489="NA",Z489="NA"),"NÃO AVALIADO POR FALHA DE SINCRONISMO"))))</f>
        <v>UTILIZOU O PDA CORRETAMENTE</v>
      </c>
      <c r="AB489" s="90" t="s">
        <v>207</v>
      </c>
      <c r="AC489" s="158" t="s">
        <v>6</v>
      </c>
      <c r="AD489" s="149" t="str">
        <f>E489</f>
        <v>SÃO PAULO</v>
      </c>
      <c r="AE489" s="93" t="s">
        <v>64</v>
      </c>
    </row>
    <row r="490" spans="1:31" ht="30" customHeight="1">
      <c r="A490" s="162" t="s">
        <v>201</v>
      </c>
      <c r="B490" s="176">
        <v>2619827086</v>
      </c>
      <c r="C490" s="176" t="s">
        <v>128</v>
      </c>
      <c r="D490" s="176" t="s">
        <v>64</v>
      </c>
      <c r="E490" s="176" t="s">
        <v>5</v>
      </c>
      <c r="F490" s="176" t="s">
        <v>2046</v>
      </c>
      <c r="G490" s="176">
        <v>213</v>
      </c>
      <c r="H490" s="176" t="s">
        <v>217</v>
      </c>
      <c r="I490" s="176" t="s">
        <v>439</v>
      </c>
      <c r="J490" s="176" t="s">
        <v>1591</v>
      </c>
      <c r="K490" s="176" t="s">
        <v>2047</v>
      </c>
      <c r="L490" s="204">
        <v>46154.413888888892</v>
      </c>
      <c r="M490" s="204">
        <v>46154.416666666664</v>
      </c>
      <c r="N490" s="176" t="s">
        <v>1614</v>
      </c>
      <c r="O490" s="155" t="s">
        <v>207</v>
      </c>
      <c r="P490" s="90"/>
      <c r="Q490" s="144" t="s">
        <v>207</v>
      </c>
      <c r="R490" s="90"/>
      <c r="S490" s="144" t="s">
        <v>207</v>
      </c>
      <c r="T490" s="90"/>
      <c r="U490" s="144" t="s">
        <v>207</v>
      </c>
      <c r="V490" s="90"/>
      <c r="W490" s="144" t="s">
        <v>207</v>
      </c>
      <c r="X490" s="90"/>
      <c r="Y490" s="144" t="s">
        <v>207</v>
      </c>
      <c r="Z490" s="177" t="str">
        <f>IF(AND(O490="",Q490="",S490="",U490="",W490=""),"",IF(OR(AND(O490&lt;&gt;"NA",O490&lt;&gt;"C",O490&lt;&gt;"NC",O490&lt;&gt;"SF",O490&lt;&gt;""),AND(Q490&lt;&gt;"NA",Q490&lt;&gt;"C",Q490&lt;&gt;"NC",Q490&lt;&gt;"SF",Q490&lt;&gt;""),AND(S490&lt;&gt;"NA",S490&lt;&gt;"C",S490&lt;&gt;"NC",S490&lt;&gt;"SF",S490&lt;&gt;""),AND(U490&lt;&gt;"NA",U490&lt;&gt;"C",U490&lt;&gt;"NC",U490&lt;&gt;"SF",U490&lt;&gt;""),AND(W490&lt;&gt;"NA",W490&lt;&gt;"C",W490&lt;&gt;"NC",W490&lt;&gt;"SF",W490&lt;&gt;"")),"FALSO",IF(AND(O490="NA",Q490="NA",S490="NA",U490="NA",W490="NA"),"NA",IF(OR(O490="NC",Q490="NC",S490="NC",U490="NC",W490="NC",O490="SF",Q490="SF",S490="SF",U490="SF",W490="SF"),"NC",IF(OR(O490="C",Q490="C",S490="C",U490="C",W490="C"),"C","")))))</f>
        <v>C</v>
      </c>
      <c r="AA490" s="197" t="str">
        <f>IF(AND(Y490="C",Z490="C"),"UTILIZOU O PDA CORRETAMENTE",IF(AND(Y490="C",Z490="NC"),"UTILIZOU O PDA CORRETAMENTE. NÃO HÁ FOTOS DE TODAS AS ETAPAS",IF(AND(Y490="NC",Z490="NC"),"NÃO UTILIZOU O PDA",IF(AND(Y490="NA",Z490="NA"),"NÃO AVALIADO POR FALHA DE SINCRONISMO"))))</f>
        <v>UTILIZOU O PDA CORRETAMENTE</v>
      </c>
      <c r="AB490" s="90" t="s">
        <v>207</v>
      </c>
      <c r="AC490" s="158" t="s">
        <v>6</v>
      </c>
      <c r="AD490" s="149" t="str">
        <f>E490</f>
        <v>SÃO PAULO</v>
      </c>
      <c r="AE490" s="93" t="s">
        <v>64</v>
      </c>
    </row>
    <row r="491" spans="1:31" ht="30" customHeight="1">
      <c r="A491" s="162" t="s">
        <v>201</v>
      </c>
      <c r="B491" s="176">
        <v>2618616387</v>
      </c>
      <c r="C491" s="176" t="s">
        <v>132</v>
      </c>
      <c r="D491" s="176" t="s">
        <v>64</v>
      </c>
      <c r="E491" s="176" t="s">
        <v>5</v>
      </c>
      <c r="F491" s="176" t="s">
        <v>2048</v>
      </c>
      <c r="G491" s="176">
        <v>60</v>
      </c>
      <c r="H491" s="176" t="s">
        <v>285</v>
      </c>
      <c r="I491" s="176" t="s">
        <v>325</v>
      </c>
      <c r="J491" s="176" t="s">
        <v>1591</v>
      </c>
      <c r="K491" s="176" t="s">
        <v>217</v>
      </c>
      <c r="L491" s="204">
        <v>46147.567361111112</v>
      </c>
      <c r="M491" s="204">
        <v>46147.568749999999</v>
      </c>
      <c r="N491" s="176" t="s">
        <v>1596</v>
      </c>
      <c r="O491" s="155" t="s">
        <v>207</v>
      </c>
      <c r="P491" s="90"/>
      <c r="Q491" s="144" t="s">
        <v>207</v>
      </c>
      <c r="R491" s="90"/>
      <c r="S491" s="144" t="s">
        <v>207</v>
      </c>
      <c r="T491" s="90"/>
      <c r="U491" s="144" t="s">
        <v>207</v>
      </c>
      <c r="V491" s="90"/>
      <c r="W491" s="144" t="s">
        <v>207</v>
      </c>
      <c r="X491" s="90"/>
      <c r="Y491" s="144" t="s">
        <v>207</v>
      </c>
      <c r="Z491" s="177" t="str">
        <f>IF(AND(O491="",Q491="",S491="",U491="",W491=""),"",IF(OR(AND(O491&lt;&gt;"NA",O491&lt;&gt;"C",O491&lt;&gt;"NC",O491&lt;&gt;"SF",O491&lt;&gt;""),AND(Q491&lt;&gt;"NA",Q491&lt;&gt;"C",Q491&lt;&gt;"NC",Q491&lt;&gt;"SF",Q491&lt;&gt;""),AND(S491&lt;&gt;"NA",S491&lt;&gt;"C",S491&lt;&gt;"NC",S491&lt;&gt;"SF",S491&lt;&gt;""),AND(U491&lt;&gt;"NA",U491&lt;&gt;"C",U491&lt;&gt;"NC",U491&lt;&gt;"SF",U491&lt;&gt;""),AND(W491&lt;&gt;"NA",W491&lt;&gt;"C",W491&lt;&gt;"NC",W491&lt;&gt;"SF",W491&lt;&gt;"")),"FALSO",IF(AND(O491="NA",Q491="NA",S491="NA",U491="NA",W491="NA"),"NA",IF(OR(O491="NC",Q491="NC",S491="NC",U491="NC",W491="NC",O491="SF",Q491="SF",S491="SF",U491="SF",W491="SF"),"NC",IF(OR(O491="C",Q491="C",S491="C",U491="C",W491="C"),"C","")))))</f>
        <v>C</v>
      </c>
      <c r="AA491" s="197" t="str">
        <f>IF(AND(Y491="C",Z491="C"),"UTILIZOU O PDA CORRETAMENTE",IF(AND(Y491="C",Z491="NC"),"UTILIZOU O PDA CORRETAMENTE. NÃO HÁ FOTOS DE TODAS AS ETAPAS",IF(AND(Y491="NC",Z491="NC"),"NÃO UTILIZOU O PDA",IF(AND(Y491="NA",Z491="NA"),"NÃO AVALIADO POR FALHA DE SINCRONISMO"))))</f>
        <v>UTILIZOU O PDA CORRETAMENTE</v>
      </c>
      <c r="AB491" s="90" t="s">
        <v>207</v>
      </c>
      <c r="AC491" s="158" t="s">
        <v>6</v>
      </c>
      <c r="AD491" s="149" t="str">
        <f>E491</f>
        <v>SÃO PAULO</v>
      </c>
      <c r="AE491" s="93" t="s">
        <v>64</v>
      </c>
    </row>
    <row r="492" spans="1:31" ht="30" customHeight="1">
      <c r="A492" s="162" t="s">
        <v>201</v>
      </c>
      <c r="B492" s="176">
        <v>2693575153</v>
      </c>
      <c r="C492" s="176" t="s">
        <v>128</v>
      </c>
      <c r="D492" s="176" t="s">
        <v>64</v>
      </c>
      <c r="E492" s="176" t="s">
        <v>5</v>
      </c>
      <c r="F492" s="176" t="s">
        <v>2048</v>
      </c>
      <c r="G492" s="176">
        <v>112</v>
      </c>
      <c r="H492" s="176" t="s">
        <v>217</v>
      </c>
      <c r="I492" s="176" t="s">
        <v>325</v>
      </c>
      <c r="J492" s="176" t="s">
        <v>1594</v>
      </c>
      <c r="K492" s="176" t="s">
        <v>217</v>
      </c>
      <c r="L492" s="204">
        <v>46160.506944444445</v>
      </c>
      <c r="M492" s="204">
        <v>46160.520138888889</v>
      </c>
      <c r="N492" s="176" t="s">
        <v>1596</v>
      </c>
      <c r="O492" s="155" t="s">
        <v>207</v>
      </c>
      <c r="P492" s="90"/>
      <c r="Q492" s="144" t="s">
        <v>207</v>
      </c>
      <c r="R492" s="90"/>
      <c r="S492" s="144" t="s">
        <v>207</v>
      </c>
      <c r="T492" s="90"/>
      <c r="U492" s="144" t="s">
        <v>207</v>
      </c>
      <c r="V492" s="90"/>
      <c r="W492" s="144" t="s">
        <v>207</v>
      </c>
      <c r="X492" s="90"/>
      <c r="Y492" s="144" t="s">
        <v>207</v>
      </c>
      <c r="Z492" s="177" t="str">
        <f>IF(AND(O492="",Q492="",S492="",U492="",W492=""),"",IF(OR(AND(O492&lt;&gt;"NA",O492&lt;&gt;"C",O492&lt;&gt;"NC",O492&lt;&gt;"SF",O492&lt;&gt;""),AND(Q492&lt;&gt;"NA",Q492&lt;&gt;"C",Q492&lt;&gt;"NC",Q492&lt;&gt;"SF",Q492&lt;&gt;""),AND(S492&lt;&gt;"NA",S492&lt;&gt;"C",S492&lt;&gt;"NC",S492&lt;&gt;"SF",S492&lt;&gt;""),AND(U492&lt;&gt;"NA",U492&lt;&gt;"C",U492&lt;&gt;"NC",U492&lt;&gt;"SF",U492&lt;&gt;""),AND(W492&lt;&gt;"NA",W492&lt;&gt;"C",W492&lt;&gt;"NC",W492&lt;&gt;"SF",W492&lt;&gt;"")),"FALSO",IF(AND(O492="NA",Q492="NA",S492="NA",U492="NA",W492="NA"),"NA",IF(OR(O492="NC",Q492="NC",S492="NC",U492="NC",W492="NC",O492="SF",Q492="SF",S492="SF",U492="SF",W492="SF"),"NC",IF(OR(O492="C",Q492="C",S492="C",U492="C",W492="C"),"C","")))))</f>
        <v>C</v>
      </c>
      <c r="AA492" s="197" t="str">
        <f>IF(AND(Y492="C",Z492="C"),"UTILIZOU O PDA CORRETAMENTE",IF(AND(Y492="C",Z492="NC"),"UTILIZOU O PDA CORRETAMENTE. NÃO HÁ FOTOS DE TODAS AS ETAPAS",IF(AND(Y492="NC",Z492="NC"),"NÃO UTILIZOU O PDA",IF(AND(Y492="NA",Z492="NA"),"NÃO AVALIADO POR FALHA DE SINCRONISMO"))))</f>
        <v>UTILIZOU O PDA CORRETAMENTE</v>
      </c>
      <c r="AB492" s="90" t="s">
        <v>207</v>
      </c>
      <c r="AC492" s="158" t="s">
        <v>6</v>
      </c>
      <c r="AD492" s="149" t="str">
        <f>E492</f>
        <v>SÃO PAULO</v>
      </c>
      <c r="AE492" s="93" t="s">
        <v>64</v>
      </c>
    </row>
    <row r="493" spans="1:31" ht="30" customHeight="1">
      <c r="A493" s="162" t="s">
        <v>201</v>
      </c>
      <c r="B493" s="176">
        <v>2621886965</v>
      </c>
      <c r="C493" s="176" t="s">
        <v>131</v>
      </c>
      <c r="D493" s="176" t="s">
        <v>64</v>
      </c>
      <c r="E493" s="176" t="s">
        <v>5</v>
      </c>
      <c r="F493" s="176" t="s">
        <v>2049</v>
      </c>
      <c r="G493" s="176">
        <v>174</v>
      </c>
      <c r="H493" s="176" t="s">
        <v>217</v>
      </c>
      <c r="I493" s="176" t="s">
        <v>427</v>
      </c>
      <c r="J493" s="176" t="s">
        <v>1594</v>
      </c>
      <c r="K493" s="176" t="s">
        <v>217</v>
      </c>
      <c r="L493" s="204">
        <v>46168.381944444445</v>
      </c>
      <c r="M493" s="204">
        <v>46168.407638888886</v>
      </c>
      <c r="N493" s="176" t="s">
        <v>1596</v>
      </c>
      <c r="O493" s="155" t="s">
        <v>207</v>
      </c>
      <c r="P493" s="90"/>
      <c r="Q493" s="144" t="s">
        <v>207</v>
      </c>
      <c r="R493" s="90"/>
      <c r="S493" s="144" t="s">
        <v>207</v>
      </c>
      <c r="T493" s="90"/>
      <c r="U493" s="144" t="s">
        <v>207</v>
      </c>
      <c r="V493" s="90"/>
      <c r="W493" s="144" t="s">
        <v>207</v>
      </c>
      <c r="X493" s="90"/>
      <c r="Y493" s="144" t="s">
        <v>207</v>
      </c>
      <c r="Z493" s="177" t="str">
        <f>IF(AND(O493="",Q493="",S493="",U493="",W493=""),"",IF(OR(AND(O493&lt;&gt;"NA",O493&lt;&gt;"C",O493&lt;&gt;"NC",O493&lt;&gt;"SF",O493&lt;&gt;""),AND(Q493&lt;&gt;"NA",Q493&lt;&gt;"C",Q493&lt;&gt;"NC",Q493&lt;&gt;"SF",Q493&lt;&gt;""),AND(S493&lt;&gt;"NA",S493&lt;&gt;"C",S493&lt;&gt;"NC",S493&lt;&gt;"SF",S493&lt;&gt;""),AND(U493&lt;&gt;"NA",U493&lt;&gt;"C",U493&lt;&gt;"NC",U493&lt;&gt;"SF",U493&lt;&gt;""),AND(W493&lt;&gt;"NA",W493&lt;&gt;"C",W493&lt;&gt;"NC",W493&lt;&gt;"SF",W493&lt;&gt;"")),"FALSO",IF(AND(O493="NA",Q493="NA",S493="NA",U493="NA",W493="NA"),"NA",IF(OR(O493="NC",Q493="NC",S493="NC",U493="NC",W493="NC",O493="SF",Q493="SF",S493="SF",U493="SF",W493="SF"),"NC",IF(OR(O493="C",Q493="C",S493="C",U493="C",W493="C"),"C","")))))</f>
        <v>C</v>
      </c>
      <c r="AA493" s="197" t="str">
        <f>IF(AND(Y493="C",Z493="C"),"UTILIZOU O PDA CORRETAMENTE",IF(AND(Y493="C",Z493="NC"),"UTILIZOU O PDA CORRETAMENTE. NÃO HÁ FOTOS DE TODAS AS ETAPAS",IF(AND(Y493="NC",Z493="NC"),"NÃO UTILIZOU O PDA",IF(AND(Y493="NA",Z493="NA"),"NÃO AVALIADO POR FALHA DE SINCRONISMO"))))</f>
        <v>UTILIZOU O PDA CORRETAMENTE</v>
      </c>
      <c r="AB493" s="90" t="s">
        <v>207</v>
      </c>
      <c r="AC493" s="158" t="s">
        <v>6</v>
      </c>
      <c r="AD493" s="149" t="str">
        <f>E493</f>
        <v>SÃO PAULO</v>
      </c>
      <c r="AE493" s="93" t="s">
        <v>64</v>
      </c>
    </row>
    <row r="494" spans="1:31" ht="30" customHeight="1">
      <c r="A494" s="162" t="s">
        <v>201</v>
      </c>
      <c r="B494" s="176">
        <v>2693771726</v>
      </c>
      <c r="C494" s="176" t="s">
        <v>132</v>
      </c>
      <c r="D494" s="176" t="s">
        <v>64</v>
      </c>
      <c r="E494" s="176" t="s">
        <v>5</v>
      </c>
      <c r="F494" s="176" t="s">
        <v>2050</v>
      </c>
      <c r="G494" s="176">
        <v>8</v>
      </c>
      <c r="H494" s="176" t="s">
        <v>285</v>
      </c>
      <c r="I494" s="176" t="s">
        <v>671</v>
      </c>
      <c r="J494" s="176" t="s">
        <v>1594</v>
      </c>
      <c r="K494" s="176" t="s">
        <v>1679</v>
      </c>
      <c r="L494" s="204">
        <v>46162.592361111114</v>
      </c>
      <c r="M494" s="204">
        <v>46162.597222222219</v>
      </c>
      <c r="N494" s="176" t="s">
        <v>1680</v>
      </c>
      <c r="O494" s="155" t="s">
        <v>207</v>
      </c>
      <c r="P494" s="90"/>
      <c r="Q494" s="144" t="s">
        <v>207</v>
      </c>
      <c r="R494" s="90"/>
      <c r="S494" s="144" t="s">
        <v>207</v>
      </c>
      <c r="T494" s="90"/>
      <c r="U494" s="144" t="s">
        <v>207</v>
      </c>
      <c r="V494" s="90"/>
      <c r="W494" s="144" t="s">
        <v>207</v>
      </c>
      <c r="X494" s="90"/>
      <c r="Y494" s="144" t="s">
        <v>207</v>
      </c>
      <c r="Z494" s="177" t="str">
        <f>IF(AND(O494="",Q494="",S494="",U494="",W494=""),"",IF(OR(AND(O494&lt;&gt;"NA",O494&lt;&gt;"C",O494&lt;&gt;"NC",O494&lt;&gt;"SF",O494&lt;&gt;""),AND(Q494&lt;&gt;"NA",Q494&lt;&gt;"C",Q494&lt;&gt;"NC",Q494&lt;&gt;"SF",Q494&lt;&gt;""),AND(S494&lt;&gt;"NA",S494&lt;&gt;"C",S494&lt;&gt;"NC",S494&lt;&gt;"SF",S494&lt;&gt;""),AND(U494&lt;&gt;"NA",U494&lt;&gt;"C",U494&lt;&gt;"NC",U494&lt;&gt;"SF",U494&lt;&gt;""),AND(W494&lt;&gt;"NA",W494&lt;&gt;"C",W494&lt;&gt;"NC",W494&lt;&gt;"SF",W494&lt;&gt;"")),"FALSO",IF(AND(O494="NA",Q494="NA",S494="NA",U494="NA",W494="NA"),"NA",IF(OR(O494="NC",Q494="NC",S494="NC",U494="NC",W494="NC",O494="SF",Q494="SF",S494="SF",U494="SF",W494="SF"),"NC",IF(OR(O494="C",Q494="C",S494="C",U494="C",W494="C"),"C","")))))</f>
        <v>C</v>
      </c>
      <c r="AA494" s="197" t="str">
        <f>IF(AND(Y494="C",Z494="C"),"UTILIZOU O PDA CORRETAMENTE",IF(AND(Y494="C",Z494="NC"),"UTILIZOU O PDA CORRETAMENTE. NÃO HÁ FOTOS DE TODAS AS ETAPAS",IF(AND(Y494="NC",Z494="NC"),"NÃO UTILIZOU O PDA",IF(AND(Y494="NA",Z494="NA"),"NÃO AVALIADO POR FALHA DE SINCRONISMO"))))</f>
        <v>UTILIZOU O PDA CORRETAMENTE</v>
      </c>
      <c r="AB494" s="90" t="s">
        <v>207</v>
      </c>
      <c r="AC494" s="158" t="s">
        <v>6</v>
      </c>
      <c r="AD494" s="149" t="str">
        <f>E494</f>
        <v>SÃO PAULO</v>
      </c>
      <c r="AE494" s="93" t="s">
        <v>64</v>
      </c>
    </row>
    <row r="495" spans="1:31" ht="30" customHeight="1">
      <c r="A495" s="162" t="s">
        <v>201</v>
      </c>
      <c r="B495" s="176">
        <v>2694166431</v>
      </c>
      <c r="C495" s="176" t="s">
        <v>128</v>
      </c>
      <c r="D495" s="176" t="s">
        <v>64</v>
      </c>
      <c r="E495" s="176" t="s">
        <v>5</v>
      </c>
      <c r="F495" s="176" t="s">
        <v>2051</v>
      </c>
      <c r="G495" s="176">
        <v>206</v>
      </c>
      <c r="H495" s="176"/>
      <c r="I495" s="176" t="s">
        <v>316</v>
      </c>
      <c r="J495" s="176" t="s">
        <v>1591</v>
      </c>
      <c r="K495" s="176"/>
      <c r="L495" s="204">
        <v>46168.442361111112</v>
      </c>
      <c r="M495" s="204">
        <v>46168.448611111111</v>
      </c>
      <c r="N495" s="176" t="s">
        <v>1636</v>
      </c>
      <c r="O495" s="155" t="s">
        <v>207</v>
      </c>
      <c r="P495" s="90"/>
      <c r="Q495" s="144" t="s">
        <v>207</v>
      </c>
      <c r="R495" s="90"/>
      <c r="S495" s="144" t="s">
        <v>207</v>
      </c>
      <c r="T495" s="90"/>
      <c r="U495" s="144" t="s">
        <v>207</v>
      </c>
      <c r="V495" s="90"/>
      <c r="W495" s="144" t="s">
        <v>207</v>
      </c>
      <c r="X495" s="90"/>
      <c r="Y495" s="144" t="s">
        <v>207</v>
      </c>
      <c r="Z495" s="177" t="str">
        <f>IF(AND(O495="",Q495="",S495="",U495="",W495=""),"",IF(OR(AND(O495&lt;&gt;"NA",O495&lt;&gt;"C",O495&lt;&gt;"NC",O495&lt;&gt;"SF",O495&lt;&gt;""),AND(Q495&lt;&gt;"NA",Q495&lt;&gt;"C",Q495&lt;&gt;"NC",Q495&lt;&gt;"SF",Q495&lt;&gt;""),AND(S495&lt;&gt;"NA",S495&lt;&gt;"C",S495&lt;&gt;"NC",S495&lt;&gt;"SF",S495&lt;&gt;""),AND(U495&lt;&gt;"NA",U495&lt;&gt;"C",U495&lt;&gt;"NC",U495&lt;&gt;"SF",U495&lt;&gt;""),AND(W495&lt;&gt;"NA",W495&lt;&gt;"C",W495&lt;&gt;"NC",W495&lt;&gt;"SF",W495&lt;&gt;"")),"FALSO",IF(AND(O495="NA",Q495="NA",S495="NA",U495="NA",W495="NA"),"NA",IF(OR(O495="NC",Q495="NC",S495="NC",U495="NC",W495="NC",O495="SF",Q495="SF",S495="SF",U495="SF",W495="SF"),"NC",IF(OR(O495="C",Q495="C",S495="C",U495="C",W495="C"),"C","")))))</f>
        <v>C</v>
      </c>
      <c r="AA495" s="197" t="str">
        <f>IF(AND(Y495="C",Z495="C"),"UTILIZOU O PDA CORRETAMENTE",IF(AND(Y495="C",Z495="NC"),"UTILIZOU O PDA CORRETAMENTE. NÃO HÁ FOTOS DE TODAS AS ETAPAS",IF(AND(Y495="NC",Z495="NC"),"NÃO UTILIZOU O PDA",IF(AND(Y495="NA",Z495="NA"),"NÃO AVALIADO POR FALHA DE SINCRONISMO"))))</f>
        <v>UTILIZOU O PDA CORRETAMENTE</v>
      </c>
      <c r="AB495" s="90" t="s">
        <v>207</v>
      </c>
      <c r="AC495" s="158" t="s">
        <v>6</v>
      </c>
      <c r="AD495" s="149" t="str">
        <f>E495</f>
        <v>SÃO PAULO</v>
      </c>
      <c r="AE495" s="93" t="s">
        <v>64</v>
      </c>
    </row>
    <row r="496" spans="1:31" ht="30" customHeight="1">
      <c r="A496" s="162" t="s">
        <v>201</v>
      </c>
      <c r="B496" s="176">
        <v>2692308630</v>
      </c>
      <c r="C496" s="176" t="s">
        <v>128</v>
      </c>
      <c r="D496" s="176" t="s">
        <v>64</v>
      </c>
      <c r="E496" s="176" t="s">
        <v>5</v>
      </c>
      <c r="F496" s="176" t="s">
        <v>2052</v>
      </c>
      <c r="G496" s="176">
        <v>35</v>
      </c>
      <c r="H496" s="176"/>
      <c r="I496" s="176" t="s">
        <v>283</v>
      </c>
      <c r="J496" s="176" t="s">
        <v>1618</v>
      </c>
      <c r="K496" s="176" t="s">
        <v>2053</v>
      </c>
      <c r="L496" s="204">
        <v>46147.419444444444</v>
      </c>
      <c r="M496" s="204">
        <v>46147.432638888888</v>
      </c>
      <c r="N496" s="176" t="s">
        <v>1598</v>
      </c>
      <c r="O496" s="155" t="s">
        <v>207</v>
      </c>
      <c r="P496" s="90"/>
      <c r="Q496" s="144" t="s">
        <v>207</v>
      </c>
      <c r="R496" s="90"/>
      <c r="S496" s="144" t="s">
        <v>230</v>
      </c>
      <c r="T496" s="90"/>
      <c r="U496" s="144" t="s">
        <v>207</v>
      </c>
      <c r="V496" s="90"/>
      <c r="W496" s="144" t="s">
        <v>207</v>
      </c>
      <c r="X496" s="90"/>
      <c r="Y496" s="144" t="s">
        <v>207</v>
      </c>
      <c r="Z496" s="177" t="str">
        <f>IF(AND(O496="",Q496="",S496="",U496="",W496=""),"",IF(OR(AND(O496&lt;&gt;"NA",O496&lt;&gt;"C",O496&lt;&gt;"NC",O496&lt;&gt;"SF",O496&lt;&gt;""),AND(Q496&lt;&gt;"NA",Q496&lt;&gt;"C",Q496&lt;&gt;"NC",Q496&lt;&gt;"SF",Q496&lt;&gt;""),AND(S496&lt;&gt;"NA",S496&lt;&gt;"C",S496&lt;&gt;"NC",S496&lt;&gt;"SF",S496&lt;&gt;""),AND(U496&lt;&gt;"NA",U496&lt;&gt;"C",U496&lt;&gt;"NC",U496&lt;&gt;"SF",U496&lt;&gt;""),AND(W496&lt;&gt;"NA",W496&lt;&gt;"C",W496&lt;&gt;"NC",W496&lt;&gt;"SF",W496&lt;&gt;"")),"FALSO",IF(AND(O496="NA",Q496="NA",S496="NA",U496="NA",W496="NA"),"NA",IF(OR(O496="NC",Q496="NC",S496="NC",U496="NC",W496="NC",O496="SF",Q496="SF",S496="SF",U496="SF",W496="SF"),"NC",IF(OR(O496="C",Q496="C",S496="C",U496="C",W496="C"),"C","")))))</f>
        <v>NC</v>
      </c>
      <c r="AA496" s="197" t="str">
        <f>IF(AND(Y496="C",Z496="C"),"UTILIZOU O PDA CORRETAMENTE",IF(AND(Y496="C",Z496="NC"),"UTILIZOU O PDA CORRETAMENTE. NÃO HÁ FOTOS DE TODAS AS ETAPAS",IF(AND(Y496="NC",Z496="NC"),"NÃO UTILIZOU O PDA",IF(AND(Y496="NA",Z496="NA"),"NÃO AVALIADO POR FALHA DE SINCRONISMO"))))</f>
        <v>UTILIZOU O PDA CORRETAMENTE. NÃO HÁ FOTOS DE TODAS AS ETAPAS</v>
      </c>
      <c r="AB496" s="90" t="s">
        <v>207</v>
      </c>
      <c r="AC496" s="158" t="s">
        <v>6</v>
      </c>
      <c r="AD496" s="149" t="str">
        <f>E496</f>
        <v>SÃO PAULO</v>
      </c>
      <c r="AE496" s="93" t="s">
        <v>64</v>
      </c>
    </row>
    <row r="497" spans="1:31" ht="30" customHeight="1">
      <c r="A497" s="162" t="s">
        <v>201</v>
      </c>
      <c r="B497" s="176">
        <v>2693222220</v>
      </c>
      <c r="C497" s="176" t="s">
        <v>131</v>
      </c>
      <c r="D497" s="176" t="s">
        <v>64</v>
      </c>
      <c r="E497" s="176" t="s">
        <v>5</v>
      </c>
      <c r="F497" s="176" t="s">
        <v>2054</v>
      </c>
      <c r="G497" s="176">
        <v>4</v>
      </c>
      <c r="H497" s="176"/>
      <c r="I497" s="176" t="s">
        <v>479</v>
      </c>
      <c r="J497" s="176" t="s">
        <v>1594</v>
      </c>
      <c r="K497" s="176"/>
      <c r="L497" s="204">
        <v>46155.534722222219</v>
      </c>
      <c r="M497" s="204">
        <v>46155.541666666664</v>
      </c>
      <c r="N497" s="176" t="s">
        <v>1612</v>
      </c>
      <c r="O497" s="155" t="s">
        <v>207</v>
      </c>
      <c r="P497" s="90"/>
      <c r="Q497" s="144" t="s">
        <v>207</v>
      </c>
      <c r="R497" s="90"/>
      <c r="S497" s="144" t="s">
        <v>207</v>
      </c>
      <c r="T497" s="90"/>
      <c r="U497" s="144" t="s">
        <v>207</v>
      </c>
      <c r="V497" s="90"/>
      <c r="W497" s="144" t="s">
        <v>207</v>
      </c>
      <c r="X497" s="90"/>
      <c r="Y497" s="144" t="s">
        <v>207</v>
      </c>
      <c r="Z497" s="177" t="str">
        <f>IF(AND(O497="",Q497="",S497="",U497="",W497=""),"",IF(OR(AND(O497&lt;&gt;"NA",O497&lt;&gt;"C",O497&lt;&gt;"NC",O497&lt;&gt;"SF",O497&lt;&gt;""),AND(Q497&lt;&gt;"NA",Q497&lt;&gt;"C",Q497&lt;&gt;"NC",Q497&lt;&gt;"SF",Q497&lt;&gt;""),AND(S497&lt;&gt;"NA",S497&lt;&gt;"C",S497&lt;&gt;"NC",S497&lt;&gt;"SF",S497&lt;&gt;""),AND(U497&lt;&gt;"NA",U497&lt;&gt;"C",U497&lt;&gt;"NC",U497&lt;&gt;"SF",U497&lt;&gt;""),AND(W497&lt;&gt;"NA",W497&lt;&gt;"C",W497&lt;&gt;"NC",W497&lt;&gt;"SF",W497&lt;&gt;"")),"FALSO",IF(AND(O497="NA",Q497="NA",S497="NA",U497="NA",W497="NA"),"NA",IF(OR(O497="NC",Q497="NC",S497="NC",U497="NC",W497="NC",O497="SF",Q497="SF",S497="SF",U497="SF",W497="SF"),"NC",IF(OR(O497="C",Q497="C",S497="C",U497="C",W497="C"),"C","")))))</f>
        <v>C</v>
      </c>
      <c r="AA497" s="197" t="str">
        <f>IF(AND(Y497="C",Z497="C"),"UTILIZOU O PDA CORRETAMENTE",IF(AND(Y497="C",Z497="NC"),"UTILIZOU O PDA CORRETAMENTE. NÃO HÁ FOTOS DE TODAS AS ETAPAS",IF(AND(Y497="NC",Z497="NC"),"NÃO UTILIZOU O PDA",IF(AND(Y497="NA",Z497="NA"),"NÃO AVALIADO POR FALHA DE SINCRONISMO"))))</f>
        <v>UTILIZOU O PDA CORRETAMENTE</v>
      </c>
      <c r="AB497" s="90" t="s">
        <v>207</v>
      </c>
      <c r="AC497" s="158" t="s">
        <v>6</v>
      </c>
      <c r="AD497" s="149" t="str">
        <f>E497</f>
        <v>SÃO PAULO</v>
      </c>
      <c r="AE497" s="93" t="s">
        <v>64</v>
      </c>
    </row>
    <row r="498" spans="1:31" ht="30" customHeight="1">
      <c r="A498" s="162" t="s">
        <v>201</v>
      </c>
      <c r="B498" s="176">
        <v>2621278769</v>
      </c>
      <c r="C498" s="176" t="s">
        <v>135</v>
      </c>
      <c r="D498" s="176" t="s">
        <v>125</v>
      </c>
      <c r="E498" s="176" t="s">
        <v>5</v>
      </c>
      <c r="F498" s="176" t="s">
        <v>2055</v>
      </c>
      <c r="G498" s="176">
        <v>104</v>
      </c>
      <c r="H498" s="176" t="s">
        <v>217</v>
      </c>
      <c r="I498" s="176" t="s">
        <v>439</v>
      </c>
      <c r="J498" s="176" t="s">
        <v>1600</v>
      </c>
      <c r="K498" s="176" t="s">
        <v>217</v>
      </c>
      <c r="L498" s="204">
        <v>46163.536111111112</v>
      </c>
      <c r="M498" s="204">
        <v>46163.569444444445</v>
      </c>
      <c r="N498" s="176" t="s">
        <v>270</v>
      </c>
      <c r="O498" s="155" t="s">
        <v>207</v>
      </c>
      <c r="P498" s="90"/>
      <c r="Q498" s="144" t="s">
        <v>207</v>
      </c>
      <c r="R498" s="90"/>
      <c r="S498" s="144" t="s">
        <v>207</v>
      </c>
      <c r="T498" s="90"/>
      <c r="U498" s="144" t="s">
        <v>207</v>
      </c>
      <c r="V498" s="90"/>
      <c r="W498" s="144" t="s">
        <v>207</v>
      </c>
      <c r="X498" s="90"/>
      <c r="Y498" s="144" t="s">
        <v>207</v>
      </c>
      <c r="Z498" s="177" t="str">
        <f>IF(AND(O498="",Q498="",S498="",U498="",W498=""),"",IF(OR(AND(O498&lt;&gt;"NA",O498&lt;&gt;"C",O498&lt;&gt;"NC",O498&lt;&gt;"SF",O498&lt;&gt;""),AND(Q498&lt;&gt;"NA",Q498&lt;&gt;"C",Q498&lt;&gt;"NC",Q498&lt;&gt;"SF",Q498&lt;&gt;""),AND(S498&lt;&gt;"NA",S498&lt;&gt;"C",S498&lt;&gt;"NC",S498&lt;&gt;"SF",S498&lt;&gt;""),AND(U498&lt;&gt;"NA",U498&lt;&gt;"C",U498&lt;&gt;"NC",U498&lt;&gt;"SF",U498&lt;&gt;""),AND(W498&lt;&gt;"NA",W498&lt;&gt;"C",W498&lt;&gt;"NC",W498&lt;&gt;"SF",W498&lt;&gt;"")),"FALSO",IF(AND(O498="NA",Q498="NA",S498="NA",U498="NA",W498="NA"),"NA",IF(OR(O498="NC",Q498="NC",S498="NC",U498="NC",W498="NC",O498="SF",Q498="SF",S498="SF",U498="SF",W498="SF"),"NC",IF(OR(O498="C",Q498="C",S498="C",U498="C",W498="C"),"C","")))))</f>
        <v>C</v>
      </c>
      <c r="AA498" s="197" t="str">
        <f>IF(AND(Y498="C",Z498="C"),"UTILIZOU O PDA CORRETAMENTE",IF(AND(Y498="C",Z498="NC"),"UTILIZOU O PDA CORRETAMENTE. NÃO HÁ FOTOS DE TODAS AS ETAPAS",IF(AND(Y498="NC",Z498="NC"),"NÃO UTILIZOU O PDA",IF(AND(Y498="NA",Z498="NA"),"NÃO AVALIADO POR FALHA DE SINCRONISMO"))))</f>
        <v>UTILIZOU O PDA CORRETAMENTE</v>
      </c>
      <c r="AB498" s="90" t="s">
        <v>207</v>
      </c>
      <c r="AC498" s="158" t="s">
        <v>6</v>
      </c>
      <c r="AD498" s="149" t="str">
        <f>E498</f>
        <v>SÃO PAULO</v>
      </c>
      <c r="AE498" s="93" t="s">
        <v>64</v>
      </c>
    </row>
    <row r="499" spans="1:31" ht="30" customHeight="1">
      <c r="A499" s="162" t="s">
        <v>201</v>
      </c>
      <c r="B499" s="176">
        <v>2621867113</v>
      </c>
      <c r="C499" s="176" t="s">
        <v>131</v>
      </c>
      <c r="D499" s="176" t="s">
        <v>64</v>
      </c>
      <c r="E499" s="176" t="s">
        <v>5</v>
      </c>
      <c r="F499" s="176" t="s">
        <v>2056</v>
      </c>
      <c r="G499" s="176">
        <v>207</v>
      </c>
      <c r="H499" s="176"/>
      <c r="I499" s="176" t="s">
        <v>524</v>
      </c>
      <c r="J499" s="176" t="s">
        <v>1594</v>
      </c>
      <c r="K499" s="176" t="s">
        <v>1679</v>
      </c>
      <c r="L499" s="204">
        <v>46167.55</v>
      </c>
      <c r="M499" s="204">
        <v>46167.556944444441</v>
      </c>
      <c r="N499" s="176" t="s">
        <v>1680</v>
      </c>
      <c r="O499" s="155" t="s">
        <v>207</v>
      </c>
      <c r="P499" s="90"/>
      <c r="Q499" s="144" t="s">
        <v>207</v>
      </c>
      <c r="R499" s="90"/>
      <c r="S499" s="144" t="s">
        <v>207</v>
      </c>
      <c r="T499" s="90"/>
      <c r="U499" s="144" t="s">
        <v>207</v>
      </c>
      <c r="V499" s="90"/>
      <c r="W499" s="144" t="s">
        <v>207</v>
      </c>
      <c r="X499" s="90"/>
      <c r="Y499" s="144" t="s">
        <v>207</v>
      </c>
      <c r="Z499" s="177" t="str">
        <f>IF(AND(O499="",Q499="",S499="",U499="",W499=""),"",IF(OR(AND(O499&lt;&gt;"NA",O499&lt;&gt;"C",O499&lt;&gt;"NC",O499&lt;&gt;"SF",O499&lt;&gt;""),AND(Q499&lt;&gt;"NA",Q499&lt;&gt;"C",Q499&lt;&gt;"NC",Q499&lt;&gt;"SF",Q499&lt;&gt;""),AND(S499&lt;&gt;"NA",S499&lt;&gt;"C",S499&lt;&gt;"NC",S499&lt;&gt;"SF",S499&lt;&gt;""),AND(U499&lt;&gt;"NA",U499&lt;&gt;"C",U499&lt;&gt;"NC",U499&lt;&gt;"SF",U499&lt;&gt;""),AND(W499&lt;&gt;"NA",W499&lt;&gt;"C",W499&lt;&gt;"NC",W499&lt;&gt;"SF",W499&lt;&gt;"")),"FALSO",IF(AND(O499="NA",Q499="NA",S499="NA",U499="NA",W499="NA"),"NA",IF(OR(O499="NC",Q499="NC",S499="NC",U499="NC",W499="NC",O499="SF",Q499="SF",S499="SF",U499="SF",W499="SF"),"NC",IF(OR(O499="C",Q499="C",S499="C",U499="C",W499="C"),"C","")))))</f>
        <v>C</v>
      </c>
      <c r="AA499" s="197" t="str">
        <f>IF(AND(Y499="C",Z499="C"),"UTILIZOU O PDA CORRETAMENTE",IF(AND(Y499="C",Z499="NC"),"UTILIZOU O PDA CORRETAMENTE. NÃO HÁ FOTOS DE TODAS AS ETAPAS",IF(AND(Y499="NC",Z499="NC"),"NÃO UTILIZOU O PDA",IF(AND(Y499="NA",Z499="NA"),"NÃO AVALIADO POR FALHA DE SINCRONISMO"))))</f>
        <v>UTILIZOU O PDA CORRETAMENTE</v>
      </c>
      <c r="AB499" s="90" t="s">
        <v>207</v>
      </c>
      <c r="AC499" s="158" t="s">
        <v>6</v>
      </c>
      <c r="AD499" s="149" t="str">
        <f>E499</f>
        <v>SÃO PAULO</v>
      </c>
      <c r="AE499" s="93" t="s">
        <v>64</v>
      </c>
    </row>
    <row r="500" spans="1:31" ht="30" customHeight="1">
      <c r="A500" s="162" t="s">
        <v>201</v>
      </c>
      <c r="B500" s="176">
        <v>2618775266</v>
      </c>
      <c r="C500" s="176" t="s">
        <v>128</v>
      </c>
      <c r="D500" s="176" t="s">
        <v>64</v>
      </c>
      <c r="E500" s="176" t="s">
        <v>5</v>
      </c>
      <c r="F500" s="176" t="s">
        <v>606</v>
      </c>
      <c r="G500" s="176">
        <v>532</v>
      </c>
      <c r="H500" s="176" t="s">
        <v>260</v>
      </c>
      <c r="I500" s="176" t="s">
        <v>316</v>
      </c>
      <c r="J500" s="176" t="s">
        <v>1591</v>
      </c>
      <c r="K500" s="176" t="s">
        <v>217</v>
      </c>
      <c r="L500" s="204">
        <v>46178.59097222222</v>
      </c>
      <c r="M500" s="204">
        <v>46178.600694444445</v>
      </c>
      <c r="N500" s="176" t="s">
        <v>1636</v>
      </c>
      <c r="O500" s="155" t="s">
        <v>207</v>
      </c>
      <c r="P500" s="90"/>
      <c r="Q500" s="144" t="s">
        <v>207</v>
      </c>
      <c r="R500" s="90"/>
      <c r="S500" s="144" t="s">
        <v>207</v>
      </c>
      <c r="T500" s="90"/>
      <c r="U500" s="144" t="s">
        <v>207</v>
      </c>
      <c r="V500" s="90"/>
      <c r="W500" s="144" t="s">
        <v>207</v>
      </c>
      <c r="X500" s="90"/>
      <c r="Y500" s="144" t="s">
        <v>207</v>
      </c>
      <c r="Z500" s="177" t="str">
        <f>IF(AND(O500="",Q500="",S500="",U500="",W500=""),"",IF(OR(AND(O500&lt;&gt;"NA",O500&lt;&gt;"C",O500&lt;&gt;"NC",O500&lt;&gt;"SF",O500&lt;&gt;""),AND(Q500&lt;&gt;"NA",Q500&lt;&gt;"C",Q500&lt;&gt;"NC",Q500&lt;&gt;"SF",Q500&lt;&gt;""),AND(S500&lt;&gt;"NA",S500&lt;&gt;"C",S500&lt;&gt;"NC",S500&lt;&gt;"SF",S500&lt;&gt;""),AND(U500&lt;&gt;"NA",U500&lt;&gt;"C",U500&lt;&gt;"NC",U500&lt;&gt;"SF",U500&lt;&gt;""),AND(W500&lt;&gt;"NA",W500&lt;&gt;"C",W500&lt;&gt;"NC",W500&lt;&gt;"SF",W500&lt;&gt;"")),"FALSO",IF(AND(O500="NA",Q500="NA",S500="NA",U500="NA",W500="NA"),"NA",IF(OR(O500="NC",Q500="NC",S500="NC",U500="NC",W500="NC",O500="SF",Q500="SF",S500="SF",U500="SF",W500="SF"),"NC",IF(OR(O500="C",Q500="C",S500="C",U500="C",W500="C"),"C","")))))</f>
        <v>C</v>
      </c>
      <c r="AA500" s="197" t="str">
        <f>IF(AND(Y500="C",Z500="C"),"UTILIZOU O PDA CORRETAMENTE",IF(AND(Y500="C",Z500="NC"),"UTILIZOU O PDA CORRETAMENTE. NÃO HÁ FOTOS DE TODAS AS ETAPAS",IF(AND(Y500="NC",Z500="NC"),"NÃO UTILIZOU O PDA",IF(AND(Y500="NA",Z500="NA"),"NÃO AVALIADO POR FALHA DE SINCRONISMO"))))</f>
        <v>UTILIZOU O PDA CORRETAMENTE</v>
      </c>
      <c r="AB500" s="90" t="s">
        <v>207</v>
      </c>
      <c r="AC500" s="158" t="s">
        <v>6</v>
      </c>
      <c r="AD500" s="149" t="str">
        <f>E500</f>
        <v>SÃO PAULO</v>
      </c>
      <c r="AE500" s="93" t="s">
        <v>64</v>
      </c>
    </row>
    <row r="501" spans="1:31" ht="30" customHeight="1">
      <c r="A501" s="162" t="s">
        <v>201</v>
      </c>
      <c r="B501" s="176">
        <v>2693735432</v>
      </c>
      <c r="C501" s="176" t="s">
        <v>128</v>
      </c>
      <c r="D501" s="176" t="s">
        <v>64</v>
      </c>
      <c r="E501" s="176" t="s">
        <v>5</v>
      </c>
      <c r="F501" s="176" t="s">
        <v>606</v>
      </c>
      <c r="G501" s="176">
        <v>354</v>
      </c>
      <c r="H501" s="176"/>
      <c r="I501" s="176" t="s">
        <v>316</v>
      </c>
      <c r="J501" s="176" t="s">
        <v>1618</v>
      </c>
      <c r="K501" s="176"/>
      <c r="L501" s="204">
        <v>46162.484027777777</v>
      </c>
      <c r="M501" s="204">
        <v>46162.491666666669</v>
      </c>
      <c r="N501" s="176" t="s">
        <v>1636</v>
      </c>
      <c r="O501" s="155" t="s">
        <v>207</v>
      </c>
      <c r="P501" s="90"/>
      <c r="Q501" s="144" t="s">
        <v>207</v>
      </c>
      <c r="R501" s="90"/>
      <c r="S501" s="144" t="s">
        <v>207</v>
      </c>
      <c r="T501" s="90"/>
      <c r="U501" s="144" t="s">
        <v>207</v>
      </c>
      <c r="V501" s="90"/>
      <c r="W501" s="144" t="s">
        <v>207</v>
      </c>
      <c r="X501" s="90"/>
      <c r="Y501" s="144" t="s">
        <v>207</v>
      </c>
      <c r="Z501" s="177" t="str">
        <f>IF(AND(O501="",Q501="",S501="",U501="",W501=""),"",IF(OR(AND(O501&lt;&gt;"NA",O501&lt;&gt;"C",O501&lt;&gt;"NC",O501&lt;&gt;"SF",O501&lt;&gt;""),AND(Q501&lt;&gt;"NA",Q501&lt;&gt;"C",Q501&lt;&gt;"NC",Q501&lt;&gt;"SF",Q501&lt;&gt;""),AND(S501&lt;&gt;"NA",S501&lt;&gt;"C",S501&lt;&gt;"NC",S501&lt;&gt;"SF",S501&lt;&gt;""),AND(U501&lt;&gt;"NA",U501&lt;&gt;"C",U501&lt;&gt;"NC",U501&lt;&gt;"SF",U501&lt;&gt;""),AND(W501&lt;&gt;"NA",W501&lt;&gt;"C",W501&lt;&gt;"NC",W501&lt;&gt;"SF",W501&lt;&gt;"")),"FALSO",IF(AND(O501="NA",Q501="NA",S501="NA",U501="NA",W501="NA"),"NA",IF(OR(O501="NC",Q501="NC",S501="NC",U501="NC",W501="NC",O501="SF",Q501="SF",S501="SF",U501="SF",W501="SF"),"NC",IF(OR(O501="C",Q501="C",S501="C",U501="C",W501="C"),"C","")))))</f>
        <v>C</v>
      </c>
      <c r="AA501" s="197" t="str">
        <f>IF(AND(Y501="C",Z501="C"),"UTILIZOU O PDA CORRETAMENTE",IF(AND(Y501="C",Z501="NC"),"UTILIZOU O PDA CORRETAMENTE. NÃO HÁ FOTOS DE TODAS AS ETAPAS",IF(AND(Y501="NC",Z501="NC"),"NÃO UTILIZOU O PDA",IF(AND(Y501="NA",Z501="NA"),"NÃO AVALIADO POR FALHA DE SINCRONISMO"))))</f>
        <v>UTILIZOU O PDA CORRETAMENTE</v>
      </c>
      <c r="AB501" s="90" t="s">
        <v>207</v>
      </c>
      <c r="AC501" s="158" t="s">
        <v>6</v>
      </c>
      <c r="AD501" s="149" t="str">
        <f>E501</f>
        <v>SÃO PAULO</v>
      </c>
      <c r="AE501" s="93" t="s">
        <v>64</v>
      </c>
    </row>
    <row r="502" spans="1:31" ht="30" customHeight="1">
      <c r="A502" s="162" t="s">
        <v>201</v>
      </c>
      <c r="B502" s="176">
        <v>2693074303</v>
      </c>
      <c r="C502" s="176" t="s">
        <v>128</v>
      </c>
      <c r="D502" s="176" t="s">
        <v>64</v>
      </c>
      <c r="E502" s="176" t="s">
        <v>5</v>
      </c>
      <c r="F502" s="176" t="s">
        <v>2057</v>
      </c>
      <c r="G502" s="176">
        <v>133</v>
      </c>
      <c r="H502" s="176" t="s">
        <v>203</v>
      </c>
      <c r="I502" s="176" t="s">
        <v>261</v>
      </c>
      <c r="J502" s="176" t="s">
        <v>1591</v>
      </c>
      <c r="K502" s="176"/>
      <c r="L502" s="204">
        <v>46154.512499999997</v>
      </c>
      <c r="M502" s="204">
        <v>46154.513194444444</v>
      </c>
      <c r="N502" s="176" t="s">
        <v>1592</v>
      </c>
      <c r="O502" s="155" t="s">
        <v>207</v>
      </c>
      <c r="P502" s="90"/>
      <c r="Q502" s="144" t="s">
        <v>207</v>
      </c>
      <c r="R502" s="90"/>
      <c r="S502" s="144" t="s">
        <v>207</v>
      </c>
      <c r="T502" s="90"/>
      <c r="U502" s="144" t="s">
        <v>207</v>
      </c>
      <c r="V502" s="90"/>
      <c r="W502" s="144" t="s">
        <v>207</v>
      </c>
      <c r="X502" s="90"/>
      <c r="Y502" s="144" t="s">
        <v>207</v>
      </c>
      <c r="Z502" s="177" t="str">
        <f>IF(AND(O502="",Q502="",S502="",U502="",W502=""),"",IF(OR(AND(O502&lt;&gt;"NA",O502&lt;&gt;"C",O502&lt;&gt;"NC",O502&lt;&gt;"SF",O502&lt;&gt;""),AND(Q502&lt;&gt;"NA",Q502&lt;&gt;"C",Q502&lt;&gt;"NC",Q502&lt;&gt;"SF",Q502&lt;&gt;""),AND(S502&lt;&gt;"NA",S502&lt;&gt;"C",S502&lt;&gt;"NC",S502&lt;&gt;"SF",S502&lt;&gt;""),AND(U502&lt;&gt;"NA",U502&lt;&gt;"C",U502&lt;&gt;"NC",U502&lt;&gt;"SF",U502&lt;&gt;""),AND(W502&lt;&gt;"NA",W502&lt;&gt;"C",W502&lt;&gt;"NC",W502&lt;&gt;"SF",W502&lt;&gt;"")),"FALSO",IF(AND(O502="NA",Q502="NA",S502="NA",U502="NA",W502="NA"),"NA",IF(OR(O502="NC",Q502="NC",S502="NC",U502="NC",W502="NC",O502="SF",Q502="SF",S502="SF",U502="SF",W502="SF"),"NC",IF(OR(O502="C",Q502="C",S502="C",U502="C",W502="C"),"C","")))))</f>
        <v>C</v>
      </c>
      <c r="AA502" s="197" t="str">
        <f>IF(AND(Y502="C",Z502="C"),"UTILIZOU O PDA CORRETAMENTE",IF(AND(Y502="C",Z502="NC"),"UTILIZOU O PDA CORRETAMENTE. NÃO HÁ FOTOS DE TODAS AS ETAPAS",IF(AND(Y502="NC",Z502="NC"),"NÃO UTILIZOU O PDA",IF(AND(Y502="NA",Z502="NA"),"NÃO AVALIADO POR FALHA DE SINCRONISMO"))))</f>
        <v>UTILIZOU O PDA CORRETAMENTE</v>
      </c>
      <c r="AB502" s="90" t="s">
        <v>207</v>
      </c>
      <c r="AC502" s="158" t="s">
        <v>6</v>
      </c>
      <c r="AD502" s="149" t="str">
        <f>E502</f>
        <v>SÃO PAULO</v>
      </c>
      <c r="AE502" s="93" t="s">
        <v>64</v>
      </c>
    </row>
    <row r="503" spans="1:31" ht="30" customHeight="1">
      <c r="A503" s="162" t="s">
        <v>201</v>
      </c>
      <c r="B503" s="176">
        <v>2618387160</v>
      </c>
      <c r="C503" s="176" t="s">
        <v>134</v>
      </c>
      <c r="D503" s="176" t="s">
        <v>125</v>
      </c>
      <c r="E503" s="176" t="s">
        <v>5</v>
      </c>
      <c r="F503" s="176" t="s">
        <v>2058</v>
      </c>
      <c r="G503" s="176">
        <v>299</v>
      </c>
      <c r="H503" s="176"/>
      <c r="I503" s="176" t="s">
        <v>671</v>
      </c>
      <c r="J503" s="176" t="s">
        <v>1618</v>
      </c>
      <c r="K503" s="176" t="s">
        <v>2059</v>
      </c>
      <c r="L503" s="204">
        <v>46147.568749999999</v>
      </c>
      <c r="M503" s="204">
        <v>46147.59375</v>
      </c>
      <c r="N503" s="176" t="s">
        <v>229</v>
      </c>
      <c r="O503" s="155" t="s">
        <v>207</v>
      </c>
      <c r="P503" s="90"/>
      <c r="Q503" s="144" t="s">
        <v>207</v>
      </c>
      <c r="R503" s="90"/>
      <c r="S503" s="144" t="s">
        <v>207</v>
      </c>
      <c r="T503" s="90"/>
      <c r="U503" s="144" t="s">
        <v>207</v>
      </c>
      <c r="V503" s="90"/>
      <c r="W503" s="144" t="s">
        <v>207</v>
      </c>
      <c r="X503" s="90"/>
      <c r="Y503" s="144" t="s">
        <v>207</v>
      </c>
      <c r="Z503" s="177" t="str">
        <f>IF(AND(O503="",Q503="",S503="",U503="",W503=""),"",IF(OR(AND(O503&lt;&gt;"NA",O503&lt;&gt;"C",O503&lt;&gt;"NC",O503&lt;&gt;"SF",O503&lt;&gt;""),AND(Q503&lt;&gt;"NA",Q503&lt;&gt;"C",Q503&lt;&gt;"NC",Q503&lt;&gt;"SF",Q503&lt;&gt;""),AND(S503&lt;&gt;"NA",S503&lt;&gt;"C",S503&lt;&gt;"NC",S503&lt;&gt;"SF",S503&lt;&gt;""),AND(U503&lt;&gt;"NA",U503&lt;&gt;"C",U503&lt;&gt;"NC",U503&lt;&gt;"SF",U503&lt;&gt;""),AND(W503&lt;&gt;"NA",W503&lt;&gt;"C",W503&lt;&gt;"NC",W503&lt;&gt;"SF",W503&lt;&gt;"")),"FALSO",IF(AND(O503="NA",Q503="NA",S503="NA",U503="NA",W503="NA"),"NA",IF(OR(O503="NC",Q503="NC",S503="NC",U503="NC",W503="NC",O503="SF",Q503="SF",S503="SF",U503="SF",W503="SF"),"NC",IF(OR(O503="C",Q503="C",S503="C",U503="C",W503="C"),"C","")))))</f>
        <v>C</v>
      </c>
      <c r="AA503" s="197" t="str">
        <f>IF(AND(Y503="C",Z503="C"),"UTILIZOU O PDA CORRETAMENTE",IF(AND(Y503="C",Z503="NC"),"UTILIZOU O PDA CORRETAMENTE. NÃO HÁ FOTOS DE TODAS AS ETAPAS",IF(AND(Y503="NC",Z503="NC"),"NÃO UTILIZOU O PDA",IF(AND(Y503="NA",Z503="NA"),"NÃO AVALIADO POR FALHA DE SINCRONISMO"))))</f>
        <v>UTILIZOU O PDA CORRETAMENTE</v>
      </c>
      <c r="AB503" s="90" t="s">
        <v>207</v>
      </c>
      <c r="AC503" s="158" t="s">
        <v>6</v>
      </c>
      <c r="AD503" s="149" t="str">
        <f>E503</f>
        <v>SÃO PAULO</v>
      </c>
      <c r="AE503" s="93" t="s">
        <v>64</v>
      </c>
    </row>
    <row r="504" spans="1:31" ht="30" customHeight="1">
      <c r="A504" s="162" t="s">
        <v>201</v>
      </c>
      <c r="B504" s="176">
        <v>2693805775</v>
      </c>
      <c r="C504" s="176" t="s">
        <v>131</v>
      </c>
      <c r="D504" s="176" t="s">
        <v>125</v>
      </c>
      <c r="E504" s="176" t="s">
        <v>5</v>
      </c>
      <c r="F504" s="176" t="s">
        <v>1453</v>
      </c>
      <c r="G504" s="176">
        <v>76</v>
      </c>
      <c r="H504" s="176" t="s">
        <v>2060</v>
      </c>
      <c r="I504" s="176" t="s">
        <v>254</v>
      </c>
      <c r="J504" s="176" t="s">
        <v>1594</v>
      </c>
      <c r="K504" s="176" t="s">
        <v>1759</v>
      </c>
      <c r="L504" s="204">
        <v>46163.45</v>
      </c>
      <c r="M504" s="204">
        <v>46163.456944444442</v>
      </c>
      <c r="N504" s="176" t="s">
        <v>1598</v>
      </c>
      <c r="O504" s="155" t="s">
        <v>207</v>
      </c>
      <c r="P504" s="90"/>
      <c r="Q504" s="144" t="s">
        <v>207</v>
      </c>
      <c r="R504" s="90"/>
      <c r="S504" s="144" t="s">
        <v>207</v>
      </c>
      <c r="T504" s="90"/>
      <c r="U504" s="144" t="s">
        <v>207</v>
      </c>
      <c r="V504" s="90"/>
      <c r="W504" s="144" t="s">
        <v>207</v>
      </c>
      <c r="X504" s="90"/>
      <c r="Y504" s="144" t="s">
        <v>207</v>
      </c>
      <c r="Z504" s="177" t="str">
        <f>IF(AND(O504="",Q504="",S504="",U504="",W504=""),"",IF(OR(AND(O504&lt;&gt;"NA",O504&lt;&gt;"C",O504&lt;&gt;"NC",O504&lt;&gt;"SF",O504&lt;&gt;""),AND(Q504&lt;&gt;"NA",Q504&lt;&gt;"C",Q504&lt;&gt;"NC",Q504&lt;&gt;"SF",Q504&lt;&gt;""),AND(S504&lt;&gt;"NA",S504&lt;&gt;"C",S504&lt;&gt;"NC",S504&lt;&gt;"SF",S504&lt;&gt;""),AND(U504&lt;&gt;"NA",U504&lt;&gt;"C",U504&lt;&gt;"NC",U504&lt;&gt;"SF",U504&lt;&gt;""),AND(W504&lt;&gt;"NA",W504&lt;&gt;"C",W504&lt;&gt;"NC",W504&lt;&gt;"SF",W504&lt;&gt;"")),"FALSO",IF(AND(O504="NA",Q504="NA",S504="NA",U504="NA",W504="NA"),"NA",IF(OR(O504="NC",Q504="NC",S504="NC",U504="NC",W504="NC",O504="SF",Q504="SF",S504="SF",U504="SF",W504="SF"),"NC",IF(OR(O504="C",Q504="C",S504="C",U504="C",W504="C"),"C","")))))</f>
        <v>C</v>
      </c>
      <c r="AA504" s="197" t="str">
        <f>IF(AND(Y504="C",Z504="C"),"UTILIZOU O PDA CORRETAMENTE",IF(AND(Y504="C",Z504="NC"),"UTILIZOU O PDA CORRETAMENTE. NÃO HÁ FOTOS DE TODAS AS ETAPAS",IF(AND(Y504="NC",Z504="NC"),"NÃO UTILIZOU O PDA",IF(AND(Y504="NA",Z504="NA"),"NÃO AVALIADO POR FALHA DE SINCRONISMO"))))</f>
        <v>UTILIZOU O PDA CORRETAMENTE</v>
      </c>
      <c r="AB504" s="90" t="s">
        <v>207</v>
      </c>
      <c r="AC504" s="158" t="s">
        <v>6</v>
      </c>
      <c r="AD504" s="149" t="str">
        <f>E504</f>
        <v>SÃO PAULO</v>
      </c>
      <c r="AE504" s="93" t="s">
        <v>64</v>
      </c>
    </row>
    <row r="505" spans="1:31" ht="30" customHeight="1">
      <c r="A505" s="162" t="s">
        <v>201</v>
      </c>
      <c r="B505" s="176">
        <v>2620869996</v>
      </c>
      <c r="C505" s="176" t="s">
        <v>131</v>
      </c>
      <c r="D505" s="176" t="s">
        <v>64</v>
      </c>
      <c r="E505" s="176" t="s">
        <v>5</v>
      </c>
      <c r="F505" s="176" t="s">
        <v>2061</v>
      </c>
      <c r="G505" s="176">
        <v>51</v>
      </c>
      <c r="H505" s="176" t="s">
        <v>217</v>
      </c>
      <c r="I505" s="176" t="s">
        <v>1041</v>
      </c>
      <c r="J505" s="176" t="s">
        <v>1591</v>
      </c>
      <c r="K505" s="176" t="s">
        <v>1902</v>
      </c>
      <c r="L505" s="204">
        <v>46161.468055555553</v>
      </c>
      <c r="M505" s="204">
        <v>46161.470138888886</v>
      </c>
      <c r="N505" s="176" t="s">
        <v>1614</v>
      </c>
      <c r="O505" s="155" t="s">
        <v>207</v>
      </c>
      <c r="P505" s="90"/>
      <c r="Q505" s="144" t="s">
        <v>207</v>
      </c>
      <c r="R505" s="90"/>
      <c r="S505" s="144" t="s">
        <v>207</v>
      </c>
      <c r="T505" s="90"/>
      <c r="U505" s="144" t="s">
        <v>207</v>
      </c>
      <c r="V505" s="90"/>
      <c r="W505" s="144" t="s">
        <v>207</v>
      </c>
      <c r="X505" s="90"/>
      <c r="Y505" s="144" t="s">
        <v>207</v>
      </c>
      <c r="Z505" s="177" t="str">
        <f>IF(AND(O505="",Q505="",S505="",U505="",W505=""),"",IF(OR(AND(O505&lt;&gt;"NA",O505&lt;&gt;"C",O505&lt;&gt;"NC",O505&lt;&gt;"SF",O505&lt;&gt;""),AND(Q505&lt;&gt;"NA",Q505&lt;&gt;"C",Q505&lt;&gt;"NC",Q505&lt;&gt;"SF",Q505&lt;&gt;""),AND(S505&lt;&gt;"NA",S505&lt;&gt;"C",S505&lt;&gt;"NC",S505&lt;&gt;"SF",S505&lt;&gt;""),AND(U505&lt;&gt;"NA",U505&lt;&gt;"C",U505&lt;&gt;"NC",U505&lt;&gt;"SF",U505&lt;&gt;""),AND(W505&lt;&gt;"NA",W505&lt;&gt;"C",W505&lt;&gt;"NC",W505&lt;&gt;"SF",W505&lt;&gt;"")),"FALSO",IF(AND(O505="NA",Q505="NA",S505="NA",U505="NA",W505="NA"),"NA",IF(OR(O505="NC",Q505="NC",S505="NC",U505="NC",W505="NC",O505="SF",Q505="SF",S505="SF",U505="SF",W505="SF"),"NC",IF(OR(O505="C",Q505="C",S505="C",U505="C",W505="C"),"C","")))))</f>
        <v>C</v>
      </c>
      <c r="AA505" s="197" t="str">
        <f>IF(AND(Y505="C",Z505="C"),"UTILIZOU O PDA CORRETAMENTE",IF(AND(Y505="C",Z505="NC"),"UTILIZOU O PDA CORRETAMENTE. NÃO HÁ FOTOS DE TODAS AS ETAPAS",IF(AND(Y505="NC",Z505="NC"),"NÃO UTILIZOU O PDA",IF(AND(Y505="NA",Z505="NA"),"NÃO AVALIADO POR FALHA DE SINCRONISMO"))))</f>
        <v>UTILIZOU O PDA CORRETAMENTE</v>
      </c>
      <c r="AB505" s="90" t="s">
        <v>207</v>
      </c>
      <c r="AC505" s="158" t="s">
        <v>6</v>
      </c>
      <c r="AD505" s="149" t="str">
        <f>E505</f>
        <v>SÃO PAULO</v>
      </c>
      <c r="AE505" s="93" t="s">
        <v>64</v>
      </c>
    </row>
    <row r="506" spans="1:31" ht="30" customHeight="1">
      <c r="A506" s="162" t="s">
        <v>201</v>
      </c>
      <c r="B506" s="176">
        <v>2692263203</v>
      </c>
      <c r="C506" s="176" t="s">
        <v>128</v>
      </c>
      <c r="D506" s="176" t="s">
        <v>64</v>
      </c>
      <c r="E506" s="176" t="s">
        <v>5</v>
      </c>
      <c r="F506" s="176" t="s">
        <v>2062</v>
      </c>
      <c r="G506" s="176">
        <v>710</v>
      </c>
      <c r="H506" s="176" t="s">
        <v>217</v>
      </c>
      <c r="I506" s="176" t="s">
        <v>254</v>
      </c>
      <c r="J506" s="176" t="s">
        <v>1618</v>
      </c>
      <c r="K506" s="176" t="s">
        <v>2063</v>
      </c>
      <c r="L506" s="204">
        <v>46117.585416666669</v>
      </c>
      <c r="M506" s="204">
        <v>46117.600694444445</v>
      </c>
      <c r="N506" s="176" t="s">
        <v>1598</v>
      </c>
      <c r="O506" s="155" t="s">
        <v>207</v>
      </c>
      <c r="P506" s="90"/>
      <c r="Q506" s="144" t="s">
        <v>207</v>
      </c>
      <c r="R506" s="90"/>
      <c r="S506" s="144" t="s">
        <v>207</v>
      </c>
      <c r="T506" s="90"/>
      <c r="U506" s="144" t="s">
        <v>207</v>
      </c>
      <c r="V506" s="90"/>
      <c r="W506" s="144" t="s">
        <v>207</v>
      </c>
      <c r="X506" s="90"/>
      <c r="Y506" s="144" t="s">
        <v>207</v>
      </c>
      <c r="Z506" s="177" t="str">
        <f>IF(AND(O506="",Q506="",S506="",U506="",W506=""),"",IF(OR(AND(O506&lt;&gt;"NA",O506&lt;&gt;"C",O506&lt;&gt;"NC",O506&lt;&gt;"SF",O506&lt;&gt;""),AND(Q506&lt;&gt;"NA",Q506&lt;&gt;"C",Q506&lt;&gt;"NC",Q506&lt;&gt;"SF",Q506&lt;&gt;""),AND(S506&lt;&gt;"NA",S506&lt;&gt;"C",S506&lt;&gt;"NC",S506&lt;&gt;"SF",S506&lt;&gt;""),AND(U506&lt;&gt;"NA",U506&lt;&gt;"C",U506&lt;&gt;"NC",U506&lt;&gt;"SF",U506&lt;&gt;""),AND(W506&lt;&gt;"NA",W506&lt;&gt;"C",W506&lt;&gt;"NC",W506&lt;&gt;"SF",W506&lt;&gt;"")),"FALSO",IF(AND(O506="NA",Q506="NA",S506="NA",U506="NA",W506="NA"),"NA",IF(OR(O506="NC",Q506="NC",S506="NC",U506="NC",W506="NC",O506="SF",Q506="SF",S506="SF",U506="SF",W506="SF"),"NC",IF(OR(O506="C",Q506="C",S506="C",U506="C",W506="C"),"C","")))))</f>
        <v>C</v>
      </c>
      <c r="AA506" s="197" t="str">
        <f>IF(AND(Y506="C",Z506="C"),"UTILIZOU O PDA CORRETAMENTE",IF(AND(Y506="C",Z506="NC"),"UTILIZOU O PDA CORRETAMENTE. NÃO HÁ FOTOS DE TODAS AS ETAPAS",IF(AND(Y506="NC",Z506="NC"),"NÃO UTILIZOU O PDA",IF(AND(Y506="NA",Z506="NA"),"NÃO AVALIADO POR FALHA DE SINCRONISMO"))))</f>
        <v>UTILIZOU O PDA CORRETAMENTE</v>
      </c>
      <c r="AB506" s="90" t="s">
        <v>207</v>
      </c>
      <c r="AC506" s="158" t="s">
        <v>6</v>
      </c>
      <c r="AD506" s="149" t="str">
        <f>E506</f>
        <v>SÃO PAULO</v>
      </c>
      <c r="AE506" s="93" t="s">
        <v>64</v>
      </c>
    </row>
    <row r="507" spans="1:31" ht="30" customHeight="1">
      <c r="A507" s="162" t="s">
        <v>201</v>
      </c>
      <c r="B507" s="176">
        <v>2694017039</v>
      </c>
      <c r="C507" s="176" t="s">
        <v>128</v>
      </c>
      <c r="D507" s="176" t="s">
        <v>64</v>
      </c>
      <c r="E507" s="176" t="s">
        <v>5</v>
      </c>
      <c r="F507" s="176" t="s">
        <v>2064</v>
      </c>
      <c r="G507" s="176">
        <v>133</v>
      </c>
      <c r="H507" s="176" t="s">
        <v>217</v>
      </c>
      <c r="I507" s="176" t="s">
        <v>390</v>
      </c>
      <c r="J507" s="176" t="s">
        <v>1591</v>
      </c>
      <c r="K507" s="176" t="s">
        <v>2065</v>
      </c>
      <c r="L507" s="204">
        <v>46165.368055555555</v>
      </c>
      <c r="M507" s="204">
        <v>46165.382638888892</v>
      </c>
      <c r="N507" s="176" t="s">
        <v>1607</v>
      </c>
      <c r="O507" s="155" t="s">
        <v>207</v>
      </c>
      <c r="P507" s="90"/>
      <c r="Q507" s="144" t="s">
        <v>207</v>
      </c>
      <c r="R507" s="90"/>
      <c r="S507" s="144" t="s">
        <v>207</v>
      </c>
      <c r="T507" s="90"/>
      <c r="U507" s="144" t="s">
        <v>207</v>
      </c>
      <c r="V507" s="90"/>
      <c r="W507" s="144" t="s">
        <v>207</v>
      </c>
      <c r="X507" s="90"/>
      <c r="Y507" s="144" t="s">
        <v>207</v>
      </c>
      <c r="Z507" s="177" t="str">
        <f>IF(AND(O507="",Q507="",S507="",U507="",W507=""),"",IF(OR(AND(O507&lt;&gt;"NA",O507&lt;&gt;"C",O507&lt;&gt;"NC",O507&lt;&gt;"SF",O507&lt;&gt;""),AND(Q507&lt;&gt;"NA",Q507&lt;&gt;"C",Q507&lt;&gt;"NC",Q507&lt;&gt;"SF",Q507&lt;&gt;""),AND(S507&lt;&gt;"NA",S507&lt;&gt;"C",S507&lt;&gt;"NC",S507&lt;&gt;"SF",S507&lt;&gt;""),AND(U507&lt;&gt;"NA",U507&lt;&gt;"C",U507&lt;&gt;"NC",U507&lt;&gt;"SF",U507&lt;&gt;""),AND(W507&lt;&gt;"NA",W507&lt;&gt;"C",W507&lt;&gt;"NC",W507&lt;&gt;"SF",W507&lt;&gt;"")),"FALSO",IF(AND(O507="NA",Q507="NA",S507="NA",U507="NA",W507="NA"),"NA",IF(OR(O507="NC",Q507="NC",S507="NC",U507="NC",W507="NC",O507="SF",Q507="SF",S507="SF",U507="SF",W507="SF"),"NC",IF(OR(O507="C",Q507="C",S507="C",U507="C",W507="C"),"C","")))))</f>
        <v>C</v>
      </c>
      <c r="AA507" s="197" t="str">
        <f>IF(AND(Y507="C",Z507="C"),"UTILIZOU O PDA CORRETAMENTE",IF(AND(Y507="C",Z507="NC"),"UTILIZOU O PDA CORRETAMENTE. NÃO HÁ FOTOS DE TODAS AS ETAPAS",IF(AND(Y507="NC",Z507="NC"),"NÃO UTILIZOU O PDA",IF(AND(Y507="NA",Z507="NA"),"NÃO AVALIADO POR FALHA DE SINCRONISMO"))))</f>
        <v>UTILIZOU O PDA CORRETAMENTE</v>
      </c>
      <c r="AB507" s="90" t="s">
        <v>207</v>
      </c>
      <c r="AC507" s="158" t="s">
        <v>6</v>
      </c>
      <c r="AD507" s="149" t="str">
        <f>E507</f>
        <v>SÃO PAULO</v>
      </c>
      <c r="AE507" s="93" t="s">
        <v>64</v>
      </c>
    </row>
    <row r="508" spans="1:31" ht="30" customHeight="1">
      <c r="A508" s="162" t="s">
        <v>201</v>
      </c>
      <c r="B508" s="176">
        <v>2694284402</v>
      </c>
      <c r="C508" s="176" t="s">
        <v>1719</v>
      </c>
      <c r="D508" s="176" t="s">
        <v>64</v>
      </c>
      <c r="E508" s="176" t="s">
        <v>5</v>
      </c>
      <c r="F508" s="176" t="s">
        <v>2066</v>
      </c>
      <c r="G508" s="176">
        <v>210</v>
      </c>
      <c r="H508" s="176" t="s">
        <v>217</v>
      </c>
      <c r="I508" s="176" t="s">
        <v>349</v>
      </c>
      <c r="J508" s="176" t="s">
        <v>1721</v>
      </c>
      <c r="K508" s="176" t="s">
        <v>2067</v>
      </c>
      <c r="L508" s="204">
        <v>46169.455555555556</v>
      </c>
      <c r="M508" s="204">
        <v>46169.456944444442</v>
      </c>
      <c r="N508" s="176" t="s">
        <v>1623</v>
      </c>
      <c r="O508" s="155" t="s">
        <v>207</v>
      </c>
      <c r="P508" s="90"/>
      <c r="Q508" s="144" t="s">
        <v>207</v>
      </c>
      <c r="R508" s="90"/>
      <c r="S508" s="144" t="s">
        <v>207</v>
      </c>
      <c r="T508" s="90"/>
      <c r="U508" s="144" t="s">
        <v>207</v>
      </c>
      <c r="V508" s="90"/>
      <c r="W508" s="144" t="s">
        <v>207</v>
      </c>
      <c r="X508" s="90"/>
      <c r="Y508" s="144" t="s">
        <v>207</v>
      </c>
      <c r="Z508" s="177" t="str">
        <f>IF(AND(O508="",Q508="",S508="",U508="",W508=""),"",IF(OR(AND(O508&lt;&gt;"NA",O508&lt;&gt;"C",O508&lt;&gt;"NC",O508&lt;&gt;"SF",O508&lt;&gt;""),AND(Q508&lt;&gt;"NA",Q508&lt;&gt;"C",Q508&lt;&gt;"NC",Q508&lt;&gt;"SF",Q508&lt;&gt;""),AND(S508&lt;&gt;"NA",S508&lt;&gt;"C",S508&lt;&gt;"NC",S508&lt;&gt;"SF",S508&lt;&gt;""),AND(U508&lt;&gt;"NA",U508&lt;&gt;"C",U508&lt;&gt;"NC",U508&lt;&gt;"SF",U508&lt;&gt;""),AND(W508&lt;&gt;"NA",W508&lt;&gt;"C",W508&lt;&gt;"NC",W508&lt;&gt;"SF",W508&lt;&gt;"")),"FALSO",IF(AND(O508="NA",Q508="NA",S508="NA",U508="NA",W508="NA"),"NA",IF(OR(O508="NC",Q508="NC",S508="NC",U508="NC",W508="NC",O508="SF",Q508="SF",S508="SF",U508="SF",W508="SF"),"NC",IF(OR(O508="C",Q508="C",S508="C",U508="C",W508="C"),"C","")))))</f>
        <v>C</v>
      </c>
      <c r="AA508" s="197" t="str">
        <f>IF(AND(Y508="C",Z508="C"),"UTILIZOU O PDA CORRETAMENTE",IF(AND(Y508="C",Z508="NC"),"UTILIZOU O PDA CORRETAMENTE. NÃO HÁ FOTOS DE TODAS AS ETAPAS",IF(AND(Y508="NC",Z508="NC"),"NÃO UTILIZOU O PDA",IF(AND(Y508="NA",Z508="NA"),"NÃO AVALIADO POR FALHA DE SINCRONISMO"))))</f>
        <v>UTILIZOU O PDA CORRETAMENTE</v>
      </c>
      <c r="AB508" s="90" t="s">
        <v>207</v>
      </c>
      <c r="AC508" s="158" t="s">
        <v>6</v>
      </c>
      <c r="AD508" s="149" t="str">
        <f>E508</f>
        <v>SÃO PAULO</v>
      </c>
      <c r="AE508" s="93" t="s">
        <v>64</v>
      </c>
    </row>
    <row r="509" spans="1:31" ht="30" customHeight="1">
      <c r="A509" s="162" t="s">
        <v>201</v>
      </c>
      <c r="B509" s="176">
        <v>2618705225</v>
      </c>
      <c r="C509" s="176" t="s">
        <v>131</v>
      </c>
      <c r="D509" s="176" t="s">
        <v>64</v>
      </c>
      <c r="E509" s="176" t="s">
        <v>5</v>
      </c>
      <c r="F509" s="176" t="s">
        <v>2068</v>
      </c>
      <c r="G509" s="176">
        <v>33</v>
      </c>
      <c r="H509" s="176" t="s">
        <v>208</v>
      </c>
      <c r="I509" s="176" t="s">
        <v>427</v>
      </c>
      <c r="J509" s="176" t="s">
        <v>1594</v>
      </c>
      <c r="K509" s="176"/>
      <c r="L509" s="204">
        <v>46178.414583333331</v>
      </c>
      <c r="M509" s="204">
        <v>46178.415972222225</v>
      </c>
      <c r="N509" s="176" t="s">
        <v>1596</v>
      </c>
      <c r="O509" s="155" t="s">
        <v>207</v>
      </c>
      <c r="P509" s="90"/>
      <c r="Q509" s="144" t="s">
        <v>207</v>
      </c>
      <c r="R509" s="90"/>
      <c r="S509" s="144" t="s">
        <v>207</v>
      </c>
      <c r="T509" s="90"/>
      <c r="U509" s="144" t="s">
        <v>207</v>
      </c>
      <c r="V509" s="90"/>
      <c r="W509" s="144" t="s">
        <v>207</v>
      </c>
      <c r="X509" s="90"/>
      <c r="Y509" s="144" t="s">
        <v>207</v>
      </c>
      <c r="Z509" s="177" t="str">
        <f>IF(AND(O509="",Q509="",S509="",U509="",W509=""),"",IF(OR(AND(O509&lt;&gt;"NA",O509&lt;&gt;"C",O509&lt;&gt;"NC",O509&lt;&gt;"SF",O509&lt;&gt;""),AND(Q509&lt;&gt;"NA",Q509&lt;&gt;"C",Q509&lt;&gt;"NC",Q509&lt;&gt;"SF",Q509&lt;&gt;""),AND(S509&lt;&gt;"NA",S509&lt;&gt;"C",S509&lt;&gt;"NC",S509&lt;&gt;"SF",S509&lt;&gt;""),AND(U509&lt;&gt;"NA",U509&lt;&gt;"C",U509&lt;&gt;"NC",U509&lt;&gt;"SF",U509&lt;&gt;""),AND(W509&lt;&gt;"NA",W509&lt;&gt;"C",W509&lt;&gt;"NC",W509&lt;&gt;"SF",W509&lt;&gt;"")),"FALSO",IF(AND(O509="NA",Q509="NA",S509="NA",U509="NA",W509="NA"),"NA",IF(OR(O509="NC",Q509="NC",S509="NC",U509="NC",W509="NC",O509="SF",Q509="SF",S509="SF",U509="SF",W509="SF"),"NC",IF(OR(O509="C",Q509="C",S509="C",U509="C",W509="C"),"C","")))))</f>
        <v>C</v>
      </c>
      <c r="AA509" s="197" t="str">
        <f>IF(AND(Y509="C",Z509="C"),"UTILIZOU O PDA CORRETAMENTE",IF(AND(Y509="C",Z509="NC"),"UTILIZOU O PDA CORRETAMENTE. NÃO HÁ FOTOS DE TODAS AS ETAPAS",IF(AND(Y509="NC",Z509="NC"),"NÃO UTILIZOU O PDA",IF(AND(Y509="NA",Z509="NA"),"NÃO AVALIADO POR FALHA DE SINCRONISMO"))))</f>
        <v>UTILIZOU O PDA CORRETAMENTE</v>
      </c>
      <c r="AB509" s="90" t="s">
        <v>207</v>
      </c>
      <c r="AC509" s="158" t="s">
        <v>6</v>
      </c>
      <c r="AD509" s="149" t="str">
        <f>E509</f>
        <v>SÃO PAULO</v>
      </c>
      <c r="AE509" s="93" t="s">
        <v>64</v>
      </c>
    </row>
    <row r="510" spans="1:31" ht="30" customHeight="1">
      <c r="A510" s="162" t="s">
        <v>201</v>
      </c>
      <c r="B510" s="176">
        <v>2619954630</v>
      </c>
      <c r="C510" s="176" t="s">
        <v>128</v>
      </c>
      <c r="D510" s="176" t="s">
        <v>64</v>
      </c>
      <c r="E510" s="176" t="s">
        <v>5</v>
      </c>
      <c r="F510" s="176" t="s">
        <v>2069</v>
      </c>
      <c r="G510" s="176">
        <v>771</v>
      </c>
      <c r="H510" s="176" t="s">
        <v>203</v>
      </c>
      <c r="I510" s="176" t="s">
        <v>6</v>
      </c>
      <c r="J510" s="176" t="s">
        <v>1618</v>
      </c>
      <c r="K510" s="176"/>
      <c r="L510" s="204">
        <v>46154.623611111114</v>
      </c>
      <c r="M510" s="204">
        <v>46154.646527777775</v>
      </c>
      <c r="N510" s="176" t="s">
        <v>1698</v>
      </c>
      <c r="O510" s="155" t="s">
        <v>207</v>
      </c>
      <c r="P510" s="90"/>
      <c r="Q510" s="144" t="s">
        <v>207</v>
      </c>
      <c r="R510" s="90"/>
      <c r="S510" s="144" t="s">
        <v>230</v>
      </c>
      <c r="T510" s="90"/>
      <c r="U510" s="144" t="s">
        <v>207</v>
      </c>
      <c r="V510" s="90"/>
      <c r="W510" s="144" t="s">
        <v>207</v>
      </c>
      <c r="X510" s="90"/>
      <c r="Y510" s="144" t="s">
        <v>207</v>
      </c>
      <c r="Z510" s="177" t="str">
        <f>IF(AND(O510="",Q510="",S510="",U510="",W510=""),"",IF(OR(AND(O510&lt;&gt;"NA",O510&lt;&gt;"C",O510&lt;&gt;"NC",O510&lt;&gt;"SF",O510&lt;&gt;""),AND(Q510&lt;&gt;"NA",Q510&lt;&gt;"C",Q510&lt;&gt;"NC",Q510&lt;&gt;"SF",Q510&lt;&gt;""),AND(S510&lt;&gt;"NA",S510&lt;&gt;"C",S510&lt;&gt;"NC",S510&lt;&gt;"SF",S510&lt;&gt;""),AND(U510&lt;&gt;"NA",U510&lt;&gt;"C",U510&lt;&gt;"NC",U510&lt;&gt;"SF",U510&lt;&gt;""),AND(W510&lt;&gt;"NA",W510&lt;&gt;"C",W510&lt;&gt;"NC",W510&lt;&gt;"SF",W510&lt;&gt;"")),"FALSO",IF(AND(O510="NA",Q510="NA",S510="NA",U510="NA",W510="NA"),"NA",IF(OR(O510="NC",Q510="NC",S510="NC",U510="NC",W510="NC",O510="SF",Q510="SF",S510="SF",U510="SF",W510="SF"),"NC",IF(OR(O510="C",Q510="C",S510="C",U510="C",W510="C"),"C","")))))</f>
        <v>NC</v>
      </c>
      <c r="AA510" s="197" t="str">
        <f>IF(AND(Y510="C",Z510="C"),"UTILIZOU O PDA CORRETAMENTE",IF(AND(Y510="C",Z510="NC"),"UTILIZOU O PDA CORRETAMENTE. NÃO HÁ FOTOS DE TODAS AS ETAPAS",IF(AND(Y510="NC",Z510="NC"),"NÃO UTILIZOU O PDA",IF(AND(Y510="NA",Z510="NA"),"NÃO AVALIADO POR FALHA DE SINCRONISMO"))))</f>
        <v>UTILIZOU O PDA CORRETAMENTE. NÃO HÁ FOTOS DE TODAS AS ETAPAS</v>
      </c>
      <c r="AB510" s="90" t="s">
        <v>207</v>
      </c>
      <c r="AC510" s="158" t="s">
        <v>6</v>
      </c>
      <c r="AD510" s="149" t="str">
        <f>E510</f>
        <v>SÃO PAULO</v>
      </c>
      <c r="AE510" s="93" t="s">
        <v>64</v>
      </c>
    </row>
    <row r="511" spans="1:31" ht="30" customHeight="1">
      <c r="A511" s="162" t="s">
        <v>201</v>
      </c>
      <c r="B511" s="176">
        <v>2694138237</v>
      </c>
      <c r="C511" s="176" t="s">
        <v>128</v>
      </c>
      <c r="D511" s="176" t="s">
        <v>64</v>
      </c>
      <c r="E511" s="176" t="s">
        <v>5</v>
      </c>
      <c r="F511" s="176" t="s">
        <v>2069</v>
      </c>
      <c r="G511" s="176">
        <v>1466</v>
      </c>
      <c r="H511" s="176" t="s">
        <v>217</v>
      </c>
      <c r="I511" s="176" t="s">
        <v>6</v>
      </c>
      <c r="J511" s="176" t="s">
        <v>1591</v>
      </c>
      <c r="K511" s="176" t="s">
        <v>217</v>
      </c>
      <c r="L511" s="204">
        <v>46168.386805555558</v>
      </c>
      <c r="M511" s="204">
        <v>46168.392361111109</v>
      </c>
      <c r="N511" s="176" t="s">
        <v>1612</v>
      </c>
      <c r="O511" s="155" t="s">
        <v>207</v>
      </c>
      <c r="P511" s="90"/>
      <c r="Q511" s="144" t="s">
        <v>230</v>
      </c>
      <c r="R511" s="90"/>
      <c r="S511" s="144" t="s">
        <v>207</v>
      </c>
      <c r="T511" s="90"/>
      <c r="U511" s="144" t="s">
        <v>207</v>
      </c>
      <c r="V511" s="90"/>
      <c r="W511" s="144" t="s">
        <v>207</v>
      </c>
      <c r="X511" s="90"/>
      <c r="Y511" s="144" t="s">
        <v>207</v>
      </c>
      <c r="Z511" s="177" t="str">
        <f>IF(AND(O511="",Q511="",S511="",U511="",W511=""),"",IF(OR(AND(O511&lt;&gt;"NA",O511&lt;&gt;"C",O511&lt;&gt;"NC",O511&lt;&gt;"SF",O511&lt;&gt;""),AND(Q511&lt;&gt;"NA",Q511&lt;&gt;"C",Q511&lt;&gt;"NC",Q511&lt;&gt;"SF",Q511&lt;&gt;""),AND(S511&lt;&gt;"NA",S511&lt;&gt;"C",S511&lt;&gt;"NC",S511&lt;&gt;"SF",S511&lt;&gt;""),AND(U511&lt;&gt;"NA",U511&lt;&gt;"C",U511&lt;&gt;"NC",U511&lt;&gt;"SF",U511&lt;&gt;""),AND(W511&lt;&gt;"NA",W511&lt;&gt;"C",W511&lt;&gt;"NC",W511&lt;&gt;"SF",W511&lt;&gt;"")),"FALSO",IF(AND(O511="NA",Q511="NA",S511="NA",U511="NA",W511="NA"),"NA",IF(OR(O511="NC",Q511="NC",S511="NC",U511="NC",W511="NC",O511="SF",Q511="SF",S511="SF",U511="SF",W511="SF"),"NC",IF(OR(O511="C",Q511="C",S511="C",U511="C",W511="C"),"C","")))))</f>
        <v>NC</v>
      </c>
      <c r="AA511" s="197" t="str">
        <f>IF(AND(Y511="C",Z511="C"),"UTILIZOU O PDA CORRETAMENTE",IF(AND(Y511="C",Z511="NC"),"UTILIZOU O PDA CORRETAMENTE. NÃO HÁ FOTOS DE TODAS AS ETAPAS",IF(AND(Y511="NC",Z511="NC"),"NÃO UTILIZOU O PDA",IF(AND(Y511="NA",Z511="NA"),"NÃO AVALIADO POR FALHA DE SINCRONISMO"))))</f>
        <v>UTILIZOU O PDA CORRETAMENTE. NÃO HÁ FOTOS DE TODAS AS ETAPAS</v>
      </c>
      <c r="AB511" s="90" t="s">
        <v>207</v>
      </c>
      <c r="AC511" s="158" t="s">
        <v>6</v>
      </c>
      <c r="AD511" s="149" t="str">
        <f>E511</f>
        <v>SÃO PAULO</v>
      </c>
      <c r="AE511" s="93" t="s">
        <v>64</v>
      </c>
    </row>
    <row r="512" spans="1:31" ht="30" customHeight="1">
      <c r="A512" s="162" t="s">
        <v>201</v>
      </c>
      <c r="B512" s="176">
        <v>2692398761</v>
      </c>
      <c r="C512" s="176" t="s">
        <v>128</v>
      </c>
      <c r="D512" s="176" t="s">
        <v>64</v>
      </c>
      <c r="E512" s="176" t="s">
        <v>5</v>
      </c>
      <c r="F512" s="176" t="s">
        <v>2070</v>
      </c>
      <c r="G512" s="176">
        <v>60</v>
      </c>
      <c r="H512" s="176"/>
      <c r="I512" s="176" t="s">
        <v>245</v>
      </c>
      <c r="J512" s="176" t="s">
        <v>1591</v>
      </c>
      <c r="K512" s="176"/>
      <c r="L512" s="204">
        <v>46147.568749999999</v>
      </c>
      <c r="M512" s="204">
        <v>46147.572222222225</v>
      </c>
      <c r="N512" s="176" t="s">
        <v>1636</v>
      </c>
      <c r="O512" s="155" t="s">
        <v>207</v>
      </c>
      <c r="P512" s="90"/>
      <c r="Q512" s="144" t="s">
        <v>207</v>
      </c>
      <c r="R512" s="90"/>
      <c r="S512" s="144" t="s">
        <v>207</v>
      </c>
      <c r="T512" s="90"/>
      <c r="U512" s="144" t="s">
        <v>207</v>
      </c>
      <c r="V512" s="90"/>
      <c r="W512" s="144" t="s">
        <v>207</v>
      </c>
      <c r="X512" s="90"/>
      <c r="Y512" s="144" t="s">
        <v>207</v>
      </c>
      <c r="Z512" s="177" t="str">
        <f>IF(AND(O512="",Q512="",S512="",U512="",W512=""),"",IF(OR(AND(O512&lt;&gt;"NA",O512&lt;&gt;"C",O512&lt;&gt;"NC",O512&lt;&gt;"SF",O512&lt;&gt;""),AND(Q512&lt;&gt;"NA",Q512&lt;&gt;"C",Q512&lt;&gt;"NC",Q512&lt;&gt;"SF",Q512&lt;&gt;""),AND(S512&lt;&gt;"NA",S512&lt;&gt;"C",S512&lt;&gt;"NC",S512&lt;&gt;"SF",S512&lt;&gt;""),AND(U512&lt;&gt;"NA",U512&lt;&gt;"C",U512&lt;&gt;"NC",U512&lt;&gt;"SF",U512&lt;&gt;""),AND(W512&lt;&gt;"NA",W512&lt;&gt;"C",W512&lt;&gt;"NC",W512&lt;&gt;"SF",W512&lt;&gt;"")),"FALSO",IF(AND(O512="NA",Q512="NA",S512="NA",U512="NA",W512="NA"),"NA",IF(OR(O512="NC",Q512="NC",S512="NC",U512="NC",W512="NC",O512="SF",Q512="SF",S512="SF",U512="SF",W512="SF"),"NC",IF(OR(O512="C",Q512="C",S512="C",U512="C",W512="C"),"C","")))))</f>
        <v>C</v>
      </c>
      <c r="AA512" s="197" t="str">
        <f>IF(AND(Y512="C",Z512="C"),"UTILIZOU O PDA CORRETAMENTE",IF(AND(Y512="C",Z512="NC"),"UTILIZOU O PDA CORRETAMENTE. NÃO HÁ FOTOS DE TODAS AS ETAPAS",IF(AND(Y512="NC",Z512="NC"),"NÃO UTILIZOU O PDA",IF(AND(Y512="NA",Z512="NA"),"NÃO AVALIADO POR FALHA DE SINCRONISMO"))))</f>
        <v>UTILIZOU O PDA CORRETAMENTE</v>
      </c>
      <c r="AB512" s="90" t="s">
        <v>207</v>
      </c>
      <c r="AC512" s="158" t="s">
        <v>6</v>
      </c>
      <c r="AD512" s="149" t="str">
        <f>E512</f>
        <v>SÃO PAULO</v>
      </c>
      <c r="AE512" s="93" t="s">
        <v>64</v>
      </c>
    </row>
    <row r="513" spans="1:31" ht="30" customHeight="1">
      <c r="A513" s="162" t="s">
        <v>201</v>
      </c>
      <c r="B513" s="176">
        <v>2620372128</v>
      </c>
      <c r="C513" s="176" t="s">
        <v>132</v>
      </c>
      <c r="D513" s="176" t="s">
        <v>64</v>
      </c>
      <c r="E513" s="176" t="s">
        <v>5</v>
      </c>
      <c r="F513" s="176" t="s">
        <v>2071</v>
      </c>
      <c r="G513" s="176">
        <v>281</v>
      </c>
      <c r="H513" s="176" t="s">
        <v>203</v>
      </c>
      <c r="I513" s="176" t="s">
        <v>261</v>
      </c>
      <c r="J513" s="176" t="s">
        <v>1594</v>
      </c>
      <c r="K513" s="176" t="s">
        <v>217</v>
      </c>
      <c r="L513" s="204">
        <v>46157.469444444447</v>
      </c>
      <c r="M513" s="204">
        <v>46157.470833333333</v>
      </c>
      <c r="N513" s="176" t="s">
        <v>1592</v>
      </c>
      <c r="O513" s="155" t="s">
        <v>207</v>
      </c>
      <c r="P513" s="90"/>
      <c r="Q513" s="144" t="s">
        <v>207</v>
      </c>
      <c r="R513" s="90"/>
      <c r="S513" s="144" t="s">
        <v>207</v>
      </c>
      <c r="T513" s="90"/>
      <c r="U513" s="144" t="s">
        <v>207</v>
      </c>
      <c r="V513" s="90"/>
      <c r="W513" s="144" t="s">
        <v>207</v>
      </c>
      <c r="X513" s="90"/>
      <c r="Y513" s="144" t="s">
        <v>207</v>
      </c>
      <c r="Z513" s="177" t="str">
        <f>IF(AND(O513="",Q513="",S513="",U513="",W513=""),"",IF(OR(AND(O513&lt;&gt;"NA",O513&lt;&gt;"C",O513&lt;&gt;"NC",O513&lt;&gt;"SF",O513&lt;&gt;""),AND(Q513&lt;&gt;"NA",Q513&lt;&gt;"C",Q513&lt;&gt;"NC",Q513&lt;&gt;"SF",Q513&lt;&gt;""),AND(S513&lt;&gt;"NA",S513&lt;&gt;"C",S513&lt;&gt;"NC",S513&lt;&gt;"SF",S513&lt;&gt;""),AND(U513&lt;&gt;"NA",U513&lt;&gt;"C",U513&lt;&gt;"NC",U513&lt;&gt;"SF",U513&lt;&gt;""),AND(W513&lt;&gt;"NA",W513&lt;&gt;"C",W513&lt;&gt;"NC",W513&lt;&gt;"SF",W513&lt;&gt;"")),"FALSO",IF(AND(O513="NA",Q513="NA",S513="NA",U513="NA",W513="NA"),"NA",IF(OR(O513="NC",Q513="NC",S513="NC",U513="NC",W513="NC",O513="SF",Q513="SF",S513="SF",U513="SF",W513="SF"),"NC",IF(OR(O513="C",Q513="C",S513="C",U513="C",W513="C"),"C","")))))</f>
        <v>C</v>
      </c>
      <c r="AA513" s="197" t="str">
        <f>IF(AND(Y513="C",Z513="C"),"UTILIZOU O PDA CORRETAMENTE",IF(AND(Y513="C",Z513="NC"),"UTILIZOU O PDA CORRETAMENTE. NÃO HÁ FOTOS DE TODAS AS ETAPAS",IF(AND(Y513="NC",Z513="NC"),"NÃO UTILIZOU O PDA",IF(AND(Y513="NA",Z513="NA"),"NÃO AVALIADO POR FALHA DE SINCRONISMO"))))</f>
        <v>UTILIZOU O PDA CORRETAMENTE</v>
      </c>
      <c r="AB513" s="90" t="s">
        <v>207</v>
      </c>
      <c r="AC513" s="158" t="s">
        <v>6</v>
      </c>
      <c r="AD513" s="149" t="str">
        <f>E513</f>
        <v>SÃO PAULO</v>
      </c>
      <c r="AE513" s="93" t="s">
        <v>64</v>
      </c>
    </row>
    <row r="514" spans="1:31" ht="30" customHeight="1">
      <c r="A514" s="221" t="s">
        <v>201</v>
      </c>
      <c r="B514" s="222">
        <v>2693271179</v>
      </c>
      <c r="C514" s="222" t="s">
        <v>128</v>
      </c>
      <c r="D514" s="222" t="s">
        <v>64</v>
      </c>
      <c r="E514" s="222" t="s">
        <v>5</v>
      </c>
      <c r="F514" s="222" t="s">
        <v>1147</v>
      </c>
      <c r="G514" s="222">
        <v>66</v>
      </c>
      <c r="H514" s="222" t="s">
        <v>203</v>
      </c>
      <c r="I514" s="222" t="s">
        <v>241</v>
      </c>
      <c r="J514" s="222" t="s">
        <v>1591</v>
      </c>
      <c r="K514" s="222" t="s">
        <v>1741</v>
      </c>
      <c r="L514" s="223">
        <v>46156.370833333334</v>
      </c>
      <c r="M514" s="223">
        <v>46156.375</v>
      </c>
      <c r="N514" s="222" t="s">
        <v>1680</v>
      </c>
      <c r="O514" s="155" t="s">
        <v>207</v>
      </c>
      <c r="P514" s="90"/>
      <c r="Q514" s="144" t="s">
        <v>207</v>
      </c>
      <c r="R514" s="90"/>
      <c r="S514" s="144" t="s">
        <v>207</v>
      </c>
      <c r="T514" s="90"/>
      <c r="U514" s="144" t="s">
        <v>207</v>
      </c>
      <c r="V514" s="90"/>
      <c r="W514" s="144" t="s">
        <v>207</v>
      </c>
      <c r="X514" s="90"/>
      <c r="Y514" s="144" t="s">
        <v>207</v>
      </c>
      <c r="Z514" s="177" t="str">
        <f>IF(AND(O514="",Q514="",S514="",U514="",W514=""),"",IF(OR(AND(O514&lt;&gt;"NA",O514&lt;&gt;"C",O514&lt;&gt;"NC",O514&lt;&gt;"SF",O514&lt;&gt;""),AND(Q514&lt;&gt;"NA",Q514&lt;&gt;"C",Q514&lt;&gt;"NC",Q514&lt;&gt;"SF",Q514&lt;&gt;""),AND(S514&lt;&gt;"NA",S514&lt;&gt;"C",S514&lt;&gt;"NC",S514&lt;&gt;"SF",S514&lt;&gt;""),AND(U514&lt;&gt;"NA",U514&lt;&gt;"C",U514&lt;&gt;"NC",U514&lt;&gt;"SF",U514&lt;&gt;""),AND(W514&lt;&gt;"NA",W514&lt;&gt;"C",W514&lt;&gt;"NC",W514&lt;&gt;"SF",W514&lt;&gt;"")),"FALSO",IF(AND(O514="NA",Q514="NA",S514="NA",U514="NA",W514="NA"),"NA",IF(OR(O514="NC",Q514="NC",S514="NC",U514="NC",W514="NC",O514="SF",Q514="SF",S514="SF",U514="SF",W514="SF"),"NC",IF(OR(O514="C",Q514="C",S514="C",U514="C",W514="C"),"C","")))))</f>
        <v>C</v>
      </c>
      <c r="AA514" s="197" t="str">
        <f>IF(AND(Y514="C",Z514="C"),"UTILIZOU O PDA CORRETAMENTE",IF(AND(Y514="C",Z514="NC"),"UTILIZOU O PDA CORRETAMENTE. NÃO HÁ FOTOS DE TODAS AS ETAPAS",IF(AND(Y514="NC",Z514="NC"),"NÃO UTILIZOU O PDA",IF(AND(Y514="NA",Z514="NA"),"NÃO AVALIADO POR FALHA DE SINCRONISMO"))))</f>
        <v>UTILIZOU O PDA CORRETAMENTE</v>
      </c>
      <c r="AB514" s="90" t="s">
        <v>207</v>
      </c>
      <c r="AC514" s="158" t="s">
        <v>6</v>
      </c>
      <c r="AD514" s="149" t="str">
        <f>E514</f>
        <v>SÃO PAULO</v>
      </c>
      <c r="AE514" s="93" t="s">
        <v>64</v>
      </c>
    </row>
    <row r="515" spans="1:31" ht="30" customHeight="1">
      <c r="A515" s="162" t="s">
        <v>201</v>
      </c>
      <c r="B515" s="176">
        <v>2692842600</v>
      </c>
      <c r="C515" s="176" t="s">
        <v>134</v>
      </c>
      <c r="D515" s="176" t="s">
        <v>125</v>
      </c>
      <c r="E515" s="176" t="s">
        <v>5</v>
      </c>
      <c r="F515" s="176" t="s">
        <v>2072</v>
      </c>
      <c r="G515" s="176">
        <v>179</v>
      </c>
      <c r="H515" s="176"/>
      <c r="I515" s="176" t="s">
        <v>1223</v>
      </c>
      <c r="J515" s="176" t="s">
        <v>1618</v>
      </c>
      <c r="K515" s="176"/>
      <c r="L515" s="204">
        <v>46270.430555555555</v>
      </c>
      <c r="M515" s="204">
        <v>46270.434027777781</v>
      </c>
      <c r="N515" s="176" t="s">
        <v>206</v>
      </c>
      <c r="O515" s="155" t="s">
        <v>62</v>
      </c>
      <c r="P515" s="90"/>
      <c r="Q515" s="144" t="s">
        <v>62</v>
      </c>
      <c r="R515" s="90"/>
      <c r="S515" s="144" t="s">
        <v>62</v>
      </c>
      <c r="T515" s="90"/>
      <c r="U515" s="144" t="s">
        <v>62</v>
      </c>
      <c r="V515" s="90"/>
      <c r="W515" s="144" t="s">
        <v>62</v>
      </c>
      <c r="X515" s="90"/>
      <c r="Y515" s="144" t="s">
        <v>62</v>
      </c>
      <c r="Z515" s="177" t="str">
        <f>IF(AND(O515="",Q515="",S515="",U515="",W515=""),"",IF(OR(AND(O515&lt;&gt;"NA",O515&lt;&gt;"C",O515&lt;&gt;"NC",O515&lt;&gt;"SF",O515&lt;&gt;""),AND(Q515&lt;&gt;"NA",Q515&lt;&gt;"C",Q515&lt;&gt;"NC",Q515&lt;&gt;"SF",Q515&lt;&gt;""),AND(S515&lt;&gt;"NA",S515&lt;&gt;"C",S515&lt;&gt;"NC",S515&lt;&gt;"SF",S515&lt;&gt;""),AND(U515&lt;&gt;"NA",U515&lt;&gt;"C",U515&lt;&gt;"NC",U515&lt;&gt;"SF",U515&lt;&gt;""),AND(W515&lt;&gt;"NA",W515&lt;&gt;"C",W515&lt;&gt;"NC",W515&lt;&gt;"SF",W515&lt;&gt;"")),"FALSO",IF(AND(O515="NA",Q515="NA",S515="NA",U515="NA",W515="NA"),"NA",IF(OR(O515="NC",Q515="NC",S515="NC",U515="NC",W515="NC",O515="SF",Q515="SF",S515="SF",U515="SF",W515="SF"),"NC",IF(OR(O515="C",Q515="C",S515="C",U515="C",W515="C"),"C","")))))</f>
        <v>NA</v>
      </c>
      <c r="AA515" s="197" t="str">
        <f>IF(AND(Y515="C",Z515="C"),"UTILIZOU O PDA CORRETAMENTE",IF(AND(Y515="C",Z515="NC"),"UTILIZOU O PDA CORRETAMENTE. NÃO HÁ FOTOS DE TODAS AS ETAPAS",IF(AND(Y515="NC",Z515="NC"),"NÃO UTILIZOU O PDA",IF(AND(Y515="NA",Z515="NA"),"NÃO AVALIADO POR FALHA DE SINCRONISMO"))))</f>
        <v>NÃO AVALIADO POR FALHA DE SINCRONISMO</v>
      </c>
      <c r="AB515" s="90" t="s">
        <v>207</v>
      </c>
      <c r="AC515" s="158" t="s">
        <v>6</v>
      </c>
      <c r="AD515" s="149" t="str">
        <f>E515</f>
        <v>SÃO PAULO</v>
      </c>
      <c r="AE515" s="93" t="s">
        <v>64</v>
      </c>
    </row>
    <row r="516" spans="1:31" ht="30" customHeight="1">
      <c r="A516" s="162" t="s">
        <v>201</v>
      </c>
      <c r="B516" s="176">
        <v>2618739051</v>
      </c>
      <c r="C516" s="176" t="s">
        <v>131</v>
      </c>
      <c r="D516" s="176" t="s">
        <v>64</v>
      </c>
      <c r="E516" s="176" t="s">
        <v>5</v>
      </c>
      <c r="F516" s="176" t="s">
        <v>2073</v>
      </c>
      <c r="G516" s="176">
        <v>94</v>
      </c>
      <c r="H516" s="176" t="s">
        <v>212</v>
      </c>
      <c r="I516" s="176" t="s">
        <v>316</v>
      </c>
      <c r="J516" s="176" t="s">
        <v>1591</v>
      </c>
      <c r="K516" s="176" t="s">
        <v>217</v>
      </c>
      <c r="L516" s="204">
        <v>46178.388194444444</v>
      </c>
      <c r="M516" s="204">
        <v>46178.390972222223</v>
      </c>
      <c r="N516" s="176" t="s">
        <v>1632</v>
      </c>
      <c r="O516" s="155" t="s">
        <v>207</v>
      </c>
      <c r="P516" s="90"/>
      <c r="Q516" s="144" t="s">
        <v>207</v>
      </c>
      <c r="R516" s="90"/>
      <c r="S516" s="144" t="s">
        <v>207</v>
      </c>
      <c r="T516" s="90"/>
      <c r="U516" s="144" t="s">
        <v>207</v>
      </c>
      <c r="V516" s="90"/>
      <c r="W516" s="144" t="s">
        <v>207</v>
      </c>
      <c r="X516" s="90"/>
      <c r="Y516" s="144" t="s">
        <v>207</v>
      </c>
      <c r="Z516" s="177" t="str">
        <f>IF(AND(O516="",Q516="",S516="",U516="",W516=""),"",IF(OR(AND(O516&lt;&gt;"NA",O516&lt;&gt;"C",O516&lt;&gt;"NC",O516&lt;&gt;"SF",O516&lt;&gt;""),AND(Q516&lt;&gt;"NA",Q516&lt;&gt;"C",Q516&lt;&gt;"NC",Q516&lt;&gt;"SF",Q516&lt;&gt;""),AND(S516&lt;&gt;"NA",S516&lt;&gt;"C",S516&lt;&gt;"NC",S516&lt;&gt;"SF",S516&lt;&gt;""),AND(U516&lt;&gt;"NA",U516&lt;&gt;"C",U516&lt;&gt;"NC",U516&lt;&gt;"SF",U516&lt;&gt;""),AND(W516&lt;&gt;"NA",W516&lt;&gt;"C",W516&lt;&gt;"NC",W516&lt;&gt;"SF",W516&lt;&gt;"")),"FALSO",IF(AND(O516="NA",Q516="NA",S516="NA",U516="NA",W516="NA"),"NA",IF(OR(O516="NC",Q516="NC",S516="NC",U516="NC",W516="NC",O516="SF",Q516="SF",S516="SF",U516="SF",W516="SF"),"NC",IF(OR(O516="C",Q516="C",S516="C",U516="C",W516="C"),"C","")))))</f>
        <v>C</v>
      </c>
      <c r="AA516" s="197" t="str">
        <f>IF(AND(Y516="C",Z516="C"),"UTILIZOU O PDA CORRETAMENTE",IF(AND(Y516="C",Z516="NC"),"UTILIZOU O PDA CORRETAMENTE. NÃO HÁ FOTOS DE TODAS AS ETAPAS",IF(AND(Y516="NC",Z516="NC"),"NÃO UTILIZOU O PDA",IF(AND(Y516="NA",Z516="NA"),"NÃO AVALIADO POR FALHA DE SINCRONISMO"))))</f>
        <v>UTILIZOU O PDA CORRETAMENTE</v>
      </c>
      <c r="AB516" s="90" t="s">
        <v>207</v>
      </c>
      <c r="AC516" s="158" t="s">
        <v>6</v>
      </c>
      <c r="AD516" s="149" t="str">
        <f>E516</f>
        <v>SÃO PAULO</v>
      </c>
      <c r="AE516" s="93" t="s">
        <v>64</v>
      </c>
    </row>
    <row r="517" spans="1:31" ht="30" customHeight="1">
      <c r="A517" s="162" t="s">
        <v>201</v>
      </c>
      <c r="B517" s="176">
        <v>2618416652</v>
      </c>
      <c r="C517" s="176" t="s">
        <v>134</v>
      </c>
      <c r="D517" s="176" t="s">
        <v>125</v>
      </c>
      <c r="E517" s="176" t="s">
        <v>5</v>
      </c>
      <c r="F517" s="176" t="s">
        <v>600</v>
      </c>
      <c r="G517" s="176">
        <v>90</v>
      </c>
      <c r="H517" s="176" t="s">
        <v>217</v>
      </c>
      <c r="I517" s="176" t="s">
        <v>601</v>
      </c>
      <c r="J517" s="176" t="s">
        <v>1618</v>
      </c>
      <c r="K517" s="176" t="s">
        <v>2074</v>
      </c>
      <c r="L517" s="204">
        <v>46086.556250000001</v>
      </c>
      <c r="M517" s="204">
        <v>46086.556944444441</v>
      </c>
      <c r="N517" s="176" t="s">
        <v>351</v>
      </c>
      <c r="O517" s="155" t="s">
        <v>207</v>
      </c>
      <c r="P517" s="90"/>
      <c r="Q517" s="144" t="s">
        <v>207</v>
      </c>
      <c r="R517" s="90"/>
      <c r="S517" s="144" t="s">
        <v>207</v>
      </c>
      <c r="T517" s="90"/>
      <c r="U517" s="144" t="s">
        <v>207</v>
      </c>
      <c r="V517" s="90"/>
      <c r="W517" s="144" t="s">
        <v>207</v>
      </c>
      <c r="X517" s="90"/>
      <c r="Y517" s="144" t="s">
        <v>207</v>
      </c>
      <c r="Z517" s="177" t="str">
        <f>IF(AND(O517="",Q517="",S517="",U517="",W517=""),"",IF(OR(AND(O517&lt;&gt;"NA",O517&lt;&gt;"C",O517&lt;&gt;"NC",O517&lt;&gt;"SF",O517&lt;&gt;""),AND(Q517&lt;&gt;"NA",Q517&lt;&gt;"C",Q517&lt;&gt;"NC",Q517&lt;&gt;"SF",Q517&lt;&gt;""),AND(S517&lt;&gt;"NA",S517&lt;&gt;"C",S517&lt;&gt;"NC",S517&lt;&gt;"SF",S517&lt;&gt;""),AND(U517&lt;&gt;"NA",U517&lt;&gt;"C",U517&lt;&gt;"NC",U517&lt;&gt;"SF",U517&lt;&gt;""),AND(W517&lt;&gt;"NA",W517&lt;&gt;"C",W517&lt;&gt;"NC",W517&lt;&gt;"SF",W517&lt;&gt;"")),"FALSO",IF(AND(O517="NA",Q517="NA",S517="NA",U517="NA",W517="NA"),"NA",IF(OR(O517="NC",Q517="NC",S517="NC",U517="NC",W517="NC",O517="SF",Q517="SF",S517="SF",U517="SF",W517="SF"),"NC",IF(OR(O517="C",Q517="C",S517="C",U517="C",W517="C"),"C","")))))</f>
        <v>C</v>
      </c>
      <c r="AA517" s="197" t="str">
        <f>IF(AND(Y517="C",Z517="C"),"UTILIZOU O PDA CORRETAMENTE",IF(AND(Y517="C",Z517="NC"),"UTILIZOU O PDA CORRETAMENTE. NÃO HÁ FOTOS DE TODAS AS ETAPAS",IF(AND(Y517="NC",Z517="NC"),"NÃO UTILIZOU O PDA",IF(AND(Y517="NA",Z517="NA"),"NÃO AVALIADO POR FALHA DE SINCRONISMO"))))</f>
        <v>UTILIZOU O PDA CORRETAMENTE</v>
      </c>
      <c r="AB517" s="90" t="s">
        <v>207</v>
      </c>
      <c r="AC517" s="158" t="s">
        <v>6</v>
      </c>
      <c r="AD517" s="149" t="str">
        <f>E517</f>
        <v>SÃO PAULO</v>
      </c>
      <c r="AE517" s="93" t="s">
        <v>64</v>
      </c>
    </row>
    <row r="518" spans="1:31" ht="30" customHeight="1">
      <c r="A518" s="162" t="s">
        <v>201</v>
      </c>
      <c r="B518" s="176">
        <v>2692086272</v>
      </c>
      <c r="C518" s="176" t="s">
        <v>128</v>
      </c>
      <c r="D518" s="176" t="s">
        <v>64</v>
      </c>
      <c r="E518" s="176" t="s">
        <v>5</v>
      </c>
      <c r="F518" s="176" t="s">
        <v>2075</v>
      </c>
      <c r="G518" s="176">
        <v>253</v>
      </c>
      <c r="H518" s="176" t="s">
        <v>203</v>
      </c>
      <c r="I518" s="176" t="s">
        <v>335</v>
      </c>
      <c r="J518" s="176" t="s">
        <v>1591</v>
      </c>
      <c r="K518" s="176"/>
      <c r="L518" s="204">
        <v>46027.506944444445</v>
      </c>
      <c r="M518" s="204">
        <v>46027.51458333333</v>
      </c>
      <c r="N518" s="176" t="s">
        <v>1623</v>
      </c>
      <c r="O518" s="155" t="s">
        <v>207</v>
      </c>
      <c r="P518" s="90"/>
      <c r="Q518" s="144" t="s">
        <v>207</v>
      </c>
      <c r="R518" s="90"/>
      <c r="S518" s="144" t="s">
        <v>207</v>
      </c>
      <c r="T518" s="90"/>
      <c r="U518" s="144" t="s">
        <v>207</v>
      </c>
      <c r="V518" s="90"/>
      <c r="W518" s="144" t="s">
        <v>207</v>
      </c>
      <c r="X518" s="90"/>
      <c r="Y518" s="144" t="s">
        <v>207</v>
      </c>
      <c r="Z518" s="177" t="str">
        <f>IF(AND(O518="",Q518="",S518="",U518="",W518=""),"",IF(OR(AND(O518&lt;&gt;"NA",O518&lt;&gt;"C",O518&lt;&gt;"NC",O518&lt;&gt;"SF",O518&lt;&gt;""),AND(Q518&lt;&gt;"NA",Q518&lt;&gt;"C",Q518&lt;&gt;"NC",Q518&lt;&gt;"SF",Q518&lt;&gt;""),AND(S518&lt;&gt;"NA",S518&lt;&gt;"C",S518&lt;&gt;"NC",S518&lt;&gt;"SF",S518&lt;&gt;""),AND(U518&lt;&gt;"NA",U518&lt;&gt;"C",U518&lt;&gt;"NC",U518&lt;&gt;"SF",U518&lt;&gt;""),AND(W518&lt;&gt;"NA",W518&lt;&gt;"C",W518&lt;&gt;"NC",W518&lt;&gt;"SF",W518&lt;&gt;"")),"FALSO",IF(AND(O518="NA",Q518="NA",S518="NA",U518="NA",W518="NA"),"NA",IF(OR(O518="NC",Q518="NC",S518="NC",U518="NC",W518="NC",O518="SF",Q518="SF",S518="SF",U518="SF",W518="SF"),"NC",IF(OR(O518="C",Q518="C",S518="C",U518="C",W518="C"),"C","")))))</f>
        <v>C</v>
      </c>
      <c r="AA518" s="197" t="str">
        <f>IF(AND(Y518="C",Z518="C"),"UTILIZOU O PDA CORRETAMENTE",IF(AND(Y518="C",Z518="NC"),"UTILIZOU O PDA CORRETAMENTE. NÃO HÁ FOTOS DE TODAS AS ETAPAS",IF(AND(Y518="NC",Z518="NC"),"NÃO UTILIZOU O PDA",IF(AND(Y518="NA",Z518="NA"),"NÃO AVALIADO POR FALHA DE SINCRONISMO"))))</f>
        <v>UTILIZOU O PDA CORRETAMENTE</v>
      </c>
      <c r="AB518" s="90" t="s">
        <v>207</v>
      </c>
      <c r="AC518" s="158" t="s">
        <v>6</v>
      </c>
      <c r="AD518" s="149" t="str">
        <f>E518</f>
        <v>SÃO PAULO</v>
      </c>
      <c r="AE518" s="93" t="s">
        <v>64</v>
      </c>
    </row>
    <row r="519" spans="1:31" ht="30" customHeight="1">
      <c r="A519" s="162" t="s">
        <v>201</v>
      </c>
      <c r="B519" s="176">
        <v>2692146140</v>
      </c>
      <c r="C519" s="176" t="s">
        <v>131</v>
      </c>
      <c r="D519" s="176" t="s">
        <v>64</v>
      </c>
      <c r="E519" s="176" t="s">
        <v>5</v>
      </c>
      <c r="F519" s="176" t="s">
        <v>2076</v>
      </c>
      <c r="G519" s="176">
        <v>176</v>
      </c>
      <c r="H519" s="176" t="s">
        <v>208</v>
      </c>
      <c r="I519" s="176" t="s">
        <v>241</v>
      </c>
      <c r="J519" s="176" t="s">
        <v>1594</v>
      </c>
      <c r="K519" s="176" t="s">
        <v>2077</v>
      </c>
      <c r="L519" s="204">
        <v>46058.409722222219</v>
      </c>
      <c r="M519" s="204">
        <v>46058.421527777777</v>
      </c>
      <c r="N519" s="176" t="s">
        <v>1598</v>
      </c>
      <c r="O519" s="155" t="s">
        <v>207</v>
      </c>
      <c r="P519" s="90"/>
      <c r="Q519" s="144" t="s">
        <v>207</v>
      </c>
      <c r="R519" s="90"/>
      <c r="S519" s="144" t="s">
        <v>207</v>
      </c>
      <c r="T519" s="90"/>
      <c r="U519" s="144" t="s">
        <v>207</v>
      </c>
      <c r="V519" s="90"/>
      <c r="W519" s="144" t="s">
        <v>207</v>
      </c>
      <c r="X519" s="90"/>
      <c r="Y519" s="144" t="s">
        <v>207</v>
      </c>
      <c r="Z519" s="177" t="str">
        <f>IF(AND(O519="",Q519="",S519="",U519="",W519=""),"",IF(OR(AND(O519&lt;&gt;"NA",O519&lt;&gt;"C",O519&lt;&gt;"NC",O519&lt;&gt;"SF",O519&lt;&gt;""),AND(Q519&lt;&gt;"NA",Q519&lt;&gt;"C",Q519&lt;&gt;"NC",Q519&lt;&gt;"SF",Q519&lt;&gt;""),AND(S519&lt;&gt;"NA",S519&lt;&gt;"C",S519&lt;&gt;"NC",S519&lt;&gt;"SF",S519&lt;&gt;""),AND(U519&lt;&gt;"NA",U519&lt;&gt;"C",U519&lt;&gt;"NC",U519&lt;&gt;"SF",U519&lt;&gt;""),AND(W519&lt;&gt;"NA",W519&lt;&gt;"C",W519&lt;&gt;"NC",W519&lt;&gt;"SF",W519&lt;&gt;"")),"FALSO",IF(AND(O519="NA",Q519="NA",S519="NA",U519="NA",W519="NA"),"NA",IF(OR(O519="NC",Q519="NC",S519="NC",U519="NC",W519="NC",O519="SF",Q519="SF",S519="SF",U519="SF",W519="SF"),"NC",IF(OR(O519="C",Q519="C",S519="C",U519="C",W519="C"),"C","")))))</f>
        <v>C</v>
      </c>
      <c r="AA519" s="197" t="str">
        <f>IF(AND(Y519="C",Z519="C"),"UTILIZOU O PDA CORRETAMENTE",IF(AND(Y519="C",Z519="NC"),"UTILIZOU O PDA CORRETAMENTE. NÃO HÁ FOTOS DE TODAS AS ETAPAS",IF(AND(Y519="NC",Z519="NC"),"NÃO UTILIZOU O PDA",IF(AND(Y519="NA",Z519="NA"),"NÃO AVALIADO POR FALHA DE SINCRONISMO"))))</f>
        <v>UTILIZOU O PDA CORRETAMENTE</v>
      </c>
      <c r="AB519" s="90" t="s">
        <v>207</v>
      </c>
      <c r="AC519" s="158" t="s">
        <v>6</v>
      </c>
      <c r="AD519" s="149" t="str">
        <f>E519</f>
        <v>SÃO PAULO</v>
      </c>
      <c r="AE519" s="93" t="s">
        <v>64</v>
      </c>
    </row>
    <row r="520" spans="1:31" ht="30" customHeight="1">
      <c r="A520" s="162" t="s">
        <v>201</v>
      </c>
      <c r="B520" s="176">
        <v>2618897337</v>
      </c>
      <c r="C520" s="176" t="s">
        <v>128</v>
      </c>
      <c r="D520" s="176" t="s">
        <v>64</v>
      </c>
      <c r="E520" s="176" t="s">
        <v>5</v>
      </c>
      <c r="F520" s="176" t="s">
        <v>2078</v>
      </c>
      <c r="G520" s="176">
        <v>94</v>
      </c>
      <c r="H520" s="176"/>
      <c r="I520" s="176" t="s">
        <v>291</v>
      </c>
      <c r="J520" s="176" t="s">
        <v>1591</v>
      </c>
      <c r="K520" s="176"/>
      <c r="L520" s="204">
        <v>46208.404166666667</v>
      </c>
      <c r="M520" s="204">
        <v>46208.411805555559</v>
      </c>
      <c r="N520" s="176" t="s">
        <v>1617</v>
      </c>
      <c r="O520" s="155" t="s">
        <v>207</v>
      </c>
      <c r="P520" s="90"/>
      <c r="Q520" s="144" t="s">
        <v>207</v>
      </c>
      <c r="R520" s="90"/>
      <c r="S520" s="144" t="s">
        <v>230</v>
      </c>
      <c r="T520" s="90"/>
      <c r="U520" s="144" t="s">
        <v>230</v>
      </c>
      <c r="V520" s="90"/>
      <c r="W520" s="144" t="s">
        <v>207</v>
      </c>
      <c r="X520" s="90"/>
      <c r="Y520" s="144" t="s">
        <v>207</v>
      </c>
      <c r="Z520" s="177" t="str">
        <f>IF(AND(O520="",Q520="",S520="",U520="",W520=""),"",IF(OR(AND(O520&lt;&gt;"NA",O520&lt;&gt;"C",O520&lt;&gt;"NC",O520&lt;&gt;"SF",O520&lt;&gt;""),AND(Q520&lt;&gt;"NA",Q520&lt;&gt;"C",Q520&lt;&gt;"NC",Q520&lt;&gt;"SF",Q520&lt;&gt;""),AND(S520&lt;&gt;"NA",S520&lt;&gt;"C",S520&lt;&gt;"NC",S520&lt;&gt;"SF",S520&lt;&gt;""),AND(U520&lt;&gt;"NA",U520&lt;&gt;"C",U520&lt;&gt;"NC",U520&lt;&gt;"SF",U520&lt;&gt;""),AND(W520&lt;&gt;"NA",W520&lt;&gt;"C",W520&lt;&gt;"NC",W520&lt;&gt;"SF",W520&lt;&gt;"")),"FALSO",IF(AND(O520="NA",Q520="NA",S520="NA",U520="NA",W520="NA"),"NA",IF(OR(O520="NC",Q520="NC",S520="NC",U520="NC",W520="NC",O520="SF",Q520="SF",S520="SF",U520="SF",W520="SF"),"NC",IF(OR(O520="C",Q520="C",S520="C",U520="C",W520="C"),"C","")))))</f>
        <v>NC</v>
      </c>
      <c r="AA520" s="197" t="str">
        <f>IF(AND(Y520="C",Z520="C"),"UTILIZOU O PDA CORRETAMENTE",IF(AND(Y520="C",Z520="NC"),"UTILIZOU O PDA CORRETAMENTE. NÃO HÁ FOTOS DE TODAS AS ETAPAS",IF(AND(Y520="NC",Z520="NC"),"NÃO UTILIZOU O PDA",IF(AND(Y520="NA",Z520="NA"),"NÃO AVALIADO POR FALHA DE SINCRONISMO"))))</f>
        <v>UTILIZOU O PDA CORRETAMENTE. NÃO HÁ FOTOS DE TODAS AS ETAPAS</v>
      </c>
      <c r="AB520" s="90" t="s">
        <v>207</v>
      </c>
      <c r="AC520" s="158" t="s">
        <v>6</v>
      </c>
      <c r="AD520" s="149" t="str">
        <f>E520</f>
        <v>SÃO PAULO</v>
      </c>
      <c r="AE520" s="93" t="s">
        <v>64</v>
      </c>
    </row>
    <row r="521" spans="1:31" ht="30" customHeight="1">
      <c r="A521" s="162" t="s">
        <v>201</v>
      </c>
      <c r="B521" s="176">
        <v>2692781144</v>
      </c>
      <c r="C521" s="176" t="s">
        <v>128</v>
      </c>
      <c r="D521" s="176" t="s">
        <v>64</v>
      </c>
      <c r="E521" s="176" t="s">
        <v>5</v>
      </c>
      <c r="F521" s="176" t="s">
        <v>2079</v>
      </c>
      <c r="G521" s="176">
        <v>143</v>
      </c>
      <c r="H521" s="176" t="s">
        <v>208</v>
      </c>
      <c r="I521" s="176" t="s">
        <v>241</v>
      </c>
      <c r="J521" s="176" t="s">
        <v>1591</v>
      </c>
      <c r="K521" s="176" t="s">
        <v>1741</v>
      </c>
      <c r="L521" s="204">
        <v>46239.526388888888</v>
      </c>
      <c r="M521" s="204">
        <v>46239.529861111114</v>
      </c>
      <c r="N521" s="176" t="s">
        <v>1680</v>
      </c>
      <c r="O521" s="155" t="s">
        <v>62</v>
      </c>
      <c r="P521" s="90"/>
      <c r="Q521" s="144" t="s">
        <v>62</v>
      </c>
      <c r="R521" s="90"/>
      <c r="S521" s="144" t="s">
        <v>62</v>
      </c>
      <c r="T521" s="90"/>
      <c r="U521" s="144" t="s">
        <v>62</v>
      </c>
      <c r="V521" s="90"/>
      <c r="W521" s="144" t="s">
        <v>62</v>
      </c>
      <c r="X521" s="90"/>
      <c r="Y521" s="144" t="s">
        <v>62</v>
      </c>
      <c r="Z521" s="177" t="str">
        <f>IF(AND(O521="",Q521="",S521="",U521="",W521=""),"",IF(OR(AND(O521&lt;&gt;"NA",O521&lt;&gt;"C",O521&lt;&gt;"NC",O521&lt;&gt;"SF",O521&lt;&gt;""),AND(Q521&lt;&gt;"NA",Q521&lt;&gt;"C",Q521&lt;&gt;"NC",Q521&lt;&gt;"SF",Q521&lt;&gt;""),AND(S521&lt;&gt;"NA",S521&lt;&gt;"C",S521&lt;&gt;"NC",S521&lt;&gt;"SF",S521&lt;&gt;""),AND(U521&lt;&gt;"NA",U521&lt;&gt;"C",U521&lt;&gt;"NC",U521&lt;&gt;"SF",U521&lt;&gt;""),AND(W521&lt;&gt;"NA",W521&lt;&gt;"C",W521&lt;&gt;"NC",W521&lt;&gt;"SF",W521&lt;&gt;"")),"FALSO",IF(AND(O521="NA",Q521="NA",S521="NA",U521="NA",W521="NA"),"NA",IF(OR(O521="NC",Q521="NC",S521="NC",U521="NC",W521="NC",O521="SF",Q521="SF",S521="SF",U521="SF",W521="SF"),"NC",IF(OR(O521="C",Q521="C",S521="C",U521="C",W521="C"),"C","")))))</f>
        <v>NA</v>
      </c>
      <c r="AA521" s="197" t="str">
        <f>IF(AND(Y521="C",Z521="C"),"UTILIZOU O PDA CORRETAMENTE",IF(AND(Y521="C",Z521="NC"),"UTILIZOU O PDA CORRETAMENTE. NÃO HÁ FOTOS DE TODAS AS ETAPAS",IF(AND(Y521="NC",Z521="NC"),"NÃO UTILIZOU O PDA",IF(AND(Y521="NA",Z521="NA"),"NÃO AVALIADO POR FALHA DE SINCRONISMO"))))</f>
        <v>NÃO AVALIADO POR FALHA DE SINCRONISMO</v>
      </c>
      <c r="AB521" s="90" t="s">
        <v>207</v>
      </c>
      <c r="AC521" s="158" t="s">
        <v>6</v>
      </c>
      <c r="AD521" s="149" t="str">
        <f>E521</f>
        <v>SÃO PAULO</v>
      </c>
      <c r="AE521" s="93" t="s">
        <v>64</v>
      </c>
    </row>
    <row r="522" spans="1:31" ht="30" customHeight="1">
      <c r="A522" s="162" t="s">
        <v>201</v>
      </c>
      <c r="B522" s="176">
        <v>2692776013</v>
      </c>
      <c r="C522" s="176" t="s">
        <v>128</v>
      </c>
      <c r="D522" s="176" t="s">
        <v>64</v>
      </c>
      <c r="E522" s="176" t="s">
        <v>5</v>
      </c>
      <c r="F522" s="176" t="s">
        <v>2080</v>
      </c>
      <c r="G522" s="176">
        <v>75</v>
      </c>
      <c r="H522" s="176" t="s">
        <v>217</v>
      </c>
      <c r="I522" s="176" t="s">
        <v>316</v>
      </c>
      <c r="J522" s="176" t="s">
        <v>1591</v>
      </c>
      <c r="K522" s="176" t="s">
        <v>217</v>
      </c>
      <c r="L522" s="204">
        <v>46239.333333333336</v>
      </c>
      <c r="M522" s="204">
        <v>46239.337500000001</v>
      </c>
      <c r="N522" s="176" t="s">
        <v>1636</v>
      </c>
      <c r="O522" s="155" t="s">
        <v>207</v>
      </c>
      <c r="P522" s="90"/>
      <c r="Q522" s="144" t="s">
        <v>207</v>
      </c>
      <c r="R522" s="90"/>
      <c r="S522" s="144" t="s">
        <v>207</v>
      </c>
      <c r="T522" s="90"/>
      <c r="U522" s="144" t="s">
        <v>207</v>
      </c>
      <c r="V522" s="90"/>
      <c r="W522" s="144" t="s">
        <v>207</v>
      </c>
      <c r="X522" s="90"/>
      <c r="Y522" s="144" t="s">
        <v>207</v>
      </c>
      <c r="Z522" s="177" t="str">
        <f>IF(AND(O522="",Q522="",S522="",U522="",W522=""),"",IF(OR(AND(O522&lt;&gt;"NA",O522&lt;&gt;"C",O522&lt;&gt;"NC",O522&lt;&gt;"SF",O522&lt;&gt;""),AND(Q522&lt;&gt;"NA",Q522&lt;&gt;"C",Q522&lt;&gt;"NC",Q522&lt;&gt;"SF",Q522&lt;&gt;""),AND(S522&lt;&gt;"NA",S522&lt;&gt;"C",S522&lt;&gt;"NC",S522&lt;&gt;"SF",S522&lt;&gt;""),AND(U522&lt;&gt;"NA",U522&lt;&gt;"C",U522&lt;&gt;"NC",U522&lt;&gt;"SF",U522&lt;&gt;""),AND(W522&lt;&gt;"NA",W522&lt;&gt;"C",W522&lt;&gt;"NC",W522&lt;&gt;"SF",W522&lt;&gt;"")),"FALSO",IF(AND(O522="NA",Q522="NA",S522="NA",U522="NA",W522="NA"),"NA",IF(OR(O522="NC",Q522="NC",S522="NC",U522="NC",W522="NC",O522="SF",Q522="SF",S522="SF",U522="SF",W522="SF"),"NC",IF(OR(O522="C",Q522="C",S522="C",U522="C",W522="C"),"C","")))))</f>
        <v>C</v>
      </c>
      <c r="AA522" s="197" t="str">
        <f>IF(AND(Y522="C",Z522="C"),"UTILIZOU O PDA CORRETAMENTE",IF(AND(Y522="C",Z522="NC"),"UTILIZOU O PDA CORRETAMENTE. NÃO HÁ FOTOS DE TODAS AS ETAPAS",IF(AND(Y522="NC",Z522="NC"),"NÃO UTILIZOU O PDA",IF(AND(Y522="NA",Z522="NA"),"NÃO AVALIADO POR FALHA DE SINCRONISMO"))))</f>
        <v>UTILIZOU O PDA CORRETAMENTE</v>
      </c>
      <c r="AB522" s="90" t="s">
        <v>207</v>
      </c>
      <c r="AC522" s="158" t="s">
        <v>6</v>
      </c>
      <c r="AD522" s="149" t="str">
        <f>E522</f>
        <v>SÃO PAULO</v>
      </c>
      <c r="AE522" s="93" t="s">
        <v>64</v>
      </c>
    </row>
    <row r="523" spans="1:31" ht="30" customHeight="1">
      <c r="A523" s="162" t="s">
        <v>201</v>
      </c>
      <c r="B523" s="176">
        <v>2693693898</v>
      </c>
      <c r="C523" s="176" t="s">
        <v>134</v>
      </c>
      <c r="D523" s="176" t="s">
        <v>125</v>
      </c>
      <c r="E523" s="176" t="s">
        <v>5</v>
      </c>
      <c r="F523" s="176" t="s">
        <v>2081</v>
      </c>
      <c r="G523" s="176">
        <v>3</v>
      </c>
      <c r="H523" s="176" t="s">
        <v>260</v>
      </c>
      <c r="I523" s="176" t="s">
        <v>316</v>
      </c>
      <c r="J523" s="176" t="s">
        <v>1618</v>
      </c>
      <c r="K523" s="176" t="s">
        <v>2082</v>
      </c>
      <c r="L523" s="204">
        <v>46162.588194444441</v>
      </c>
      <c r="M523" s="204">
        <v>46162.589583333334</v>
      </c>
      <c r="N523" s="176" t="s">
        <v>1632</v>
      </c>
      <c r="O523" s="155" t="s">
        <v>230</v>
      </c>
      <c r="P523" s="90"/>
      <c r="Q523" s="144" t="s">
        <v>230</v>
      </c>
      <c r="R523" s="90"/>
      <c r="S523" s="144" t="s">
        <v>230</v>
      </c>
      <c r="T523" s="90"/>
      <c r="U523" s="144" t="s">
        <v>230</v>
      </c>
      <c r="V523" s="90"/>
      <c r="W523" s="144" t="s">
        <v>230</v>
      </c>
      <c r="X523" s="90"/>
      <c r="Y523" s="144" t="s">
        <v>231</v>
      </c>
      <c r="Z523" s="177" t="str">
        <f>IF(AND(O523="",Q523="",S523="",U523="",W523=""),"",IF(OR(AND(O523&lt;&gt;"NA",O523&lt;&gt;"C",O523&lt;&gt;"NC",O523&lt;&gt;"SF",O523&lt;&gt;""),AND(Q523&lt;&gt;"NA",Q523&lt;&gt;"C",Q523&lt;&gt;"NC",Q523&lt;&gt;"SF",Q523&lt;&gt;""),AND(S523&lt;&gt;"NA",S523&lt;&gt;"C",S523&lt;&gt;"NC",S523&lt;&gt;"SF",S523&lt;&gt;""),AND(U523&lt;&gt;"NA",U523&lt;&gt;"C",U523&lt;&gt;"NC",U523&lt;&gt;"SF",U523&lt;&gt;""),AND(W523&lt;&gt;"NA",W523&lt;&gt;"C",W523&lt;&gt;"NC",W523&lt;&gt;"SF",W523&lt;&gt;"")),"FALSO",IF(AND(O523="NA",Q523="NA",S523="NA",U523="NA",W523="NA"),"NA",IF(OR(O523="NC",Q523="NC",S523="NC",U523="NC",W523="NC",O523="SF",Q523="SF",S523="SF",U523="SF",W523="SF"),"NC",IF(OR(O523="C",Q523="C",S523="C",U523="C",W523="C"),"C","")))))</f>
        <v>NC</v>
      </c>
      <c r="AA523" s="197" t="str">
        <f>IF(AND(Y523="C",Z523="C"),"UTILIZOU O PDA CORRETAMENTE",IF(AND(Y523="C",Z523="NC"),"UTILIZOU O PDA CORRETAMENTE. NÃO HÁ FOTOS DE TODAS AS ETAPAS",IF(AND(Y523="NC",Z523="NC"),"NÃO UTILIZOU O PDA",IF(AND(Y523="NA",Z523="NA"),"NÃO AVALIADO POR FALHA DE SINCRONISMO"))))</f>
        <v>NÃO UTILIZOU O PDA</v>
      </c>
      <c r="AB523" s="90" t="s">
        <v>207</v>
      </c>
      <c r="AC523" s="158" t="s">
        <v>6</v>
      </c>
      <c r="AD523" s="149" t="str">
        <f>E523</f>
        <v>SÃO PAULO</v>
      </c>
      <c r="AE523" s="93" t="s">
        <v>64</v>
      </c>
    </row>
    <row r="524" spans="1:31" ht="30" customHeight="1">
      <c r="A524" s="162" t="s">
        <v>201</v>
      </c>
      <c r="B524" s="176">
        <v>2621781648</v>
      </c>
      <c r="C524" s="176" t="s">
        <v>129</v>
      </c>
      <c r="D524" s="176" t="s">
        <v>125</v>
      </c>
      <c r="E524" s="176" t="s">
        <v>5</v>
      </c>
      <c r="F524" s="176" t="s">
        <v>2083</v>
      </c>
      <c r="G524" s="176">
        <v>9</v>
      </c>
      <c r="H524" s="176" t="s">
        <v>1035</v>
      </c>
      <c r="I524" s="176" t="s">
        <v>479</v>
      </c>
      <c r="J524" s="176" t="s">
        <v>1671</v>
      </c>
      <c r="K524" s="176" t="s">
        <v>2084</v>
      </c>
      <c r="L524" s="204">
        <v>46166.340277777781</v>
      </c>
      <c r="M524" s="204">
        <v>46166.341666666667</v>
      </c>
      <c r="N524" s="176" t="s">
        <v>1607</v>
      </c>
      <c r="O524" s="155" t="s">
        <v>230</v>
      </c>
      <c r="P524" s="90"/>
      <c r="Q524" s="144" t="s">
        <v>230</v>
      </c>
      <c r="R524" s="90"/>
      <c r="S524" s="144" t="s">
        <v>230</v>
      </c>
      <c r="T524" s="90"/>
      <c r="U524" s="144" t="s">
        <v>230</v>
      </c>
      <c r="V524" s="90"/>
      <c r="W524" s="144" t="s">
        <v>230</v>
      </c>
      <c r="X524" s="90"/>
      <c r="Y524" s="144" t="s">
        <v>231</v>
      </c>
      <c r="Z524" s="177" t="str">
        <f>IF(AND(O524="",Q524="",S524="",U524="",W524=""),"",IF(OR(AND(O524&lt;&gt;"NA",O524&lt;&gt;"C",O524&lt;&gt;"NC",O524&lt;&gt;"SF",O524&lt;&gt;""),AND(Q524&lt;&gt;"NA",Q524&lt;&gt;"C",Q524&lt;&gt;"NC",Q524&lt;&gt;"SF",Q524&lt;&gt;""),AND(S524&lt;&gt;"NA",S524&lt;&gt;"C",S524&lt;&gt;"NC",S524&lt;&gt;"SF",S524&lt;&gt;""),AND(U524&lt;&gt;"NA",U524&lt;&gt;"C",U524&lt;&gt;"NC",U524&lt;&gt;"SF",U524&lt;&gt;""),AND(W524&lt;&gt;"NA",W524&lt;&gt;"C",W524&lt;&gt;"NC",W524&lt;&gt;"SF",W524&lt;&gt;"")),"FALSO",IF(AND(O524="NA",Q524="NA",S524="NA",U524="NA",W524="NA"),"NA",IF(OR(O524="NC",Q524="NC",S524="NC",U524="NC",W524="NC",O524="SF",Q524="SF",S524="SF",U524="SF",W524="SF"),"NC",IF(OR(O524="C",Q524="C",S524="C",U524="C",W524="C"),"C","")))))</f>
        <v>NC</v>
      </c>
      <c r="AA524" s="197" t="str">
        <f>IF(AND(Y524="C",Z524="C"),"UTILIZOU O PDA CORRETAMENTE",IF(AND(Y524="C",Z524="NC"),"UTILIZOU O PDA CORRETAMENTE. NÃO HÁ FOTOS DE TODAS AS ETAPAS",IF(AND(Y524="NC",Z524="NC"),"NÃO UTILIZOU O PDA",IF(AND(Y524="NA",Z524="NA"),"NÃO AVALIADO POR FALHA DE SINCRONISMO"))))</f>
        <v>NÃO UTILIZOU O PDA</v>
      </c>
      <c r="AB524" s="90" t="s">
        <v>207</v>
      </c>
      <c r="AC524" s="158" t="s">
        <v>6</v>
      </c>
      <c r="AD524" s="149" t="str">
        <f>E524</f>
        <v>SÃO PAULO</v>
      </c>
      <c r="AE524" s="93" t="s">
        <v>64</v>
      </c>
    </row>
    <row r="525" spans="1:31" ht="30" customHeight="1">
      <c r="A525" s="162" t="s">
        <v>201</v>
      </c>
      <c r="B525" s="176">
        <v>2693523509</v>
      </c>
      <c r="C525" s="176" t="s">
        <v>128</v>
      </c>
      <c r="D525" s="176" t="s">
        <v>64</v>
      </c>
      <c r="E525" s="176" t="s">
        <v>5</v>
      </c>
      <c r="F525" s="176" t="s">
        <v>2085</v>
      </c>
      <c r="G525" s="176">
        <v>407</v>
      </c>
      <c r="H525" s="176" t="s">
        <v>260</v>
      </c>
      <c r="I525" s="176" t="s">
        <v>510</v>
      </c>
      <c r="J525" s="176" t="s">
        <v>1591</v>
      </c>
      <c r="K525" s="176" t="s">
        <v>217</v>
      </c>
      <c r="L525" s="204">
        <v>46160.365972222222</v>
      </c>
      <c r="M525" s="204">
        <v>46160.367361111108</v>
      </c>
      <c r="N525" s="176" t="s">
        <v>1632</v>
      </c>
      <c r="O525" s="155" t="s">
        <v>207</v>
      </c>
      <c r="P525" s="90"/>
      <c r="Q525" s="144" t="s">
        <v>207</v>
      </c>
      <c r="R525" s="90"/>
      <c r="S525" s="144" t="s">
        <v>207</v>
      </c>
      <c r="T525" s="90"/>
      <c r="U525" s="144" t="s">
        <v>207</v>
      </c>
      <c r="V525" s="90"/>
      <c r="W525" s="144" t="s">
        <v>207</v>
      </c>
      <c r="X525" s="90"/>
      <c r="Y525" s="144" t="s">
        <v>207</v>
      </c>
      <c r="Z525" s="177" t="str">
        <f>IF(AND(O525="",Q525="",S525="",U525="",W525=""),"",IF(OR(AND(O525&lt;&gt;"NA",O525&lt;&gt;"C",O525&lt;&gt;"NC",O525&lt;&gt;"SF",O525&lt;&gt;""),AND(Q525&lt;&gt;"NA",Q525&lt;&gt;"C",Q525&lt;&gt;"NC",Q525&lt;&gt;"SF",Q525&lt;&gt;""),AND(S525&lt;&gt;"NA",S525&lt;&gt;"C",S525&lt;&gt;"NC",S525&lt;&gt;"SF",S525&lt;&gt;""),AND(U525&lt;&gt;"NA",U525&lt;&gt;"C",U525&lt;&gt;"NC",U525&lt;&gt;"SF",U525&lt;&gt;""),AND(W525&lt;&gt;"NA",W525&lt;&gt;"C",W525&lt;&gt;"NC",W525&lt;&gt;"SF",W525&lt;&gt;"")),"FALSO",IF(AND(O525="NA",Q525="NA",S525="NA",U525="NA",W525="NA"),"NA",IF(OR(O525="NC",Q525="NC",S525="NC",U525="NC",W525="NC",O525="SF",Q525="SF",S525="SF",U525="SF",W525="SF"),"NC",IF(OR(O525="C",Q525="C",S525="C",U525="C",W525="C"),"C","")))))</f>
        <v>C</v>
      </c>
      <c r="AA525" s="197" t="str">
        <f>IF(AND(Y525="C",Z525="C"),"UTILIZOU O PDA CORRETAMENTE",IF(AND(Y525="C",Z525="NC"),"UTILIZOU O PDA CORRETAMENTE. NÃO HÁ FOTOS DE TODAS AS ETAPAS",IF(AND(Y525="NC",Z525="NC"),"NÃO UTILIZOU O PDA",IF(AND(Y525="NA",Z525="NA"),"NÃO AVALIADO POR FALHA DE SINCRONISMO"))))</f>
        <v>UTILIZOU O PDA CORRETAMENTE</v>
      </c>
      <c r="AB525" s="90" t="s">
        <v>207</v>
      </c>
      <c r="AC525" s="158" t="s">
        <v>6</v>
      </c>
      <c r="AD525" s="149" t="str">
        <f>E525</f>
        <v>SÃO PAULO</v>
      </c>
      <c r="AE525" s="93" t="s">
        <v>64</v>
      </c>
    </row>
    <row r="526" spans="1:31" ht="30" customHeight="1">
      <c r="A526" s="162" t="s">
        <v>201</v>
      </c>
      <c r="B526" s="176">
        <v>2622124485</v>
      </c>
      <c r="C526" s="176" t="s">
        <v>128</v>
      </c>
      <c r="D526" s="176" t="s">
        <v>64</v>
      </c>
      <c r="E526" s="176" t="s">
        <v>5</v>
      </c>
      <c r="F526" s="176" t="s">
        <v>2086</v>
      </c>
      <c r="G526" s="176">
        <v>136</v>
      </c>
      <c r="H526" s="176" t="s">
        <v>217</v>
      </c>
      <c r="I526" s="176" t="s">
        <v>6</v>
      </c>
      <c r="J526" s="176" t="s">
        <v>1591</v>
      </c>
      <c r="K526" s="176" t="s">
        <v>1754</v>
      </c>
      <c r="L526" s="204">
        <v>46168.664583333331</v>
      </c>
      <c r="M526" s="204">
        <v>46168.665972222225</v>
      </c>
      <c r="N526" s="176" t="s">
        <v>1698</v>
      </c>
      <c r="O526" s="155" t="s">
        <v>207</v>
      </c>
      <c r="P526" s="90"/>
      <c r="Q526" s="144" t="s">
        <v>207</v>
      </c>
      <c r="R526" s="90"/>
      <c r="S526" s="144" t="s">
        <v>207</v>
      </c>
      <c r="T526" s="90"/>
      <c r="U526" s="144" t="s">
        <v>207</v>
      </c>
      <c r="V526" s="90"/>
      <c r="W526" s="144" t="s">
        <v>207</v>
      </c>
      <c r="X526" s="90"/>
      <c r="Y526" s="144" t="s">
        <v>207</v>
      </c>
      <c r="Z526" s="177" t="str">
        <f>IF(AND(O526="",Q526="",S526="",U526="",W526=""),"",IF(OR(AND(O526&lt;&gt;"NA",O526&lt;&gt;"C",O526&lt;&gt;"NC",O526&lt;&gt;"SF",O526&lt;&gt;""),AND(Q526&lt;&gt;"NA",Q526&lt;&gt;"C",Q526&lt;&gt;"NC",Q526&lt;&gt;"SF",Q526&lt;&gt;""),AND(S526&lt;&gt;"NA",S526&lt;&gt;"C",S526&lt;&gt;"NC",S526&lt;&gt;"SF",S526&lt;&gt;""),AND(U526&lt;&gt;"NA",U526&lt;&gt;"C",U526&lt;&gt;"NC",U526&lt;&gt;"SF",U526&lt;&gt;""),AND(W526&lt;&gt;"NA",W526&lt;&gt;"C",W526&lt;&gt;"NC",W526&lt;&gt;"SF",W526&lt;&gt;"")),"FALSO",IF(AND(O526="NA",Q526="NA",S526="NA",U526="NA",W526="NA"),"NA",IF(OR(O526="NC",Q526="NC",S526="NC",U526="NC",W526="NC",O526="SF",Q526="SF",S526="SF",U526="SF",W526="SF"),"NC",IF(OR(O526="C",Q526="C",S526="C",U526="C",W526="C"),"C","")))))</f>
        <v>C</v>
      </c>
      <c r="AA526" s="197" t="str">
        <f>IF(AND(Y526="C",Z526="C"),"UTILIZOU O PDA CORRETAMENTE",IF(AND(Y526="C",Z526="NC"),"UTILIZOU O PDA CORRETAMENTE. NÃO HÁ FOTOS DE TODAS AS ETAPAS",IF(AND(Y526="NC",Z526="NC"),"NÃO UTILIZOU O PDA",IF(AND(Y526="NA",Z526="NA"),"NÃO AVALIADO POR FALHA DE SINCRONISMO"))))</f>
        <v>UTILIZOU O PDA CORRETAMENTE</v>
      </c>
      <c r="AB526" s="90" t="s">
        <v>207</v>
      </c>
      <c r="AC526" s="158" t="s">
        <v>6</v>
      </c>
      <c r="AD526" s="149" t="str">
        <f>E526</f>
        <v>SÃO PAULO</v>
      </c>
      <c r="AE526" s="93" t="s">
        <v>64</v>
      </c>
    </row>
    <row r="527" spans="1:31" ht="30" customHeight="1">
      <c r="A527" s="162" t="s">
        <v>201</v>
      </c>
      <c r="B527" s="176">
        <v>2692340517</v>
      </c>
      <c r="C527" s="176" t="s">
        <v>128</v>
      </c>
      <c r="D527" s="176" t="s">
        <v>64</v>
      </c>
      <c r="E527" s="176" t="s">
        <v>5</v>
      </c>
      <c r="F527" s="176" t="s">
        <v>2087</v>
      </c>
      <c r="G527" s="176">
        <v>251</v>
      </c>
      <c r="H527" s="176"/>
      <c r="I527" s="176" t="s">
        <v>2088</v>
      </c>
      <c r="J527" s="176" t="s">
        <v>1591</v>
      </c>
      <c r="K527" s="176"/>
      <c r="L527" s="204">
        <v>46147.402083333334</v>
      </c>
      <c r="M527" s="204">
        <v>46147.402777777781</v>
      </c>
      <c r="N527" s="176" t="s">
        <v>1612</v>
      </c>
      <c r="O527" s="155" t="s">
        <v>207</v>
      </c>
      <c r="P527" s="90"/>
      <c r="Q527" s="144" t="s">
        <v>207</v>
      </c>
      <c r="R527" s="90"/>
      <c r="S527" s="144" t="s">
        <v>207</v>
      </c>
      <c r="T527" s="90"/>
      <c r="U527" s="144" t="s">
        <v>207</v>
      </c>
      <c r="V527" s="90"/>
      <c r="W527" s="144" t="s">
        <v>207</v>
      </c>
      <c r="X527" s="90"/>
      <c r="Y527" s="144" t="s">
        <v>207</v>
      </c>
      <c r="Z527" s="177" t="str">
        <f>IF(AND(O527="",Q527="",S527="",U527="",W527=""),"",IF(OR(AND(O527&lt;&gt;"NA",O527&lt;&gt;"C",O527&lt;&gt;"NC",O527&lt;&gt;"SF",O527&lt;&gt;""),AND(Q527&lt;&gt;"NA",Q527&lt;&gt;"C",Q527&lt;&gt;"NC",Q527&lt;&gt;"SF",Q527&lt;&gt;""),AND(S527&lt;&gt;"NA",S527&lt;&gt;"C",S527&lt;&gt;"NC",S527&lt;&gt;"SF",S527&lt;&gt;""),AND(U527&lt;&gt;"NA",U527&lt;&gt;"C",U527&lt;&gt;"NC",U527&lt;&gt;"SF",U527&lt;&gt;""),AND(W527&lt;&gt;"NA",W527&lt;&gt;"C",W527&lt;&gt;"NC",W527&lt;&gt;"SF",W527&lt;&gt;"")),"FALSO",IF(AND(O527="NA",Q527="NA",S527="NA",U527="NA",W527="NA"),"NA",IF(OR(O527="NC",Q527="NC",S527="NC",U527="NC",W527="NC",O527="SF",Q527="SF",S527="SF",U527="SF",W527="SF"),"NC",IF(OR(O527="C",Q527="C",S527="C",U527="C",W527="C"),"C","")))))</f>
        <v>C</v>
      </c>
      <c r="AA527" s="197" t="str">
        <f>IF(AND(Y527="C",Z527="C"),"UTILIZOU O PDA CORRETAMENTE",IF(AND(Y527="C",Z527="NC"),"UTILIZOU O PDA CORRETAMENTE. NÃO HÁ FOTOS DE TODAS AS ETAPAS",IF(AND(Y527="NC",Z527="NC"),"NÃO UTILIZOU O PDA",IF(AND(Y527="NA",Z527="NA"),"NÃO AVALIADO POR FALHA DE SINCRONISMO"))))</f>
        <v>UTILIZOU O PDA CORRETAMENTE</v>
      </c>
      <c r="AB527" s="90" t="s">
        <v>207</v>
      </c>
      <c r="AC527" s="158" t="s">
        <v>6</v>
      </c>
      <c r="AD527" s="149" t="str">
        <f>E527</f>
        <v>SÃO PAULO</v>
      </c>
      <c r="AE527" s="93" t="s">
        <v>64</v>
      </c>
    </row>
    <row r="528" spans="1:31" ht="30" customHeight="1">
      <c r="A528" s="162" t="s">
        <v>201</v>
      </c>
      <c r="B528" s="176">
        <v>2694146763</v>
      </c>
      <c r="C528" s="176" t="s">
        <v>128</v>
      </c>
      <c r="D528" s="176" t="s">
        <v>64</v>
      </c>
      <c r="E528" s="176" t="s">
        <v>5</v>
      </c>
      <c r="F528" s="176" t="s">
        <v>2089</v>
      </c>
      <c r="G528" s="176">
        <v>990</v>
      </c>
      <c r="H528" s="176"/>
      <c r="I528" s="176" t="s">
        <v>383</v>
      </c>
      <c r="J528" s="176" t="s">
        <v>1591</v>
      </c>
      <c r="K528" s="176" t="s">
        <v>2090</v>
      </c>
      <c r="L528" s="204">
        <v>46168.458333333336</v>
      </c>
      <c r="M528" s="204">
        <v>46168.459722222222</v>
      </c>
      <c r="N528" s="176" t="s">
        <v>1614</v>
      </c>
      <c r="O528" s="155" t="s">
        <v>207</v>
      </c>
      <c r="P528" s="90"/>
      <c r="Q528" s="144" t="s">
        <v>207</v>
      </c>
      <c r="R528" s="90"/>
      <c r="S528" s="144" t="s">
        <v>207</v>
      </c>
      <c r="T528" s="90"/>
      <c r="U528" s="144" t="s">
        <v>207</v>
      </c>
      <c r="V528" s="90"/>
      <c r="W528" s="144" t="s">
        <v>207</v>
      </c>
      <c r="X528" s="90"/>
      <c r="Y528" s="144" t="s">
        <v>207</v>
      </c>
      <c r="Z528" s="177" t="str">
        <f>IF(AND(O528="",Q528="",S528="",U528="",W528=""),"",IF(OR(AND(O528&lt;&gt;"NA",O528&lt;&gt;"C",O528&lt;&gt;"NC",O528&lt;&gt;"SF",O528&lt;&gt;""),AND(Q528&lt;&gt;"NA",Q528&lt;&gt;"C",Q528&lt;&gt;"NC",Q528&lt;&gt;"SF",Q528&lt;&gt;""),AND(S528&lt;&gt;"NA",S528&lt;&gt;"C",S528&lt;&gt;"NC",S528&lt;&gt;"SF",S528&lt;&gt;""),AND(U528&lt;&gt;"NA",U528&lt;&gt;"C",U528&lt;&gt;"NC",U528&lt;&gt;"SF",U528&lt;&gt;""),AND(W528&lt;&gt;"NA",W528&lt;&gt;"C",W528&lt;&gt;"NC",W528&lt;&gt;"SF",W528&lt;&gt;"")),"FALSO",IF(AND(O528="NA",Q528="NA",S528="NA",U528="NA",W528="NA"),"NA",IF(OR(O528="NC",Q528="NC",S528="NC",U528="NC",W528="NC",O528="SF",Q528="SF",S528="SF",U528="SF",W528="SF"),"NC",IF(OR(O528="C",Q528="C",S528="C",U528="C",W528="C"),"C","")))))</f>
        <v>C</v>
      </c>
      <c r="AA528" s="197" t="str">
        <f>IF(AND(Y528="C",Z528="C"),"UTILIZOU O PDA CORRETAMENTE",IF(AND(Y528="C",Z528="NC"),"UTILIZOU O PDA CORRETAMENTE. NÃO HÁ FOTOS DE TODAS AS ETAPAS",IF(AND(Y528="NC",Z528="NC"),"NÃO UTILIZOU O PDA",IF(AND(Y528="NA",Z528="NA"),"NÃO AVALIADO POR FALHA DE SINCRONISMO"))))</f>
        <v>UTILIZOU O PDA CORRETAMENTE</v>
      </c>
      <c r="AB528" s="90" t="s">
        <v>207</v>
      </c>
      <c r="AC528" s="158" t="s">
        <v>6</v>
      </c>
      <c r="AD528" s="149" t="str">
        <f>E528</f>
        <v>SÃO PAULO</v>
      </c>
      <c r="AE528" s="93" t="s">
        <v>64</v>
      </c>
    </row>
    <row r="529" spans="1:31" ht="30" customHeight="1">
      <c r="A529" s="162" t="s">
        <v>201</v>
      </c>
      <c r="B529" s="176">
        <v>2694064347</v>
      </c>
      <c r="C529" s="176" t="s">
        <v>128</v>
      </c>
      <c r="D529" s="176" t="s">
        <v>64</v>
      </c>
      <c r="E529" s="176" t="s">
        <v>5</v>
      </c>
      <c r="F529" s="176" t="s">
        <v>594</v>
      </c>
      <c r="G529" s="176">
        <v>499</v>
      </c>
      <c r="H529" s="176" t="s">
        <v>2091</v>
      </c>
      <c r="I529" s="176" t="s">
        <v>254</v>
      </c>
      <c r="J529" s="176" t="s">
        <v>1591</v>
      </c>
      <c r="K529" s="176" t="s">
        <v>217</v>
      </c>
      <c r="L529" s="204">
        <v>46167.472916666666</v>
      </c>
      <c r="M529" s="204">
        <v>46167.473611111112</v>
      </c>
      <c r="N529" s="176" t="s">
        <v>1596</v>
      </c>
      <c r="O529" s="155" t="s">
        <v>207</v>
      </c>
      <c r="P529" s="90"/>
      <c r="Q529" s="144" t="s">
        <v>207</v>
      </c>
      <c r="R529" s="90"/>
      <c r="S529" s="144" t="s">
        <v>207</v>
      </c>
      <c r="T529" s="90"/>
      <c r="U529" s="144" t="s">
        <v>207</v>
      </c>
      <c r="V529" s="90"/>
      <c r="W529" s="144" t="s">
        <v>207</v>
      </c>
      <c r="X529" s="90"/>
      <c r="Y529" s="144" t="s">
        <v>207</v>
      </c>
      <c r="Z529" s="177" t="str">
        <f>IF(AND(O529="",Q529="",S529="",U529="",W529=""),"",IF(OR(AND(O529&lt;&gt;"NA",O529&lt;&gt;"C",O529&lt;&gt;"NC",O529&lt;&gt;"SF",O529&lt;&gt;""),AND(Q529&lt;&gt;"NA",Q529&lt;&gt;"C",Q529&lt;&gt;"NC",Q529&lt;&gt;"SF",Q529&lt;&gt;""),AND(S529&lt;&gt;"NA",S529&lt;&gt;"C",S529&lt;&gt;"NC",S529&lt;&gt;"SF",S529&lt;&gt;""),AND(U529&lt;&gt;"NA",U529&lt;&gt;"C",U529&lt;&gt;"NC",U529&lt;&gt;"SF",U529&lt;&gt;""),AND(W529&lt;&gt;"NA",W529&lt;&gt;"C",W529&lt;&gt;"NC",W529&lt;&gt;"SF",W529&lt;&gt;"")),"FALSO",IF(AND(O529="NA",Q529="NA",S529="NA",U529="NA",W529="NA"),"NA",IF(OR(O529="NC",Q529="NC",S529="NC",U529="NC",W529="NC",O529="SF",Q529="SF",S529="SF",U529="SF",W529="SF"),"NC",IF(OR(O529="C",Q529="C",S529="C",U529="C",W529="C"),"C","")))))</f>
        <v>C</v>
      </c>
      <c r="AA529" s="197" t="str">
        <f>IF(AND(Y529="C",Z529="C"),"UTILIZOU O PDA CORRETAMENTE",IF(AND(Y529="C",Z529="NC"),"UTILIZOU O PDA CORRETAMENTE. NÃO HÁ FOTOS DE TODAS AS ETAPAS",IF(AND(Y529="NC",Z529="NC"),"NÃO UTILIZOU O PDA",IF(AND(Y529="NA",Z529="NA"),"NÃO AVALIADO POR FALHA DE SINCRONISMO"))))</f>
        <v>UTILIZOU O PDA CORRETAMENTE</v>
      </c>
      <c r="AB529" s="90" t="s">
        <v>207</v>
      </c>
      <c r="AC529" s="158" t="s">
        <v>6</v>
      </c>
      <c r="AD529" s="149" t="str">
        <f>E529</f>
        <v>SÃO PAULO</v>
      </c>
      <c r="AE529" s="93" t="s">
        <v>64</v>
      </c>
    </row>
    <row r="530" spans="1:31" ht="30" customHeight="1">
      <c r="A530" s="162" t="s">
        <v>201</v>
      </c>
      <c r="B530" s="176">
        <v>2693130518</v>
      </c>
      <c r="C530" s="176" t="s">
        <v>128</v>
      </c>
      <c r="D530" s="176" t="s">
        <v>64</v>
      </c>
      <c r="E530" s="176" t="s">
        <v>5</v>
      </c>
      <c r="F530" s="176" t="s">
        <v>2092</v>
      </c>
      <c r="G530" s="176">
        <v>337</v>
      </c>
      <c r="H530" s="176" t="s">
        <v>203</v>
      </c>
      <c r="I530" s="176" t="s">
        <v>254</v>
      </c>
      <c r="J530" s="176" t="s">
        <v>1591</v>
      </c>
      <c r="K530" s="176" t="s">
        <v>1894</v>
      </c>
      <c r="L530" s="204">
        <v>46154.624305555553</v>
      </c>
      <c r="M530" s="204">
        <v>46154.632638888892</v>
      </c>
      <c r="N530" s="176" t="s">
        <v>1598</v>
      </c>
      <c r="O530" s="155" t="s">
        <v>207</v>
      </c>
      <c r="P530" s="90"/>
      <c r="Q530" s="144" t="s">
        <v>207</v>
      </c>
      <c r="R530" s="90"/>
      <c r="S530" s="144" t="s">
        <v>207</v>
      </c>
      <c r="T530" s="90"/>
      <c r="U530" s="144" t="s">
        <v>207</v>
      </c>
      <c r="V530" s="90"/>
      <c r="W530" s="144" t="s">
        <v>207</v>
      </c>
      <c r="X530" s="90"/>
      <c r="Y530" s="144" t="s">
        <v>207</v>
      </c>
      <c r="Z530" s="177" t="str">
        <f>IF(AND(O530="",Q530="",S530="",U530="",W530=""),"",IF(OR(AND(O530&lt;&gt;"NA",O530&lt;&gt;"C",O530&lt;&gt;"NC",O530&lt;&gt;"SF",O530&lt;&gt;""),AND(Q530&lt;&gt;"NA",Q530&lt;&gt;"C",Q530&lt;&gt;"NC",Q530&lt;&gt;"SF",Q530&lt;&gt;""),AND(S530&lt;&gt;"NA",S530&lt;&gt;"C",S530&lt;&gt;"NC",S530&lt;&gt;"SF",S530&lt;&gt;""),AND(U530&lt;&gt;"NA",U530&lt;&gt;"C",U530&lt;&gt;"NC",U530&lt;&gt;"SF",U530&lt;&gt;""),AND(W530&lt;&gt;"NA",W530&lt;&gt;"C",W530&lt;&gt;"NC",W530&lt;&gt;"SF",W530&lt;&gt;"")),"FALSO",IF(AND(O530="NA",Q530="NA",S530="NA",U530="NA",W530="NA"),"NA",IF(OR(O530="NC",Q530="NC",S530="NC",U530="NC",W530="NC",O530="SF",Q530="SF",S530="SF",U530="SF",W530="SF"),"NC",IF(OR(O530="C",Q530="C",S530="C",U530="C",W530="C"),"C","")))))</f>
        <v>C</v>
      </c>
      <c r="AA530" s="197" t="str">
        <f>IF(AND(Y530="C",Z530="C"),"UTILIZOU O PDA CORRETAMENTE",IF(AND(Y530="C",Z530="NC"),"UTILIZOU O PDA CORRETAMENTE. NÃO HÁ FOTOS DE TODAS AS ETAPAS",IF(AND(Y530="NC",Z530="NC"),"NÃO UTILIZOU O PDA",IF(AND(Y530="NA",Z530="NA"),"NÃO AVALIADO POR FALHA DE SINCRONISMO"))))</f>
        <v>UTILIZOU O PDA CORRETAMENTE</v>
      </c>
      <c r="AB530" s="90" t="s">
        <v>207</v>
      </c>
      <c r="AC530" s="158" t="s">
        <v>6</v>
      </c>
      <c r="AD530" s="149" t="str">
        <f>E530</f>
        <v>SÃO PAULO</v>
      </c>
      <c r="AE530" s="93" t="s">
        <v>64</v>
      </c>
    </row>
    <row r="531" spans="1:31" ht="30" customHeight="1">
      <c r="A531" s="162" t="s">
        <v>201</v>
      </c>
      <c r="B531" s="176">
        <v>2693057981</v>
      </c>
      <c r="C531" s="176" t="s">
        <v>128</v>
      </c>
      <c r="D531" s="176" t="s">
        <v>64</v>
      </c>
      <c r="E531" s="176" t="s">
        <v>5</v>
      </c>
      <c r="F531" s="176" t="s">
        <v>2092</v>
      </c>
      <c r="G531" s="176">
        <v>1689</v>
      </c>
      <c r="H531" s="176" t="s">
        <v>208</v>
      </c>
      <c r="I531" s="176" t="s">
        <v>254</v>
      </c>
      <c r="J531" s="176" t="s">
        <v>1591</v>
      </c>
      <c r="K531" s="176" t="s">
        <v>217</v>
      </c>
      <c r="L531" s="204">
        <v>46154.463888888888</v>
      </c>
      <c r="M531" s="204">
        <v>46154.467361111114</v>
      </c>
      <c r="N531" s="176" t="s">
        <v>1598</v>
      </c>
      <c r="O531" s="155" t="s">
        <v>207</v>
      </c>
      <c r="P531" s="90"/>
      <c r="Q531" s="144" t="s">
        <v>207</v>
      </c>
      <c r="R531" s="90"/>
      <c r="S531" s="144" t="s">
        <v>207</v>
      </c>
      <c r="T531" s="90"/>
      <c r="U531" s="144" t="s">
        <v>207</v>
      </c>
      <c r="V531" s="90"/>
      <c r="W531" s="144" t="s">
        <v>207</v>
      </c>
      <c r="X531" s="90"/>
      <c r="Y531" s="144" t="s">
        <v>207</v>
      </c>
      <c r="Z531" s="177" t="str">
        <f>IF(AND(O531="",Q531="",S531="",U531="",W531=""),"",IF(OR(AND(O531&lt;&gt;"NA",O531&lt;&gt;"C",O531&lt;&gt;"NC",O531&lt;&gt;"SF",O531&lt;&gt;""),AND(Q531&lt;&gt;"NA",Q531&lt;&gt;"C",Q531&lt;&gt;"NC",Q531&lt;&gt;"SF",Q531&lt;&gt;""),AND(S531&lt;&gt;"NA",S531&lt;&gt;"C",S531&lt;&gt;"NC",S531&lt;&gt;"SF",S531&lt;&gt;""),AND(U531&lt;&gt;"NA",U531&lt;&gt;"C",U531&lt;&gt;"NC",U531&lt;&gt;"SF",U531&lt;&gt;""),AND(W531&lt;&gt;"NA",W531&lt;&gt;"C",W531&lt;&gt;"NC",W531&lt;&gt;"SF",W531&lt;&gt;"")),"FALSO",IF(AND(O531="NA",Q531="NA",S531="NA",U531="NA",W531="NA"),"NA",IF(OR(O531="NC",Q531="NC",S531="NC",U531="NC",W531="NC",O531="SF",Q531="SF",S531="SF",U531="SF",W531="SF"),"NC",IF(OR(O531="C",Q531="C",S531="C",U531="C",W531="C"),"C","")))))</f>
        <v>C</v>
      </c>
      <c r="AA531" s="197" t="str">
        <f>IF(AND(Y531="C",Z531="C"),"UTILIZOU O PDA CORRETAMENTE",IF(AND(Y531="C",Z531="NC"),"UTILIZOU O PDA CORRETAMENTE. NÃO HÁ FOTOS DE TODAS AS ETAPAS",IF(AND(Y531="NC",Z531="NC"),"NÃO UTILIZOU O PDA",IF(AND(Y531="NA",Z531="NA"),"NÃO AVALIADO POR FALHA DE SINCRONISMO"))))</f>
        <v>UTILIZOU O PDA CORRETAMENTE</v>
      </c>
      <c r="AB531" s="90" t="s">
        <v>207</v>
      </c>
      <c r="AC531" s="158" t="s">
        <v>6</v>
      </c>
      <c r="AD531" s="149" t="str">
        <f>E531</f>
        <v>SÃO PAULO</v>
      </c>
      <c r="AE531" s="93" t="s">
        <v>64</v>
      </c>
    </row>
    <row r="532" spans="1:31" ht="30" customHeight="1">
      <c r="A532" s="162" t="s">
        <v>201</v>
      </c>
      <c r="B532" s="176">
        <v>2693618144</v>
      </c>
      <c r="C532" s="176" t="s">
        <v>131</v>
      </c>
      <c r="D532" s="176" t="s">
        <v>64</v>
      </c>
      <c r="E532" s="176" t="s">
        <v>5</v>
      </c>
      <c r="F532" s="176" t="s">
        <v>587</v>
      </c>
      <c r="G532" s="176">
        <v>1440</v>
      </c>
      <c r="H532" s="176" t="s">
        <v>260</v>
      </c>
      <c r="I532" s="176" t="s">
        <v>459</v>
      </c>
      <c r="J532" s="176" t="s">
        <v>1594</v>
      </c>
      <c r="K532" s="176" t="s">
        <v>217</v>
      </c>
      <c r="L532" s="204">
        <v>46161.636111111111</v>
      </c>
      <c r="M532" s="204">
        <v>46161.636111111111</v>
      </c>
      <c r="N532" s="176" t="s">
        <v>1596</v>
      </c>
      <c r="O532" s="155" t="s">
        <v>207</v>
      </c>
      <c r="P532" s="90"/>
      <c r="Q532" s="144" t="s">
        <v>207</v>
      </c>
      <c r="R532" s="90"/>
      <c r="S532" s="144" t="s">
        <v>207</v>
      </c>
      <c r="T532" s="90"/>
      <c r="U532" s="144" t="s">
        <v>207</v>
      </c>
      <c r="V532" s="90"/>
      <c r="W532" s="144" t="s">
        <v>207</v>
      </c>
      <c r="X532" s="90"/>
      <c r="Y532" s="144" t="s">
        <v>207</v>
      </c>
      <c r="Z532" s="177" t="str">
        <f>IF(AND(O532="",Q532="",S532="",U532="",W532=""),"",IF(OR(AND(O532&lt;&gt;"NA",O532&lt;&gt;"C",O532&lt;&gt;"NC",O532&lt;&gt;"SF",O532&lt;&gt;""),AND(Q532&lt;&gt;"NA",Q532&lt;&gt;"C",Q532&lt;&gt;"NC",Q532&lt;&gt;"SF",Q532&lt;&gt;""),AND(S532&lt;&gt;"NA",S532&lt;&gt;"C",S532&lt;&gt;"NC",S532&lt;&gt;"SF",S532&lt;&gt;""),AND(U532&lt;&gt;"NA",U532&lt;&gt;"C",U532&lt;&gt;"NC",U532&lt;&gt;"SF",U532&lt;&gt;""),AND(W532&lt;&gt;"NA",W532&lt;&gt;"C",W532&lt;&gt;"NC",W532&lt;&gt;"SF",W532&lt;&gt;"")),"FALSO",IF(AND(O532="NA",Q532="NA",S532="NA",U532="NA",W532="NA"),"NA",IF(OR(O532="NC",Q532="NC",S532="NC",U532="NC",W532="NC",O532="SF",Q532="SF",S532="SF",U532="SF",W532="SF"),"NC",IF(OR(O532="C",Q532="C",S532="C",U532="C",W532="C"),"C","")))))</f>
        <v>C</v>
      </c>
      <c r="AA532" s="197" t="str">
        <f>IF(AND(Y532="C",Z532="C"),"UTILIZOU O PDA CORRETAMENTE",IF(AND(Y532="C",Z532="NC"),"UTILIZOU O PDA CORRETAMENTE. NÃO HÁ FOTOS DE TODAS AS ETAPAS",IF(AND(Y532="NC",Z532="NC"),"NÃO UTILIZOU O PDA",IF(AND(Y532="NA",Z532="NA"),"NÃO AVALIADO POR FALHA DE SINCRONISMO"))))</f>
        <v>UTILIZOU O PDA CORRETAMENTE</v>
      </c>
      <c r="AB532" s="90" t="s">
        <v>207</v>
      </c>
      <c r="AC532" s="158" t="s">
        <v>6</v>
      </c>
      <c r="AD532" s="149" t="str">
        <f>E532</f>
        <v>SÃO PAULO</v>
      </c>
      <c r="AE532" s="93" t="s">
        <v>64</v>
      </c>
    </row>
    <row r="533" spans="1:31" ht="30" customHeight="1">
      <c r="A533" s="162" t="s">
        <v>201</v>
      </c>
      <c r="B533" s="176">
        <v>2620830772</v>
      </c>
      <c r="C533" s="176" t="s">
        <v>128</v>
      </c>
      <c r="D533" s="176" t="s">
        <v>64</v>
      </c>
      <c r="E533" s="176" t="s">
        <v>5</v>
      </c>
      <c r="F533" s="176" t="s">
        <v>1288</v>
      </c>
      <c r="G533" s="176">
        <v>555</v>
      </c>
      <c r="H533" s="176" t="s">
        <v>217</v>
      </c>
      <c r="I533" s="176" t="s">
        <v>1291</v>
      </c>
      <c r="J533" s="176" t="s">
        <v>1591</v>
      </c>
      <c r="K533" s="176" t="s">
        <v>2093</v>
      </c>
      <c r="L533" s="204">
        <v>46160.705555555556</v>
      </c>
      <c r="M533" s="204">
        <v>46160.713194444441</v>
      </c>
      <c r="N533" s="176" t="s">
        <v>1607</v>
      </c>
      <c r="O533" s="155" t="s">
        <v>207</v>
      </c>
      <c r="P533" s="90"/>
      <c r="Q533" s="144" t="s">
        <v>207</v>
      </c>
      <c r="R533" s="90"/>
      <c r="S533" s="144" t="s">
        <v>207</v>
      </c>
      <c r="T533" s="90"/>
      <c r="U533" s="144" t="s">
        <v>207</v>
      </c>
      <c r="V533" s="90"/>
      <c r="W533" s="144" t="s">
        <v>207</v>
      </c>
      <c r="X533" s="90"/>
      <c r="Y533" s="144" t="s">
        <v>207</v>
      </c>
      <c r="Z533" s="177" t="str">
        <f>IF(AND(O533="",Q533="",S533="",U533="",W533=""),"",IF(OR(AND(O533&lt;&gt;"NA",O533&lt;&gt;"C",O533&lt;&gt;"NC",O533&lt;&gt;"SF",O533&lt;&gt;""),AND(Q533&lt;&gt;"NA",Q533&lt;&gt;"C",Q533&lt;&gt;"NC",Q533&lt;&gt;"SF",Q533&lt;&gt;""),AND(S533&lt;&gt;"NA",S533&lt;&gt;"C",S533&lt;&gt;"NC",S533&lt;&gt;"SF",S533&lt;&gt;""),AND(U533&lt;&gt;"NA",U533&lt;&gt;"C",U533&lt;&gt;"NC",U533&lt;&gt;"SF",U533&lt;&gt;""),AND(W533&lt;&gt;"NA",W533&lt;&gt;"C",W533&lt;&gt;"NC",W533&lt;&gt;"SF",W533&lt;&gt;"")),"FALSO",IF(AND(O533="NA",Q533="NA",S533="NA",U533="NA",W533="NA"),"NA",IF(OR(O533="NC",Q533="NC",S533="NC",U533="NC",W533="NC",O533="SF",Q533="SF",S533="SF",U533="SF",W533="SF"),"NC",IF(OR(O533="C",Q533="C",S533="C",U533="C",W533="C"),"C","")))))</f>
        <v>C</v>
      </c>
      <c r="AA533" s="197" t="str">
        <f>IF(AND(Y533="C",Z533="C"),"UTILIZOU O PDA CORRETAMENTE",IF(AND(Y533="C",Z533="NC"),"UTILIZOU O PDA CORRETAMENTE. NÃO HÁ FOTOS DE TODAS AS ETAPAS",IF(AND(Y533="NC",Z533="NC"),"NÃO UTILIZOU O PDA",IF(AND(Y533="NA",Z533="NA"),"NÃO AVALIADO POR FALHA DE SINCRONISMO"))))</f>
        <v>UTILIZOU O PDA CORRETAMENTE</v>
      </c>
      <c r="AB533" s="90" t="s">
        <v>207</v>
      </c>
      <c r="AC533" s="158" t="s">
        <v>6</v>
      </c>
      <c r="AD533" s="149" t="str">
        <f>E533</f>
        <v>SÃO PAULO</v>
      </c>
      <c r="AE533" s="93" t="s">
        <v>64</v>
      </c>
    </row>
    <row r="534" spans="1:31" ht="30" customHeight="1">
      <c r="A534" s="162" t="s">
        <v>201</v>
      </c>
      <c r="B534" s="176">
        <v>2621069319</v>
      </c>
      <c r="C534" s="176" t="s">
        <v>134</v>
      </c>
      <c r="D534" s="176" t="s">
        <v>125</v>
      </c>
      <c r="E534" s="176" t="s">
        <v>5</v>
      </c>
      <c r="F534" s="176" t="s">
        <v>2094</v>
      </c>
      <c r="G534" s="176">
        <v>550</v>
      </c>
      <c r="H534" s="176" t="s">
        <v>260</v>
      </c>
      <c r="I534" s="176" t="s">
        <v>761</v>
      </c>
      <c r="J534" s="176" t="s">
        <v>1618</v>
      </c>
      <c r="K534" s="176" t="s">
        <v>2095</v>
      </c>
      <c r="L534" s="204">
        <v>46161.563888888886</v>
      </c>
      <c r="M534" s="204">
        <v>46161.56527777778</v>
      </c>
      <c r="N534" s="176" t="s">
        <v>1596</v>
      </c>
      <c r="O534" s="155" t="s">
        <v>207</v>
      </c>
      <c r="P534" s="90"/>
      <c r="Q534" s="144" t="s">
        <v>207</v>
      </c>
      <c r="R534" s="90"/>
      <c r="S534" s="144" t="s">
        <v>207</v>
      </c>
      <c r="T534" s="90"/>
      <c r="U534" s="144" t="s">
        <v>207</v>
      </c>
      <c r="V534" s="90"/>
      <c r="W534" s="144" t="s">
        <v>231</v>
      </c>
      <c r="X534" s="90" t="s">
        <v>455</v>
      </c>
      <c r="Y534" s="144" t="s">
        <v>207</v>
      </c>
      <c r="Z534" s="177" t="str">
        <f>IF(AND(O534="",Q534="",S534="",U534="",W534=""),"",IF(OR(AND(O534&lt;&gt;"NA",O534&lt;&gt;"C",O534&lt;&gt;"NC",O534&lt;&gt;"SF",O534&lt;&gt;""),AND(Q534&lt;&gt;"NA",Q534&lt;&gt;"C",Q534&lt;&gt;"NC",Q534&lt;&gt;"SF",Q534&lt;&gt;""),AND(S534&lt;&gt;"NA",S534&lt;&gt;"C",S534&lt;&gt;"NC",S534&lt;&gt;"SF",S534&lt;&gt;""),AND(U534&lt;&gt;"NA",U534&lt;&gt;"C",U534&lt;&gt;"NC",U534&lt;&gt;"SF",U534&lt;&gt;""),AND(W534&lt;&gt;"NA",W534&lt;&gt;"C",W534&lt;&gt;"NC",W534&lt;&gt;"SF",W534&lt;&gt;"")),"FALSO",IF(AND(O534="NA",Q534="NA",S534="NA",U534="NA",W534="NA"),"NA",IF(OR(O534="NC",Q534="NC",S534="NC",U534="NC",W534="NC",O534="SF",Q534="SF",S534="SF",U534="SF",W534="SF"),"NC",IF(OR(O534="C",Q534="C",S534="C",U534="C",W534="C"),"C","")))))</f>
        <v>NC</v>
      </c>
      <c r="AA534" s="197" t="str">
        <f>IF(AND(Y534="C",Z534="C"),"UTILIZOU O PDA CORRETAMENTE",IF(AND(Y534="C",Z534="NC"),"UTILIZOU O PDA CORRETAMENTE. NÃO HÁ FOTOS DE TODAS AS ETAPAS",IF(AND(Y534="NC",Z534="NC"),"NÃO UTILIZOU O PDA",IF(AND(Y534="NA",Z534="NA"),"NÃO AVALIADO POR FALHA DE SINCRONISMO"))))</f>
        <v>UTILIZOU O PDA CORRETAMENTE. NÃO HÁ FOTOS DE TODAS AS ETAPAS</v>
      </c>
      <c r="AB534" s="90" t="s">
        <v>207</v>
      </c>
      <c r="AC534" s="158" t="s">
        <v>6</v>
      </c>
      <c r="AD534" s="149" t="str">
        <f>E534</f>
        <v>SÃO PAULO</v>
      </c>
      <c r="AE534" s="93" t="s">
        <v>64</v>
      </c>
    </row>
    <row r="535" spans="1:31" ht="30" customHeight="1">
      <c r="A535" s="162" t="s">
        <v>201</v>
      </c>
      <c r="B535" s="176">
        <v>2619136417</v>
      </c>
      <c r="C535" s="176" t="s">
        <v>132</v>
      </c>
      <c r="D535" s="176" t="s">
        <v>64</v>
      </c>
      <c r="E535" s="176" t="s">
        <v>5</v>
      </c>
      <c r="F535" s="176" t="s">
        <v>868</v>
      </c>
      <c r="G535" s="176">
        <v>4798</v>
      </c>
      <c r="H535" s="176" t="s">
        <v>217</v>
      </c>
      <c r="I535" s="176" t="s">
        <v>559</v>
      </c>
      <c r="J535" s="176" t="s">
        <v>1591</v>
      </c>
      <c r="K535" s="176" t="s">
        <v>2096</v>
      </c>
      <c r="L535" s="204">
        <v>46208.48333333333</v>
      </c>
      <c r="M535" s="204">
        <v>46208.48541666667</v>
      </c>
      <c r="N535" s="176" t="s">
        <v>1650</v>
      </c>
      <c r="O535" s="155" t="s">
        <v>207</v>
      </c>
      <c r="P535" s="90"/>
      <c r="Q535" s="144" t="s">
        <v>207</v>
      </c>
      <c r="R535" s="90"/>
      <c r="S535" s="144" t="s">
        <v>207</v>
      </c>
      <c r="T535" s="90"/>
      <c r="U535" s="144" t="s">
        <v>207</v>
      </c>
      <c r="V535" s="90"/>
      <c r="W535" s="144" t="s">
        <v>207</v>
      </c>
      <c r="X535" s="90"/>
      <c r="Y535" s="144" t="s">
        <v>207</v>
      </c>
      <c r="Z535" s="177" t="str">
        <f>IF(AND(O535="",Q535="",S535="",U535="",W535=""),"",IF(OR(AND(O535&lt;&gt;"NA",O535&lt;&gt;"C",O535&lt;&gt;"NC",O535&lt;&gt;"SF",O535&lt;&gt;""),AND(Q535&lt;&gt;"NA",Q535&lt;&gt;"C",Q535&lt;&gt;"NC",Q535&lt;&gt;"SF",Q535&lt;&gt;""),AND(S535&lt;&gt;"NA",S535&lt;&gt;"C",S535&lt;&gt;"NC",S535&lt;&gt;"SF",S535&lt;&gt;""),AND(U535&lt;&gt;"NA",U535&lt;&gt;"C",U535&lt;&gt;"NC",U535&lt;&gt;"SF",U535&lt;&gt;""),AND(W535&lt;&gt;"NA",W535&lt;&gt;"C",W535&lt;&gt;"NC",W535&lt;&gt;"SF",W535&lt;&gt;"")),"FALSO",IF(AND(O535="NA",Q535="NA",S535="NA",U535="NA",W535="NA"),"NA",IF(OR(O535="NC",Q535="NC",S535="NC",U535="NC",W535="NC",O535="SF",Q535="SF",S535="SF",U535="SF",W535="SF"),"NC",IF(OR(O535="C",Q535="C",S535="C",U535="C",W535="C"),"C","")))))</f>
        <v>C</v>
      </c>
      <c r="AA535" s="197" t="str">
        <f>IF(AND(Y535="C",Z535="C"),"UTILIZOU O PDA CORRETAMENTE",IF(AND(Y535="C",Z535="NC"),"UTILIZOU O PDA CORRETAMENTE. NÃO HÁ FOTOS DE TODAS AS ETAPAS",IF(AND(Y535="NC",Z535="NC"),"NÃO UTILIZOU O PDA",IF(AND(Y535="NA",Z535="NA"),"NÃO AVALIADO POR FALHA DE SINCRONISMO"))))</f>
        <v>UTILIZOU O PDA CORRETAMENTE</v>
      </c>
      <c r="AB535" s="90" t="s">
        <v>207</v>
      </c>
      <c r="AC535" s="200" t="s">
        <v>6</v>
      </c>
      <c r="AD535" s="149" t="str">
        <f>E535</f>
        <v>SÃO PAULO</v>
      </c>
      <c r="AE535" s="175" t="s">
        <v>64</v>
      </c>
    </row>
    <row r="536" spans="1:31" ht="30" customHeight="1">
      <c r="A536" s="162" t="s">
        <v>201</v>
      </c>
      <c r="B536" s="176">
        <v>2620778406</v>
      </c>
      <c r="C536" s="176" t="s">
        <v>128</v>
      </c>
      <c r="D536" s="176" t="s">
        <v>64</v>
      </c>
      <c r="E536" s="176" t="s">
        <v>5</v>
      </c>
      <c r="F536" s="176" t="s">
        <v>868</v>
      </c>
      <c r="G536" s="176">
        <v>1182</v>
      </c>
      <c r="H536" s="176"/>
      <c r="I536" s="176" t="s">
        <v>559</v>
      </c>
      <c r="J536" s="176" t="s">
        <v>1591</v>
      </c>
      <c r="K536" s="176"/>
      <c r="L536" s="204">
        <v>46159.51666666667</v>
      </c>
      <c r="M536" s="204">
        <v>46159.525000000001</v>
      </c>
      <c r="N536" s="176" t="s">
        <v>1650</v>
      </c>
      <c r="O536" s="155" t="s">
        <v>207</v>
      </c>
      <c r="P536" s="90"/>
      <c r="Q536" s="144" t="s">
        <v>207</v>
      </c>
      <c r="R536" s="90"/>
      <c r="S536" s="144" t="s">
        <v>207</v>
      </c>
      <c r="T536" s="90"/>
      <c r="U536" s="144" t="s">
        <v>207</v>
      </c>
      <c r="V536" s="90"/>
      <c r="W536" s="144" t="s">
        <v>207</v>
      </c>
      <c r="X536" s="90"/>
      <c r="Y536" s="144" t="s">
        <v>207</v>
      </c>
      <c r="Z536" s="177" t="str">
        <f>IF(AND(O536="",Q536="",S536="",U536="",W536=""),"",IF(OR(AND(O536&lt;&gt;"NA",O536&lt;&gt;"C",O536&lt;&gt;"NC",O536&lt;&gt;"SF",O536&lt;&gt;""),AND(Q536&lt;&gt;"NA",Q536&lt;&gt;"C",Q536&lt;&gt;"NC",Q536&lt;&gt;"SF",Q536&lt;&gt;""),AND(S536&lt;&gt;"NA",S536&lt;&gt;"C",S536&lt;&gt;"NC",S536&lt;&gt;"SF",S536&lt;&gt;""),AND(U536&lt;&gt;"NA",U536&lt;&gt;"C",U536&lt;&gt;"NC",U536&lt;&gt;"SF",U536&lt;&gt;""),AND(W536&lt;&gt;"NA",W536&lt;&gt;"C",W536&lt;&gt;"NC",W536&lt;&gt;"SF",W536&lt;&gt;"")),"FALSO",IF(AND(O536="NA",Q536="NA",S536="NA",U536="NA",W536="NA"),"NA",IF(OR(O536="NC",Q536="NC",S536="NC",U536="NC",W536="NC",O536="SF",Q536="SF",S536="SF",U536="SF",W536="SF"),"NC",IF(OR(O536="C",Q536="C",S536="C",U536="C",W536="C"),"C","")))))</f>
        <v>C</v>
      </c>
      <c r="AA536" s="197" t="str">
        <f>IF(AND(Y536="C",Z536="C"),"UTILIZOU O PDA CORRETAMENTE",IF(AND(Y536="C",Z536="NC"),"UTILIZOU O PDA CORRETAMENTE. NÃO HÁ FOTOS DE TODAS AS ETAPAS",IF(AND(Y536="NC",Z536="NC"),"NÃO UTILIZOU O PDA",IF(AND(Y536="NA",Z536="NA"),"NÃO AVALIADO POR FALHA DE SINCRONISMO"))))</f>
        <v>UTILIZOU O PDA CORRETAMENTE</v>
      </c>
      <c r="AB536" s="90" t="s">
        <v>207</v>
      </c>
      <c r="AC536" s="158" t="s">
        <v>6</v>
      </c>
      <c r="AD536" s="150" t="str">
        <f>E536</f>
        <v>SÃO PAULO</v>
      </c>
      <c r="AE536" s="93" t="s">
        <v>64</v>
      </c>
    </row>
    <row r="537" spans="1:31" ht="30" customHeight="1">
      <c r="A537" s="162" t="s">
        <v>201</v>
      </c>
      <c r="B537" s="176">
        <v>2694088430</v>
      </c>
      <c r="C537" s="176" t="s">
        <v>128</v>
      </c>
      <c r="D537" s="176" t="s">
        <v>64</v>
      </c>
      <c r="E537" s="176" t="s">
        <v>5</v>
      </c>
      <c r="F537" s="176" t="s">
        <v>868</v>
      </c>
      <c r="G537" s="176">
        <v>698</v>
      </c>
      <c r="H537" s="176" t="s">
        <v>217</v>
      </c>
      <c r="I537" s="176" t="s">
        <v>559</v>
      </c>
      <c r="J537" s="176" t="s">
        <v>1591</v>
      </c>
      <c r="K537" s="176" t="s">
        <v>217</v>
      </c>
      <c r="L537" s="204">
        <v>46167.44027777778</v>
      </c>
      <c r="M537" s="204">
        <v>46167.444444444445</v>
      </c>
      <c r="N537" s="176" t="s">
        <v>1623</v>
      </c>
      <c r="O537" s="155" t="s">
        <v>207</v>
      </c>
      <c r="P537" s="90"/>
      <c r="Q537" s="144" t="s">
        <v>207</v>
      </c>
      <c r="R537" s="90"/>
      <c r="S537" s="144" t="s">
        <v>207</v>
      </c>
      <c r="T537" s="90"/>
      <c r="U537" s="144" t="s">
        <v>207</v>
      </c>
      <c r="V537" s="90"/>
      <c r="W537" s="144" t="s">
        <v>207</v>
      </c>
      <c r="X537" s="90"/>
      <c r="Y537" s="144" t="s">
        <v>207</v>
      </c>
      <c r="Z537" s="177" t="str">
        <f>IF(AND(O537="",Q537="",S537="",U537="",W537=""),"",IF(OR(AND(O537&lt;&gt;"NA",O537&lt;&gt;"C",O537&lt;&gt;"NC",O537&lt;&gt;"SF",O537&lt;&gt;""),AND(Q537&lt;&gt;"NA",Q537&lt;&gt;"C",Q537&lt;&gt;"NC",Q537&lt;&gt;"SF",Q537&lt;&gt;""),AND(S537&lt;&gt;"NA",S537&lt;&gt;"C",S537&lt;&gt;"NC",S537&lt;&gt;"SF",S537&lt;&gt;""),AND(U537&lt;&gt;"NA",U537&lt;&gt;"C",U537&lt;&gt;"NC",U537&lt;&gt;"SF",U537&lt;&gt;""),AND(W537&lt;&gt;"NA",W537&lt;&gt;"C",W537&lt;&gt;"NC",W537&lt;&gt;"SF",W537&lt;&gt;"")),"FALSO",IF(AND(O537="NA",Q537="NA",S537="NA",U537="NA",W537="NA"),"NA",IF(OR(O537="NC",Q537="NC",S537="NC",U537="NC",W537="NC",O537="SF",Q537="SF",S537="SF",U537="SF",W537="SF"),"NC",IF(OR(O537="C",Q537="C",S537="C",U537="C",W537="C"),"C","")))))</f>
        <v>C</v>
      </c>
      <c r="AA537" s="197" t="str">
        <f>IF(AND(Y537="C",Z537="C"),"UTILIZOU O PDA CORRETAMENTE",IF(AND(Y537="C",Z537="NC"),"UTILIZOU O PDA CORRETAMENTE. NÃO HÁ FOTOS DE TODAS AS ETAPAS",IF(AND(Y537="NC",Z537="NC"),"NÃO UTILIZOU O PDA",IF(AND(Y537="NA",Z537="NA"),"NÃO AVALIADO POR FALHA DE SINCRONISMO"))))</f>
        <v>UTILIZOU O PDA CORRETAMENTE</v>
      </c>
      <c r="AB537" s="90" t="s">
        <v>207</v>
      </c>
      <c r="AC537" s="158" t="s">
        <v>6</v>
      </c>
      <c r="AD537" s="150" t="str">
        <f>E537</f>
        <v>SÃO PAULO</v>
      </c>
      <c r="AE537" s="93" t="s">
        <v>64</v>
      </c>
    </row>
    <row r="538" spans="1:31" ht="30" customHeight="1">
      <c r="A538" s="162" t="s">
        <v>201</v>
      </c>
      <c r="B538" s="176">
        <v>2694156365</v>
      </c>
      <c r="C538" s="176" t="s">
        <v>128</v>
      </c>
      <c r="D538" s="176" t="s">
        <v>64</v>
      </c>
      <c r="E538" s="176" t="s">
        <v>5</v>
      </c>
      <c r="F538" s="176" t="s">
        <v>868</v>
      </c>
      <c r="G538" s="176">
        <v>973</v>
      </c>
      <c r="H538" s="176"/>
      <c r="I538" s="176" t="s">
        <v>559</v>
      </c>
      <c r="J538" s="176" t="s">
        <v>1591</v>
      </c>
      <c r="K538" s="176"/>
      <c r="L538" s="204">
        <v>46168.631944444445</v>
      </c>
      <c r="M538" s="204">
        <v>46168.640972222223</v>
      </c>
      <c r="N538" s="176" t="s">
        <v>1650</v>
      </c>
      <c r="O538" s="155" t="s">
        <v>207</v>
      </c>
      <c r="P538" s="90"/>
      <c r="Q538" s="144" t="s">
        <v>207</v>
      </c>
      <c r="R538" s="90"/>
      <c r="S538" s="144" t="s">
        <v>207</v>
      </c>
      <c r="T538" s="90"/>
      <c r="U538" s="144" t="s">
        <v>207</v>
      </c>
      <c r="V538" s="90"/>
      <c r="W538" s="144" t="s">
        <v>207</v>
      </c>
      <c r="X538" s="90"/>
      <c r="Y538" s="144" t="s">
        <v>207</v>
      </c>
      <c r="Z538" s="177" t="str">
        <f>IF(AND(O538="",Q538="",S538="",U538="",W538=""),"",IF(OR(AND(O538&lt;&gt;"NA",O538&lt;&gt;"C",O538&lt;&gt;"NC",O538&lt;&gt;"SF",O538&lt;&gt;""),AND(Q538&lt;&gt;"NA",Q538&lt;&gt;"C",Q538&lt;&gt;"NC",Q538&lt;&gt;"SF",Q538&lt;&gt;""),AND(S538&lt;&gt;"NA",S538&lt;&gt;"C",S538&lt;&gt;"NC",S538&lt;&gt;"SF",S538&lt;&gt;""),AND(U538&lt;&gt;"NA",U538&lt;&gt;"C",U538&lt;&gt;"NC",U538&lt;&gt;"SF",U538&lt;&gt;""),AND(W538&lt;&gt;"NA",W538&lt;&gt;"C",W538&lt;&gt;"NC",W538&lt;&gt;"SF",W538&lt;&gt;"")),"FALSO",IF(AND(O538="NA",Q538="NA",S538="NA",U538="NA",W538="NA"),"NA",IF(OR(O538="NC",Q538="NC",S538="NC",U538="NC",W538="NC",O538="SF",Q538="SF",S538="SF",U538="SF",W538="SF"),"NC",IF(OR(O538="C",Q538="C",S538="C",U538="C",W538="C"),"C","")))))</f>
        <v>C</v>
      </c>
      <c r="AA538" s="197" t="str">
        <f>IF(AND(Y538="C",Z538="C"),"UTILIZOU O PDA CORRETAMENTE",IF(AND(Y538="C",Z538="NC"),"UTILIZOU O PDA CORRETAMENTE. NÃO HÁ FOTOS DE TODAS AS ETAPAS",IF(AND(Y538="NC",Z538="NC"),"NÃO UTILIZOU O PDA",IF(AND(Y538="NA",Z538="NA"),"NÃO AVALIADO POR FALHA DE SINCRONISMO"))))</f>
        <v>UTILIZOU O PDA CORRETAMENTE</v>
      </c>
      <c r="AB538" s="90" t="s">
        <v>207</v>
      </c>
      <c r="AC538" s="158" t="s">
        <v>6</v>
      </c>
      <c r="AD538" s="150" t="str">
        <f>E538</f>
        <v>SÃO PAULO</v>
      </c>
      <c r="AE538" s="93" t="s">
        <v>64</v>
      </c>
    </row>
    <row r="539" spans="1:31" ht="30" customHeight="1">
      <c r="A539" s="162" t="s">
        <v>201</v>
      </c>
      <c r="B539" s="176">
        <v>2621850543</v>
      </c>
      <c r="C539" s="176" t="s">
        <v>132</v>
      </c>
      <c r="D539" s="176" t="s">
        <v>64</v>
      </c>
      <c r="E539" s="176" t="s">
        <v>5</v>
      </c>
      <c r="F539" s="176" t="s">
        <v>2097</v>
      </c>
      <c r="G539" s="176">
        <v>185</v>
      </c>
      <c r="H539" s="176" t="s">
        <v>208</v>
      </c>
      <c r="I539" s="176" t="s">
        <v>671</v>
      </c>
      <c r="J539" s="176" t="s">
        <v>1594</v>
      </c>
      <c r="K539" s="176" t="s">
        <v>1925</v>
      </c>
      <c r="L539" s="204">
        <v>46167.655555555553</v>
      </c>
      <c r="M539" s="204">
        <v>46167.662499999999</v>
      </c>
      <c r="N539" s="176" t="s">
        <v>1680</v>
      </c>
      <c r="O539" s="155" t="s">
        <v>207</v>
      </c>
      <c r="P539" s="90"/>
      <c r="Q539" s="144" t="s">
        <v>207</v>
      </c>
      <c r="R539" s="90"/>
      <c r="S539" s="144" t="s">
        <v>207</v>
      </c>
      <c r="T539" s="90"/>
      <c r="U539" s="144" t="s">
        <v>207</v>
      </c>
      <c r="V539" s="90"/>
      <c r="W539" s="144" t="s">
        <v>207</v>
      </c>
      <c r="X539" s="90"/>
      <c r="Y539" s="144" t="s">
        <v>207</v>
      </c>
      <c r="Z539" s="177" t="str">
        <f>IF(AND(O539="",Q539="",S539="",U539="",W539=""),"",IF(OR(AND(O539&lt;&gt;"NA",O539&lt;&gt;"C",O539&lt;&gt;"NC",O539&lt;&gt;"SF",O539&lt;&gt;""),AND(Q539&lt;&gt;"NA",Q539&lt;&gt;"C",Q539&lt;&gt;"NC",Q539&lt;&gt;"SF",Q539&lt;&gt;""),AND(S539&lt;&gt;"NA",S539&lt;&gt;"C",S539&lt;&gt;"NC",S539&lt;&gt;"SF",S539&lt;&gt;""),AND(U539&lt;&gt;"NA",U539&lt;&gt;"C",U539&lt;&gt;"NC",U539&lt;&gt;"SF",U539&lt;&gt;""),AND(W539&lt;&gt;"NA",W539&lt;&gt;"C",W539&lt;&gt;"NC",W539&lt;&gt;"SF",W539&lt;&gt;"")),"FALSO",IF(AND(O539="NA",Q539="NA",S539="NA",U539="NA",W539="NA"),"NA",IF(OR(O539="NC",Q539="NC",S539="NC",U539="NC",W539="NC",O539="SF",Q539="SF",S539="SF",U539="SF",W539="SF"),"NC",IF(OR(O539="C",Q539="C",S539="C",U539="C",W539="C"),"C","")))))</f>
        <v>C</v>
      </c>
      <c r="AA539" s="197" t="str">
        <f>IF(AND(Y539="C",Z539="C"),"UTILIZOU O PDA CORRETAMENTE",IF(AND(Y539="C",Z539="NC"),"UTILIZOU O PDA CORRETAMENTE. NÃO HÁ FOTOS DE TODAS AS ETAPAS",IF(AND(Y539="NC",Z539="NC"),"NÃO UTILIZOU O PDA",IF(AND(Y539="NA",Z539="NA"),"NÃO AVALIADO POR FALHA DE SINCRONISMO"))))</f>
        <v>UTILIZOU O PDA CORRETAMENTE</v>
      </c>
      <c r="AB539" s="90" t="s">
        <v>207</v>
      </c>
      <c r="AC539" s="158" t="s">
        <v>6</v>
      </c>
      <c r="AD539" s="150" t="str">
        <f>E539</f>
        <v>SÃO PAULO</v>
      </c>
      <c r="AE539" s="93" t="s">
        <v>64</v>
      </c>
    </row>
    <row r="540" spans="1:31" ht="30" customHeight="1">
      <c r="A540" s="162" t="s">
        <v>201</v>
      </c>
      <c r="B540" s="176">
        <v>2620191649</v>
      </c>
      <c r="C540" s="176" t="s">
        <v>127</v>
      </c>
      <c r="D540" s="176" t="s">
        <v>64</v>
      </c>
      <c r="E540" s="176" t="s">
        <v>5</v>
      </c>
      <c r="F540" s="176" t="s">
        <v>2098</v>
      </c>
      <c r="G540" s="176">
        <v>222</v>
      </c>
      <c r="H540" s="176" t="s">
        <v>217</v>
      </c>
      <c r="I540" s="176" t="s">
        <v>1190</v>
      </c>
      <c r="J540" s="176" t="s">
        <v>1591</v>
      </c>
      <c r="K540" s="176" t="s">
        <v>217</v>
      </c>
      <c r="L540" s="204">
        <v>46155.456944444442</v>
      </c>
      <c r="M540" s="204">
        <v>46155.46597222222</v>
      </c>
      <c r="N540" s="176" t="s">
        <v>1617</v>
      </c>
      <c r="O540" s="155" t="s">
        <v>207</v>
      </c>
      <c r="P540" s="90"/>
      <c r="Q540" s="144" t="s">
        <v>207</v>
      </c>
      <c r="R540" s="90"/>
      <c r="S540" s="144" t="s">
        <v>207</v>
      </c>
      <c r="T540" s="90"/>
      <c r="U540" s="144" t="s">
        <v>207</v>
      </c>
      <c r="V540" s="90"/>
      <c r="W540" s="144" t="s">
        <v>207</v>
      </c>
      <c r="X540" s="90"/>
      <c r="Y540" s="144" t="s">
        <v>207</v>
      </c>
      <c r="Z540" s="177" t="str">
        <f>IF(AND(O540="",Q540="",S540="",U540="",W540=""),"",IF(OR(AND(O540&lt;&gt;"NA",O540&lt;&gt;"C",O540&lt;&gt;"NC",O540&lt;&gt;"SF",O540&lt;&gt;""),AND(Q540&lt;&gt;"NA",Q540&lt;&gt;"C",Q540&lt;&gt;"NC",Q540&lt;&gt;"SF",Q540&lt;&gt;""),AND(S540&lt;&gt;"NA",S540&lt;&gt;"C",S540&lt;&gt;"NC",S540&lt;&gt;"SF",S540&lt;&gt;""),AND(U540&lt;&gt;"NA",U540&lt;&gt;"C",U540&lt;&gt;"NC",U540&lt;&gt;"SF",U540&lt;&gt;""),AND(W540&lt;&gt;"NA",W540&lt;&gt;"C",W540&lt;&gt;"NC",W540&lt;&gt;"SF",W540&lt;&gt;"")),"FALSO",IF(AND(O540="NA",Q540="NA",S540="NA",U540="NA",W540="NA"),"NA",IF(OR(O540="NC",Q540="NC",S540="NC",U540="NC",W540="NC",O540="SF",Q540="SF",S540="SF",U540="SF",W540="SF"),"NC",IF(OR(O540="C",Q540="C",S540="C",U540="C",W540="C"),"C","")))))</f>
        <v>C</v>
      </c>
      <c r="AA540" s="197" t="str">
        <f>IF(AND(Y540="C",Z540="C"),"UTILIZOU O PDA CORRETAMENTE",IF(AND(Y540="C",Z540="NC"),"UTILIZOU O PDA CORRETAMENTE. NÃO HÁ FOTOS DE TODAS AS ETAPAS",IF(AND(Y540="NC",Z540="NC"),"NÃO UTILIZOU O PDA",IF(AND(Y540="NA",Z540="NA"),"NÃO AVALIADO POR FALHA DE SINCRONISMO"))))</f>
        <v>UTILIZOU O PDA CORRETAMENTE</v>
      </c>
      <c r="AB540" s="90" t="s">
        <v>207</v>
      </c>
      <c r="AC540" s="158" t="s">
        <v>6</v>
      </c>
      <c r="AD540" s="150" t="str">
        <f>E540</f>
        <v>SÃO PAULO</v>
      </c>
      <c r="AE540" s="93" t="s">
        <v>64</v>
      </c>
    </row>
    <row r="541" spans="1:31" ht="30" customHeight="1">
      <c r="A541" s="162" t="s">
        <v>201</v>
      </c>
      <c r="B541" s="176">
        <v>2692524864</v>
      </c>
      <c r="C541" s="176" t="s">
        <v>128</v>
      </c>
      <c r="D541" s="176" t="s">
        <v>64</v>
      </c>
      <c r="E541" s="176" t="s">
        <v>5</v>
      </c>
      <c r="F541" s="176" t="s">
        <v>2099</v>
      </c>
      <c r="G541" s="176">
        <v>1791</v>
      </c>
      <c r="H541" s="176" t="s">
        <v>203</v>
      </c>
      <c r="I541" s="176" t="s">
        <v>316</v>
      </c>
      <c r="J541" s="176" t="s">
        <v>1591</v>
      </c>
      <c r="K541" s="176"/>
      <c r="L541" s="204">
        <v>46178.545138888891</v>
      </c>
      <c r="M541" s="204">
        <v>46178.549305555556</v>
      </c>
      <c r="N541" s="176" t="s">
        <v>1636</v>
      </c>
      <c r="O541" s="155" t="s">
        <v>207</v>
      </c>
      <c r="P541" s="90"/>
      <c r="Q541" s="144" t="s">
        <v>207</v>
      </c>
      <c r="R541" s="90"/>
      <c r="S541" s="144" t="s">
        <v>207</v>
      </c>
      <c r="T541" s="90"/>
      <c r="U541" s="144" t="s">
        <v>230</v>
      </c>
      <c r="V541" s="90"/>
      <c r="W541" s="144" t="s">
        <v>207</v>
      </c>
      <c r="X541" s="90"/>
      <c r="Y541" s="144" t="s">
        <v>207</v>
      </c>
      <c r="Z541" s="177" t="str">
        <f>IF(AND(O541="",Q541="",S541="",U541="",W541=""),"",IF(OR(AND(O541&lt;&gt;"NA",O541&lt;&gt;"C",O541&lt;&gt;"NC",O541&lt;&gt;"SF",O541&lt;&gt;""),AND(Q541&lt;&gt;"NA",Q541&lt;&gt;"C",Q541&lt;&gt;"NC",Q541&lt;&gt;"SF",Q541&lt;&gt;""),AND(S541&lt;&gt;"NA",S541&lt;&gt;"C",S541&lt;&gt;"NC",S541&lt;&gt;"SF",S541&lt;&gt;""),AND(U541&lt;&gt;"NA",U541&lt;&gt;"C",U541&lt;&gt;"NC",U541&lt;&gt;"SF",U541&lt;&gt;""),AND(W541&lt;&gt;"NA",W541&lt;&gt;"C",W541&lt;&gt;"NC",W541&lt;&gt;"SF",W541&lt;&gt;"")),"FALSO",IF(AND(O541="NA",Q541="NA",S541="NA",U541="NA",W541="NA"),"NA",IF(OR(O541="NC",Q541="NC",S541="NC",U541="NC",W541="NC",O541="SF",Q541="SF",S541="SF",U541="SF",W541="SF"),"NC",IF(OR(O541="C",Q541="C",S541="C",U541="C",W541="C"),"C","")))))</f>
        <v>NC</v>
      </c>
      <c r="AA541" s="197" t="str">
        <f>IF(AND(Y541="C",Z541="C"),"UTILIZOU O PDA CORRETAMENTE",IF(AND(Y541="C",Z541="NC"),"UTILIZOU O PDA CORRETAMENTE. NÃO HÁ FOTOS DE TODAS AS ETAPAS",IF(AND(Y541="NC",Z541="NC"),"NÃO UTILIZOU O PDA",IF(AND(Y541="NA",Z541="NA"),"NÃO AVALIADO POR FALHA DE SINCRONISMO"))))</f>
        <v>UTILIZOU O PDA CORRETAMENTE. NÃO HÁ FOTOS DE TODAS AS ETAPAS</v>
      </c>
      <c r="AB541" s="90" t="s">
        <v>207</v>
      </c>
      <c r="AC541" s="158" t="s">
        <v>6</v>
      </c>
      <c r="AD541" s="150" t="str">
        <f>E541</f>
        <v>SÃO PAULO</v>
      </c>
      <c r="AE541" s="93" t="s">
        <v>64</v>
      </c>
    </row>
    <row r="542" spans="1:31" ht="30" customHeight="1">
      <c r="A542" s="162" t="s">
        <v>201</v>
      </c>
      <c r="B542" s="176">
        <v>2693075154</v>
      </c>
      <c r="C542" s="176" t="s">
        <v>132</v>
      </c>
      <c r="D542" s="176" t="s">
        <v>64</v>
      </c>
      <c r="E542" s="176" t="s">
        <v>5</v>
      </c>
      <c r="F542" s="176" t="s">
        <v>2099</v>
      </c>
      <c r="G542" s="176">
        <v>1839</v>
      </c>
      <c r="H542" s="176" t="s">
        <v>203</v>
      </c>
      <c r="I542" s="176" t="s">
        <v>316</v>
      </c>
      <c r="J542" s="176" t="s">
        <v>1594</v>
      </c>
      <c r="K542" s="176"/>
      <c r="L542" s="204">
        <v>46154.363888888889</v>
      </c>
      <c r="M542" s="204">
        <v>46154.371527777781</v>
      </c>
      <c r="N542" s="176" t="s">
        <v>1636</v>
      </c>
      <c r="O542" s="155" t="s">
        <v>207</v>
      </c>
      <c r="P542" s="90"/>
      <c r="Q542" s="144" t="s">
        <v>207</v>
      </c>
      <c r="R542" s="90"/>
      <c r="S542" s="144" t="s">
        <v>207</v>
      </c>
      <c r="T542" s="90"/>
      <c r="U542" s="144" t="s">
        <v>207</v>
      </c>
      <c r="V542" s="90"/>
      <c r="W542" s="144" t="s">
        <v>207</v>
      </c>
      <c r="X542" s="90"/>
      <c r="Y542" s="144" t="s">
        <v>207</v>
      </c>
      <c r="Z542" s="177" t="str">
        <f>IF(AND(O542="",Q542="",S542="",U542="",W542=""),"",IF(OR(AND(O542&lt;&gt;"NA",O542&lt;&gt;"C",O542&lt;&gt;"NC",O542&lt;&gt;"SF",O542&lt;&gt;""),AND(Q542&lt;&gt;"NA",Q542&lt;&gt;"C",Q542&lt;&gt;"NC",Q542&lt;&gt;"SF",Q542&lt;&gt;""),AND(S542&lt;&gt;"NA",S542&lt;&gt;"C",S542&lt;&gt;"NC",S542&lt;&gt;"SF",S542&lt;&gt;""),AND(U542&lt;&gt;"NA",U542&lt;&gt;"C",U542&lt;&gt;"NC",U542&lt;&gt;"SF",U542&lt;&gt;""),AND(W542&lt;&gt;"NA",W542&lt;&gt;"C",W542&lt;&gt;"NC",W542&lt;&gt;"SF",W542&lt;&gt;"")),"FALSO",IF(AND(O542="NA",Q542="NA",S542="NA",U542="NA",W542="NA"),"NA",IF(OR(O542="NC",Q542="NC",S542="NC",U542="NC",W542="NC",O542="SF",Q542="SF",S542="SF",U542="SF",W542="SF"),"NC",IF(OR(O542="C",Q542="C",S542="C",U542="C",W542="C"),"C","")))))</f>
        <v>C</v>
      </c>
      <c r="AA542" s="197" t="str">
        <f>IF(AND(Y542="C",Z542="C"),"UTILIZOU O PDA CORRETAMENTE",IF(AND(Y542="C",Z542="NC"),"UTILIZOU O PDA CORRETAMENTE. NÃO HÁ FOTOS DE TODAS AS ETAPAS",IF(AND(Y542="NC",Z542="NC"),"NÃO UTILIZOU O PDA",IF(AND(Y542="NA",Z542="NA"),"NÃO AVALIADO POR FALHA DE SINCRONISMO"))))</f>
        <v>UTILIZOU O PDA CORRETAMENTE</v>
      </c>
      <c r="AB542" s="90" t="s">
        <v>207</v>
      </c>
      <c r="AC542" s="158" t="s">
        <v>6</v>
      </c>
      <c r="AD542" s="150" t="str">
        <f>E542</f>
        <v>SÃO PAULO</v>
      </c>
      <c r="AE542" s="93" t="s">
        <v>64</v>
      </c>
    </row>
    <row r="543" spans="1:31" ht="30" customHeight="1">
      <c r="A543" s="162" t="s">
        <v>201</v>
      </c>
      <c r="B543" s="176">
        <v>2693467926</v>
      </c>
      <c r="C543" s="176" t="s">
        <v>128</v>
      </c>
      <c r="D543" s="176" t="s">
        <v>64</v>
      </c>
      <c r="E543" s="176" t="s">
        <v>5</v>
      </c>
      <c r="F543" s="176" t="s">
        <v>2099</v>
      </c>
      <c r="G543" s="176">
        <v>1839</v>
      </c>
      <c r="H543" s="176" t="s">
        <v>203</v>
      </c>
      <c r="I543" s="176" t="s">
        <v>316</v>
      </c>
      <c r="J543" s="176" t="s">
        <v>1591</v>
      </c>
      <c r="K543" s="176" t="s">
        <v>217</v>
      </c>
      <c r="L543" s="204">
        <v>46158.463888888888</v>
      </c>
      <c r="M543" s="204">
        <v>46158.467361111114</v>
      </c>
      <c r="N543" s="176" t="s">
        <v>1636</v>
      </c>
      <c r="O543" s="155" t="s">
        <v>207</v>
      </c>
      <c r="P543" s="90"/>
      <c r="Q543" s="144" t="s">
        <v>207</v>
      </c>
      <c r="R543" s="90"/>
      <c r="S543" s="144" t="s">
        <v>207</v>
      </c>
      <c r="T543" s="90"/>
      <c r="U543" s="144" t="s">
        <v>207</v>
      </c>
      <c r="V543" s="90"/>
      <c r="W543" s="144" t="s">
        <v>207</v>
      </c>
      <c r="X543" s="90"/>
      <c r="Y543" s="144" t="s">
        <v>207</v>
      </c>
      <c r="Z543" s="177" t="str">
        <f>IF(AND(O543="",Q543="",S543="",U543="",W543=""),"",IF(OR(AND(O543&lt;&gt;"NA",O543&lt;&gt;"C",O543&lt;&gt;"NC",O543&lt;&gt;"SF",O543&lt;&gt;""),AND(Q543&lt;&gt;"NA",Q543&lt;&gt;"C",Q543&lt;&gt;"NC",Q543&lt;&gt;"SF",Q543&lt;&gt;""),AND(S543&lt;&gt;"NA",S543&lt;&gt;"C",S543&lt;&gt;"NC",S543&lt;&gt;"SF",S543&lt;&gt;""),AND(U543&lt;&gt;"NA",U543&lt;&gt;"C",U543&lt;&gt;"NC",U543&lt;&gt;"SF",U543&lt;&gt;""),AND(W543&lt;&gt;"NA",W543&lt;&gt;"C",W543&lt;&gt;"NC",W543&lt;&gt;"SF",W543&lt;&gt;"")),"FALSO",IF(AND(O543="NA",Q543="NA",S543="NA",U543="NA",W543="NA"),"NA",IF(OR(O543="NC",Q543="NC",S543="NC",U543="NC",W543="NC",O543="SF",Q543="SF",S543="SF",U543="SF",W543="SF"),"NC",IF(OR(O543="C",Q543="C",S543="C",U543="C",W543="C"),"C","")))))</f>
        <v>C</v>
      </c>
      <c r="AA543" s="197" t="str">
        <f>IF(AND(Y543="C",Z543="C"),"UTILIZOU O PDA CORRETAMENTE",IF(AND(Y543="C",Z543="NC"),"UTILIZOU O PDA CORRETAMENTE. NÃO HÁ FOTOS DE TODAS AS ETAPAS",IF(AND(Y543="NC",Z543="NC"),"NÃO UTILIZOU O PDA",IF(AND(Y543="NA",Z543="NA"),"NÃO AVALIADO POR FALHA DE SINCRONISMO"))))</f>
        <v>UTILIZOU O PDA CORRETAMENTE</v>
      </c>
      <c r="AB543" s="90" t="s">
        <v>207</v>
      </c>
      <c r="AC543" s="158" t="s">
        <v>6</v>
      </c>
      <c r="AD543" s="150" t="str">
        <f>E543</f>
        <v>SÃO PAULO</v>
      </c>
      <c r="AE543" s="93" t="s">
        <v>64</v>
      </c>
    </row>
    <row r="544" spans="1:31" ht="30" customHeight="1">
      <c r="A544" s="162" t="s">
        <v>201</v>
      </c>
      <c r="B544" s="176">
        <v>2620840570</v>
      </c>
      <c r="C544" s="176" t="s">
        <v>131</v>
      </c>
      <c r="D544" s="176" t="s">
        <v>64</v>
      </c>
      <c r="E544" s="176" t="s">
        <v>5</v>
      </c>
      <c r="F544" s="176" t="s">
        <v>2100</v>
      </c>
      <c r="G544" s="176">
        <v>362</v>
      </c>
      <c r="H544" s="176" t="s">
        <v>314</v>
      </c>
      <c r="I544" s="176" t="s">
        <v>2101</v>
      </c>
      <c r="J544" s="176" t="s">
        <v>1591</v>
      </c>
      <c r="K544" s="176"/>
      <c r="L544" s="204">
        <v>46161.409722222219</v>
      </c>
      <c r="M544" s="204">
        <v>46161.410416666666</v>
      </c>
      <c r="N544" s="176" t="s">
        <v>1614</v>
      </c>
      <c r="O544" s="155" t="s">
        <v>207</v>
      </c>
      <c r="P544" s="90"/>
      <c r="Q544" s="144" t="s">
        <v>207</v>
      </c>
      <c r="R544" s="90"/>
      <c r="S544" s="144" t="s">
        <v>207</v>
      </c>
      <c r="T544" s="90"/>
      <c r="U544" s="144" t="s">
        <v>207</v>
      </c>
      <c r="V544" s="90"/>
      <c r="W544" s="144" t="s">
        <v>207</v>
      </c>
      <c r="X544" s="90"/>
      <c r="Y544" s="144" t="s">
        <v>207</v>
      </c>
      <c r="Z544" s="177" t="str">
        <f>IF(AND(O544="",Q544="",S544="",U544="",W544=""),"",IF(OR(AND(O544&lt;&gt;"NA",O544&lt;&gt;"C",O544&lt;&gt;"NC",O544&lt;&gt;"SF",O544&lt;&gt;""),AND(Q544&lt;&gt;"NA",Q544&lt;&gt;"C",Q544&lt;&gt;"NC",Q544&lt;&gt;"SF",Q544&lt;&gt;""),AND(S544&lt;&gt;"NA",S544&lt;&gt;"C",S544&lt;&gt;"NC",S544&lt;&gt;"SF",S544&lt;&gt;""),AND(U544&lt;&gt;"NA",U544&lt;&gt;"C",U544&lt;&gt;"NC",U544&lt;&gt;"SF",U544&lt;&gt;""),AND(W544&lt;&gt;"NA",W544&lt;&gt;"C",W544&lt;&gt;"NC",W544&lt;&gt;"SF",W544&lt;&gt;"")),"FALSO",IF(AND(O544="NA",Q544="NA",S544="NA",U544="NA",W544="NA"),"NA",IF(OR(O544="NC",Q544="NC",S544="NC",U544="NC",W544="NC",O544="SF",Q544="SF",S544="SF",U544="SF",W544="SF"),"NC",IF(OR(O544="C",Q544="C",S544="C",U544="C",W544="C"),"C","")))))</f>
        <v>C</v>
      </c>
      <c r="AA544" s="197" t="str">
        <f>IF(AND(Y544="C",Z544="C"),"UTILIZOU O PDA CORRETAMENTE",IF(AND(Y544="C",Z544="NC"),"UTILIZOU O PDA CORRETAMENTE. NÃO HÁ FOTOS DE TODAS AS ETAPAS",IF(AND(Y544="NC",Z544="NC"),"NÃO UTILIZOU O PDA",IF(AND(Y544="NA",Z544="NA"),"NÃO AVALIADO POR FALHA DE SINCRONISMO"))))</f>
        <v>UTILIZOU O PDA CORRETAMENTE</v>
      </c>
      <c r="AB544" s="90" t="s">
        <v>207</v>
      </c>
      <c r="AC544" s="158" t="s">
        <v>6</v>
      </c>
      <c r="AD544" s="150" t="str">
        <f>E544</f>
        <v>SÃO PAULO</v>
      </c>
      <c r="AE544" s="93" t="s">
        <v>64</v>
      </c>
    </row>
    <row r="545" spans="1:31" ht="30" customHeight="1">
      <c r="A545" s="162" t="s">
        <v>201</v>
      </c>
      <c r="B545" s="176">
        <v>2694054101</v>
      </c>
      <c r="C545" s="176" t="s">
        <v>128</v>
      </c>
      <c r="D545" s="176" t="s">
        <v>64</v>
      </c>
      <c r="E545" s="176" t="s">
        <v>5</v>
      </c>
      <c r="F545" s="176" t="s">
        <v>2100</v>
      </c>
      <c r="G545" s="176">
        <v>1798</v>
      </c>
      <c r="H545" s="176"/>
      <c r="I545" s="176" t="s">
        <v>2101</v>
      </c>
      <c r="J545" s="176" t="s">
        <v>1591</v>
      </c>
      <c r="K545" s="176"/>
      <c r="L545" s="204">
        <v>46166.617361111108</v>
      </c>
      <c r="M545" s="204">
        <v>46166.618055555555</v>
      </c>
      <c r="N545" s="176" t="s">
        <v>277</v>
      </c>
      <c r="O545" s="155" t="s">
        <v>207</v>
      </c>
      <c r="P545" s="90"/>
      <c r="Q545" s="144" t="s">
        <v>207</v>
      </c>
      <c r="R545" s="90"/>
      <c r="S545" s="144" t="s">
        <v>207</v>
      </c>
      <c r="T545" s="90"/>
      <c r="U545" s="144" t="s">
        <v>207</v>
      </c>
      <c r="V545" s="90"/>
      <c r="W545" s="144" t="s">
        <v>230</v>
      </c>
      <c r="X545" s="90"/>
      <c r="Y545" s="144" t="s">
        <v>207</v>
      </c>
      <c r="Z545" s="177" t="str">
        <f>IF(AND(O545="",Q545="",S545="",U545="",W545=""),"",IF(OR(AND(O545&lt;&gt;"NA",O545&lt;&gt;"C",O545&lt;&gt;"NC",O545&lt;&gt;"SF",O545&lt;&gt;""),AND(Q545&lt;&gt;"NA",Q545&lt;&gt;"C",Q545&lt;&gt;"NC",Q545&lt;&gt;"SF",Q545&lt;&gt;""),AND(S545&lt;&gt;"NA",S545&lt;&gt;"C",S545&lt;&gt;"NC",S545&lt;&gt;"SF",S545&lt;&gt;""),AND(U545&lt;&gt;"NA",U545&lt;&gt;"C",U545&lt;&gt;"NC",U545&lt;&gt;"SF",U545&lt;&gt;""),AND(W545&lt;&gt;"NA",W545&lt;&gt;"C",W545&lt;&gt;"NC",W545&lt;&gt;"SF",W545&lt;&gt;"")),"FALSO",IF(AND(O545="NA",Q545="NA",S545="NA",U545="NA",W545="NA"),"NA",IF(OR(O545="NC",Q545="NC",S545="NC",U545="NC",W545="NC",O545="SF",Q545="SF",S545="SF",U545="SF",W545="SF"),"NC",IF(OR(O545="C",Q545="C",S545="C",U545="C",W545="C"),"C","")))))</f>
        <v>NC</v>
      </c>
      <c r="AA545" s="197" t="str">
        <f>IF(AND(Y545="C",Z545="C"),"UTILIZOU O PDA CORRETAMENTE",IF(AND(Y545="C",Z545="NC"),"UTILIZOU O PDA CORRETAMENTE. NÃO HÁ FOTOS DE TODAS AS ETAPAS",IF(AND(Y545="NC",Z545="NC"),"NÃO UTILIZOU O PDA",IF(AND(Y545="NA",Z545="NA"),"NÃO AVALIADO POR FALHA DE SINCRONISMO"))))</f>
        <v>UTILIZOU O PDA CORRETAMENTE. NÃO HÁ FOTOS DE TODAS AS ETAPAS</v>
      </c>
      <c r="AB545" s="90" t="s">
        <v>207</v>
      </c>
      <c r="AC545" s="158" t="s">
        <v>6</v>
      </c>
      <c r="AD545" s="150" t="str">
        <f>E545</f>
        <v>SÃO PAULO</v>
      </c>
      <c r="AE545" s="93" t="s">
        <v>64</v>
      </c>
    </row>
    <row r="546" spans="1:31" ht="30" customHeight="1">
      <c r="A546" s="162" t="s">
        <v>201</v>
      </c>
      <c r="B546" s="176">
        <v>2622183691</v>
      </c>
      <c r="C546" s="176" t="s">
        <v>1719</v>
      </c>
      <c r="D546" s="176" t="s">
        <v>64</v>
      </c>
      <c r="E546" s="176" t="s">
        <v>5</v>
      </c>
      <c r="F546" s="176" t="s">
        <v>2102</v>
      </c>
      <c r="G546" s="176">
        <v>2065</v>
      </c>
      <c r="H546" s="176" t="s">
        <v>2103</v>
      </c>
      <c r="I546" s="176" t="s">
        <v>349</v>
      </c>
      <c r="J546" s="176" t="s">
        <v>1721</v>
      </c>
      <c r="K546" s="176" t="s">
        <v>2104</v>
      </c>
      <c r="L546" s="204">
        <v>46169.429166666669</v>
      </c>
      <c r="M546" s="204">
        <v>46169.431250000001</v>
      </c>
      <c r="N546" s="176" t="s">
        <v>1623</v>
      </c>
      <c r="O546" s="155" t="s">
        <v>207</v>
      </c>
      <c r="P546" s="90"/>
      <c r="Q546" s="144" t="s">
        <v>207</v>
      </c>
      <c r="R546" s="90"/>
      <c r="S546" s="144" t="s">
        <v>207</v>
      </c>
      <c r="T546" s="90"/>
      <c r="U546" s="144" t="s">
        <v>207</v>
      </c>
      <c r="V546" s="90"/>
      <c r="W546" s="144" t="s">
        <v>207</v>
      </c>
      <c r="X546" s="90"/>
      <c r="Y546" s="144" t="s">
        <v>207</v>
      </c>
      <c r="Z546" s="177" t="str">
        <f>IF(AND(O546="",Q546="",S546="",U546="",W546=""),"",IF(OR(AND(O546&lt;&gt;"NA",O546&lt;&gt;"C",O546&lt;&gt;"NC",O546&lt;&gt;"SF",O546&lt;&gt;""),AND(Q546&lt;&gt;"NA",Q546&lt;&gt;"C",Q546&lt;&gt;"NC",Q546&lt;&gt;"SF",Q546&lt;&gt;""),AND(S546&lt;&gt;"NA",S546&lt;&gt;"C",S546&lt;&gt;"NC",S546&lt;&gt;"SF",S546&lt;&gt;""),AND(U546&lt;&gt;"NA",U546&lt;&gt;"C",U546&lt;&gt;"NC",U546&lt;&gt;"SF",U546&lt;&gt;""),AND(W546&lt;&gt;"NA",W546&lt;&gt;"C",W546&lt;&gt;"NC",W546&lt;&gt;"SF",W546&lt;&gt;"")),"FALSO",IF(AND(O546="NA",Q546="NA",S546="NA",U546="NA",W546="NA"),"NA",IF(OR(O546="NC",Q546="NC",S546="NC",U546="NC",W546="NC",O546="SF",Q546="SF",S546="SF",U546="SF",W546="SF"),"NC",IF(OR(O546="C",Q546="C",S546="C",U546="C",W546="C"),"C","")))))</f>
        <v>C</v>
      </c>
      <c r="AA546" s="197" t="str">
        <f>IF(AND(Y546="C",Z546="C"),"UTILIZOU O PDA CORRETAMENTE",IF(AND(Y546="C",Z546="NC"),"UTILIZOU O PDA CORRETAMENTE. NÃO HÁ FOTOS DE TODAS AS ETAPAS",IF(AND(Y546="NC",Z546="NC"),"NÃO UTILIZOU O PDA",IF(AND(Y546="NA",Z546="NA"),"NÃO AVALIADO POR FALHA DE SINCRONISMO"))))</f>
        <v>UTILIZOU O PDA CORRETAMENTE</v>
      </c>
      <c r="AB546" s="90" t="s">
        <v>207</v>
      </c>
      <c r="AC546" s="158" t="s">
        <v>6</v>
      </c>
      <c r="AD546" s="150" t="str">
        <f>E546</f>
        <v>SÃO PAULO</v>
      </c>
      <c r="AE546" s="93" t="s">
        <v>64</v>
      </c>
    </row>
    <row r="547" spans="1:31" ht="30" customHeight="1">
      <c r="A547" s="162" t="s">
        <v>201</v>
      </c>
      <c r="B547" s="176">
        <v>2692371121</v>
      </c>
      <c r="C547" s="176" t="s">
        <v>128</v>
      </c>
      <c r="D547" s="176" t="s">
        <v>64</v>
      </c>
      <c r="E547" s="176" t="s">
        <v>5</v>
      </c>
      <c r="F547" s="176" t="s">
        <v>2105</v>
      </c>
      <c r="G547" s="176">
        <v>787</v>
      </c>
      <c r="H547" s="176" t="s">
        <v>208</v>
      </c>
      <c r="I547" s="176" t="s">
        <v>254</v>
      </c>
      <c r="J547" s="176" t="s">
        <v>1618</v>
      </c>
      <c r="K547" s="176" t="s">
        <v>217</v>
      </c>
      <c r="L547" s="204">
        <v>46147.560416666667</v>
      </c>
      <c r="M547" s="204">
        <v>46147.564583333333</v>
      </c>
      <c r="N547" s="176" t="s">
        <v>1598</v>
      </c>
      <c r="O547" s="155" t="s">
        <v>207</v>
      </c>
      <c r="P547" s="90"/>
      <c r="Q547" s="144" t="s">
        <v>207</v>
      </c>
      <c r="R547" s="90"/>
      <c r="S547" s="144" t="s">
        <v>207</v>
      </c>
      <c r="T547" s="90"/>
      <c r="U547" s="144" t="s">
        <v>207</v>
      </c>
      <c r="V547" s="90"/>
      <c r="W547" s="144" t="s">
        <v>207</v>
      </c>
      <c r="X547" s="90"/>
      <c r="Y547" s="144" t="s">
        <v>207</v>
      </c>
      <c r="Z547" s="177" t="str">
        <f>IF(AND(O547="",Q547="",S547="",U547="",W547=""),"",IF(OR(AND(O547&lt;&gt;"NA",O547&lt;&gt;"C",O547&lt;&gt;"NC",O547&lt;&gt;"SF",O547&lt;&gt;""),AND(Q547&lt;&gt;"NA",Q547&lt;&gt;"C",Q547&lt;&gt;"NC",Q547&lt;&gt;"SF",Q547&lt;&gt;""),AND(S547&lt;&gt;"NA",S547&lt;&gt;"C",S547&lt;&gt;"NC",S547&lt;&gt;"SF",S547&lt;&gt;""),AND(U547&lt;&gt;"NA",U547&lt;&gt;"C",U547&lt;&gt;"NC",U547&lt;&gt;"SF",U547&lt;&gt;""),AND(W547&lt;&gt;"NA",W547&lt;&gt;"C",W547&lt;&gt;"NC",W547&lt;&gt;"SF",W547&lt;&gt;"")),"FALSO",IF(AND(O547="NA",Q547="NA",S547="NA",U547="NA",W547="NA"),"NA",IF(OR(O547="NC",Q547="NC",S547="NC",U547="NC",W547="NC",O547="SF",Q547="SF",S547="SF",U547="SF",W547="SF"),"NC",IF(OR(O547="C",Q547="C",S547="C",U547="C",W547="C"),"C","")))))</f>
        <v>C</v>
      </c>
      <c r="AA547" s="197" t="str">
        <f>IF(AND(Y547="C",Z547="C"),"UTILIZOU O PDA CORRETAMENTE",IF(AND(Y547="C",Z547="NC"),"UTILIZOU O PDA CORRETAMENTE. NÃO HÁ FOTOS DE TODAS AS ETAPAS",IF(AND(Y547="NC",Z547="NC"),"NÃO UTILIZOU O PDA",IF(AND(Y547="NA",Z547="NA"),"NÃO AVALIADO POR FALHA DE SINCRONISMO"))))</f>
        <v>UTILIZOU O PDA CORRETAMENTE</v>
      </c>
      <c r="AB547" s="90" t="s">
        <v>207</v>
      </c>
      <c r="AC547" s="158" t="s">
        <v>6</v>
      </c>
      <c r="AD547" s="150" t="str">
        <f>E547</f>
        <v>SÃO PAULO</v>
      </c>
      <c r="AE547" s="93" t="s">
        <v>64</v>
      </c>
    </row>
    <row r="548" spans="1:31" ht="30" customHeight="1">
      <c r="A548" s="162" t="s">
        <v>201</v>
      </c>
      <c r="B548" s="176">
        <v>2693395170</v>
      </c>
      <c r="C548" s="176" t="s">
        <v>131</v>
      </c>
      <c r="D548" s="176" t="s">
        <v>64</v>
      </c>
      <c r="E548" s="176" t="s">
        <v>5</v>
      </c>
      <c r="F548" s="176" t="s">
        <v>2105</v>
      </c>
      <c r="G548" s="176">
        <v>445</v>
      </c>
      <c r="H548" s="176" t="s">
        <v>501</v>
      </c>
      <c r="I548" s="176" t="s">
        <v>254</v>
      </c>
      <c r="J548" s="176" t="s">
        <v>1594</v>
      </c>
      <c r="K548" s="176" t="s">
        <v>217</v>
      </c>
      <c r="L548" s="204">
        <v>46157.656944444447</v>
      </c>
      <c r="M548" s="204">
        <v>46157.658333333333</v>
      </c>
      <c r="N548" s="176" t="s">
        <v>1596</v>
      </c>
      <c r="O548" s="155" t="s">
        <v>207</v>
      </c>
      <c r="P548" s="90"/>
      <c r="Q548" s="144" t="s">
        <v>207</v>
      </c>
      <c r="R548" s="90"/>
      <c r="S548" s="144" t="s">
        <v>207</v>
      </c>
      <c r="T548" s="90"/>
      <c r="U548" s="144" t="s">
        <v>207</v>
      </c>
      <c r="V548" s="90"/>
      <c r="W548" s="144" t="s">
        <v>207</v>
      </c>
      <c r="X548" s="90"/>
      <c r="Y548" s="144" t="s">
        <v>207</v>
      </c>
      <c r="Z548" s="177" t="str">
        <f>IF(AND(O548="",Q548="",S548="",U548="",W548=""),"",IF(OR(AND(O548&lt;&gt;"NA",O548&lt;&gt;"C",O548&lt;&gt;"NC",O548&lt;&gt;"SF",O548&lt;&gt;""),AND(Q548&lt;&gt;"NA",Q548&lt;&gt;"C",Q548&lt;&gt;"NC",Q548&lt;&gt;"SF",Q548&lt;&gt;""),AND(S548&lt;&gt;"NA",S548&lt;&gt;"C",S548&lt;&gt;"NC",S548&lt;&gt;"SF",S548&lt;&gt;""),AND(U548&lt;&gt;"NA",U548&lt;&gt;"C",U548&lt;&gt;"NC",U548&lt;&gt;"SF",U548&lt;&gt;""),AND(W548&lt;&gt;"NA",W548&lt;&gt;"C",W548&lt;&gt;"NC",W548&lt;&gt;"SF",W548&lt;&gt;"")),"FALSO",IF(AND(O548="NA",Q548="NA",S548="NA",U548="NA",W548="NA"),"NA",IF(OR(O548="NC",Q548="NC",S548="NC",U548="NC",W548="NC",O548="SF",Q548="SF",S548="SF",U548="SF",W548="SF"),"NC",IF(OR(O548="C",Q548="C",S548="C",U548="C",W548="C"),"C","")))))</f>
        <v>C</v>
      </c>
      <c r="AA548" s="197" t="str">
        <f>IF(AND(Y548="C",Z548="C"),"UTILIZOU O PDA CORRETAMENTE",IF(AND(Y548="C",Z548="NC"),"UTILIZOU O PDA CORRETAMENTE. NÃO HÁ FOTOS DE TODAS AS ETAPAS",IF(AND(Y548="NC",Z548="NC"),"NÃO UTILIZOU O PDA",IF(AND(Y548="NA",Z548="NA"),"NÃO AVALIADO POR FALHA DE SINCRONISMO"))))</f>
        <v>UTILIZOU O PDA CORRETAMENTE</v>
      </c>
      <c r="AB548" s="90" t="s">
        <v>207</v>
      </c>
      <c r="AC548" s="158" t="s">
        <v>6</v>
      </c>
      <c r="AD548" s="150" t="str">
        <f>E548</f>
        <v>SÃO PAULO</v>
      </c>
      <c r="AE548" s="93" t="s">
        <v>64</v>
      </c>
    </row>
    <row r="549" spans="1:31" ht="30" customHeight="1">
      <c r="A549" s="162" t="s">
        <v>201</v>
      </c>
      <c r="B549" s="176">
        <v>2618712075</v>
      </c>
      <c r="C549" s="176" t="s">
        <v>135</v>
      </c>
      <c r="D549" s="176" t="s">
        <v>125</v>
      </c>
      <c r="E549" s="176" t="s">
        <v>5</v>
      </c>
      <c r="F549" s="176" t="s">
        <v>2105</v>
      </c>
      <c r="G549" s="176">
        <v>445</v>
      </c>
      <c r="H549" s="176" t="s">
        <v>217</v>
      </c>
      <c r="I549" s="176" t="s">
        <v>254</v>
      </c>
      <c r="J549" s="176" t="s">
        <v>1600</v>
      </c>
      <c r="K549" s="176" t="s">
        <v>217</v>
      </c>
      <c r="L549" s="204">
        <v>46169.348611111112</v>
      </c>
      <c r="M549" s="204">
        <v>46169.381249999999</v>
      </c>
      <c r="N549" s="176" t="s">
        <v>229</v>
      </c>
      <c r="O549" s="155" t="s">
        <v>231</v>
      </c>
      <c r="P549" s="90" t="s">
        <v>891</v>
      </c>
      <c r="Q549" s="155" t="s">
        <v>231</v>
      </c>
      <c r="R549" s="90" t="s">
        <v>891</v>
      </c>
      <c r="S549" s="155" t="s">
        <v>231</v>
      </c>
      <c r="T549" s="90" t="s">
        <v>891</v>
      </c>
      <c r="U549" s="155" t="s">
        <v>231</v>
      </c>
      <c r="V549" s="90" t="s">
        <v>891</v>
      </c>
      <c r="W549" s="155" t="s">
        <v>231</v>
      </c>
      <c r="X549" s="90" t="s">
        <v>891</v>
      </c>
      <c r="Y549" s="144" t="s">
        <v>231</v>
      </c>
      <c r="Z549" s="177" t="str">
        <f>IF(AND(O549="",Q549="",S549="",U549="",W549=""),"",IF(OR(AND(O549&lt;&gt;"NA",O549&lt;&gt;"C",O549&lt;&gt;"NC",O549&lt;&gt;"SF",O549&lt;&gt;""),AND(Q549&lt;&gt;"NA",Q549&lt;&gt;"C",Q549&lt;&gt;"NC",Q549&lt;&gt;"SF",Q549&lt;&gt;""),AND(S549&lt;&gt;"NA",S549&lt;&gt;"C",S549&lt;&gt;"NC",S549&lt;&gt;"SF",S549&lt;&gt;""),AND(U549&lt;&gt;"NA",U549&lt;&gt;"C",U549&lt;&gt;"NC",U549&lt;&gt;"SF",U549&lt;&gt;""),AND(W549&lt;&gt;"NA",W549&lt;&gt;"C",W549&lt;&gt;"NC",W549&lt;&gt;"SF",W549&lt;&gt;"")),"FALSO",IF(AND(O549="NA",Q549="NA",S549="NA",U549="NA",W549="NA"),"NA",IF(OR(O549="NC",Q549="NC",S549="NC",U549="NC",W549="NC",O549="SF",Q549="SF",S549="SF",U549="SF",W549="SF"),"NC",IF(OR(O549="C",Q549="C",S549="C",U549="C",W549="C"),"C","")))))</f>
        <v>NC</v>
      </c>
      <c r="AA549" s="197" t="str">
        <f>IF(AND(Y549="C",Z549="C"),"UTILIZOU O PDA CORRETAMENTE",IF(AND(Y549="C",Z549="NC"),"UTILIZOU O PDA CORRETAMENTE. NÃO HÁ FOTOS DE TODAS AS ETAPAS",IF(AND(Y549="NC",Z549="NC"),"NÃO UTILIZOU O PDA",IF(AND(Y549="NA",Z549="NA"),"NÃO AVALIADO POR FALHA DE SINCRONISMO"))))</f>
        <v>NÃO UTILIZOU O PDA</v>
      </c>
      <c r="AB549" s="90" t="s">
        <v>207</v>
      </c>
      <c r="AC549" s="158" t="s">
        <v>6</v>
      </c>
      <c r="AD549" s="150" t="str">
        <f>E549</f>
        <v>SÃO PAULO</v>
      </c>
      <c r="AE549" s="93" t="s">
        <v>64</v>
      </c>
    </row>
    <row r="550" spans="1:31" ht="30" customHeight="1">
      <c r="A550" s="162" t="s">
        <v>201</v>
      </c>
      <c r="B550" s="176">
        <v>2621930301</v>
      </c>
      <c r="C550" s="176" t="s">
        <v>128</v>
      </c>
      <c r="D550" s="176" t="s">
        <v>64</v>
      </c>
      <c r="E550" s="176" t="s">
        <v>5</v>
      </c>
      <c r="F550" s="176" t="s">
        <v>2106</v>
      </c>
      <c r="G550" s="176">
        <v>948</v>
      </c>
      <c r="H550" s="176" t="s">
        <v>217</v>
      </c>
      <c r="I550" s="176" t="s">
        <v>241</v>
      </c>
      <c r="J550" s="176" t="s">
        <v>1618</v>
      </c>
      <c r="K550" s="176" t="s">
        <v>217</v>
      </c>
      <c r="L550" s="204">
        <v>46167.732638888891</v>
      </c>
      <c r="M550" s="204">
        <v>46167.772916666669</v>
      </c>
      <c r="N550" s="176" t="s">
        <v>1607</v>
      </c>
      <c r="O550" s="155" t="s">
        <v>207</v>
      </c>
      <c r="P550" s="90"/>
      <c r="Q550" s="144" t="s">
        <v>207</v>
      </c>
      <c r="R550" s="90"/>
      <c r="S550" s="144" t="s">
        <v>207</v>
      </c>
      <c r="T550" s="90"/>
      <c r="U550" s="144" t="s">
        <v>207</v>
      </c>
      <c r="V550" s="90"/>
      <c r="W550" s="144" t="s">
        <v>207</v>
      </c>
      <c r="X550" s="90"/>
      <c r="Y550" s="144" t="s">
        <v>207</v>
      </c>
      <c r="Z550" s="177" t="str">
        <f>IF(AND(O550="",Q550="",S550="",U550="",W550=""),"",IF(OR(AND(O550&lt;&gt;"NA",O550&lt;&gt;"C",O550&lt;&gt;"NC",O550&lt;&gt;"SF",O550&lt;&gt;""),AND(Q550&lt;&gt;"NA",Q550&lt;&gt;"C",Q550&lt;&gt;"NC",Q550&lt;&gt;"SF",Q550&lt;&gt;""),AND(S550&lt;&gt;"NA",S550&lt;&gt;"C",S550&lt;&gt;"NC",S550&lt;&gt;"SF",S550&lt;&gt;""),AND(U550&lt;&gt;"NA",U550&lt;&gt;"C",U550&lt;&gt;"NC",U550&lt;&gt;"SF",U550&lt;&gt;""),AND(W550&lt;&gt;"NA",W550&lt;&gt;"C",W550&lt;&gt;"NC",W550&lt;&gt;"SF",W550&lt;&gt;"")),"FALSO",IF(AND(O550="NA",Q550="NA",S550="NA",U550="NA",W550="NA"),"NA",IF(OR(O550="NC",Q550="NC",S550="NC",U550="NC",W550="NC",O550="SF",Q550="SF",S550="SF",U550="SF",W550="SF"),"NC",IF(OR(O550="C",Q550="C",S550="C",U550="C",W550="C"),"C","")))))</f>
        <v>C</v>
      </c>
      <c r="AA550" s="197" t="str">
        <f>IF(AND(Y550="C",Z550="C"),"UTILIZOU O PDA CORRETAMENTE",IF(AND(Y550="C",Z550="NC"),"UTILIZOU O PDA CORRETAMENTE. NÃO HÁ FOTOS DE TODAS AS ETAPAS",IF(AND(Y550="NC",Z550="NC"),"NÃO UTILIZOU O PDA",IF(AND(Y550="NA",Z550="NA"),"NÃO AVALIADO POR FALHA DE SINCRONISMO"))))</f>
        <v>UTILIZOU O PDA CORRETAMENTE</v>
      </c>
      <c r="AB550" s="90" t="s">
        <v>207</v>
      </c>
      <c r="AC550" s="158" t="s">
        <v>6</v>
      </c>
      <c r="AD550" s="150" t="str">
        <f>E550</f>
        <v>SÃO PAULO</v>
      </c>
      <c r="AE550" s="93" t="s">
        <v>64</v>
      </c>
    </row>
    <row r="551" spans="1:31" ht="30" customHeight="1">
      <c r="A551" s="162" t="s">
        <v>201</v>
      </c>
      <c r="B551" s="176">
        <v>2692359035</v>
      </c>
      <c r="C551" s="176" t="s">
        <v>131</v>
      </c>
      <c r="D551" s="176" t="s">
        <v>64</v>
      </c>
      <c r="E551" s="176" t="s">
        <v>5</v>
      </c>
      <c r="F551" s="176" t="s">
        <v>574</v>
      </c>
      <c r="G551" s="176">
        <v>548</v>
      </c>
      <c r="H551" s="176" t="s">
        <v>210</v>
      </c>
      <c r="I551" s="176" t="s">
        <v>559</v>
      </c>
      <c r="J551" s="176" t="s">
        <v>1594</v>
      </c>
      <c r="K551" s="176" t="s">
        <v>217</v>
      </c>
      <c r="L551" s="204">
        <v>46147.431250000001</v>
      </c>
      <c r="M551" s="204">
        <v>46147.436111111114</v>
      </c>
      <c r="N551" s="176" t="s">
        <v>1623</v>
      </c>
      <c r="O551" s="155" t="s">
        <v>207</v>
      </c>
      <c r="P551" s="90"/>
      <c r="Q551" s="144" t="s">
        <v>207</v>
      </c>
      <c r="R551" s="90"/>
      <c r="S551" s="144" t="s">
        <v>207</v>
      </c>
      <c r="T551" s="90"/>
      <c r="U551" s="144" t="s">
        <v>207</v>
      </c>
      <c r="V551" s="90"/>
      <c r="W551" s="144" t="s">
        <v>207</v>
      </c>
      <c r="X551" s="90"/>
      <c r="Y551" s="144" t="s">
        <v>207</v>
      </c>
      <c r="Z551" s="177" t="str">
        <f>IF(AND(O551="",Q551="",S551="",U551="",W551=""),"",IF(OR(AND(O551&lt;&gt;"NA",O551&lt;&gt;"C",O551&lt;&gt;"NC",O551&lt;&gt;"SF",O551&lt;&gt;""),AND(Q551&lt;&gt;"NA",Q551&lt;&gt;"C",Q551&lt;&gt;"NC",Q551&lt;&gt;"SF",Q551&lt;&gt;""),AND(S551&lt;&gt;"NA",S551&lt;&gt;"C",S551&lt;&gt;"NC",S551&lt;&gt;"SF",S551&lt;&gt;""),AND(U551&lt;&gt;"NA",U551&lt;&gt;"C",U551&lt;&gt;"NC",U551&lt;&gt;"SF",U551&lt;&gt;""),AND(W551&lt;&gt;"NA",W551&lt;&gt;"C",W551&lt;&gt;"NC",W551&lt;&gt;"SF",W551&lt;&gt;"")),"FALSO",IF(AND(O551="NA",Q551="NA",S551="NA",U551="NA",W551="NA"),"NA",IF(OR(O551="NC",Q551="NC",S551="NC",U551="NC",W551="NC",O551="SF",Q551="SF",S551="SF",U551="SF",W551="SF"),"NC",IF(OR(O551="C",Q551="C",S551="C",U551="C",W551="C"),"C","")))))</f>
        <v>C</v>
      </c>
      <c r="AA551" s="197" t="str">
        <f>IF(AND(Y551="C",Z551="C"),"UTILIZOU O PDA CORRETAMENTE",IF(AND(Y551="C",Z551="NC"),"UTILIZOU O PDA CORRETAMENTE. NÃO HÁ FOTOS DE TODAS AS ETAPAS",IF(AND(Y551="NC",Z551="NC"),"NÃO UTILIZOU O PDA",IF(AND(Y551="NA",Z551="NA"),"NÃO AVALIADO POR FALHA DE SINCRONISMO"))))</f>
        <v>UTILIZOU O PDA CORRETAMENTE</v>
      </c>
      <c r="AB551" s="90" t="s">
        <v>207</v>
      </c>
      <c r="AC551" s="158" t="s">
        <v>6</v>
      </c>
      <c r="AD551" s="150" t="str">
        <f>E551</f>
        <v>SÃO PAULO</v>
      </c>
      <c r="AE551" s="93" t="s">
        <v>64</v>
      </c>
    </row>
    <row r="552" spans="1:31" ht="30" customHeight="1">
      <c r="A552" s="162" t="s">
        <v>201</v>
      </c>
      <c r="B552" s="176">
        <v>2692581406</v>
      </c>
      <c r="C552" s="176" t="s">
        <v>128</v>
      </c>
      <c r="D552" s="176" t="s">
        <v>64</v>
      </c>
      <c r="E552" s="176" t="s">
        <v>5</v>
      </c>
      <c r="F552" s="176" t="s">
        <v>574</v>
      </c>
      <c r="G552" s="176">
        <v>850</v>
      </c>
      <c r="H552" s="176" t="s">
        <v>217</v>
      </c>
      <c r="I552" s="176" t="s">
        <v>559</v>
      </c>
      <c r="J552" s="176" t="s">
        <v>1591</v>
      </c>
      <c r="K552" s="176" t="s">
        <v>217</v>
      </c>
      <c r="L552" s="204">
        <v>46208.418749999997</v>
      </c>
      <c r="M552" s="204">
        <v>46208.421527777777</v>
      </c>
      <c r="N552" s="176" t="s">
        <v>1623</v>
      </c>
      <c r="O552" s="155" t="s">
        <v>207</v>
      </c>
      <c r="P552" s="90"/>
      <c r="Q552" s="144" t="s">
        <v>230</v>
      </c>
      <c r="R552" s="90"/>
      <c r="S552" s="144" t="s">
        <v>207</v>
      </c>
      <c r="T552" s="90"/>
      <c r="U552" s="144" t="s">
        <v>207</v>
      </c>
      <c r="V552" s="90"/>
      <c r="W552" s="144" t="s">
        <v>207</v>
      </c>
      <c r="X552" s="90"/>
      <c r="Y552" s="144" t="s">
        <v>207</v>
      </c>
      <c r="Z552" s="177" t="str">
        <f>IF(AND(O552="",Q552="",S552="",U552="",W552=""),"",IF(OR(AND(O552&lt;&gt;"NA",O552&lt;&gt;"C",O552&lt;&gt;"NC",O552&lt;&gt;"SF",O552&lt;&gt;""),AND(Q552&lt;&gt;"NA",Q552&lt;&gt;"C",Q552&lt;&gt;"NC",Q552&lt;&gt;"SF",Q552&lt;&gt;""),AND(S552&lt;&gt;"NA",S552&lt;&gt;"C",S552&lt;&gt;"NC",S552&lt;&gt;"SF",S552&lt;&gt;""),AND(U552&lt;&gt;"NA",U552&lt;&gt;"C",U552&lt;&gt;"NC",U552&lt;&gt;"SF",U552&lt;&gt;""),AND(W552&lt;&gt;"NA",W552&lt;&gt;"C",W552&lt;&gt;"NC",W552&lt;&gt;"SF",W552&lt;&gt;"")),"FALSO",IF(AND(O552="NA",Q552="NA",S552="NA",U552="NA",W552="NA"),"NA",IF(OR(O552="NC",Q552="NC",S552="NC",U552="NC",W552="NC",O552="SF",Q552="SF",S552="SF",U552="SF",W552="SF"),"NC",IF(OR(O552="C",Q552="C",S552="C",U552="C",W552="C"),"C","")))))</f>
        <v>NC</v>
      </c>
      <c r="AA552" s="197" t="str">
        <f>IF(AND(Y552="C",Z552="C"),"UTILIZOU O PDA CORRETAMENTE",IF(AND(Y552="C",Z552="NC"),"UTILIZOU O PDA CORRETAMENTE. NÃO HÁ FOTOS DE TODAS AS ETAPAS",IF(AND(Y552="NC",Z552="NC"),"NÃO UTILIZOU O PDA",IF(AND(Y552="NA",Z552="NA"),"NÃO AVALIADO POR FALHA DE SINCRONISMO"))))</f>
        <v>UTILIZOU O PDA CORRETAMENTE. NÃO HÁ FOTOS DE TODAS AS ETAPAS</v>
      </c>
      <c r="AB552" s="90" t="s">
        <v>207</v>
      </c>
      <c r="AC552" s="158" t="s">
        <v>6</v>
      </c>
      <c r="AD552" s="150" t="str">
        <f>E552</f>
        <v>SÃO PAULO</v>
      </c>
      <c r="AE552" s="93" t="s">
        <v>64</v>
      </c>
    </row>
    <row r="553" spans="1:31" ht="30" customHeight="1">
      <c r="A553" s="162" t="s">
        <v>201</v>
      </c>
      <c r="B553" s="176">
        <v>2619948483</v>
      </c>
      <c r="C553" s="176" t="s">
        <v>128</v>
      </c>
      <c r="D553" s="176" t="s">
        <v>64</v>
      </c>
      <c r="E553" s="176" t="s">
        <v>5</v>
      </c>
      <c r="F553" s="176" t="s">
        <v>574</v>
      </c>
      <c r="G553" s="176">
        <v>92</v>
      </c>
      <c r="H553" s="176" t="s">
        <v>217</v>
      </c>
      <c r="I553" s="176" t="s">
        <v>559</v>
      </c>
      <c r="J553" s="176" t="s">
        <v>1591</v>
      </c>
      <c r="K553" s="176" t="s">
        <v>2107</v>
      </c>
      <c r="L553" s="204">
        <v>46154.461805555555</v>
      </c>
      <c r="M553" s="204">
        <v>46154.46597222222</v>
      </c>
      <c r="N553" s="176" t="s">
        <v>1623</v>
      </c>
      <c r="O553" s="155" t="s">
        <v>207</v>
      </c>
      <c r="P553" s="90"/>
      <c r="Q553" s="144" t="s">
        <v>207</v>
      </c>
      <c r="R553" s="90"/>
      <c r="S553" s="144" t="s">
        <v>62</v>
      </c>
      <c r="T553" s="90"/>
      <c r="U553" s="144" t="s">
        <v>62</v>
      </c>
      <c r="V553" s="90"/>
      <c r="W553" s="144" t="s">
        <v>207</v>
      </c>
      <c r="X553" s="90"/>
      <c r="Y553" s="144" t="s">
        <v>207</v>
      </c>
      <c r="Z553" s="177" t="str">
        <f>IF(AND(O553="",Q553="",S553="",U553="",W553=""),"",IF(OR(AND(O553&lt;&gt;"NA",O553&lt;&gt;"C",O553&lt;&gt;"NC",O553&lt;&gt;"SF",O553&lt;&gt;""),AND(Q553&lt;&gt;"NA",Q553&lt;&gt;"C",Q553&lt;&gt;"NC",Q553&lt;&gt;"SF",Q553&lt;&gt;""),AND(S553&lt;&gt;"NA",S553&lt;&gt;"C",S553&lt;&gt;"NC",S553&lt;&gt;"SF",S553&lt;&gt;""),AND(U553&lt;&gt;"NA",U553&lt;&gt;"C",U553&lt;&gt;"NC",U553&lt;&gt;"SF",U553&lt;&gt;""),AND(W553&lt;&gt;"NA",W553&lt;&gt;"C",W553&lt;&gt;"NC",W553&lt;&gt;"SF",W553&lt;&gt;"")),"FALSO",IF(AND(O553="NA",Q553="NA",S553="NA",U553="NA",W553="NA"),"NA",IF(OR(O553="NC",Q553="NC",S553="NC",U553="NC",W553="NC",O553="SF",Q553="SF",S553="SF",U553="SF",W553="SF"),"NC",IF(OR(O553="C",Q553="C",S553="C",U553="C",W553="C"),"C","")))))</f>
        <v>C</v>
      </c>
      <c r="AA553" s="197" t="str">
        <f>IF(AND(Y553="C",Z553="C"),"UTILIZOU O PDA CORRETAMENTE",IF(AND(Y553="C",Z553="NC"),"UTILIZOU O PDA CORRETAMENTE. NÃO HÁ FOTOS DE TODAS AS ETAPAS",IF(AND(Y553="NC",Z553="NC"),"NÃO UTILIZOU O PDA",IF(AND(Y553="NA",Z553="NA"),"NÃO AVALIADO POR FALHA DE SINCRONISMO"))))</f>
        <v>UTILIZOU O PDA CORRETAMENTE</v>
      </c>
      <c r="AB553" s="90" t="s">
        <v>207</v>
      </c>
      <c r="AC553" s="158" t="s">
        <v>6</v>
      </c>
      <c r="AD553" s="150" t="str">
        <f>E553</f>
        <v>SÃO PAULO</v>
      </c>
      <c r="AE553" s="93" t="s">
        <v>64</v>
      </c>
    </row>
    <row r="554" spans="1:31" ht="30" customHeight="1">
      <c r="A554" s="162" t="s">
        <v>201</v>
      </c>
      <c r="B554" s="176">
        <v>2693813506</v>
      </c>
      <c r="C554" s="176" t="s">
        <v>131</v>
      </c>
      <c r="D554" s="176" t="s">
        <v>64</v>
      </c>
      <c r="E554" s="176" t="s">
        <v>5</v>
      </c>
      <c r="F554" s="176" t="s">
        <v>574</v>
      </c>
      <c r="G554" s="176">
        <v>1103</v>
      </c>
      <c r="H554" s="176"/>
      <c r="I554" s="176" t="s">
        <v>559</v>
      </c>
      <c r="J554" s="176" t="s">
        <v>1594</v>
      </c>
      <c r="K554" s="176"/>
      <c r="L554" s="204">
        <v>46163.510416666664</v>
      </c>
      <c r="M554" s="204">
        <v>46163.51458333333</v>
      </c>
      <c r="N554" s="176" t="s">
        <v>1623</v>
      </c>
      <c r="O554" s="155" t="s">
        <v>207</v>
      </c>
      <c r="P554" s="90"/>
      <c r="Q554" s="144" t="s">
        <v>207</v>
      </c>
      <c r="R554" s="90"/>
      <c r="S554" s="144" t="s">
        <v>207</v>
      </c>
      <c r="T554" s="90"/>
      <c r="U554" s="144" t="s">
        <v>207</v>
      </c>
      <c r="V554" s="90"/>
      <c r="W554" s="144" t="s">
        <v>207</v>
      </c>
      <c r="X554" s="90"/>
      <c r="Y554" s="144" t="s">
        <v>207</v>
      </c>
      <c r="Z554" s="177" t="str">
        <f>IF(AND(O554="",Q554="",S554="",U554="",W554=""),"",IF(OR(AND(O554&lt;&gt;"NA",O554&lt;&gt;"C",O554&lt;&gt;"NC",O554&lt;&gt;"SF",O554&lt;&gt;""),AND(Q554&lt;&gt;"NA",Q554&lt;&gt;"C",Q554&lt;&gt;"NC",Q554&lt;&gt;"SF",Q554&lt;&gt;""),AND(S554&lt;&gt;"NA",S554&lt;&gt;"C",S554&lt;&gt;"NC",S554&lt;&gt;"SF",S554&lt;&gt;""),AND(U554&lt;&gt;"NA",U554&lt;&gt;"C",U554&lt;&gt;"NC",U554&lt;&gt;"SF",U554&lt;&gt;""),AND(W554&lt;&gt;"NA",W554&lt;&gt;"C",W554&lt;&gt;"NC",W554&lt;&gt;"SF",W554&lt;&gt;"")),"FALSO",IF(AND(O554="NA",Q554="NA",S554="NA",U554="NA",W554="NA"),"NA",IF(OR(O554="NC",Q554="NC",S554="NC",U554="NC",W554="NC",O554="SF",Q554="SF",S554="SF",U554="SF",W554="SF"),"NC",IF(OR(O554="C",Q554="C",S554="C",U554="C",W554="C"),"C","")))))</f>
        <v>C</v>
      </c>
      <c r="AA554" s="197" t="str">
        <f>IF(AND(Y554="C",Z554="C"),"UTILIZOU O PDA CORRETAMENTE",IF(AND(Y554="C",Z554="NC"),"UTILIZOU O PDA CORRETAMENTE. NÃO HÁ FOTOS DE TODAS AS ETAPAS",IF(AND(Y554="NC",Z554="NC"),"NÃO UTILIZOU O PDA",IF(AND(Y554="NA",Z554="NA"),"NÃO AVALIADO POR FALHA DE SINCRONISMO"))))</f>
        <v>UTILIZOU O PDA CORRETAMENTE</v>
      </c>
      <c r="AB554" s="90" t="s">
        <v>207</v>
      </c>
      <c r="AC554" s="158" t="s">
        <v>6</v>
      </c>
      <c r="AD554" s="150" t="str">
        <f>E554</f>
        <v>SÃO PAULO</v>
      </c>
      <c r="AE554" s="93" t="s">
        <v>64</v>
      </c>
    </row>
    <row r="555" spans="1:31" ht="30" customHeight="1">
      <c r="A555" s="162" t="s">
        <v>201</v>
      </c>
      <c r="B555" s="176">
        <v>2621444877</v>
      </c>
      <c r="C555" s="176" t="s">
        <v>134</v>
      </c>
      <c r="D555" s="176" t="s">
        <v>125</v>
      </c>
      <c r="E555" s="176" t="s">
        <v>5</v>
      </c>
      <c r="F555" s="176" t="s">
        <v>574</v>
      </c>
      <c r="G555" s="176">
        <v>1338</v>
      </c>
      <c r="H555" s="176" t="s">
        <v>217</v>
      </c>
      <c r="I555" s="176" t="s">
        <v>559</v>
      </c>
      <c r="J555" s="176" t="s">
        <v>1618</v>
      </c>
      <c r="K555" s="176" t="s">
        <v>2108</v>
      </c>
      <c r="L555" s="204">
        <v>46163.488194444442</v>
      </c>
      <c r="M555" s="204">
        <v>46163.488888888889</v>
      </c>
      <c r="N555" s="176" t="s">
        <v>258</v>
      </c>
      <c r="O555" s="155" t="s">
        <v>207</v>
      </c>
      <c r="P555" s="90"/>
      <c r="Q555" s="144" t="s">
        <v>207</v>
      </c>
      <c r="R555" s="90"/>
      <c r="S555" s="144" t="s">
        <v>207</v>
      </c>
      <c r="T555" s="90"/>
      <c r="U555" s="144" t="s">
        <v>207</v>
      </c>
      <c r="V555" s="90"/>
      <c r="W555" s="144" t="s">
        <v>207</v>
      </c>
      <c r="X555" s="90"/>
      <c r="Y555" s="144" t="s">
        <v>207</v>
      </c>
      <c r="Z555" s="177" t="str">
        <f>IF(AND(O555="",Q555="",S555="",U555="",W555=""),"",IF(OR(AND(O555&lt;&gt;"NA",O555&lt;&gt;"C",O555&lt;&gt;"NC",O555&lt;&gt;"SF",O555&lt;&gt;""),AND(Q555&lt;&gt;"NA",Q555&lt;&gt;"C",Q555&lt;&gt;"NC",Q555&lt;&gt;"SF",Q555&lt;&gt;""),AND(S555&lt;&gt;"NA",S555&lt;&gt;"C",S555&lt;&gt;"NC",S555&lt;&gt;"SF",S555&lt;&gt;""),AND(U555&lt;&gt;"NA",U555&lt;&gt;"C",U555&lt;&gt;"NC",U555&lt;&gt;"SF",U555&lt;&gt;""),AND(W555&lt;&gt;"NA",W555&lt;&gt;"C",W555&lt;&gt;"NC",W555&lt;&gt;"SF",W555&lt;&gt;"")),"FALSO",IF(AND(O555="NA",Q555="NA",S555="NA",U555="NA",W555="NA"),"NA",IF(OR(O555="NC",Q555="NC",S555="NC",U555="NC",W555="NC",O555="SF",Q555="SF",S555="SF",U555="SF",W555="SF"),"NC",IF(OR(O555="C",Q555="C",S555="C",U555="C",W555="C"),"C","")))))</f>
        <v>C</v>
      </c>
      <c r="AA555" s="197" t="str">
        <f>IF(AND(Y555="C",Z555="C"),"UTILIZOU O PDA CORRETAMENTE",IF(AND(Y555="C",Z555="NC"),"UTILIZOU O PDA CORRETAMENTE. NÃO HÁ FOTOS DE TODAS AS ETAPAS",IF(AND(Y555="NC",Z555="NC"),"NÃO UTILIZOU O PDA",IF(AND(Y555="NA",Z555="NA"),"NÃO AVALIADO POR FALHA DE SINCRONISMO"))))</f>
        <v>UTILIZOU O PDA CORRETAMENTE</v>
      </c>
      <c r="AB555" s="90" t="s">
        <v>207</v>
      </c>
      <c r="AC555" s="158" t="s">
        <v>6</v>
      </c>
      <c r="AD555" s="150" t="str">
        <f>E555</f>
        <v>SÃO PAULO</v>
      </c>
      <c r="AE555" s="93" t="s">
        <v>64</v>
      </c>
    </row>
    <row r="556" spans="1:31" ht="30" customHeight="1">
      <c r="A556" s="162" t="s">
        <v>201</v>
      </c>
      <c r="B556" s="176">
        <v>2692232665</v>
      </c>
      <c r="C556" s="176" t="s">
        <v>128</v>
      </c>
      <c r="D556" s="176" t="s">
        <v>64</v>
      </c>
      <c r="E556" s="176" t="s">
        <v>5</v>
      </c>
      <c r="F556" s="176" t="s">
        <v>569</v>
      </c>
      <c r="G556" s="176">
        <v>3268</v>
      </c>
      <c r="H556" s="176" t="s">
        <v>203</v>
      </c>
      <c r="I556" s="176" t="s">
        <v>459</v>
      </c>
      <c r="J556" s="176" t="s">
        <v>1594</v>
      </c>
      <c r="K556" s="176" t="s">
        <v>1759</v>
      </c>
      <c r="L556" s="204">
        <v>46086.520833333336</v>
      </c>
      <c r="M556" s="204">
        <v>46086.531944444447</v>
      </c>
      <c r="N556" s="176" t="s">
        <v>1598</v>
      </c>
      <c r="O556" s="155" t="s">
        <v>207</v>
      </c>
      <c r="P556" s="90"/>
      <c r="Q556" s="144" t="s">
        <v>207</v>
      </c>
      <c r="R556" s="90"/>
      <c r="S556" s="144" t="s">
        <v>207</v>
      </c>
      <c r="T556" s="90"/>
      <c r="U556" s="144" t="s">
        <v>207</v>
      </c>
      <c r="V556" s="90"/>
      <c r="W556" s="144" t="s">
        <v>207</v>
      </c>
      <c r="X556" s="90"/>
      <c r="Y556" s="144" t="s">
        <v>207</v>
      </c>
      <c r="Z556" s="177" t="str">
        <f>IF(AND(O556="",Q556="",S556="",U556="",W556=""),"",IF(OR(AND(O556&lt;&gt;"NA",O556&lt;&gt;"C",O556&lt;&gt;"NC",O556&lt;&gt;"SF",O556&lt;&gt;""),AND(Q556&lt;&gt;"NA",Q556&lt;&gt;"C",Q556&lt;&gt;"NC",Q556&lt;&gt;"SF",Q556&lt;&gt;""),AND(S556&lt;&gt;"NA",S556&lt;&gt;"C",S556&lt;&gt;"NC",S556&lt;&gt;"SF",S556&lt;&gt;""),AND(U556&lt;&gt;"NA",U556&lt;&gt;"C",U556&lt;&gt;"NC",U556&lt;&gt;"SF",U556&lt;&gt;""),AND(W556&lt;&gt;"NA",W556&lt;&gt;"C",W556&lt;&gt;"NC",W556&lt;&gt;"SF",W556&lt;&gt;"")),"FALSO",IF(AND(O556="NA",Q556="NA",S556="NA",U556="NA",W556="NA"),"NA",IF(OR(O556="NC",Q556="NC",S556="NC",U556="NC",W556="NC",O556="SF",Q556="SF",S556="SF",U556="SF",W556="SF"),"NC",IF(OR(O556="C",Q556="C",S556="C",U556="C",W556="C"),"C","")))))</f>
        <v>C</v>
      </c>
      <c r="AA556" s="197" t="str">
        <f>IF(AND(Y556="C",Z556="C"),"UTILIZOU O PDA CORRETAMENTE",IF(AND(Y556="C",Z556="NC"),"UTILIZOU O PDA CORRETAMENTE. NÃO HÁ FOTOS DE TODAS AS ETAPAS",IF(AND(Y556="NC",Z556="NC"),"NÃO UTILIZOU O PDA",IF(AND(Y556="NA",Z556="NA"),"NÃO AVALIADO POR FALHA DE SINCRONISMO"))))</f>
        <v>UTILIZOU O PDA CORRETAMENTE</v>
      </c>
      <c r="AB556" s="90" t="s">
        <v>207</v>
      </c>
      <c r="AC556" s="158" t="s">
        <v>6</v>
      </c>
      <c r="AD556" s="150" t="str">
        <f>E556</f>
        <v>SÃO PAULO</v>
      </c>
      <c r="AE556" s="93" t="s">
        <v>64</v>
      </c>
    </row>
    <row r="557" spans="1:31" ht="30" customHeight="1">
      <c r="A557" s="162" t="s">
        <v>201</v>
      </c>
      <c r="B557" s="176">
        <v>2692626720</v>
      </c>
      <c r="C557" s="176" t="s">
        <v>128</v>
      </c>
      <c r="D557" s="176" t="s">
        <v>64</v>
      </c>
      <c r="E557" s="176" t="s">
        <v>5</v>
      </c>
      <c r="F557" s="176" t="s">
        <v>569</v>
      </c>
      <c r="G557" s="176">
        <v>3172</v>
      </c>
      <c r="H557" s="176" t="s">
        <v>217</v>
      </c>
      <c r="I557" s="176" t="s">
        <v>459</v>
      </c>
      <c r="J557" s="176" t="s">
        <v>1618</v>
      </c>
      <c r="K557" s="176" t="s">
        <v>2109</v>
      </c>
      <c r="L557" s="204">
        <v>46208.443055555559</v>
      </c>
      <c r="M557" s="204">
        <v>46208.511111111111</v>
      </c>
      <c r="N557" s="176" t="s">
        <v>206</v>
      </c>
      <c r="O557" s="155" t="s">
        <v>207</v>
      </c>
      <c r="P557" s="90"/>
      <c r="Q557" s="144" t="s">
        <v>207</v>
      </c>
      <c r="R557" s="90"/>
      <c r="S557" s="144" t="s">
        <v>207</v>
      </c>
      <c r="T557" s="90"/>
      <c r="U557" s="144" t="s">
        <v>207</v>
      </c>
      <c r="V557" s="90"/>
      <c r="W557" s="144" t="s">
        <v>207</v>
      </c>
      <c r="X557" s="90"/>
      <c r="Y557" s="144" t="s">
        <v>207</v>
      </c>
      <c r="Z557" s="177" t="str">
        <f>IF(AND(O557="",Q557="",S557="",U557="",W557=""),"",IF(OR(AND(O557&lt;&gt;"NA",O557&lt;&gt;"C",O557&lt;&gt;"NC",O557&lt;&gt;"SF",O557&lt;&gt;""),AND(Q557&lt;&gt;"NA",Q557&lt;&gt;"C",Q557&lt;&gt;"NC",Q557&lt;&gt;"SF",Q557&lt;&gt;""),AND(S557&lt;&gt;"NA",S557&lt;&gt;"C",S557&lt;&gt;"NC",S557&lt;&gt;"SF",S557&lt;&gt;""),AND(U557&lt;&gt;"NA",U557&lt;&gt;"C",U557&lt;&gt;"NC",U557&lt;&gt;"SF",U557&lt;&gt;""),AND(W557&lt;&gt;"NA",W557&lt;&gt;"C",W557&lt;&gt;"NC",W557&lt;&gt;"SF",W557&lt;&gt;"")),"FALSO",IF(AND(O557="NA",Q557="NA",S557="NA",U557="NA",W557="NA"),"NA",IF(OR(O557="NC",Q557="NC",S557="NC",U557="NC",W557="NC",O557="SF",Q557="SF",S557="SF",U557="SF",W557="SF"),"NC",IF(OR(O557="C",Q557="C",S557="C",U557="C",W557="C"),"C","")))))</f>
        <v>C</v>
      </c>
      <c r="AA557" s="197" t="str">
        <f>IF(AND(Y557="C",Z557="C"),"UTILIZOU O PDA CORRETAMENTE",IF(AND(Y557="C",Z557="NC"),"UTILIZOU O PDA CORRETAMENTE. NÃO HÁ FOTOS DE TODAS AS ETAPAS",IF(AND(Y557="NC",Z557="NC"),"NÃO UTILIZOU O PDA",IF(AND(Y557="NA",Z557="NA"),"NÃO AVALIADO POR FALHA DE SINCRONISMO"))))</f>
        <v>UTILIZOU O PDA CORRETAMENTE</v>
      </c>
      <c r="AB557" s="90" t="s">
        <v>207</v>
      </c>
      <c r="AC557" s="158" t="s">
        <v>6</v>
      </c>
      <c r="AD557" s="150" t="str">
        <f>E557</f>
        <v>SÃO PAULO</v>
      </c>
      <c r="AE557" s="93" t="s">
        <v>64</v>
      </c>
    </row>
    <row r="558" spans="1:31" ht="30" customHeight="1">
      <c r="A558" s="162" t="s">
        <v>201</v>
      </c>
      <c r="B558" s="176">
        <v>2692714918</v>
      </c>
      <c r="C558" s="176" t="s">
        <v>132</v>
      </c>
      <c r="D558" s="176" t="s">
        <v>64</v>
      </c>
      <c r="E558" s="176" t="s">
        <v>5</v>
      </c>
      <c r="F558" s="176" t="s">
        <v>569</v>
      </c>
      <c r="G558" s="176">
        <v>3789</v>
      </c>
      <c r="H558" s="176" t="s">
        <v>217</v>
      </c>
      <c r="I558" s="176" t="s">
        <v>459</v>
      </c>
      <c r="J558" s="176" t="s">
        <v>1591</v>
      </c>
      <c r="K558" s="176" t="s">
        <v>217</v>
      </c>
      <c r="L558" s="204">
        <v>46239.505555555559</v>
      </c>
      <c r="M558" s="204">
        <v>46239.506249999999</v>
      </c>
      <c r="N558" s="176" t="s">
        <v>1596</v>
      </c>
      <c r="O558" s="155" t="s">
        <v>207</v>
      </c>
      <c r="P558" s="90"/>
      <c r="Q558" s="144" t="s">
        <v>207</v>
      </c>
      <c r="R558" s="90"/>
      <c r="S558" s="144" t="s">
        <v>207</v>
      </c>
      <c r="T558" s="90"/>
      <c r="U558" s="144" t="s">
        <v>207</v>
      </c>
      <c r="V558" s="90"/>
      <c r="W558" s="144" t="s">
        <v>207</v>
      </c>
      <c r="X558" s="90"/>
      <c r="Y558" s="144" t="s">
        <v>207</v>
      </c>
      <c r="Z558" s="177" t="str">
        <f>IF(AND(O558="",Q558="",S558="",U558="",W558=""),"",IF(OR(AND(O558&lt;&gt;"NA",O558&lt;&gt;"C",O558&lt;&gt;"NC",O558&lt;&gt;"SF",O558&lt;&gt;""),AND(Q558&lt;&gt;"NA",Q558&lt;&gt;"C",Q558&lt;&gt;"NC",Q558&lt;&gt;"SF",Q558&lt;&gt;""),AND(S558&lt;&gt;"NA",S558&lt;&gt;"C",S558&lt;&gt;"NC",S558&lt;&gt;"SF",S558&lt;&gt;""),AND(U558&lt;&gt;"NA",U558&lt;&gt;"C",U558&lt;&gt;"NC",U558&lt;&gt;"SF",U558&lt;&gt;""),AND(W558&lt;&gt;"NA",W558&lt;&gt;"C",W558&lt;&gt;"NC",W558&lt;&gt;"SF",W558&lt;&gt;"")),"FALSO",IF(AND(O558="NA",Q558="NA",S558="NA",U558="NA",W558="NA"),"NA",IF(OR(O558="NC",Q558="NC",S558="NC",U558="NC",W558="NC",O558="SF",Q558="SF",S558="SF",U558="SF",W558="SF"),"NC",IF(OR(O558="C",Q558="C",S558="C",U558="C",W558="C"),"C","")))))</f>
        <v>C</v>
      </c>
      <c r="AA558" s="197" t="str">
        <f>IF(AND(Y558="C",Z558="C"),"UTILIZOU O PDA CORRETAMENTE",IF(AND(Y558="C",Z558="NC"),"UTILIZOU O PDA CORRETAMENTE. NÃO HÁ FOTOS DE TODAS AS ETAPAS",IF(AND(Y558="NC",Z558="NC"),"NÃO UTILIZOU O PDA",IF(AND(Y558="NA",Z558="NA"),"NÃO AVALIADO POR FALHA DE SINCRONISMO"))))</f>
        <v>UTILIZOU O PDA CORRETAMENTE</v>
      </c>
      <c r="AB558" s="90" t="s">
        <v>207</v>
      </c>
      <c r="AC558" s="158" t="s">
        <v>6</v>
      </c>
      <c r="AD558" s="150" t="str">
        <f>E558</f>
        <v>SÃO PAULO</v>
      </c>
      <c r="AE558" s="93" t="s">
        <v>64</v>
      </c>
    </row>
    <row r="559" spans="1:31" ht="30" customHeight="1">
      <c r="A559" s="162" t="s">
        <v>201</v>
      </c>
      <c r="B559" s="176">
        <v>2693441267</v>
      </c>
      <c r="C559" s="176" t="s">
        <v>128</v>
      </c>
      <c r="D559" s="176" t="s">
        <v>64</v>
      </c>
      <c r="E559" s="176" t="s">
        <v>5</v>
      </c>
      <c r="F559" s="176" t="s">
        <v>569</v>
      </c>
      <c r="G559" s="176">
        <v>3686</v>
      </c>
      <c r="H559" s="176" t="s">
        <v>208</v>
      </c>
      <c r="I559" s="176" t="s">
        <v>459</v>
      </c>
      <c r="J559" s="176" t="s">
        <v>1591</v>
      </c>
      <c r="K559" s="176" t="s">
        <v>217</v>
      </c>
      <c r="L559" s="204">
        <v>46158.556944444441</v>
      </c>
      <c r="M559" s="204">
        <v>46158.561111111114</v>
      </c>
      <c r="N559" s="176" t="s">
        <v>1598</v>
      </c>
      <c r="O559" s="155" t="s">
        <v>207</v>
      </c>
      <c r="P559" s="90"/>
      <c r="Q559" s="144" t="s">
        <v>207</v>
      </c>
      <c r="R559" s="90"/>
      <c r="S559" s="144" t="s">
        <v>207</v>
      </c>
      <c r="T559" s="90"/>
      <c r="U559" s="144" t="s">
        <v>207</v>
      </c>
      <c r="V559" s="90"/>
      <c r="W559" s="144" t="s">
        <v>207</v>
      </c>
      <c r="X559" s="90"/>
      <c r="Y559" s="144" t="s">
        <v>207</v>
      </c>
      <c r="Z559" s="177" t="str">
        <f>IF(AND(O559="",Q559="",S559="",U559="",W559=""),"",IF(OR(AND(O559&lt;&gt;"NA",O559&lt;&gt;"C",O559&lt;&gt;"NC",O559&lt;&gt;"SF",O559&lt;&gt;""),AND(Q559&lt;&gt;"NA",Q559&lt;&gt;"C",Q559&lt;&gt;"NC",Q559&lt;&gt;"SF",Q559&lt;&gt;""),AND(S559&lt;&gt;"NA",S559&lt;&gt;"C",S559&lt;&gt;"NC",S559&lt;&gt;"SF",S559&lt;&gt;""),AND(U559&lt;&gt;"NA",U559&lt;&gt;"C",U559&lt;&gt;"NC",U559&lt;&gt;"SF",U559&lt;&gt;""),AND(W559&lt;&gt;"NA",W559&lt;&gt;"C",W559&lt;&gt;"NC",W559&lt;&gt;"SF",W559&lt;&gt;"")),"FALSO",IF(AND(O559="NA",Q559="NA",S559="NA",U559="NA",W559="NA"),"NA",IF(OR(O559="NC",Q559="NC",S559="NC",U559="NC",W559="NC",O559="SF",Q559="SF",S559="SF",U559="SF",W559="SF"),"NC",IF(OR(O559="C",Q559="C",S559="C",U559="C",W559="C"),"C","")))))</f>
        <v>C</v>
      </c>
      <c r="AA559" s="197" t="str">
        <f>IF(AND(Y559="C",Z559="C"),"UTILIZOU O PDA CORRETAMENTE",IF(AND(Y559="C",Z559="NC"),"UTILIZOU O PDA CORRETAMENTE. NÃO HÁ FOTOS DE TODAS AS ETAPAS",IF(AND(Y559="NC",Z559="NC"),"NÃO UTILIZOU O PDA",IF(AND(Y559="NA",Z559="NA"),"NÃO AVALIADO POR FALHA DE SINCRONISMO"))))</f>
        <v>UTILIZOU O PDA CORRETAMENTE</v>
      </c>
      <c r="AB559" s="90" t="s">
        <v>207</v>
      </c>
      <c r="AC559" s="158" t="s">
        <v>6</v>
      </c>
      <c r="AD559" s="150" t="str">
        <f>E559</f>
        <v>SÃO PAULO</v>
      </c>
      <c r="AE559" s="93" t="s">
        <v>64</v>
      </c>
    </row>
    <row r="560" spans="1:31" ht="30" customHeight="1">
      <c r="A560" s="162" t="s">
        <v>201</v>
      </c>
      <c r="B560" s="176">
        <v>2618424681</v>
      </c>
      <c r="C560" s="176" t="s">
        <v>134</v>
      </c>
      <c r="D560" s="176" t="s">
        <v>125</v>
      </c>
      <c r="E560" s="176" t="s">
        <v>5</v>
      </c>
      <c r="F560" s="176" t="s">
        <v>565</v>
      </c>
      <c r="G560" s="176">
        <v>27</v>
      </c>
      <c r="H560" s="176" t="s">
        <v>203</v>
      </c>
      <c r="I560" s="176" t="s">
        <v>335</v>
      </c>
      <c r="J560" s="176" t="s">
        <v>1618</v>
      </c>
      <c r="K560" s="176" t="s">
        <v>2110</v>
      </c>
      <c r="L560" s="204">
        <v>46117.447222222225</v>
      </c>
      <c r="M560" s="204">
        <v>46117.551388888889</v>
      </c>
      <c r="N560" s="176" t="s">
        <v>235</v>
      </c>
      <c r="O560" s="155" t="s">
        <v>207</v>
      </c>
      <c r="P560" s="90"/>
      <c r="Q560" s="144" t="s">
        <v>207</v>
      </c>
      <c r="R560" s="90"/>
      <c r="S560" s="144" t="s">
        <v>230</v>
      </c>
      <c r="T560" s="90"/>
      <c r="U560" s="144" t="s">
        <v>230</v>
      </c>
      <c r="V560" s="90"/>
      <c r="W560" s="144" t="s">
        <v>207</v>
      </c>
      <c r="X560" s="90"/>
      <c r="Y560" s="144" t="s">
        <v>207</v>
      </c>
      <c r="Z560" s="177" t="str">
        <f>IF(AND(O560="",Q560="",S560="",U560="",W560=""),"",IF(OR(AND(O560&lt;&gt;"NA",O560&lt;&gt;"C",O560&lt;&gt;"NC",O560&lt;&gt;"SF",O560&lt;&gt;""),AND(Q560&lt;&gt;"NA",Q560&lt;&gt;"C",Q560&lt;&gt;"NC",Q560&lt;&gt;"SF",Q560&lt;&gt;""),AND(S560&lt;&gt;"NA",S560&lt;&gt;"C",S560&lt;&gt;"NC",S560&lt;&gt;"SF",S560&lt;&gt;""),AND(U560&lt;&gt;"NA",U560&lt;&gt;"C",U560&lt;&gt;"NC",U560&lt;&gt;"SF",U560&lt;&gt;""),AND(W560&lt;&gt;"NA",W560&lt;&gt;"C",W560&lt;&gt;"NC",W560&lt;&gt;"SF",W560&lt;&gt;"")),"FALSO",IF(AND(O560="NA",Q560="NA",S560="NA",U560="NA",W560="NA"),"NA",IF(OR(O560="NC",Q560="NC",S560="NC",U560="NC",W560="NC",O560="SF",Q560="SF",S560="SF",U560="SF",W560="SF"),"NC",IF(OR(O560="C",Q560="C",S560="C",U560="C",W560="C"),"C","")))))</f>
        <v>NC</v>
      </c>
      <c r="AA560" s="197" t="str">
        <f>IF(AND(Y560="C",Z560="C"),"UTILIZOU O PDA CORRETAMENTE",IF(AND(Y560="C",Z560="NC"),"UTILIZOU O PDA CORRETAMENTE. NÃO HÁ FOTOS DE TODAS AS ETAPAS",IF(AND(Y560="NC",Z560="NC"),"NÃO UTILIZOU O PDA",IF(AND(Y560="NA",Z560="NA"),"NÃO AVALIADO POR FALHA DE SINCRONISMO"))))</f>
        <v>UTILIZOU O PDA CORRETAMENTE. NÃO HÁ FOTOS DE TODAS AS ETAPAS</v>
      </c>
      <c r="AB560" s="90" t="s">
        <v>207</v>
      </c>
      <c r="AC560" s="158" t="s">
        <v>6</v>
      </c>
      <c r="AD560" s="150" t="str">
        <f>E560</f>
        <v>SÃO PAULO</v>
      </c>
      <c r="AE560" s="93" t="s">
        <v>64</v>
      </c>
    </row>
    <row r="561" spans="1:31" ht="30" customHeight="1">
      <c r="A561" s="162" t="s">
        <v>201</v>
      </c>
      <c r="B561" s="176">
        <v>2621059500</v>
      </c>
      <c r="C561" s="176" t="s">
        <v>128</v>
      </c>
      <c r="D561" s="176" t="s">
        <v>64</v>
      </c>
      <c r="E561" s="176" t="s">
        <v>5</v>
      </c>
      <c r="F561" s="176" t="s">
        <v>1196</v>
      </c>
      <c r="G561" s="176">
        <v>73</v>
      </c>
      <c r="H561" s="176"/>
      <c r="I561" s="176" t="s">
        <v>295</v>
      </c>
      <c r="J561" s="176" t="s">
        <v>1591</v>
      </c>
      <c r="K561" s="176"/>
      <c r="L561" s="204">
        <v>46162.390972222223</v>
      </c>
      <c r="M561" s="204">
        <v>46162.39166666667</v>
      </c>
      <c r="N561" s="176" t="s">
        <v>277</v>
      </c>
      <c r="O561" s="155" t="s">
        <v>207</v>
      </c>
      <c r="P561" s="90"/>
      <c r="Q561" s="144" t="s">
        <v>207</v>
      </c>
      <c r="R561" s="90"/>
      <c r="S561" s="144" t="s">
        <v>207</v>
      </c>
      <c r="T561" s="90"/>
      <c r="U561" s="144" t="s">
        <v>207</v>
      </c>
      <c r="V561" s="90"/>
      <c r="W561" s="144" t="s">
        <v>207</v>
      </c>
      <c r="X561" s="90"/>
      <c r="Y561" s="144" t="s">
        <v>207</v>
      </c>
      <c r="Z561" s="177" t="str">
        <f>IF(AND(O561="",Q561="",S561="",U561="",W561=""),"",IF(OR(AND(O561&lt;&gt;"NA",O561&lt;&gt;"C",O561&lt;&gt;"NC",O561&lt;&gt;"SF",O561&lt;&gt;""),AND(Q561&lt;&gt;"NA",Q561&lt;&gt;"C",Q561&lt;&gt;"NC",Q561&lt;&gt;"SF",Q561&lt;&gt;""),AND(S561&lt;&gt;"NA",S561&lt;&gt;"C",S561&lt;&gt;"NC",S561&lt;&gt;"SF",S561&lt;&gt;""),AND(U561&lt;&gt;"NA",U561&lt;&gt;"C",U561&lt;&gt;"NC",U561&lt;&gt;"SF",U561&lt;&gt;""),AND(W561&lt;&gt;"NA",W561&lt;&gt;"C",W561&lt;&gt;"NC",W561&lt;&gt;"SF",W561&lt;&gt;"")),"FALSO",IF(AND(O561="NA",Q561="NA",S561="NA",U561="NA",W561="NA"),"NA",IF(OR(O561="NC",Q561="NC",S561="NC",U561="NC",W561="NC",O561="SF",Q561="SF",S561="SF",U561="SF",W561="SF"),"NC",IF(OR(O561="C",Q561="C",S561="C",U561="C",W561="C"),"C","")))))</f>
        <v>C</v>
      </c>
      <c r="AA561" s="197" t="str">
        <f>IF(AND(Y561="C",Z561="C"),"UTILIZOU O PDA CORRETAMENTE",IF(AND(Y561="C",Z561="NC"),"UTILIZOU O PDA CORRETAMENTE. NÃO HÁ FOTOS DE TODAS AS ETAPAS",IF(AND(Y561="NC",Z561="NC"),"NÃO UTILIZOU O PDA",IF(AND(Y561="NA",Z561="NA"),"NÃO AVALIADO POR FALHA DE SINCRONISMO"))))</f>
        <v>UTILIZOU O PDA CORRETAMENTE</v>
      </c>
      <c r="AB561" s="90" t="s">
        <v>207</v>
      </c>
      <c r="AC561" s="158" t="s">
        <v>6</v>
      </c>
      <c r="AD561" s="150" t="str">
        <f>E561</f>
        <v>SÃO PAULO</v>
      </c>
      <c r="AE561" s="93" t="s">
        <v>64</v>
      </c>
    </row>
    <row r="562" spans="1:31" ht="30" customHeight="1">
      <c r="A562" s="162" t="s">
        <v>201</v>
      </c>
      <c r="B562" s="176">
        <v>2693495327</v>
      </c>
      <c r="C562" s="176" t="s">
        <v>128</v>
      </c>
      <c r="D562" s="176" t="s">
        <v>64</v>
      </c>
      <c r="E562" s="176" t="s">
        <v>5</v>
      </c>
      <c r="F562" s="176" t="s">
        <v>1150</v>
      </c>
      <c r="G562" s="176">
        <v>489</v>
      </c>
      <c r="H562" s="176" t="s">
        <v>210</v>
      </c>
      <c r="I562" s="176" t="s">
        <v>254</v>
      </c>
      <c r="J562" s="176" t="s">
        <v>1591</v>
      </c>
      <c r="K562" s="176"/>
      <c r="L562" s="204">
        <v>46159.427083333336</v>
      </c>
      <c r="M562" s="204">
        <v>46159.438194444447</v>
      </c>
      <c r="N562" s="176" t="s">
        <v>1598</v>
      </c>
      <c r="O562" s="155" t="s">
        <v>207</v>
      </c>
      <c r="P562" s="90"/>
      <c r="Q562" s="144" t="s">
        <v>207</v>
      </c>
      <c r="R562" s="90"/>
      <c r="S562" s="144" t="s">
        <v>207</v>
      </c>
      <c r="T562" s="90"/>
      <c r="U562" s="144" t="s">
        <v>207</v>
      </c>
      <c r="V562" s="90"/>
      <c r="W562" s="144" t="s">
        <v>207</v>
      </c>
      <c r="X562" s="90"/>
      <c r="Y562" s="144" t="s">
        <v>207</v>
      </c>
      <c r="Z562" s="177" t="str">
        <f>IF(AND(O562="",Q562="",S562="",U562="",W562=""),"",IF(OR(AND(O562&lt;&gt;"NA",O562&lt;&gt;"C",O562&lt;&gt;"NC",O562&lt;&gt;"SF",O562&lt;&gt;""),AND(Q562&lt;&gt;"NA",Q562&lt;&gt;"C",Q562&lt;&gt;"NC",Q562&lt;&gt;"SF",Q562&lt;&gt;""),AND(S562&lt;&gt;"NA",S562&lt;&gt;"C",S562&lt;&gt;"NC",S562&lt;&gt;"SF",S562&lt;&gt;""),AND(U562&lt;&gt;"NA",U562&lt;&gt;"C",U562&lt;&gt;"NC",U562&lt;&gt;"SF",U562&lt;&gt;""),AND(W562&lt;&gt;"NA",W562&lt;&gt;"C",W562&lt;&gt;"NC",W562&lt;&gt;"SF",W562&lt;&gt;"")),"FALSO",IF(AND(O562="NA",Q562="NA",S562="NA",U562="NA",W562="NA"),"NA",IF(OR(O562="NC",Q562="NC",S562="NC",U562="NC",W562="NC",O562="SF",Q562="SF",S562="SF",U562="SF",W562="SF"),"NC",IF(OR(O562="C",Q562="C",S562="C",U562="C",W562="C"),"C","")))))</f>
        <v>C</v>
      </c>
      <c r="AA562" s="197" t="str">
        <f>IF(AND(Y562="C",Z562="C"),"UTILIZOU O PDA CORRETAMENTE",IF(AND(Y562="C",Z562="NC"),"UTILIZOU O PDA CORRETAMENTE. NÃO HÁ FOTOS DE TODAS AS ETAPAS",IF(AND(Y562="NC",Z562="NC"),"NÃO UTILIZOU O PDA",IF(AND(Y562="NA",Z562="NA"),"NÃO AVALIADO POR FALHA DE SINCRONISMO"))))</f>
        <v>UTILIZOU O PDA CORRETAMENTE</v>
      </c>
      <c r="AB562" s="90" t="s">
        <v>207</v>
      </c>
      <c r="AC562" s="158" t="s">
        <v>6</v>
      </c>
      <c r="AD562" s="150" t="str">
        <f>E562</f>
        <v>SÃO PAULO</v>
      </c>
      <c r="AE562" s="93" t="s">
        <v>64</v>
      </c>
    </row>
    <row r="563" spans="1:31" ht="30" customHeight="1">
      <c r="A563" s="162" t="s">
        <v>201</v>
      </c>
      <c r="B563" s="176">
        <v>2694135458</v>
      </c>
      <c r="C563" s="176" t="s">
        <v>128</v>
      </c>
      <c r="D563" s="176" t="s">
        <v>64</v>
      </c>
      <c r="E563" s="176" t="s">
        <v>5</v>
      </c>
      <c r="F563" s="176" t="s">
        <v>1150</v>
      </c>
      <c r="G563" s="176">
        <v>710</v>
      </c>
      <c r="H563" s="176" t="s">
        <v>2111</v>
      </c>
      <c r="I563" s="176" t="s">
        <v>254</v>
      </c>
      <c r="J563" s="176" t="s">
        <v>1594</v>
      </c>
      <c r="K563" s="176" t="s">
        <v>217</v>
      </c>
      <c r="L563" s="204">
        <v>46168.430555555555</v>
      </c>
      <c r="M563" s="204">
        <v>46168.440972222219</v>
      </c>
      <c r="N563" s="176" t="s">
        <v>1598</v>
      </c>
      <c r="O563" s="155" t="s">
        <v>207</v>
      </c>
      <c r="P563" s="90"/>
      <c r="Q563" s="144" t="s">
        <v>207</v>
      </c>
      <c r="R563" s="90"/>
      <c r="S563" s="144" t="s">
        <v>207</v>
      </c>
      <c r="T563" s="90"/>
      <c r="U563" s="144" t="s">
        <v>207</v>
      </c>
      <c r="V563" s="90"/>
      <c r="W563" s="144" t="s">
        <v>207</v>
      </c>
      <c r="X563" s="90"/>
      <c r="Y563" s="144" t="s">
        <v>207</v>
      </c>
      <c r="Z563" s="177" t="str">
        <f>IF(AND(O563="",Q563="",S563="",U563="",W563=""),"",IF(OR(AND(O563&lt;&gt;"NA",O563&lt;&gt;"C",O563&lt;&gt;"NC",O563&lt;&gt;"SF",O563&lt;&gt;""),AND(Q563&lt;&gt;"NA",Q563&lt;&gt;"C",Q563&lt;&gt;"NC",Q563&lt;&gt;"SF",Q563&lt;&gt;""),AND(S563&lt;&gt;"NA",S563&lt;&gt;"C",S563&lt;&gt;"NC",S563&lt;&gt;"SF",S563&lt;&gt;""),AND(U563&lt;&gt;"NA",U563&lt;&gt;"C",U563&lt;&gt;"NC",U563&lt;&gt;"SF",U563&lt;&gt;""),AND(W563&lt;&gt;"NA",W563&lt;&gt;"C",W563&lt;&gt;"NC",W563&lt;&gt;"SF",W563&lt;&gt;"")),"FALSO",IF(AND(O563="NA",Q563="NA",S563="NA",U563="NA",W563="NA"),"NA",IF(OR(O563="NC",Q563="NC",S563="NC",U563="NC",W563="NC",O563="SF",Q563="SF",S563="SF",U563="SF",W563="SF"),"NC",IF(OR(O563="C",Q563="C",S563="C",U563="C",W563="C"),"C","")))))</f>
        <v>C</v>
      </c>
      <c r="AA563" s="197" t="str">
        <f>IF(AND(Y563="C",Z563="C"),"UTILIZOU O PDA CORRETAMENTE",IF(AND(Y563="C",Z563="NC"),"UTILIZOU O PDA CORRETAMENTE. NÃO HÁ FOTOS DE TODAS AS ETAPAS",IF(AND(Y563="NC",Z563="NC"),"NÃO UTILIZOU O PDA",IF(AND(Y563="NA",Z563="NA"),"NÃO AVALIADO POR FALHA DE SINCRONISMO"))))</f>
        <v>UTILIZOU O PDA CORRETAMENTE</v>
      </c>
      <c r="AB563" s="90" t="s">
        <v>207</v>
      </c>
      <c r="AC563" s="158" t="s">
        <v>6</v>
      </c>
      <c r="AD563" s="150" t="str">
        <f>E563</f>
        <v>SÃO PAULO</v>
      </c>
      <c r="AE563" s="93" t="s">
        <v>64</v>
      </c>
    </row>
    <row r="564" spans="1:31" ht="30" customHeight="1">
      <c r="A564" s="162" t="s">
        <v>201</v>
      </c>
      <c r="B564" s="176">
        <v>2693890584</v>
      </c>
      <c r="C564" s="176" t="s">
        <v>131</v>
      </c>
      <c r="D564" s="176" t="s">
        <v>64</v>
      </c>
      <c r="E564" s="176" t="s">
        <v>5</v>
      </c>
      <c r="F564" s="176" t="s">
        <v>556</v>
      </c>
      <c r="G564" s="176">
        <v>229</v>
      </c>
      <c r="H564" s="176" t="s">
        <v>203</v>
      </c>
      <c r="I564" s="176" t="s">
        <v>325</v>
      </c>
      <c r="J564" s="176" t="s">
        <v>1591</v>
      </c>
      <c r="K564" s="176" t="s">
        <v>217</v>
      </c>
      <c r="L564" s="204">
        <v>46163.542361111111</v>
      </c>
      <c r="M564" s="204">
        <v>46163.544444444444</v>
      </c>
      <c r="N564" s="176" t="s">
        <v>1596</v>
      </c>
      <c r="O564" s="155" t="s">
        <v>207</v>
      </c>
      <c r="P564" s="90"/>
      <c r="Q564" s="144" t="s">
        <v>207</v>
      </c>
      <c r="R564" s="90"/>
      <c r="S564" s="144" t="s">
        <v>207</v>
      </c>
      <c r="T564" s="90"/>
      <c r="U564" s="144" t="s">
        <v>207</v>
      </c>
      <c r="V564" s="90"/>
      <c r="W564" s="144" t="s">
        <v>207</v>
      </c>
      <c r="X564" s="90"/>
      <c r="Y564" s="144" t="s">
        <v>207</v>
      </c>
      <c r="Z564" s="177" t="str">
        <f>IF(AND(O564="",Q564="",S564="",U564="",W564=""),"",IF(OR(AND(O564&lt;&gt;"NA",O564&lt;&gt;"C",O564&lt;&gt;"NC",O564&lt;&gt;"SF",O564&lt;&gt;""),AND(Q564&lt;&gt;"NA",Q564&lt;&gt;"C",Q564&lt;&gt;"NC",Q564&lt;&gt;"SF",Q564&lt;&gt;""),AND(S564&lt;&gt;"NA",S564&lt;&gt;"C",S564&lt;&gt;"NC",S564&lt;&gt;"SF",S564&lt;&gt;""),AND(U564&lt;&gt;"NA",U564&lt;&gt;"C",U564&lt;&gt;"NC",U564&lt;&gt;"SF",U564&lt;&gt;""),AND(W564&lt;&gt;"NA",W564&lt;&gt;"C",W564&lt;&gt;"NC",W564&lt;&gt;"SF",W564&lt;&gt;"")),"FALSO",IF(AND(O564="NA",Q564="NA",S564="NA",U564="NA",W564="NA"),"NA",IF(OR(O564="NC",Q564="NC",S564="NC",U564="NC",W564="NC",O564="SF",Q564="SF",S564="SF",U564="SF",W564="SF"),"NC",IF(OR(O564="C",Q564="C",S564="C",U564="C",W564="C"),"C","")))))</f>
        <v>C</v>
      </c>
      <c r="AA564" s="197" t="str">
        <f>IF(AND(Y564="C",Z564="C"),"UTILIZOU O PDA CORRETAMENTE",IF(AND(Y564="C",Z564="NC"),"UTILIZOU O PDA CORRETAMENTE. NÃO HÁ FOTOS DE TODAS AS ETAPAS",IF(AND(Y564="NC",Z564="NC"),"NÃO UTILIZOU O PDA",IF(AND(Y564="NA",Z564="NA"),"NÃO AVALIADO POR FALHA DE SINCRONISMO"))))</f>
        <v>UTILIZOU O PDA CORRETAMENTE</v>
      </c>
      <c r="AB564" s="90" t="s">
        <v>207</v>
      </c>
      <c r="AC564" s="158" t="s">
        <v>6</v>
      </c>
      <c r="AD564" s="150" t="str">
        <f>E564</f>
        <v>SÃO PAULO</v>
      </c>
      <c r="AE564" s="93" t="s">
        <v>64</v>
      </c>
    </row>
    <row r="565" spans="1:31" ht="30" customHeight="1">
      <c r="A565" s="162" t="s">
        <v>201</v>
      </c>
      <c r="B565" s="176">
        <v>2618300991</v>
      </c>
      <c r="C565" s="176" t="s">
        <v>134</v>
      </c>
      <c r="D565" s="176" t="s">
        <v>125</v>
      </c>
      <c r="E565" s="176" t="s">
        <v>5</v>
      </c>
      <c r="F565" s="176" t="s">
        <v>614</v>
      </c>
      <c r="G565" s="176">
        <v>904</v>
      </c>
      <c r="H565" s="176" t="s">
        <v>217</v>
      </c>
      <c r="I565" s="176" t="s">
        <v>241</v>
      </c>
      <c r="J565" s="176" t="s">
        <v>1618</v>
      </c>
      <c r="K565" s="176" t="s">
        <v>217</v>
      </c>
      <c r="L565" s="204">
        <v>46027.738888888889</v>
      </c>
      <c r="M565" s="204">
        <v>46027.738888888889</v>
      </c>
      <c r="N565" s="176" t="s">
        <v>277</v>
      </c>
      <c r="O565" s="155" t="s">
        <v>207</v>
      </c>
      <c r="P565" s="90"/>
      <c r="Q565" s="144" t="s">
        <v>207</v>
      </c>
      <c r="R565" s="90"/>
      <c r="S565" s="144" t="s">
        <v>207</v>
      </c>
      <c r="T565" s="90"/>
      <c r="U565" s="144" t="s">
        <v>207</v>
      </c>
      <c r="V565" s="90"/>
      <c r="W565" s="144" t="s">
        <v>207</v>
      </c>
      <c r="X565" s="90"/>
      <c r="Y565" s="144" t="s">
        <v>207</v>
      </c>
      <c r="Z565" s="177" t="str">
        <f>IF(AND(O565="",Q565="",S565="",U565="",W565=""),"",IF(OR(AND(O565&lt;&gt;"NA",O565&lt;&gt;"C",O565&lt;&gt;"NC",O565&lt;&gt;"SF",O565&lt;&gt;""),AND(Q565&lt;&gt;"NA",Q565&lt;&gt;"C",Q565&lt;&gt;"NC",Q565&lt;&gt;"SF",Q565&lt;&gt;""),AND(S565&lt;&gt;"NA",S565&lt;&gt;"C",S565&lt;&gt;"NC",S565&lt;&gt;"SF",S565&lt;&gt;""),AND(U565&lt;&gt;"NA",U565&lt;&gt;"C",U565&lt;&gt;"NC",U565&lt;&gt;"SF",U565&lt;&gt;""),AND(W565&lt;&gt;"NA",W565&lt;&gt;"C",W565&lt;&gt;"NC",W565&lt;&gt;"SF",W565&lt;&gt;"")),"FALSO",IF(AND(O565="NA",Q565="NA",S565="NA",U565="NA",W565="NA"),"NA",IF(OR(O565="NC",Q565="NC",S565="NC",U565="NC",W565="NC",O565="SF",Q565="SF",S565="SF",U565="SF",W565="SF"),"NC",IF(OR(O565="C",Q565="C",S565="C",U565="C",W565="C"),"C","")))))</f>
        <v>C</v>
      </c>
      <c r="AA565" s="197" t="str">
        <f>IF(AND(Y565="C",Z565="C"),"UTILIZOU O PDA CORRETAMENTE",IF(AND(Y565="C",Z565="NC"),"UTILIZOU O PDA CORRETAMENTE. NÃO HÁ FOTOS DE TODAS AS ETAPAS",IF(AND(Y565="NC",Z565="NC"),"NÃO UTILIZOU O PDA",IF(AND(Y565="NA",Z565="NA"),"NÃO AVALIADO POR FALHA DE SINCRONISMO"))))</f>
        <v>UTILIZOU O PDA CORRETAMENTE</v>
      </c>
      <c r="AB565" s="90" t="s">
        <v>207</v>
      </c>
      <c r="AC565" s="158" t="s">
        <v>6</v>
      </c>
      <c r="AD565" s="150" t="str">
        <f>E565</f>
        <v>SÃO PAULO</v>
      </c>
      <c r="AE565" s="93" t="s">
        <v>64</v>
      </c>
    </row>
    <row r="566" spans="1:31" ht="30" customHeight="1">
      <c r="A566" s="162" t="s">
        <v>201</v>
      </c>
      <c r="B566" s="176">
        <v>2693686568</v>
      </c>
      <c r="C566" s="176" t="s">
        <v>128</v>
      </c>
      <c r="D566" s="176" t="s">
        <v>64</v>
      </c>
      <c r="E566" s="176" t="s">
        <v>5</v>
      </c>
      <c r="F566" s="176" t="s">
        <v>614</v>
      </c>
      <c r="G566" s="176">
        <v>2878</v>
      </c>
      <c r="H566" s="176" t="s">
        <v>217</v>
      </c>
      <c r="I566" s="176" t="s">
        <v>241</v>
      </c>
      <c r="J566" s="176" t="s">
        <v>1591</v>
      </c>
      <c r="K566" s="176" t="s">
        <v>217</v>
      </c>
      <c r="L566" s="204">
        <v>46162.45208333333</v>
      </c>
      <c r="M566" s="204">
        <v>46162.461805555555</v>
      </c>
      <c r="N566" s="176" t="s">
        <v>1131</v>
      </c>
      <c r="O566" s="155" t="s">
        <v>207</v>
      </c>
      <c r="P566" s="90"/>
      <c r="Q566" s="144" t="s">
        <v>207</v>
      </c>
      <c r="R566" s="90"/>
      <c r="S566" s="144" t="s">
        <v>207</v>
      </c>
      <c r="T566" s="90"/>
      <c r="U566" s="144" t="s">
        <v>207</v>
      </c>
      <c r="V566" s="90"/>
      <c r="W566" s="144" t="s">
        <v>207</v>
      </c>
      <c r="X566" s="90"/>
      <c r="Y566" s="144" t="s">
        <v>207</v>
      </c>
      <c r="Z566" s="177" t="str">
        <f>IF(AND(O566="",Q566="",S566="",U566="",W566=""),"",IF(OR(AND(O566&lt;&gt;"NA",O566&lt;&gt;"C",O566&lt;&gt;"NC",O566&lt;&gt;"SF",O566&lt;&gt;""),AND(Q566&lt;&gt;"NA",Q566&lt;&gt;"C",Q566&lt;&gt;"NC",Q566&lt;&gt;"SF",Q566&lt;&gt;""),AND(S566&lt;&gt;"NA",S566&lt;&gt;"C",S566&lt;&gt;"NC",S566&lt;&gt;"SF",S566&lt;&gt;""),AND(U566&lt;&gt;"NA",U566&lt;&gt;"C",U566&lt;&gt;"NC",U566&lt;&gt;"SF",U566&lt;&gt;""),AND(W566&lt;&gt;"NA",W566&lt;&gt;"C",W566&lt;&gt;"NC",W566&lt;&gt;"SF",W566&lt;&gt;"")),"FALSO",IF(AND(O566="NA",Q566="NA",S566="NA",U566="NA",W566="NA"),"NA",IF(OR(O566="NC",Q566="NC",S566="NC",U566="NC",W566="NC",O566="SF",Q566="SF",S566="SF",U566="SF",W566="SF"),"NC",IF(OR(O566="C",Q566="C",S566="C",U566="C",W566="C"),"C","")))))</f>
        <v>C</v>
      </c>
      <c r="AA566" s="197" t="str">
        <f>IF(AND(Y566="C",Z566="C"),"UTILIZOU O PDA CORRETAMENTE",IF(AND(Y566="C",Z566="NC"),"UTILIZOU O PDA CORRETAMENTE. NÃO HÁ FOTOS DE TODAS AS ETAPAS",IF(AND(Y566="NC",Z566="NC"),"NÃO UTILIZOU O PDA",IF(AND(Y566="NA",Z566="NA"),"NÃO AVALIADO POR FALHA DE SINCRONISMO"))))</f>
        <v>UTILIZOU O PDA CORRETAMENTE</v>
      </c>
      <c r="AB566" s="90" t="s">
        <v>207</v>
      </c>
      <c r="AC566" s="158" t="s">
        <v>6</v>
      </c>
      <c r="AD566" s="150" t="str">
        <f>E566</f>
        <v>SÃO PAULO</v>
      </c>
      <c r="AE566" s="93" t="s">
        <v>64</v>
      </c>
    </row>
    <row r="567" spans="1:31" ht="30" customHeight="1">
      <c r="A567" s="162" t="s">
        <v>201</v>
      </c>
      <c r="B567" s="176">
        <v>2693551343</v>
      </c>
      <c r="C567" s="176" t="s">
        <v>128</v>
      </c>
      <c r="D567" s="176" t="s">
        <v>64</v>
      </c>
      <c r="E567" s="176" t="s">
        <v>5</v>
      </c>
      <c r="F567" s="176" t="s">
        <v>2112</v>
      </c>
      <c r="G567" s="176">
        <v>1539</v>
      </c>
      <c r="H567" s="176" t="s">
        <v>217</v>
      </c>
      <c r="I567" s="176" t="s">
        <v>316</v>
      </c>
      <c r="J567" s="176" t="s">
        <v>1591</v>
      </c>
      <c r="K567" s="176" t="s">
        <v>217</v>
      </c>
      <c r="L567" s="204">
        <v>46160.423611111109</v>
      </c>
      <c r="M567" s="204">
        <v>46160.431250000001</v>
      </c>
      <c r="N567" s="176" t="s">
        <v>1636</v>
      </c>
      <c r="O567" s="155" t="s">
        <v>207</v>
      </c>
      <c r="P567" s="90"/>
      <c r="Q567" s="144" t="s">
        <v>207</v>
      </c>
      <c r="R567" s="90"/>
      <c r="S567" s="144" t="s">
        <v>207</v>
      </c>
      <c r="T567" s="90"/>
      <c r="U567" s="144" t="s">
        <v>207</v>
      </c>
      <c r="V567" s="90"/>
      <c r="W567" s="144" t="s">
        <v>207</v>
      </c>
      <c r="X567" s="90"/>
      <c r="Y567" s="144" t="s">
        <v>207</v>
      </c>
      <c r="Z567" s="177" t="str">
        <f>IF(AND(O567="",Q567="",S567="",U567="",W567=""),"",IF(OR(AND(O567&lt;&gt;"NA",O567&lt;&gt;"C",O567&lt;&gt;"NC",O567&lt;&gt;"SF",O567&lt;&gt;""),AND(Q567&lt;&gt;"NA",Q567&lt;&gt;"C",Q567&lt;&gt;"NC",Q567&lt;&gt;"SF",Q567&lt;&gt;""),AND(S567&lt;&gt;"NA",S567&lt;&gt;"C",S567&lt;&gt;"NC",S567&lt;&gt;"SF",S567&lt;&gt;""),AND(U567&lt;&gt;"NA",U567&lt;&gt;"C",U567&lt;&gt;"NC",U567&lt;&gt;"SF",U567&lt;&gt;""),AND(W567&lt;&gt;"NA",W567&lt;&gt;"C",W567&lt;&gt;"NC",W567&lt;&gt;"SF",W567&lt;&gt;"")),"FALSO",IF(AND(O567="NA",Q567="NA",S567="NA",U567="NA",W567="NA"),"NA",IF(OR(O567="NC",Q567="NC",S567="NC",U567="NC",W567="NC",O567="SF",Q567="SF",S567="SF",U567="SF",W567="SF"),"NC",IF(OR(O567="C",Q567="C",S567="C",U567="C",W567="C"),"C","")))))</f>
        <v>C</v>
      </c>
      <c r="AA567" s="197" t="str">
        <f>IF(AND(Y567="C",Z567="C"),"UTILIZOU O PDA CORRETAMENTE",IF(AND(Y567="C",Z567="NC"),"UTILIZOU O PDA CORRETAMENTE. NÃO HÁ FOTOS DE TODAS AS ETAPAS",IF(AND(Y567="NC",Z567="NC"),"NÃO UTILIZOU O PDA",IF(AND(Y567="NA",Z567="NA"),"NÃO AVALIADO POR FALHA DE SINCRONISMO"))))</f>
        <v>UTILIZOU O PDA CORRETAMENTE</v>
      </c>
      <c r="AB567" s="90" t="s">
        <v>207</v>
      </c>
      <c r="AC567" s="158" t="s">
        <v>6</v>
      </c>
      <c r="AD567" s="150" t="str">
        <f>E567</f>
        <v>SÃO PAULO</v>
      </c>
      <c r="AE567" s="93" t="s">
        <v>64</v>
      </c>
    </row>
    <row r="568" spans="1:31" ht="30" customHeight="1">
      <c r="A568" s="162" t="s">
        <v>201</v>
      </c>
      <c r="B568" s="176">
        <v>2620899769</v>
      </c>
      <c r="C568" s="176" t="s">
        <v>135</v>
      </c>
      <c r="D568" s="176" t="s">
        <v>125</v>
      </c>
      <c r="E568" s="176" t="s">
        <v>5</v>
      </c>
      <c r="F568" s="176" t="s">
        <v>2112</v>
      </c>
      <c r="G568" s="176">
        <v>1177</v>
      </c>
      <c r="H568" s="176" t="s">
        <v>217</v>
      </c>
      <c r="I568" s="176" t="s">
        <v>316</v>
      </c>
      <c r="J568" s="176" t="s">
        <v>1600</v>
      </c>
      <c r="K568" s="176" t="s">
        <v>2113</v>
      </c>
      <c r="L568" s="204">
        <v>46162.365277777775</v>
      </c>
      <c r="M568" s="204">
        <v>46162.428472222222</v>
      </c>
      <c r="N568" s="176" t="s">
        <v>226</v>
      </c>
      <c r="O568" s="155" t="s">
        <v>207</v>
      </c>
      <c r="P568" s="90"/>
      <c r="Q568" s="144" t="s">
        <v>207</v>
      </c>
      <c r="R568" s="90"/>
      <c r="S568" s="144" t="s">
        <v>207</v>
      </c>
      <c r="T568" s="90"/>
      <c r="U568" s="144" t="s">
        <v>207</v>
      </c>
      <c r="V568" s="90"/>
      <c r="W568" s="144" t="s">
        <v>207</v>
      </c>
      <c r="X568" s="90"/>
      <c r="Y568" s="144" t="s">
        <v>207</v>
      </c>
      <c r="Z568" s="177" t="str">
        <f>IF(AND(O568="",Q568="",S568="",U568="",W568=""),"",IF(OR(AND(O568&lt;&gt;"NA",O568&lt;&gt;"C",O568&lt;&gt;"NC",O568&lt;&gt;"SF",O568&lt;&gt;""),AND(Q568&lt;&gt;"NA",Q568&lt;&gt;"C",Q568&lt;&gt;"NC",Q568&lt;&gt;"SF",Q568&lt;&gt;""),AND(S568&lt;&gt;"NA",S568&lt;&gt;"C",S568&lt;&gt;"NC",S568&lt;&gt;"SF",S568&lt;&gt;""),AND(U568&lt;&gt;"NA",U568&lt;&gt;"C",U568&lt;&gt;"NC",U568&lt;&gt;"SF",U568&lt;&gt;""),AND(W568&lt;&gt;"NA",W568&lt;&gt;"C",W568&lt;&gt;"NC",W568&lt;&gt;"SF",W568&lt;&gt;"")),"FALSO",IF(AND(O568="NA",Q568="NA",S568="NA",U568="NA",W568="NA"),"NA",IF(OR(O568="NC",Q568="NC",S568="NC",U568="NC",W568="NC",O568="SF",Q568="SF",S568="SF",U568="SF",W568="SF"),"NC",IF(OR(O568="C",Q568="C",S568="C",U568="C",W568="C"),"C","")))))</f>
        <v>C</v>
      </c>
      <c r="AA568" s="197" t="str">
        <f>IF(AND(Y568="C",Z568="C"),"UTILIZOU O PDA CORRETAMENTE",IF(AND(Y568="C",Z568="NC"),"UTILIZOU O PDA CORRETAMENTE. NÃO HÁ FOTOS DE TODAS AS ETAPAS",IF(AND(Y568="NC",Z568="NC"),"NÃO UTILIZOU O PDA",IF(AND(Y568="NA",Z568="NA"),"NÃO AVALIADO POR FALHA DE SINCRONISMO"))))</f>
        <v>UTILIZOU O PDA CORRETAMENTE</v>
      </c>
      <c r="AB568" s="90" t="s">
        <v>207</v>
      </c>
      <c r="AC568" s="158" t="s">
        <v>6</v>
      </c>
      <c r="AD568" s="150" t="str">
        <f>E568</f>
        <v>SÃO PAULO</v>
      </c>
      <c r="AE568" s="93" t="s">
        <v>64</v>
      </c>
    </row>
    <row r="569" spans="1:31" ht="30" customHeight="1">
      <c r="A569" s="162" t="s">
        <v>201</v>
      </c>
      <c r="B569" s="176">
        <v>2619213653</v>
      </c>
      <c r="C569" s="176" t="s">
        <v>131</v>
      </c>
      <c r="D569" s="176" t="s">
        <v>64</v>
      </c>
      <c r="E569" s="176" t="s">
        <v>5</v>
      </c>
      <c r="F569" s="176" t="s">
        <v>553</v>
      </c>
      <c r="G569" s="176">
        <v>844</v>
      </c>
      <c r="H569" s="176" t="s">
        <v>217</v>
      </c>
      <c r="I569" s="176" t="s">
        <v>241</v>
      </c>
      <c r="J569" s="176" t="s">
        <v>1594</v>
      </c>
      <c r="K569" s="176" t="s">
        <v>217</v>
      </c>
      <c r="L569" s="204">
        <v>46239.412499999999</v>
      </c>
      <c r="M569" s="204">
        <v>46239.413888888892</v>
      </c>
      <c r="N569" s="176" t="s">
        <v>1614</v>
      </c>
      <c r="O569" s="155" t="s">
        <v>207</v>
      </c>
      <c r="P569" s="90"/>
      <c r="Q569" s="144" t="s">
        <v>207</v>
      </c>
      <c r="R569" s="90"/>
      <c r="S569" s="144" t="s">
        <v>207</v>
      </c>
      <c r="T569" s="90"/>
      <c r="U569" s="144" t="s">
        <v>207</v>
      </c>
      <c r="V569" s="90"/>
      <c r="W569" s="144" t="s">
        <v>207</v>
      </c>
      <c r="X569" s="90"/>
      <c r="Y569" s="144" t="s">
        <v>207</v>
      </c>
      <c r="Z569" s="177" t="str">
        <f>IF(AND(O569="",Q569="",S569="",U569="",W569=""),"",IF(OR(AND(O569&lt;&gt;"NA",O569&lt;&gt;"C",O569&lt;&gt;"NC",O569&lt;&gt;"SF",O569&lt;&gt;""),AND(Q569&lt;&gt;"NA",Q569&lt;&gt;"C",Q569&lt;&gt;"NC",Q569&lt;&gt;"SF",Q569&lt;&gt;""),AND(S569&lt;&gt;"NA",S569&lt;&gt;"C",S569&lt;&gt;"NC",S569&lt;&gt;"SF",S569&lt;&gt;""),AND(U569&lt;&gt;"NA",U569&lt;&gt;"C",U569&lt;&gt;"NC",U569&lt;&gt;"SF",U569&lt;&gt;""),AND(W569&lt;&gt;"NA",W569&lt;&gt;"C",W569&lt;&gt;"NC",W569&lt;&gt;"SF",W569&lt;&gt;"")),"FALSO",IF(AND(O569="NA",Q569="NA",S569="NA",U569="NA",W569="NA"),"NA",IF(OR(O569="NC",Q569="NC",S569="NC",U569="NC",W569="NC",O569="SF",Q569="SF",S569="SF",U569="SF",W569="SF"),"NC",IF(OR(O569="C",Q569="C",S569="C",U569="C",W569="C"),"C","")))))</f>
        <v>C</v>
      </c>
      <c r="AA569" s="197" t="str">
        <f>IF(AND(Y569="C",Z569="C"),"UTILIZOU O PDA CORRETAMENTE",IF(AND(Y569="C",Z569="NC"),"UTILIZOU O PDA CORRETAMENTE. NÃO HÁ FOTOS DE TODAS AS ETAPAS",IF(AND(Y569="NC",Z569="NC"),"NÃO UTILIZOU O PDA",IF(AND(Y569="NA",Z569="NA"),"NÃO AVALIADO POR FALHA DE SINCRONISMO"))))</f>
        <v>UTILIZOU O PDA CORRETAMENTE</v>
      </c>
      <c r="AB569" s="90" t="s">
        <v>207</v>
      </c>
      <c r="AC569" s="158" t="s">
        <v>6</v>
      </c>
      <c r="AD569" s="150" t="str">
        <f>E569</f>
        <v>SÃO PAULO</v>
      </c>
      <c r="AE569" s="93" t="s">
        <v>64</v>
      </c>
    </row>
    <row r="570" spans="1:31" ht="30" customHeight="1">
      <c r="A570" s="162" t="s">
        <v>201</v>
      </c>
      <c r="B570" s="176">
        <v>2618754979</v>
      </c>
      <c r="C570" s="176" t="s">
        <v>128</v>
      </c>
      <c r="D570" s="176" t="s">
        <v>64</v>
      </c>
      <c r="E570" s="176" t="s">
        <v>5</v>
      </c>
      <c r="F570" s="176" t="s">
        <v>551</v>
      </c>
      <c r="G570" s="176">
        <v>44</v>
      </c>
      <c r="H570" s="176" t="s">
        <v>217</v>
      </c>
      <c r="I570" s="176" t="s">
        <v>6</v>
      </c>
      <c r="J570" s="176" t="s">
        <v>1618</v>
      </c>
      <c r="K570" s="176" t="s">
        <v>2114</v>
      </c>
      <c r="L570" s="204">
        <v>46178.540277777778</v>
      </c>
      <c r="M570" s="204">
        <v>46178.55</v>
      </c>
      <c r="N570" s="176" t="s">
        <v>1698</v>
      </c>
      <c r="O570" s="155" t="s">
        <v>207</v>
      </c>
      <c r="P570" s="90"/>
      <c r="Q570" s="144" t="s">
        <v>207</v>
      </c>
      <c r="R570" s="90"/>
      <c r="S570" s="144" t="s">
        <v>207</v>
      </c>
      <c r="T570" s="90"/>
      <c r="U570" s="144" t="s">
        <v>207</v>
      </c>
      <c r="V570" s="90"/>
      <c r="W570" s="144" t="s">
        <v>207</v>
      </c>
      <c r="X570" s="90"/>
      <c r="Y570" s="144" t="s">
        <v>207</v>
      </c>
      <c r="Z570" s="177" t="str">
        <f>IF(AND(O570="",Q570="",S570="",U570="",W570=""),"",IF(OR(AND(O570&lt;&gt;"NA",O570&lt;&gt;"C",O570&lt;&gt;"NC",O570&lt;&gt;"SF",O570&lt;&gt;""),AND(Q570&lt;&gt;"NA",Q570&lt;&gt;"C",Q570&lt;&gt;"NC",Q570&lt;&gt;"SF",Q570&lt;&gt;""),AND(S570&lt;&gt;"NA",S570&lt;&gt;"C",S570&lt;&gt;"NC",S570&lt;&gt;"SF",S570&lt;&gt;""),AND(U570&lt;&gt;"NA",U570&lt;&gt;"C",U570&lt;&gt;"NC",U570&lt;&gt;"SF",U570&lt;&gt;""),AND(W570&lt;&gt;"NA",W570&lt;&gt;"C",W570&lt;&gt;"NC",W570&lt;&gt;"SF",W570&lt;&gt;"")),"FALSO",IF(AND(O570="NA",Q570="NA",S570="NA",U570="NA",W570="NA"),"NA",IF(OR(O570="NC",Q570="NC",S570="NC",U570="NC",W570="NC",O570="SF",Q570="SF",S570="SF",U570="SF",W570="SF"),"NC",IF(OR(O570="C",Q570="C",S570="C",U570="C",W570="C"),"C","")))))</f>
        <v>C</v>
      </c>
      <c r="AA570" s="197" t="str">
        <f>IF(AND(Y570="C",Z570="C"),"UTILIZOU O PDA CORRETAMENTE",IF(AND(Y570="C",Z570="NC"),"UTILIZOU O PDA CORRETAMENTE. NÃO HÁ FOTOS DE TODAS AS ETAPAS",IF(AND(Y570="NC",Z570="NC"),"NÃO UTILIZOU O PDA",IF(AND(Y570="NA",Z570="NA"),"NÃO AVALIADO POR FALHA DE SINCRONISMO"))))</f>
        <v>UTILIZOU O PDA CORRETAMENTE</v>
      </c>
      <c r="AB570" s="90" t="s">
        <v>207</v>
      </c>
      <c r="AC570" s="158" t="s">
        <v>6</v>
      </c>
      <c r="AD570" s="150" t="str">
        <f>E570</f>
        <v>SÃO PAULO</v>
      </c>
      <c r="AE570" s="93" t="s">
        <v>64</v>
      </c>
    </row>
    <row r="571" spans="1:31" ht="30" customHeight="1">
      <c r="A571" s="221" t="s">
        <v>201</v>
      </c>
      <c r="B571" s="222">
        <v>2620350333</v>
      </c>
      <c r="C571" s="222" t="s">
        <v>128</v>
      </c>
      <c r="D571" s="222" t="s">
        <v>64</v>
      </c>
      <c r="E571" s="222" t="s">
        <v>5</v>
      </c>
      <c r="F571" s="222" t="s">
        <v>547</v>
      </c>
      <c r="G571" s="222">
        <v>1345</v>
      </c>
      <c r="H571" s="222" t="s">
        <v>208</v>
      </c>
      <c r="I571" s="222" t="s">
        <v>283</v>
      </c>
      <c r="J571" s="222" t="s">
        <v>1591</v>
      </c>
      <c r="K571" s="222" t="s">
        <v>217</v>
      </c>
      <c r="L571" s="223">
        <v>46156.555555555555</v>
      </c>
      <c r="M571" s="223">
        <v>46156.561111111114</v>
      </c>
      <c r="N571" s="222" t="s">
        <v>1598</v>
      </c>
      <c r="O571" s="155" t="s">
        <v>207</v>
      </c>
      <c r="P571" s="90"/>
      <c r="Q571" s="144" t="s">
        <v>207</v>
      </c>
      <c r="R571" s="90"/>
      <c r="S571" s="144" t="s">
        <v>207</v>
      </c>
      <c r="T571" s="90"/>
      <c r="U571" s="144" t="s">
        <v>207</v>
      </c>
      <c r="V571" s="90"/>
      <c r="W571" s="144" t="s">
        <v>207</v>
      </c>
      <c r="X571" s="90"/>
      <c r="Y571" s="144" t="s">
        <v>207</v>
      </c>
      <c r="Z571" s="177" t="str">
        <f>IF(AND(O571="",Q571="",S571="",U571="",W571=""),"",IF(OR(AND(O571&lt;&gt;"NA",O571&lt;&gt;"C",O571&lt;&gt;"NC",O571&lt;&gt;"SF",O571&lt;&gt;""),AND(Q571&lt;&gt;"NA",Q571&lt;&gt;"C",Q571&lt;&gt;"NC",Q571&lt;&gt;"SF",Q571&lt;&gt;""),AND(S571&lt;&gt;"NA",S571&lt;&gt;"C",S571&lt;&gt;"NC",S571&lt;&gt;"SF",S571&lt;&gt;""),AND(U571&lt;&gt;"NA",U571&lt;&gt;"C",U571&lt;&gt;"NC",U571&lt;&gt;"SF",U571&lt;&gt;""),AND(W571&lt;&gt;"NA",W571&lt;&gt;"C",W571&lt;&gt;"NC",W571&lt;&gt;"SF",W571&lt;&gt;"")),"FALSO",IF(AND(O571="NA",Q571="NA",S571="NA",U571="NA",W571="NA"),"NA",IF(OR(O571="NC",Q571="NC",S571="NC",U571="NC",W571="NC",O571="SF",Q571="SF",S571="SF",U571="SF",W571="SF"),"NC",IF(OR(O571="C",Q571="C",S571="C",U571="C",W571="C"),"C","")))))</f>
        <v>C</v>
      </c>
      <c r="AA571" s="197" t="str">
        <f>IF(AND(Y571="C",Z571="C"),"UTILIZOU O PDA CORRETAMENTE",IF(AND(Y571="C",Z571="NC"),"UTILIZOU O PDA CORRETAMENTE. NÃO HÁ FOTOS DE TODAS AS ETAPAS",IF(AND(Y571="NC",Z571="NC"),"NÃO UTILIZOU O PDA",IF(AND(Y571="NA",Z571="NA"),"NÃO AVALIADO POR FALHA DE SINCRONISMO"))))</f>
        <v>UTILIZOU O PDA CORRETAMENTE</v>
      </c>
      <c r="AB571" s="90" t="s">
        <v>207</v>
      </c>
      <c r="AC571" s="158" t="s">
        <v>6</v>
      </c>
      <c r="AD571" s="150" t="str">
        <f>E571</f>
        <v>SÃO PAULO</v>
      </c>
      <c r="AE571" s="93" t="s">
        <v>64</v>
      </c>
    </row>
    <row r="572" spans="1:31" ht="30" customHeight="1">
      <c r="A572" s="162" t="s">
        <v>201</v>
      </c>
      <c r="B572" s="176">
        <v>2622182537</v>
      </c>
      <c r="C572" s="176" t="s">
        <v>1719</v>
      </c>
      <c r="D572" s="176" t="s">
        <v>64</v>
      </c>
      <c r="E572" s="176" t="s">
        <v>5</v>
      </c>
      <c r="F572" s="176" t="s">
        <v>547</v>
      </c>
      <c r="G572" s="176">
        <v>520</v>
      </c>
      <c r="H572" s="176" t="s">
        <v>214</v>
      </c>
      <c r="I572" s="176" t="s">
        <v>283</v>
      </c>
      <c r="J572" s="176" t="s">
        <v>1721</v>
      </c>
      <c r="K572" s="176" t="s">
        <v>2115</v>
      </c>
      <c r="L572" s="204">
        <v>46169.427777777775</v>
      </c>
      <c r="M572" s="204">
        <v>46169.44027777778</v>
      </c>
      <c r="N572" s="176" t="s">
        <v>1598</v>
      </c>
      <c r="O572" s="155" t="s">
        <v>207</v>
      </c>
      <c r="P572" s="90"/>
      <c r="Q572" s="144" t="s">
        <v>207</v>
      </c>
      <c r="R572" s="90"/>
      <c r="S572" s="144" t="s">
        <v>207</v>
      </c>
      <c r="T572" s="90"/>
      <c r="U572" s="144" t="s">
        <v>207</v>
      </c>
      <c r="V572" s="90"/>
      <c r="W572" s="144" t="s">
        <v>207</v>
      </c>
      <c r="X572" s="90"/>
      <c r="Y572" s="144" t="s">
        <v>207</v>
      </c>
      <c r="Z572" s="177" t="str">
        <f>IF(AND(O572="",Q572="",S572="",U572="",W572=""),"",IF(OR(AND(O572&lt;&gt;"NA",O572&lt;&gt;"C",O572&lt;&gt;"NC",O572&lt;&gt;"SF",O572&lt;&gt;""),AND(Q572&lt;&gt;"NA",Q572&lt;&gt;"C",Q572&lt;&gt;"NC",Q572&lt;&gt;"SF",Q572&lt;&gt;""),AND(S572&lt;&gt;"NA",S572&lt;&gt;"C",S572&lt;&gt;"NC",S572&lt;&gt;"SF",S572&lt;&gt;""),AND(U572&lt;&gt;"NA",U572&lt;&gt;"C",U572&lt;&gt;"NC",U572&lt;&gt;"SF",U572&lt;&gt;""),AND(W572&lt;&gt;"NA",W572&lt;&gt;"C",W572&lt;&gt;"NC",W572&lt;&gt;"SF",W572&lt;&gt;"")),"FALSO",IF(AND(O572="NA",Q572="NA",S572="NA",U572="NA",W572="NA"),"NA",IF(OR(O572="NC",Q572="NC",S572="NC",U572="NC",W572="NC",O572="SF",Q572="SF",S572="SF",U572="SF",W572="SF"),"NC",IF(OR(O572="C",Q572="C",S572="C",U572="C",W572="C"),"C","")))))</f>
        <v>C</v>
      </c>
      <c r="AA572" s="197" t="str">
        <f>IF(AND(Y572="C",Z572="C"),"UTILIZOU O PDA CORRETAMENTE",IF(AND(Y572="C",Z572="NC"),"UTILIZOU O PDA CORRETAMENTE. NÃO HÁ FOTOS DE TODAS AS ETAPAS",IF(AND(Y572="NC",Z572="NC"),"NÃO UTILIZOU O PDA",IF(AND(Y572="NA",Z572="NA"),"NÃO AVALIADO POR FALHA DE SINCRONISMO"))))</f>
        <v>UTILIZOU O PDA CORRETAMENTE</v>
      </c>
      <c r="AB572" s="90" t="s">
        <v>207</v>
      </c>
      <c r="AC572" s="158" t="s">
        <v>6</v>
      </c>
      <c r="AD572" s="150" t="str">
        <f>E572</f>
        <v>SÃO PAULO</v>
      </c>
      <c r="AE572" s="93" t="s">
        <v>64</v>
      </c>
    </row>
    <row r="573" spans="1:31" ht="30" customHeight="1">
      <c r="A573" s="162" t="s">
        <v>201</v>
      </c>
      <c r="B573" s="176">
        <v>2692573253</v>
      </c>
      <c r="C573" s="176" t="s">
        <v>128</v>
      </c>
      <c r="D573" s="176" t="s">
        <v>64</v>
      </c>
      <c r="E573" s="176" t="s">
        <v>5</v>
      </c>
      <c r="F573" s="176" t="s">
        <v>1026</v>
      </c>
      <c r="G573" s="176">
        <v>992</v>
      </c>
      <c r="H573" s="176"/>
      <c r="I573" s="176" t="s">
        <v>254</v>
      </c>
      <c r="J573" s="176" t="s">
        <v>1591</v>
      </c>
      <c r="K573" s="176"/>
      <c r="L573" s="204">
        <v>46208.404861111114</v>
      </c>
      <c r="M573" s="204">
        <v>46208.411805555559</v>
      </c>
      <c r="N573" s="176" t="s">
        <v>1598</v>
      </c>
      <c r="O573" s="155" t="s">
        <v>207</v>
      </c>
      <c r="P573" s="90"/>
      <c r="Q573" s="144" t="s">
        <v>207</v>
      </c>
      <c r="R573" s="90"/>
      <c r="S573" s="144" t="s">
        <v>207</v>
      </c>
      <c r="T573" s="90"/>
      <c r="U573" s="144" t="s">
        <v>207</v>
      </c>
      <c r="V573" s="90"/>
      <c r="W573" s="144" t="s">
        <v>207</v>
      </c>
      <c r="X573" s="90"/>
      <c r="Y573" s="144" t="s">
        <v>207</v>
      </c>
      <c r="Z573" s="177" t="str">
        <f>IF(AND(O573="",Q573="",S573="",U573="",W573=""),"",IF(OR(AND(O573&lt;&gt;"NA",O573&lt;&gt;"C",O573&lt;&gt;"NC",O573&lt;&gt;"SF",O573&lt;&gt;""),AND(Q573&lt;&gt;"NA",Q573&lt;&gt;"C",Q573&lt;&gt;"NC",Q573&lt;&gt;"SF",Q573&lt;&gt;""),AND(S573&lt;&gt;"NA",S573&lt;&gt;"C",S573&lt;&gt;"NC",S573&lt;&gt;"SF",S573&lt;&gt;""),AND(U573&lt;&gt;"NA",U573&lt;&gt;"C",U573&lt;&gt;"NC",U573&lt;&gt;"SF",U573&lt;&gt;""),AND(W573&lt;&gt;"NA",W573&lt;&gt;"C",W573&lt;&gt;"NC",W573&lt;&gt;"SF",W573&lt;&gt;"")),"FALSO",IF(AND(O573="NA",Q573="NA",S573="NA",U573="NA",W573="NA"),"NA",IF(OR(O573="NC",Q573="NC",S573="NC",U573="NC",W573="NC",O573="SF",Q573="SF",S573="SF",U573="SF",W573="SF"),"NC",IF(OR(O573="C",Q573="C",S573="C",U573="C",W573="C"),"C","")))))</f>
        <v>C</v>
      </c>
      <c r="AA573" s="197" t="str">
        <f>IF(AND(Y573="C",Z573="C"),"UTILIZOU O PDA CORRETAMENTE",IF(AND(Y573="C",Z573="NC"),"UTILIZOU O PDA CORRETAMENTE. NÃO HÁ FOTOS DE TODAS AS ETAPAS",IF(AND(Y573="NC",Z573="NC"),"NÃO UTILIZOU O PDA",IF(AND(Y573="NA",Z573="NA"),"NÃO AVALIADO POR FALHA DE SINCRONISMO"))))</f>
        <v>UTILIZOU O PDA CORRETAMENTE</v>
      </c>
      <c r="AB573" s="90" t="s">
        <v>207</v>
      </c>
      <c r="AC573" s="158" t="s">
        <v>6</v>
      </c>
      <c r="AD573" s="150" t="str">
        <f>E573</f>
        <v>SÃO PAULO</v>
      </c>
      <c r="AE573" s="93" t="s">
        <v>64</v>
      </c>
    </row>
    <row r="574" spans="1:31" ht="30" customHeight="1">
      <c r="A574" s="162" t="s">
        <v>201</v>
      </c>
      <c r="B574" s="176">
        <v>2693723073</v>
      </c>
      <c r="C574" s="176" t="s">
        <v>128</v>
      </c>
      <c r="D574" s="176" t="s">
        <v>64</v>
      </c>
      <c r="E574" s="176" t="s">
        <v>5</v>
      </c>
      <c r="F574" s="176" t="s">
        <v>2116</v>
      </c>
      <c r="G574" s="176">
        <v>705</v>
      </c>
      <c r="H574" s="176" t="s">
        <v>217</v>
      </c>
      <c r="I574" s="176" t="s">
        <v>459</v>
      </c>
      <c r="J574" s="176" t="s">
        <v>1591</v>
      </c>
      <c r="K574" s="176" t="s">
        <v>1741</v>
      </c>
      <c r="L574" s="204">
        <v>46162.408333333333</v>
      </c>
      <c r="M574" s="204">
        <v>46162.411805555559</v>
      </c>
      <c r="N574" s="176" t="s">
        <v>1680</v>
      </c>
      <c r="O574" s="155" t="s">
        <v>207</v>
      </c>
      <c r="P574" s="90"/>
      <c r="Q574" s="144" t="s">
        <v>207</v>
      </c>
      <c r="R574" s="90"/>
      <c r="S574" s="144" t="s">
        <v>207</v>
      </c>
      <c r="T574" s="90"/>
      <c r="U574" s="144" t="s">
        <v>207</v>
      </c>
      <c r="V574" s="90"/>
      <c r="W574" s="144" t="s">
        <v>207</v>
      </c>
      <c r="X574" s="90"/>
      <c r="Y574" s="144" t="s">
        <v>207</v>
      </c>
      <c r="Z574" s="177" t="str">
        <f>IF(AND(O574="",Q574="",S574="",U574="",W574=""),"",IF(OR(AND(O574&lt;&gt;"NA",O574&lt;&gt;"C",O574&lt;&gt;"NC",O574&lt;&gt;"SF",O574&lt;&gt;""),AND(Q574&lt;&gt;"NA",Q574&lt;&gt;"C",Q574&lt;&gt;"NC",Q574&lt;&gt;"SF",Q574&lt;&gt;""),AND(S574&lt;&gt;"NA",S574&lt;&gt;"C",S574&lt;&gt;"NC",S574&lt;&gt;"SF",S574&lt;&gt;""),AND(U574&lt;&gt;"NA",U574&lt;&gt;"C",U574&lt;&gt;"NC",U574&lt;&gt;"SF",U574&lt;&gt;""),AND(W574&lt;&gt;"NA",W574&lt;&gt;"C",W574&lt;&gt;"NC",W574&lt;&gt;"SF",W574&lt;&gt;"")),"FALSO",IF(AND(O574="NA",Q574="NA",S574="NA",U574="NA",W574="NA"),"NA",IF(OR(O574="NC",Q574="NC",S574="NC",U574="NC",W574="NC",O574="SF",Q574="SF",S574="SF",U574="SF",W574="SF"),"NC",IF(OR(O574="C",Q574="C",S574="C",U574="C",W574="C"),"C","")))))</f>
        <v>C</v>
      </c>
      <c r="AA574" s="197" t="str">
        <f>IF(AND(Y574="C",Z574="C"),"UTILIZOU O PDA CORRETAMENTE",IF(AND(Y574="C",Z574="NC"),"UTILIZOU O PDA CORRETAMENTE. NÃO HÁ FOTOS DE TODAS AS ETAPAS",IF(AND(Y574="NC",Z574="NC"),"NÃO UTILIZOU O PDA",IF(AND(Y574="NA",Z574="NA"),"NÃO AVALIADO POR FALHA DE SINCRONISMO"))))</f>
        <v>UTILIZOU O PDA CORRETAMENTE</v>
      </c>
      <c r="AB574" s="90" t="s">
        <v>207</v>
      </c>
      <c r="AC574" s="158" t="s">
        <v>6</v>
      </c>
      <c r="AD574" s="150" t="str">
        <f>E574</f>
        <v>SÃO PAULO</v>
      </c>
      <c r="AE574" s="93" t="s">
        <v>64</v>
      </c>
    </row>
    <row r="575" spans="1:31" ht="30" customHeight="1">
      <c r="A575" s="162" t="s">
        <v>201</v>
      </c>
      <c r="B575" s="176">
        <v>2692241774</v>
      </c>
      <c r="C575" s="176" t="s">
        <v>132</v>
      </c>
      <c r="D575" s="176" t="s">
        <v>64</v>
      </c>
      <c r="E575" s="176" t="s">
        <v>5</v>
      </c>
      <c r="F575" s="176" t="s">
        <v>2117</v>
      </c>
      <c r="G575" s="176">
        <v>748</v>
      </c>
      <c r="H575" s="176" t="s">
        <v>203</v>
      </c>
      <c r="I575" s="176" t="s">
        <v>316</v>
      </c>
      <c r="J575" s="176" t="s">
        <v>1591</v>
      </c>
      <c r="K575" s="176"/>
      <c r="L575" s="204">
        <v>46117.337500000001</v>
      </c>
      <c r="M575" s="204">
        <v>46117.34375</v>
      </c>
      <c r="N575" s="176" t="s">
        <v>1636</v>
      </c>
      <c r="O575" s="155" t="s">
        <v>207</v>
      </c>
      <c r="P575" s="90"/>
      <c r="Q575" s="144" t="s">
        <v>207</v>
      </c>
      <c r="R575" s="90"/>
      <c r="S575" s="144" t="s">
        <v>207</v>
      </c>
      <c r="T575" s="90"/>
      <c r="U575" s="144" t="s">
        <v>207</v>
      </c>
      <c r="V575" s="90"/>
      <c r="W575" s="144" t="s">
        <v>207</v>
      </c>
      <c r="X575" s="90"/>
      <c r="Y575" s="144" t="s">
        <v>207</v>
      </c>
      <c r="Z575" s="177" t="str">
        <f>IF(AND(O575="",Q575="",S575="",U575="",W575=""),"",IF(OR(AND(O575&lt;&gt;"NA",O575&lt;&gt;"C",O575&lt;&gt;"NC",O575&lt;&gt;"SF",O575&lt;&gt;""),AND(Q575&lt;&gt;"NA",Q575&lt;&gt;"C",Q575&lt;&gt;"NC",Q575&lt;&gt;"SF",Q575&lt;&gt;""),AND(S575&lt;&gt;"NA",S575&lt;&gt;"C",S575&lt;&gt;"NC",S575&lt;&gt;"SF",S575&lt;&gt;""),AND(U575&lt;&gt;"NA",U575&lt;&gt;"C",U575&lt;&gt;"NC",U575&lt;&gt;"SF",U575&lt;&gt;""),AND(W575&lt;&gt;"NA",W575&lt;&gt;"C",W575&lt;&gt;"NC",W575&lt;&gt;"SF",W575&lt;&gt;"")),"FALSO",IF(AND(O575="NA",Q575="NA",S575="NA",U575="NA",W575="NA"),"NA",IF(OR(O575="NC",Q575="NC",S575="NC",U575="NC",W575="NC",O575="SF",Q575="SF",S575="SF",U575="SF",W575="SF"),"NC",IF(OR(O575="C",Q575="C",S575="C",U575="C",W575="C"),"C","")))))</f>
        <v>C</v>
      </c>
      <c r="AA575" s="197" t="str">
        <f>IF(AND(Y575="C",Z575="C"),"UTILIZOU O PDA CORRETAMENTE",IF(AND(Y575="C",Z575="NC"),"UTILIZOU O PDA CORRETAMENTE. NÃO HÁ FOTOS DE TODAS AS ETAPAS",IF(AND(Y575="NC",Z575="NC"),"NÃO UTILIZOU O PDA",IF(AND(Y575="NA",Z575="NA"),"NÃO AVALIADO POR FALHA DE SINCRONISMO"))))</f>
        <v>UTILIZOU O PDA CORRETAMENTE</v>
      </c>
      <c r="AB575" s="90" t="s">
        <v>207</v>
      </c>
      <c r="AC575" s="158" t="s">
        <v>6</v>
      </c>
      <c r="AD575" s="150" t="str">
        <f>E575</f>
        <v>SÃO PAULO</v>
      </c>
      <c r="AE575" s="93" t="s">
        <v>64</v>
      </c>
    </row>
    <row r="576" spans="1:31" ht="30" customHeight="1">
      <c r="A576" s="162" t="s">
        <v>201</v>
      </c>
      <c r="B576" s="176">
        <v>2692327396</v>
      </c>
      <c r="C576" s="176" t="s">
        <v>128</v>
      </c>
      <c r="D576" s="176" t="s">
        <v>64</v>
      </c>
      <c r="E576" s="176" t="s">
        <v>5</v>
      </c>
      <c r="F576" s="176" t="s">
        <v>2117</v>
      </c>
      <c r="G576" s="176">
        <v>146</v>
      </c>
      <c r="H576" s="176" t="s">
        <v>374</v>
      </c>
      <c r="I576" s="176" t="s">
        <v>316</v>
      </c>
      <c r="J576" s="176" t="s">
        <v>1594</v>
      </c>
      <c r="K576" s="176"/>
      <c r="L576" s="204">
        <v>46147.442361111112</v>
      </c>
      <c r="M576" s="204">
        <v>46147.447222222225</v>
      </c>
      <c r="N576" s="176" t="s">
        <v>1632</v>
      </c>
      <c r="O576" s="155" t="s">
        <v>207</v>
      </c>
      <c r="P576" s="90"/>
      <c r="Q576" s="144" t="s">
        <v>207</v>
      </c>
      <c r="R576" s="90"/>
      <c r="S576" s="144" t="s">
        <v>230</v>
      </c>
      <c r="T576" s="90"/>
      <c r="U576" s="144" t="s">
        <v>207</v>
      </c>
      <c r="V576" s="90"/>
      <c r="W576" s="144" t="s">
        <v>207</v>
      </c>
      <c r="X576" s="90"/>
      <c r="Y576" s="144" t="s">
        <v>207</v>
      </c>
      <c r="Z576" s="177" t="str">
        <f>IF(AND(O576="",Q576="",S576="",U576="",W576=""),"",IF(OR(AND(O576&lt;&gt;"NA",O576&lt;&gt;"C",O576&lt;&gt;"NC",O576&lt;&gt;"SF",O576&lt;&gt;""),AND(Q576&lt;&gt;"NA",Q576&lt;&gt;"C",Q576&lt;&gt;"NC",Q576&lt;&gt;"SF",Q576&lt;&gt;""),AND(S576&lt;&gt;"NA",S576&lt;&gt;"C",S576&lt;&gt;"NC",S576&lt;&gt;"SF",S576&lt;&gt;""),AND(U576&lt;&gt;"NA",U576&lt;&gt;"C",U576&lt;&gt;"NC",U576&lt;&gt;"SF",U576&lt;&gt;""),AND(W576&lt;&gt;"NA",W576&lt;&gt;"C",W576&lt;&gt;"NC",W576&lt;&gt;"SF",W576&lt;&gt;"")),"FALSO",IF(AND(O576="NA",Q576="NA",S576="NA",U576="NA",W576="NA"),"NA",IF(OR(O576="NC",Q576="NC",S576="NC",U576="NC",W576="NC",O576="SF",Q576="SF",S576="SF",U576="SF",W576="SF"),"NC",IF(OR(O576="C",Q576="C",S576="C",U576="C",W576="C"),"C","")))))</f>
        <v>NC</v>
      </c>
      <c r="AA576" s="197" t="str">
        <f>IF(AND(Y576="C",Z576="C"),"UTILIZOU O PDA CORRETAMENTE",IF(AND(Y576="C",Z576="NC"),"UTILIZOU O PDA CORRETAMENTE. NÃO HÁ FOTOS DE TODAS AS ETAPAS",IF(AND(Y576="NC",Z576="NC"),"NÃO UTILIZOU O PDA",IF(AND(Y576="NA",Z576="NA"),"NÃO AVALIADO POR FALHA DE SINCRONISMO"))))</f>
        <v>UTILIZOU O PDA CORRETAMENTE. NÃO HÁ FOTOS DE TODAS AS ETAPAS</v>
      </c>
      <c r="AB576" s="90" t="s">
        <v>207</v>
      </c>
      <c r="AC576" s="158" t="s">
        <v>6</v>
      </c>
      <c r="AD576" s="150" t="str">
        <f>E576</f>
        <v>SÃO PAULO</v>
      </c>
      <c r="AE576" s="93" t="s">
        <v>64</v>
      </c>
    </row>
    <row r="577" spans="1:31" ht="30" customHeight="1">
      <c r="A577" s="162" t="s">
        <v>201</v>
      </c>
      <c r="B577" s="176">
        <v>2692488286</v>
      </c>
      <c r="C577" s="176" t="s">
        <v>131</v>
      </c>
      <c r="D577" s="176" t="s">
        <v>64</v>
      </c>
      <c r="E577" s="176" t="s">
        <v>5</v>
      </c>
      <c r="F577" s="176" t="s">
        <v>2117</v>
      </c>
      <c r="G577" s="176">
        <v>769</v>
      </c>
      <c r="H577" s="176"/>
      <c r="I577" s="176" t="s">
        <v>316</v>
      </c>
      <c r="J577" s="176" t="s">
        <v>1594</v>
      </c>
      <c r="K577" s="176"/>
      <c r="L577" s="204">
        <v>46178.429166666669</v>
      </c>
      <c r="M577" s="204">
        <v>46178.436111111114</v>
      </c>
      <c r="N577" s="176" t="s">
        <v>1632</v>
      </c>
      <c r="O577" s="155" t="s">
        <v>207</v>
      </c>
      <c r="P577" s="90"/>
      <c r="Q577" s="144" t="s">
        <v>207</v>
      </c>
      <c r="R577" s="90"/>
      <c r="S577" s="144" t="s">
        <v>207</v>
      </c>
      <c r="T577" s="90"/>
      <c r="U577" s="144" t="s">
        <v>230</v>
      </c>
      <c r="V577" s="90"/>
      <c r="W577" s="144" t="s">
        <v>207</v>
      </c>
      <c r="X577" s="90"/>
      <c r="Y577" s="144" t="s">
        <v>207</v>
      </c>
      <c r="Z577" s="177" t="str">
        <f>IF(AND(O577="",Q577="",S577="",U577="",W577=""),"",IF(OR(AND(O577&lt;&gt;"NA",O577&lt;&gt;"C",O577&lt;&gt;"NC",O577&lt;&gt;"SF",O577&lt;&gt;""),AND(Q577&lt;&gt;"NA",Q577&lt;&gt;"C",Q577&lt;&gt;"NC",Q577&lt;&gt;"SF",Q577&lt;&gt;""),AND(S577&lt;&gt;"NA",S577&lt;&gt;"C",S577&lt;&gt;"NC",S577&lt;&gt;"SF",S577&lt;&gt;""),AND(U577&lt;&gt;"NA",U577&lt;&gt;"C",U577&lt;&gt;"NC",U577&lt;&gt;"SF",U577&lt;&gt;""),AND(W577&lt;&gt;"NA",W577&lt;&gt;"C",W577&lt;&gt;"NC",W577&lt;&gt;"SF",W577&lt;&gt;"")),"FALSO",IF(AND(O577="NA",Q577="NA",S577="NA",U577="NA",W577="NA"),"NA",IF(OR(O577="NC",Q577="NC",S577="NC",U577="NC",W577="NC",O577="SF",Q577="SF",S577="SF",U577="SF",W577="SF"),"NC",IF(OR(O577="C",Q577="C",S577="C",U577="C",W577="C"),"C","")))))</f>
        <v>NC</v>
      </c>
      <c r="AA577" s="197" t="str">
        <f>IF(AND(Y577="C",Z577="C"),"UTILIZOU O PDA CORRETAMENTE",IF(AND(Y577="C",Z577="NC"),"UTILIZOU O PDA CORRETAMENTE. NÃO HÁ FOTOS DE TODAS AS ETAPAS",IF(AND(Y577="NC",Z577="NC"),"NÃO UTILIZOU O PDA",IF(AND(Y577="NA",Z577="NA"),"NÃO AVALIADO POR FALHA DE SINCRONISMO"))))</f>
        <v>UTILIZOU O PDA CORRETAMENTE. NÃO HÁ FOTOS DE TODAS AS ETAPAS</v>
      </c>
      <c r="AB577" s="90" t="s">
        <v>207</v>
      </c>
      <c r="AC577" s="158" t="s">
        <v>6</v>
      </c>
      <c r="AD577" s="150" t="str">
        <f>E577</f>
        <v>SÃO PAULO</v>
      </c>
      <c r="AE577" s="93" t="s">
        <v>64</v>
      </c>
    </row>
    <row r="578" spans="1:31" ht="30" customHeight="1">
      <c r="A578" s="162" t="s">
        <v>201</v>
      </c>
      <c r="B578" s="176">
        <v>2693484170</v>
      </c>
      <c r="C578" s="176" t="s">
        <v>128</v>
      </c>
      <c r="D578" s="176" t="s">
        <v>64</v>
      </c>
      <c r="E578" s="176" t="s">
        <v>5</v>
      </c>
      <c r="F578" s="176" t="s">
        <v>2117</v>
      </c>
      <c r="G578" s="176">
        <v>298</v>
      </c>
      <c r="H578" s="176"/>
      <c r="I578" s="176" t="s">
        <v>316</v>
      </c>
      <c r="J578" s="176" t="s">
        <v>1591</v>
      </c>
      <c r="K578" s="176" t="s">
        <v>1741</v>
      </c>
      <c r="L578" s="204">
        <v>46158.546527777777</v>
      </c>
      <c r="M578" s="204">
        <v>46158.552083333336</v>
      </c>
      <c r="N578" s="176" t="s">
        <v>1680</v>
      </c>
      <c r="O578" s="155" t="s">
        <v>207</v>
      </c>
      <c r="P578" s="90"/>
      <c r="Q578" s="144" t="s">
        <v>207</v>
      </c>
      <c r="R578" s="90"/>
      <c r="S578" s="144" t="s">
        <v>207</v>
      </c>
      <c r="T578" s="90"/>
      <c r="U578" s="144" t="s">
        <v>207</v>
      </c>
      <c r="V578" s="90"/>
      <c r="W578" s="144" t="s">
        <v>207</v>
      </c>
      <c r="X578" s="90"/>
      <c r="Y578" s="144" t="s">
        <v>207</v>
      </c>
      <c r="Z578" s="177" t="str">
        <f>IF(AND(O578="",Q578="",S578="",U578="",W578=""),"",IF(OR(AND(O578&lt;&gt;"NA",O578&lt;&gt;"C",O578&lt;&gt;"NC",O578&lt;&gt;"SF",O578&lt;&gt;""),AND(Q578&lt;&gt;"NA",Q578&lt;&gt;"C",Q578&lt;&gt;"NC",Q578&lt;&gt;"SF",Q578&lt;&gt;""),AND(S578&lt;&gt;"NA",S578&lt;&gt;"C",S578&lt;&gt;"NC",S578&lt;&gt;"SF",S578&lt;&gt;""),AND(U578&lt;&gt;"NA",U578&lt;&gt;"C",U578&lt;&gt;"NC",U578&lt;&gt;"SF",U578&lt;&gt;""),AND(W578&lt;&gt;"NA",W578&lt;&gt;"C",W578&lt;&gt;"NC",W578&lt;&gt;"SF",W578&lt;&gt;"")),"FALSO",IF(AND(O578="NA",Q578="NA",S578="NA",U578="NA",W578="NA"),"NA",IF(OR(O578="NC",Q578="NC",S578="NC",U578="NC",W578="NC",O578="SF",Q578="SF",S578="SF",U578="SF",W578="SF"),"NC",IF(OR(O578="C",Q578="C",S578="C",U578="C",W578="C"),"C","")))))</f>
        <v>C</v>
      </c>
      <c r="AA578" s="197" t="str">
        <f>IF(AND(Y578="C",Z578="C"),"UTILIZOU O PDA CORRETAMENTE",IF(AND(Y578="C",Z578="NC"),"UTILIZOU O PDA CORRETAMENTE. NÃO HÁ FOTOS DE TODAS AS ETAPAS",IF(AND(Y578="NC",Z578="NC"),"NÃO UTILIZOU O PDA",IF(AND(Y578="NA",Z578="NA"),"NÃO AVALIADO POR FALHA DE SINCRONISMO"))))</f>
        <v>UTILIZOU O PDA CORRETAMENTE</v>
      </c>
      <c r="AB578" s="90" t="s">
        <v>207</v>
      </c>
      <c r="AC578" s="158" t="s">
        <v>6</v>
      </c>
      <c r="AD578" s="150" t="str">
        <f>E578</f>
        <v>SÃO PAULO</v>
      </c>
      <c r="AE578" s="93" t="s">
        <v>64</v>
      </c>
    </row>
    <row r="579" spans="1:31" ht="30" customHeight="1">
      <c r="A579" s="162" t="s">
        <v>201</v>
      </c>
      <c r="B579" s="176">
        <v>2693389448</v>
      </c>
      <c r="C579" s="176" t="s">
        <v>132</v>
      </c>
      <c r="D579" s="176" t="s">
        <v>64</v>
      </c>
      <c r="E579" s="176" t="s">
        <v>5</v>
      </c>
      <c r="F579" s="176" t="s">
        <v>538</v>
      </c>
      <c r="G579" s="176">
        <v>1022</v>
      </c>
      <c r="H579" s="176" t="s">
        <v>217</v>
      </c>
      <c r="I579" s="176" t="s">
        <v>383</v>
      </c>
      <c r="J579" s="176" t="s">
        <v>1594</v>
      </c>
      <c r="K579" s="176" t="s">
        <v>217</v>
      </c>
      <c r="L579" s="204">
        <v>46157.504861111112</v>
      </c>
      <c r="M579" s="204">
        <v>46157.51666666667</v>
      </c>
      <c r="N579" s="176" t="s">
        <v>1607</v>
      </c>
      <c r="O579" s="155" t="s">
        <v>207</v>
      </c>
      <c r="P579" s="90"/>
      <c r="Q579" s="144" t="s">
        <v>207</v>
      </c>
      <c r="R579" s="90"/>
      <c r="S579" s="144" t="s">
        <v>207</v>
      </c>
      <c r="T579" s="90"/>
      <c r="U579" s="144" t="s">
        <v>207</v>
      </c>
      <c r="V579" s="90"/>
      <c r="W579" s="144" t="s">
        <v>207</v>
      </c>
      <c r="X579" s="90"/>
      <c r="Y579" s="144" t="s">
        <v>207</v>
      </c>
      <c r="Z579" s="177" t="str">
        <f>IF(AND(O579="",Q579="",S579="",U579="",W579=""),"",IF(OR(AND(O579&lt;&gt;"NA",O579&lt;&gt;"C",O579&lt;&gt;"NC",O579&lt;&gt;"SF",O579&lt;&gt;""),AND(Q579&lt;&gt;"NA",Q579&lt;&gt;"C",Q579&lt;&gt;"NC",Q579&lt;&gt;"SF",Q579&lt;&gt;""),AND(S579&lt;&gt;"NA",S579&lt;&gt;"C",S579&lt;&gt;"NC",S579&lt;&gt;"SF",S579&lt;&gt;""),AND(U579&lt;&gt;"NA",U579&lt;&gt;"C",U579&lt;&gt;"NC",U579&lt;&gt;"SF",U579&lt;&gt;""),AND(W579&lt;&gt;"NA",W579&lt;&gt;"C",W579&lt;&gt;"NC",W579&lt;&gt;"SF",W579&lt;&gt;"")),"FALSO",IF(AND(O579="NA",Q579="NA",S579="NA",U579="NA",W579="NA"),"NA",IF(OR(O579="NC",Q579="NC",S579="NC",U579="NC",W579="NC",O579="SF",Q579="SF",S579="SF",U579="SF",W579="SF"),"NC",IF(OR(O579="C",Q579="C",S579="C",U579="C",W579="C"),"C","")))))</f>
        <v>C</v>
      </c>
      <c r="AA579" s="197" t="str">
        <f>IF(AND(Y579="C",Z579="C"),"UTILIZOU O PDA CORRETAMENTE",IF(AND(Y579="C",Z579="NC"),"UTILIZOU O PDA CORRETAMENTE. NÃO HÁ FOTOS DE TODAS AS ETAPAS",IF(AND(Y579="NC",Z579="NC"),"NÃO UTILIZOU O PDA",IF(AND(Y579="NA",Z579="NA"),"NÃO AVALIADO POR FALHA DE SINCRONISMO"))))</f>
        <v>UTILIZOU O PDA CORRETAMENTE</v>
      </c>
      <c r="AB579" s="90" t="s">
        <v>207</v>
      </c>
      <c r="AC579" s="158" t="s">
        <v>6</v>
      </c>
      <c r="AD579" s="150" t="str">
        <f>E579</f>
        <v>SÃO PAULO</v>
      </c>
      <c r="AE579" s="93" t="s">
        <v>64</v>
      </c>
    </row>
    <row r="580" spans="1:31" ht="30" customHeight="1">
      <c r="A580" s="162" t="s">
        <v>201</v>
      </c>
      <c r="B580" s="176">
        <v>2692901702</v>
      </c>
      <c r="C580" s="176" t="s">
        <v>128</v>
      </c>
      <c r="D580" s="176" t="s">
        <v>64</v>
      </c>
      <c r="E580" s="176" t="s">
        <v>5</v>
      </c>
      <c r="F580" s="176" t="s">
        <v>2118</v>
      </c>
      <c r="G580" s="176">
        <v>309</v>
      </c>
      <c r="H580" s="176"/>
      <c r="I580" s="176" t="s">
        <v>390</v>
      </c>
      <c r="J580" s="176" t="s">
        <v>1591</v>
      </c>
      <c r="K580" s="176"/>
      <c r="L580" s="204">
        <v>46270.595138888886</v>
      </c>
      <c r="M580" s="204">
        <v>46270.597222222219</v>
      </c>
      <c r="N580" s="176" t="s">
        <v>1612</v>
      </c>
      <c r="O580" s="155" t="s">
        <v>207</v>
      </c>
      <c r="P580" s="90"/>
      <c r="Q580" s="144" t="s">
        <v>230</v>
      </c>
      <c r="R580" s="90"/>
      <c r="S580" s="144" t="s">
        <v>207</v>
      </c>
      <c r="T580" s="90"/>
      <c r="U580" s="144" t="s">
        <v>207</v>
      </c>
      <c r="V580" s="90"/>
      <c r="W580" s="144" t="s">
        <v>207</v>
      </c>
      <c r="X580" s="90"/>
      <c r="Y580" s="144" t="s">
        <v>207</v>
      </c>
      <c r="Z580" s="177" t="str">
        <f>IF(AND(O580="",Q580="",S580="",U580="",W580=""),"",IF(OR(AND(O580&lt;&gt;"NA",O580&lt;&gt;"C",O580&lt;&gt;"NC",O580&lt;&gt;"SF",O580&lt;&gt;""),AND(Q580&lt;&gt;"NA",Q580&lt;&gt;"C",Q580&lt;&gt;"NC",Q580&lt;&gt;"SF",Q580&lt;&gt;""),AND(S580&lt;&gt;"NA",S580&lt;&gt;"C",S580&lt;&gt;"NC",S580&lt;&gt;"SF",S580&lt;&gt;""),AND(U580&lt;&gt;"NA",U580&lt;&gt;"C",U580&lt;&gt;"NC",U580&lt;&gt;"SF",U580&lt;&gt;""),AND(W580&lt;&gt;"NA",W580&lt;&gt;"C",W580&lt;&gt;"NC",W580&lt;&gt;"SF",W580&lt;&gt;"")),"FALSO",IF(AND(O580="NA",Q580="NA",S580="NA",U580="NA",W580="NA"),"NA",IF(OR(O580="NC",Q580="NC",S580="NC",U580="NC",W580="NC",O580="SF",Q580="SF",S580="SF",U580="SF",W580="SF"),"NC",IF(OR(O580="C",Q580="C",S580="C",U580="C",W580="C"),"C","")))))</f>
        <v>NC</v>
      </c>
      <c r="AA580" s="197" t="str">
        <f>IF(AND(Y580="C",Z580="C"),"UTILIZOU O PDA CORRETAMENTE",IF(AND(Y580="C",Z580="NC"),"UTILIZOU O PDA CORRETAMENTE. NÃO HÁ FOTOS DE TODAS AS ETAPAS",IF(AND(Y580="NC",Z580="NC"),"NÃO UTILIZOU O PDA",IF(AND(Y580="NA",Z580="NA"),"NÃO AVALIADO POR FALHA DE SINCRONISMO"))))</f>
        <v>UTILIZOU O PDA CORRETAMENTE. NÃO HÁ FOTOS DE TODAS AS ETAPAS</v>
      </c>
      <c r="AB580" s="90" t="s">
        <v>207</v>
      </c>
      <c r="AC580" s="158" t="s">
        <v>6</v>
      </c>
      <c r="AD580" s="150" t="str">
        <f>E580</f>
        <v>SÃO PAULO</v>
      </c>
      <c r="AE580" s="93" t="s">
        <v>64</v>
      </c>
    </row>
    <row r="581" spans="1:31" ht="30" customHeight="1">
      <c r="A581" s="162" t="s">
        <v>201</v>
      </c>
      <c r="B581" s="176">
        <v>2692526480</v>
      </c>
      <c r="C581" s="176" t="s">
        <v>128</v>
      </c>
      <c r="D581" s="176" t="s">
        <v>64</v>
      </c>
      <c r="E581" s="176" t="s">
        <v>5</v>
      </c>
      <c r="F581" s="176" t="s">
        <v>486</v>
      </c>
      <c r="G581" s="176">
        <v>5140</v>
      </c>
      <c r="H581" s="176" t="s">
        <v>203</v>
      </c>
      <c r="I581" s="176" t="s">
        <v>502</v>
      </c>
      <c r="J581" s="176" t="s">
        <v>1591</v>
      </c>
      <c r="K581" s="176"/>
      <c r="L581" s="204">
        <v>46178.570138888892</v>
      </c>
      <c r="M581" s="204">
        <v>46178.576388888891</v>
      </c>
      <c r="N581" s="176" t="s">
        <v>1617</v>
      </c>
      <c r="O581" s="155" t="s">
        <v>207</v>
      </c>
      <c r="P581" s="90"/>
      <c r="Q581" s="144" t="s">
        <v>207</v>
      </c>
      <c r="R581" s="90"/>
      <c r="S581" s="144" t="s">
        <v>207</v>
      </c>
      <c r="T581" s="90"/>
      <c r="U581" s="144" t="s">
        <v>207</v>
      </c>
      <c r="V581" s="90"/>
      <c r="W581" s="144" t="s">
        <v>207</v>
      </c>
      <c r="X581" s="90"/>
      <c r="Y581" s="144" t="s">
        <v>207</v>
      </c>
      <c r="Z581" s="177" t="str">
        <f>IF(AND(O581="",Q581="",S581="",U581="",W581=""),"",IF(OR(AND(O581&lt;&gt;"NA",O581&lt;&gt;"C",O581&lt;&gt;"NC",O581&lt;&gt;"SF",O581&lt;&gt;""),AND(Q581&lt;&gt;"NA",Q581&lt;&gt;"C",Q581&lt;&gt;"NC",Q581&lt;&gt;"SF",Q581&lt;&gt;""),AND(S581&lt;&gt;"NA",S581&lt;&gt;"C",S581&lt;&gt;"NC",S581&lt;&gt;"SF",S581&lt;&gt;""),AND(U581&lt;&gt;"NA",U581&lt;&gt;"C",U581&lt;&gt;"NC",U581&lt;&gt;"SF",U581&lt;&gt;""),AND(W581&lt;&gt;"NA",W581&lt;&gt;"C",W581&lt;&gt;"NC",W581&lt;&gt;"SF",W581&lt;&gt;"")),"FALSO",IF(AND(O581="NA",Q581="NA",S581="NA",U581="NA",W581="NA"),"NA",IF(OR(O581="NC",Q581="NC",S581="NC",U581="NC",W581="NC",O581="SF",Q581="SF",S581="SF",U581="SF",W581="SF"),"NC",IF(OR(O581="C",Q581="C",S581="C",U581="C",W581="C"),"C","")))))</f>
        <v>C</v>
      </c>
      <c r="AA581" s="197" t="str">
        <f>IF(AND(Y581="C",Z581="C"),"UTILIZOU O PDA CORRETAMENTE",IF(AND(Y581="C",Z581="NC"),"UTILIZOU O PDA CORRETAMENTE. NÃO HÁ FOTOS DE TODAS AS ETAPAS",IF(AND(Y581="NC",Z581="NC"),"NÃO UTILIZOU O PDA",IF(AND(Y581="NA",Z581="NA"),"NÃO AVALIADO POR FALHA DE SINCRONISMO"))))</f>
        <v>UTILIZOU O PDA CORRETAMENTE</v>
      </c>
      <c r="AB581" s="90" t="s">
        <v>207</v>
      </c>
      <c r="AC581" s="158" t="s">
        <v>6</v>
      </c>
      <c r="AD581" s="150" t="str">
        <f>E581</f>
        <v>SÃO PAULO</v>
      </c>
      <c r="AE581" s="93" t="s">
        <v>64</v>
      </c>
    </row>
    <row r="582" spans="1:31" ht="30" customHeight="1">
      <c r="A582" s="162" t="s">
        <v>201</v>
      </c>
      <c r="B582" s="176">
        <v>2620024679</v>
      </c>
      <c r="C582" s="176" t="s">
        <v>128</v>
      </c>
      <c r="D582" s="176" t="s">
        <v>64</v>
      </c>
      <c r="E582" s="176" t="s">
        <v>5</v>
      </c>
      <c r="F582" s="176" t="s">
        <v>486</v>
      </c>
      <c r="G582" s="176">
        <v>4784</v>
      </c>
      <c r="H582" s="176" t="s">
        <v>211</v>
      </c>
      <c r="I582" s="176" t="s">
        <v>502</v>
      </c>
      <c r="J582" s="176" t="s">
        <v>1591</v>
      </c>
      <c r="K582" s="176" t="s">
        <v>2119</v>
      </c>
      <c r="L582" s="204">
        <v>46155.418749999997</v>
      </c>
      <c r="M582" s="204">
        <v>46155.420138888891</v>
      </c>
      <c r="N582" s="176" t="s">
        <v>1592</v>
      </c>
      <c r="O582" s="155" t="s">
        <v>207</v>
      </c>
      <c r="P582" s="90"/>
      <c r="Q582" s="144" t="s">
        <v>207</v>
      </c>
      <c r="R582" s="90"/>
      <c r="S582" s="144" t="s">
        <v>207</v>
      </c>
      <c r="T582" s="90"/>
      <c r="U582" s="144" t="s">
        <v>207</v>
      </c>
      <c r="V582" s="90"/>
      <c r="W582" s="144" t="s">
        <v>207</v>
      </c>
      <c r="X582" s="90"/>
      <c r="Y582" s="144" t="s">
        <v>207</v>
      </c>
      <c r="Z582" s="177" t="str">
        <f>IF(AND(O582="",Q582="",S582="",U582="",W582=""),"",IF(OR(AND(O582&lt;&gt;"NA",O582&lt;&gt;"C",O582&lt;&gt;"NC",O582&lt;&gt;"SF",O582&lt;&gt;""),AND(Q582&lt;&gt;"NA",Q582&lt;&gt;"C",Q582&lt;&gt;"NC",Q582&lt;&gt;"SF",Q582&lt;&gt;""),AND(S582&lt;&gt;"NA",S582&lt;&gt;"C",S582&lt;&gt;"NC",S582&lt;&gt;"SF",S582&lt;&gt;""),AND(U582&lt;&gt;"NA",U582&lt;&gt;"C",U582&lt;&gt;"NC",U582&lt;&gt;"SF",U582&lt;&gt;""),AND(W582&lt;&gt;"NA",W582&lt;&gt;"C",W582&lt;&gt;"NC",W582&lt;&gt;"SF",W582&lt;&gt;"")),"FALSO",IF(AND(O582="NA",Q582="NA",S582="NA",U582="NA",W582="NA"),"NA",IF(OR(O582="NC",Q582="NC",S582="NC",U582="NC",W582="NC",O582="SF",Q582="SF",S582="SF",U582="SF",W582="SF"),"NC",IF(OR(O582="C",Q582="C",S582="C",U582="C",W582="C"),"C","")))))</f>
        <v>C</v>
      </c>
      <c r="AA582" s="197" t="str">
        <f>IF(AND(Y582="C",Z582="C"),"UTILIZOU O PDA CORRETAMENTE",IF(AND(Y582="C",Z582="NC"),"UTILIZOU O PDA CORRETAMENTE. NÃO HÁ FOTOS DE TODAS AS ETAPAS",IF(AND(Y582="NC",Z582="NC"),"NÃO UTILIZOU O PDA",IF(AND(Y582="NA",Z582="NA"),"NÃO AVALIADO POR FALHA DE SINCRONISMO"))))</f>
        <v>UTILIZOU O PDA CORRETAMENTE</v>
      </c>
      <c r="AB582" s="90" t="s">
        <v>207</v>
      </c>
      <c r="AC582" s="158" t="s">
        <v>6</v>
      </c>
      <c r="AD582" s="150" t="str">
        <f>E582</f>
        <v>SÃO PAULO</v>
      </c>
      <c r="AE582" s="93" t="s">
        <v>64</v>
      </c>
    </row>
    <row r="583" spans="1:31" ht="30" customHeight="1">
      <c r="A583" s="221" t="s">
        <v>201</v>
      </c>
      <c r="B583" s="222">
        <v>2693293332</v>
      </c>
      <c r="C583" s="222" t="s">
        <v>128</v>
      </c>
      <c r="D583" s="222" t="s">
        <v>64</v>
      </c>
      <c r="E583" s="222" t="s">
        <v>5</v>
      </c>
      <c r="F583" s="222" t="s">
        <v>486</v>
      </c>
      <c r="G583" s="222">
        <v>5002</v>
      </c>
      <c r="H583" s="222" t="s">
        <v>211</v>
      </c>
      <c r="I583" s="222" t="s">
        <v>502</v>
      </c>
      <c r="J583" s="222" t="s">
        <v>1594</v>
      </c>
      <c r="K583" s="222"/>
      <c r="L583" s="223">
        <v>46156.411805555559</v>
      </c>
      <c r="M583" s="223">
        <v>46156.439583333333</v>
      </c>
      <c r="N583" s="222" t="s">
        <v>1592</v>
      </c>
      <c r="O583" s="155" t="s">
        <v>207</v>
      </c>
      <c r="P583" s="90"/>
      <c r="Q583" s="144" t="s">
        <v>207</v>
      </c>
      <c r="R583" s="90"/>
      <c r="S583" s="144" t="s">
        <v>207</v>
      </c>
      <c r="T583" s="90"/>
      <c r="U583" s="144" t="s">
        <v>207</v>
      </c>
      <c r="V583" s="90"/>
      <c r="W583" s="144" t="s">
        <v>207</v>
      </c>
      <c r="X583" s="90"/>
      <c r="Y583" s="144" t="s">
        <v>207</v>
      </c>
      <c r="Z583" s="177" t="str">
        <f>IF(AND(O583="",Q583="",S583="",U583="",W583=""),"",IF(OR(AND(O583&lt;&gt;"NA",O583&lt;&gt;"C",O583&lt;&gt;"NC",O583&lt;&gt;"SF",O583&lt;&gt;""),AND(Q583&lt;&gt;"NA",Q583&lt;&gt;"C",Q583&lt;&gt;"NC",Q583&lt;&gt;"SF",Q583&lt;&gt;""),AND(S583&lt;&gt;"NA",S583&lt;&gt;"C",S583&lt;&gt;"NC",S583&lt;&gt;"SF",S583&lt;&gt;""),AND(U583&lt;&gt;"NA",U583&lt;&gt;"C",U583&lt;&gt;"NC",U583&lt;&gt;"SF",U583&lt;&gt;""),AND(W583&lt;&gt;"NA",W583&lt;&gt;"C",W583&lt;&gt;"NC",W583&lt;&gt;"SF",W583&lt;&gt;"")),"FALSO",IF(AND(O583="NA",Q583="NA",S583="NA",U583="NA",W583="NA"),"NA",IF(OR(O583="NC",Q583="NC",S583="NC",U583="NC",W583="NC",O583="SF",Q583="SF",S583="SF",U583="SF",W583="SF"),"NC",IF(OR(O583="C",Q583="C",S583="C",U583="C",W583="C"),"C","")))))</f>
        <v>C</v>
      </c>
      <c r="AA583" s="197" t="str">
        <f>IF(AND(Y583="C",Z583="C"),"UTILIZOU O PDA CORRETAMENTE",IF(AND(Y583="C",Z583="NC"),"UTILIZOU O PDA CORRETAMENTE. NÃO HÁ FOTOS DE TODAS AS ETAPAS",IF(AND(Y583="NC",Z583="NC"),"NÃO UTILIZOU O PDA",IF(AND(Y583="NA",Z583="NA"),"NÃO AVALIADO POR FALHA DE SINCRONISMO"))))</f>
        <v>UTILIZOU O PDA CORRETAMENTE</v>
      </c>
      <c r="AB583" s="90" t="s">
        <v>207</v>
      </c>
      <c r="AC583" s="158" t="s">
        <v>6</v>
      </c>
      <c r="AD583" s="150" t="str">
        <f>E583</f>
        <v>SÃO PAULO</v>
      </c>
      <c r="AE583" s="93" t="s">
        <v>64</v>
      </c>
    </row>
    <row r="584" spans="1:31" ht="30" customHeight="1">
      <c r="A584" s="162" t="s">
        <v>201</v>
      </c>
      <c r="B584" s="176">
        <v>2693334131</v>
      </c>
      <c r="C584" s="176" t="s">
        <v>128</v>
      </c>
      <c r="D584" s="176" t="s">
        <v>64</v>
      </c>
      <c r="E584" s="176" t="s">
        <v>5</v>
      </c>
      <c r="F584" s="176" t="s">
        <v>486</v>
      </c>
      <c r="G584" s="176">
        <v>2150</v>
      </c>
      <c r="H584" s="176" t="s">
        <v>217</v>
      </c>
      <c r="I584" s="176" t="s">
        <v>502</v>
      </c>
      <c r="J584" s="176" t="s">
        <v>1591</v>
      </c>
      <c r="K584" s="176" t="s">
        <v>2120</v>
      </c>
      <c r="L584" s="204">
        <v>46157.488194444442</v>
      </c>
      <c r="M584" s="204">
        <v>46157.493055555555</v>
      </c>
      <c r="N584" s="176" t="s">
        <v>1614</v>
      </c>
      <c r="O584" s="155" t="s">
        <v>207</v>
      </c>
      <c r="P584" s="90"/>
      <c r="Q584" s="144" t="s">
        <v>207</v>
      </c>
      <c r="R584" s="90"/>
      <c r="S584" s="144" t="s">
        <v>207</v>
      </c>
      <c r="T584" s="90"/>
      <c r="U584" s="144" t="s">
        <v>207</v>
      </c>
      <c r="V584" s="90"/>
      <c r="W584" s="144" t="s">
        <v>207</v>
      </c>
      <c r="X584" s="90"/>
      <c r="Y584" s="144" t="s">
        <v>207</v>
      </c>
      <c r="Z584" s="177" t="str">
        <f>IF(AND(O584="",Q584="",S584="",U584="",W584=""),"",IF(OR(AND(O584&lt;&gt;"NA",O584&lt;&gt;"C",O584&lt;&gt;"NC",O584&lt;&gt;"SF",O584&lt;&gt;""),AND(Q584&lt;&gt;"NA",Q584&lt;&gt;"C",Q584&lt;&gt;"NC",Q584&lt;&gt;"SF",Q584&lt;&gt;""),AND(S584&lt;&gt;"NA",S584&lt;&gt;"C",S584&lt;&gt;"NC",S584&lt;&gt;"SF",S584&lt;&gt;""),AND(U584&lt;&gt;"NA",U584&lt;&gt;"C",U584&lt;&gt;"NC",U584&lt;&gt;"SF",U584&lt;&gt;""),AND(W584&lt;&gt;"NA",W584&lt;&gt;"C",W584&lt;&gt;"NC",W584&lt;&gt;"SF",W584&lt;&gt;"")),"FALSO",IF(AND(O584="NA",Q584="NA",S584="NA",U584="NA",W584="NA"),"NA",IF(OR(O584="NC",Q584="NC",S584="NC",U584="NC",W584="NC",O584="SF",Q584="SF",S584="SF",U584="SF",W584="SF"),"NC",IF(OR(O584="C",Q584="C",S584="C",U584="C",W584="C"),"C","")))))</f>
        <v>C</v>
      </c>
      <c r="AA584" s="197" t="str">
        <f>IF(AND(Y584="C",Z584="C"),"UTILIZOU O PDA CORRETAMENTE",IF(AND(Y584="C",Z584="NC"),"UTILIZOU O PDA CORRETAMENTE. NÃO HÁ FOTOS DE TODAS AS ETAPAS",IF(AND(Y584="NC",Z584="NC"),"NÃO UTILIZOU O PDA",IF(AND(Y584="NA",Z584="NA"),"NÃO AVALIADO POR FALHA DE SINCRONISMO"))))</f>
        <v>UTILIZOU O PDA CORRETAMENTE</v>
      </c>
      <c r="AB584" s="90" t="s">
        <v>207</v>
      </c>
      <c r="AC584" s="158" t="s">
        <v>6</v>
      </c>
      <c r="AD584" s="150" t="str">
        <f>E584</f>
        <v>SÃO PAULO</v>
      </c>
      <c r="AE584" s="93" t="s">
        <v>64</v>
      </c>
    </row>
    <row r="585" spans="1:31" ht="30" customHeight="1">
      <c r="A585" s="162" t="s">
        <v>201</v>
      </c>
      <c r="B585" s="176">
        <v>2693310593</v>
      </c>
      <c r="C585" s="176" t="s">
        <v>128</v>
      </c>
      <c r="D585" s="176" t="s">
        <v>64</v>
      </c>
      <c r="E585" s="176" t="s">
        <v>5</v>
      </c>
      <c r="F585" s="176" t="s">
        <v>486</v>
      </c>
      <c r="G585" s="176">
        <v>4343</v>
      </c>
      <c r="H585" s="176" t="s">
        <v>217</v>
      </c>
      <c r="I585" s="176" t="s">
        <v>502</v>
      </c>
      <c r="J585" s="176" t="s">
        <v>1591</v>
      </c>
      <c r="K585" s="176" t="s">
        <v>217</v>
      </c>
      <c r="L585" s="204">
        <v>46157.396527777775</v>
      </c>
      <c r="M585" s="204">
        <v>46157.399305555555</v>
      </c>
      <c r="N585" s="176" t="s">
        <v>323</v>
      </c>
      <c r="O585" s="155" t="s">
        <v>230</v>
      </c>
      <c r="P585" s="90"/>
      <c r="Q585" s="144" t="s">
        <v>207</v>
      </c>
      <c r="R585" s="90"/>
      <c r="S585" s="144" t="s">
        <v>230</v>
      </c>
      <c r="T585" s="90"/>
      <c r="U585" s="144" t="s">
        <v>230</v>
      </c>
      <c r="V585" s="90"/>
      <c r="W585" s="144" t="s">
        <v>207</v>
      </c>
      <c r="X585" s="90"/>
      <c r="Y585" s="144" t="s">
        <v>207</v>
      </c>
      <c r="Z585" s="177" t="str">
        <f>IF(AND(O585="",Q585="",S585="",U585="",W585=""),"",IF(OR(AND(O585&lt;&gt;"NA",O585&lt;&gt;"C",O585&lt;&gt;"NC",O585&lt;&gt;"SF",O585&lt;&gt;""),AND(Q585&lt;&gt;"NA",Q585&lt;&gt;"C",Q585&lt;&gt;"NC",Q585&lt;&gt;"SF",Q585&lt;&gt;""),AND(S585&lt;&gt;"NA",S585&lt;&gt;"C",S585&lt;&gt;"NC",S585&lt;&gt;"SF",S585&lt;&gt;""),AND(U585&lt;&gt;"NA",U585&lt;&gt;"C",U585&lt;&gt;"NC",U585&lt;&gt;"SF",U585&lt;&gt;""),AND(W585&lt;&gt;"NA",W585&lt;&gt;"C",W585&lt;&gt;"NC",W585&lt;&gt;"SF",W585&lt;&gt;"")),"FALSO",IF(AND(O585="NA",Q585="NA",S585="NA",U585="NA",W585="NA"),"NA",IF(OR(O585="NC",Q585="NC",S585="NC",U585="NC",W585="NC",O585="SF",Q585="SF",S585="SF",U585="SF",W585="SF"),"NC",IF(OR(O585="C",Q585="C",S585="C",U585="C",W585="C"),"C","")))))</f>
        <v>NC</v>
      </c>
      <c r="AA585" s="197" t="str">
        <f>IF(AND(Y585="C",Z585="C"),"UTILIZOU O PDA CORRETAMENTE",IF(AND(Y585="C",Z585="NC"),"UTILIZOU O PDA CORRETAMENTE. NÃO HÁ FOTOS DE TODAS AS ETAPAS",IF(AND(Y585="NC",Z585="NC"),"NÃO UTILIZOU O PDA",IF(AND(Y585="NA",Z585="NA"),"NÃO AVALIADO POR FALHA DE SINCRONISMO"))))</f>
        <v>UTILIZOU O PDA CORRETAMENTE. NÃO HÁ FOTOS DE TODAS AS ETAPAS</v>
      </c>
      <c r="AB585" s="90" t="s">
        <v>207</v>
      </c>
      <c r="AC585" s="158" t="s">
        <v>6</v>
      </c>
      <c r="AD585" s="150" t="str">
        <f>E585</f>
        <v>SÃO PAULO</v>
      </c>
      <c r="AE585" s="93" t="s">
        <v>64</v>
      </c>
    </row>
    <row r="586" spans="1:31" ht="30" customHeight="1">
      <c r="A586" s="162" t="s">
        <v>201</v>
      </c>
      <c r="B586" s="176">
        <v>2693478668</v>
      </c>
      <c r="C586" s="176" t="s">
        <v>128</v>
      </c>
      <c r="D586" s="176" t="s">
        <v>64</v>
      </c>
      <c r="E586" s="176" t="s">
        <v>5</v>
      </c>
      <c r="F586" s="176" t="s">
        <v>486</v>
      </c>
      <c r="G586" s="176">
        <v>5140</v>
      </c>
      <c r="H586" s="176" t="s">
        <v>203</v>
      </c>
      <c r="I586" s="176" t="s">
        <v>502</v>
      </c>
      <c r="J586" s="176" t="s">
        <v>1618</v>
      </c>
      <c r="K586" s="176" t="s">
        <v>2121</v>
      </c>
      <c r="L586" s="204">
        <v>46158.592361111114</v>
      </c>
      <c r="M586" s="204">
        <v>46158.59375</v>
      </c>
      <c r="N586" s="176" t="s">
        <v>270</v>
      </c>
      <c r="O586" s="155" t="s">
        <v>207</v>
      </c>
      <c r="P586" s="90"/>
      <c r="Q586" s="144" t="s">
        <v>207</v>
      </c>
      <c r="R586" s="90"/>
      <c r="S586" s="144" t="s">
        <v>207</v>
      </c>
      <c r="T586" s="90"/>
      <c r="U586" s="144" t="s">
        <v>207</v>
      </c>
      <c r="V586" s="90"/>
      <c r="W586" s="144" t="s">
        <v>207</v>
      </c>
      <c r="X586" s="90"/>
      <c r="Y586" s="144" t="s">
        <v>207</v>
      </c>
      <c r="Z586" s="177" t="str">
        <f>IF(AND(O586="",Q586="",S586="",U586="",W586=""),"",IF(OR(AND(O586&lt;&gt;"NA",O586&lt;&gt;"C",O586&lt;&gt;"NC",O586&lt;&gt;"SF",O586&lt;&gt;""),AND(Q586&lt;&gt;"NA",Q586&lt;&gt;"C",Q586&lt;&gt;"NC",Q586&lt;&gt;"SF",Q586&lt;&gt;""),AND(S586&lt;&gt;"NA",S586&lt;&gt;"C",S586&lt;&gt;"NC",S586&lt;&gt;"SF",S586&lt;&gt;""),AND(U586&lt;&gt;"NA",U586&lt;&gt;"C",U586&lt;&gt;"NC",U586&lt;&gt;"SF",U586&lt;&gt;""),AND(W586&lt;&gt;"NA",W586&lt;&gt;"C",W586&lt;&gt;"NC",W586&lt;&gt;"SF",W586&lt;&gt;"")),"FALSO",IF(AND(O586="NA",Q586="NA",S586="NA",U586="NA",W586="NA"),"NA",IF(OR(O586="NC",Q586="NC",S586="NC",U586="NC",W586="NC",O586="SF",Q586="SF",S586="SF",U586="SF",W586="SF"),"NC",IF(OR(O586="C",Q586="C",S586="C",U586="C",W586="C"),"C","")))))</f>
        <v>C</v>
      </c>
      <c r="AA586" s="197" t="str">
        <f>IF(AND(Y586="C",Z586="C"),"UTILIZOU O PDA CORRETAMENTE",IF(AND(Y586="C",Z586="NC"),"UTILIZOU O PDA CORRETAMENTE. NÃO HÁ FOTOS DE TODAS AS ETAPAS",IF(AND(Y586="NC",Z586="NC"),"NÃO UTILIZOU O PDA",IF(AND(Y586="NA",Z586="NA"),"NÃO AVALIADO POR FALHA DE SINCRONISMO"))))</f>
        <v>UTILIZOU O PDA CORRETAMENTE</v>
      </c>
      <c r="AB586" s="90" t="s">
        <v>207</v>
      </c>
      <c r="AC586" s="158" t="s">
        <v>6</v>
      </c>
      <c r="AD586" s="150" t="str">
        <f>E586</f>
        <v>SÃO PAULO</v>
      </c>
      <c r="AE586" s="93" t="s">
        <v>64</v>
      </c>
    </row>
    <row r="587" spans="1:31" ht="30" customHeight="1">
      <c r="A587" s="162" t="s">
        <v>201</v>
      </c>
      <c r="B587" s="176">
        <v>2693616935</v>
      </c>
      <c r="C587" s="176" t="s">
        <v>128</v>
      </c>
      <c r="D587" s="176" t="s">
        <v>64</v>
      </c>
      <c r="E587" s="176" t="s">
        <v>5</v>
      </c>
      <c r="F587" s="176" t="s">
        <v>486</v>
      </c>
      <c r="G587" s="176">
        <v>5002</v>
      </c>
      <c r="H587" s="176" t="s">
        <v>211</v>
      </c>
      <c r="I587" s="176" t="s">
        <v>502</v>
      </c>
      <c r="J587" s="176" t="s">
        <v>1591</v>
      </c>
      <c r="K587" s="176" t="s">
        <v>217</v>
      </c>
      <c r="L587" s="204">
        <v>46161.396527777775</v>
      </c>
      <c r="M587" s="204">
        <v>46161.397222222222</v>
      </c>
      <c r="N587" s="176" t="s">
        <v>1592</v>
      </c>
      <c r="O587" s="155" t="s">
        <v>207</v>
      </c>
      <c r="P587" s="90"/>
      <c r="Q587" s="144" t="s">
        <v>207</v>
      </c>
      <c r="R587" s="90"/>
      <c r="S587" s="144" t="s">
        <v>207</v>
      </c>
      <c r="T587" s="90"/>
      <c r="U587" s="144" t="s">
        <v>207</v>
      </c>
      <c r="V587" s="90"/>
      <c r="W587" s="144" t="s">
        <v>207</v>
      </c>
      <c r="X587" s="90"/>
      <c r="Y587" s="144" t="s">
        <v>207</v>
      </c>
      <c r="Z587" s="177" t="str">
        <f>IF(AND(O587="",Q587="",S587="",U587="",W587=""),"",IF(OR(AND(O587&lt;&gt;"NA",O587&lt;&gt;"C",O587&lt;&gt;"NC",O587&lt;&gt;"SF",O587&lt;&gt;""),AND(Q587&lt;&gt;"NA",Q587&lt;&gt;"C",Q587&lt;&gt;"NC",Q587&lt;&gt;"SF",Q587&lt;&gt;""),AND(S587&lt;&gt;"NA",S587&lt;&gt;"C",S587&lt;&gt;"NC",S587&lt;&gt;"SF",S587&lt;&gt;""),AND(U587&lt;&gt;"NA",U587&lt;&gt;"C",U587&lt;&gt;"NC",U587&lt;&gt;"SF",U587&lt;&gt;""),AND(W587&lt;&gt;"NA",W587&lt;&gt;"C",W587&lt;&gt;"NC",W587&lt;&gt;"SF",W587&lt;&gt;"")),"FALSO",IF(AND(O587="NA",Q587="NA",S587="NA",U587="NA",W587="NA"),"NA",IF(OR(O587="NC",Q587="NC",S587="NC",U587="NC",W587="NC",O587="SF",Q587="SF",S587="SF",U587="SF",W587="SF"),"NC",IF(OR(O587="C",Q587="C",S587="C",U587="C",W587="C"),"C","")))))</f>
        <v>C</v>
      </c>
      <c r="AA587" s="197" t="str">
        <f>IF(AND(Y587="C",Z587="C"),"UTILIZOU O PDA CORRETAMENTE",IF(AND(Y587="C",Z587="NC"),"UTILIZOU O PDA CORRETAMENTE. NÃO HÁ FOTOS DE TODAS AS ETAPAS",IF(AND(Y587="NC",Z587="NC"),"NÃO UTILIZOU O PDA",IF(AND(Y587="NA",Z587="NA"),"NÃO AVALIADO POR FALHA DE SINCRONISMO"))))</f>
        <v>UTILIZOU O PDA CORRETAMENTE</v>
      </c>
      <c r="AB587" s="90" t="s">
        <v>207</v>
      </c>
      <c r="AC587" s="158" t="s">
        <v>6</v>
      </c>
      <c r="AD587" s="150" t="str">
        <f>E587</f>
        <v>SÃO PAULO</v>
      </c>
      <c r="AE587" s="93" t="s">
        <v>64</v>
      </c>
    </row>
    <row r="588" spans="1:31" ht="30" customHeight="1">
      <c r="A588" s="162" t="s">
        <v>201</v>
      </c>
      <c r="B588" s="176">
        <v>2693624542</v>
      </c>
      <c r="C588" s="176" t="s">
        <v>128</v>
      </c>
      <c r="D588" s="176" t="s">
        <v>64</v>
      </c>
      <c r="E588" s="176" t="s">
        <v>5</v>
      </c>
      <c r="F588" s="176" t="s">
        <v>486</v>
      </c>
      <c r="G588" s="176">
        <v>1693</v>
      </c>
      <c r="H588" s="176" t="s">
        <v>217</v>
      </c>
      <c r="I588" s="176" t="s">
        <v>502</v>
      </c>
      <c r="J588" s="176" t="s">
        <v>1591</v>
      </c>
      <c r="K588" s="176" t="s">
        <v>217</v>
      </c>
      <c r="L588" s="204">
        <v>46161.388888888891</v>
      </c>
      <c r="M588" s="204">
        <v>46161.399305555555</v>
      </c>
      <c r="N588" s="176" t="s">
        <v>1650</v>
      </c>
      <c r="O588" s="155" t="s">
        <v>207</v>
      </c>
      <c r="P588" s="90"/>
      <c r="Q588" s="144" t="s">
        <v>207</v>
      </c>
      <c r="R588" s="90"/>
      <c r="S588" s="144" t="s">
        <v>230</v>
      </c>
      <c r="T588" s="90"/>
      <c r="U588" s="144" t="s">
        <v>230</v>
      </c>
      <c r="V588" s="90"/>
      <c r="W588" s="144" t="s">
        <v>207</v>
      </c>
      <c r="X588" s="90"/>
      <c r="Y588" s="144" t="s">
        <v>207</v>
      </c>
      <c r="Z588" s="177" t="str">
        <f>IF(AND(O588="",Q588="",S588="",U588="",W588=""),"",IF(OR(AND(O588&lt;&gt;"NA",O588&lt;&gt;"C",O588&lt;&gt;"NC",O588&lt;&gt;"SF",O588&lt;&gt;""),AND(Q588&lt;&gt;"NA",Q588&lt;&gt;"C",Q588&lt;&gt;"NC",Q588&lt;&gt;"SF",Q588&lt;&gt;""),AND(S588&lt;&gt;"NA",S588&lt;&gt;"C",S588&lt;&gt;"NC",S588&lt;&gt;"SF",S588&lt;&gt;""),AND(U588&lt;&gt;"NA",U588&lt;&gt;"C",U588&lt;&gt;"NC",U588&lt;&gt;"SF",U588&lt;&gt;""),AND(W588&lt;&gt;"NA",W588&lt;&gt;"C",W588&lt;&gt;"NC",W588&lt;&gt;"SF",W588&lt;&gt;"")),"FALSO",IF(AND(O588="NA",Q588="NA",S588="NA",U588="NA",W588="NA"),"NA",IF(OR(O588="NC",Q588="NC",S588="NC",U588="NC",W588="NC",O588="SF",Q588="SF",S588="SF",U588="SF",W588="SF"),"NC",IF(OR(O588="C",Q588="C",S588="C",U588="C",W588="C"),"C","")))))</f>
        <v>NC</v>
      </c>
      <c r="AA588" s="197" t="str">
        <f>IF(AND(Y588="C",Z588="C"),"UTILIZOU O PDA CORRETAMENTE",IF(AND(Y588="C",Z588="NC"),"UTILIZOU O PDA CORRETAMENTE. NÃO HÁ FOTOS DE TODAS AS ETAPAS",IF(AND(Y588="NC",Z588="NC"),"NÃO UTILIZOU O PDA",IF(AND(Y588="NA",Z588="NA"),"NÃO AVALIADO POR FALHA DE SINCRONISMO"))))</f>
        <v>UTILIZOU O PDA CORRETAMENTE. NÃO HÁ FOTOS DE TODAS AS ETAPAS</v>
      </c>
      <c r="AB588" s="90" t="s">
        <v>207</v>
      </c>
      <c r="AC588" s="158" t="s">
        <v>6</v>
      </c>
      <c r="AD588" s="150" t="str">
        <f>E588</f>
        <v>SÃO PAULO</v>
      </c>
      <c r="AE588" s="93" t="s">
        <v>64</v>
      </c>
    </row>
    <row r="589" spans="1:31" ht="30" customHeight="1">
      <c r="A589" s="162" t="s">
        <v>201</v>
      </c>
      <c r="B589" s="176">
        <v>2693801852</v>
      </c>
      <c r="C589" s="176" t="s">
        <v>128</v>
      </c>
      <c r="D589" s="176" t="s">
        <v>64</v>
      </c>
      <c r="E589" s="176" t="s">
        <v>5</v>
      </c>
      <c r="F589" s="176" t="s">
        <v>486</v>
      </c>
      <c r="G589" s="176">
        <v>21014</v>
      </c>
      <c r="H589" s="176" t="s">
        <v>217</v>
      </c>
      <c r="I589" s="176" t="s">
        <v>439</v>
      </c>
      <c r="J589" s="176" t="s">
        <v>1591</v>
      </c>
      <c r="K589" s="176" t="s">
        <v>2122</v>
      </c>
      <c r="L589" s="204">
        <v>46163.402777777781</v>
      </c>
      <c r="M589" s="204">
        <v>46163.412499999999</v>
      </c>
      <c r="N589" s="176" t="s">
        <v>1592</v>
      </c>
      <c r="O589" s="155" t="s">
        <v>207</v>
      </c>
      <c r="P589" s="90"/>
      <c r="Q589" s="144" t="s">
        <v>207</v>
      </c>
      <c r="R589" s="90"/>
      <c r="S589" s="144" t="s">
        <v>207</v>
      </c>
      <c r="T589" s="90"/>
      <c r="U589" s="144" t="s">
        <v>207</v>
      </c>
      <c r="V589" s="90"/>
      <c r="W589" s="144" t="s">
        <v>207</v>
      </c>
      <c r="X589" s="90"/>
      <c r="Y589" s="144" t="s">
        <v>207</v>
      </c>
      <c r="Z589" s="177" t="str">
        <f>IF(AND(O589="",Q589="",S589="",U589="",W589=""),"",IF(OR(AND(O589&lt;&gt;"NA",O589&lt;&gt;"C",O589&lt;&gt;"NC",O589&lt;&gt;"SF",O589&lt;&gt;""),AND(Q589&lt;&gt;"NA",Q589&lt;&gt;"C",Q589&lt;&gt;"NC",Q589&lt;&gt;"SF",Q589&lt;&gt;""),AND(S589&lt;&gt;"NA",S589&lt;&gt;"C",S589&lt;&gt;"NC",S589&lt;&gt;"SF",S589&lt;&gt;""),AND(U589&lt;&gt;"NA",U589&lt;&gt;"C",U589&lt;&gt;"NC",U589&lt;&gt;"SF",U589&lt;&gt;""),AND(W589&lt;&gt;"NA",W589&lt;&gt;"C",W589&lt;&gt;"NC",W589&lt;&gt;"SF",W589&lt;&gt;"")),"FALSO",IF(AND(O589="NA",Q589="NA",S589="NA",U589="NA",W589="NA"),"NA",IF(OR(O589="NC",Q589="NC",S589="NC",U589="NC",W589="NC",O589="SF",Q589="SF",S589="SF",U589="SF",W589="SF"),"NC",IF(OR(O589="C",Q589="C",S589="C",U589="C",W589="C"),"C","")))))</f>
        <v>C</v>
      </c>
      <c r="AA589" s="197" t="str">
        <f>IF(AND(Y589="C",Z589="C"),"UTILIZOU O PDA CORRETAMENTE",IF(AND(Y589="C",Z589="NC"),"UTILIZOU O PDA CORRETAMENTE. NÃO HÁ FOTOS DE TODAS AS ETAPAS",IF(AND(Y589="NC",Z589="NC"),"NÃO UTILIZOU O PDA",IF(AND(Y589="NA",Z589="NA"),"NÃO AVALIADO POR FALHA DE SINCRONISMO"))))</f>
        <v>UTILIZOU O PDA CORRETAMENTE</v>
      </c>
      <c r="AB589" s="90" t="s">
        <v>207</v>
      </c>
      <c r="AC589" s="158" t="s">
        <v>6</v>
      </c>
      <c r="AD589" s="150" t="str">
        <f>E589</f>
        <v>SÃO PAULO</v>
      </c>
      <c r="AE589" s="93" t="s">
        <v>64</v>
      </c>
    </row>
    <row r="590" spans="1:31" ht="30" customHeight="1">
      <c r="A590" s="162" t="s">
        <v>201</v>
      </c>
      <c r="B590" s="176">
        <v>2694178053</v>
      </c>
      <c r="C590" s="176" t="s">
        <v>128</v>
      </c>
      <c r="D590" s="176" t="s">
        <v>64</v>
      </c>
      <c r="E590" s="176" t="s">
        <v>5</v>
      </c>
      <c r="F590" s="176" t="s">
        <v>486</v>
      </c>
      <c r="G590" s="176">
        <v>2075</v>
      </c>
      <c r="H590" s="176"/>
      <c r="I590" s="176" t="s">
        <v>502</v>
      </c>
      <c r="J590" s="176" t="s">
        <v>1591</v>
      </c>
      <c r="K590" s="176"/>
      <c r="L590" s="204">
        <v>46168.674305555556</v>
      </c>
      <c r="M590" s="204">
        <v>46168.6875</v>
      </c>
      <c r="N590" s="176" t="s">
        <v>1650</v>
      </c>
      <c r="O590" s="155" t="s">
        <v>207</v>
      </c>
      <c r="P590" s="90"/>
      <c r="Q590" s="144" t="s">
        <v>207</v>
      </c>
      <c r="R590" s="90"/>
      <c r="S590" s="144" t="s">
        <v>207</v>
      </c>
      <c r="T590" s="90"/>
      <c r="U590" s="144" t="s">
        <v>207</v>
      </c>
      <c r="V590" s="90"/>
      <c r="W590" s="144" t="s">
        <v>207</v>
      </c>
      <c r="X590" s="90"/>
      <c r="Y590" s="144" t="s">
        <v>207</v>
      </c>
      <c r="Z590" s="177" t="str">
        <f>IF(AND(O590="",Q590="",S590="",U590="",W590=""),"",IF(OR(AND(O590&lt;&gt;"NA",O590&lt;&gt;"C",O590&lt;&gt;"NC",O590&lt;&gt;"SF",O590&lt;&gt;""),AND(Q590&lt;&gt;"NA",Q590&lt;&gt;"C",Q590&lt;&gt;"NC",Q590&lt;&gt;"SF",Q590&lt;&gt;""),AND(S590&lt;&gt;"NA",S590&lt;&gt;"C",S590&lt;&gt;"NC",S590&lt;&gt;"SF",S590&lt;&gt;""),AND(U590&lt;&gt;"NA",U590&lt;&gt;"C",U590&lt;&gt;"NC",U590&lt;&gt;"SF",U590&lt;&gt;""),AND(W590&lt;&gt;"NA",W590&lt;&gt;"C",W590&lt;&gt;"NC",W590&lt;&gt;"SF",W590&lt;&gt;"")),"FALSO",IF(AND(O590="NA",Q590="NA",S590="NA",U590="NA",W590="NA"),"NA",IF(OR(O590="NC",Q590="NC",S590="NC",U590="NC",W590="NC",O590="SF",Q590="SF",S590="SF",U590="SF",W590="SF"),"NC",IF(OR(O590="C",Q590="C",S590="C",U590="C",W590="C"),"C","")))))</f>
        <v>C</v>
      </c>
      <c r="AA590" s="197" t="str">
        <f>IF(AND(Y590="C",Z590="C"),"UTILIZOU O PDA CORRETAMENTE",IF(AND(Y590="C",Z590="NC"),"UTILIZOU O PDA CORRETAMENTE. NÃO HÁ FOTOS DE TODAS AS ETAPAS",IF(AND(Y590="NC",Z590="NC"),"NÃO UTILIZOU O PDA",IF(AND(Y590="NA",Z590="NA"),"NÃO AVALIADO POR FALHA DE SINCRONISMO"))))</f>
        <v>UTILIZOU O PDA CORRETAMENTE</v>
      </c>
      <c r="AB590" s="90" t="s">
        <v>207</v>
      </c>
      <c r="AC590" s="158" t="s">
        <v>6</v>
      </c>
      <c r="AD590" s="150" t="str">
        <f>E590</f>
        <v>SÃO PAULO</v>
      </c>
      <c r="AE590" s="93" t="s">
        <v>64</v>
      </c>
    </row>
    <row r="591" spans="1:31" ht="30" customHeight="1">
      <c r="A591" s="162" t="s">
        <v>201</v>
      </c>
      <c r="B591" s="176">
        <v>2694258380</v>
      </c>
      <c r="C591" s="176" t="s">
        <v>128</v>
      </c>
      <c r="D591" s="176" t="s">
        <v>64</v>
      </c>
      <c r="E591" s="176" t="s">
        <v>5</v>
      </c>
      <c r="F591" s="176" t="s">
        <v>486</v>
      </c>
      <c r="G591" s="176">
        <v>6930</v>
      </c>
      <c r="H591" s="176" t="s">
        <v>208</v>
      </c>
      <c r="I591" s="176" t="s">
        <v>502</v>
      </c>
      <c r="J591" s="176" t="s">
        <v>1591</v>
      </c>
      <c r="K591" s="176" t="s">
        <v>2123</v>
      </c>
      <c r="L591" s="204">
        <v>46169.42083333333</v>
      </c>
      <c r="M591" s="204">
        <v>46169.426388888889</v>
      </c>
      <c r="N591" s="176" t="s">
        <v>1592</v>
      </c>
      <c r="O591" s="155" t="s">
        <v>207</v>
      </c>
      <c r="P591" s="90"/>
      <c r="Q591" s="144" t="s">
        <v>207</v>
      </c>
      <c r="R591" s="90"/>
      <c r="S591" s="144" t="s">
        <v>207</v>
      </c>
      <c r="T591" s="90"/>
      <c r="U591" s="144" t="s">
        <v>207</v>
      </c>
      <c r="V591" s="90"/>
      <c r="W591" s="144" t="s">
        <v>207</v>
      </c>
      <c r="X591" s="90"/>
      <c r="Y591" s="144" t="s">
        <v>207</v>
      </c>
      <c r="Z591" s="177" t="str">
        <f>IF(AND(O591="",Q591="",S591="",U591="",W591=""),"",IF(OR(AND(O591&lt;&gt;"NA",O591&lt;&gt;"C",O591&lt;&gt;"NC",O591&lt;&gt;"SF",O591&lt;&gt;""),AND(Q591&lt;&gt;"NA",Q591&lt;&gt;"C",Q591&lt;&gt;"NC",Q591&lt;&gt;"SF",Q591&lt;&gt;""),AND(S591&lt;&gt;"NA",S591&lt;&gt;"C",S591&lt;&gt;"NC",S591&lt;&gt;"SF",S591&lt;&gt;""),AND(U591&lt;&gt;"NA",U591&lt;&gt;"C",U591&lt;&gt;"NC",U591&lt;&gt;"SF",U591&lt;&gt;""),AND(W591&lt;&gt;"NA",W591&lt;&gt;"C",W591&lt;&gt;"NC",W591&lt;&gt;"SF",W591&lt;&gt;"")),"FALSO",IF(AND(O591="NA",Q591="NA",S591="NA",U591="NA",W591="NA"),"NA",IF(OR(O591="NC",Q591="NC",S591="NC",U591="NC",W591="NC",O591="SF",Q591="SF",S591="SF",U591="SF",W591="SF"),"NC",IF(OR(O591="C",Q591="C",S591="C",U591="C",W591="C"),"C","")))))</f>
        <v>C</v>
      </c>
      <c r="AA591" s="197" t="str">
        <f>IF(AND(Y591="C",Z591="C"),"UTILIZOU O PDA CORRETAMENTE",IF(AND(Y591="C",Z591="NC"),"UTILIZOU O PDA CORRETAMENTE. NÃO HÁ FOTOS DE TODAS AS ETAPAS",IF(AND(Y591="NC",Z591="NC"),"NÃO UTILIZOU O PDA",IF(AND(Y591="NA",Z591="NA"),"NÃO AVALIADO POR FALHA DE SINCRONISMO"))))</f>
        <v>UTILIZOU O PDA CORRETAMENTE</v>
      </c>
      <c r="AB591" s="90" t="s">
        <v>207</v>
      </c>
      <c r="AC591" s="158" t="s">
        <v>6</v>
      </c>
      <c r="AD591" s="150" t="str">
        <f>E591</f>
        <v>SÃO PAULO</v>
      </c>
      <c r="AE591" s="93" t="s">
        <v>64</v>
      </c>
    </row>
    <row r="592" spans="1:31" ht="30" customHeight="1">
      <c r="A592" s="162" t="s">
        <v>201</v>
      </c>
      <c r="B592" s="176">
        <v>2622258699</v>
      </c>
      <c r="C592" s="176" t="s">
        <v>134</v>
      </c>
      <c r="D592" s="176" t="s">
        <v>125</v>
      </c>
      <c r="E592" s="176" t="s">
        <v>5</v>
      </c>
      <c r="F592" s="176" t="s">
        <v>486</v>
      </c>
      <c r="G592" s="176">
        <v>3596</v>
      </c>
      <c r="H592" s="176"/>
      <c r="I592" s="176" t="s">
        <v>502</v>
      </c>
      <c r="J592" s="176" t="s">
        <v>1618</v>
      </c>
      <c r="K592" s="176"/>
      <c r="L592" s="204">
        <v>46169.558333333334</v>
      </c>
      <c r="M592" s="204">
        <v>46169.55972222222</v>
      </c>
      <c r="N592" s="176" t="s">
        <v>235</v>
      </c>
      <c r="O592" s="155" t="s">
        <v>230</v>
      </c>
      <c r="P592" s="90"/>
      <c r="Q592" s="144" t="s">
        <v>230</v>
      </c>
      <c r="R592" s="90"/>
      <c r="S592" s="144" t="s">
        <v>230</v>
      </c>
      <c r="T592" s="90"/>
      <c r="U592" s="144" t="s">
        <v>230</v>
      </c>
      <c r="V592" s="90"/>
      <c r="W592" s="144" t="s">
        <v>230</v>
      </c>
      <c r="X592" s="90"/>
      <c r="Y592" s="144" t="s">
        <v>231</v>
      </c>
      <c r="Z592" s="177" t="str">
        <f>IF(AND(O592="",Q592="",S592="",U592="",W592=""),"",IF(OR(AND(O592&lt;&gt;"NA",O592&lt;&gt;"C",O592&lt;&gt;"NC",O592&lt;&gt;"SF",O592&lt;&gt;""),AND(Q592&lt;&gt;"NA",Q592&lt;&gt;"C",Q592&lt;&gt;"NC",Q592&lt;&gt;"SF",Q592&lt;&gt;""),AND(S592&lt;&gt;"NA",S592&lt;&gt;"C",S592&lt;&gt;"NC",S592&lt;&gt;"SF",S592&lt;&gt;""),AND(U592&lt;&gt;"NA",U592&lt;&gt;"C",U592&lt;&gt;"NC",U592&lt;&gt;"SF",U592&lt;&gt;""),AND(W592&lt;&gt;"NA",W592&lt;&gt;"C",W592&lt;&gt;"NC",W592&lt;&gt;"SF",W592&lt;&gt;"")),"FALSO",IF(AND(O592="NA",Q592="NA",S592="NA",U592="NA",W592="NA"),"NA",IF(OR(O592="NC",Q592="NC",S592="NC",U592="NC",W592="NC",O592="SF",Q592="SF",S592="SF",U592="SF",W592="SF"),"NC",IF(OR(O592="C",Q592="C",S592="C",U592="C",W592="C"),"C","")))))</f>
        <v>NC</v>
      </c>
      <c r="AA592" s="197" t="str">
        <f>IF(AND(Y592="C",Z592="C"),"UTILIZOU O PDA CORRETAMENTE",IF(AND(Y592="C",Z592="NC"),"UTILIZOU O PDA CORRETAMENTE. NÃO HÁ FOTOS DE TODAS AS ETAPAS",IF(AND(Y592="NC",Z592="NC"),"NÃO UTILIZOU O PDA",IF(AND(Y592="NA",Z592="NA"),"NÃO AVALIADO POR FALHA DE SINCRONISMO"))))</f>
        <v>NÃO UTILIZOU O PDA</v>
      </c>
      <c r="AB592" s="90" t="s">
        <v>207</v>
      </c>
      <c r="AC592" s="158" t="s">
        <v>6</v>
      </c>
      <c r="AD592" s="150" t="str">
        <f>E592</f>
        <v>SÃO PAULO</v>
      </c>
      <c r="AE592" s="93" t="s">
        <v>64</v>
      </c>
    </row>
    <row r="593" spans="1:31" ht="30" customHeight="1">
      <c r="A593" s="162" t="s">
        <v>201</v>
      </c>
      <c r="B593" s="176">
        <v>2618765500</v>
      </c>
      <c r="C593" s="176" t="s">
        <v>134</v>
      </c>
      <c r="D593" s="176" t="s">
        <v>125</v>
      </c>
      <c r="E593" s="176" t="s">
        <v>5</v>
      </c>
      <c r="F593" s="176" t="s">
        <v>1156</v>
      </c>
      <c r="G593" s="176">
        <v>2879</v>
      </c>
      <c r="H593" s="176" t="s">
        <v>2124</v>
      </c>
      <c r="I593" s="176" t="s">
        <v>1515</v>
      </c>
      <c r="J593" s="176" t="s">
        <v>1618</v>
      </c>
      <c r="K593" s="176" t="s">
        <v>217</v>
      </c>
      <c r="L593" s="204">
        <v>46147.755555555559</v>
      </c>
      <c r="M593" s="204">
        <v>46147.757638888892</v>
      </c>
      <c r="N593" s="176" t="s">
        <v>229</v>
      </c>
      <c r="O593" s="155" t="s">
        <v>207</v>
      </c>
      <c r="P593" s="90"/>
      <c r="Q593" s="144" t="s">
        <v>207</v>
      </c>
      <c r="R593" s="90"/>
      <c r="S593" s="144" t="s">
        <v>207</v>
      </c>
      <c r="T593" s="90"/>
      <c r="U593" s="144" t="s">
        <v>207</v>
      </c>
      <c r="V593" s="90"/>
      <c r="W593" s="144" t="s">
        <v>207</v>
      </c>
      <c r="X593" s="90"/>
      <c r="Y593" s="144" t="s">
        <v>207</v>
      </c>
      <c r="Z593" s="177" t="str">
        <f>IF(AND(O593="",Q593="",S593="",U593="",W593=""),"",IF(OR(AND(O593&lt;&gt;"NA",O593&lt;&gt;"C",O593&lt;&gt;"NC",O593&lt;&gt;"SF",O593&lt;&gt;""),AND(Q593&lt;&gt;"NA",Q593&lt;&gt;"C",Q593&lt;&gt;"NC",Q593&lt;&gt;"SF",Q593&lt;&gt;""),AND(S593&lt;&gt;"NA",S593&lt;&gt;"C",S593&lt;&gt;"NC",S593&lt;&gt;"SF",S593&lt;&gt;""),AND(U593&lt;&gt;"NA",U593&lt;&gt;"C",U593&lt;&gt;"NC",U593&lt;&gt;"SF",U593&lt;&gt;""),AND(W593&lt;&gt;"NA",W593&lt;&gt;"C",W593&lt;&gt;"NC",W593&lt;&gt;"SF",W593&lt;&gt;"")),"FALSO",IF(AND(O593="NA",Q593="NA",S593="NA",U593="NA",W593="NA"),"NA",IF(OR(O593="NC",Q593="NC",S593="NC",U593="NC",W593="NC",O593="SF",Q593="SF",S593="SF",U593="SF",W593="SF"),"NC",IF(OR(O593="C",Q593="C",S593="C",U593="C",W593="C"),"C","")))))</f>
        <v>C</v>
      </c>
      <c r="AA593" s="197" t="str">
        <f>IF(AND(Y593="C",Z593="C"),"UTILIZOU O PDA CORRETAMENTE",IF(AND(Y593="C",Z593="NC"),"UTILIZOU O PDA CORRETAMENTE. NÃO HÁ FOTOS DE TODAS AS ETAPAS",IF(AND(Y593="NC",Z593="NC"),"NÃO UTILIZOU O PDA",IF(AND(Y593="NA",Z593="NA"),"NÃO AVALIADO POR FALHA DE SINCRONISMO"))))</f>
        <v>UTILIZOU O PDA CORRETAMENTE</v>
      </c>
      <c r="AB593" s="90" t="s">
        <v>207</v>
      </c>
      <c r="AC593" s="158" t="s">
        <v>6</v>
      </c>
      <c r="AD593" s="150" t="str">
        <f>E593</f>
        <v>SÃO PAULO</v>
      </c>
      <c r="AE593" s="93" t="s">
        <v>64</v>
      </c>
    </row>
    <row r="594" spans="1:31" ht="30" customHeight="1">
      <c r="A594" s="162" t="s">
        <v>201</v>
      </c>
      <c r="B594" s="176">
        <v>2693614265</v>
      </c>
      <c r="C594" s="176" t="s">
        <v>128</v>
      </c>
      <c r="D594" s="176" t="s">
        <v>64</v>
      </c>
      <c r="E594" s="176" t="s">
        <v>5</v>
      </c>
      <c r="F594" s="176" t="s">
        <v>1156</v>
      </c>
      <c r="G594" s="176">
        <v>2455</v>
      </c>
      <c r="H594" s="176" t="s">
        <v>2125</v>
      </c>
      <c r="I594" s="176" t="s">
        <v>1515</v>
      </c>
      <c r="J594" s="176" t="s">
        <v>1591</v>
      </c>
      <c r="K594" s="176" t="s">
        <v>1741</v>
      </c>
      <c r="L594" s="204">
        <v>46161.632638888892</v>
      </c>
      <c r="M594" s="204">
        <v>46161.638194444444</v>
      </c>
      <c r="N594" s="176" t="s">
        <v>1680</v>
      </c>
      <c r="O594" s="155" t="s">
        <v>207</v>
      </c>
      <c r="P594" s="90"/>
      <c r="Q594" s="144" t="s">
        <v>207</v>
      </c>
      <c r="R594" s="90"/>
      <c r="S594" s="144" t="s">
        <v>207</v>
      </c>
      <c r="T594" s="90"/>
      <c r="U594" s="144" t="s">
        <v>207</v>
      </c>
      <c r="V594" s="90"/>
      <c r="W594" s="144" t="s">
        <v>207</v>
      </c>
      <c r="X594" s="90"/>
      <c r="Y594" s="144" t="s">
        <v>207</v>
      </c>
      <c r="Z594" s="177" t="str">
        <f>IF(AND(O594="",Q594="",S594="",U594="",W594=""),"",IF(OR(AND(O594&lt;&gt;"NA",O594&lt;&gt;"C",O594&lt;&gt;"NC",O594&lt;&gt;"SF",O594&lt;&gt;""),AND(Q594&lt;&gt;"NA",Q594&lt;&gt;"C",Q594&lt;&gt;"NC",Q594&lt;&gt;"SF",Q594&lt;&gt;""),AND(S594&lt;&gt;"NA",S594&lt;&gt;"C",S594&lt;&gt;"NC",S594&lt;&gt;"SF",S594&lt;&gt;""),AND(U594&lt;&gt;"NA",U594&lt;&gt;"C",U594&lt;&gt;"NC",U594&lt;&gt;"SF",U594&lt;&gt;""),AND(W594&lt;&gt;"NA",W594&lt;&gt;"C",W594&lt;&gt;"NC",W594&lt;&gt;"SF",W594&lt;&gt;"")),"FALSO",IF(AND(O594="NA",Q594="NA",S594="NA",U594="NA",W594="NA"),"NA",IF(OR(O594="NC",Q594="NC",S594="NC",U594="NC",W594="NC",O594="SF",Q594="SF",S594="SF",U594="SF",W594="SF"),"NC",IF(OR(O594="C",Q594="C",S594="C",U594="C",W594="C"),"C","")))))</f>
        <v>C</v>
      </c>
      <c r="AA594" s="197" t="str">
        <f>IF(AND(Y594="C",Z594="C"),"UTILIZOU O PDA CORRETAMENTE",IF(AND(Y594="C",Z594="NC"),"UTILIZOU O PDA CORRETAMENTE. NÃO HÁ FOTOS DE TODAS AS ETAPAS",IF(AND(Y594="NC",Z594="NC"),"NÃO UTILIZOU O PDA",IF(AND(Y594="NA",Z594="NA"),"NÃO AVALIADO POR FALHA DE SINCRONISMO"))))</f>
        <v>UTILIZOU O PDA CORRETAMENTE</v>
      </c>
      <c r="AB594" s="90" t="s">
        <v>207</v>
      </c>
      <c r="AC594" s="158" t="s">
        <v>6</v>
      </c>
      <c r="AD594" s="150" t="str">
        <f>E594</f>
        <v>SÃO PAULO</v>
      </c>
      <c r="AE594" s="93" t="s">
        <v>64</v>
      </c>
    </row>
    <row r="595" spans="1:31" ht="30" customHeight="1">
      <c r="A595" s="162" t="s">
        <v>201</v>
      </c>
      <c r="B595" s="176">
        <v>2621783026</v>
      </c>
      <c r="C595" s="176" t="s">
        <v>128</v>
      </c>
      <c r="D595" s="176" t="s">
        <v>64</v>
      </c>
      <c r="E595" s="176" t="s">
        <v>5</v>
      </c>
      <c r="F595" s="176" t="s">
        <v>1156</v>
      </c>
      <c r="G595" s="176">
        <v>492</v>
      </c>
      <c r="H595" s="176" t="s">
        <v>208</v>
      </c>
      <c r="I595" s="176" t="s">
        <v>1515</v>
      </c>
      <c r="J595" s="176" t="s">
        <v>1591</v>
      </c>
      <c r="K595" s="176"/>
      <c r="L595" s="204">
        <v>46166.345833333333</v>
      </c>
      <c r="M595" s="204">
        <v>46166.347916666666</v>
      </c>
      <c r="N595" s="176" t="s">
        <v>1632</v>
      </c>
      <c r="O595" s="155" t="s">
        <v>207</v>
      </c>
      <c r="P595" s="90"/>
      <c r="Q595" s="144" t="s">
        <v>207</v>
      </c>
      <c r="R595" s="90"/>
      <c r="S595" s="144" t="s">
        <v>207</v>
      </c>
      <c r="T595" s="90"/>
      <c r="U595" s="144" t="s">
        <v>207</v>
      </c>
      <c r="V595" s="90"/>
      <c r="W595" s="144" t="s">
        <v>207</v>
      </c>
      <c r="X595" s="90"/>
      <c r="Y595" s="144" t="s">
        <v>207</v>
      </c>
      <c r="Z595" s="177" t="str">
        <f>IF(AND(O595="",Q595="",S595="",U595="",W595=""),"",IF(OR(AND(O595&lt;&gt;"NA",O595&lt;&gt;"C",O595&lt;&gt;"NC",O595&lt;&gt;"SF",O595&lt;&gt;""),AND(Q595&lt;&gt;"NA",Q595&lt;&gt;"C",Q595&lt;&gt;"NC",Q595&lt;&gt;"SF",Q595&lt;&gt;""),AND(S595&lt;&gt;"NA",S595&lt;&gt;"C",S595&lt;&gt;"NC",S595&lt;&gt;"SF",S595&lt;&gt;""),AND(U595&lt;&gt;"NA",U595&lt;&gt;"C",U595&lt;&gt;"NC",U595&lt;&gt;"SF",U595&lt;&gt;""),AND(W595&lt;&gt;"NA",W595&lt;&gt;"C",W595&lt;&gt;"NC",W595&lt;&gt;"SF",W595&lt;&gt;"")),"FALSO",IF(AND(O595="NA",Q595="NA",S595="NA",U595="NA",W595="NA"),"NA",IF(OR(O595="NC",Q595="NC",S595="NC",U595="NC",W595="NC",O595="SF",Q595="SF",S595="SF",U595="SF",W595="SF"),"NC",IF(OR(O595="C",Q595="C",S595="C",U595="C",W595="C"),"C","")))))</f>
        <v>C</v>
      </c>
      <c r="AA595" s="197" t="str">
        <f>IF(AND(Y595="C",Z595="C"),"UTILIZOU O PDA CORRETAMENTE",IF(AND(Y595="C",Z595="NC"),"UTILIZOU O PDA CORRETAMENTE. NÃO HÁ FOTOS DE TODAS AS ETAPAS",IF(AND(Y595="NC",Z595="NC"),"NÃO UTILIZOU O PDA",IF(AND(Y595="NA",Z595="NA"),"NÃO AVALIADO POR FALHA DE SINCRONISMO"))))</f>
        <v>UTILIZOU O PDA CORRETAMENTE</v>
      </c>
      <c r="AB595" s="90" t="s">
        <v>207</v>
      </c>
      <c r="AC595" s="158" t="s">
        <v>6</v>
      </c>
      <c r="AD595" s="150" t="str">
        <f>E595</f>
        <v>SÃO PAULO</v>
      </c>
      <c r="AE595" s="93" t="s">
        <v>64</v>
      </c>
    </row>
    <row r="596" spans="1:31" ht="30" customHeight="1">
      <c r="A596" s="162" t="s">
        <v>201</v>
      </c>
      <c r="B596" s="176">
        <v>2619794700</v>
      </c>
      <c r="C596" s="176" t="s">
        <v>134</v>
      </c>
      <c r="D596" s="176" t="s">
        <v>125</v>
      </c>
      <c r="E596" s="176" t="s">
        <v>5</v>
      </c>
      <c r="F596" s="176" t="s">
        <v>2126</v>
      </c>
      <c r="G596" s="176">
        <v>150</v>
      </c>
      <c r="H596" s="176"/>
      <c r="I596" s="176" t="s">
        <v>295</v>
      </c>
      <c r="J596" s="176" t="s">
        <v>1618</v>
      </c>
      <c r="K596" s="176" t="s">
        <v>1865</v>
      </c>
      <c r="L596" s="204">
        <v>46331.691666666666</v>
      </c>
      <c r="M596" s="204">
        <v>46331.702777777777</v>
      </c>
      <c r="N596" s="176" t="s">
        <v>206</v>
      </c>
      <c r="O596" s="155" t="s">
        <v>230</v>
      </c>
      <c r="P596" s="90"/>
      <c r="Q596" s="144" t="s">
        <v>230</v>
      </c>
      <c r="R596" s="90"/>
      <c r="S596" s="144" t="s">
        <v>230</v>
      </c>
      <c r="T596" s="90"/>
      <c r="U596" s="144" t="s">
        <v>230</v>
      </c>
      <c r="V596" s="90"/>
      <c r="W596" s="144" t="s">
        <v>230</v>
      </c>
      <c r="X596" s="90"/>
      <c r="Y596" s="144" t="s">
        <v>231</v>
      </c>
      <c r="Z596" s="177" t="str">
        <f>IF(AND(O596="",Q596="",S596="",U596="",W596=""),"",IF(OR(AND(O596&lt;&gt;"NA",O596&lt;&gt;"C",O596&lt;&gt;"NC",O596&lt;&gt;"SF",O596&lt;&gt;""),AND(Q596&lt;&gt;"NA",Q596&lt;&gt;"C",Q596&lt;&gt;"NC",Q596&lt;&gt;"SF",Q596&lt;&gt;""),AND(S596&lt;&gt;"NA",S596&lt;&gt;"C",S596&lt;&gt;"NC",S596&lt;&gt;"SF",S596&lt;&gt;""),AND(U596&lt;&gt;"NA",U596&lt;&gt;"C",U596&lt;&gt;"NC",U596&lt;&gt;"SF",U596&lt;&gt;""),AND(W596&lt;&gt;"NA",W596&lt;&gt;"C",W596&lt;&gt;"NC",W596&lt;&gt;"SF",W596&lt;&gt;"")),"FALSO",IF(AND(O596="NA",Q596="NA",S596="NA",U596="NA",W596="NA"),"NA",IF(OR(O596="NC",Q596="NC",S596="NC",U596="NC",W596="NC",O596="SF",Q596="SF",S596="SF",U596="SF",W596="SF"),"NC",IF(OR(O596="C",Q596="C",S596="C",U596="C",W596="C"),"C","")))))</f>
        <v>NC</v>
      </c>
      <c r="AA596" s="197" t="str">
        <f>IF(AND(Y596="C",Z596="C"),"UTILIZOU O PDA CORRETAMENTE",IF(AND(Y596="C",Z596="NC"),"UTILIZOU O PDA CORRETAMENTE. NÃO HÁ FOTOS DE TODAS AS ETAPAS",IF(AND(Y596="NC",Z596="NC"),"NÃO UTILIZOU O PDA",IF(AND(Y596="NA",Z596="NA"),"NÃO AVALIADO POR FALHA DE SINCRONISMO"))))</f>
        <v>NÃO UTILIZOU O PDA</v>
      </c>
      <c r="AB596" s="90" t="s">
        <v>207</v>
      </c>
      <c r="AC596" s="158" t="s">
        <v>6</v>
      </c>
      <c r="AD596" s="150" t="str">
        <f>E596</f>
        <v>SÃO PAULO</v>
      </c>
      <c r="AE596" s="93" t="s">
        <v>64</v>
      </c>
    </row>
    <row r="597" spans="1:31" ht="30" customHeight="1">
      <c r="A597" s="162" t="s">
        <v>201</v>
      </c>
      <c r="B597" s="176">
        <v>2620991358</v>
      </c>
      <c r="C597" s="176" t="s">
        <v>132</v>
      </c>
      <c r="D597" s="176" t="s">
        <v>64</v>
      </c>
      <c r="E597" s="176" t="s">
        <v>5</v>
      </c>
      <c r="F597" s="176" t="s">
        <v>2127</v>
      </c>
      <c r="G597" s="176">
        <v>2001</v>
      </c>
      <c r="H597" s="176"/>
      <c r="I597" s="176" t="s">
        <v>642</v>
      </c>
      <c r="J597" s="176" t="s">
        <v>1591</v>
      </c>
      <c r="K597" s="176" t="s">
        <v>2128</v>
      </c>
      <c r="L597" s="204">
        <v>46161.642361111109</v>
      </c>
      <c r="M597" s="204">
        <v>46161.65902777778</v>
      </c>
      <c r="N597" s="176" t="s">
        <v>1698</v>
      </c>
      <c r="O597" s="155" t="s">
        <v>207</v>
      </c>
      <c r="P597" s="90"/>
      <c r="Q597" s="144" t="s">
        <v>207</v>
      </c>
      <c r="R597" s="90"/>
      <c r="S597" s="144" t="s">
        <v>207</v>
      </c>
      <c r="T597" s="90"/>
      <c r="U597" s="144" t="s">
        <v>207</v>
      </c>
      <c r="V597" s="90"/>
      <c r="W597" s="144" t="s">
        <v>207</v>
      </c>
      <c r="X597" s="90"/>
      <c r="Y597" s="144" t="s">
        <v>207</v>
      </c>
      <c r="Z597" s="177" t="str">
        <f>IF(AND(O597="",Q597="",S597="",U597="",W597=""),"",IF(OR(AND(O597&lt;&gt;"NA",O597&lt;&gt;"C",O597&lt;&gt;"NC",O597&lt;&gt;"SF",O597&lt;&gt;""),AND(Q597&lt;&gt;"NA",Q597&lt;&gt;"C",Q597&lt;&gt;"NC",Q597&lt;&gt;"SF",Q597&lt;&gt;""),AND(S597&lt;&gt;"NA",S597&lt;&gt;"C",S597&lt;&gt;"NC",S597&lt;&gt;"SF",S597&lt;&gt;""),AND(U597&lt;&gt;"NA",U597&lt;&gt;"C",U597&lt;&gt;"NC",U597&lt;&gt;"SF",U597&lt;&gt;""),AND(W597&lt;&gt;"NA",W597&lt;&gt;"C",W597&lt;&gt;"NC",W597&lt;&gt;"SF",W597&lt;&gt;"")),"FALSO",IF(AND(O597="NA",Q597="NA",S597="NA",U597="NA",W597="NA"),"NA",IF(OR(O597="NC",Q597="NC",S597="NC",U597="NC",W597="NC",O597="SF",Q597="SF",S597="SF",U597="SF",W597="SF"),"NC",IF(OR(O597="C",Q597="C",S597="C",U597="C",W597="C"),"C","")))))</f>
        <v>C</v>
      </c>
      <c r="AA597" s="197" t="str">
        <f>IF(AND(Y597="C",Z597="C"),"UTILIZOU O PDA CORRETAMENTE",IF(AND(Y597="C",Z597="NC"),"UTILIZOU O PDA CORRETAMENTE. NÃO HÁ FOTOS DE TODAS AS ETAPAS",IF(AND(Y597="NC",Z597="NC"),"NÃO UTILIZOU O PDA",IF(AND(Y597="NA",Z597="NA"),"NÃO AVALIADO POR FALHA DE SINCRONISMO"))))</f>
        <v>UTILIZOU O PDA CORRETAMENTE</v>
      </c>
      <c r="AB597" s="90" t="s">
        <v>207</v>
      </c>
      <c r="AC597" s="158" t="s">
        <v>6</v>
      </c>
      <c r="AD597" s="150" t="str">
        <f>E597</f>
        <v>SÃO PAULO</v>
      </c>
      <c r="AE597" s="93" t="s">
        <v>64</v>
      </c>
    </row>
    <row r="598" spans="1:31" ht="30" customHeight="1">
      <c r="A598" s="162" t="s">
        <v>201</v>
      </c>
      <c r="B598" s="176">
        <v>2692455850</v>
      </c>
      <c r="C598" s="176" t="s">
        <v>132</v>
      </c>
      <c r="D598" s="176" t="s">
        <v>64</v>
      </c>
      <c r="E598" s="176" t="s">
        <v>5</v>
      </c>
      <c r="F598" s="176" t="s">
        <v>2129</v>
      </c>
      <c r="G598" s="176">
        <v>261</v>
      </c>
      <c r="H598" s="176" t="s">
        <v>217</v>
      </c>
      <c r="I598" s="176" t="s">
        <v>439</v>
      </c>
      <c r="J598" s="176" t="s">
        <v>1594</v>
      </c>
      <c r="K598" s="176" t="s">
        <v>217</v>
      </c>
      <c r="L598" s="204">
        <v>46178.449305555558</v>
      </c>
      <c r="M598" s="204">
        <v>46178.450694444444</v>
      </c>
      <c r="N598" s="176" t="s">
        <v>1614</v>
      </c>
      <c r="O598" s="155" t="s">
        <v>207</v>
      </c>
      <c r="P598" s="90"/>
      <c r="Q598" s="144" t="s">
        <v>207</v>
      </c>
      <c r="R598" s="90"/>
      <c r="S598" s="144" t="s">
        <v>207</v>
      </c>
      <c r="T598" s="90"/>
      <c r="U598" s="144" t="s">
        <v>207</v>
      </c>
      <c r="V598" s="90"/>
      <c r="W598" s="144" t="s">
        <v>207</v>
      </c>
      <c r="X598" s="90"/>
      <c r="Y598" s="144" t="s">
        <v>207</v>
      </c>
      <c r="Z598" s="177" t="str">
        <f>IF(AND(O598="",Q598="",S598="",U598="",W598=""),"",IF(OR(AND(O598&lt;&gt;"NA",O598&lt;&gt;"C",O598&lt;&gt;"NC",O598&lt;&gt;"SF",O598&lt;&gt;""),AND(Q598&lt;&gt;"NA",Q598&lt;&gt;"C",Q598&lt;&gt;"NC",Q598&lt;&gt;"SF",Q598&lt;&gt;""),AND(S598&lt;&gt;"NA",S598&lt;&gt;"C",S598&lt;&gt;"NC",S598&lt;&gt;"SF",S598&lt;&gt;""),AND(U598&lt;&gt;"NA",U598&lt;&gt;"C",U598&lt;&gt;"NC",U598&lt;&gt;"SF",U598&lt;&gt;""),AND(W598&lt;&gt;"NA",W598&lt;&gt;"C",W598&lt;&gt;"NC",W598&lt;&gt;"SF",W598&lt;&gt;"")),"FALSO",IF(AND(O598="NA",Q598="NA",S598="NA",U598="NA",W598="NA"),"NA",IF(OR(O598="NC",Q598="NC",S598="NC",U598="NC",W598="NC",O598="SF",Q598="SF",S598="SF",U598="SF",W598="SF"),"NC",IF(OR(O598="C",Q598="C",S598="C",U598="C",W598="C"),"C","")))))</f>
        <v>C</v>
      </c>
      <c r="AA598" s="197" t="str">
        <f>IF(AND(Y598="C",Z598="C"),"UTILIZOU O PDA CORRETAMENTE",IF(AND(Y598="C",Z598="NC"),"UTILIZOU O PDA CORRETAMENTE. NÃO HÁ FOTOS DE TODAS AS ETAPAS",IF(AND(Y598="NC",Z598="NC"),"NÃO UTILIZOU O PDA",IF(AND(Y598="NA",Z598="NA"),"NÃO AVALIADO POR FALHA DE SINCRONISMO"))))</f>
        <v>UTILIZOU O PDA CORRETAMENTE</v>
      </c>
      <c r="AB598" s="90" t="s">
        <v>207</v>
      </c>
      <c r="AC598" s="158" t="s">
        <v>6</v>
      </c>
      <c r="AD598" s="150" t="str">
        <f>E598</f>
        <v>SÃO PAULO</v>
      </c>
      <c r="AE598" s="93" t="s">
        <v>64</v>
      </c>
    </row>
    <row r="599" spans="1:31" ht="30" customHeight="1">
      <c r="A599" s="162" t="s">
        <v>201</v>
      </c>
      <c r="B599" s="176">
        <v>2692117317</v>
      </c>
      <c r="C599" s="176" t="s">
        <v>128</v>
      </c>
      <c r="D599" s="176" t="s">
        <v>64</v>
      </c>
      <c r="E599" s="176" t="s">
        <v>5</v>
      </c>
      <c r="F599" s="176" t="s">
        <v>2130</v>
      </c>
      <c r="G599" s="176">
        <v>44</v>
      </c>
      <c r="H599" s="176" t="s">
        <v>208</v>
      </c>
      <c r="I599" s="176" t="s">
        <v>390</v>
      </c>
      <c r="J599" s="176" t="s">
        <v>1591</v>
      </c>
      <c r="K599" s="176" t="s">
        <v>217</v>
      </c>
      <c r="L599" s="204">
        <v>46027.469444444447</v>
      </c>
      <c r="M599" s="204">
        <v>46027.472222222219</v>
      </c>
      <c r="N599" s="176" t="s">
        <v>1623</v>
      </c>
      <c r="O599" s="155" t="s">
        <v>207</v>
      </c>
      <c r="P599" s="62"/>
      <c r="Q599" s="144" t="s">
        <v>207</v>
      </c>
      <c r="R599" s="62"/>
      <c r="S599" s="144" t="s">
        <v>207</v>
      </c>
      <c r="T599" s="62"/>
      <c r="U599" s="144" t="s">
        <v>207</v>
      </c>
      <c r="V599" s="62"/>
      <c r="W599" s="144" t="s">
        <v>207</v>
      </c>
      <c r="X599" s="90"/>
      <c r="Y599" s="144" t="s">
        <v>207</v>
      </c>
      <c r="Z599" s="177" t="str">
        <f>IF(AND(O599="",Q599="",S599="",U599="",W599=""),"",IF(OR(AND(O599&lt;&gt;"NA",O599&lt;&gt;"C",O599&lt;&gt;"NC",O599&lt;&gt;"SF",O599&lt;&gt;""),AND(Q599&lt;&gt;"NA",Q599&lt;&gt;"C",Q599&lt;&gt;"NC",Q599&lt;&gt;"SF",Q599&lt;&gt;""),AND(S599&lt;&gt;"NA",S599&lt;&gt;"C",S599&lt;&gt;"NC",S599&lt;&gt;"SF",S599&lt;&gt;""),AND(U599&lt;&gt;"NA",U599&lt;&gt;"C",U599&lt;&gt;"NC",U599&lt;&gt;"SF",U599&lt;&gt;""),AND(W599&lt;&gt;"NA",W599&lt;&gt;"C",W599&lt;&gt;"NC",W599&lt;&gt;"SF",W599&lt;&gt;"")),"FALSO",IF(AND(O599="NA",Q599="NA",S599="NA",U599="NA",W599="NA"),"NA",IF(OR(O599="NC",Q599="NC",S599="NC",U599="NC",W599="NC",O599="SF",Q599="SF",S599="SF",U599="SF",W599="SF"),"NC",IF(OR(O599="C",Q599="C",S599="C",U599="C",W599="C"),"C","")))))</f>
        <v>C</v>
      </c>
      <c r="AA599" s="197" t="str">
        <f>IF(AND(Y599="C",Z599="C"),"UTILIZOU O PDA CORRETAMENTE",IF(AND(Y599="C",Z599="NC"),"UTILIZOU O PDA CORRETAMENTE. NÃO HÁ FOTOS DE TODAS AS ETAPAS",IF(AND(Y599="NC",Z599="NC"),"NÃO UTILIZOU O PDA",IF(AND(Y599="NA",Z599="NA"),"NÃO AVALIADO POR FALHA DE SINCRONISMO"))))</f>
        <v>UTILIZOU O PDA CORRETAMENTE</v>
      </c>
      <c r="AB599" s="144" t="s">
        <v>207</v>
      </c>
      <c r="AC599" s="158" t="s">
        <v>6</v>
      </c>
      <c r="AD599" s="150" t="str">
        <f>E599</f>
        <v>SÃO PAULO</v>
      </c>
      <c r="AE599" s="93" t="s">
        <v>64</v>
      </c>
    </row>
    <row r="600" spans="1:31" ht="30" customHeight="1">
      <c r="A600" s="162" t="s">
        <v>201</v>
      </c>
      <c r="B600" s="176">
        <v>2692117317</v>
      </c>
      <c r="C600" s="176" t="s">
        <v>128</v>
      </c>
      <c r="D600" s="176" t="s">
        <v>64</v>
      </c>
      <c r="E600" s="176" t="s">
        <v>5</v>
      </c>
      <c r="F600" s="176" t="s">
        <v>2130</v>
      </c>
      <c r="G600" s="176">
        <v>44</v>
      </c>
      <c r="H600" s="176" t="s">
        <v>208</v>
      </c>
      <c r="I600" s="176" t="s">
        <v>390</v>
      </c>
      <c r="J600" s="176" t="s">
        <v>1591</v>
      </c>
      <c r="K600" s="176" t="s">
        <v>217</v>
      </c>
      <c r="L600" s="204">
        <v>46027.469444444447</v>
      </c>
      <c r="M600" s="204">
        <v>46027.472222222219</v>
      </c>
      <c r="N600" s="176" t="s">
        <v>1623</v>
      </c>
      <c r="O600" s="155" t="s">
        <v>207</v>
      </c>
      <c r="P600" s="62"/>
      <c r="Q600" s="144" t="s">
        <v>207</v>
      </c>
      <c r="R600" s="62"/>
      <c r="S600" s="144" t="s">
        <v>207</v>
      </c>
      <c r="T600" s="62"/>
      <c r="U600" s="144" t="s">
        <v>207</v>
      </c>
      <c r="V600" s="62"/>
      <c r="W600" s="144" t="s">
        <v>207</v>
      </c>
      <c r="X600" s="90"/>
      <c r="Y600" s="144" t="s">
        <v>207</v>
      </c>
      <c r="Z600" s="177" t="str">
        <f>IF(AND(O600="",Q600="",S600="",U600="",W600=""),"",IF(OR(AND(O600&lt;&gt;"NA",O600&lt;&gt;"C",O600&lt;&gt;"NC",O600&lt;&gt;"SF",O600&lt;&gt;""),AND(Q600&lt;&gt;"NA",Q600&lt;&gt;"C",Q600&lt;&gt;"NC",Q600&lt;&gt;"SF",Q600&lt;&gt;""),AND(S600&lt;&gt;"NA",S600&lt;&gt;"C",S600&lt;&gt;"NC",S600&lt;&gt;"SF",S600&lt;&gt;""),AND(U600&lt;&gt;"NA",U600&lt;&gt;"C",U600&lt;&gt;"NC",U600&lt;&gt;"SF",U600&lt;&gt;""),AND(W600&lt;&gt;"NA",W600&lt;&gt;"C",W600&lt;&gt;"NC",W600&lt;&gt;"SF",W600&lt;&gt;"")),"FALSO",IF(AND(O600="NA",Q600="NA",S600="NA",U600="NA",W600="NA"),"NA",IF(OR(O600="NC",Q600="NC",S600="NC",U600="NC",W600="NC",O600="SF",Q600="SF",S600="SF",U600="SF",W600="SF"),"NC",IF(OR(O600="C",Q600="C",S600="C",U600="C",W600="C"),"C","")))))</f>
        <v>C</v>
      </c>
      <c r="AA600" s="197" t="str">
        <f>IF(AND(Y600="C",Z600="C"),"UTILIZOU O PDA CORRETAMENTE",IF(AND(Y600="C",Z600="NC"),"UTILIZOU O PDA CORRETAMENTE. NÃO HÁ FOTOS DE TODAS AS ETAPAS",IF(AND(Y600="NC",Z600="NC"),"NÃO UTILIZOU O PDA",IF(AND(Y600="NA",Z600="NA"),"NÃO AVALIADO POR FALHA DE SINCRONISMO"))))</f>
        <v>UTILIZOU O PDA CORRETAMENTE</v>
      </c>
      <c r="AB600" s="90" t="s">
        <v>207</v>
      </c>
      <c r="AC600" s="158" t="s">
        <v>6</v>
      </c>
      <c r="AD600" s="150" t="str">
        <f>E600</f>
        <v>SÃO PAULO</v>
      </c>
      <c r="AE600" s="93" t="s">
        <v>64</v>
      </c>
    </row>
    <row r="601" spans="1:31" ht="30" customHeight="1">
      <c r="A601" s="162" t="s">
        <v>201</v>
      </c>
      <c r="B601" s="176">
        <v>2618297451</v>
      </c>
      <c r="C601" s="176" t="s">
        <v>128</v>
      </c>
      <c r="D601" s="176" t="s">
        <v>64</v>
      </c>
      <c r="E601" s="176" t="s">
        <v>5</v>
      </c>
      <c r="F601" s="176" t="s">
        <v>2131</v>
      </c>
      <c r="G601" s="176">
        <v>781</v>
      </c>
      <c r="H601" s="176" t="s">
        <v>211</v>
      </c>
      <c r="I601" s="176" t="s">
        <v>316</v>
      </c>
      <c r="J601" s="176" t="s">
        <v>1591</v>
      </c>
      <c r="K601" s="176" t="s">
        <v>2132</v>
      </c>
      <c r="L601" s="204">
        <v>46058.293055555558</v>
      </c>
      <c r="M601" s="204">
        <v>46058.293749999997</v>
      </c>
      <c r="N601" s="176" t="s">
        <v>226</v>
      </c>
      <c r="O601" s="155" t="s">
        <v>207</v>
      </c>
      <c r="P601" s="90"/>
      <c r="Q601" s="144" t="s">
        <v>207</v>
      </c>
      <c r="R601" s="90"/>
      <c r="S601" s="144" t="s">
        <v>207</v>
      </c>
      <c r="T601" s="90"/>
      <c r="U601" s="144" t="s">
        <v>207</v>
      </c>
      <c r="V601" s="90"/>
      <c r="W601" s="144" t="s">
        <v>207</v>
      </c>
      <c r="X601" s="90"/>
      <c r="Y601" s="144" t="s">
        <v>207</v>
      </c>
      <c r="Z601" s="177" t="str">
        <f>IF(AND(O601="",Q601="",S601="",U601="",W601=""),"",IF(OR(AND(O601&lt;&gt;"NA",O601&lt;&gt;"C",O601&lt;&gt;"NC",O601&lt;&gt;"SF",O601&lt;&gt;""),AND(Q601&lt;&gt;"NA",Q601&lt;&gt;"C",Q601&lt;&gt;"NC",Q601&lt;&gt;"SF",Q601&lt;&gt;""),AND(S601&lt;&gt;"NA",S601&lt;&gt;"C",S601&lt;&gt;"NC",S601&lt;&gt;"SF",S601&lt;&gt;""),AND(U601&lt;&gt;"NA",U601&lt;&gt;"C",U601&lt;&gt;"NC",U601&lt;&gt;"SF",U601&lt;&gt;""),AND(W601&lt;&gt;"NA",W601&lt;&gt;"C",W601&lt;&gt;"NC",W601&lt;&gt;"SF",W601&lt;&gt;"")),"FALSO",IF(AND(O601="NA",Q601="NA",S601="NA",U601="NA",W601="NA"),"NA",IF(OR(O601="NC",Q601="NC",S601="NC",U601="NC",W601="NC",O601="SF",Q601="SF",S601="SF",U601="SF",W601="SF"),"NC",IF(OR(O601="C",Q601="C",S601="C",U601="C",W601="C"),"C","")))))</f>
        <v>C</v>
      </c>
      <c r="AA601" s="197" t="str">
        <f>IF(AND(Y601="C",Z601="C"),"UTILIZOU O PDA CORRETAMENTE",IF(AND(Y601="C",Z601="NC"),"UTILIZOU O PDA CORRETAMENTE. NÃO HÁ FOTOS DE TODAS AS ETAPAS",IF(AND(Y601="NC",Z601="NC"),"NÃO UTILIZOU O PDA",IF(AND(Y601="NA",Z601="NA"),"NÃO AVALIADO POR FALHA DE SINCRONISMO"))))</f>
        <v>UTILIZOU O PDA CORRETAMENTE</v>
      </c>
      <c r="AB601" s="90" t="s">
        <v>207</v>
      </c>
      <c r="AC601" s="158" t="s">
        <v>6</v>
      </c>
      <c r="AD601" s="150" t="str">
        <f>E601</f>
        <v>SÃO PAULO</v>
      </c>
      <c r="AE601" s="93" t="s">
        <v>64</v>
      </c>
    </row>
    <row r="602" spans="1:31" ht="30" customHeight="1">
      <c r="A602" s="162" t="s">
        <v>201</v>
      </c>
      <c r="B602" s="176">
        <v>2693126272</v>
      </c>
      <c r="C602" s="176" t="s">
        <v>132</v>
      </c>
      <c r="D602" s="176" t="s">
        <v>64</v>
      </c>
      <c r="E602" s="176" t="s">
        <v>5</v>
      </c>
      <c r="F602" s="176" t="s">
        <v>2131</v>
      </c>
      <c r="G602" s="176">
        <v>713</v>
      </c>
      <c r="H602" s="176" t="s">
        <v>374</v>
      </c>
      <c r="I602" s="176" t="s">
        <v>316</v>
      </c>
      <c r="J602" s="176" t="s">
        <v>1591</v>
      </c>
      <c r="K602" s="176"/>
      <c r="L602" s="204">
        <v>46154.543055555558</v>
      </c>
      <c r="M602" s="204">
        <v>46154.54791666667</v>
      </c>
      <c r="N602" s="176" t="s">
        <v>1632</v>
      </c>
      <c r="O602" s="155" t="s">
        <v>207</v>
      </c>
      <c r="P602" s="90"/>
      <c r="Q602" s="144" t="s">
        <v>207</v>
      </c>
      <c r="R602" s="90"/>
      <c r="S602" s="144" t="s">
        <v>207</v>
      </c>
      <c r="T602" s="90"/>
      <c r="U602" s="144" t="s">
        <v>207</v>
      </c>
      <c r="V602" s="90"/>
      <c r="W602" s="144" t="s">
        <v>207</v>
      </c>
      <c r="X602" s="90"/>
      <c r="Y602" s="144" t="s">
        <v>207</v>
      </c>
      <c r="Z602" s="177" t="str">
        <f>IF(AND(O602="",Q602="",S602="",U602="",W602=""),"",IF(OR(AND(O602&lt;&gt;"NA",O602&lt;&gt;"C",O602&lt;&gt;"NC",O602&lt;&gt;"SF",O602&lt;&gt;""),AND(Q602&lt;&gt;"NA",Q602&lt;&gt;"C",Q602&lt;&gt;"NC",Q602&lt;&gt;"SF",Q602&lt;&gt;""),AND(S602&lt;&gt;"NA",S602&lt;&gt;"C",S602&lt;&gt;"NC",S602&lt;&gt;"SF",S602&lt;&gt;""),AND(U602&lt;&gt;"NA",U602&lt;&gt;"C",U602&lt;&gt;"NC",U602&lt;&gt;"SF",U602&lt;&gt;""),AND(W602&lt;&gt;"NA",W602&lt;&gt;"C",W602&lt;&gt;"NC",W602&lt;&gt;"SF",W602&lt;&gt;"")),"FALSO",IF(AND(O602="NA",Q602="NA",S602="NA",U602="NA",W602="NA"),"NA",IF(OR(O602="NC",Q602="NC",S602="NC",U602="NC",W602="NC",O602="SF",Q602="SF",S602="SF",U602="SF",W602="SF"),"NC",IF(OR(O602="C",Q602="C",S602="C",U602="C",W602="C"),"C","")))))</f>
        <v>C</v>
      </c>
      <c r="AA602" s="197" t="str">
        <f>IF(AND(Y602="C",Z602="C"),"UTILIZOU O PDA CORRETAMENTE",IF(AND(Y602="C",Z602="NC"),"UTILIZOU O PDA CORRETAMENTE. NÃO HÁ FOTOS DE TODAS AS ETAPAS",IF(AND(Y602="NC",Z602="NC"),"NÃO UTILIZOU O PDA",IF(AND(Y602="NA",Z602="NA"),"NÃO AVALIADO POR FALHA DE SINCRONISMO"))))</f>
        <v>UTILIZOU O PDA CORRETAMENTE</v>
      </c>
      <c r="AB602" s="90" t="s">
        <v>207</v>
      </c>
      <c r="AC602" s="158" t="s">
        <v>6</v>
      </c>
      <c r="AD602" s="150" t="str">
        <f>E602</f>
        <v>SÃO PAULO</v>
      </c>
      <c r="AE602" s="93" t="s">
        <v>64</v>
      </c>
    </row>
    <row r="603" spans="1:31" ht="30" customHeight="1">
      <c r="A603" s="162" t="s">
        <v>201</v>
      </c>
      <c r="B603" s="176">
        <v>2620712301</v>
      </c>
      <c r="C603" s="176" t="s">
        <v>134</v>
      </c>
      <c r="D603" s="176" t="s">
        <v>125</v>
      </c>
      <c r="E603" s="176" t="s">
        <v>5</v>
      </c>
      <c r="F603" s="176" t="s">
        <v>2131</v>
      </c>
      <c r="G603" s="176">
        <v>328</v>
      </c>
      <c r="H603" s="176" t="s">
        <v>208</v>
      </c>
      <c r="I603" s="176" t="s">
        <v>316</v>
      </c>
      <c r="J603" s="176" t="s">
        <v>1618</v>
      </c>
      <c r="K603" s="176" t="s">
        <v>217</v>
      </c>
      <c r="L603" s="204">
        <v>46158.51666666667</v>
      </c>
      <c r="M603" s="204">
        <v>46158.527083333334</v>
      </c>
      <c r="N603" s="176" t="s">
        <v>345</v>
      </c>
      <c r="O603" s="155" t="s">
        <v>207</v>
      </c>
      <c r="P603" s="90"/>
      <c r="Q603" s="144" t="s">
        <v>207</v>
      </c>
      <c r="R603" s="90"/>
      <c r="S603" s="144" t="s">
        <v>207</v>
      </c>
      <c r="T603" s="90"/>
      <c r="U603" s="144" t="s">
        <v>207</v>
      </c>
      <c r="V603" s="90"/>
      <c r="W603" s="144" t="s">
        <v>207</v>
      </c>
      <c r="X603" s="90"/>
      <c r="Y603" s="144" t="s">
        <v>207</v>
      </c>
      <c r="Z603" s="177" t="str">
        <f>IF(AND(O603="",Q603="",S603="",U603="",W603=""),"",IF(OR(AND(O603&lt;&gt;"NA",O603&lt;&gt;"C",O603&lt;&gt;"NC",O603&lt;&gt;"SF",O603&lt;&gt;""),AND(Q603&lt;&gt;"NA",Q603&lt;&gt;"C",Q603&lt;&gt;"NC",Q603&lt;&gt;"SF",Q603&lt;&gt;""),AND(S603&lt;&gt;"NA",S603&lt;&gt;"C",S603&lt;&gt;"NC",S603&lt;&gt;"SF",S603&lt;&gt;""),AND(U603&lt;&gt;"NA",U603&lt;&gt;"C",U603&lt;&gt;"NC",U603&lt;&gt;"SF",U603&lt;&gt;""),AND(W603&lt;&gt;"NA",W603&lt;&gt;"C",W603&lt;&gt;"NC",W603&lt;&gt;"SF",W603&lt;&gt;"")),"FALSO",IF(AND(O603="NA",Q603="NA",S603="NA",U603="NA",W603="NA"),"NA",IF(OR(O603="NC",Q603="NC",S603="NC",U603="NC",W603="NC",O603="SF",Q603="SF",S603="SF",U603="SF",W603="SF"),"NC",IF(OR(O603="C",Q603="C",S603="C",U603="C",W603="C"),"C","")))))</f>
        <v>C</v>
      </c>
      <c r="AA603" s="197" t="str">
        <f>IF(AND(Y603="C",Z603="C"),"UTILIZOU O PDA CORRETAMENTE",IF(AND(Y603="C",Z603="NC"),"UTILIZOU O PDA CORRETAMENTE. NÃO HÁ FOTOS DE TODAS AS ETAPAS",IF(AND(Y603="NC",Z603="NC"),"NÃO UTILIZOU O PDA",IF(AND(Y603="NA",Z603="NA"),"NÃO AVALIADO POR FALHA DE SINCRONISMO"))))</f>
        <v>UTILIZOU O PDA CORRETAMENTE</v>
      </c>
      <c r="AB603" s="90" t="s">
        <v>207</v>
      </c>
      <c r="AC603" s="158" t="s">
        <v>6</v>
      </c>
      <c r="AD603" s="150" t="str">
        <f>E603</f>
        <v>SÃO PAULO</v>
      </c>
      <c r="AE603" s="93" t="s">
        <v>64</v>
      </c>
    </row>
    <row r="604" spans="1:31" ht="30" customHeight="1">
      <c r="A604" s="162" t="s">
        <v>201</v>
      </c>
      <c r="B604" s="176">
        <v>2694225175</v>
      </c>
      <c r="C604" s="176" t="s">
        <v>1719</v>
      </c>
      <c r="D604" s="176" t="s">
        <v>64</v>
      </c>
      <c r="E604" s="176" t="s">
        <v>5</v>
      </c>
      <c r="F604" s="176" t="s">
        <v>2131</v>
      </c>
      <c r="G604" s="176">
        <v>904</v>
      </c>
      <c r="H604" s="176" t="s">
        <v>211</v>
      </c>
      <c r="I604" s="176" t="s">
        <v>316</v>
      </c>
      <c r="J604" s="176" t="s">
        <v>1721</v>
      </c>
      <c r="K604" s="176" t="s">
        <v>2133</v>
      </c>
      <c r="L604" s="204">
        <v>46169.388888888891</v>
      </c>
      <c r="M604" s="204">
        <v>46169.390277777777</v>
      </c>
      <c r="N604" s="176" t="s">
        <v>1632</v>
      </c>
      <c r="O604" s="155" t="s">
        <v>207</v>
      </c>
      <c r="P604" s="90"/>
      <c r="Q604" s="144" t="s">
        <v>207</v>
      </c>
      <c r="R604" s="90"/>
      <c r="S604" s="144" t="s">
        <v>207</v>
      </c>
      <c r="T604" s="90"/>
      <c r="U604" s="144" t="s">
        <v>207</v>
      </c>
      <c r="V604" s="90"/>
      <c r="W604" s="144" t="s">
        <v>207</v>
      </c>
      <c r="X604" s="90"/>
      <c r="Y604" s="144" t="s">
        <v>207</v>
      </c>
      <c r="Z604" s="177" t="str">
        <f>IF(AND(O604="",Q604="",S604="",U604="",W604=""),"",IF(OR(AND(O604&lt;&gt;"NA",O604&lt;&gt;"C",O604&lt;&gt;"NC",O604&lt;&gt;"SF",O604&lt;&gt;""),AND(Q604&lt;&gt;"NA",Q604&lt;&gt;"C",Q604&lt;&gt;"NC",Q604&lt;&gt;"SF",Q604&lt;&gt;""),AND(S604&lt;&gt;"NA",S604&lt;&gt;"C",S604&lt;&gt;"NC",S604&lt;&gt;"SF",S604&lt;&gt;""),AND(U604&lt;&gt;"NA",U604&lt;&gt;"C",U604&lt;&gt;"NC",U604&lt;&gt;"SF",U604&lt;&gt;""),AND(W604&lt;&gt;"NA",W604&lt;&gt;"C",W604&lt;&gt;"NC",W604&lt;&gt;"SF",W604&lt;&gt;"")),"FALSO",IF(AND(O604="NA",Q604="NA",S604="NA",U604="NA",W604="NA"),"NA",IF(OR(O604="NC",Q604="NC",S604="NC",U604="NC",W604="NC",O604="SF",Q604="SF",S604="SF",U604="SF",W604="SF"),"NC",IF(OR(O604="C",Q604="C",S604="C",U604="C",W604="C"),"C","")))))</f>
        <v>C</v>
      </c>
      <c r="AA604" s="197" t="str">
        <f>IF(AND(Y604="C",Z604="C"),"UTILIZOU O PDA CORRETAMENTE",IF(AND(Y604="C",Z604="NC"),"UTILIZOU O PDA CORRETAMENTE. NÃO HÁ FOTOS DE TODAS AS ETAPAS",IF(AND(Y604="NC",Z604="NC"),"NÃO UTILIZOU O PDA",IF(AND(Y604="NA",Z604="NA"),"NÃO AVALIADO POR FALHA DE SINCRONISMO"))))</f>
        <v>UTILIZOU O PDA CORRETAMENTE</v>
      </c>
      <c r="AB604" s="90" t="s">
        <v>207</v>
      </c>
      <c r="AC604" s="158" t="s">
        <v>6</v>
      </c>
      <c r="AD604" s="150" t="str">
        <f>E604</f>
        <v>SÃO PAULO</v>
      </c>
      <c r="AE604" s="93" t="s">
        <v>64</v>
      </c>
    </row>
    <row r="605" spans="1:31" ht="30" customHeight="1">
      <c r="A605" s="162" t="s">
        <v>201</v>
      </c>
      <c r="B605" s="176">
        <v>2692527363</v>
      </c>
      <c r="C605" s="176" t="s">
        <v>128</v>
      </c>
      <c r="D605" s="176" t="s">
        <v>64</v>
      </c>
      <c r="E605" s="176" t="s">
        <v>5</v>
      </c>
      <c r="F605" s="176" t="s">
        <v>484</v>
      </c>
      <c r="G605" s="176">
        <v>816</v>
      </c>
      <c r="H605" s="176" t="s">
        <v>374</v>
      </c>
      <c r="I605" s="176" t="s">
        <v>332</v>
      </c>
      <c r="J605" s="176" t="s">
        <v>1591</v>
      </c>
      <c r="K605" s="176"/>
      <c r="L605" s="204">
        <v>46178.593055555553</v>
      </c>
      <c r="M605" s="204">
        <v>46178.602777777778</v>
      </c>
      <c r="N605" s="176" t="s">
        <v>1617</v>
      </c>
      <c r="O605" s="155" t="s">
        <v>207</v>
      </c>
      <c r="P605" s="90"/>
      <c r="Q605" s="144" t="s">
        <v>207</v>
      </c>
      <c r="R605" s="90"/>
      <c r="S605" s="144" t="s">
        <v>207</v>
      </c>
      <c r="T605" s="90"/>
      <c r="U605" s="144" t="s">
        <v>207</v>
      </c>
      <c r="V605" s="90"/>
      <c r="W605" s="144" t="s">
        <v>207</v>
      </c>
      <c r="X605" s="90"/>
      <c r="Y605" s="144" t="s">
        <v>207</v>
      </c>
      <c r="Z605" s="177" t="str">
        <f>IF(AND(O605="",Q605="",S605="",U605="",W605=""),"",IF(OR(AND(O605&lt;&gt;"NA",O605&lt;&gt;"C",O605&lt;&gt;"NC",O605&lt;&gt;"SF",O605&lt;&gt;""),AND(Q605&lt;&gt;"NA",Q605&lt;&gt;"C",Q605&lt;&gt;"NC",Q605&lt;&gt;"SF",Q605&lt;&gt;""),AND(S605&lt;&gt;"NA",S605&lt;&gt;"C",S605&lt;&gt;"NC",S605&lt;&gt;"SF",S605&lt;&gt;""),AND(U605&lt;&gt;"NA",U605&lt;&gt;"C",U605&lt;&gt;"NC",U605&lt;&gt;"SF",U605&lt;&gt;""),AND(W605&lt;&gt;"NA",W605&lt;&gt;"C",W605&lt;&gt;"NC",W605&lt;&gt;"SF",W605&lt;&gt;"")),"FALSO",IF(AND(O605="NA",Q605="NA",S605="NA",U605="NA",W605="NA"),"NA",IF(OR(O605="NC",Q605="NC",S605="NC",U605="NC",W605="NC",O605="SF",Q605="SF",S605="SF",U605="SF",W605="SF"),"NC",IF(OR(O605="C",Q605="C",S605="C",U605="C",W605="C"),"C","")))))</f>
        <v>C</v>
      </c>
      <c r="AA605" s="197" t="str">
        <f>IF(AND(Y605="C",Z605="C"),"UTILIZOU O PDA CORRETAMENTE",IF(AND(Y605="C",Z605="NC"),"UTILIZOU O PDA CORRETAMENTE. NÃO HÁ FOTOS DE TODAS AS ETAPAS",IF(AND(Y605="NC",Z605="NC"),"NÃO UTILIZOU O PDA",IF(AND(Y605="NA",Z605="NA"),"NÃO AVALIADO POR FALHA DE SINCRONISMO"))))</f>
        <v>UTILIZOU O PDA CORRETAMENTE</v>
      </c>
      <c r="AB605" s="90" t="s">
        <v>207</v>
      </c>
      <c r="AC605" s="158" t="s">
        <v>6</v>
      </c>
      <c r="AD605" s="150" t="str">
        <f>E605</f>
        <v>SÃO PAULO</v>
      </c>
      <c r="AE605" s="93" t="s">
        <v>64</v>
      </c>
    </row>
    <row r="606" spans="1:31" ht="30" customHeight="1">
      <c r="A606" s="162" t="s">
        <v>201</v>
      </c>
      <c r="B606" s="176">
        <v>2621097150</v>
      </c>
      <c r="C606" s="176" t="s">
        <v>128</v>
      </c>
      <c r="D606" s="176" t="s">
        <v>64</v>
      </c>
      <c r="E606" s="176" t="s">
        <v>5</v>
      </c>
      <c r="F606" s="176" t="s">
        <v>481</v>
      </c>
      <c r="G606" s="176">
        <v>626</v>
      </c>
      <c r="H606" s="176"/>
      <c r="I606" s="176" t="s">
        <v>383</v>
      </c>
      <c r="J606" s="176" t="s">
        <v>1594</v>
      </c>
      <c r="K606" s="176"/>
      <c r="L606" s="204">
        <v>46162.541666666664</v>
      </c>
      <c r="M606" s="204">
        <v>46162.54583333333</v>
      </c>
      <c r="N606" s="176" t="s">
        <v>1614</v>
      </c>
      <c r="O606" s="155" t="s">
        <v>207</v>
      </c>
      <c r="P606" s="90"/>
      <c r="Q606" s="144" t="s">
        <v>207</v>
      </c>
      <c r="R606" s="90"/>
      <c r="S606" s="144" t="s">
        <v>207</v>
      </c>
      <c r="T606" s="90"/>
      <c r="U606" s="144" t="s">
        <v>207</v>
      </c>
      <c r="V606" s="90"/>
      <c r="W606" s="144" t="s">
        <v>207</v>
      </c>
      <c r="X606" s="90"/>
      <c r="Y606" s="144" t="s">
        <v>207</v>
      </c>
      <c r="Z606" s="177" t="str">
        <f>IF(AND(O606="",Q606="",S606="",U606="",W606=""),"",IF(OR(AND(O606&lt;&gt;"NA",O606&lt;&gt;"C",O606&lt;&gt;"NC",O606&lt;&gt;"SF",O606&lt;&gt;""),AND(Q606&lt;&gt;"NA",Q606&lt;&gt;"C",Q606&lt;&gt;"NC",Q606&lt;&gt;"SF",Q606&lt;&gt;""),AND(S606&lt;&gt;"NA",S606&lt;&gt;"C",S606&lt;&gt;"NC",S606&lt;&gt;"SF",S606&lt;&gt;""),AND(U606&lt;&gt;"NA",U606&lt;&gt;"C",U606&lt;&gt;"NC",U606&lt;&gt;"SF",U606&lt;&gt;""),AND(W606&lt;&gt;"NA",W606&lt;&gt;"C",W606&lt;&gt;"NC",W606&lt;&gt;"SF",W606&lt;&gt;"")),"FALSO",IF(AND(O606="NA",Q606="NA",S606="NA",U606="NA",W606="NA"),"NA",IF(OR(O606="NC",Q606="NC",S606="NC",U606="NC",W606="NC",O606="SF",Q606="SF",S606="SF",U606="SF",W606="SF"),"NC",IF(OR(O606="C",Q606="C",S606="C",U606="C",W606="C"),"C","")))))</f>
        <v>C</v>
      </c>
      <c r="AA606" s="197" t="str">
        <f>IF(AND(Y606="C",Z606="C"),"UTILIZOU O PDA CORRETAMENTE",IF(AND(Y606="C",Z606="NC"),"UTILIZOU O PDA CORRETAMENTE. NÃO HÁ FOTOS DE TODAS AS ETAPAS",IF(AND(Y606="NC",Z606="NC"),"NÃO UTILIZOU O PDA",IF(AND(Y606="NA",Z606="NA"),"NÃO AVALIADO POR FALHA DE SINCRONISMO"))))</f>
        <v>UTILIZOU O PDA CORRETAMENTE</v>
      </c>
      <c r="AB606" s="90" t="s">
        <v>207</v>
      </c>
      <c r="AC606" s="158" t="s">
        <v>6</v>
      </c>
      <c r="AD606" s="150" t="str">
        <f>E606</f>
        <v>SÃO PAULO</v>
      </c>
      <c r="AE606" s="93" t="s">
        <v>64</v>
      </c>
    </row>
    <row r="607" spans="1:31" ht="30" customHeight="1">
      <c r="A607" s="162" t="s">
        <v>201</v>
      </c>
      <c r="B607" s="176">
        <v>2619157448</v>
      </c>
      <c r="C607" s="176" t="s">
        <v>134</v>
      </c>
      <c r="D607" s="176" t="s">
        <v>125</v>
      </c>
      <c r="E607" s="176" t="s">
        <v>5</v>
      </c>
      <c r="F607" s="176" t="s">
        <v>475</v>
      </c>
      <c r="G607" s="176">
        <v>1258</v>
      </c>
      <c r="H607" s="176" t="s">
        <v>260</v>
      </c>
      <c r="I607" s="176" t="s">
        <v>316</v>
      </c>
      <c r="J607" s="176" t="s">
        <v>1618</v>
      </c>
      <c r="K607" s="224" t="s">
        <v>2134</v>
      </c>
      <c r="L607" s="204">
        <v>46208.70208333333</v>
      </c>
      <c r="M607" s="204">
        <v>46208.745833333334</v>
      </c>
      <c r="N607" s="176" t="s">
        <v>206</v>
      </c>
      <c r="O607" s="155" t="s">
        <v>207</v>
      </c>
      <c r="P607" s="90"/>
      <c r="Q607" s="144" t="s">
        <v>207</v>
      </c>
      <c r="R607" s="90"/>
      <c r="S607" s="144" t="s">
        <v>207</v>
      </c>
      <c r="T607" s="90"/>
      <c r="U607" s="144" t="s">
        <v>207</v>
      </c>
      <c r="V607" s="90"/>
      <c r="W607" s="144" t="s">
        <v>207</v>
      </c>
      <c r="X607" s="90"/>
      <c r="Y607" s="144" t="s">
        <v>207</v>
      </c>
      <c r="Z607" s="177" t="str">
        <f>IF(AND(O607="",Q607="",S607="",U607="",W607=""),"",IF(OR(AND(O607&lt;&gt;"NA",O607&lt;&gt;"C",O607&lt;&gt;"NC",O607&lt;&gt;"SF",O607&lt;&gt;""),AND(Q607&lt;&gt;"NA",Q607&lt;&gt;"C",Q607&lt;&gt;"NC",Q607&lt;&gt;"SF",Q607&lt;&gt;""),AND(S607&lt;&gt;"NA",S607&lt;&gt;"C",S607&lt;&gt;"NC",S607&lt;&gt;"SF",S607&lt;&gt;""),AND(U607&lt;&gt;"NA",U607&lt;&gt;"C",U607&lt;&gt;"NC",U607&lt;&gt;"SF",U607&lt;&gt;""),AND(W607&lt;&gt;"NA",W607&lt;&gt;"C",W607&lt;&gt;"NC",W607&lt;&gt;"SF",W607&lt;&gt;"")),"FALSO",IF(AND(O607="NA",Q607="NA",S607="NA",U607="NA",W607="NA"),"NA",IF(OR(O607="NC",Q607="NC",S607="NC",U607="NC",W607="NC",O607="SF",Q607="SF",S607="SF",U607="SF",W607="SF"),"NC",IF(OR(O607="C",Q607="C",S607="C",U607="C",W607="C"),"C","")))))</f>
        <v>C</v>
      </c>
      <c r="AA607" s="197" t="str">
        <f>IF(AND(Y607="C",Z607="C"),"UTILIZOU O PDA CORRETAMENTE",IF(AND(Y607="C",Z607="NC"),"UTILIZOU O PDA CORRETAMENTE. NÃO HÁ FOTOS DE TODAS AS ETAPAS",IF(AND(Y607="NC",Z607="NC"),"NÃO UTILIZOU O PDA",IF(AND(Y607="NA",Z607="NA"),"NÃO AVALIADO POR FALHA DE SINCRONISMO"))))</f>
        <v>UTILIZOU O PDA CORRETAMENTE</v>
      </c>
      <c r="AB607" s="90" t="s">
        <v>207</v>
      </c>
      <c r="AC607" s="158" t="s">
        <v>6</v>
      </c>
      <c r="AD607" s="150" t="str">
        <f>E607</f>
        <v>SÃO PAULO</v>
      </c>
      <c r="AE607" s="93" t="s">
        <v>64</v>
      </c>
    </row>
    <row r="608" spans="1:31" ht="30" customHeight="1">
      <c r="A608" s="162" t="s">
        <v>201</v>
      </c>
      <c r="B608" s="176">
        <v>2692847234</v>
      </c>
      <c r="C608" s="176" t="s">
        <v>128</v>
      </c>
      <c r="D608" s="176" t="s">
        <v>64</v>
      </c>
      <c r="E608" s="176" t="s">
        <v>5</v>
      </c>
      <c r="F608" s="176" t="s">
        <v>475</v>
      </c>
      <c r="G608" s="176">
        <v>151</v>
      </c>
      <c r="H608" s="176" t="s">
        <v>217</v>
      </c>
      <c r="I608" s="176" t="s">
        <v>316</v>
      </c>
      <c r="J608" s="176" t="s">
        <v>1591</v>
      </c>
      <c r="K608" s="176" t="s">
        <v>2135</v>
      </c>
      <c r="L608" s="204">
        <v>46270.525694444441</v>
      </c>
      <c r="M608" s="204">
        <v>46270.527083333334</v>
      </c>
      <c r="N608" s="176" t="s">
        <v>1657</v>
      </c>
      <c r="O608" s="155" t="s">
        <v>207</v>
      </c>
      <c r="P608" s="90"/>
      <c r="Q608" s="144" t="s">
        <v>207</v>
      </c>
      <c r="R608" s="90"/>
      <c r="S608" s="144" t="s">
        <v>207</v>
      </c>
      <c r="T608" s="90"/>
      <c r="U608" s="144" t="s">
        <v>207</v>
      </c>
      <c r="V608" s="90"/>
      <c r="W608" s="144" t="s">
        <v>207</v>
      </c>
      <c r="X608" s="90"/>
      <c r="Y608" s="144" t="s">
        <v>207</v>
      </c>
      <c r="Z608" s="177" t="str">
        <f>IF(AND(O608="",Q608="",S608="",U608="",W608=""),"",IF(OR(AND(O608&lt;&gt;"NA",O608&lt;&gt;"C",O608&lt;&gt;"NC",O608&lt;&gt;"SF",O608&lt;&gt;""),AND(Q608&lt;&gt;"NA",Q608&lt;&gt;"C",Q608&lt;&gt;"NC",Q608&lt;&gt;"SF",Q608&lt;&gt;""),AND(S608&lt;&gt;"NA",S608&lt;&gt;"C",S608&lt;&gt;"NC",S608&lt;&gt;"SF",S608&lt;&gt;""),AND(U608&lt;&gt;"NA",U608&lt;&gt;"C",U608&lt;&gt;"NC",U608&lt;&gt;"SF",U608&lt;&gt;""),AND(W608&lt;&gt;"NA",W608&lt;&gt;"C",W608&lt;&gt;"NC",W608&lt;&gt;"SF",W608&lt;&gt;"")),"FALSO",IF(AND(O608="NA",Q608="NA",S608="NA",U608="NA",W608="NA"),"NA",IF(OR(O608="NC",Q608="NC",S608="NC",U608="NC",W608="NC",O608="SF",Q608="SF",S608="SF",U608="SF",W608="SF"),"NC",IF(OR(O608="C",Q608="C",S608="C",U608="C",W608="C"),"C","")))))</f>
        <v>C</v>
      </c>
      <c r="AA608" s="197" t="str">
        <f>IF(AND(Y608="C",Z608="C"),"UTILIZOU O PDA CORRETAMENTE",IF(AND(Y608="C",Z608="NC"),"UTILIZOU O PDA CORRETAMENTE. NÃO HÁ FOTOS DE TODAS AS ETAPAS",IF(AND(Y608="NC",Z608="NC"),"NÃO UTILIZOU O PDA",IF(AND(Y608="NA",Z608="NA"),"NÃO AVALIADO POR FALHA DE SINCRONISMO"))))</f>
        <v>UTILIZOU O PDA CORRETAMENTE</v>
      </c>
      <c r="AB608" s="90" t="s">
        <v>207</v>
      </c>
      <c r="AC608" s="158" t="s">
        <v>6</v>
      </c>
      <c r="AD608" s="150" t="str">
        <f>E608</f>
        <v>SÃO PAULO</v>
      </c>
      <c r="AE608" s="93" t="s">
        <v>64</v>
      </c>
    </row>
    <row r="609" spans="1:31" ht="30" customHeight="1">
      <c r="A609" s="162" t="s">
        <v>201</v>
      </c>
      <c r="B609" s="176">
        <v>2619810801</v>
      </c>
      <c r="C609" s="176" t="s">
        <v>128</v>
      </c>
      <c r="D609" s="176" t="s">
        <v>64</v>
      </c>
      <c r="E609" s="176" t="s">
        <v>5</v>
      </c>
      <c r="F609" s="176" t="s">
        <v>475</v>
      </c>
      <c r="G609" s="176">
        <v>123</v>
      </c>
      <c r="H609" s="176" t="s">
        <v>217</v>
      </c>
      <c r="I609" s="176" t="s">
        <v>316</v>
      </c>
      <c r="J609" s="176" t="s">
        <v>1594</v>
      </c>
      <c r="K609" s="176" t="s">
        <v>217</v>
      </c>
      <c r="L609" s="204">
        <v>46331.57916666667</v>
      </c>
      <c r="M609" s="204">
        <v>46331.604166666664</v>
      </c>
      <c r="N609" s="176" t="s">
        <v>1636</v>
      </c>
      <c r="O609" s="155" t="s">
        <v>207</v>
      </c>
      <c r="P609" s="90"/>
      <c r="Q609" s="144" t="s">
        <v>207</v>
      </c>
      <c r="R609" s="90"/>
      <c r="S609" s="144" t="s">
        <v>207</v>
      </c>
      <c r="T609" s="90"/>
      <c r="U609" s="144" t="s">
        <v>207</v>
      </c>
      <c r="V609" s="90"/>
      <c r="W609" s="144" t="s">
        <v>207</v>
      </c>
      <c r="X609" s="90"/>
      <c r="Y609" s="144" t="s">
        <v>207</v>
      </c>
      <c r="Z609" s="177" t="str">
        <f>IF(AND(O609="",Q609="",S609="",U609="",W609=""),"",IF(OR(AND(O609&lt;&gt;"NA",O609&lt;&gt;"C",O609&lt;&gt;"NC",O609&lt;&gt;"SF",O609&lt;&gt;""),AND(Q609&lt;&gt;"NA",Q609&lt;&gt;"C",Q609&lt;&gt;"NC",Q609&lt;&gt;"SF",Q609&lt;&gt;""),AND(S609&lt;&gt;"NA",S609&lt;&gt;"C",S609&lt;&gt;"NC",S609&lt;&gt;"SF",S609&lt;&gt;""),AND(U609&lt;&gt;"NA",U609&lt;&gt;"C",U609&lt;&gt;"NC",U609&lt;&gt;"SF",U609&lt;&gt;""),AND(W609&lt;&gt;"NA",W609&lt;&gt;"C",W609&lt;&gt;"NC",W609&lt;&gt;"SF",W609&lt;&gt;"")),"FALSO",IF(AND(O609="NA",Q609="NA",S609="NA",U609="NA",W609="NA"),"NA",IF(OR(O609="NC",Q609="NC",S609="NC",U609="NC",W609="NC",O609="SF",Q609="SF",S609="SF",U609="SF",W609="SF"),"NC",IF(OR(O609="C",Q609="C",S609="C",U609="C",W609="C"),"C","")))))</f>
        <v>C</v>
      </c>
      <c r="AA609" s="197" t="str">
        <f>IF(AND(Y609="C",Z609="C"),"UTILIZOU O PDA CORRETAMENTE",IF(AND(Y609="C",Z609="NC"),"UTILIZOU O PDA CORRETAMENTE. NÃO HÁ FOTOS DE TODAS AS ETAPAS",IF(AND(Y609="NC",Z609="NC"),"NÃO UTILIZOU O PDA",IF(AND(Y609="NA",Z609="NA"),"NÃO AVALIADO POR FALHA DE SINCRONISMO"))))</f>
        <v>UTILIZOU O PDA CORRETAMENTE</v>
      </c>
      <c r="AB609" s="90" t="s">
        <v>207</v>
      </c>
      <c r="AC609" s="158" t="s">
        <v>6</v>
      </c>
      <c r="AD609" s="150" t="str">
        <f>E609</f>
        <v>SÃO PAULO</v>
      </c>
      <c r="AE609" s="93" t="s">
        <v>64</v>
      </c>
    </row>
    <row r="610" spans="1:31" ht="30" customHeight="1">
      <c r="A610" s="221" t="s">
        <v>201</v>
      </c>
      <c r="B610" s="222">
        <v>2620218131</v>
      </c>
      <c r="C610" s="222" t="s">
        <v>132</v>
      </c>
      <c r="D610" s="222" t="s">
        <v>64</v>
      </c>
      <c r="E610" s="222" t="s">
        <v>5</v>
      </c>
      <c r="F610" s="222" t="s">
        <v>475</v>
      </c>
      <c r="G610" s="222">
        <v>178</v>
      </c>
      <c r="H610" s="222" t="s">
        <v>2136</v>
      </c>
      <c r="I610" s="222" t="s">
        <v>316</v>
      </c>
      <c r="J610" s="222" t="s">
        <v>1591</v>
      </c>
      <c r="K610" s="222" t="s">
        <v>217</v>
      </c>
      <c r="L610" s="223">
        <v>46156.436805555553</v>
      </c>
      <c r="M610" s="223">
        <v>46156.447916666664</v>
      </c>
      <c r="N610" s="222" t="s">
        <v>1636</v>
      </c>
      <c r="O610" s="155" t="s">
        <v>207</v>
      </c>
      <c r="P610" s="90"/>
      <c r="Q610" s="144" t="s">
        <v>207</v>
      </c>
      <c r="R610" s="90"/>
      <c r="S610" s="144" t="s">
        <v>207</v>
      </c>
      <c r="T610" s="90"/>
      <c r="U610" s="144" t="s">
        <v>207</v>
      </c>
      <c r="V610" s="90"/>
      <c r="W610" s="144" t="s">
        <v>207</v>
      </c>
      <c r="X610" s="90"/>
      <c r="Y610" s="144" t="s">
        <v>207</v>
      </c>
      <c r="Z610" s="177" t="str">
        <f>IF(AND(O610="",Q610="",S610="",U610="",W610=""),"",IF(OR(AND(O610&lt;&gt;"NA",O610&lt;&gt;"C",O610&lt;&gt;"NC",O610&lt;&gt;"SF",O610&lt;&gt;""),AND(Q610&lt;&gt;"NA",Q610&lt;&gt;"C",Q610&lt;&gt;"NC",Q610&lt;&gt;"SF",Q610&lt;&gt;""),AND(S610&lt;&gt;"NA",S610&lt;&gt;"C",S610&lt;&gt;"NC",S610&lt;&gt;"SF",S610&lt;&gt;""),AND(U610&lt;&gt;"NA",U610&lt;&gt;"C",U610&lt;&gt;"NC",U610&lt;&gt;"SF",U610&lt;&gt;""),AND(W610&lt;&gt;"NA",W610&lt;&gt;"C",W610&lt;&gt;"NC",W610&lt;&gt;"SF",W610&lt;&gt;"")),"FALSO",IF(AND(O610="NA",Q610="NA",S610="NA",U610="NA",W610="NA"),"NA",IF(OR(O610="NC",Q610="NC",S610="NC",U610="NC",W610="NC",O610="SF",Q610="SF",S610="SF",U610="SF",W610="SF"),"NC",IF(OR(O610="C",Q610="C",S610="C",U610="C",W610="C"),"C","")))))</f>
        <v>C</v>
      </c>
      <c r="AA610" s="197" t="str">
        <f>IF(AND(Y610="C",Z610="C"),"UTILIZOU O PDA CORRETAMENTE",IF(AND(Y610="C",Z610="NC"),"UTILIZOU O PDA CORRETAMENTE. NÃO HÁ FOTOS DE TODAS AS ETAPAS",IF(AND(Y610="NC",Z610="NC"),"NÃO UTILIZOU O PDA",IF(AND(Y610="NA",Z610="NA"),"NÃO AVALIADO POR FALHA DE SINCRONISMO"))))</f>
        <v>UTILIZOU O PDA CORRETAMENTE</v>
      </c>
      <c r="AB610" s="90" t="s">
        <v>207</v>
      </c>
      <c r="AC610" s="158" t="s">
        <v>6</v>
      </c>
      <c r="AD610" s="150" t="str">
        <f>E610</f>
        <v>SÃO PAULO</v>
      </c>
      <c r="AE610" s="93" t="s">
        <v>64</v>
      </c>
    </row>
    <row r="611" spans="1:31" ht="30" customHeight="1">
      <c r="A611" s="162" t="s">
        <v>201</v>
      </c>
      <c r="B611" s="176">
        <v>2620017961</v>
      </c>
      <c r="C611" s="176" t="s">
        <v>132</v>
      </c>
      <c r="D611" s="176" t="s">
        <v>64</v>
      </c>
      <c r="E611" s="176" t="s">
        <v>5</v>
      </c>
      <c r="F611" s="176" t="s">
        <v>475</v>
      </c>
      <c r="G611" s="176">
        <v>2045</v>
      </c>
      <c r="H611" s="176" t="s">
        <v>374</v>
      </c>
      <c r="I611" s="176" t="s">
        <v>316</v>
      </c>
      <c r="J611" s="176" t="s">
        <v>1591</v>
      </c>
      <c r="K611" s="176"/>
      <c r="L611" s="204">
        <v>46155.378472222219</v>
      </c>
      <c r="M611" s="204">
        <v>46155.386805555558</v>
      </c>
      <c r="N611" s="176" t="s">
        <v>1632</v>
      </c>
      <c r="O611" s="155" t="s">
        <v>207</v>
      </c>
      <c r="P611" s="90"/>
      <c r="Q611" s="144" t="s">
        <v>207</v>
      </c>
      <c r="R611" s="90"/>
      <c r="S611" s="144" t="s">
        <v>207</v>
      </c>
      <c r="T611" s="90"/>
      <c r="U611" s="144" t="s">
        <v>207</v>
      </c>
      <c r="V611" s="90"/>
      <c r="W611" s="144" t="s">
        <v>207</v>
      </c>
      <c r="X611" s="90"/>
      <c r="Y611" s="144" t="s">
        <v>207</v>
      </c>
      <c r="Z611" s="177" t="str">
        <f>IF(AND(O611="",Q611="",S611="",U611="",W611=""),"",IF(OR(AND(O611&lt;&gt;"NA",O611&lt;&gt;"C",O611&lt;&gt;"NC",O611&lt;&gt;"SF",O611&lt;&gt;""),AND(Q611&lt;&gt;"NA",Q611&lt;&gt;"C",Q611&lt;&gt;"NC",Q611&lt;&gt;"SF",Q611&lt;&gt;""),AND(S611&lt;&gt;"NA",S611&lt;&gt;"C",S611&lt;&gt;"NC",S611&lt;&gt;"SF",S611&lt;&gt;""),AND(U611&lt;&gt;"NA",U611&lt;&gt;"C",U611&lt;&gt;"NC",U611&lt;&gt;"SF",U611&lt;&gt;""),AND(W611&lt;&gt;"NA",W611&lt;&gt;"C",W611&lt;&gt;"NC",W611&lt;&gt;"SF",W611&lt;&gt;"")),"FALSO",IF(AND(O611="NA",Q611="NA",S611="NA",U611="NA",W611="NA"),"NA",IF(OR(O611="NC",Q611="NC",S611="NC",U611="NC",W611="NC",O611="SF",Q611="SF",S611="SF",U611="SF",W611="SF"),"NC",IF(OR(O611="C",Q611="C",S611="C",U611="C",W611="C"),"C","")))))</f>
        <v>C</v>
      </c>
      <c r="AA611" s="197" t="str">
        <f>IF(AND(Y611="C",Z611="C"),"UTILIZOU O PDA CORRETAMENTE",IF(AND(Y611="C",Z611="NC"),"UTILIZOU O PDA CORRETAMENTE. NÃO HÁ FOTOS DE TODAS AS ETAPAS",IF(AND(Y611="NC",Z611="NC"),"NÃO UTILIZOU O PDA",IF(AND(Y611="NA",Z611="NA"),"NÃO AVALIADO POR FALHA DE SINCRONISMO"))))</f>
        <v>UTILIZOU O PDA CORRETAMENTE</v>
      </c>
      <c r="AB611" s="90" t="s">
        <v>207</v>
      </c>
      <c r="AC611" s="158" t="s">
        <v>6</v>
      </c>
      <c r="AD611" s="150" t="str">
        <f>E611</f>
        <v>SÃO PAULO</v>
      </c>
      <c r="AE611" s="93" t="s">
        <v>64</v>
      </c>
    </row>
    <row r="612" spans="1:31" ht="30" customHeight="1">
      <c r="A612" s="162" t="s">
        <v>201</v>
      </c>
      <c r="B612" s="176">
        <v>2620538629</v>
      </c>
      <c r="C612" s="176" t="s">
        <v>134</v>
      </c>
      <c r="D612" s="176" t="s">
        <v>125</v>
      </c>
      <c r="E612" s="176" t="s">
        <v>5</v>
      </c>
      <c r="F612" s="176" t="s">
        <v>475</v>
      </c>
      <c r="G612" s="176">
        <v>123</v>
      </c>
      <c r="H612" s="176"/>
      <c r="I612" s="176" t="s">
        <v>316</v>
      </c>
      <c r="J612" s="176" t="s">
        <v>1618</v>
      </c>
      <c r="K612" s="176" t="s">
        <v>2137</v>
      </c>
      <c r="L612" s="204">
        <v>46157.611805555556</v>
      </c>
      <c r="M612" s="204">
        <v>46157.613194444442</v>
      </c>
      <c r="N612" s="176" t="s">
        <v>229</v>
      </c>
      <c r="O612" s="155" t="s">
        <v>230</v>
      </c>
      <c r="P612" s="90"/>
      <c r="Q612" s="144" t="s">
        <v>230</v>
      </c>
      <c r="R612" s="90"/>
      <c r="S612" s="144" t="s">
        <v>230</v>
      </c>
      <c r="T612" s="90"/>
      <c r="U612" s="144" t="s">
        <v>230</v>
      </c>
      <c r="V612" s="90"/>
      <c r="W612" s="144" t="s">
        <v>230</v>
      </c>
      <c r="X612" s="90"/>
      <c r="Y612" s="144" t="s">
        <v>231</v>
      </c>
      <c r="Z612" s="177" t="str">
        <f>IF(AND(O612="",Q612="",S612="",U612="",W612=""),"",IF(OR(AND(O612&lt;&gt;"NA",O612&lt;&gt;"C",O612&lt;&gt;"NC",O612&lt;&gt;"SF",O612&lt;&gt;""),AND(Q612&lt;&gt;"NA",Q612&lt;&gt;"C",Q612&lt;&gt;"NC",Q612&lt;&gt;"SF",Q612&lt;&gt;""),AND(S612&lt;&gt;"NA",S612&lt;&gt;"C",S612&lt;&gt;"NC",S612&lt;&gt;"SF",S612&lt;&gt;""),AND(U612&lt;&gt;"NA",U612&lt;&gt;"C",U612&lt;&gt;"NC",U612&lt;&gt;"SF",U612&lt;&gt;""),AND(W612&lt;&gt;"NA",W612&lt;&gt;"C",W612&lt;&gt;"NC",W612&lt;&gt;"SF",W612&lt;&gt;"")),"FALSO",IF(AND(O612="NA",Q612="NA",S612="NA",U612="NA",W612="NA"),"NA",IF(OR(O612="NC",Q612="NC",S612="NC",U612="NC",W612="NC",O612="SF",Q612="SF",S612="SF",U612="SF",W612="SF"),"NC",IF(OR(O612="C",Q612="C",S612="C",U612="C",W612="C"),"C","")))))</f>
        <v>NC</v>
      </c>
      <c r="AA612" s="197" t="str">
        <f>IF(AND(Y612="C",Z612="C"),"UTILIZOU O PDA CORRETAMENTE",IF(AND(Y612="C",Z612="NC"),"UTILIZOU O PDA CORRETAMENTE. NÃO HÁ FOTOS DE TODAS AS ETAPAS",IF(AND(Y612="NC",Z612="NC"),"NÃO UTILIZOU O PDA",IF(AND(Y612="NA",Z612="NA"),"NÃO AVALIADO POR FALHA DE SINCRONISMO"))))</f>
        <v>NÃO UTILIZOU O PDA</v>
      </c>
      <c r="AB612" s="90" t="s">
        <v>207</v>
      </c>
      <c r="AC612" s="158" t="s">
        <v>6</v>
      </c>
      <c r="AD612" s="150" t="str">
        <f>E612</f>
        <v>SÃO PAULO</v>
      </c>
      <c r="AE612" s="93" t="s">
        <v>64</v>
      </c>
    </row>
    <row r="613" spans="1:31" ht="30" customHeight="1">
      <c r="A613" s="162" t="s">
        <v>201</v>
      </c>
      <c r="B613" s="176">
        <v>2618793911</v>
      </c>
      <c r="C613" s="176" t="s">
        <v>128</v>
      </c>
      <c r="D613" s="176" t="s">
        <v>64</v>
      </c>
      <c r="E613" s="176" t="s">
        <v>5</v>
      </c>
      <c r="F613" s="176" t="s">
        <v>2138</v>
      </c>
      <c r="G613" s="176">
        <v>35</v>
      </c>
      <c r="H613" s="176" t="s">
        <v>217</v>
      </c>
      <c r="I613" s="176" t="s">
        <v>223</v>
      </c>
      <c r="J613" s="176" t="s">
        <v>1594</v>
      </c>
      <c r="K613" s="176" t="s">
        <v>217</v>
      </c>
      <c r="L613" s="204">
        <v>46178.361805555556</v>
      </c>
      <c r="M613" s="204">
        <v>46178.367361111108</v>
      </c>
      <c r="N613" s="176" t="s">
        <v>1632</v>
      </c>
      <c r="O613" s="155" t="s">
        <v>207</v>
      </c>
      <c r="P613" s="90"/>
      <c r="Q613" s="144" t="s">
        <v>207</v>
      </c>
      <c r="R613" s="90"/>
      <c r="S613" s="144" t="s">
        <v>207</v>
      </c>
      <c r="T613" s="90"/>
      <c r="U613" s="144" t="s">
        <v>207</v>
      </c>
      <c r="V613" s="90"/>
      <c r="W613" s="144" t="s">
        <v>207</v>
      </c>
      <c r="X613" s="90"/>
      <c r="Y613" s="144" t="s">
        <v>207</v>
      </c>
      <c r="Z613" s="177" t="str">
        <f>IF(AND(O613="",Q613="",S613="",U613="",W613=""),"",IF(OR(AND(O613&lt;&gt;"NA",O613&lt;&gt;"C",O613&lt;&gt;"NC",O613&lt;&gt;"SF",O613&lt;&gt;""),AND(Q613&lt;&gt;"NA",Q613&lt;&gt;"C",Q613&lt;&gt;"NC",Q613&lt;&gt;"SF",Q613&lt;&gt;""),AND(S613&lt;&gt;"NA",S613&lt;&gt;"C",S613&lt;&gt;"NC",S613&lt;&gt;"SF",S613&lt;&gt;""),AND(U613&lt;&gt;"NA",U613&lt;&gt;"C",U613&lt;&gt;"NC",U613&lt;&gt;"SF",U613&lt;&gt;""),AND(W613&lt;&gt;"NA",W613&lt;&gt;"C",W613&lt;&gt;"NC",W613&lt;&gt;"SF",W613&lt;&gt;"")),"FALSO",IF(AND(O613="NA",Q613="NA",S613="NA",U613="NA",W613="NA"),"NA",IF(OR(O613="NC",Q613="NC",S613="NC",U613="NC",W613="NC",O613="SF",Q613="SF",S613="SF",U613="SF",W613="SF"),"NC",IF(OR(O613="C",Q613="C",S613="C",U613="C",W613="C"),"C","")))))</f>
        <v>C</v>
      </c>
      <c r="AA613" s="197" t="str">
        <f>IF(AND(Y613="C",Z613="C"),"UTILIZOU O PDA CORRETAMENTE",IF(AND(Y613="C",Z613="NC"),"UTILIZOU O PDA CORRETAMENTE. NÃO HÁ FOTOS DE TODAS AS ETAPAS",IF(AND(Y613="NC",Z613="NC"),"NÃO UTILIZOU O PDA",IF(AND(Y613="NA",Z613="NA"),"NÃO AVALIADO POR FALHA DE SINCRONISMO"))))</f>
        <v>UTILIZOU O PDA CORRETAMENTE</v>
      </c>
      <c r="AB613" s="90" t="s">
        <v>207</v>
      </c>
      <c r="AC613" s="158" t="s">
        <v>6</v>
      </c>
      <c r="AD613" s="150" t="str">
        <f>E613</f>
        <v>SÃO PAULO</v>
      </c>
      <c r="AE613" s="93" t="s">
        <v>64</v>
      </c>
    </row>
    <row r="614" spans="1:31" ht="30" customHeight="1">
      <c r="A614" s="162" t="s">
        <v>201</v>
      </c>
      <c r="B614" s="176">
        <v>2620185041</v>
      </c>
      <c r="C614" s="176" t="s">
        <v>128</v>
      </c>
      <c r="D614" s="176" t="s">
        <v>64</v>
      </c>
      <c r="E614" s="176" t="s">
        <v>5</v>
      </c>
      <c r="F614" s="176" t="s">
        <v>875</v>
      </c>
      <c r="G614" s="176">
        <v>120</v>
      </c>
      <c r="H614" s="176"/>
      <c r="I614" s="176" t="s">
        <v>223</v>
      </c>
      <c r="J614" s="176" t="s">
        <v>1618</v>
      </c>
      <c r="K614" s="176"/>
      <c r="L614" s="204">
        <v>46155.575694444444</v>
      </c>
      <c r="M614" s="204">
        <v>46155.620833333334</v>
      </c>
      <c r="N614" s="176" t="s">
        <v>1131</v>
      </c>
      <c r="O614" s="155" t="s">
        <v>207</v>
      </c>
      <c r="P614" s="90"/>
      <c r="Q614" s="144" t="s">
        <v>207</v>
      </c>
      <c r="R614" s="90"/>
      <c r="S614" s="144" t="s">
        <v>207</v>
      </c>
      <c r="T614" s="90"/>
      <c r="U614" s="144" t="s">
        <v>207</v>
      </c>
      <c r="V614" s="90"/>
      <c r="W614" s="144" t="s">
        <v>207</v>
      </c>
      <c r="X614" s="90"/>
      <c r="Y614" s="144" t="s">
        <v>207</v>
      </c>
      <c r="Z614" s="177" t="str">
        <f>IF(AND(O614="",Q614="",S614="",U614="",W614=""),"",IF(OR(AND(O614&lt;&gt;"NA",O614&lt;&gt;"C",O614&lt;&gt;"NC",O614&lt;&gt;"SF",O614&lt;&gt;""),AND(Q614&lt;&gt;"NA",Q614&lt;&gt;"C",Q614&lt;&gt;"NC",Q614&lt;&gt;"SF",Q614&lt;&gt;""),AND(S614&lt;&gt;"NA",S614&lt;&gt;"C",S614&lt;&gt;"NC",S614&lt;&gt;"SF",S614&lt;&gt;""),AND(U614&lt;&gt;"NA",U614&lt;&gt;"C",U614&lt;&gt;"NC",U614&lt;&gt;"SF",U614&lt;&gt;""),AND(W614&lt;&gt;"NA",W614&lt;&gt;"C",W614&lt;&gt;"NC",W614&lt;&gt;"SF",W614&lt;&gt;"")),"FALSO",IF(AND(O614="NA",Q614="NA",S614="NA",U614="NA",W614="NA"),"NA",IF(OR(O614="NC",Q614="NC",S614="NC",U614="NC",W614="NC",O614="SF",Q614="SF",S614="SF",U614="SF",W614="SF"),"NC",IF(OR(O614="C",Q614="C",S614="C",U614="C",W614="C"),"C","")))))</f>
        <v>C</v>
      </c>
      <c r="AA614" s="197" t="str">
        <f>IF(AND(Y614="C",Z614="C"),"UTILIZOU O PDA CORRETAMENTE",IF(AND(Y614="C",Z614="NC"),"UTILIZOU O PDA CORRETAMENTE. NÃO HÁ FOTOS DE TODAS AS ETAPAS",IF(AND(Y614="NC",Z614="NC"),"NÃO UTILIZOU O PDA",IF(AND(Y614="NA",Z614="NA"),"NÃO AVALIADO POR FALHA DE SINCRONISMO"))))</f>
        <v>UTILIZOU O PDA CORRETAMENTE</v>
      </c>
      <c r="AB614" s="90" t="s">
        <v>207</v>
      </c>
      <c r="AC614" s="158" t="s">
        <v>6</v>
      </c>
      <c r="AD614" s="150" t="str">
        <f>E614</f>
        <v>SÃO PAULO</v>
      </c>
      <c r="AE614" s="93" t="s">
        <v>64</v>
      </c>
    </row>
    <row r="615" spans="1:31" ht="30" customHeight="1">
      <c r="A615" s="162" t="s">
        <v>201</v>
      </c>
      <c r="B615" s="176">
        <v>2692128717</v>
      </c>
      <c r="C615" s="176" t="s">
        <v>128</v>
      </c>
      <c r="D615" s="176" t="s">
        <v>64</v>
      </c>
      <c r="E615" s="176" t="s">
        <v>5</v>
      </c>
      <c r="F615" s="176" t="s">
        <v>2139</v>
      </c>
      <c r="G615" s="176">
        <v>25</v>
      </c>
      <c r="H615" s="176" t="s">
        <v>208</v>
      </c>
      <c r="I615" s="176" t="s">
        <v>261</v>
      </c>
      <c r="J615" s="176" t="s">
        <v>1594</v>
      </c>
      <c r="K615" s="176" t="s">
        <v>217</v>
      </c>
      <c r="L615" s="204">
        <v>46027.625</v>
      </c>
      <c r="M615" s="204">
        <v>46027.625</v>
      </c>
      <c r="N615" s="176" t="s">
        <v>1592</v>
      </c>
      <c r="O615" s="155" t="s">
        <v>207</v>
      </c>
      <c r="P615" s="90"/>
      <c r="Q615" s="144" t="s">
        <v>207</v>
      </c>
      <c r="R615" s="90"/>
      <c r="S615" s="144" t="s">
        <v>207</v>
      </c>
      <c r="T615" s="90"/>
      <c r="U615" s="144" t="s">
        <v>207</v>
      </c>
      <c r="V615" s="90"/>
      <c r="W615" s="144" t="s">
        <v>207</v>
      </c>
      <c r="X615" s="90"/>
      <c r="Y615" s="144" t="s">
        <v>207</v>
      </c>
      <c r="Z615" s="177" t="str">
        <f>IF(AND(O615="",Q615="",S615="",U615="",W615=""),"",IF(OR(AND(O615&lt;&gt;"NA",O615&lt;&gt;"C",O615&lt;&gt;"NC",O615&lt;&gt;"SF",O615&lt;&gt;""),AND(Q615&lt;&gt;"NA",Q615&lt;&gt;"C",Q615&lt;&gt;"NC",Q615&lt;&gt;"SF",Q615&lt;&gt;""),AND(S615&lt;&gt;"NA",S615&lt;&gt;"C",S615&lt;&gt;"NC",S615&lt;&gt;"SF",S615&lt;&gt;""),AND(U615&lt;&gt;"NA",U615&lt;&gt;"C",U615&lt;&gt;"NC",U615&lt;&gt;"SF",U615&lt;&gt;""),AND(W615&lt;&gt;"NA",W615&lt;&gt;"C",W615&lt;&gt;"NC",W615&lt;&gt;"SF",W615&lt;&gt;"")),"FALSO",IF(AND(O615="NA",Q615="NA",S615="NA",U615="NA",W615="NA"),"NA",IF(OR(O615="NC",Q615="NC",S615="NC",U615="NC",W615="NC",O615="SF",Q615="SF",S615="SF",U615="SF",W615="SF"),"NC",IF(OR(O615="C",Q615="C",S615="C",U615="C",W615="C"),"C","")))))</f>
        <v>C</v>
      </c>
      <c r="AA615" s="197" t="str">
        <f>IF(AND(Y615="C",Z615="C"),"UTILIZOU O PDA CORRETAMENTE",IF(AND(Y615="C",Z615="NC"),"UTILIZOU O PDA CORRETAMENTE. NÃO HÁ FOTOS DE TODAS AS ETAPAS",IF(AND(Y615="NC",Z615="NC"),"NÃO UTILIZOU O PDA",IF(AND(Y615="NA",Z615="NA"),"NÃO AVALIADO POR FALHA DE SINCRONISMO"))))</f>
        <v>UTILIZOU O PDA CORRETAMENTE</v>
      </c>
      <c r="AB615" s="90" t="s">
        <v>207</v>
      </c>
      <c r="AC615" s="158" t="s">
        <v>6</v>
      </c>
      <c r="AD615" s="150" t="str">
        <f>E615</f>
        <v>SÃO PAULO</v>
      </c>
      <c r="AE615" s="93" t="s">
        <v>64</v>
      </c>
    </row>
    <row r="616" spans="1:31" ht="30" customHeight="1">
      <c r="A616" s="162" t="s">
        <v>201</v>
      </c>
      <c r="B616" s="176">
        <v>2618417970</v>
      </c>
      <c r="C616" s="176" t="s">
        <v>132</v>
      </c>
      <c r="D616" s="176" t="s">
        <v>64</v>
      </c>
      <c r="E616" s="176" t="s">
        <v>5</v>
      </c>
      <c r="F616" s="176" t="s">
        <v>2140</v>
      </c>
      <c r="G616" s="176">
        <v>58</v>
      </c>
      <c r="H616" s="176" t="s">
        <v>203</v>
      </c>
      <c r="I616" s="176" t="s">
        <v>401</v>
      </c>
      <c r="J616" s="176" t="s">
        <v>1591</v>
      </c>
      <c r="K616" s="176"/>
      <c r="L616" s="204">
        <v>46117.390277777777</v>
      </c>
      <c r="M616" s="204">
        <v>46117.397916666669</v>
      </c>
      <c r="N616" s="176" t="s">
        <v>1592</v>
      </c>
      <c r="O616" s="155" t="s">
        <v>207</v>
      </c>
      <c r="P616" s="90"/>
      <c r="Q616" s="144" t="s">
        <v>207</v>
      </c>
      <c r="R616" s="90"/>
      <c r="S616" s="144" t="s">
        <v>207</v>
      </c>
      <c r="T616" s="90"/>
      <c r="U616" s="144" t="s">
        <v>207</v>
      </c>
      <c r="V616" s="90"/>
      <c r="W616" s="144" t="s">
        <v>207</v>
      </c>
      <c r="X616" s="90"/>
      <c r="Y616" s="144" t="s">
        <v>207</v>
      </c>
      <c r="Z616" s="177" t="str">
        <f>IF(AND(O616="",Q616="",S616="",U616="",W616=""),"",IF(OR(AND(O616&lt;&gt;"NA",O616&lt;&gt;"C",O616&lt;&gt;"NC",O616&lt;&gt;"SF",O616&lt;&gt;""),AND(Q616&lt;&gt;"NA",Q616&lt;&gt;"C",Q616&lt;&gt;"NC",Q616&lt;&gt;"SF",Q616&lt;&gt;""),AND(S616&lt;&gt;"NA",S616&lt;&gt;"C",S616&lt;&gt;"NC",S616&lt;&gt;"SF",S616&lt;&gt;""),AND(U616&lt;&gt;"NA",U616&lt;&gt;"C",U616&lt;&gt;"NC",U616&lt;&gt;"SF",U616&lt;&gt;""),AND(W616&lt;&gt;"NA",W616&lt;&gt;"C",W616&lt;&gt;"NC",W616&lt;&gt;"SF",W616&lt;&gt;"")),"FALSO",IF(AND(O616="NA",Q616="NA",S616="NA",U616="NA",W616="NA"),"NA",IF(OR(O616="NC",Q616="NC",S616="NC",U616="NC",W616="NC",O616="SF",Q616="SF",S616="SF",U616="SF",W616="SF"),"NC",IF(OR(O616="C",Q616="C",S616="C",U616="C",W616="C"),"C","")))))</f>
        <v>C</v>
      </c>
      <c r="AA616" s="197" t="str">
        <f>IF(AND(Y616="C",Z616="C"),"UTILIZOU O PDA CORRETAMENTE",IF(AND(Y616="C",Z616="NC"),"UTILIZOU O PDA CORRETAMENTE. NÃO HÁ FOTOS DE TODAS AS ETAPAS",IF(AND(Y616="NC",Z616="NC"),"NÃO UTILIZOU O PDA",IF(AND(Y616="NA",Z616="NA"),"NÃO AVALIADO POR FALHA DE SINCRONISMO"))))</f>
        <v>UTILIZOU O PDA CORRETAMENTE</v>
      </c>
      <c r="AB616" s="90" t="s">
        <v>207</v>
      </c>
      <c r="AC616" s="158" t="s">
        <v>6</v>
      </c>
      <c r="AD616" s="150" t="str">
        <f>E616</f>
        <v>SÃO PAULO</v>
      </c>
      <c r="AE616" s="93" t="s">
        <v>64</v>
      </c>
    </row>
    <row r="617" spans="1:31" ht="30" customHeight="1">
      <c r="A617" s="162" t="s">
        <v>201</v>
      </c>
      <c r="B617" s="176">
        <v>2692643877</v>
      </c>
      <c r="C617" s="176" t="s">
        <v>128</v>
      </c>
      <c r="D617" s="176" t="s">
        <v>64</v>
      </c>
      <c r="E617" s="176" t="s">
        <v>5</v>
      </c>
      <c r="F617" s="176" t="s">
        <v>2140</v>
      </c>
      <c r="G617" s="176">
        <v>8</v>
      </c>
      <c r="H617" s="176" t="s">
        <v>212</v>
      </c>
      <c r="I617" s="176" t="s">
        <v>401</v>
      </c>
      <c r="J617" s="176" t="s">
        <v>1594</v>
      </c>
      <c r="K617" s="176"/>
      <c r="L617" s="204">
        <v>46208.628472222219</v>
      </c>
      <c r="M617" s="204">
        <v>46208.629166666666</v>
      </c>
      <c r="N617" s="176" t="s">
        <v>1592</v>
      </c>
      <c r="O617" s="155" t="s">
        <v>207</v>
      </c>
      <c r="P617" s="90"/>
      <c r="Q617" s="144" t="s">
        <v>207</v>
      </c>
      <c r="R617" s="90"/>
      <c r="S617" s="144" t="s">
        <v>207</v>
      </c>
      <c r="T617" s="90"/>
      <c r="U617" s="144" t="s">
        <v>207</v>
      </c>
      <c r="V617" s="90"/>
      <c r="W617" s="144" t="s">
        <v>207</v>
      </c>
      <c r="X617" s="90"/>
      <c r="Y617" s="144" t="s">
        <v>207</v>
      </c>
      <c r="Z617" s="177" t="str">
        <f>IF(AND(O617="",Q617="",S617="",U617="",W617=""),"",IF(OR(AND(O617&lt;&gt;"NA",O617&lt;&gt;"C",O617&lt;&gt;"NC",O617&lt;&gt;"SF",O617&lt;&gt;""),AND(Q617&lt;&gt;"NA",Q617&lt;&gt;"C",Q617&lt;&gt;"NC",Q617&lt;&gt;"SF",Q617&lt;&gt;""),AND(S617&lt;&gt;"NA",S617&lt;&gt;"C",S617&lt;&gt;"NC",S617&lt;&gt;"SF",S617&lt;&gt;""),AND(U617&lt;&gt;"NA",U617&lt;&gt;"C",U617&lt;&gt;"NC",U617&lt;&gt;"SF",U617&lt;&gt;""),AND(W617&lt;&gt;"NA",W617&lt;&gt;"C",W617&lt;&gt;"NC",W617&lt;&gt;"SF",W617&lt;&gt;"")),"FALSO",IF(AND(O617="NA",Q617="NA",S617="NA",U617="NA",W617="NA"),"NA",IF(OR(O617="NC",Q617="NC",S617="NC",U617="NC",W617="NC",O617="SF",Q617="SF",S617="SF",U617="SF",W617="SF"),"NC",IF(OR(O617="C",Q617="C",S617="C",U617="C",W617="C"),"C","")))))</f>
        <v>C</v>
      </c>
      <c r="AA617" s="197" t="str">
        <f>IF(AND(Y617="C",Z617="C"),"UTILIZOU O PDA CORRETAMENTE",IF(AND(Y617="C",Z617="NC"),"UTILIZOU O PDA CORRETAMENTE. NÃO HÁ FOTOS DE TODAS AS ETAPAS",IF(AND(Y617="NC",Z617="NC"),"NÃO UTILIZOU O PDA",IF(AND(Y617="NA",Z617="NA"),"NÃO AVALIADO POR FALHA DE SINCRONISMO"))))</f>
        <v>UTILIZOU O PDA CORRETAMENTE</v>
      </c>
      <c r="AB617" s="90" t="s">
        <v>207</v>
      </c>
      <c r="AC617" s="158" t="s">
        <v>6</v>
      </c>
      <c r="AD617" s="150" t="str">
        <f>E617</f>
        <v>SÃO PAULO</v>
      </c>
      <c r="AE617" s="93" t="s">
        <v>64</v>
      </c>
    </row>
    <row r="618" spans="1:31" ht="30" customHeight="1">
      <c r="A618" s="162" t="s">
        <v>201</v>
      </c>
      <c r="B618" s="176">
        <v>2692743062</v>
      </c>
      <c r="C618" s="176" t="s">
        <v>131</v>
      </c>
      <c r="D618" s="176" t="s">
        <v>64</v>
      </c>
      <c r="E618" s="176" t="s">
        <v>5</v>
      </c>
      <c r="F618" s="176" t="s">
        <v>2140</v>
      </c>
      <c r="G618" s="176">
        <v>8</v>
      </c>
      <c r="H618" s="176" t="s">
        <v>211</v>
      </c>
      <c r="I618" s="176" t="s">
        <v>401</v>
      </c>
      <c r="J618" s="176" t="s">
        <v>1594</v>
      </c>
      <c r="K618" s="176" t="s">
        <v>217</v>
      </c>
      <c r="L618" s="204">
        <v>46239.370833333334</v>
      </c>
      <c r="M618" s="204">
        <v>46239.378472222219</v>
      </c>
      <c r="N618" s="176" t="s">
        <v>1592</v>
      </c>
      <c r="O618" s="155" t="s">
        <v>207</v>
      </c>
      <c r="P618" s="90"/>
      <c r="Q618" s="144" t="s">
        <v>207</v>
      </c>
      <c r="R618" s="90"/>
      <c r="S618" s="144" t="s">
        <v>207</v>
      </c>
      <c r="T618" s="90"/>
      <c r="U618" s="144" t="s">
        <v>207</v>
      </c>
      <c r="V618" s="90"/>
      <c r="W618" s="144" t="s">
        <v>207</v>
      </c>
      <c r="X618" s="90"/>
      <c r="Y618" s="144" t="s">
        <v>207</v>
      </c>
      <c r="Z618" s="177" t="str">
        <f>IF(AND(O618="",Q618="",S618="",U618="",W618=""),"",IF(OR(AND(O618&lt;&gt;"NA",O618&lt;&gt;"C",O618&lt;&gt;"NC",O618&lt;&gt;"SF",O618&lt;&gt;""),AND(Q618&lt;&gt;"NA",Q618&lt;&gt;"C",Q618&lt;&gt;"NC",Q618&lt;&gt;"SF",Q618&lt;&gt;""),AND(S618&lt;&gt;"NA",S618&lt;&gt;"C",S618&lt;&gt;"NC",S618&lt;&gt;"SF",S618&lt;&gt;""),AND(U618&lt;&gt;"NA",U618&lt;&gt;"C",U618&lt;&gt;"NC",U618&lt;&gt;"SF",U618&lt;&gt;""),AND(W618&lt;&gt;"NA",W618&lt;&gt;"C",W618&lt;&gt;"NC",W618&lt;&gt;"SF",W618&lt;&gt;"")),"FALSO",IF(AND(O618="NA",Q618="NA",S618="NA",U618="NA",W618="NA"),"NA",IF(OR(O618="NC",Q618="NC",S618="NC",U618="NC",W618="NC",O618="SF",Q618="SF",S618="SF",U618="SF",W618="SF"),"NC",IF(OR(O618="C",Q618="C",S618="C",U618="C",W618="C"),"C","")))))</f>
        <v>C</v>
      </c>
      <c r="AA618" s="197" t="str">
        <f>IF(AND(Y618="C",Z618="C"),"UTILIZOU O PDA CORRETAMENTE",IF(AND(Y618="C",Z618="NC"),"UTILIZOU O PDA CORRETAMENTE. NÃO HÁ FOTOS DE TODAS AS ETAPAS",IF(AND(Y618="NC",Z618="NC"),"NÃO UTILIZOU O PDA",IF(AND(Y618="NA",Z618="NA"),"NÃO AVALIADO POR FALHA DE SINCRONISMO"))))</f>
        <v>UTILIZOU O PDA CORRETAMENTE</v>
      </c>
      <c r="AB618" s="90" t="s">
        <v>207</v>
      </c>
      <c r="AC618" s="158" t="s">
        <v>6</v>
      </c>
      <c r="AD618" s="150" t="str">
        <f>E618</f>
        <v>SÃO PAULO</v>
      </c>
      <c r="AE618" s="93" t="s">
        <v>64</v>
      </c>
    </row>
    <row r="619" spans="1:31" ht="30" customHeight="1">
      <c r="A619" s="162" t="s">
        <v>201</v>
      </c>
      <c r="B619" s="176">
        <v>2618887619</v>
      </c>
      <c r="C619" s="176" t="s">
        <v>135</v>
      </c>
      <c r="D619" s="176" t="s">
        <v>125</v>
      </c>
      <c r="E619" s="176" t="s">
        <v>5</v>
      </c>
      <c r="F619" s="176" t="s">
        <v>436</v>
      </c>
      <c r="G619" s="176">
        <v>59</v>
      </c>
      <c r="H619" s="176" t="s">
        <v>211</v>
      </c>
      <c r="I619" s="176" t="s">
        <v>261</v>
      </c>
      <c r="J619" s="176" t="s">
        <v>1600</v>
      </c>
      <c r="K619" s="176"/>
      <c r="L619" s="204">
        <v>46208.527083333334</v>
      </c>
      <c r="M619" s="204">
        <v>46208.52847222222</v>
      </c>
      <c r="N619" s="176" t="s">
        <v>270</v>
      </c>
      <c r="O619" s="155" t="s">
        <v>207</v>
      </c>
      <c r="P619" s="90"/>
      <c r="Q619" s="144" t="s">
        <v>207</v>
      </c>
      <c r="R619" s="90"/>
      <c r="S619" s="144" t="s">
        <v>207</v>
      </c>
      <c r="T619" s="90"/>
      <c r="U619" s="144" t="s">
        <v>207</v>
      </c>
      <c r="V619" s="90"/>
      <c r="W619" s="144" t="s">
        <v>231</v>
      </c>
      <c r="X619" s="90" t="s">
        <v>455</v>
      </c>
      <c r="Y619" s="144" t="s">
        <v>207</v>
      </c>
      <c r="Z619" s="177" t="str">
        <f>IF(AND(O619="",Q619="",S619="",U619="",W619=""),"",IF(OR(AND(O619&lt;&gt;"NA",O619&lt;&gt;"C",O619&lt;&gt;"NC",O619&lt;&gt;"SF",O619&lt;&gt;""),AND(Q619&lt;&gt;"NA",Q619&lt;&gt;"C",Q619&lt;&gt;"NC",Q619&lt;&gt;"SF",Q619&lt;&gt;""),AND(S619&lt;&gt;"NA",S619&lt;&gt;"C",S619&lt;&gt;"NC",S619&lt;&gt;"SF",S619&lt;&gt;""),AND(U619&lt;&gt;"NA",U619&lt;&gt;"C",U619&lt;&gt;"NC",U619&lt;&gt;"SF",U619&lt;&gt;""),AND(W619&lt;&gt;"NA",W619&lt;&gt;"C",W619&lt;&gt;"NC",W619&lt;&gt;"SF",W619&lt;&gt;"")),"FALSO",IF(AND(O619="NA",Q619="NA",S619="NA",U619="NA",W619="NA"),"NA",IF(OR(O619="NC",Q619="NC",S619="NC",U619="NC",W619="NC",O619="SF",Q619="SF",S619="SF",U619="SF",W619="SF"),"NC",IF(OR(O619="C",Q619="C",S619="C",U619="C",W619="C"),"C","")))))</f>
        <v>NC</v>
      </c>
      <c r="AA619" s="197" t="str">
        <f>IF(AND(Y619="C",Z619="C"),"UTILIZOU O PDA CORRETAMENTE",IF(AND(Y619="C",Z619="NC"),"UTILIZOU O PDA CORRETAMENTE. NÃO HÁ FOTOS DE TODAS AS ETAPAS",IF(AND(Y619="NC",Z619="NC"),"NÃO UTILIZOU O PDA",IF(AND(Y619="NA",Z619="NA"),"NÃO AVALIADO POR FALHA DE SINCRONISMO"))))</f>
        <v>UTILIZOU O PDA CORRETAMENTE. NÃO HÁ FOTOS DE TODAS AS ETAPAS</v>
      </c>
      <c r="AB619" s="90" t="s">
        <v>207</v>
      </c>
      <c r="AC619" s="158" t="s">
        <v>6</v>
      </c>
      <c r="AD619" s="150" t="str">
        <f>E619</f>
        <v>SÃO PAULO</v>
      </c>
      <c r="AE619" s="93" t="s">
        <v>64</v>
      </c>
    </row>
    <row r="620" spans="1:31" ht="30" customHeight="1">
      <c r="A620" s="162" t="s">
        <v>201</v>
      </c>
      <c r="B620" s="176">
        <v>2618885849</v>
      </c>
      <c r="C620" s="176" t="s">
        <v>135</v>
      </c>
      <c r="D620" s="176" t="s">
        <v>125</v>
      </c>
      <c r="E620" s="176" t="s">
        <v>5</v>
      </c>
      <c r="F620" s="176" t="s">
        <v>436</v>
      </c>
      <c r="G620" s="176">
        <v>59</v>
      </c>
      <c r="H620" s="176" t="s">
        <v>203</v>
      </c>
      <c r="I620" s="176" t="s">
        <v>261</v>
      </c>
      <c r="J620" s="176" t="s">
        <v>1600</v>
      </c>
      <c r="K620" s="176" t="s">
        <v>217</v>
      </c>
      <c r="L620" s="204">
        <v>46208.490972222222</v>
      </c>
      <c r="M620" s="204">
        <v>46208.525694444441</v>
      </c>
      <c r="N620" s="176" t="s">
        <v>270</v>
      </c>
      <c r="O620" s="155" t="s">
        <v>207</v>
      </c>
      <c r="P620" s="90"/>
      <c r="Q620" s="144" t="s">
        <v>207</v>
      </c>
      <c r="R620" s="90"/>
      <c r="S620" s="144" t="s">
        <v>207</v>
      </c>
      <c r="T620" s="90"/>
      <c r="U620" s="144" t="s">
        <v>207</v>
      </c>
      <c r="V620" s="90"/>
      <c r="W620" s="144" t="s">
        <v>231</v>
      </c>
      <c r="X620" s="90" t="s">
        <v>455</v>
      </c>
      <c r="Y620" s="144" t="s">
        <v>207</v>
      </c>
      <c r="Z620" s="177" t="str">
        <f>IF(AND(O620="",Q620="",S620="",U620="",W620=""),"",IF(OR(AND(O620&lt;&gt;"NA",O620&lt;&gt;"C",O620&lt;&gt;"NC",O620&lt;&gt;"SF",O620&lt;&gt;""),AND(Q620&lt;&gt;"NA",Q620&lt;&gt;"C",Q620&lt;&gt;"NC",Q620&lt;&gt;"SF",Q620&lt;&gt;""),AND(S620&lt;&gt;"NA",S620&lt;&gt;"C",S620&lt;&gt;"NC",S620&lt;&gt;"SF",S620&lt;&gt;""),AND(U620&lt;&gt;"NA",U620&lt;&gt;"C",U620&lt;&gt;"NC",U620&lt;&gt;"SF",U620&lt;&gt;""),AND(W620&lt;&gt;"NA",W620&lt;&gt;"C",W620&lt;&gt;"NC",W620&lt;&gt;"SF",W620&lt;&gt;"")),"FALSO",IF(AND(O620="NA",Q620="NA",S620="NA",U620="NA",W620="NA"),"NA",IF(OR(O620="NC",Q620="NC",S620="NC",U620="NC",W620="NC",O620="SF",Q620="SF",S620="SF",U620="SF",W620="SF"),"NC",IF(OR(O620="C",Q620="C",S620="C",U620="C",W620="C"),"C","")))))</f>
        <v>NC</v>
      </c>
      <c r="AA620" s="197" t="str">
        <f>IF(AND(Y620="C",Z620="C"),"UTILIZOU O PDA CORRETAMENTE",IF(AND(Y620="C",Z620="NC"),"UTILIZOU O PDA CORRETAMENTE. NÃO HÁ FOTOS DE TODAS AS ETAPAS",IF(AND(Y620="NC",Z620="NC"),"NÃO UTILIZOU O PDA",IF(AND(Y620="NA",Z620="NA"),"NÃO AVALIADO POR FALHA DE SINCRONISMO"))))</f>
        <v>UTILIZOU O PDA CORRETAMENTE. NÃO HÁ FOTOS DE TODAS AS ETAPAS</v>
      </c>
      <c r="AB620" s="90" t="s">
        <v>207</v>
      </c>
      <c r="AC620" s="158" t="s">
        <v>6</v>
      </c>
      <c r="AD620" s="150" t="str">
        <f>E620</f>
        <v>SÃO PAULO</v>
      </c>
      <c r="AE620" s="93" t="s">
        <v>64</v>
      </c>
    </row>
    <row r="621" spans="1:31" ht="30" customHeight="1">
      <c r="A621" s="162" t="s">
        <v>201</v>
      </c>
      <c r="B621" s="176">
        <v>2618885630</v>
      </c>
      <c r="C621" s="176" t="s">
        <v>135</v>
      </c>
      <c r="D621" s="176" t="s">
        <v>125</v>
      </c>
      <c r="E621" s="176" t="s">
        <v>5</v>
      </c>
      <c r="F621" s="176" t="s">
        <v>436</v>
      </c>
      <c r="G621" s="176">
        <v>59</v>
      </c>
      <c r="H621" s="176" t="s">
        <v>208</v>
      </c>
      <c r="I621" s="176" t="s">
        <v>261</v>
      </c>
      <c r="J621" s="176" t="s">
        <v>1600</v>
      </c>
      <c r="K621" s="176"/>
      <c r="L621" s="204">
        <v>46208.525694444441</v>
      </c>
      <c r="M621" s="204">
        <v>46208.527083333334</v>
      </c>
      <c r="N621" s="176" t="s">
        <v>270</v>
      </c>
      <c r="O621" s="155" t="s">
        <v>207</v>
      </c>
      <c r="P621" s="90"/>
      <c r="Q621" s="144" t="s">
        <v>207</v>
      </c>
      <c r="R621" s="90"/>
      <c r="S621" s="144" t="s">
        <v>207</v>
      </c>
      <c r="T621" s="90"/>
      <c r="U621" s="144" t="s">
        <v>207</v>
      </c>
      <c r="V621" s="90"/>
      <c r="W621" s="144" t="s">
        <v>231</v>
      </c>
      <c r="X621" s="90" t="s">
        <v>455</v>
      </c>
      <c r="Y621" s="144" t="s">
        <v>207</v>
      </c>
      <c r="Z621" s="195" t="str">
        <f>IF(AND(O621="",Q621="",S621="",U621="",W621=""),"",IF(OR(AND(O621&lt;&gt;"NA",O621&lt;&gt;"C",O621&lt;&gt;"NC",O621&lt;&gt;"SF",O621&lt;&gt;""),AND(Q621&lt;&gt;"NA",Q621&lt;&gt;"C",Q621&lt;&gt;"NC",Q621&lt;&gt;"SF",Q621&lt;&gt;""),AND(S621&lt;&gt;"NA",S621&lt;&gt;"C",S621&lt;&gt;"NC",S621&lt;&gt;"SF",S621&lt;&gt;""),AND(U621&lt;&gt;"NA",U621&lt;&gt;"C",U621&lt;&gt;"NC",U621&lt;&gt;"SF",U621&lt;&gt;""),AND(W621&lt;&gt;"NA",W621&lt;&gt;"C",W621&lt;&gt;"NC",W621&lt;&gt;"SF",W621&lt;&gt;"")),"FALSO",IF(AND(O621="NA",Q621="NA",S621="NA",U621="NA",W621="NA"),"NA",IF(OR(O621="NC",Q621="NC",S621="NC",U621="NC",W621="NC",O621="SF",Q621="SF",S621="SF",U621="SF",W621="SF"),"NC",IF(OR(O621="C",Q621="C",S621="C",U621="C",W621="C"),"C","")))))</f>
        <v>NC</v>
      </c>
      <c r="AA621" s="198" t="str">
        <f>IF(AND(Y621="C",Z621="C"),"UTILIZOU O PDA CORRETAMENTE",IF(AND(Y621="C",Z621="NC"),"UTILIZOU O PDA CORRETAMENTE. NÃO HÁ FOTOS DE TODAS AS ETAPAS",IF(AND(Y621="NC",Z621="NC"),"NÃO UTILIZOU O PDA",IF(AND(Y621="NA",Z621="NA"),"NÃO AVALIADO POR FALHA DE SINCRONISMO"))))</f>
        <v>UTILIZOU O PDA CORRETAMENTE. NÃO HÁ FOTOS DE TODAS AS ETAPAS</v>
      </c>
      <c r="AB621" s="90" t="s">
        <v>207</v>
      </c>
      <c r="AC621" s="158" t="s">
        <v>6</v>
      </c>
      <c r="AD621" s="150" t="str">
        <f>E621</f>
        <v>SÃO PAULO</v>
      </c>
      <c r="AE621" s="93" t="s">
        <v>64</v>
      </c>
    </row>
    <row r="622" spans="1:31" ht="30" customHeight="1">
      <c r="A622" s="162" t="s">
        <v>201</v>
      </c>
      <c r="B622" s="176">
        <v>2693720078</v>
      </c>
      <c r="C622" s="176" t="s">
        <v>132</v>
      </c>
      <c r="D622" s="176" t="s">
        <v>64</v>
      </c>
      <c r="E622" s="176" t="s">
        <v>5</v>
      </c>
      <c r="F622" s="176" t="s">
        <v>1300</v>
      </c>
      <c r="G622" s="176">
        <v>593</v>
      </c>
      <c r="H622" s="176"/>
      <c r="I622" s="176" t="s">
        <v>272</v>
      </c>
      <c r="J622" s="176" t="s">
        <v>1591</v>
      </c>
      <c r="K622" s="176"/>
      <c r="L622" s="204">
        <v>46162.414583333331</v>
      </c>
      <c r="M622" s="204">
        <v>46162.416666666664</v>
      </c>
      <c r="N622" s="176" t="s">
        <v>1612</v>
      </c>
      <c r="O622" s="155" t="s">
        <v>207</v>
      </c>
      <c r="P622" s="90"/>
      <c r="Q622" s="144" t="s">
        <v>230</v>
      </c>
      <c r="R622" s="90"/>
      <c r="S622" s="144" t="s">
        <v>207</v>
      </c>
      <c r="T622" s="90"/>
      <c r="U622" s="144" t="s">
        <v>207</v>
      </c>
      <c r="V622" s="90"/>
      <c r="W622" s="144" t="s">
        <v>207</v>
      </c>
      <c r="X622" s="90"/>
      <c r="Y622" s="144" t="s">
        <v>207</v>
      </c>
      <c r="Z622" s="195" t="str">
        <f>IF(AND(O622="",Q622="",S622="",U622="",W622=""),"",IF(OR(AND(O622&lt;&gt;"NA",O622&lt;&gt;"C",O622&lt;&gt;"NC",O622&lt;&gt;"SF",O622&lt;&gt;""),AND(Q622&lt;&gt;"NA",Q622&lt;&gt;"C",Q622&lt;&gt;"NC",Q622&lt;&gt;"SF",Q622&lt;&gt;""),AND(S622&lt;&gt;"NA",S622&lt;&gt;"C",S622&lt;&gt;"NC",S622&lt;&gt;"SF",S622&lt;&gt;""),AND(U622&lt;&gt;"NA",U622&lt;&gt;"C",U622&lt;&gt;"NC",U622&lt;&gt;"SF",U622&lt;&gt;""),AND(W622&lt;&gt;"NA",W622&lt;&gt;"C",W622&lt;&gt;"NC",W622&lt;&gt;"SF",W622&lt;&gt;"")),"FALSO",IF(AND(O622="NA",Q622="NA",S622="NA",U622="NA",W622="NA"),"NA",IF(OR(O622="NC",Q622="NC",S622="NC",U622="NC",W622="NC",O622="SF",Q622="SF",S622="SF",U622="SF",W622="SF"),"NC",IF(OR(O622="C",Q622="C",S622="C",U622="C",W622="C"),"C","")))))</f>
        <v>NC</v>
      </c>
      <c r="AA622" s="198" t="str">
        <f>IF(AND(Y622="C",Z622="C"),"UTILIZOU O PDA CORRETAMENTE",IF(AND(Y622="C",Z622="NC"),"UTILIZOU O PDA CORRETAMENTE. NÃO HÁ FOTOS DE TODAS AS ETAPAS",IF(AND(Y622="NC",Z622="NC"),"NÃO UTILIZOU O PDA",IF(AND(Y622="NA",Z622="NA"),"NÃO AVALIADO POR FALHA DE SINCRONISMO"))))</f>
        <v>UTILIZOU O PDA CORRETAMENTE. NÃO HÁ FOTOS DE TODAS AS ETAPAS</v>
      </c>
      <c r="AB622" s="90" t="s">
        <v>207</v>
      </c>
      <c r="AC622" s="158" t="s">
        <v>6</v>
      </c>
      <c r="AD622" s="150" t="str">
        <f>E622</f>
        <v>SÃO PAULO</v>
      </c>
      <c r="AE622" s="93" t="s">
        <v>64</v>
      </c>
    </row>
    <row r="623" spans="1:31" ht="30" customHeight="1">
      <c r="A623" s="162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204"/>
      <c r="M623" s="204"/>
      <c r="N623" s="176"/>
      <c r="O623" s="155"/>
      <c r="P623" s="90"/>
      <c r="Q623" s="144"/>
      <c r="R623" s="90"/>
      <c r="S623" s="144"/>
      <c r="T623" s="90"/>
      <c r="U623" s="144"/>
      <c r="V623" s="90"/>
      <c r="W623" s="144"/>
      <c r="X623" s="90"/>
      <c r="Y623" s="144"/>
      <c r="Z623" s="195"/>
      <c r="AA623" s="198" t="b">
        <f>IF(AND(Y623="C",Z623="C"),"UTILIZOU O PDA CORRETAMENTE",IF(AND(Y623="C",Z623="NC"),"UTILIZOU O PDA CORRETAMENTE. NÃO HÁ FOTOS DE TODAS AS ETAPAS",IF(AND(Y623="NC",Z623="NC"),"NÃO UTILIZOU O PDA",IF(AND(Y623="NA",Z623="NA"),"NÃO AVALIADO POR FALHA DE SINCRONISMO"))))</f>
        <v>0</v>
      </c>
      <c r="AB623" s="90"/>
      <c r="AC623" s="158" t="s">
        <v>6</v>
      </c>
      <c r="AD623" s="150">
        <f>E623</f>
        <v>0</v>
      </c>
      <c r="AE623" s="93" t="s">
        <v>64</v>
      </c>
    </row>
    <row r="624" spans="1:31" ht="30" customHeight="1">
      <c r="A624" s="162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204"/>
      <c r="M624" s="204"/>
      <c r="N624" s="176"/>
      <c r="O624" s="155"/>
      <c r="P624" s="90"/>
      <c r="Q624" s="144"/>
      <c r="R624" s="90"/>
      <c r="S624" s="144"/>
      <c r="T624" s="90"/>
      <c r="U624" s="144"/>
      <c r="V624" s="90"/>
      <c r="W624" s="144"/>
      <c r="X624" s="90"/>
      <c r="Y624" s="144"/>
      <c r="Z624" s="195"/>
      <c r="AA624" s="198" t="b">
        <f>IF(AND(Y624="C",Z624="C"),"UTILIZOU O PDA CORRETAMENTE",IF(AND(Y624="C",Z624="NC"),"UTILIZOU O PDA CORRETAMENTE. NÃO HÁ FOTOS DE TODAS AS ETAPAS",IF(AND(Y624="NC",Z624="NC"),"NÃO UTILIZOU O PDA",IF(AND(Y624="NA",Z624="NA"),"NÃO AVALIADO POR FALHA DE SINCRONISMO"))))</f>
        <v>0</v>
      </c>
      <c r="AB624" s="90"/>
      <c r="AC624" s="158" t="s">
        <v>6</v>
      </c>
      <c r="AD624" s="150">
        <f>E624</f>
        <v>0</v>
      </c>
      <c r="AE624" s="93" t="s">
        <v>64</v>
      </c>
    </row>
    <row r="625" spans="1:31" ht="30" customHeight="1">
      <c r="A625" s="162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204"/>
      <c r="M625" s="204"/>
      <c r="N625" s="176"/>
      <c r="O625" s="155"/>
      <c r="P625" s="90"/>
      <c r="Q625" s="144"/>
      <c r="R625" s="90"/>
      <c r="S625" s="144"/>
      <c r="T625" s="90"/>
      <c r="U625" s="144"/>
      <c r="V625" s="90"/>
      <c r="W625" s="144"/>
      <c r="X625" s="90"/>
      <c r="Y625" s="144"/>
      <c r="Z625" s="195"/>
      <c r="AA625" s="198" t="b">
        <f>IF(AND(Y625="C",Z625="C"),"UTILIZOU O PDA CORRETAMENTE",IF(AND(Y625="C",Z625="NC"),"UTILIZOU O PDA CORRETAMENTE. NÃO HÁ FOTOS DE TODAS AS ETAPAS",IF(AND(Y625="NC",Z625="NC"),"NÃO UTILIZOU O PDA",IF(AND(Y625="NA",Z625="NA"),"NÃO AVALIADO POR FALHA DE SINCRONISMO"))))</f>
        <v>0</v>
      </c>
      <c r="AB625" s="90"/>
      <c r="AC625" s="158" t="s">
        <v>6</v>
      </c>
      <c r="AD625" s="150">
        <f>E625</f>
        <v>0</v>
      </c>
      <c r="AE625" s="93" t="s">
        <v>64</v>
      </c>
    </row>
    <row r="626" spans="1:31" ht="30" customHeight="1">
      <c r="A626" s="162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204"/>
      <c r="M626" s="204"/>
      <c r="N626" s="176"/>
      <c r="O626" s="155"/>
      <c r="P626" s="90"/>
      <c r="Q626" s="144"/>
      <c r="R626" s="90"/>
      <c r="S626" s="144"/>
      <c r="T626" s="90"/>
      <c r="U626" s="144"/>
      <c r="V626" s="90"/>
      <c r="W626" s="144"/>
      <c r="X626" s="90"/>
      <c r="Y626" s="144"/>
      <c r="Z626" s="195"/>
      <c r="AA626" s="198" t="b">
        <f>IF(AND(Y626="C",Z626="C"),"UTILIZOU O PDA CORRETAMENTE",IF(AND(Y626="C",Z626="NC"),"UTILIZOU O PDA CORRETAMENTE. NÃO HÁ FOTOS DE TODAS AS ETAPAS",IF(AND(Y626="NC",Z626="NC"),"NÃO UTILIZOU O PDA",IF(AND(Y626="NA",Z626="NA"),"NÃO AVALIADO POR FALHA DE SINCRONISMO"))))</f>
        <v>0</v>
      </c>
      <c r="AB626" s="90"/>
      <c r="AC626" s="158" t="s">
        <v>6</v>
      </c>
      <c r="AD626" s="150">
        <f>E626</f>
        <v>0</v>
      </c>
      <c r="AE626" s="93" t="s">
        <v>64</v>
      </c>
    </row>
    <row r="627" spans="1:31" ht="30" customHeight="1">
      <c r="A627" s="162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204"/>
      <c r="M627" s="204"/>
      <c r="N627" s="176"/>
      <c r="O627" s="155"/>
      <c r="P627" s="90"/>
      <c r="Q627" s="144"/>
      <c r="R627" s="90"/>
      <c r="S627" s="144"/>
      <c r="T627" s="90"/>
      <c r="U627" s="144"/>
      <c r="V627" s="90"/>
      <c r="W627" s="144"/>
      <c r="X627" s="90"/>
      <c r="Y627" s="144"/>
      <c r="Z627" s="195"/>
      <c r="AA627" s="198" t="b">
        <f>IF(AND(Y627="C",Z627="C"),"UTILIZOU O PDA CORRETAMENTE",IF(AND(Y627="C",Z627="NC"),"UTILIZOU O PDA CORRETAMENTE. NÃO HÁ FOTOS DE TODAS AS ETAPAS",IF(AND(Y627="NC",Z627="NC"),"NÃO UTILIZOU O PDA",IF(AND(Y627="NA",Z627="NA"),"NÃO AVALIADO POR FALHA DE SINCRONISMO"))))</f>
        <v>0</v>
      </c>
      <c r="AB627" s="90"/>
      <c r="AC627" s="158" t="s">
        <v>6</v>
      </c>
      <c r="AD627" s="150">
        <f>E627</f>
        <v>0</v>
      </c>
      <c r="AE627" s="93" t="s">
        <v>64</v>
      </c>
    </row>
    <row r="628" spans="1:31" ht="30" customHeight="1">
      <c r="A628" s="162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204"/>
      <c r="M628" s="204"/>
      <c r="N628" s="176"/>
      <c r="O628" s="155"/>
      <c r="P628" s="90"/>
      <c r="Q628" s="144"/>
      <c r="R628" s="90"/>
      <c r="S628" s="144"/>
      <c r="T628" s="90"/>
      <c r="U628" s="144"/>
      <c r="V628" s="90"/>
      <c r="W628" s="144"/>
      <c r="X628" s="90"/>
      <c r="Y628" s="144"/>
      <c r="Z628" s="195"/>
      <c r="AA628" s="198" t="b">
        <f>IF(AND(Y628="C",Z628="C"),"UTILIZOU O PDA CORRETAMENTE",IF(AND(Y628="C",Z628="NC"),"UTILIZOU O PDA CORRETAMENTE. NÃO HÁ FOTOS DE TODAS AS ETAPAS",IF(AND(Y628="NC",Z628="NC"),"NÃO UTILIZOU O PDA",IF(AND(Y628="NA",Z628="NA"),"NÃO AVALIADO POR FALHA DE SINCRONISMO"))))</f>
        <v>0</v>
      </c>
      <c r="AB628" s="90"/>
      <c r="AC628" s="158" t="s">
        <v>6</v>
      </c>
      <c r="AD628" s="150">
        <f>E628</f>
        <v>0</v>
      </c>
      <c r="AE628" s="93" t="s">
        <v>64</v>
      </c>
    </row>
    <row r="629" spans="1:31" ht="30" customHeight="1">
      <c r="A629" s="162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204"/>
      <c r="M629" s="204"/>
      <c r="N629" s="176"/>
      <c r="O629" s="155"/>
      <c r="P629" s="90"/>
      <c r="Q629" s="144"/>
      <c r="R629" s="90"/>
      <c r="S629" s="144"/>
      <c r="T629" s="90"/>
      <c r="U629" s="144"/>
      <c r="V629" s="90"/>
      <c r="W629" s="144"/>
      <c r="X629" s="90"/>
      <c r="Y629" s="144"/>
      <c r="Z629" s="195"/>
      <c r="AA629" s="198" t="b">
        <f>IF(AND(Y629="C",Z629="C"),"UTILIZOU O PDA CORRETAMENTE",IF(AND(Y629="C",Z629="NC"),"UTILIZOU O PDA CORRETAMENTE. NÃO HÁ FOTOS DE TODAS AS ETAPAS",IF(AND(Y629="NC",Z629="NC"),"NÃO UTILIZOU O PDA",IF(AND(Y629="NA",Z629="NA"),"NÃO AVALIADO POR FALHA DE SINCRONISMO"))))</f>
        <v>0</v>
      </c>
      <c r="AB629" s="90"/>
      <c r="AC629" s="158" t="s">
        <v>6</v>
      </c>
      <c r="AD629" s="150">
        <f>E629</f>
        <v>0</v>
      </c>
      <c r="AE629" s="93" t="s">
        <v>64</v>
      </c>
    </row>
    <row r="630" spans="1:31" ht="30" customHeight="1">
      <c r="A630" s="162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204"/>
      <c r="M630" s="204"/>
      <c r="N630" s="176"/>
      <c r="O630" s="155"/>
      <c r="P630" s="90"/>
      <c r="Q630" s="144"/>
      <c r="R630" s="90"/>
      <c r="S630" s="144"/>
      <c r="T630" s="90"/>
      <c r="U630" s="144"/>
      <c r="V630" s="90"/>
      <c r="W630" s="144"/>
      <c r="X630" s="90"/>
      <c r="Y630" s="144"/>
      <c r="Z630" s="195"/>
      <c r="AA630" s="198" t="b">
        <f>IF(AND(Y630="C",Z630="C"),"UTILIZOU O PDA CORRETAMENTE",IF(AND(Y630="C",Z630="NC"),"UTILIZOU O PDA CORRETAMENTE. NÃO HÁ FOTOS DE TODAS AS ETAPAS",IF(AND(Y630="NC",Z630="NC"),"NÃO UTILIZOU O PDA",IF(AND(Y630="NA",Z630="NA"),"NÃO AVALIADO POR FALHA DE SINCRONISMO"))))</f>
        <v>0</v>
      </c>
      <c r="AB630" s="90"/>
      <c r="AC630" s="158" t="s">
        <v>6</v>
      </c>
      <c r="AD630" s="150">
        <f>E630</f>
        <v>0</v>
      </c>
      <c r="AE630" s="93" t="s">
        <v>64</v>
      </c>
    </row>
    <row r="631" spans="1:31" ht="30" customHeight="1">
      <c r="A631" s="162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204"/>
      <c r="M631" s="204"/>
      <c r="N631" s="176"/>
      <c r="O631" s="155"/>
      <c r="P631" s="90"/>
      <c r="Q631" s="144"/>
      <c r="R631" s="90"/>
      <c r="S631" s="144"/>
      <c r="T631" s="90"/>
      <c r="U631" s="144"/>
      <c r="V631" s="90"/>
      <c r="W631" s="144"/>
      <c r="X631" s="90"/>
      <c r="Y631" s="144"/>
      <c r="Z631" s="195"/>
      <c r="AA631" s="198" t="b">
        <f>IF(AND(Y631="C",Z631="C"),"UTILIZOU O PDA CORRETAMENTE",IF(AND(Y631="C",Z631="NC"),"UTILIZOU O PDA CORRETAMENTE. NÃO HÁ FOTOS DE TODAS AS ETAPAS",IF(AND(Y631="NC",Z631="NC"),"NÃO UTILIZOU O PDA",IF(AND(Y631="NA",Z631="NA"),"NÃO AVALIADO POR FALHA DE SINCRONISMO"))))</f>
        <v>0</v>
      </c>
      <c r="AB631" s="90"/>
      <c r="AC631" s="158" t="s">
        <v>6</v>
      </c>
      <c r="AD631" s="150">
        <f>E631</f>
        <v>0</v>
      </c>
      <c r="AE631" s="93" t="s">
        <v>64</v>
      </c>
    </row>
    <row r="632" spans="1:31" ht="30" customHeight="1">
      <c r="A632" s="162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204"/>
      <c r="M632" s="204"/>
      <c r="N632" s="176"/>
      <c r="O632" s="155"/>
      <c r="P632" s="90"/>
      <c r="Q632" s="144"/>
      <c r="R632" s="90"/>
      <c r="S632" s="144"/>
      <c r="T632" s="90"/>
      <c r="U632" s="144"/>
      <c r="V632" s="90"/>
      <c r="W632" s="144"/>
      <c r="X632" s="90"/>
      <c r="Y632" s="144"/>
      <c r="Z632" s="195"/>
      <c r="AA632" s="198" t="b">
        <f>IF(AND(Y632="C",Z632="C"),"UTILIZOU O PDA CORRETAMENTE",IF(AND(Y632="C",Z632="NC"),"UTILIZOU O PDA CORRETAMENTE. NÃO HÁ FOTOS DE TODAS AS ETAPAS",IF(AND(Y632="NC",Z632="NC"),"NÃO UTILIZOU O PDA",IF(AND(Y632="NA",Z632="NA"),"NÃO AVALIADO POR FALHA DE SINCRONISMO"))))</f>
        <v>0</v>
      </c>
      <c r="AB632" s="90"/>
      <c r="AC632" s="158" t="s">
        <v>6</v>
      </c>
      <c r="AD632" s="150">
        <f>E632</f>
        <v>0</v>
      </c>
      <c r="AE632" s="93" t="s">
        <v>64</v>
      </c>
    </row>
    <row r="633" spans="1:31" ht="30" customHeight="1">
      <c r="A633" s="162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204"/>
      <c r="M633" s="204"/>
      <c r="N633" s="176"/>
      <c r="O633" s="155"/>
      <c r="P633" s="90"/>
      <c r="Q633" s="144"/>
      <c r="R633" s="90"/>
      <c r="S633" s="144"/>
      <c r="T633" s="90"/>
      <c r="U633" s="144"/>
      <c r="V633" s="90"/>
      <c r="W633" s="144"/>
      <c r="X633" s="90"/>
      <c r="Y633" s="144"/>
      <c r="Z633" s="195"/>
      <c r="AA633" s="198" t="b">
        <f>IF(AND(Y633="C",Z633="C"),"UTILIZOU O PDA CORRETAMENTE",IF(AND(Y633="C",Z633="NC"),"UTILIZOU O PDA CORRETAMENTE. NÃO HÁ FOTOS DE TODAS AS ETAPAS",IF(AND(Y633="NC",Z633="NC"),"NÃO UTILIZOU O PDA",IF(AND(Y633="NA",Z633="NA"),"NÃO AVALIADO POR FALHA DE SINCRONISMO"))))</f>
        <v>0</v>
      </c>
      <c r="AB633" s="90"/>
      <c r="AC633" s="158" t="s">
        <v>6</v>
      </c>
      <c r="AD633" s="150">
        <f>E633</f>
        <v>0</v>
      </c>
      <c r="AE633" s="93" t="s">
        <v>64</v>
      </c>
    </row>
    <row r="634" spans="1:31" ht="30" customHeight="1">
      <c r="A634" s="162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204"/>
      <c r="M634" s="204"/>
      <c r="N634" s="176"/>
      <c r="O634" s="155"/>
      <c r="P634" s="90"/>
      <c r="Q634" s="144"/>
      <c r="R634" s="90"/>
      <c r="S634" s="144"/>
      <c r="T634" s="90"/>
      <c r="U634" s="144"/>
      <c r="V634" s="90"/>
      <c r="W634" s="144"/>
      <c r="X634" s="90"/>
      <c r="Y634" s="144"/>
      <c r="Z634" s="195"/>
      <c r="AA634" s="198" t="b">
        <f>IF(AND(Y634="C",Z634="C"),"UTILIZOU O PDA CORRETAMENTE",IF(AND(Y634="C",Z634="NC"),"UTILIZOU O PDA CORRETAMENTE. NÃO HÁ FOTOS DE TODAS AS ETAPAS",IF(AND(Y634="NC",Z634="NC"),"NÃO UTILIZOU O PDA",IF(AND(Y634="NA",Z634="NA"),"NÃO AVALIADO POR FALHA DE SINCRONISMO"))))</f>
        <v>0</v>
      </c>
      <c r="AB634" s="90"/>
      <c r="AC634" s="158" t="s">
        <v>6</v>
      </c>
      <c r="AD634" s="150">
        <f>E634</f>
        <v>0</v>
      </c>
      <c r="AE634" s="93" t="s">
        <v>64</v>
      </c>
    </row>
    <row r="635" spans="1:31" ht="30" customHeight="1">
      <c r="A635" s="162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204"/>
      <c r="M635" s="204"/>
      <c r="N635" s="176"/>
      <c r="O635" s="155"/>
      <c r="P635" s="90"/>
      <c r="Q635" s="144"/>
      <c r="R635" s="90"/>
      <c r="S635" s="144"/>
      <c r="T635" s="90"/>
      <c r="U635" s="144"/>
      <c r="V635" s="90"/>
      <c r="W635" s="144"/>
      <c r="X635" s="90"/>
      <c r="Y635" s="144"/>
      <c r="Z635" s="195"/>
      <c r="AA635" s="198" t="b">
        <f>IF(AND(Y635="C",Z635="C"),"UTILIZOU O PDA CORRETAMENTE",IF(AND(Y635="C",Z635="NC"),"UTILIZOU O PDA CORRETAMENTE. NÃO HÁ FOTOS DE TODAS AS ETAPAS",IF(AND(Y635="NC",Z635="NC"),"NÃO UTILIZOU O PDA",IF(AND(Y635="NA",Z635="NA"),"NÃO AVALIADO POR FALHA DE SINCRONISMO"))))</f>
        <v>0</v>
      </c>
      <c r="AB635" s="90"/>
      <c r="AC635" s="158" t="s">
        <v>6</v>
      </c>
      <c r="AD635" s="150">
        <f>E635</f>
        <v>0</v>
      </c>
      <c r="AE635" s="93" t="s">
        <v>64</v>
      </c>
    </row>
    <row r="636" spans="1:31" ht="30" customHeight="1">
      <c r="A636" s="162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204"/>
      <c r="M636" s="204"/>
      <c r="N636" s="176"/>
      <c r="O636" s="155"/>
      <c r="P636" s="90"/>
      <c r="Q636" s="144"/>
      <c r="R636" s="90"/>
      <c r="S636" s="144"/>
      <c r="T636" s="90"/>
      <c r="U636" s="144"/>
      <c r="V636" s="90"/>
      <c r="W636" s="144"/>
      <c r="X636" s="90"/>
      <c r="Y636" s="144"/>
      <c r="Z636" s="195"/>
      <c r="AA636" s="198" t="b">
        <f>IF(AND(Y636="C",Z636="C"),"UTILIZOU O PDA CORRETAMENTE",IF(AND(Y636="C",Z636="NC"),"UTILIZOU O PDA CORRETAMENTE. NÃO HÁ FOTOS DE TODAS AS ETAPAS",IF(AND(Y636="NC",Z636="NC"),"NÃO UTILIZOU O PDA",IF(AND(Y636="NA",Z636="NA"),"NÃO AVALIADO POR FALHA DE SINCRONISMO"))))</f>
        <v>0</v>
      </c>
      <c r="AB636" s="90"/>
      <c r="AC636" s="158" t="s">
        <v>6</v>
      </c>
      <c r="AD636" s="150">
        <f>E636</f>
        <v>0</v>
      </c>
      <c r="AE636" s="93" t="s">
        <v>64</v>
      </c>
    </row>
    <row r="637" spans="1:31" ht="30" customHeight="1">
      <c r="A637" s="162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204"/>
      <c r="M637" s="204"/>
      <c r="N637" s="176"/>
      <c r="O637" s="155"/>
      <c r="P637" s="90"/>
      <c r="Q637" s="144"/>
      <c r="R637" s="90"/>
      <c r="S637" s="144"/>
      <c r="T637" s="90"/>
      <c r="U637" s="144"/>
      <c r="V637" s="90"/>
      <c r="W637" s="144"/>
      <c r="X637" s="90"/>
      <c r="Y637" s="144"/>
      <c r="Z637" s="195"/>
      <c r="AA637" s="198" t="b">
        <f>IF(AND(Y637="C",Z637="C"),"UTILIZOU O PDA CORRETAMENTE",IF(AND(Y637="C",Z637="NC"),"UTILIZOU O PDA CORRETAMENTE. NÃO HÁ FOTOS DE TODAS AS ETAPAS",IF(AND(Y637="NC",Z637="NC"),"NÃO UTILIZOU O PDA",IF(AND(Y637="NA",Z637="NA"),"NÃO AVALIADO POR FALHA DE SINCRONISMO"))))</f>
        <v>0</v>
      </c>
      <c r="AB637" s="90"/>
      <c r="AC637" s="158" t="s">
        <v>6</v>
      </c>
      <c r="AD637" s="150">
        <f>E637</f>
        <v>0</v>
      </c>
      <c r="AE637" s="93" t="s">
        <v>64</v>
      </c>
    </row>
    <row r="638" spans="1:31" ht="30" customHeight="1">
      <c r="A638" s="162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204"/>
      <c r="M638" s="204"/>
      <c r="N638" s="176"/>
      <c r="O638" s="155"/>
      <c r="P638" s="90"/>
      <c r="Q638" s="144"/>
      <c r="R638" s="90"/>
      <c r="S638" s="144"/>
      <c r="T638" s="90"/>
      <c r="U638" s="144"/>
      <c r="V638" s="90"/>
      <c r="W638" s="144"/>
      <c r="X638" s="90"/>
      <c r="Y638" s="144"/>
      <c r="Z638" s="195"/>
      <c r="AA638" s="198" t="b">
        <f>IF(AND(Y638="C",Z638="C"),"UTILIZOU O PDA CORRETAMENTE",IF(AND(Y638="C",Z638="NC"),"UTILIZOU O PDA CORRETAMENTE. NÃO HÁ FOTOS DE TODAS AS ETAPAS",IF(AND(Y638="NC",Z638="NC"),"NÃO UTILIZOU O PDA",IF(AND(Y638="NA",Z638="NA"),"NÃO AVALIADO POR FALHA DE SINCRONISMO"))))</f>
        <v>0</v>
      </c>
      <c r="AB638" s="90"/>
      <c r="AC638" s="158" t="s">
        <v>6</v>
      </c>
      <c r="AD638" s="150">
        <f>E638</f>
        <v>0</v>
      </c>
      <c r="AE638" s="93" t="s">
        <v>64</v>
      </c>
    </row>
    <row r="639" spans="1:31" ht="30" customHeight="1">
      <c r="A639" s="162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204"/>
      <c r="M639" s="204"/>
      <c r="N639" s="176"/>
      <c r="O639" s="155"/>
      <c r="P639" s="90"/>
      <c r="Q639" s="144"/>
      <c r="R639" s="90"/>
      <c r="S639" s="144"/>
      <c r="T639" s="90"/>
      <c r="U639" s="144"/>
      <c r="V639" s="90"/>
      <c r="W639" s="144"/>
      <c r="X639" s="90"/>
      <c r="Y639" s="144"/>
      <c r="Z639" s="195"/>
      <c r="AA639" s="198" t="b">
        <f>IF(AND(Y639="C",Z639="C"),"UTILIZOU O PDA CORRETAMENTE",IF(AND(Y639="C",Z639="NC"),"UTILIZOU O PDA CORRETAMENTE. NÃO HÁ FOTOS DE TODAS AS ETAPAS",IF(AND(Y639="NC",Z639="NC"),"NÃO UTILIZOU O PDA",IF(AND(Y639="NA",Z639="NA"),"NÃO AVALIADO POR FALHA DE SINCRONISMO"))))</f>
        <v>0</v>
      </c>
      <c r="AB639" s="90"/>
      <c r="AC639" s="158" t="s">
        <v>6</v>
      </c>
      <c r="AD639" s="150">
        <f>E639</f>
        <v>0</v>
      </c>
      <c r="AE639" s="93" t="s">
        <v>64</v>
      </c>
    </row>
    <row r="640" spans="1:31" ht="30" customHeight="1">
      <c r="A640" s="162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204"/>
      <c r="M640" s="204"/>
      <c r="N640" s="176"/>
      <c r="O640" s="155"/>
      <c r="P640" s="90"/>
      <c r="Q640" s="144"/>
      <c r="R640" s="90"/>
      <c r="S640" s="144"/>
      <c r="T640" s="90"/>
      <c r="U640" s="144"/>
      <c r="V640" s="90"/>
      <c r="W640" s="144"/>
      <c r="X640" s="90"/>
      <c r="Y640" s="144"/>
      <c r="Z640" s="195"/>
      <c r="AA640" s="198" t="b">
        <f>IF(AND(Y640="C",Z640="C"),"UTILIZOU O PDA CORRETAMENTE",IF(AND(Y640="C",Z640="NC"),"UTILIZOU O PDA CORRETAMENTE. NÃO HÁ FOTOS DE TODAS AS ETAPAS",IF(AND(Y640="NC",Z640="NC"),"NÃO UTILIZOU O PDA",IF(AND(Y640="NA",Z640="NA"),"NÃO AVALIADO POR FALHA DE SINCRONISMO"))))</f>
        <v>0</v>
      </c>
      <c r="AB640" s="90"/>
      <c r="AC640" s="158" t="s">
        <v>6</v>
      </c>
      <c r="AD640" s="150">
        <f>E640</f>
        <v>0</v>
      </c>
      <c r="AE640" s="93" t="s">
        <v>64</v>
      </c>
    </row>
    <row r="641" spans="1:31" ht="30" customHeight="1">
      <c r="A641" s="162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204"/>
      <c r="M641" s="204"/>
      <c r="N641" s="176"/>
      <c r="O641" s="155"/>
      <c r="P641" s="90"/>
      <c r="Q641" s="144"/>
      <c r="R641" s="90"/>
      <c r="S641" s="144"/>
      <c r="T641" s="90"/>
      <c r="U641" s="144"/>
      <c r="V641" s="90"/>
      <c r="W641" s="144"/>
      <c r="X641" s="90"/>
      <c r="Y641" s="144"/>
      <c r="Z641" s="195"/>
      <c r="AA641" s="198" t="b">
        <f>IF(AND(Y641="C",Z641="C"),"UTILIZOU O PDA CORRETAMENTE",IF(AND(Y641="C",Z641="NC"),"UTILIZOU O PDA CORRETAMENTE. NÃO HÁ FOTOS DE TODAS AS ETAPAS",IF(AND(Y641="NC",Z641="NC"),"NÃO UTILIZOU O PDA",IF(AND(Y641="NA",Z641="NA"),"NÃO AVALIADO POR FALHA DE SINCRONISMO"))))</f>
        <v>0</v>
      </c>
      <c r="AB641" s="90"/>
      <c r="AC641" s="158" t="s">
        <v>6</v>
      </c>
      <c r="AD641" s="150">
        <f>E641</f>
        <v>0</v>
      </c>
      <c r="AE641" s="93" t="s">
        <v>64</v>
      </c>
    </row>
    <row r="642" spans="1:31" ht="30" customHeight="1">
      <c r="A642" s="162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204"/>
      <c r="M642" s="204"/>
      <c r="N642" s="176"/>
      <c r="O642" s="155"/>
      <c r="P642" s="90"/>
      <c r="Q642" s="144"/>
      <c r="R642" s="90"/>
      <c r="S642" s="144"/>
      <c r="T642" s="90"/>
      <c r="U642" s="144"/>
      <c r="V642" s="90"/>
      <c r="W642" s="144"/>
      <c r="X642" s="90"/>
      <c r="Y642" s="144"/>
      <c r="Z642" s="195"/>
      <c r="AA642" s="198" t="b">
        <f>IF(AND(Y642="C",Z642="C"),"UTILIZOU O PDA CORRETAMENTE",IF(AND(Y642="C",Z642="NC"),"UTILIZOU O PDA CORRETAMENTE. NÃO HÁ FOTOS DE TODAS AS ETAPAS",IF(AND(Y642="NC",Z642="NC"),"NÃO UTILIZOU O PDA",IF(AND(Y642="NA",Z642="NA"),"NÃO AVALIADO POR FALHA DE SINCRONISMO"))))</f>
        <v>0</v>
      </c>
      <c r="AB642" s="90"/>
      <c r="AC642" s="158" t="s">
        <v>6</v>
      </c>
      <c r="AD642" s="150">
        <f>E642</f>
        <v>0</v>
      </c>
      <c r="AE642" s="93" t="s">
        <v>64</v>
      </c>
    </row>
    <row r="643" spans="1:31" ht="30" customHeight="1">
      <c r="A643" s="162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204"/>
      <c r="M643" s="204"/>
      <c r="N643" s="176"/>
      <c r="O643" s="155"/>
      <c r="P643" s="90"/>
      <c r="Q643" s="144"/>
      <c r="R643" s="90"/>
      <c r="S643" s="144"/>
      <c r="T643" s="90"/>
      <c r="U643" s="144"/>
      <c r="V643" s="90"/>
      <c r="W643" s="144"/>
      <c r="X643" s="90"/>
      <c r="Y643" s="144"/>
      <c r="Z643" s="195"/>
      <c r="AA643" s="198" t="b">
        <f>IF(AND(Y643="C",Z643="C"),"UTILIZOU O PDA CORRETAMENTE",IF(AND(Y643="C",Z643="NC"),"UTILIZOU O PDA CORRETAMENTE. NÃO HÁ FOTOS DE TODAS AS ETAPAS",IF(AND(Y643="NC",Z643="NC"),"NÃO UTILIZOU O PDA",IF(AND(Y643="NA",Z643="NA"),"NÃO AVALIADO POR FALHA DE SINCRONISMO"))))</f>
        <v>0</v>
      </c>
      <c r="AB643" s="90"/>
      <c r="AC643" s="158" t="s">
        <v>6</v>
      </c>
      <c r="AD643" s="150">
        <f>E643</f>
        <v>0</v>
      </c>
      <c r="AE643" s="93" t="s">
        <v>64</v>
      </c>
    </row>
    <row r="644" spans="1:31" ht="30" customHeight="1">
      <c r="A644" s="162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204"/>
      <c r="M644" s="204"/>
      <c r="N644" s="176"/>
      <c r="O644" s="155"/>
      <c r="P644" s="90"/>
      <c r="Q644" s="144"/>
      <c r="R644" s="90"/>
      <c r="S644" s="144"/>
      <c r="T644" s="90"/>
      <c r="U644" s="144"/>
      <c r="V644" s="90"/>
      <c r="W644" s="144"/>
      <c r="X644" s="90"/>
      <c r="Y644" s="144"/>
      <c r="Z644" s="195"/>
      <c r="AA644" s="198" t="b">
        <f>IF(AND(Y644="C",Z644="C"),"UTILIZOU O PDA CORRETAMENTE",IF(AND(Y644="C",Z644="NC"),"UTILIZOU O PDA CORRETAMENTE. NÃO HÁ FOTOS DE TODAS AS ETAPAS",IF(AND(Y644="NC",Z644="NC"),"NÃO UTILIZOU O PDA",IF(AND(Y644="NA",Z644="NA"),"NÃO AVALIADO POR FALHA DE SINCRONISMO"))))</f>
        <v>0</v>
      </c>
      <c r="AB644" s="90"/>
      <c r="AC644" s="158" t="s">
        <v>6</v>
      </c>
      <c r="AD644" s="150">
        <f>E644</f>
        <v>0</v>
      </c>
      <c r="AE644" s="93" t="s">
        <v>64</v>
      </c>
    </row>
    <row r="645" spans="1:31" ht="30" customHeight="1">
      <c r="A645" s="162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204"/>
      <c r="M645" s="204"/>
      <c r="N645" s="176"/>
      <c r="O645" s="155"/>
      <c r="P645" s="90"/>
      <c r="Q645" s="144"/>
      <c r="R645" s="90"/>
      <c r="S645" s="144"/>
      <c r="T645" s="90"/>
      <c r="U645" s="144"/>
      <c r="V645" s="90"/>
      <c r="W645" s="144"/>
      <c r="X645" s="90"/>
      <c r="Y645" s="144"/>
      <c r="Z645" s="195"/>
      <c r="AA645" s="198" t="b">
        <f>IF(AND(Y645="C",Z645="C"),"UTILIZOU O PDA CORRETAMENTE",IF(AND(Y645="C",Z645="NC"),"UTILIZOU O PDA CORRETAMENTE. NÃO HÁ FOTOS DE TODAS AS ETAPAS",IF(AND(Y645="NC",Z645="NC"),"NÃO UTILIZOU O PDA",IF(AND(Y645="NA",Z645="NA"),"NÃO AVALIADO POR FALHA DE SINCRONISMO"))))</f>
        <v>0</v>
      </c>
      <c r="AB645" s="90"/>
      <c r="AC645" s="158" t="s">
        <v>6</v>
      </c>
      <c r="AD645" s="150">
        <f>E645</f>
        <v>0</v>
      </c>
      <c r="AE645" s="93" t="s">
        <v>64</v>
      </c>
    </row>
    <row r="646" spans="1:31" ht="30" customHeight="1">
      <c r="A646" s="162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204"/>
      <c r="M646" s="204"/>
      <c r="N646" s="176"/>
      <c r="O646" s="155"/>
      <c r="P646" s="90"/>
      <c r="Q646" s="144"/>
      <c r="R646" s="90"/>
      <c r="S646" s="144"/>
      <c r="T646" s="90"/>
      <c r="U646" s="144"/>
      <c r="V646" s="90"/>
      <c r="W646" s="144"/>
      <c r="X646" s="90"/>
      <c r="Y646" s="144"/>
      <c r="Z646" s="195"/>
      <c r="AA646" s="198" t="b">
        <f>IF(AND(Y646="C",Z646="C"),"UTILIZOU O PDA CORRETAMENTE",IF(AND(Y646="C",Z646="NC"),"UTILIZOU O PDA CORRETAMENTE. NÃO HÁ FOTOS DE TODAS AS ETAPAS",IF(AND(Y646="NC",Z646="NC"),"NÃO UTILIZOU O PDA",IF(AND(Y646="NA",Z646="NA"),"NÃO AVALIADO POR FALHA DE SINCRONISMO"))))</f>
        <v>0</v>
      </c>
      <c r="AB646" s="90"/>
      <c r="AC646" s="158" t="s">
        <v>6</v>
      </c>
      <c r="AD646" s="150">
        <f>E646</f>
        <v>0</v>
      </c>
      <c r="AE646" s="93" t="s">
        <v>64</v>
      </c>
    </row>
    <row r="647" spans="1:31" ht="30" customHeight="1">
      <c r="A647" s="162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204"/>
      <c r="M647" s="204"/>
      <c r="N647" s="176"/>
      <c r="O647" s="155"/>
      <c r="P647" s="90"/>
      <c r="Q647" s="144"/>
      <c r="R647" s="90"/>
      <c r="S647" s="144"/>
      <c r="T647" s="90"/>
      <c r="U647" s="144"/>
      <c r="V647" s="90"/>
      <c r="W647" s="144"/>
      <c r="X647" s="90"/>
      <c r="Y647" s="144"/>
      <c r="Z647" s="195"/>
      <c r="AA647" s="198" t="b">
        <f>IF(AND(Y647="C",Z647="C"),"UTILIZOU O PDA CORRETAMENTE",IF(AND(Y647="C",Z647="NC"),"UTILIZOU O PDA CORRETAMENTE. NÃO HÁ FOTOS DE TODAS AS ETAPAS",IF(AND(Y647="NC",Z647="NC"),"NÃO UTILIZOU O PDA",IF(AND(Y647="NA",Z647="NA"),"NÃO AVALIADO POR FALHA DE SINCRONISMO"))))</f>
        <v>0</v>
      </c>
      <c r="AB647" s="90"/>
      <c r="AC647" s="158" t="s">
        <v>6</v>
      </c>
      <c r="AD647" s="150">
        <f>E647</f>
        <v>0</v>
      </c>
      <c r="AE647" s="93" t="s">
        <v>64</v>
      </c>
    </row>
    <row r="648" spans="1:31" ht="30" customHeight="1">
      <c r="A648" s="162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204"/>
      <c r="M648" s="204"/>
      <c r="N648" s="176"/>
      <c r="O648" s="155"/>
      <c r="P648" s="90"/>
      <c r="Q648" s="144"/>
      <c r="R648" s="90"/>
      <c r="S648" s="144"/>
      <c r="T648" s="90"/>
      <c r="U648" s="144"/>
      <c r="V648" s="90"/>
      <c r="W648" s="144"/>
      <c r="X648" s="90"/>
      <c r="Y648" s="144"/>
      <c r="Z648" s="195"/>
      <c r="AA648" s="198" t="b">
        <f>IF(AND(Y648="C",Z648="C"),"UTILIZOU O PDA CORRETAMENTE",IF(AND(Y648="C",Z648="NC"),"UTILIZOU O PDA CORRETAMENTE. NÃO HÁ FOTOS DE TODAS AS ETAPAS",IF(AND(Y648="NC",Z648="NC"),"NÃO UTILIZOU O PDA",IF(AND(Y648="NA",Z648="NA"),"NÃO AVALIADO POR FALHA DE SINCRONISMO"))))</f>
        <v>0</v>
      </c>
      <c r="AB648" s="90"/>
      <c r="AC648" s="158" t="s">
        <v>6</v>
      </c>
      <c r="AD648" s="150">
        <f>E648</f>
        <v>0</v>
      </c>
      <c r="AE648" s="93" t="s">
        <v>64</v>
      </c>
    </row>
    <row r="649" spans="1:31" ht="30" customHeight="1">
      <c r="A649" s="162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204"/>
      <c r="M649" s="204"/>
      <c r="N649" s="176"/>
      <c r="O649" s="155"/>
      <c r="P649" s="90"/>
      <c r="Q649" s="144"/>
      <c r="R649" s="90"/>
      <c r="S649" s="144"/>
      <c r="T649" s="90"/>
      <c r="U649" s="144"/>
      <c r="V649" s="90"/>
      <c r="W649" s="144"/>
      <c r="X649" s="90"/>
      <c r="Y649" s="144"/>
      <c r="Z649" s="195"/>
      <c r="AA649" s="198" t="b">
        <f>IF(AND(Y649="C",Z649="C"),"UTILIZOU O PDA CORRETAMENTE",IF(AND(Y649="C",Z649="NC"),"UTILIZOU O PDA CORRETAMENTE. NÃO HÁ FOTOS DE TODAS AS ETAPAS",IF(AND(Y649="NC",Z649="NC"),"NÃO UTILIZOU O PDA",IF(AND(Y649="NA",Z649="NA"),"NÃO AVALIADO POR FALHA DE SINCRONISMO"))))</f>
        <v>0</v>
      </c>
      <c r="AB649" s="90"/>
      <c r="AC649" s="158" t="s">
        <v>6</v>
      </c>
      <c r="AD649" s="150">
        <f>E649</f>
        <v>0</v>
      </c>
      <c r="AE649" s="93" t="s">
        <v>64</v>
      </c>
    </row>
    <row r="650" spans="1:31" ht="30" customHeight="1">
      <c r="A650" s="162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204"/>
      <c r="M650" s="204"/>
      <c r="N650" s="176"/>
      <c r="O650" s="155"/>
      <c r="P650" s="90"/>
      <c r="Q650" s="144"/>
      <c r="R650" s="90"/>
      <c r="S650" s="144"/>
      <c r="T650" s="90"/>
      <c r="U650" s="144"/>
      <c r="V650" s="90"/>
      <c r="W650" s="144"/>
      <c r="X650" s="90"/>
      <c r="Y650" s="144"/>
      <c r="Z650" s="195"/>
      <c r="AA650" s="198" t="b">
        <f>IF(AND(Y650="C",Z650="C"),"UTILIZOU O PDA CORRETAMENTE",IF(AND(Y650="C",Z650="NC"),"UTILIZOU O PDA CORRETAMENTE. NÃO HÁ FOTOS DE TODAS AS ETAPAS",IF(AND(Y650="NC",Z650="NC"),"NÃO UTILIZOU O PDA",IF(AND(Y650="NA",Z650="NA"),"NÃO AVALIADO POR FALHA DE SINCRONISMO"))))</f>
        <v>0</v>
      </c>
      <c r="AB650" s="90"/>
      <c r="AC650" s="158" t="s">
        <v>6</v>
      </c>
      <c r="AD650" s="150">
        <f>E650</f>
        <v>0</v>
      </c>
      <c r="AE650" s="93" t="s">
        <v>64</v>
      </c>
    </row>
    <row r="651" spans="1:31" ht="30" customHeight="1">
      <c r="A651" s="162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204"/>
      <c r="M651" s="204"/>
      <c r="N651" s="176"/>
      <c r="O651" s="155"/>
      <c r="P651" s="90"/>
      <c r="Q651" s="144"/>
      <c r="R651" s="90"/>
      <c r="S651" s="144"/>
      <c r="T651" s="90"/>
      <c r="U651" s="144"/>
      <c r="V651" s="90"/>
      <c r="W651" s="144"/>
      <c r="X651" s="90"/>
      <c r="Y651" s="144"/>
      <c r="Z651" s="195"/>
      <c r="AA651" s="198" t="b">
        <f>IF(AND(Y651="C",Z651="C"),"UTILIZOU O PDA CORRETAMENTE",IF(AND(Y651="C",Z651="NC"),"UTILIZOU O PDA CORRETAMENTE. NÃO HÁ FOTOS DE TODAS AS ETAPAS",IF(AND(Y651="NC",Z651="NC"),"NÃO UTILIZOU O PDA",IF(AND(Y651="NA",Z651="NA"),"NÃO AVALIADO POR FALHA DE SINCRONISMO"))))</f>
        <v>0</v>
      </c>
      <c r="AB651" s="90"/>
      <c r="AC651" s="158" t="s">
        <v>6</v>
      </c>
      <c r="AD651" s="150">
        <f>E651</f>
        <v>0</v>
      </c>
      <c r="AE651" s="93" t="s">
        <v>64</v>
      </c>
    </row>
    <row r="652" spans="1:31" ht="30" customHeight="1">
      <c r="A652" s="162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204"/>
      <c r="M652" s="204"/>
      <c r="N652" s="176"/>
      <c r="O652" s="155"/>
      <c r="P652" s="90"/>
      <c r="Q652" s="144"/>
      <c r="R652" s="90"/>
      <c r="S652" s="144"/>
      <c r="T652" s="90"/>
      <c r="U652" s="144"/>
      <c r="V652" s="90"/>
      <c r="W652" s="144"/>
      <c r="X652" s="90"/>
      <c r="Y652" s="144"/>
      <c r="Z652" s="195"/>
      <c r="AA652" s="198" t="b">
        <f>IF(AND(Y652="C",Z652="C"),"UTILIZOU O PDA CORRETAMENTE",IF(AND(Y652="C",Z652="NC"),"UTILIZOU O PDA CORRETAMENTE. NÃO HÁ FOTOS DE TODAS AS ETAPAS",IF(AND(Y652="NC",Z652="NC"),"NÃO UTILIZOU O PDA",IF(AND(Y652="NA",Z652="NA"),"NÃO AVALIADO POR FALHA DE SINCRONISMO"))))</f>
        <v>0</v>
      </c>
      <c r="AB652" s="90"/>
      <c r="AC652" s="158" t="s">
        <v>6</v>
      </c>
      <c r="AD652" s="150">
        <f>E652</f>
        <v>0</v>
      </c>
      <c r="AE652" s="93" t="s">
        <v>64</v>
      </c>
    </row>
    <row r="653" spans="1:31" ht="30" customHeight="1">
      <c r="A653" s="162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204"/>
      <c r="M653" s="204"/>
      <c r="N653" s="176"/>
      <c r="O653" s="155"/>
      <c r="P653" s="90"/>
      <c r="Q653" s="144"/>
      <c r="R653" s="90"/>
      <c r="S653" s="144"/>
      <c r="T653" s="90"/>
      <c r="U653" s="144"/>
      <c r="V653" s="90"/>
      <c r="W653" s="144"/>
      <c r="X653" s="90"/>
      <c r="Y653" s="144"/>
      <c r="Z653" s="195"/>
      <c r="AA653" s="198" t="b">
        <f>IF(AND(Y653="C",Z653="C"),"UTILIZOU O PDA CORRETAMENTE",IF(AND(Y653="C",Z653="NC"),"UTILIZOU O PDA CORRETAMENTE. NÃO HÁ FOTOS DE TODAS AS ETAPAS",IF(AND(Y653="NC",Z653="NC"),"NÃO UTILIZOU O PDA",IF(AND(Y653="NA",Z653="NA"),"NÃO AVALIADO POR FALHA DE SINCRONISMO"))))</f>
        <v>0</v>
      </c>
      <c r="AB653" s="90"/>
      <c r="AC653" s="158" t="s">
        <v>6</v>
      </c>
      <c r="AD653" s="150">
        <f>E653</f>
        <v>0</v>
      </c>
      <c r="AE653" s="93" t="s">
        <v>64</v>
      </c>
    </row>
    <row r="654" spans="1:31" ht="30" customHeight="1">
      <c r="A654" s="162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204"/>
      <c r="M654" s="204"/>
      <c r="N654" s="176"/>
      <c r="O654" s="155"/>
      <c r="P654" s="90"/>
      <c r="Q654" s="144"/>
      <c r="R654" s="90"/>
      <c r="S654" s="144"/>
      <c r="T654" s="90"/>
      <c r="U654" s="144"/>
      <c r="V654" s="90"/>
      <c r="W654" s="144"/>
      <c r="X654" s="90"/>
      <c r="Y654" s="144"/>
      <c r="Z654" s="195"/>
      <c r="AA654" s="198" t="b">
        <f>IF(AND(Y654="C",Z654="C"),"UTILIZOU O PDA CORRETAMENTE",IF(AND(Y654="C",Z654="NC"),"UTILIZOU O PDA CORRETAMENTE. NÃO HÁ FOTOS DE TODAS AS ETAPAS",IF(AND(Y654="NC",Z654="NC"),"NÃO UTILIZOU O PDA",IF(AND(Y654="NA",Z654="NA"),"NÃO AVALIADO POR FALHA DE SINCRONISMO"))))</f>
        <v>0</v>
      </c>
      <c r="AB654" s="90"/>
      <c r="AC654" s="158" t="s">
        <v>6</v>
      </c>
      <c r="AD654" s="150">
        <f>E654</f>
        <v>0</v>
      </c>
      <c r="AE654" s="93" t="s">
        <v>64</v>
      </c>
    </row>
    <row r="655" spans="1:31" ht="30" customHeight="1">
      <c r="A655" s="162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204"/>
      <c r="M655" s="204"/>
      <c r="N655" s="176"/>
      <c r="O655" s="155"/>
      <c r="P655" s="90"/>
      <c r="Q655" s="144"/>
      <c r="R655" s="90"/>
      <c r="S655" s="144"/>
      <c r="T655" s="90"/>
      <c r="U655" s="144"/>
      <c r="V655" s="90"/>
      <c r="W655" s="144"/>
      <c r="X655" s="90"/>
      <c r="Y655" s="144"/>
      <c r="Z655" s="195"/>
      <c r="AA655" s="198" t="b">
        <f>IF(AND(Y655="C",Z655="C"),"UTILIZOU O PDA CORRETAMENTE",IF(AND(Y655="C",Z655="NC"),"UTILIZOU O PDA CORRETAMENTE. NÃO HÁ FOTOS DE TODAS AS ETAPAS",IF(AND(Y655="NC",Z655="NC"),"NÃO UTILIZOU O PDA",IF(AND(Y655="NA",Z655="NA"),"NÃO AVALIADO POR FALHA DE SINCRONISMO"))))</f>
        <v>0</v>
      </c>
      <c r="AB655" s="90"/>
      <c r="AC655" s="158" t="s">
        <v>6</v>
      </c>
      <c r="AD655" s="150">
        <f>E655</f>
        <v>0</v>
      </c>
      <c r="AE655" s="93" t="s">
        <v>64</v>
      </c>
    </row>
    <row r="656" spans="1:31" ht="30" customHeight="1">
      <c r="A656" s="162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204"/>
      <c r="M656" s="204"/>
      <c r="N656" s="176"/>
      <c r="O656" s="155"/>
      <c r="P656" s="90"/>
      <c r="Q656" s="144"/>
      <c r="R656" s="90"/>
      <c r="S656" s="144"/>
      <c r="T656" s="90"/>
      <c r="U656" s="144"/>
      <c r="V656" s="90"/>
      <c r="W656" s="144"/>
      <c r="X656" s="90"/>
      <c r="Y656" s="144"/>
      <c r="Z656" s="195"/>
      <c r="AA656" s="198" t="b">
        <f>IF(AND(Y656="C",Z656="C"),"UTILIZOU O PDA CORRETAMENTE",IF(AND(Y656="C",Z656="NC"),"UTILIZOU O PDA CORRETAMENTE. NÃO HÁ FOTOS DE TODAS AS ETAPAS",IF(AND(Y656="NC",Z656="NC"),"NÃO UTILIZOU O PDA",IF(AND(Y656="NA",Z656="NA"),"NÃO AVALIADO POR FALHA DE SINCRONISMO"))))</f>
        <v>0</v>
      </c>
      <c r="AB656" s="90"/>
      <c r="AC656" s="158" t="s">
        <v>6</v>
      </c>
      <c r="AD656" s="150">
        <f>E656</f>
        <v>0</v>
      </c>
      <c r="AE656" s="93" t="s">
        <v>64</v>
      </c>
    </row>
    <row r="657" spans="1:31" ht="30" customHeight="1">
      <c r="A657" s="162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204"/>
      <c r="M657" s="204"/>
      <c r="N657" s="176"/>
      <c r="O657" s="155"/>
      <c r="P657" s="90"/>
      <c r="Q657" s="144"/>
      <c r="R657" s="90"/>
      <c r="S657" s="144"/>
      <c r="T657" s="90"/>
      <c r="U657" s="144"/>
      <c r="V657" s="90"/>
      <c r="W657" s="144"/>
      <c r="X657" s="90"/>
      <c r="Y657" s="144"/>
      <c r="Z657" s="195"/>
      <c r="AA657" s="198" t="b">
        <f>IF(AND(Y657="C",Z657="C"),"UTILIZOU O PDA CORRETAMENTE",IF(AND(Y657="C",Z657="NC"),"UTILIZOU O PDA CORRETAMENTE. NÃO HÁ FOTOS DE TODAS AS ETAPAS",IF(AND(Y657="NC",Z657="NC"),"NÃO UTILIZOU O PDA",IF(AND(Y657="NA",Z657="NA"),"NÃO AVALIADO POR FALHA DE SINCRONISMO"))))</f>
        <v>0</v>
      </c>
      <c r="AB657" s="90"/>
      <c r="AC657" s="158" t="s">
        <v>6</v>
      </c>
      <c r="AD657" s="150">
        <f>E657</f>
        <v>0</v>
      </c>
      <c r="AE657" s="93" t="s">
        <v>64</v>
      </c>
    </row>
    <row r="658" spans="1:31" ht="30" customHeight="1">
      <c r="A658" s="162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204"/>
      <c r="M658" s="204"/>
      <c r="N658" s="176"/>
      <c r="O658" s="155"/>
      <c r="P658" s="90"/>
      <c r="Q658" s="144"/>
      <c r="R658" s="90"/>
      <c r="S658" s="144"/>
      <c r="T658" s="90"/>
      <c r="U658" s="144"/>
      <c r="V658" s="90"/>
      <c r="W658" s="144"/>
      <c r="X658" s="90"/>
      <c r="Y658" s="144"/>
      <c r="Z658" s="195"/>
      <c r="AA658" s="198" t="b">
        <f>IF(AND(Y658="C",Z658="C"),"UTILIZOU O PDA CORRETAMENTE",IF(AND(Y658="C",Z658="NC"),"UTILIZOU O PDA CORRETAMENTE. NÃO HÁ FOTOS DE TODAS AS ETAPAS",IF(AND(Y658="NC",Z658="NC"),"NÃO UTILIZOU O PDA",IF(AND(Y658="NA",Z658="NA"),"NÃO AVALIADO POR FALHA DE SINCRONISMO"))))</f>
        <v>0</v>
      </c>
      <c r="AB658" s="90"/>
      <c r="AC658" s="158" t="s">
        <v>6</v>
      </c>
      <c r="AD658" s="150">
        <f>E658</f>
        <v>0</v>
      </c>
      <c r="AE658" s="93" t="s">
        <v>64</v>
      </c>
    </row>
    <row r="659" spans="1:31" ht="30" customHeight="1">
      <c r="A659" s="162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204"/>
      <c r="M659" s="204"/>
      <c r="N659" s="176"/>
      <c r="O659" s="155"/>
      <c r="P659" s="90"/>
      <c r="Q659" s="144"/>
      <c r="R659" s="90"/>
      <c r="S659" s="144"/>
      <c r="T659" s="90"/>
      <c r="U659" s="144"/>
      <c r="V659" s="90"/>
      <c r="W659" s="144"/>
      <c r="X659" s="90"/>
      <c r="Y659" s="144"/>
      <c r="Z659" s="195"/>
      <c r="AA659" s="198" t="b">
        <f>IF(AND(Y659="C",Z659="C"),"UTILIZOU O PDA CORRETAMENTE",IF(AND(Y659="C",Z659="NC"),"UTILIZOU O PDA CORRETAMENTE. NÃO HÁ FOTOS DE TODAS AS ETAPAS",IF(AND(Y659="NC",Z659="NC"),"NÃO UTILIZOU O PDA",IF(AND(Y659="NA",Z659="NA"),"NÃO AVALIADO POR FALHA DE SINCRONISMO"))))</f>
        <v>0</v>
      </c>
      <c r="AB659" s="90"/>
      <c r="AC659" s="158" t="s">
        <v>6</v>
      </c>
      <c r="AD659" s="150">
        <f>E659</f>
        <v>0</v>
      </c>
      <c r="AE659" s="93" t="s">
        <v>64</v>
      </c>
    </row>
    <row r="660" spans="1:31" ht="30" customHeight="1">
      <c r="A660" s="162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204"/>
      <c r="M660" s="204"/>
      <c r="N660" s="176"/>
      <c r="O660" s="155"/>
      <c r="P660" s="90"/>
      <c r="Q660" s="144"/>
      <c r="R660" s="90"/>
      <c r="S660" s="144"/>
      <c r="T660" s="90"/>
      <c r="U660" s="144"/>
      <c r="V660" s="90"/>
      <c r="W660" s="144"/>
      <c r="X660" s="90"/>
      <c r="Y660" s="144"/>
      <c r="Z660" s="195"/>
      <c r="AA660" s="198" t="b">
        <f>IF(AND(Y660="C",Z660="C"),"UTILIZOU O PDA CORRETAMENTE",IF(AND(Y660="C",Z660="NC"),"UTILIZOU O PDA CORRETAMENTE. NÃO HÁ FOTOS DE TODAS AS ETAPAS",IF(AND(Y660="NC",Z660="NC"),"NÃO UTILIZOU O PDA",IF(AND(Y660="NA",Z660="NA"),"NÃO AVALIADO POR FALHA DE SINCRONISMO"))))</f>
        <v>0</v>
      </c>
      <c r="AB660" s="90"/>
      <c r="AC660" s="158" t="s">
        <v>6</v>
      </c>
      <c r="AD660" s="150">
        <f>E660</f>
        <v>0</v>
      </c>
      <c r="AE660" s="93" t="s">
        <v>64</v>
      </c>
    </row>
    <row r="661" spans="1:31" ht="30" customHeight="1">
      <c r="A661" s="162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204"/>
      <c r="M661" s="204"/>
      <c r="N661" s="176"/>
      <c r="O661" s="155"/>
      <c r="P661" s="90"/>
      <c r="Q661" s="144"/>
      <c r="R661" s="90"/>
      <c r="S661" s="144"/>
      <c r="T661" s="90"/>
      <c r="U661" s="144"/>
      <c r="V661" s="90"/>
      <c r="W661" s="144"/>
      <c r="X661" s="90"/>
      <c r="Y661" s="144"/>
      <c r="Z661" s="195"/>
      <c r="AA661" s="198" t="b">
        <f>IF(AND(Y661="C",Z661="C"),"UTILIZOU O PDA CORRETAMENTE",IF(AND(Y661="C",Z661="NC"),"UTILIZOU O PDA CORRETAMENTE. NÃO HÁ FOTOS DE TODAS AS ETAPAS",IF(AND(Y661="NC",Z661="NC"),"NÃO UTILIZOU O PDA",IF(AND(Y661="NA",Z661="NA"),"NÃO AVALIADO POR FALHA DE SINCRONISMO"))))</f>
        <v>0</v>
      </c>
      <c r="AB661" s="90"/>
      <c r="AC661" s="158" t="s">
        <v>6</v>
      </c>
      <c r="AD661" s="150">
        <f>E661</f>
        <v>0</v>
      </c>
      <c r="AE661" s="93" t="s">
        <v>64</v>
      </c>
    </row>
    <row r="662" spans="1:31" ht="30" customHeight="1">
      <c r="A662" s="162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204"/>
      <c r="M662" s="204"/>
      <c r="N662" s="176"/>
      <c r="O662" s="155"/>
      <c r="P662" s="90"/>
      <c r="Q662" s="144"/>
      <c r="R662" s="90"/>
      <c r="S662" s="144"/>
      <c r="T662" s="90"/>
      <c r="U662" s="144"/>
      <c r="V662" s="90"/>
      <c r="W662" s="144"/>
      <c r="X662" s="90"/>
      <c r="Y662" s="144"/>
      <c r="Z662" s="195"/>
      <c r="AA662" s="198" t="b">
        <f>IF(AND(Y662="C",Z662="C"),"UTILIZOU O PDA CORRETAMENTE",IF(AND(Y662="C",Z662="NC"),"UTILIZOU O PDA CORRETAMENTE. NÃO HÁ FOTOS DE TODAS AS ETAPAS",IF(AND(Y662="NC",Z662="NC"),"NÃO UTILIZOU O PDA",IF(AND(Y662="NA",Z662="NA"),"NÃO AVALIADO POR FALHA DE SINCRONISMO"))))</f>
        <v>0</v>
      </c>
      <c r="AB662" s="90"/>
      <c r="AC662" s="158" t="s">
        <v>6</v>
      </c>
      <c r="AD662" s="150">
        <f>E662</f>
        <v>0</v>
      </c>
      <c r="AE662" s="93" t="s">
        <v>64</v>
      </c>
    </row>
    <row r="663" spans="1:31" ht="30" customHeight="1">
      <c r="A663" s="162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204"/>
      <c r="M663" s="204"/>
      <c r="N663" s="176"/>
      <c r="O663" s="155"/>
      <c r="P663" s="90"/>
      <c r="Q663" s="144"/>
      <c r="R663" s="90"/>
      <c r="S663" s="144"/>
      <c r="T663" s="90"/>
      <c r="U663" s="144"/>
      <c r="V663" s="90"/>
      <c r="W663" s="144"/>
      <c r="X663" s="90"/>
      <c r="Y663" s="144"/>
      <c r="Z663" s="195"/>
      <c r="AA663" s="198" t="b">
        <f>IF(AND(Y663="C",Z663="C"),"UTILIZOU O PDA CORRETAMENTE",IF(AND(Y663="C",Z663="NC"),"UTILIZOU O PDA CORRETAMENTE. NÃO HÁ FOTOS DE TODAS AS ETAPAS",IF(AND(Y663="NC",Z663="NC"),"NÃO UTILIZOU O PDA",IF(AND(Y663="NA",Z663="NA"),"NÃO AVALIADO POR FALHA DE SINCRONISMO"))))</f>
        <v>0</v>
      </c>
      <c r="AB663" s="90"/>
      <c r="AC663" s="158" t="s">
        <v>6</v>
      </c>
      <c r="AD663" s="150">
        <f>E663</f>
        <v>0</v>
      </c>
      <c r="AE663" s="93" t="s">
        <v>64</v>
      </c>
    </row>
    <row r="664" spans="1:31" ht="30" customHeight="1">
      <c r="A664" s="162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204"/>
      <c r="M664" s="204"/>
      <c r="N664" s="176"/>
      <c r="O664" s="155"/>
      <c r="P664" s="90"/>
      <c r="Q664" s="144"/>
      <c r="R664" s="90"/>
      <c r="S664" s="144"/>
      <c r="T664" s="90"/>
      <c r="U664" s="144"/>
      <c r="V664" s="90"/>
      <c r="W664" s="144"/>
      <c r="X664" s="90"/>
      <c r="Y664" s="144"/>
      <c r="Z664" s="195"/>
      <c r="AA664" s="198" t="b">
        <f>IF(AND(Y664="C",Z664="C"),"UTILIZOU O PDA CORRETAMENTE",IF(AND(Y664="C",Z664="NC"),"UTILIZOU O PDA CORRETAMENTE. NÃO HÁ FOTOS DE TODAS AS ETAPAS",IF(AND(Y664="NC",Z664="NC"),"NÃO UTILIZOU O PDA",IF(AND(Y664="NA",Z664="NA"),"NÃO AVALIADO POR FALHA DE SINCRONISMO"))))</f>
        <v>0</v>
      </c>
      <c r="AB664" s="90"/>
      <c r="AC664" s="158" t="s">
        <v>6</v>
      </c>
      <c r="AD664" s="150">
        <f>E664</f>
        <v>0</v>
      </c>
      <c r="AE664" s="93" t="s">
        <v>64</v>
      </c>
    </row>
    <row r="665" spans="1:31" ht="30" customHeight="1">
      <c r="A665" s="162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204"/>
      <c r="M665" s="204"/>
      <c r="N665" s="176"/>
      <c r="O665" s="155"/>
      <c r="P665" s="90"/>
      <c r="Q665" s="144"/>
      <c r="R665" s="90"/>
      <c r="S665" s="144"/>
      <c r="T665" s="90"/>
      <c r="U665" s="144"/>
      <c r="V665" s="90"/>
      <c r="W665" s="144"/>
      <c r="X665" s="90"/>
      <c r="Y665" s="144"/>
      <c r="Z665" s="195"/>
      <c r="AA665" s="198" t="b">
        <f>IF(AND(Y665="C",Z665="C"),"UTILIZOU O PDA CORRETAMENTE",IF(AND(Y665="C",Z665="NC"),"UTILIZOU O PDA CORRETAMENTE. NÃO HÁ FOTOS DE TODAS AS ETAPAS",IF(AND(Y665="NC",Z665="NC"),"NÃO UTILIZOU O PDA",IF(AND(Y665="NA",Z665="NA"),"NÃO AVALIADO POR FALHA DE SINCRONISMO"))))</f>
        <v>0</v>
      </c>
      <c r="AB665" s="90"/>
      <c r="AC665" s="158" t="s">
        <v>6</v>
      </c>
      <c r="AD665" s="150">
        <f>E665</f>
        <v>0</v>
      </c>
      <c r="AE665" s="93" t="s">
        <v>64</v>
      </c>
    </row>
    <row r="666" spans="1:31" ht="30" customHeight="1">
      <c r="A666" s="162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204"/>
      <c r="M666" s="204"/>
      <c r="N666" s="176"/>
      <c r="O666" s="155"/>
      <c r="P666" s="90"/>
      <c r="Q666" s="144"/>
      <c r="R666" s="90"/>
      <c r="S666" s="144"/>
      <c r="T666" s="90"/>
      <c r="U666" s="144"/>
      <c r="V666" s="90"/>
      <c r="W666" s="144"/>
      <c r="X666" s="90"/>
      <c r="Y666" s="144"/>
      <c r="Z666" s="195"/>
      <c r="AA666" s="198" t="b">
        <f>IF(AND(Y666="C",Z666="C"),"UTILIZOU O PDA CORRETAMENTE",IF(AND(Y666="C",Z666="NC"),"UTILIZOU O PDA CORRETAMENTE. NÃO HÁ FOTOS DE TODAS AS ETAPAS",IF(AND(Y666="NC",Z666="NC"),"NÃO UTILIZOU O PDA",IF(AND(Y666="NA",Z666="NA"),"NÃO AVALIADO POR FALHA DE SINCRONISMO"))))</f>
        <v>0</v>
      </c>
      <c r="AB666" s="90"/>
      <c r="AC666" s="158" t="s">
        <v>6</v>
      </c>
      <c r="AD666" s="150">
        <f>E666</f>
        <v>0</v>
      </c>
      <c r="AE666" s="93" t="s">
        <v>64</v>
      </c>
    </row>
    <row r="667" spans="1:31" ht="30" customHeight="1">
      <c r="A667" s="162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204"/>
      <c r="M667" s="204"/>
      <c r="N667" s="176"/>
      <c r="O667" s="155"/>
      <c r="P667" s="90"/>
      <c r="Q667" s="144"/>
      <c r="R667" s="90"/>
      <c r="S667" s="144"/>
      <c r="T667" s="90"/>
      <c r="U667" s="144"/>
      <c r="V667" s="90"/>
      <c r="W667" s="144"/>
      <c r="X667" s="90"/>
      <c r="Y667" s="144"/>
      <c r="Z667" s="195"/>
      <c r="AA667" s="198" t="b">
        <f>IF(AND(Y667="C",Z667="C"),"UTILIZOU O PDA CORRETAMENTE",IF(AND(Y667="C",Z667="NC"),"UTILIZOU O PDA CORRETAMENTE. NÃO HÁ FOTOS DE TODAS AS ETAPAS",IF(AND(Y667="NC",Z667="NC"),"NÃO UTILIZOU O PDA",IF(AND(Y667="NA",Z667="NA"),"NÃO AVALIADO POR FALHA DE SINCRONISMO"))))</f>
        <v>0</v>
      </c>
      <c r="AB667" s="90"/>
      <c r="AC667" s="158" t="s">
        <v>6</v>
      </c>
      <c r="AD667" s="150">
        <f>E667</f>
        <v>0</v>
      </c>
      <c r="AE667" s="93" t="s">
        <v>64</v>
      </c>
    </row>
    <row r="668" spans="1:31" ht="30" customHeight="1">
      <c r="A668" s="162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204"/>
      <c r="M668" s="204"/>
      <c r="N668" s="176"/>
      <c r="O668" s="155"/>
      <c r="P668" s="90"/>
      <c r="Q668" s="144"/>
      <c r="R668" s="90"/>
      <c r="S668" s="144"/>
      <c r="T668" s="90"/>
      <c r="U668" s="144"/>
      <c r="V668" s="90"/>
      <c r="W668" s="144"/>
      <c r="X668" s="90"/>
      <c r="Y668" s="144"/>
      <c r="Z668" s="195"/>
      <c r="AA668" s="198" t="b">
        <f>IF(AND(Y668="C",Z668="C"),"UTILIZOU O PDA CORRETAMENTE",IF(AND(Y668="C",Z668="NC"),"UTILIZOU O PDA CORRETAMENTE. NÃO HÁ FOTOS DE TODAS AS ETAPAS",IF(AND(Y668="NC",Z668="NC"),"NÃO UTILIZOU O PDA",IF(AND(Y668="NA",Z668="NA"),"NÃO AVALIADO POR FALHA DE SINCRONISMO"))))</f>
        <v>0</v>
      </c>
      <c r="AB668" s="90"/>
      <c r="AC668" s="158" t="s">
        <v>6</v>
      </c>
      <c r="AD668" s="150">
        <f>E668</f>
        <v>0</v>
      </c>
      <c r="AE668" s="93" t="s">
        <v>64</v>
      </c>
    </row>
    <row r="669" spans="1:31" ht="30" customHeight="1">
      <c r="A669" s="162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204"/>
      <c r="M669" s="204"/>
      <c r="N669" s="176"/>
      <c r="O669" s="155"/>
      <c r="P669" s="90"/>
      <c r="Q669" s="144"/>
      <c r="R669" s="90"/>
      <c r="S669" s="144"/>
      <c r="T669" s="90"/>
      <c r="U669" s="144"/>
      <c r="V669" s="90"/>
      <c r="W669" s="144"/>
      <c r="X669" s="90"/>
      <c r="Y669" s="144"/>
      <c r="Z669" s="195"/>
      <c r="AA669" s="198" t="b">
        <f>IF(AND(Y669="C",Z669="C"),"UTILIZOU O PDA CORRETAMENTE",IF(AND(Y669="C",Z669="NC"),"UTILIZOU O PDA CORRETAMENTE. NÃO HÁ FOTOS DE TODAS AS ETAPAS",IF(AND(Y669="NC",Z669="NC"),"NÃO UTILIZOU O PDA",IF(AND(Y669="NA",Z669="NA"),"NÃO AVALIADO POR FALHA DE SINCRONISMO"))))</f>
        <v>0</v>
      </c>
      <c r="AB669" s="90"/>
      <c r="AC669" s="158" t="s">
        <v>6</v>
      </c>
      <c r="AD669" s="150">
        <f>E669</f>
        <v>0</v>
      </c>
      <c r="AE669" s="93" t="s">
        <v>64</v>
      </c>
    </row>
    <row r="670" spans="1:31" ht="30" customHeight="1">
      <c r="A670" s="162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204"/>
      <c r="M670" s="204"/>
      <c r="N670" s="176"/>
      <c r="O670" s="155"/>
      <c r="P670" s="90"/>
      <c r="Q670" s="144"/>
      <c r="R670" s="90"/>
      <c r="S670" s="144"/>
      <c r="T670" s="90"/>
      <c r="U670" s="144"/>
      <c r="V670" s="90"/>
      <c r="W670" s="144"/>
      <c r="X670" s="90"/>
      <c r="Y670" s="144"/>
      <c r="Z670" s="195"/>
      <c r="AA670" s="198" t="b">
        <f>IF(AND(Y670="C",Z670="C"),"UTILIZOU O PDA CORRETAMENTE",IF(AND(Y670="C",Z670="NC"),"UTILIZOU O PDA CORRETAMENTE. NÃO HÁ FOTOS DE TODAS AS ETAPAS",IF(AND(Y670="NC",Z670="NC"),"NÃO UTILIZOU O PDA",IF(AND(Y670="NA",Z670="NA"),"NÃO AVALIADO POR FALHA DE SINCRONISMO"))))</f>
        <v>0</v>
      </c>
      <c r="AB670" s="90"/>
      <c r="AC670" s="158" t="s">
        <v>6</v>
      </c>
      <c r="AD670" s="150">
        <f>E670</f>
        <v>0</v>
      </c>
      <c r="AE670" s="93" t="s">
        <v>64</v>
      </c>
    </row>
    <row r="671" spans="1:31" ht="30" customHeight="1">
      <c r="A671" s="162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204"/>
      <c r="M671" s="204"/>
      <c r="N671" s="176"/>
      <c r="O671" s="155"/>
      <c r="P671" s="90"/>
      <c r="Q671" s="144"/>
      <c r="R671" s="90"/>
      <c r="S671" s="144"/>
      <c r="T671" s="90"/>
      <c r="U671" s="144"/>
      <c r="V671" s="90"/>
      <c r="W671" s="144"/>
      <c r="X671" s="90"/>
      <c r="Y671" s="144"/>
      <c r="Z671" s="195"/>
      <c r="AA671" s="198" t="b">
        <f>IF(AND(Y671="C",Z671="C"),"UTILIZOU O PDA CORRETAMENTE",IF(AND(Y671="C",Z671="NC"),"UTILIZOU O PDA CORRETAMENTE. NÃO HÁ FOTOS DE TODAS AS ETAPAS",IF(AND(Y671="NC",Z671="NC"),"NÃO UTILIZOU O PDA",IF(AND(Y671="NA",Z671="NA"),"NÃO AVALIADO POR FALHA DE SINCRONISMO"))))</f>
        <v>0</v>
      </c>
      <c r="AB671" s="90"/>
      <c r="AC671" s="158" t="s">
        <v>6</v>
      </c>
      <c r="AD671" s="150">
        <f>E671</f>
        <v>0</v>
      </c>
      <c r="AE671" s="93" t="s">
        <v>64</v>
      </c>
    </row>
    <row r="672" spans="1:31" ht="30" customHeight="1">
      <c r="A672" s="162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204"/>
      <c r="M672" s="204"/>
      <c r="N672" s="176"/>
      <c r="O672" s="155"/>
      <c r="P672" s="90"/>
      <c r="Q672" s="144"/>
      <c r="R672" s="90"/>
      <c r="S672" s="144"/>
      <c r="T672" s="90"/>
      <c r="U672" s="144"/>
      <c r="V672" s="90"/>
      <c r="W672" s="144"/>
      <c r="X672" s="90"/>
      <c r="Y672" s="144"/>
      <c r="Z672" s="195"/>
      <c r="AA672" s="198" t="b">
        <f>IF(AND(Y672="C",Z672="C"),"UTILIZOU O PDA CORRETAMENTE",IF(AND(Y672="C",Z672="NC"),"UTILIZOU O PDA CORRETAMENTE. NÃO HÁ FOTOS DE TODAS AS ETAPAS",IF(AND(Y672="NC",Z672="NC"),"NÃO UTILIZOU O PDA",IF(AND(Y672="NA",Z672="NA"),"NÃO AVALIADO POR FALHA DE SINCRONISMO"))))</f>
        <v>0</v>
      </c>
      <c r="AB672" s="90"/>
      <c r="AC672" s="158" t="s">
        <v>6</v>
      </c>
      <c r="AD672" s="150">
        <f>E672</f>
        <v>0</v>
      </c>
      <c r="AE672" s="93" t="s">
        <v>64</v>
      </c>
    </row>
    <row r="673" spans="1:31" ht="30" customHeight="1">
      <c r="A673" s="162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204"/>
      <c r="M673" s="204"/>
      <c r="N673" s="176"/>
      <c r="O673" s="155"/>
      <c r="P673" s="90"/>
      <c r="Q673" s="144"/>
      <c r="R673" s="90"/>
      <c r="S673" s="144"/>
      <c r="T673" s="90"/>
      <c r="U673" s="144"/>
      <c r="V673" s="90"/>
      <c r="W673" s="144"/>
      <c r="X673" s="90"/>
      <c r="Y673" s="144"/>
      <c r="Z673" s="195"/>
      <c r="AA673" s="198" t="b">
        <f>IF(AND(Y673="C",Z673="C"),"UTILIZOU O PDA CORRETAMENTE",IF(AND(Y673="C",Z673="NC"),"UTILIZOU O PDA CORRETAMENTE. NÃO HÁ FOTOS DE TODAS AS ETAPAS",IF(AND(Y673="NC",Z673="NC"),"NÃO UTILIZOU O PDA",IF(AND(Y673="NA",Z673="NA"),"NÃO AVALIADO POR FALHA DE SINCRONISMO"))))</f>
        <v>0</v>
      </c>
      <c r="AB673" s="90"/>
      <c r="AC673" s="158" t="s">
        <v>6</v>
      </c>
      <c r="AD673" s="150">
        <f>E673</f>
        <v>0</v>
      </c>
      <c r="AE673" s="93" t="s">
        <v>64</v>
      </c>
    </row>
    <row r="674" spans="1:31" ht="30" customHeight="1">
      <c r="A674" s="162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204"/>
      <c r="M674" s="204"/>
      <c r="N674" s="176"/>
      <c r="O674" s="155"/>
      <c r="P674" s="90"/>
      <c r="Q674" s="144"/>
      <c r="R674" s="90"/>
      <c r="S674" s="144"/>
      <c r="T674" s="90"/>
      <c r="U674" s="144"/>
      <c r="V674" s="90"/>
      <c r="W674" s="144"/>
      <c r="X674" s="90"/>
      <c r="Y674" s="144"/>
      <c r="Z674" s="195"/>
      <c r="AA674" s="198" t="b">
        <f>IF(AND(Y674="C",Z674="C"),"UTILIZOU O PDA CORRETAMENTE",IF(AND(Y674="C",Z674="NC"),"UTILIZOU O PDA CORRETAMENTE. NÃO HÁ FOTOS DE TODAS AS ETAPAS",IF(AND(Y674="NC",Z674="NC"),"NÃO UTILIZOU O PDA",IF(AND(Y674="NA",Z674="NA"),"NÃO AVALIADO POR FALHA DE SINCRONISMO"))))</f>
        <v>0</v>
      </c>
      <c r="AB674" s="90"/>
      <c r="AC674" s="158" t="s">
        <v>6</v>
      </c>
      <c r="AD674" s="150">
        <f>E674</f>
        <v>0</v>
      </c>
      <c r="AE674" s="93" t="s">
        <v>64</v>
      </c>
    </row>
    <row r="675" spans="1:31" ht="30" customHeight="1">
      <c r="A675" s="162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204"/>
      <c r="M675" s="204"/>
      <c r="N675" s="176"/>
      <c r="O675" s="155"/>
      <c r="P675" s="90"/>
      <c r="Q675" s="144"/>
      <c r="R675" s="90"/>
      <c r="S675" s="144"/>
      <c r="T675" s="90"/>
      <c r="U675" s="144"/>
      <c r="V675" s="90"/>
      <c r="W675" s="144"/>
      <c r="X675" s="90"/>
      <c r="Y675" s="144"/>
      <c r="Z675" s="195"/>
      <c r="AA675" s="198" t="b">
        <f>IF(AND(Y675="C",Z675="C"),"UTILIZOU O PDA CORRETAMENTE",IF(AND(Y675="C",Z675="NC"),"UTILIZOU O PDA CORRETAMENTE. NÃO HÁ FOTOS DE TODAS AS ETAPAS",IF(AND(Y675="NC",Z675="NC"),"NÃO UTILIZOU O PDA",IF(AND(Y675="NA",Z675="NA"),"NÃO AVALIADO POR FALHA DE SINCRONISMO"))))</f>
        <v>0</v>
      </c>
      <c r="AB675" s="90"/>
      <c r="AC675" s="158" t="s">
        <v>6</v>
      </c>
      <c r="AD675" s="150">
        <f>E675</f>
        <v>0</v>
      </c>
      <c r="AE675" s="93" t="s">
        <v>64</v>
      </c>
    </row>
    <row r="676" spans="1:31" ht="30" customHeight="1">
      <c r="A676" s="162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204"/>
      <c r="M676" s="204"/>
      <c r="N676" s="176"/>
      <c r="O676" s="155"/>
      <c r="P676" s="90"/>
      <c r="Q676" s="144"/>
      <c r="R676" s="90"/>
      <c r="S676" s="144"/>
      <c r="T676" s="90"/>
      <c r="U676" s="144"/>
      <c r="V676" s="90"/>
      <c r="W676" s="144"/>
      <c r="X676" s="90"/>
      <c r="Y676" s="144"/>
      <c r="Z676" s="195"/>
      <c r="AA676" s="198" t="b">
        <f>IF(AND(Y676="C",Z676="C"),"UTILIZOU O PDA CORRETAMENTE",IF(AND(Y676="C",Z676="NC"),"UTILIZOU O PDA CORRETAMENTE. NÃO HÁ FOTOS DE TODAS AS ETAPAS",IF(AND(Y676="NC",Z676="NC"),"NÃO UTILIZOU O PDA",IF(AND(Y676="NA",Z676="NA"),"NÃO AVALIADO POR FALHA DE SINCRONISMO"))))</f>
        <v>0</v>
      </c>
      <c r="AB676" s="90"/>
      <c r="AC676" s="158" t="s">
        <v>6</v>
      </c>
      <c r="AD676" s="150">
        <f>E676</f>
        <v>0</v>
      </c>
      <c r="AE676" s="93" t="s">
        <v>64</v>
      </c>
    </row>
    <row r="677" spans="1:31" ht="30" customHeight="1">
      <c r="A677" s="162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204"/>
      <c r="M677" s="204"/>
      <c r="N677" s="176"/>
      <c r="O677" s="155"/>
      <c r="P677" s="90"/>
      <c r="Q677" s="144"/>
      <c r="R677" s="90"/>
      <c r="S677" s="144"/>
      <c r="T677" s="90"/>
      <c r="U677" s="144"/>
      <c r="V677" s="90"/>
      <c r="W677" s="144"/>
      <c r="X677" s="90"/>
      <c r="Y677" s="144"/>
      <c r="Z677" s="195"/>
      <c r="AA677" s="198" t="b">
        <f>IF(AND(Y677="C",Z677="C"),"UTILIZOU O PDA CORRETAMENTE",IF(AND(Y677="C",Z677="NC"),"UTILIZOU O PDA CORRETAMENTE. NÃO HÁ FOTOS DE TODAS AS ETAPAS",IF(AND(Y677="NC",Z677="NC"),"NÃO UTILIZOU O PDA",IF(AND(Y677="NA",Z677="NA"),"NÃO AVALIADO POR FALHA DE SINCRONISMO"))))</f>
        <v>0</v>
      </c>
      <c r="AB677" s="90"/>
      <c r="AC677" s="158" t="s">
        <v>6</v>
      </c>
      <c r="AD677" s="150">
        <f>E677</f>
        <v>0</v>
      </c>
      <c r="AE677" s="93" t="s">
        <v>64</v>
      </c>
    </row>
    <row r="678" spans="1:31" ht="30" customHeight="1">
      <c r="A678" s="162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204"/>
      <c r="M678" s="204"/>
      <c r="N678" s="176"/>
      <c r="O678" s="155"/>
      <c r="P678" s="90"/>
      <c r="Q678" s="144"/>
      <c r="R678" s="90"/>
      <c r="S678" s="144"/>
      <c r="T678" s="90"/>
      <c r="U678" s="144"/>
      <c r="V678" s="90"/>
      <c r="W678" s="144"/>
      <c r="X678" s="90"/>
      <c r="Y678" s="144"/>
      <c r="Z678" s="195"/>
      <c r="AA678" s="198" t="b">
        <f>IF(AND(Y678="C",Z678="C"),"UTILIZOU O PDA CORRETAMENTE",IF(AND(Y678="C",Z678="NC"),"UTILIZOU O PDA CORRETAMENTE. NÃO HÁ FOTOS DE TODAS AS ETAPAS",IF(AND(Y678="NC",Z678="NC"),"NÃO UTILIZOU O PDA",IF(AND(Y678="NA",Z678="NA"),"NÃO AVALIADO POR FALHA DE SINCRONISMO"))))</f>
        <v>0</v>
      </c>
      <c r="AB678" s="90"/>
      <c r="AC678" s="158" t="s">
        <v>6</v>
      </c>
      <c r="AD678" s="150">
        <f>E678</f>
        <v>0</v>
      </c>
      <c r="AE678" s="93" t="s">
        <v>64</v>
      </c>
    </row>
    <row r="679" spans="1:31" ht="30" customHeight="1">
      <c r="A679" s="162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204"/>
      <c r="M679" s="204"/>
      <c r="N679" s="176"/>
      <c r="O679" s="155"/>
      <c r="P679" s="90"/>
      <c r="Q679" s="144"/>
      <c r="R679" s="90"/>
      <c r="S679" s="144"/>
      <c r="T679" s="90"/>
      <c r="U679" s="144"/>
      <c r="V679" s="90"/>
      <c r="W679" s="144"/>
      <c r="X679" s="90"/>
      <c r="Y679" s="144"/>
      <c r="Z679" s="195"/>
      <c r="AA679" s="198" t="b">
        <f>IF(AND(Y679="C",Z679="C"),"UTILIZOU O PDA CORRETAMENTE",IF(AND(Y679="C",Z679="NC"),"UTILIZOU O PDA CORRETAMENTE. NÃO HÁ FOTOS DE TODAS AS ETAPAS",IF(AND(Y679="NC",Z679="NC"),"NÃO UTILIZOU O PDA",IF(AND(Y679="NA",Z679="NA"),"NÃO AVALIADO POR FALHA DE SINCRONISMO"))))</f>
        <v>0</v>
      </c>
      <c r="AB679" s="90"/>
      <c r="AC679" s="158" t="s">
        <v>6</v>
      </c>
      <c r="AD679" s="150">
        <f>E679</f>
        <v>0</v>
      </c>
      <c r="AE679" s="93" t="s">
        <v>64</v>
      </c>
    </row>
    <row r="680" spans="1:31" ht="30" customHeight="1">
      <c r="A680" s="162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204"/>
      <c r="M680" s="204"/>
      <c r="N680" s="176"/>
      <c r="O680" s="155"/>
      <c r="P680" s="90"/>
      <c r="Q680" s="144"/>
      <c r="R680" s="90"/>
      <c r="S680" s="144"/>
      <c r="T680" s="90"/>
      <c r="U680" s="144"/>
      <c r="V680" s="90"/>
      <c r="W680" s="144"/>
      <c r="X680" s="90"/>
      <c r="Y680" s="144"/>
      <c r="Z680" s="195"/>
      <c r="AA680" s="198" t="b">
        <f>IF(AND(Y680="C",Z680="C"),"UTILIZOU O PDA CORRETAMENTE",IF(AND(Y680="C",Z680="NC"),"UTILIZOU O PDA CORRETAMENTE. NÃO HÁ FOTOS DE TODAS AS ETAPAS",IF(AND(Y680="NC",Z680="NC"),"NÃO UTILIZOU O PDA",IF(AND(Y680="NA",Z680="NA"),"NÃO AVALIADO POR FALHA DE SINCRONISMO"))))</f>
        <v>0</v>
      </c>
      <c r="AB680" s="90"/>
      <c r="AC680" s="158" t="s">
        <v>6</v>
      </c>
      <c r="AD680" s="150">
        <f>E680</f>
        <v>0</v>
      </c>
      <c r="AE680" s="93" t="s">
        <v>64</v>
      </c>
    </row>
    <row r="681" spans="1:31" ht="30" customHeight="1">
      <c r="A681" s="162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204"/>
      <c r="M681" s="204"/>
      <c r="N681" s="176"/>
      <c r="O681" s="155"/>
      <c r="P681" s="90"/>
      <c r="Q681" s="144"/>
      <c r="R681" s="90"/>
      <c r="S681" s="144"/>
      <c r="T681" s="90"/>
      <c r="U681" s="144"/>
      <c r="V681" s="90"/>
      <c r="W681" s="144"/>
      <c r="X681" s="90"/>
      <c r="Y681" s="144"/>
      <c r="Z681" s="195"/>
      <c r="AA681" s="198" t="b">
        <f>IF(AND(Y681="C",Z681="C"),"UTILIZOU O PDA CORRETAMENTE",IF(AND(Y681="C",Z681="NC"),"UTILIZOU O PDA CORRETAMENTE. NÃO HÁ FOTOS DE TODAS AS ETAPAS",IF(AND(Y681="NC",Z681="NC"),"NÃO UTILIZOU O PDA",IF(AND(Y681="NA",Z681="NA"),"NÃO AVALIADO POR FALHA DE SINCRONISMO"))))</f>
        <v>0</v>
      </c>
      <c r="AB681" s="90"/>
      <c r="AC681" s="158" t="s">
        <v>6</v>
      </c>
      <c r="AD681" s="150">
        <f>E681</f>
        <v>0</v>
      </c>
      <c r="AE681" s="93" t="s">
        <v>64</v>
      </c>
    </row>
    <row r="682" spans="1:31" ht="30" customHeight="1">
      <c r="A682" s="162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204"/>
      <c r="M682" s="204"/>
      <c r="N682" s="176"/>
      <c r="O682" s="155"/>
      <c r="P682" s="90"/>
      <c r="Q682" s="144"/>
      <c r="R682" s="90"/>
      <c r="S682" s="144"/>
      <c r="T682" s="90"/>
      <c r="U682" s="144"/>
      <c r="V682" s="90"/>
      <c r="W682" s="144"/>
      <c r="X682" s="90"/>
      <c r="Y682" s="144"/>
      <c r="Z682" s="195"/>
      <c r="AA682" s="198" t="b">
        <f>IF(AND(Y682="C",Z682="C"),"UTILIZOU O PDA CORRETAMENTE",IF(AND(Y682="C",Z682="NC"),"UTILIZOU O PDA CORRETAMENTE. NÃO HÁ FOTOS DE TODAS AS ETAPAS",IF(AND(Y682="NC",Z682="NC"),"NÃO UTILIZOU O PDA",IF(AND(Y682="NA",Z682="NA"),"NÃO AVALIADO POR FALHA DE SINCRONISMO"))))</f>
        <v>0</v>
      </c>
      <c r="AB682" s="90"/>
      <c r="AC682" s="158" t="s">
        <v>6</v>
      </c>
      <c r="AD682" s="150">
        <f>E682</f>
        <v>0</v>
      </c>
      <c r="AE682" s="93" t="s">
        <v>64</v>
      </c>
    </row>
    <row r="683" spans="1:31" ht="30" customHeight="1">
      <c r="A683" s="162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204"/>
      <c r="M683" s="204"/>
      <c r="N683" s="176"/>
      <c r="O683" s="155"/>
      <c r="P683" s="90"/>
      <c r="Q683" s="144"/>
      <c r="R683" s="90"/>
      <c r="S683" s="144"/>
      <c r="T683" s="90"/>
      <c r="U683" s="144"/>
      <c r="V683" s="90"/>
      <c r="W683" s="144"/>
      <c r="X683" s="90"/>
      <c r="Y683" s="144"/>
      <c r="Z683" s="195"/>
      <c r="AA683" s="198" t="b">
        <f>IF(AND(Y683="C",Z683="C"),"UTILIZOU O PDA CORRETAMENTE",IF(AND(Y683="C",Z683="NC"),"UTILIZOU O PDA CORRETAMENTE. NÃO HÁ FOTOS DE TODAS AS ETAPAS",IF(AND(Y683="NC",Z683="NC"),"NÃO UTILIZOU O PDA",IF(AND(Y683="NA",Z683="NA"),"NÃO AVALIADO POR FALHA DE SINCRONISMO"))))</f>
        <v>0</v>
      </c>
      <c r="AB683" s="90"/>
      <c r="AC683" s="158" t="s">
        <v>6</v>
      </c>
      <c r="AD683" s="150">
        <f>E683</f>
        <v>0</v>
      </c>
      <c r="AE683" s="93" t="s">
        <v>64</v>
      </c>
    </row>
    <row r="684" spans="1:31" ht="30" customHeight="1">
      <c r="A684" s="162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204"/>
      <c r="M684" s="204"/>
      <c r="N684" s="176"/>
      <c r="O684" s="155"/>
      <c r="P684" s="90"/>
      <c r="Q684" s="144"/>
      <c r="R684" s="90"/>
      <c r="S684" s="144"/>
      <c r="T684" s="90"/>
      <c r="U684" s="144"/>
      <c r="V684" s="90"/>
      <c r="W684" s="144"/>
      <c r="X684" s="90"/>
      <c r="Y684" s="144"/>
      <c r="Z684" s="195"/>
      <c r="AA684" s="198" t="b">
        <f>IF(AND(Y684="C",Z684="C"),"UTILIZOU O PDA CORRETAMENTE",IF(AND(Y684="C",Z684="NC"),"UTILIZOU O PDA CORRETAMENTE. NÃO HÁ FOTOS DE TODAS AS ETAPAS",IF(AND(Y684="NC",Z684="NC"),"NÃO UTILIZOU O PDA",IF(AND(Y684="NA",Z684="NA"),"NÃO AVALIADO POR FALHA DE SINCRONISMO"))))</f>
        <v>0</v>
      </c>
      <c r="AB684" s="90"/>
      <c r="AC684" s="158" t="s">
        <v>6</v>
      </c>
      <c r="AD684" s="150">
        <f>E684</f>
        <v>0</v>
      </c>
      <c r="AE684" s="93" t="s">
        <v>64</v>
      </c>
    </row>
    <row r="685" spans="1:31" ht="30" customHeight="1">
      <c r="A685" s="162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204"/>
      <c r="M685" s="204"/>
      <c r="N685" s="176"/>
      <c r="O685" s="155"/>
      <c r="P685" s="90"/>
      <c r="Q685" s="144"/>
      <c r="R685" s="90"/>
      <c r="S685" s="144"/>
      <c r="T685" s="90"/>
      <c r="U685" s="144"/>
      <c r="V685" s="90"/>
      <c r="W685" s="144"/>
      <c r="X685" s="90"/>
      <c r="Y685" s="144"/>
      <c r="Z685" s="195"/>
      <c r="AA685" s="198" t="b">
        <f>IF(AND(Y685="C",Z685="C"),"UTILIZOU O PDA CORRETAMENTE",IF(AND(Y685="C",Z685="NC"),"UTILIZOU O PDA CORRETAMENTE. NÃO HÁ FOTOS DE TODAS AS ETAPAS",IF(AND(Y685="NC",Z685="NC"),"NÃO UTILIZOU O PDA",IF(AND(Y685="NA",Z685="NA"),"NÃO AVALIADO POR FALHA DE SINCRONISMO"))))</f>
        <v>0</v>
      </c>
      <c r="AB685" s="90"/>
      <c r="AC685" s="158" t="s">
        <v>6</v>
      </c>
      <c r="AD685" s="150">
        <f>E685</f>
        <v>0</v>
      </c>
      <c r="AE685" s="93" t="s">
        <v>64</v>
      </c>
    </row>
    <row r="686" spans="1:31" ht="30" customHeight="1">
      <c r="A686" s="162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204"/>
      <c r="M686" s="204"/>
      <c r="N686" s="176"/>
      <c r="O686" s="155"/>
      <c r="P686" s="90"/>
      <c r="Q686" s="144"/>
      <c r="R686" s="90"/>
      <c r="S686" s="144"/>
      <c r="T686" s="90"/>
      <c r="U686" s="144"/>
      <c r="V686" s="90"/>
      <c r="W686" s="144"/>
      <c r="X686" s="90"/>
      <c r="Y686" s="144"/>
      <c r="Z686" s="195"/>
      <c r="AA686" s="198" t="b">
        <f>IF(AND(Y686="C",Z686="C"),"UTILIZOU O PDA CORRETAMENTE",IF(AND(Y686="C",Z686="NC"),"UTILIZOU O PDA CORRETAMENTE. NÃO HÁ FOTOS DE TODAS AS ETAPAS",IF(AND(Y686="NC",Z686="NC"),"NÃO UTILIZOU O PDA",IF(AND(Y686="NA",Z686="NA"),"NÃO AVALIADO POR FALHA DE SINCRONISMO"))))</f>
        <v>0</v>
      </c>
      <c r="AB686" s="90"/>
      <c r="AC686" s="158" t="s">
        <v>6</v>
      </c>
      <c r="AD686" s="150">
        <f>E686</f>
        <v>0</v>
      </c>
      <c r="AE686" s="93" t="s">
        <v>64</v>
      </c>
    </row>
    <row r="687" spans="1:31" ht="30" customHeight="1">
      <c r="A687" s="162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204"/>
      <c r="M687" s="204"/>
      <c r="N687" s="176"/>
      <c r="O687" s="155"/>
      <c r="P687" s="90"/>
      <c r="Q687" s="144"/>
      <c r="R687" s="90"/>
      <c r="S687" s="144"/>
      <c r="T687" s="90"/>
      <c r="U687" s="144"/>
      <c r="V687" s="90"/>
      <c r="W687" s="144"/>
      <c r="X687" s="90"/>
      <c r="Y687" s="144"/>
      <c r="Z687" s="195"/>
      <c r="AA687" s="198" t="b">
        <f>IF(AND(Y687="C",Z687="C"),"UTILIZOU O PDA CORRETAMENTE",IF(AND(Y687="C",Z687="NC"),"UTILIZOU O PDA CORRETAMENTE. NÃO HÁ FOTOS DE TODAS AS ETAPAS",IF(AND(Y687="NC",Z687="NC"),"NÃO UTILIZOU O PDA",IF(AND(Y687="NA",Z687="NA"),"NÃO AVALIADO POR FALHA DE SINCRONISMO"))))</f>
        <v>0</v>
      </c>
      <c r="AB687" s="90"/>
      <c r="AC687" s="158" t="s">
        <v>6</v>
      </c>
      <c r="AD687" s="150">
        <f>E687</f>
        <v>0</v>
      </c>
      <c r="AE687" s="93" t="s">
        <v>64</v>
      </c>
    </row>
    <row r="688" spans="1:31" ht="30" customHeight="1">
      <c r="A688" s="162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204"/>
      <c r="M688" s="204"/>
      <c r="N688" s="176"/>
      <c r="O688" s="155"/>
      <c r="P688" s="90"/>
      <c r="Q688" s="144"/>
      <c r="R688" s="90"/>
      <c r="S688" s="144"/>
      <c r="T688" s="90"/>
      <c r="U688" s="144"/>
      <c r="V688" s="90"/>
      <c r="W688" s="144"/>
      <c r="X688" s="90"/>
      <c r="Y688" s="144"/>
      <c r="Z688" s="195"/>
      <c r="AA688" s="198" t="b">
        <f>IF(AND(Y688="C",Z688="C"),"UTILIZOU O PDA CORRETAMENTE",IF(AND(Y688="C",Z688="NC"),"UTILIZOU O PDA CORRETAMENTE. NÃO HÁ FOTOS DE TODAS AS ETAPAS",IF(AND(Y688="NC",Z688="NC"),"NÃO UTILIZOU O PDA",IF(AND(Y688="NA",Z688="NA"),"NÃO AVALIADO POR FALHA DE SINCRONISMO"))))</f>
        <v>0</v>
      </c>
      <c r="AB688" s="90"/>
      <c r="AC688" s="158" t="s">
        <v>6</v>
      </c>
      <c r="AD688" s="150">
        <f>E688</f>
        <v>0</v>
      </c>
      <c r="AE688" s="93" t="s">
        <v>64</v>
      </c>
    </row>
    <row r="689" spans="1:31" ht="30" customHeight="1">
      <c r="A689" s="162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204"/>
      <c r="M689" s="204"/>
      <c r="N689" s="176"/>
      <c r="O689" s="155"/>
      <c r="P689" s="90"/>
      <c r="Q689" s="144"/>
      <c r="R689" s="90"/>
      <c r="S689" s="144"/>
      <c r="T689" s="90"/>
      <c r="U689" s="144"/>
      <c r="V689" s="90"/>
      <c r="W689" s="144"/>
      <c r="X689" s="90"/>
      <c r="Y689" s="144"/>
      <c r="Z689" s="195"/>
      <c r="AA689" s="198" t="b">
        <f>IF(AND(Y689="C",Z689="C"),"UTILIZOU O PDA CORRETAMENTE",IF(AND(Y689="C",Z689="NC"),"UTILIZOU O PDA CORRETAMENTE. NÃO HÁ FOTOS DE TODAS AS ETAPAS",IF(AND(Y689="NC",Z689="NC"),"NÃO UTILIZOU O PDA",IF(AND(Y689="NA",Z689="NA"),"NÃO AVALIADO POR FALHA DE SINCRONISMO"))))</f>
        <v>0</v>
      </c>
      <c r="AB689" s="90"/>
      <c r="AC689" s="158" t="s">
        <v>6</v>
      </c>
      <c r="AD689" s="150">
        <f>E689</f>
        <v>0</v>
      </c>
      <c r="AE689" s="93" t="s">
        <v>64</v>
      </c>
    </row>
    <row r="690" spans="1:31" ht="30" customHeight="1">
      <c r="A690" s="162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204"/>
      <c r="M690" s="204"/>
      <c r="N690" s="176"/>
      <c r="O690" s="155"/>
      <c r="P690" s="90"/>
      <c r="Q690" s="144"/>
      <c r="R690" s="90"/>
      <c r="S690" s="144"/>
      <c r="T690" s="90"/>
      <c r="U690" s="144"/>
      <c r="V690" s="90"/>
      <c r="W690" s="144"/>
      <c r="X690" s="90"/>
      <c r="Y690" s="144"/>
      <c r="Z690" s="195"/>
      <c r="AA690" s="198" t="b">
        <f>IF(AND(Y690="C",Z690="C"),"UTILIZOU O PDA CORRETAMENTE",IF(AND(Y690="C",Z690="NC"),"UTILIZOU O PDA CORRETAMENTE. NÃO HÁ FOTOS DE TODAS AS ETAPAS",IF(AND(Y690="NC",Z690="NC"),"NÃO UTILIZOU O PDA",IF(AND(Y690="NA",Z690="NA"),"NÃO AVALIADO POR FALHA DE SINCRONISMO"))))</f>
        <v>0</v>
      </c>
      <c r="AB690" s="90"/>
      <c r="AC690" s="158" t="s">
        <v>6</v>
      </c>
      <c r="AD690" s="150">
        <f>E690</f>
        <v>0</v>
      </c>
      <c r="AE690" s="93" t="s">
        <v>64</v>
      </c>
    </row>
    <row r="691" spans="1:31" ht="30" customHeight="1">
      <c r="A691" s="162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204"/>
      <c r="M691" s="204"/>
      <c r="N691" s="176"/>
      <c r="O691" s="155"/>
      <c r="P691" s="90"/>
      <c r="Q691" s="144"/>
      <c r="R691" s="90"/>
      <c r="S691" s="144"/>
      <c r="T691" s="90"/>
      <c r="U691" s="144"/>
      <c r="V691" s="90"/>
      <c r="W691" s="144"/>
      <c r="X691" s="90"/>
      <c r="Y691" s="144"/>
      <c r="Z691" s="195"/>
      <c r="AA691" s="198" t="b">
        <f>IF(AND(Y691="C",Z691="C"),"UTILIZOU O PDA CORRETAMENTE",IF(AND(Y691="C",Z691="NC"),"UTILIZOU O PDA CORRETAMENTE. NÃO HÁ FOTOS DE TODAS AS ETAPAS",IF(AND(Y691="NC",Z691="NC"),"NÃO UTILIZOU O PDA",IF(AND(Y691="NA",Z691="NA"),"NÃO AVALIADO POR FALHA DE SINCRONISMO"))))</f>
        <v>0</v>
      </c>
      <c r="AB691" s="90"/>
      <c r="AC691" s="158" t="s">
        <v>6</v>
      </c>
      <c r="AD691" s="150">
        <f>E691</f>
        <v>0</v>
      </c>
      <c r="AE691" s="93" t="s">
        <v>64</v>
      </c>
    </row>
    <row r="692" spans="1:31" ht="30" customHeight="1">
      <c r="A692" s="162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204"/>
      <c r="M692" s="204"/>
      <c r="N692" s="176"/>
      <c r="O692" s="155"/>
      <c r="P692" s="90"/>
      <c r="Q692" s="144"/>
      <c r="R692" s="90"/>
      <c r="S692" s="144"/>
      <c r="T692" s="90"/>
      <c r="U692" s="144"/>
      <c r="V692" s="90"/>
      <c r="W692" s="144"/>
      <c r="X692" s="90"/>
      <c r="Y692" s="144"/>
      <c r="Z692" s="195"/>
      <c r="AA692" s="198" t="b">
        <f>IF(AND(Y692="C",Z692="C"),"UTILIZOU O PDA CORRETAMENTE",IF(AND(Y692="C",Z692="NC"),"UTILIZOU O PDA CORRETAMENTE. NÃO HÁ FOTOS DE TODAS AS ETAPAS",IF(AND(Y692="NC",Z692="NC"),"NÃO UTILIZOU O PDA",IF(AND(Y692="NA",Z692="NA"),"NÃO AVALIADO POR FALHA DE SINCRONISMO"))))</f>
        <v>0</v>
      </c>
      <c r="AB692" s="90"/>
      <c r="AC692" s="158" t="s">
        <v>6</v>
      </c>
      <c r="AD692" s="150">
        <f>E692</f>
        <v>0</v>
      </c>
      <c r="AE692" s="93" t="s">
        <v>64</v>
      </c>
    </row>
    <row r="693" spans="1:31" ht="30" customHeight="1">
      <c r="A693" s="162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204"/>
      <c r="M693" s="204"/>
      <c r="N693" s="176"/>
      <c r="O693" s="155"/>
      <c r="P693" s="90"/>
      <c r="Q693" s="144"/>
      <c r="R693" s="90"/>
      <c r="S693" s="144"/>
      <c r="T693" s="90"/>
      <c r="U693" s="144"/>
      <c r="V693" s="90"/>
      <c r="W693" s="144"/>
      <c r="X693" s="90"/>
      <c r="Y693" s="144"/>
      <c r="Z693" s="195"/>
      <c r="AA693" s="198" t="b">
        <f>IF(AND(Y693="C",Z693="C"),"UTILIZOU O PDA CORRETAMENTE",IF(AND(Y693="C",Z693="NC"),"UTILIZOU O PDA CORRETAMENTE. NÃO HÁ FOTOS DE TODAS AS ETAPAS",IF(AND(Y693="NC",Z693="NC"),"NÃO UTILIZOU O PDA",IF(AND(Y693="NA",Z693="NA"),"NÃO AVALIADO POR FALHA DE SINCRONISMO"))))</f>
        <v>0</v>
      </c>
      <c r="AB693" s="90"/>
      <c r="AC693" s="158" t="s">
        <v>6</v>
      </c>
      <c r="AD693" s="150">
        <f>E693</f>
        <v>0</v>
      </c>
      <c r="AE693" s="93" t="s">
        <v>64</v>
      </c>
    </row>
    <row r="694" spans="1:31" ht="30" customHeight="1">
      <c r="A694" s="162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204"/>
      <c r="M694" s="204"/>
      <c r="N694" s="176"/>
      <c r="O694" s="155"/>
      <c r="P694" s="90"/>
      <c r="Q694" s="144"/>
      <c r="R694" s="90"/>
      <c r="S694" s="144"/>
      <c r="T694" s="90"/>
      <c r="U694" s="144"/>
      <c r="V694" s="90"/>
      <c r="W694" s="144"/>
      <c r="X694" s="90"/>
      <c r="Y694" s="144"/>
      <c r="Z694" s="195"/>
      <c r="AA694" s="198" t="b">
        <f>IF(AND(Y694="C",Z694="C"),"UTILIZOU O PDA CORRETAMENTE",IF(AND(Y694="C",Z694="NC"),"UTILIZOU O PDA CORRETAMENTE. NÃO HÁ FOTOS DE TODAS AS ETAPAS",IF(AND(Y694="NC",Z694="NC"),"NÃO UTILIZOU O PDA",IF(AND(Y694="NA",Z694="NA"),"NÃO AVALIADO POR FALHA DE SINCRONISMO"))))</f>
        <v>0</v>
      </c>
      <c r="AB694" s="90"/>
      <c r="AC694" s="158" t="s">
        <v>6</v>
      </c>
      <c r="AD694" s="150">
        <f>E694</f>
        <v>0</v>
      </c>
      <c r="AE694" s="93" t="s">
        <v>64</v>
      </c>
    </row>
    <row r="695" spans="1:31" ht="30" customHeight="1">
      <c r="A695" s="162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204"/>
      <c r="M695" s="204"/>
      <c r="N695" s="176"/>
      <c r="O695" s="155"/>
      <c r="P695" s="90"/>
      <c r="Q695" s="144"/>
      <c r="R695" s="90"/>
      <c r="S695" s="144"/>
      <c r="T695" s="90"/>
      <c r="U695" s="144"/>
      <c r="V695" s="90"/>
      <c r="W695" s="144"/>
      <c r="X695" s="90"/>
      <c r="Y695" s="144"/>
      <c r="Z695" s="195"/>
      <c r="AA695" s="198" t="b">
        <f>IF(AND(Y695="C",Z695="C"),"UTILIZOU O PDA CORRETAMENTE",IF(AND(Y695="C",Z695="NC"),"UTILIZOU O PDA CORRETAMENTE. NÃO HÁ FOTOS DE TODAS AS ETAPAS",IF(AND(Y695="NC",Z695="NC"),"NÃO UTILIZOU O PDA",IF(AND(Y695="NA",Z695="NA"),"NÃO AVALIADO POR FALHA DE SINCRONISMO"))))</f>
        <v>0</v>
      </c>
      <c r="AB695" s="90"/>
      <c r="AC695" s="158" t="s">
        <v>6</v>
      </c>
      <c r="AD695" s="150">
        <f>E695</f>
        <v>0</v>
      </c>
      <c r="AE695" s="93" t="s">
        <v>64</v>
      </c>
    </row>
    <row r="696" spans="1:31" ht="30" customHeight="1">
      <c r="A696" s="162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204"/>
      <c r="M696" s="204"/>
      <c r="N696" s="176"/>
      <c r="O696" s="155"/>
      <c r="P696" s="90"/>
      <c r="Q696" s="144"/>
      <c r="R696" s="90"/>
      <c r="S696" s="144"/>
      <c r="T696" s="90"/>
      <c r="U696" s="144"/>
      <c r="V696" s="90"/>
      <c r="W696" s="144"/>
      <c r="X696" s="90"/>
      <c r="Y696" s="144"/>
      <c r="Z696" s="195"/>
      <c r="AA696" s="198" t="b">
        <f>IF(AND(Y696="C",Z696="C"),"UTILIZOU O PDA CORRETAMENTE",IF(AND(Y696="C",Z696="NC"),"UTILIZOU O PDA CORRETAMENTE. NÃO HÁ FOTOS DE TODAS AS ETAPAS",IF(AND(Y696="NC",Z696="NC"),"NÃO UTILIZOU O PDA",IF(AND(Y696="NA",Z696="NA"),"NÃO AVALIADO POR FALHA DE SINCRONISMO"))))</f>
        <v>0</v>
      </c>
      <c r="AB696" s="90"/>
      <c r="AC696" s="158" t="s">
        <v>6</v>
      </c>
      <c r="AD696" s="150">
        <f>E696</f>
        <v>0</v>
      </c>
      <c r="AE696" s="93" t="s">
        <v>64</v>
      </c>
    </row>
    <row r="697" spans="1:31" ht="30" customHeight="1">
      <c r="A697" s="162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204"/>
      <c r="M697" s="204"/>
      <c r="N697" s="176"/>
      <c r="O697" s="155"/>
      <c r="P697" s="90"/>
      <c r="Q697" s="144"/>
      <c r="R697" s="90"/>
      <c r="S697" s="144"/>
      <c r="T697" s="90"/>
      <c r="U697" s="144"/>
      <c r="V697" s="90"/>
      <c r="W697" s="144"/>
      <c r="X697" s="90"/>
      <c r="Y697" s="144"/>
      <c r="Z697" s="195"/>
      <c r="AA697" s="198" t="b">
        <f>IF(AND(Y697="C",Z697="C"),"UTILIZOU O PDA CORRETAMENTE",IF(AND(Y697="C",Z697="NC"),"UTILIZOU O PDA CORRETAMENTE. NÃO HÁ FOTOS DE TODAS AS ETAPAS",IF(AND(Y697="NC",Z697="NC"),"NÃO UTILIZOU O PDA",IF(AND(Y697="NA",Z697="NA"),"NÃO AVALIADO POR FALHA DE SINCRONISMO"))))</f>
        <v>0</v>
      </c>
      <c r="AB697" s="90"/>
      <c r="AC697" s="158" t="s">
        <v>6</v>
      </c>
      <c r="AD697" s="150">
        <f>E697</f>
        <v>0</v>
      </c>
      <c r="AE697" s="93" t="s">
        <v>64</v>
      </c>
    </row>
    <row r="698" spans="1:31" ht="30" customHeight="1">
      <c r="A698" s="162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204"/>
      <c r="M698" s="204"/>
      <c r="N698" s="176"/>
      <c r="O698" s="155"/>
      <c r="P698" s="90"/>
      <c r="Q698" s="144"/>
      <c r="R698" s="90"/>
      <c r="S698" s="144"/>
      <c r="T698" s="90"/>
      <c r="U698" s="144"/>
      <c r="V698" s="90"/>
      <c r="W698" s="144"/>
      <c r="X698" s="90"/>
      <c r="Y698" s="144"/>
      <c r="Z698" s="195"/>
      <c r="AA698" s="198" t="b">
        <f>IF(AND(Y698="C",Z698="C"),"UTILIZOU O PDA CORRETAMENTE",IF(AND(Y698="C",Z698="NC"),"UTILIZOU O PDA CORRETAMENTE. NÃO HÁ FOTOS DE TODAS AS ETAPAS",IF(AND(Y698="NC",Z698="NC"),"NÃO UTILIZOU O PDA",IF(AND(Y698="NA",Z698="NA"),"NÃO AVALIADO POR FALHA DE SINCRONISMO"))))</f>
        <v>0</v>
      </c>
      <c r="AB698" s="90"/>
      <c r="AC698" s="158" t="s">
        <v>6</v>
      </c>
      <c r="AD698" s="150">
        <f>E698</f>
        <v>0</v>
      </c>
      <c r="AE698" s="93" t="s">
        <v>64</v>
      </c>
    </row>
    <row r="699" spans="1:31" ht="30" customHeight="1">
      <c r="A699" s="162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204"/>
      <c r="M699" s="204"/>
      <c r="N699" s="176"/>
      <c r="O699" s="155"/>
      <c r="P699" s="90"/>
      <c r="Q699" s="144"/>
      <c r="R699" s="90"/>
      <c r="S699" s="144"/>
      <c r="T699" s="90"/>
      <c r="U699" s="144"/>
      <c r="V699" s="90"/>
      <c r="W699" s="144"/>
      <c r="X699" s="90"/>
      <c r="Y699" s="144"/>
      <c r="Z699" s="195"/>
      <c r="AA699" s="198" t="b">
        <f>IF(AND(Y699="C",Z699="C"),"UTILIZOU O PDA CORRETAMENTE",IF(AND(Y699="C",Z699="NC"),"UTILIZOU O PDA CORRETAMENTE. NÃO HÁ FOTOS DE TODAS AS ETAPAS",IF(AND(Y699="NC",Z699="NC"),"NÃO UTILIZOU O PDA",IF(AND(Y699="NA",Z699="NA"),"NÃO AVALIADO POR FALHA DE SINCRONISMO"))))</f>
        <v>0</v>
      </c>
      <c r="AB699" s="90"/>
      <c r="AC699" s="158" t="s">
        <v>6</v>
      </c>
      <c r="AD699" s="150">
        <f>E699</f>
        <v>0</v>
      </c>
      <c r="AE699" s="93" t="s">
        <v>64</v>
      </c>
    </row>
    <row r="700" spans="1:31" ht="30" customHeight="1">
      <c r="A700" s="162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204"/>
      <c r="M700" s="204"/>
      <c r="N700" s="176"/>
      <c r="O700" s="155"/>
      <c r="P700" s="90"/>
      <c r="Q700" s="144"/>
      <c r="R700" s="90"/>
      <c r="S700" s="144"/>
      <c r="T700" s="90"/>
      <c r="U700" s="144"/>
      <c r="V700" s="90"/>
      <c r="W700" s="144"/>
      <c r="X700" s="90"/>
      <c r="Y700" s="144"/>
      <c r="Z700" s="195"/>
      <c r="AA700" s="198" t="b">
        <f>IF(AND(Y700="C",Z700="C"),"UTILIZOU O PDA CORRETAMENTE",IF(AND(Y700="C",Z700="NC"),"UTILIZOU O PDA CORRETAMENTE. NÃO HÁ FOTOS DE TODAS AS ETAPAS",IF(AND(Y700="NC",Z700="NC"),"NÃO UTILIZOU O PDA",IF(AND(Y700="NA",Z700="NA"),"NÃO AVALIADO POR FALHA DE SINCRONISMO"))))</f>
        <v>0</v>
      </c>
      <c r="AB700" s="90"/>
      <c r="AC700" s="158" t="s">
        <v>6</v>
      </c>
      <c r="AD700" s="150">
        <f>E700</f>
        <v>0</v>
      </c>
      <c r="AE700" s="93" t="s">
        <v>64</v>
      </c>
    </row>
    <row r="701" spans="1:31" ht="30" customHeight="1">
      <c r="A701" s="162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204"/>
      <c r="M701" s="204"/>
      <c r="N701" s="176"/>
      <c r="O701" s="155"/>
      <c r="P701" s="90"/>
      <c r="Q701" s="144"/>
      <c r="R701" s="90"/>
      <c r="S701" s="144"/>
      <c r="T701" s="90"/>
      <c r="U701" s="144"/>
      <c r="V701" s="90"/>
      <c r="W701" s="144"/>
      <c r="X701" s="90"/>
      <c r="Y701" s="144"/>
      <c r="Z701" s="195"/>
      <c r="AA701" s="198" t="b">
        <f>IF(AND(Y701="C",Z701="C"),"UTILIZOU O PDA CORRETAMENTE",IF(AND(Y701="C",Z701="NC"),"UTILIZOU O PDA CORRETAMENTE. NÃO HÁ FOTOS DE TODAS AS ETAPAS",IF(AND(Y701="NC",Z701="NC"),"NÃO UTILIZOU O PDA",IF(AND(Y701="NA",Z701="NA"),"NÃO AVALIADO POR FALHA DE SINCRONISMO"))))</f>
        <v>0</v>
      </c>
      <c r="AB701" s="90"/>
      <c r="AC701" s="158" t="s">
        <v>6</v>
      </c>
      <c r="AD701" s="150">
        <f>E701</f>
        <v>0</v>
      </c>
      <c r="AE701" s="93" t="s">
        <v>64</v>
      </c>
    </row>
    <row r="702" spans="1:31" ht="30" customHeight="1">
      <c r="A702" s="162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204"/>
      <c r="M702" s="204"/>
      <c r="N702" s="176"/>
      <c r="O702" s="155"/>
      <c r="P702" s="90"/>
      <c r="Q702" s="144"/>
      <c r="R702" s="90"/>
      <c r="S702" s="144"/>
      <c r="T702" s="90"/>
      <c r="U702" s="144"/>
      <c r="V702" s="90"/>
      <c r="W702" s="144"/>
      <c r="X702" s="90"/>
      <c r="Y702" s="144"/>
      <c r="Z702" s="195"/>
      <c r="AA702" s="198" t="b">
        <f>IF(AND(Y702="C",Z702="C"),"UTILIZOU O PDA CORRETAMENTE",IF(AND(Y702="C",Z702="NC"),"UTILIZOU O PDA CORRETAMENTE. NÃO HÁ FOTOS DE TODAS AS ETAPAS",IF(AND(Y702="NC",Z702="NC"),"NÃO UTILIZOU O PDA",IF(AND(Y702="NA",Z702="NA"),"NÃO AVALIADO POR FALHA DE SINCRONISMO"))))</f>
        <v>0</v>
      </c>
      <c r="AB702" s="90"/>
      <c r="AC702" s="158" t="s">
        <v>6</v>
      </c>
      <c r="AD702" s="150">
        <f>E702</f>
        <v>0</v>
      </c>
      <c r="AE702" s="93" t="s">
        <v>64</v>
      </c>
    </row>
    <row r="703" spans="1:31" ht="30" customHeight="1">
      <c r="A703" s="162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204"/>
      <c r="M703" s="204"/>
      <c r="N703" s="176"/>
      <c r="O703" s="155"/>
      <c r="P703" s="90"/>
      <c r="Q703" s="144"/>
      <c r="R703" s="90"/>
      <c r="S703" s="144"/>
      <c r="T703" s="90"/>
      <c r="U703" s="144"/>
      <c r="V703" s="90"/>
      <c r="W703" s="144"/>
      <c r="X703" s="90"/>
      <c r="Y703" s="144"/>
      <c r="Z703" s="195"/>
      <c r="AA703" s="198" t="b">
        <f>IF(AND(Y703="C",Z703="C"),"UTILIZOU O PDA CORRETAMENTE",IF(AND(Y703="C",Z703="NC"),"UTILIZOU O PDA CORRETAMENTE. NÃO HÁ FOTOS DE TODAS AS ETAPAS",IF(AND(Y703="NC",Z703="NC"),"NÃO UTILIZOU O PDA",IF(AND(Y703="NA",Z703="NA"),"NÃO AVALIADO POR FALHA DE SINCRONISMO"))))</f>
        <v>0</v>
      </c>
      <c r="AB703" s="90"/>
      <c r="AC703" s="158" t="s">
        <v>6</v>
      </c>
      <c r="AD703" s="150">
        <f>E703</f>
        <v>0</v>
      </c>
      <c r="AE703" s="93" t="s">
        <v>64</v>
      </c>
    </row>
    <row r="704" spans="1:31" ht="30" customHeight="1">
      <c r="A704" s="162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204"/>
      <c r="M704" s="204"/>
      <c r="N704" s="176"/>
      <c r="O704" s="155"/>
      <c r="P704" s="90"/>
      <c r="Q704" s="144"/>
      <c r="R704" s="90"/>
      <c r="S704" s="144"/>
      <c r="T704" s="90"/>
      <c r="U704" s="144"/>
      <c r="V704" s="90"/>
      <c r="W704" s="144"/>
      <c r="X704" s="90"/>
      <c r="Y704" s="144"/>
      <c r="Z704" s="195"/>
      <c r="AA704" s="198" t="b">
        <f>IF(AND(Y704="C",Z704="C"),"UTILIZOU O PDA CORRETAMENTE",IF(AND(Y704="C",Z704="NC"),"UTILIZOU O PDA CORRETAMENTE. NÃO HÁ FOTOS DE TODAS AS ETAPAS",IF(AND(Y704="NC",Z704="NC"),"NÃO UTILIZOU O PDA",IF(AND(Y704="NA",Z704="NA"),"NÃO AVALIADO POR FALHA DE SINCRONISMO"))))</f>
        <v>0</v>
      </c>
      <c r="AB704" s="90"/>
      <c r="AC704" s="158" t="s">
        <v>6</v>
      </c>
      <c r="AD704" s="150">
        <f>E704</f>
        <v>0</v>
      </c>
      <c r="AE704" s="93" t="s">
        <v>64</v>
      </c>
    </row>
    <row r="705" spans="1:31" ht="30" customHeight="1">
      <c r="A705" s="162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204"/>
      <c r="M705" s="204"/>
      <c r="N705" s="176"/>
      <c r="O705" s="155"/>
      <c r="P705" s="90"/>
      <c r="Q705" s="144"/>
      <c r="R705" s="90"/>
      <c r="S705" s="144"/>
      <c r="T705" s="90"/>
      <c r="U705" s="144"/>
      <c r="V705" s="90"/>
      <c r="W705" s="144"/>
      <c r="X705" s="90"/>
      <c r="Y705" s="144"/>
      <c r="Z705" s="195"/>
      <c r="AA705" s="198" t="b">
        <f>IF(AND(Y705="C",Z705="C"),"UTILIZOU O PDA CORRETAMENTE",IF(AND(Y705="C",Z705="NC"),"UTILIZOU O PDA CORRETAMENTE. NÃO HÁ FOTOS DE TODAS AS ETAPAS",IF(AND(Y705="NC",Z705="NC"),"NÃO UTILIZOU O PDA",IF(AND(Y705="NA",Z705="NA"),"NÃO AVALIADO POR FALHA DE SINCRONISMO"))))</f>
        <v>0</v>
      </c>
      <c r="AB705" s="90"/>
      <c r="AC705" s="158" t="s">
        <v>6</v>
      </c>
      <c r="AD705" s="150">
        <f>E705</f>
        <v>0</v>
      </c>
      <c r="AE705" s="93" t="s">
        <v>64</v>
      </c>
    </row>
    <row r="706" spans="1:31" ht="30" customHeight="1">
      <c r="A706" s="162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204"/>
      <c r="M706" s="204"/>
      <c r="N706" s="176"/>
      <c r="O706" s="155"/>
      <c r="P706" s="90"/>
      <c r="Q706" s="144"/>
      <c r="R706" s="90"/>
      <c r="S706" s="144"/>
      <c r="T706" s="90"/>
      <c r="U706" s="144"/>
      <c r="V706" s="90"/>
      <c r="W706" s="144"/>
      <c r="X706" s="90"/>
      <c r="Y706" s="144"/>
      <c r="Z706" s="195"/>
      <c r="AA706" s="198" t="b">
        <f>IF(AND(Y706="C",Z706="C"),"UTILIZOU O PDA CORRETAMENTE",IF(AND(Y706="C",Z706="NC"),"UTILIZOU O PDA CORRETAMENTE. NÃO HÁ FOTOS DE TODAS AS ETAPAS",IF(AND(Y706="NC",Z706="NC"),"NÃO UTILIZOU O PDA",IF(AND(Y706="NA",Z706="NA"),"NÃO AVALIADO POR FALHA DE SINCRONISMO"))))</f>
        <v>0</v>
      </c>
      <c r="AB706" s="90"/>
      <c r="AC706" s="158" t="s">
        <v>6</v>
      </c>
      <c r="AD706" s="150">
        <f>E706</f>
        <v>0</v>
      </c>
      <c r="AE706" s="93" t="s">
        <v>64</v>
      </c>
    </row>
    <row r="707" spans="1:31" ht="30" customHeight="1">
      <c r="A707" s="162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204"/>
      <c r="M707" s="204"/>
      <c r="N707" s="176"/>
      <c r="O707" s="155"/>
      <c r="P707" s="90"/>
      <c r="Q707" s="144"/>
      <c r="R707" s="90"/>
      <c r="S707" s="144"/>
      <c r="T707" s="90"/>
      <c r="U707" s="144"/>
      <c r="V707" s="90"/>
      <c r="W707" s="144"/>
      <c r="X707" s="90"/>
      <c r="Y707" s="144"/>
      <c r="Z707" s="195"/>
      <c r="AA707" s="198" t="b">
        <f>IF(AND(Y707="C",Z707="C"),"UTILIZOU O PDA CORRETAMENTE",IF(AND(Y707="C",Z707="NC"),"UTILIZOU O PDA CORRETAMENTE. NÃO HÁ FOTOS DE TODAS AS ETAPAS",IF(AND(Y707="NC",Z707="NC"),"NÃO UTILIZOU O PDA",IF(AND(Y707="NA",Z707="NA"),"NÃO AVALIADO POR FALHA DE SINCRONISMO"))))</f>
        <v>0</v>
      </c>
      <c r="AB707" s="90"/>
      <c r="AC707" s="158" t="s">
        <v>6</v>
      </c>
      <c r="AD707" s="150">
        <f>E707</f>
        <v>0</v>
      </c>
      <c r="AE707" s="93" t="s">
        <v>64</v>
      </c>
    </row>
    <row r="708" spans="1:31" ht="30" customHeight="1">
      <c r="A708" s="162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204"/>
      <c r="M708" s="204"/>
      <c r="N708" s="176"/>
      <c r="O708" s="155"/>
      <c r="P708" s="90"/>
      <c r="Q708" s="144"/>
      <c r="R708" s="90"/>
      <c r="S708" s="144"/>
      <c r="T708" s="90"/>
      <c r="U708" s="144"/>
      <c r="V708" s="90"/>
      <c r="W708" s="144"/>
      <c r="X708" s="90"/>
      <c r="Y708" s="144"/>
      <c r="Z708" s="195"/>
      <c r="AA708" s="198" t="b">
        <f>IF(AND(Y708="C",Z708="C"),"UTILIZOU O PDA CORRETAMENTE",IF(AND(Y708="C",Z708="NC"),"UTILIZOU O PDA CORRETAMENTE. NÃO HÁ FOTOS DE TODAS AS ETAPAS",IF(AND(Y708="NC",Z708="NC"),"NÃO UTILIZOU O PDA",IF(AND(Y708="NA",Z708="NA"),"NÃO AVALIADO POR FALHA DE SINCRONISMO"))))</f>
        <v>0</v>
      </c>
      <c r="AB708" s="90"/>
      <c r="AC708" s="158" t="s">
        <v>6</v>
      </c>
      <c r="AD708" s="150">
        <f>E708</f>
        <v>0</v>
      </c>
      <c r="AE708" s="93" t="s">
        <v>64</v>
      </c>
    </row>
    <row r="709" spans="1:31" ht="30" customHeight="1">
      <c r="A709" s="162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204"/>
      <c r="M709" s="204"/>
      <c r="N709" s="176"/>
      <c r="O709" s="155"/>
      <c r="P709" s="90"/>
      <c r="Q709" s="144"/>
      <c r="R709" s="90"/>
      <c r="S709" s="144"/>
      <c r="T709" s="90"/>
      <c r="U709" s="144"/>
      <c r="V709" s="90"/>
      <c r="W709" s="144"/>
      <c r="X709" s="90"/>
      <c r="Y709" s="144"/>
      <c r="Z709" s="195"/>
      <c r="AA709" s="198" t="b">
        <f>IF(AND(Y709="C",Z709="C"),"UTILIZOU O PDA CORRETAMENTE",IF(AND(Y709="C",Z709="NC"),"UTILIZOU O PDA CORRETAMENTE. NÃO HÁ FOTOS DE TODAS AS ETAPAS",IF(AND(Y709="NC",Z709="NC"),"NÃO UTILIZOU O PDA",IF(AND(Y709="NA",Z709="NA"),"NÃO AVALIADO POR FALHA DE SINCRONISMO"))))</f>
        <v>0</v>
      </c>
      <c r="AB709" s="90"/>
      <c r="AC709" s="158" t="s">
        <v>6</v>
      </c>
      <c r="AD709" s="150">
        <f>E709</f>
        <v>0</v>
      </c>
      <c r="AE709" s="93" t="s">
        <v>64</v>
      </c>
    </row>
    <row r="710" spans="1:31" ht="30" customHeight="1">
      <c r="A710" s="162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204"/>
      <c r="M710" s="204"/>
      <c r="N710" s="176"/>
      <c r="O710" s="155"/>
      <c r="P710" s="90"/>
      <c r="Q710" s="144"/>
      <c r="R710" s="90"/>
      <c r="S710" s="144"/>
      <c r="T710" s="90"/>
      <c r="U710" s="144"/>
      <c r="V710" s="90"/>
      <c r="W710" s="144"/>
      <c r="X710" s="90"/>
      <c r="Y710" s="144"/>
      <c r="Z710" s="195"/>
      <c r="AA710" s="198" t="b">
        <f>IF(AND(Y710="C",Z710="C"),"UTILIZOU O PDA CORRETAMENTE",IF(AND(Y710="C",Z710="NC"),"UTILIZOU O PDA CORRETAMENTE. NÃO HÁ FOTOS DE TODAS AS ETAPAS",IF(AND(Y710="NC",Z710="NC"),"NÃO UTILIZOU O PDA",IF(AND(Y710="NA",Z710="NA"),"NÃO AVALIADO POR FALHA DE SINCRONISMO"))))</f>
        <v>0</v>
      </c>
      <c r="AB710" s="90"/>
      <c r="AC710" s="158" t="s">
        <v>6</v>
      </c>
      <c r="AD710" s="150">
        <f>E710</f>
        <v>0</v>
      </c>
      <c r="AE710" s="93" t="s">
        <v>64</v>
      </c>
    </row>
    <row r="711" spans="1:31" ht="30" customHeight="1">
      <c r="A711" s="162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204"/>
      <c r="M711" s="204"/>
      <c r="N711" s="176"/>
      <c r="O711" s="155"/>
      <c r="P711" s="90"/>
      <c r="Q711" s="144"/>
      <c r="R711" s="90"/>
      <c r="S711" s="144"/>
      <c r="T711" s="90"/>
      <c r="U711" s="144"/>
      <c r="V711" s="90"/>
      <c r="W711" s="144"/>
      <c r="X711" s="90"/>
      <c r="Y711" s="144"/>
      <c r="Z711" s="195"/>
      <c r="AA711" s="198" t="b">
        <f>IF(AND(Y711="C",Z711="C"),"UTILIZOU O PDA CORRETAMENTE",IF(AND(Y711="C",Z711="NC"),"UTILIZOU O PDA CORRETAMENTE. NÃO HÁ FOTOS DE TODAS AS ETAPAS",IF(AND(Y711="NC",Z711="NC"),"NÃO UTILIZOU O PDA",IF(AND(Y711="NA",Z711="NA"),"NÃO AVALIADO POR FALHA DE SINCRONISMO"))))</f>
        <v>0</v>
      </c>
      <c r="AB711" s="90"/>
      <c r="AC711" s="158" t="s">
        <v>6</v>
      </c>
      <c r="AD711" s="150">
        <f>E711</f>
        <v>0</v>
      </c>
      <c r="AE711" s="93" t="s">
        <v>64</v>
      </c>
    </row>
    <row r="712" spans="1:31" ht="30" customHeight="1">
      <c r="A712" s="162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204"/>
      <c r="M712" s="204"/>
      <c r="N712" s="176"/>
      <c r="O712" s="155"/>
      <c r="P712" s="90"/>
      <c r="Q712" s="144"/>
      <c r="R712" s="90"/>
      <c r="S712" s="144"/>
      <c r="T712" s="90"/>
      <c r="U712" s="144"/>
      <c r="V712" s="90"/>
      <c r="W712" s="144"/>
      <c r="X712" s="90"/>
      <c r="Y712" s="144"/>
      <c r="Z712" s="195"/>
      <c r="AA712" s="198" t="b">
        <f>IF(AND(Y712="C",Z712="C"),"UTILIZOU O PDA CORRETAMENTE",IF(AND(Y712="C",Z712="NC"),"UTILIZOU O PDA CORRETAMENTE. NÃO HÁ FOTOS DE TODAS AS ETAPAS",IF(AND(Y712="NC",Z712="NC"),"NÃO UTILIZOU O PDA",IF(AND(Y712="NA",Z712="NA"),"NÃO AVALIADO POR FALHA DE SINCRONISMO"))))</f>
        <v>0</v>
      </c>
      <c r="AB712" s="90"/>
      <c r="AC712" s="158" t="s">
        <v>6</v>
      </c>
      <c r="AD712" s="150">
        <f>E712</f>
        <v>0</v>
      </c>
      <c r="AE712" s="93" t="s">
        <v>64</v>
      </c>
    </row>
    <row r="713" spans="1:31" ht="30" customHeight="1">
      <c r="A713" s="162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204"/>
      <c r="M713" s="204"/>
      <c r="N713" s="176"/>
      <c r="O713" s="155"/>
      <c r="P713" s="90"/>
      <c r="Q713" s="144"/>
      <c r="R713" s="90"/>
      <c r="S713" s="144"/>
      <c r="T713" s="90"/>
      <c r="U713" s="144"/>
      <c r="V713" s="90"/>
      <c r="W713" s="144"/>
      <c r="X713" s="90"/>
      <c r="Y713" s="144"/>
      <c r="Z713" s="195"/>
      <c r="AA713" s="198" t="b">
        <f>IF(AND(Y713="C",Z713="C"),"UTILIZOU O PDA CORRETAMENTE",IF(AND(Y713="C",Z713="NC"),"UTILIZOU O PDA CORRETAMENTE. NÃO HÁ FOTOS DE TODAS AS ETAPAS",IF(AND(Y713="NC",Z713="NC"),"NÃO UTILIZOU O PDA",IF(AND(Y713="NA",Z713="NA"),"NÃO AVALIADO POR FALHA DE SINCRONISMO"))))</f>
        <v>0</v>
      </c>
      <c r="AB713" s="90"/>
      <c r="AC713" s="158" t="s">
        <v>6</v>
      </c>
      <c r="AD713" s="150">
        <f>E713</f>
        <v>0</v>
      </c>
      <c r="AE713" s="93" t="s">
        <v>64</v>
      </c>
    </row>
    <row r="714" spans="1:31" ht="30" customHeight="1">
      <c r="A714" s="162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204"/>
      <c r="M714" s="204"/>
      <c r="N714" s="176"/>
      <c r="O714" s="155"/>
      <c r="P714" s="90"/>
      <c r="Q714" s="144"/>
      <c r="R714" s="90"/>
      <c r="S714" s="144"/>
      <c r="T714" s="90"/>
      <c r="U714" s="144"/>
      <c r="V714" s="90"/>
      <c r="W714" s="144"/>
      <c r="X714" s="90"/>
      <c r="Y714" s="144"/>
      <c r="Z714" s="195"/>
      <c r="AA714" s="198" t="b">
        <f>IF(AND(Y714="C",Z714="C"),"UTILIZOU O PDA CORRETAMENTE",IF(AND(Y714="C",Z714="NC"),"UTILIZOU O PDA CORRETAMENTE. NÃO HÁ FOTOS DE TODAS AS ETAPAS",IF(AND(Y714="NC",Z714="NC"),"NÃO UTILIZOU O PDA",IF(AND(Y714="NA",Z714="NA"),"NÃO AVALIADO POR FALHA DE SINCRONISMO"))))</f>
        <v>0</v>
      </c>
      <c r="AB714" s="90"/>
      <c r="AC714" s="158" t="s">
        <v>6</v>
      </c>
      <c r="AD714" s="150">
        <f>E714</f>
        <v>0</v>
      </c>
      <c r="AE714" s="93" t="s">
        <v>64</v>
      </c>
    </row>
    <row r="715" spans="1:31" ht="30" customHeight="1">
      <c r="A715" s="162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204"/>
      <c r="M715" s="204"/>
      <c r="N715" s="176"/>
      <c r="O715" s="155"/>
      <c r="P715" s="90"/>
      <c r="Q715" s="144"/>
      <c r="R715" s="90"/>
      <c r="S715" s="144"/>
      <c r="T715" s="90"/>
      <c r="U715" s="144"/>
      <c r="V715" s="90"/>
      <c r="W715" s="144"/>
      <c r="X715" s="90"/>
      <c r="Y715" s="144"/>
      <c r="Z715" s="195"/>
      <c r="AA715" s="198" t="b">
        <f>IF(AND(Y715="C",Z715="C"),"UTILIZOU O PDA CORRETAMENTE",IF(AND(Y715="C",Z715="NC"),"UTILIZOU O PDA CORRETAMENTE. NÃO HÁ FOTOS DE TODAS AS ETAPAS",IF(AND(Y715="NC",Z715="NC"),"NÃO UTILIZOU O PDA",IF(AND(Y715="NA",Z715="NA"),"NÃO AVALIADO POR FALHA DE SINCRONISMO"))))</f>
        <v>0</v>
      </c>
      <c r="AB715" s="90"/>
      <c r="AC715" s="158" t="s">
        <v>6</v>
      </c>
      <c r="AD715" s="150">
        <f>E715</f>
        <v>0</v>
      </c>
      <c r="AE715" s="93" t="s">
        <v>64</v>
      </c>
    </row>
    <row r="716" spans="1:31" ht="30" customHeight="1">
      <c r="A716" s="162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204"/>
      <c r="M716" s="204"/>
      <c r="N716" s="176"/>
      <c r="O716" s="155"/>
      <c r="P716" s="90"/>
      <c r="Q716" s="144"/>
      <c r="R716" s="90"/>
      <c r="S716" s="144"/>
      <c r="T716" s="90"/>
      <c r="U716" s="144"/>
      <c r="V716" s="90"/>
      <c r="W716" s="144"/>
      <c r="X716" s="90"/>
      <c r="Y716" s="144"/>
      <c r="Z716" s="195"/>
      <c r="AA716" s="198" t="b">
        <f>IF(AND(Y716="C",Z716="C"),"UTILIZOU O PDA CORRETAMENTE",IF(AND(Y716="C",Z716="NC"),"UTILIZOU O PDA CORRETAMENTE. NÃO HÁ FOTOS DE TODAS AS ETAPAS",IF(AND(Y716="NC",Z716="NC"),"NÃO UTILIZOU O PDA",IF(AND(Y716="NA",Z716="NA"),"NÃO AVALIADO POR FALHA DE SINCRONISMO"))))</f>
        <v>0</v>
      </c>
      <c r="AB716" s="90"/>
      <c r="AC716" s="158" t="s">
        <v>6</v>
      </c>
      <c r="AD716" s="150">
        <f>E716</f>
        <v>0</v>
      </c>
      <c r="AE716" s="93" t="s">
        <v>64</v>
      </c>
    </row>
    <row r="717" spans="1:31" ht="30" customHeight="1">
      <c r="A717" s="162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204"/>
      <c r="M717" s="204"/>
      <c r="N717" s="176"/>
      <c r="O717" s="155"/>
      <c r="P717" s="90"/>
      <c r="Q717" s="144"/>
      <c r="R717" s="90"/>
      <c r="S717" s="144"/>
      <c r="T717" s="90"/>
      <c r="U717" s="144"/>
      <c r="V717" s="90"/>
      <c r="W717" s="144"/>
      <c r="X717" s="90"/>
      <c r="Y717" s="144"/>
      <c r="Z717" s="195"/>
      <c r="AA717" s="198" t="b">
        <f>IF(AND(Y717="C",Z717="C"),"UTILIZOU O PDA CORRETAMENTE",IF(AND(Y717="C",Z717="NC"),"UTILIZOU O PDA CORRETAMENTE. NÃO HÁ FOTOS DE TODAS AS ETAPAS",IF(AND(Y717="NC",Z717="NC"),"NÃO UTILIZOU O PDA",IF(AND(Y717="NA",Z717="NA"),"NÃO AVALIADO POR FALHA DE SINCRONISMO"))))</f>
        <v>0</v>
      </c>
      <c r="AB717" s="90"/>
      <c r="AC717" s="158" t="s">
        <v>6</v>
      </c>
      <c r="AD717" s="150">
        <f>E717</f>
        <v>0</v>
      </c>
      <c r="AE717" s="93" t="s">
        <v>64</v>
      </c>
    </row>
    <row r="718" spans="1:31" ht="30" customHeight="1">
      <c r="A718" s="162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204"/>
      <c r="M718" s="204"/>
      <c r="N718" s="176"/>
      <c r="O718" s="155"/>
      <c r="P718" s="90"/>
      <c r="Q718" s="144"/>
      <c r="R718" s="90"/>
      <c r="S718" s="144"/>
      <c r="T718" s="90"/>
      <c r="U718" s="144"/>
      <c r="V718" s="90"/>
      <c r="W718" s="144"/>
      <c r="X718" s="90"/>
      <c r="Y718" s="144"/>
      <c r="Z718" s="195"/>
      <c r="AA718" s="198" t="b">
        <f>IF(AND(Y718="C",Z718="C"),"UTILIZOU O PDA CORRETAMENTE",IF(AND(Y718="C",Z718="NC"),"UTILIZOU O PDA CORRETAMENTE. NÃO HÁ FOTOS DE TODAS AS ETAPAS",IF(AND(Y718="NC",Z718="NC"),"NÃO UTILIZOU O PDA",IF(AND(Y718="NA",Z718="NA"),"NÃO AVALIADO POR FALHA DE SINCRONISMO"))))</f>
        <v>0</v>
      </c>
      <c r="AB718" s="90"/>
      <c r="AC718" s="158" t="s">
        <v>6</v>
      </c>
      <c r="AD718" s="150">
        <f>E718</f>
        <v>0</v>
      </c>
      <c r="AE718" s="93" t="s">
        <v>64</v>
      </c>
    </row>
    <row r="719" spans="1:31" ht="30" customHeight="1">
      <c r="A719" s="162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204"/>
      <c r="M719" s="204"/>
      <c r="N719" s="176"/>
      <c r="O719" s="155"/>
      <c r="P719" s="90"/>
      <c r="Q719" s="144"/>
      <c r="R719" s="90"/>
      <c r="S719" s="144"/>
      <c r="T719" s="90"/>
      <c r="U719" s="144"/>
      <c r="V719" s="90"/>
      <c r="W719" s="144"/>
      <c r="X719" s="90"/>
      <c r="Y719" s="144"/>
      <c r="Z719" s="195"/>
      <c r="AA719" s="198" t="b">
        <f>IF(AND(Y719="C",Z719="C"),"UTILIZOU O PDA CORRETAMENTE",IF(AND(Y719="C",Z719="NC"),"UTILIZOU O PDA CORRETAMENTE. NÃO HÁ FOTOS DE TODAS AS ETAPAS",IF(AND(Y719="NC",Z719="NC"),"NÃO UTILIZOU O PDA",IF(AND(Y719="NA",Z719="NA"),"NÃO AVALIADO POR FALHA DE SINCRONISMO"))))</f>
        <v>0</v>
      </c>
      <c r="AB719" s="90"/>
      <c r="AC719" s="158" t="s">
        <v>6</v>
      </c>
      <c r="AD719" s="150">
        <f>E719</f>
        <v>0</v>
      </c>
      <c r="AE719" s="93" t="s">
        <v>64</v>
      </c>
    </row>
    <row r="720" spans="1:31" ht="30" customHeight="1">
      <c r="A720" s="162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204"/>
      <c r="M720" s="204"/>
      <c r="N720" s="176"/>
      <c r="O720" s="155"/>
      <c r="P720" s="90"/>
      <c r="Q720" s="144"/>
      <c r="R720" s="90"/>
      <c r="S720" s="144"/>
      <c r="T720" s="90"/>
      <c r="U720" s="144"/>
      <c r="V720" s="90"/>
      <c r="W720" s="144"/>
      <c r="X720" s="90"/>
      <c r="Y720" s="144"/>
      <c r="Z720" s="195"/>
      <c r="AA720" s="198" t="b">
        <f>IF(AND(Y720="C",Z720="C"),"UTILIZOU O PDA CORRETAMENTE",IF(AND(Y720="C",Z720="NC"),"UTILIZOU O PDA CORRETAMENTE. NÃO HÁ FOTOS DE TODAS AS ETAPAS",IF(AND(Y720="NC",Z720="NC"),"NÃO UTILIZOU O PDA",IF(AND(Y720="NA",Z720="NA"),"NÃO AVALIADO POR FALHA DE SINCRONISMO"))))</f>
        <v>0</v>
      </c>
      <c r="AB720" s="90"/>
      <c r="AC720" s="158" t="s">
        <v>6</v>
      </c>
      <c r="AD720" s="150">
        <f>E720</f>
        <v>0</v>
      </c>
      <c r="AE720" s="93" t="s">
        <v>64</v>
      </c>
    </row>
    <row r="721" spans="1:31" ht="30" customHeight="1">
      <c r="A721" s="162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204"/>
      <c r="M721" s="204"/>
      <c r="N721" s="176"/>
      <c r="O721" s="155"/>
      <c r="P721" s="90"/>
      <c r="Q721" s="144"/>
      <c r="R721" s="90"/>
      <c r="S721" s="144"/>
      <c r="T721" s="90"/>
      <c r="U721" s="144"/>
      <c r="V721" s="90"/>
      <c r="W721" s="144"/>
      <c r="X721" s="90"/>
      <c r="Y721" s="144"/>
      <c r="Z721" s="195"/>
      <c r="AA721" s="198" t="b">
        <f>IF(AND(Y721="C",Z721="C"),"UTILIZOU O PDA CORRETAMENTE",IF(AND(Y721="C",Z721="NC"),"UTILIZOU O PDA CORRETAMENTE. NÃO HÁ FOTOS DE TODAS AS ETAPAS",IF(AND(Y721="NC",Z721="NC"),"NÃO UTILIZOU O PDA",IF(AND(Y721="NA",Z721="NA"),"NÃO AVALIADO POR FALHA DE SINCRONISMO"))))</f>
        <v>0</v>
      </c>
      <c r="AB721" s="90"/>
      <c r="AC721" s="158" t="s">
        <v>6</v>
      </c>
      <c r="AD721" s="150">
        <f>E721</f>
        <v>0</v>
      </c>
      <c r="AE721" s="93" t="s">
        <v>64</v>
      </c>
    </row>
    <row r="722" spans="1:31" ht="30" customHeight="1">
      <c r="A722" s="162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204"/>
      <c r="M722" s="204"/>
      <c r="N722" s="176"/>
      <c r="O722" s="155"/>
      <c r="P722" s="90"/>
      <c r="Q722" s="144"/>
      <c r="R722" s="90"/>
      <c r="S722" s="144"/>
      <c r="T722" s="90"/>
      <c r="U722" s="144"/>
      <c r="V722" s="90"/>
      <c r="W722" s="144"/>
      <c r="X722" s="90"/>
      <c r="Y722" s="144"/>
      <c r="Z722" s="195"/>
      <c r="AA722" s="198" t="b">
        <f>IF(AND(Y722="C",Z722="C"),"UTILIZOU O PDA CORRETAMENTE",IF(AND(Y722="C",Z722="NC"),"UTILIZOU O PDA CORRETAMENTE. NÃO HÁ FOTOS DE TODAS AS ETAPAS",IF(AND(Y722="NC",Z722="NC"),"NÃO UTILIZOU O PDA",IF(AND(Y722="NA",Z722="NA"),"NÃO AVALIADO POR FALHA DE SINCRONISMO"))))</f>
        <v>0</v>
      </c>
      <c r="AB722" s="90"/>
      <c r="AC722" s="158" t="s">
        <v>6</v>
      </c>
      <c r="AD722" s="150">
        <f>E722</f>
        <v>0</v>
      </c>
      <c r="AE722" s="93" t="s">
        <v>64</v>
      </c>
    </row>
    <row r="723" spans="1:31" ht="30" customHeight="1">
      <c r="A723" s="162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204"/>
      <c r="M723" s="204"/>
      <c r="N723" s="176"/>
      <c r="O723" s="155"/>
      <c r="P723" s="90"/>
      <c r="Q723" s="144"/>
      <c r="R723" s="90"/>
      <c r="S723" s="144"/>
      <c r="T723" s="90"/>
      <c r="U723" s="144"/>
      <c r="V723" s="90"/>
      <c r="W723" s="144"/>
      <c r="X723" s="90"/>
      <c r="Y723" s="144"/>
      <c r="Z723" s="195"/>
      <c r="AA723" s="198" t="b">
        <f>IF(AND(Y723="C",Z723="C"),"UTILIZOU O PDA CORRETAMENTE",IF(AND(Y723="C",Z723="NC"),"UTILIZOU O PDA CORRETAMENTE. NÃO HÁ FOTOS DE TODAS AS ETAPAS",IF(AND(Y723="NC",Z723="NC"),"NÃO UTILIZOU O PDA",IF(AND(Y723="NA",Z723="NA"),"NÃO AVALIADO POR FALHA DE SINCRONISMO"))))</f>
        <v>0</v>
      </c>
      <c r="AB723" s="90"/>
      <c r="AC723" s="158" t="s">
        <v>6</v>
      </c>
      <c r="AD723" s="150">
        <f>E723</f>
        <v>0</v>
      </c>
      <c r="AE723" s="93" t="s">
        <v>64</v>
      </c>
    </row>
    <row r="724" spans="1:31" ht="30" customHeight="1">
      <c r="A724" s="162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204"/>
      <c r="M724" s="204"/>
      <c r="N724" s="176"/>
      <c r="O724" s="155"/>
      <c r="P724" s="90"/>
      <c r="Q724" s="144"/>
      <c r="R724" s="90"/>
      <c r="S724" s="144"/>
      <c r="T724" s="90"/>
      <c r="U724" s="144"/>
      <c r="V724" s="90"/>
      <c r="W724" s="144"/>
      <c r="X724" s="90"/>
      <c r="Y724" s="144"/>
      <c r="Z724" s="195"/>
      <c r="AA724" s="198" t="b">
        <f>IF(AND(Y724="C",Z724="C"),"UTILIZOU O PDA CORRETAMENTE",IF(AND(Y724="C",Z724="NC"),"UTILIZOU O PDA CORRETAMENTE. NÃO HÁ FOTOS DE TODAS AS ETAPAS",IF(AND(Y724="NC",Z724="NC"),"NÃO UTILIZOU O PDA",IF(AND(Y724="NA",Z724="NA"),"NÃO AVALIADO POR FALHA DE SINCRONISMO"))))</f>
        <v>0</v>
      </c>
      <c r="AB724" s="90"/>
      <c r="AC724" s="158" t="s">
        <v>6</v>
      </c>
      <c r="AD724" s="150">
        <f>E724</f>
        <v>0</v>
      </c>
      <c r="AE724" s="93" t="s">
        <v>64</v>
      </c>
    </row>
    <row r="725" spans="1:31" ht="30" customHeight="1">
      <c r="A725" s="162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204"/>
      <c r="M725" s="204"/>
      <c r="N725" s="176"/>
      <c r="O725" s="155"/>
      <c r="P725" s="90"/>
      <c r="Q725" s="144"/>
      <c r="R725" s="90"/>
      <c r="S725" s="144"/>
      <c r="T725" s="90"/>
      <c r="U725" s="144"/>
      <c r="V725" s="90"/>
      <c r="W725" s="144"/>
      <c r="X725" s="90"/>
      <c r="Y725" s="144"/>
      <c r="Z725" s="195"/>
      <c r="AA725" s="198" t="b">
        <f>IF(AND(Y725="C",Z725="C"),"UTILIZOU O PDA CORRETAMENTE",IF(AND(Y725="C",Z725="NC"),"UTILIZOU O PDA CORRETAMENTE. NÃO HÁ FOTOS DE TODAS AS ETAPAS",IF(AND(Y725="NC",Z725="NC"),"NÃO UTILIZOU O PDA",IF(AND(Y725="NA",Z725="NA"),"NÃO AVALIADO POR FALHA DE SINCRONISMO"))))</f>
        <v>0</v>
      </c>
      <c r="AB725" s="90"/>
      <c r="AC725" s="158" t="s">
        <v>6</v>
      </c>
      <c r="AD725" s="150">
        <f>E725</f>
        <v>0</v>
      </c>
      <c r="AE725" s="93" t="s">
        <v>64</v>
      </c>
    </row>
    <row r="726" spans="1:31" ht="30" customHeight="1">
      <c r="A726" s="162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204"/>
      <c r="M726" s="204"/>
      <c r="N726" s="176"/>
      <c r="O726" s="155"/>
      <c r="P726" s="90"/>
      <c r="Q726" s="144"/>
      <c r="R726" s="90"/>
      <c r="S726" s="144"/>
      <c r="T726" s="90"/>
      <c r="U726" s="144"/>
      <c r="V726" s="90"/>
      <c r="W726" s="144"/>
      <c r="X726" s="90"/>
      <c r="Y726" s="144"/>
      <c r="Z726" s="195"/>
      <c r="AA726" s="198" t="b">
        <f>IF(AND(Y726="C",Z726="C"),"UTILIZOU O PDA CORRETAMENTE",IF(AND(Y726="C",Z726="NC"),"UTILIZOU O PDA CORRETAMENTE. NÃO HÁ FOTOS DE TODAS AS ETAPAS",IF(AND(Y726="NC",Z726="NC"),"NÃO UTILIZOU O PDA",IF(AND(Y726="NA",Z726="NA"),"NÃO AVALIADO POR FALHA DE SINCRONISMO"))))</f>
        <v>0</v>
      </c>
      <c r="AB726" s="90"/>
      <c r="AC726" s="158" t="s">
        <v>6</v>
      </c>
      <c r="AD726" s="150">
        <f>E726</f>
        <v>0</v>
      </c>
      <c r="AE726" s="93" t="s">
        <v>64</v>
      </c>
    </row>
    <row r="727" spans="1:31" ht="30" customHeight="1">
      <c r="A727" s="162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204"/>
      <c r="M727" s="204"/>
      <c r="N727" s="176"/>
      <c r="O727" s="155"/>
      <c r="P727" s="90"/>
      <c r="Q727" s="144"/>
      <c r="R727" s="90"/>
      <c r="S727" s="144"/>
      <c r="T727" s="90"/>
      <c r="U727" s="144"/>
      <c r="V727" s="90"/>
      <c r="W727" s="144"/>
      <c r="X727" s="90"/>
      <c r="Y727" s="144"/>
      <c r="Z727" s="195"/>
      <c r="AA727" s="198" t="b">
        <f>IF(AND(Y727="C",Z727="C"),"UTILIZOU O PDA CORRETAMENTE",IF(AND(Y727="C",Z727="NC"),"UTILIZOU O PDA CORRETAMENTE. NÃO HÁ FOTOS DE TODAS AS ETAPAS",IF(AND(Y727="NC",Z727="NC"),"NÃO UTILIZOU O PDA",IF(AND(Y727="NA",Z727="NA"),"NÃO AVALIADO POR FALHA DE SINCRONISMO"))))</f>
        <v>0</v>
      </c>
      <c r="AB727" s="90"/>
      <c r="AC727" s="158" t="s">
        <v>6</v>
      </c>
      <c r="AD727" s="150">
        <f>E727</f>
        <v>0</v>
      </c>
      <c r="AE727" s="93" t="s">
        <v>64</v>
      </c>
    </row>
    <row r="728" spans="1:31" ht="30" customHeight="1">
      <c r="A728" s="162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204"/>
      <c r="M728" s="204"/>
      <c r="N728" s="176"/>
      <c r="O728" s="155"/>
      <c r="P728" s="90"/>
      <c r="Q728" s="144"/>
      <c r="R728" s="90"/>
      <c r="S728" s="144"/>
      <c r="T728" s="90"/>
      <c r="U728" s="144"/>
      <c r="V728" s="90"/>
      <c r="W728" s="144"/>
      <c r="X728" s="90"/>
      <c r="Y728" s="144"/>
      <c r="Z728" s="195"/>
      <c r="AA728" s="198" t="b">
        <f>IF(AND(Y728="C",Z728="C"),"UTILIZOU O PDA CORRETAMENTE",IF(AND(Y728="C",Z728="NC"),"UTILIZOU O PDA CORRETAMENTE. NÃO HÁ FOTOS DE TODAS AS ETAPAS",IF(AND(Y728="NC",Z728="NC"),"NÃO UTILIZOU O PDA",IF(AND(Y728="NA",Z728="NA"),"NÃO AVALIADO POR FALHA DE SINCRONISMO"))))</f>
        <v>0</v>
      </c>
      <c r="AB728" s="90"/>
      <c r="AC728" s="158" t="s">
        <v>6</v>
      </c>
      <c r="AD728" s="150">
        <f>E728</f>
        <v>0</v>
      </c>
      <c r="AE728" s="93" t="s">
        <v>64</v>
      </c>
    </row>
    <row r="729" spans="1:31" ht="30" customHeight="1">
      <c r="A729" s="162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204"/>
      <c r="M729" s="204"/>
      <c r="N729" s="176"/>
      <c r="O729" s="155"/>
      <c r="P729" s="90"/>
      <c r="Q729" s="144"/>
      <c r="R729" s="90"/>
      <c r="S729" s="144"/>
      <c r="T729" s="90"/>
      <c r="U729" s="144"/>
      <c r="V729" s="90"/>
      <c r="W729" s="144"/>
      <c r="X729" s="90"/>
      <c r="Y729" s="144"/>
      <c r="Z729" s="195"/>
      <c r="AA729" s="198" t="b">
        <f>IF(AND(Y729="C",Z729="C"),"UTILIZOU O PDA CORRETAMENTE",IF(AND(Y729="C",Z729="NC"),"UTILIZOU O PDA CORRETAMENTE. NÃO HÁ FOTOS DE TODAS AS ETAPAS",IF(AND(Y729="NC",Z729="NC"),"NÃO UTILIZOU O PDA",IF(AND(Y729="NA",Z729="NA"),"NÃO AVALIADO POR FALHA DE SINCRONISMO"))))</f>
        <v>0</v>
      </c>
      <c r="AB729" s="90"/>
      <c r="AC729" s="158" t="s">
        <v>6</v>
      </c>
      <c r="AD729" s="150">
        <f>E729</f>
        <v>0</v>
      </c>
      <c r="AE729" s="93" t="s">
        <v>64</v>
      </c>
    </row>
    <row r="730" spans="1:31" ht="30" customHeight="1">
      <c r="A730" s="162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204"/>
      <c r="M730" s="204"/>
      <c r="N730" s="176"/>
      <c r="O730" s="155"/>
      <c r="P730" s="90"/>
      <c r="Q730" s="144"/>
      <c r="R730" s="90"/>
      <c r="S730" s="144"/>
      <c r="T730" s="90"/>
      <c r="U730" s="144"/>
      <c r="V730" s="90"/>
      <c r="W730" s="144"/>
      <c r="X730" s="90"/>
      <c r="Y730" s="144"/>
      <c r="Z730" s="195"/>
      <c r="AA730" s="198" t="b">
        <f>IF(AND(Y730="C",Z730="C"),"UTILIZOU O PDA CORRETAMENTE",IF(AND(Y730="C",Z730="NC"),"UTILIZOU O PDA CORRETAMENTE. NÃO HÁ FOTOS DE TODAS AS ETAPAS",IF(AND(Y730="NC",Z730="NC"),"NÃO UTILIZOU O PDA",IF(AND(Y730="NA",Z730="NA"),"NÃO AVALIADO POR FALHA DE SINCRONISMO"))))</f>
        <v>0</v>
      </c>
      <c r="AB730" s="90"/>
      <c r="AC730" s="158" t="s">
        <v>6</v>
      </c>
      <c r="AD730" s="150">
        <f>E730</f>
        <v>0</v>
      </c>
      <c r="AE730" s="93" t="s">
        <v>64</v>
      </c>
    </row>
    <row r="731" spans="1:31" ht="30" customHeight="1">
      <c r="A731" s="162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204"/>
      <c r="M731" s="204"/>
      <c r="N731" s="176"/>
      <c r="O731" s="155"/>
      <c r="P731" s="90"/>
      <c r="Q731" s="144"/>
      <c r="R731" s="90"/>
      <c r="S731" s="144"/>
      <c r="T731" s="90"/>
      <c r="U731" s="144"/>
      <c r="V731" s="90"/>
      <c r="W731" s="144"/>
      <c r="X731" s="90"/>
      <c r="Y731" s="144"/>
      <c r="Z731" s="195"/>
      <c r="AA731" s="198" t="b">
        <f>IF(AND(Y731="C",Z731="C"),"UTILIZOU O PDA CORRETAMENTE",IF(AND(Y731="C",Z731="NC"),"UTILIZOU O PDA CORRETAMENTE. NÃO HÁ FOTOS DE TODAS AS ETAPAS",IF(AND(Y731="NC",Z731="NC"),"NÃO UTILIZOU O PDA",IF(AND(Y731="NA",Z731="NA"),"NÃO AVALIADO POR FALHA DE SINCRONISMO"))))</f>
        <v>0</v>
      </c>
      <c r="AB731" s="90"/>
      <c r="AC731" s="158" t="s">
        <v>6</v>
      </c>
      <c r="AD731" s="150">
        <f>E731</f>
        <v>0</v>
      </c>
      <c r="AE731" s="93" t="s">
        <v>64</v>
      </c>
    </row>
    <row r="732" spans="1:31" ht="30" customHeight="1">
      <c r="A732" s="162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204"/>
      <c r="M732" s="204"/>
      <c r="N732" s="176"/>
      <c r="O732" s="155"/>
      <c r="P732" s="90"/>
      <c r="Q732" s="144"/>
      <c r="R732" s="90"/>
      <c r="S732" s="144"/>
      <c r="T732" s="90"/>
      <c r="U732" s="144"/>
      <c r="V732" s="90"/>
      <c r="W732" s="144"/>
      <c r="X732" s="90"/>
      <c r="Y732" s="144"/>
      <c r="Z732" s="195"/>
      <c r="AA732" s="198" t="b">
        <f>IF(AND(Y732="C",Z732="C"),"UTILIZOU O PDA CORRETAMENTE",IF(AND(Y732="C",Z732="NC"),"UTILIZOU O PDA CORRETAMENTE. NÃO HÁ FOTOS DE TODAS AS ETAPAS",IF(AND(Y732="NC",Z732="NC"),"NÃO UTILIZOU O PDA",IF(AND(Y732="NA",Z732="NA"),"NÃO AVALIADO POR FALHA DE SINCRONISMO"))))</f>
        <v>0</v>
      </c>
      <c r="AB732" s="90"/>
      <c r="AC732" s="158" t="s">
        <v>6</v>
      </c>
      <c r="AD732" s="150">
        <f>E732</f>
        <v>0</v>
      </c>
      <c r="AE732" s="93" t="s">
        <v>64</v>
      </c>
    </row>
    <row r="733" spans="1:31" ht="30" customHeight="1">
      <c r="A733" s="162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204"/>
      <c r="M733" s="204"/>
      <c r="N733" s="176"/>
      <c r="O733" s="155"/>
      <c r="P733" s="90"/>
      <c r="Q733" s="144"/>
      <c r="R733" s="90"/>
      <c r="S733" s="144"/>
      <c r="T733" s="90"/>
      <c r="U733" s="144"/>
      <c r="V733" s="90"/>
      <c r="W733" s="144"/>
      <c r="X733" s="90"/>
      <c r="Y733" s="144"/>
      <c r="Z733" s="195"/>
      <c r="AA733" s="198" t="b">
        <f>IF(AND(Y733="C",Z733="C"),"UTILIZOU O PDA CORRETAMENTE",IF(AND(Y733="C",Z733="NC"),"UTILIZOU O PDA CORRETAMENTE. NÃO HÁ FOTOS DE TODAS AS ETAPAS",IF(AND(Y733="NC",Z733="NC"),"NÃO UTILIZOU O PDA",IF(AND(Y733="NA",Z733="NA"),"NÃO AVALIADO POR FALHA DE SINCRONISMO"))))</f>
        <v>0</v>
      </c>
      <c r="AB733" s="90"/>
      <c r="AC733" s="158" t="s">
        <v>6</v>
      </c>
      <c r="AD733" s="150">
        <f>E733</f>
        <v>0</v>
      </c>
      <c r="AE733" s="93" t="s">
        <v>64</v>
      </c>
    </row>
    <row r="734" spans="1:31" ht="30" customHeight="1">
      <c r="A734" s="162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204"/>
      <c r="M734" s="204"/>
      <c r="N734" s="176"/>
      <c r="O734" s="155"/>
      <c r="P734" s="90"/>
      <c r="Q734" s="144"/>
      <c r="R734" s="90"/>
      <c r="S734" s="144"/>
      <c r="T734" s="90"/>
      <c r="U734" s="144"/>
      <c r="V734" s="90"/>
      <c r="W734" s="144"/>
      <c r="X734" s="90"/>
      <c r="Y734" s="144"/>
      <c r="Z734" s="195"/>
      <c r="AA734" s="198" t="b">
        <f>IF(AND(Y734="C",Z734="C"),"UTILIZOU O PDA CORRETAMENTE",IF(AND(Y734="C",Z734="NC"),"UTILIZOU O PDA CORRETAMENTE. NÃO HÁ FOTOS DE TODAS AS ETAPAS",IF(AND(Y734="NC",Z734="NC"),"NÃO UTILIZOU O PDA",IF(AND(Y734="NA",Z734="NA"),"NÃO AVALIADO POR FALHA DE SINCRONISMO"))))</f>
        <v>0</v>
      </c>
      <c r="AB734" s="90"/>
      <c r="AC734" s="158" t="s">
        <v>6</v>
      </c>
      <c r="AD734" s="150">
        <f>E734</f>
        <v>0</v>
      </c>
      <c r="AE734" s="93" t="s">
        <v>64</v>
      </c>
    </row>
    <row r="735" spans="1:31" ht="30" customHeight="1">
      <c r="A735" s="162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204"/>
      <c r="M735" s="204"/>
      <c r="N735" s="176"/>
      <c r="O735" s="155"/>
      <c r="P735" s="90"/>
      <c r="Q735" s="144"/>
      <c r="R735" s="90"/>
      <c r="S735" s="144"/>
      <c r="T735" s="90"/>
      <c r="U735" s="144"/>
      <c r="V735" s="90"/>
      <c r="W735" s="144"/>
      <c r="X735" s="90"/>
      <c r="Y735" s="144"/>
      <c r="Z735" s="195"/>
      <c r="AA735" s="198" t="b">
        <f>IF(AND(Y735="C",Z735="C"),"UTILIZOU O PDA CORRETAMENTE",IF(AND(Y735="C",Z735="NC"),"UTILIZOU O PDA CORRETAMENTE. NÃO HÁ FOTOS DE TODAS AS ETAPAS",IF(AND(Y735="NC",Z735="NC"),"NÃO UTILIZOU O PDA",IF(AND(Y735="NA",Z735="NA"),"NÃO AVALIADO POR FALHA DE SINCRONISMO"))))</f>
        <v>0</v>
      </c>
      <c r="AB735" s="90"/>
      <c r="AC735" s="158" t="s">
        <v>6</v>
      </c>
      <c r="AD735" s="150">
        <f>E735</f>
        <v>0</v>
      </c>
      <c r="AE735" s="93" t="s">
        <v>64</v>
      </c>
    </row>
    <row r="736" spans="1:31" ht="30" customHeight="1">
      <c r="A736" s="162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204"/>
      <c r="M736" s="204"/>
      <c r="N736" s="176"/>
      <c r="O736" s="155"/>
      <c r="P736" s="90"/>
      <c r="Q736" s="144"/>
      <c r="R736" s="90"/>
      <c r="S736" s="144"/>
      <c r="T736" s="90"/>
      <c r="U736" s="144"/>
      <c r="V736" s="90"/>
      <c r="W736" s="144"/>
      <c r="X736" s="90"/>
      <c r="Y736" s="144"/>
      <c r="Z736" s="195"/>
      <c r="AA736" s="198" t="b">
        <f>IF(AND(Y736="C",Z736="C"),"UTILIZOU O PDA CORRETAMENTE",IF(AND(Y736="C",Z736="NC"),"UTILIZOU O PDA CORRETAMENTE. NÃO HÁ FOTOS DE TODAS AS ETAPAS",IF(AND(Y736="NC",Z736="NC"),"NÃO UTILIZOU O PDA",IF(AND(Y736="NA",Z736="NA"),"NÃO AVALIADO POR FALHA DE SINCRONISMO"))))</f>
        <v>0</v>
      </c>
      <c r="AB736" s="90"/>
      <c r="AC736" s="158" t="s">
        <v>6</v>
      </c>
      <c r="AD736" s="150">
        <f>E736</f>
        <v>0</v>
      </c>
      <c r="AE736" s="93" t="s">
        <v>64</v>
      </c>
    </row>
    <row r="737" spans="1:31" ht="30" customHeight="1">
      <c r="A737" s="162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204"/>
      <c r="M737" s="204"/>
      <c r="N737" s="176"/>
      <c r="O737" s="155"/>
      <c r="P737" s="90"/>
      <c r="Q737" s="144"/>
      <c r="R737" s="90"/>
      <c r="S737" s="144"/>
      <c r="T737" s="90"/>
      <c r="U737" s="144"/>
      <c r="V737" s="90"/>
      <c r="W737" s="144"/>
      <c r="X737" s="90"/>
      <c r="Y737" s="144"/>
      <c r="Z737" s="195"/>
      <c r="AA737" s="198" t="b">
        <f>IF(AND(Y737="C",Z737="C"),"UTILIZOU O PDA CORRETAMENTE",IF(AND(Y737="C",Z737="NC"),"UTILIZOU O PDA CORRETAMENTE. NÃO HÁ FOTOS DE TODAS AS ETAPAS",IF(AND(Y737="NC",Z737="NC"),"NÃO UTILIZOU O PDA",IF(AND(Y737="NA",Z737="NA"),"NÃO AVALIADO POR FALHA DE SINCRONISMO"))))</f>
        <v>0</v>
      </c>
      <c r="AB737" s="90"/>
      <c r="AC737" s="158" t="s">
        <v>6</v>
      </c>
      <c r="AD737" s="150">
        <f>E737</f>
        <v>0</v>
      </c>
      <c r="AE737" s="93" t="s">
        <v>64</v>
      </c>
    </row>
    <row r="738" spans="1:31" ht="30" customHeight="1">
      <c r="A738" s="162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204"/>
      <c r="M738" s="204"/>
      <c r="N738" s="176"/>
      <c r="O738" s="155"/>
      <c r="P738" s="90"/>
      <c r="Q738" s="144"/>
      <c r="R738" s="90"/>
      <c r="S738" s="144"/>
      <c r="T738" s="90"/>
      <c r="U738" s="144"/>
      <c r="V738" s="90"/>
      <c r="W738" s="144"/>
      <c r="X738" s="90"/>
      <c r="Y738" s="144"/>
      <c r="Z738" s="195"/>
      <c r="AA738" s="198" t="b">
        <f>IF(AND(Y738="C",Z738="C"),"UTILIZOU O PDA CORRETAMENTE",IF(AND(Y738="C",Z738="NC"),"UTILIZOU O PDA CORRETAMENTE. NÃO HÁ FOTOS DE TODAS AS ETAPAS",IF(AND(Y738="NC",Z738="NC"),"NÃO UTILIZOU O PDA",IF(AND(Y738="NA",Z738="NA"),"NÃO AVALIADO POR FALHA DE SINCRONISMO"))))</f>
        <v>0</v>
      </c>
      <c r="AB738" s="90"/>
      <c r="AC738" s="158" t="s">
        <v>6</v>
      </c>
      <c r="AD738" s="150">
        <f>E738</f>
        <v>0</v>
      </c>
      <c r="AE738" s="93" t="s">
        <v>64</v>
      </c>
    </row>
    <row r="739" spans="1:31" ht="30" customHeight="1">
      <c r="A739" s="162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204"/>
      <c r="M739" s="204"/>
      <c r="N739" s="176"/>
      <c r="O739" s="155"/>
      <c r="P739" s="90"/>
      <c r="Q739" s="144"/>
      <c r="R739" s="90"/>
      <c r="S739" s="144"/>
      <c r="T739" s="90"/>
      <c r="U739" s="144"/>
      <c r="V739" s="90"/>
      <c r="W739" s="144"/>
      <c r="X739" s="90"/>
      <c r="Y739" s="144"/>
      <c r="Z739" s="195"/>
      <c r="AA739" s="198" t="b">
        <f>IF(AND(Y739="C",Z739="C"),"UTILIZOU O PDA CORRETAMENTE",IF(AND(Y739="C",Z739="NC"),"UTILIZOU O PDA CORRETAMENTE. NÃO HÁ FOTOS DE TODAS AS ETAPAS",IF(AND(Y739="NC",Z739="NC"),"NÃO UTILIZOU O PDA",IF(AND(Y739="NA",Z739="NA"),"NÃO AVALIADO POR FALHA DE SINCRONISMO"))))</f>
        <v>0</v>
      </c>
      <c r="AB739" s="90"/>
      <c r="AC739" s="158" t="s">
        <v>6</v>
      </c>
      <c r="AD739" s="150">
        <f>E739</f>
        <v>0</v>
      </c>
      <c r="AE739" s="93" t="s">
        <v>64</v>
      </c>
    </row>
    <row r="740" spans="1:31" ht="30" customHeight="1">
      <c r="A740" s="162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204"/>
      <c r="M740" s="204"/>
      <c r="N740" s="176"/>
      <c r="O740" s="155"/>
      <c r="P740" s="90"/>
      <c r="Q740" s="144"/>
      <c r="R740" s="90"/>
      <c r="S740" s="144"/>
      <c r="T740" s="90"/>
      <c r="U740" s="144"/>
      <c r="V740" s="90"/>
      <c r="W740" s="144"/>
      <c r="X740" s="90"/>
      <c r="Y740" s="144"/>
      <c r="Z740" s="195"/>
      <c r="AA740" s="198" t="b">
        <f>IF(AND(Y740="C",Z740="C"),"UTILIZOU O PDA CORRETAMENTE",IF(AND(Y740="C",Z740="NC"),"UTILIZOU O PDA CORRETAMENTE. NÃO HÁ FOTOS DE TODAS AS ETAPAS",IF(AND(Y740="NC",Z740="NC"),"NÃO UTILIZOU O PDA",IF(AND(Y740="NA",Z740="NA"),"NÃO AVALIADO POR FALHA DE SINCRONISMO"))))</f>
        <v>0</v>
      </c>
      <c r="AB740" s="90"/>
      <c r="AC740" s="158" t="s">
        <v>6</v>
      </c>
      <c r="AD740" s="150">
        <f>E740</f>
        <v>0</v>
      </c>
      <c r="AE740" s="93" t="s">
        <v>64</v>
      </c>
    </row>
    <row r="741" spans="1:31" ht="30" customHeight="1">
      <c r="A741" s="162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204"/>
      <c r="M741" s="204"/>
      <c r="N741" s="176"/>
      <c r="O741" s="155"/>
      <c r="P741" s="90"/>
      <c r="Q741" s="144"/>
      <c r="R741" s="90"/>
      <c r="S741" s="144"/>
      <c r="T741" s="90"/>
      <c r="U741" s="144"/>
      <c r="V741" s="90"/>
      <c r="W741" s="144"/>
      <c r="X741" s="90"/>
      <c r="Y741" s="144"/>
      <c r="Z741" s="195"/>
      <c r="AA741" s="198" t="b">
        <f>IF(AND(Y741="C",Z741="C"),"UTILIZOU O PDA CORRETAMENTE",IF(AND(Y741="C",Z741="NC"),"UTILIZOU O PDA CORRETAMENTE. NÃO HÁ FOTOS DE TODAS AS ETAPAS",IF(AND(Y741="NC",Z741="NC"),"NÃO UTILIZOU O PDA",IF(AND(Y741="NA",Z741="NA"),"NÃO AVALIADO POR FALHA DE SINCRONISMO"))))</f>
        <v>0</v>
      </c>
      <c r="AB741" s="90"/>
      <c r="AC741" s="158" t="s">
        <v>6</v>
      </c>
      <c r="AD741" s="150">
        <f>E741</f>
        <v>0</v>
      </c>
      <c r="AE741" s="93" t="s">
        <v>64</v>
      </c>
    </row>
    <row r="742" spans="1:31" ht="30" customHeight="1">
      <c r="A742" s="162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204"/>
      <c r="M742" s="204"/>
      <c r="N742" s="176"/>
      <c r="O742" s="155"/>
      <c r="P742" s="90"/>
      <c r="Q742" s="144"/>
      <c r="R742" s="90"/>
      <c r="S742" s="144"/>
      <c r="T742" s="90"/>
      <c r="U742" s="144"/>
      <c r="V742" s="90"/>
      <c r="W742" s="144"/>
      <c r="X742" s="90"/>
      <c r="Y742" s="144"/>
      <c r="Z742" s="195"/>
      <c r="AA742" s="198" t="b">
        <f>IF(AND(Y742="C",Z742="C"),"UTILIZOU O PDA CORRETAMENTE",IF(AND(Y742="C",Z742="NC"),"UTILIZOU O PDA CORRETAMENTE. NÃO HÁ FOTOS DE TODAS AS ETAPAS",IF(AND(Y742="NC",Z742="NC"),"NÃO UTILIZOU O PDA",IF(AND(Y742="NA",Z742="NA"),"NÃO AVALIADO POR FALHA DE SINCRONISMO"))))</f>
        <v>0</v>
      </c>
      <c r="AB742" s="90"/>
      <c r="AC742" s="158" t="s">
        <v>6</v>
      </c>
      <c r="AD742" s="150">
        <f>E742</f>
        <v>0</v>
      </c>
      <c r="AE742" s="93" t="s">
        <v>64</v>
      </c>
    </row>
    <row r="743" spans="1:31" ht="30" customHeight="1">
      <c r="A743" s="162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204"/>
      <c r="M743" s="204"/>
      <c r="N743" s="176"/>
      <c r="O743" s="155"/>
      <c r="P743" s="90"/>
      <c r="Q743" s="144"/>
      <c r="R743" s="90"/>
      <c r="S743" s="144"/>
      <c r="T743" s="90"/>
      <c r="U743" s="144"/>
      <c r="V743" s="90"/>
      <c r="W743" s="144"/>
      <c r="X743" s="90"/>
      <c r="Y743" s="144"/>
      <c r="Z743" s="195"/>
      <c r="AA743" s="198" t="b">
        <f>IF(AND(Y743="C",Z743="C"),"UTILIZOU O PDA CORRETAMENTE",IF(AND(Y743="C",Z743="NC"),"UTILIZOU O PDA CORRETAMENTE. NÃO HÁ FOTOS DE TODAS AS ETAPAS",IF(AND(Y743="NC",Z743="NC"),"NÃO UTILIZOU O PDA",IF(AND(Y743="NA",Z743="NA"),"NÃO AVALIADO POR FALHA DE SINCRONISMO"))))</f>
        <v>0</v>
      </c>
      <c r="AB743" s="90"/>
      <c r="AC743" s="158" t="s">
        <v>6</v>
      </c>
      <c r="AD743" s="150">
        <f>E743</f>
        <v>0</v>
      </c>
      <c r="AE743" s="93" t="s">
        <v>64</v>
      </c>
    </row>
    <row r="744" spans="1:31" ht="30" customHeight="1">
      <c r="A744" s="162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204"/>
      <c r="M744" s="204"/>
      <c r="N744" s="176"/>
      <c r="O744" s="155"/>
      <c r="P744" s="90"/>
      <c r="Q744" s="144"/>
      <c r="R744" s="90"/>
      <c r="S744" s="144"/>
      <c r="T744" s="90"/>
      <c r="U744" s="144"/>
      <c r="V744" s="90"/>
      <c r="W744" s="144"/>
      <c r="X744" s="90"/>
      <c r="Y744" s="144"/>
      <c r="Z744" s="195"/>
      <c r="AA744" s="198" t="b">
        <f>IF(AND(Y744="C",Z744="C"),"UTILIZOU O PDA CORRETAMENTE",IF(AND(Y744="C",Z744="NC"),"UTILIZOU O PDA CORRETAMENTE. NÃO HÁ FOTOS DE TODAS AS ETAPAS",IF(AND(Y744="NC",Z744="NC"),"NÃO UTILIZOU O PDA",IF(AND(Y744="NA",Z744="NA"),"NÃO AVALIADO POR FALHA DE SINCRONISMO"))))</f>
        <v>0</v>
      </c>
      <c r="AB744" s="90"/>
      <c r="AC744" s="158" t="s">
        <v>6</v>
      </c>
      <c r="AD744" s="150">
        <f>E744</f>
        <v>0</v>
      </c>
      <c r="AE744" s="93" t="s">
        <v>64</v>
      </c>
    </row>
    <row r="745" spans="1:31" ht="30" customHeight="1">
      <c r="A745" s="162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204"/>
      <c r="M745" s="204"/>
      <c r="N745" s="176"/>
      <c r="O745" s="155"/>
      <c r="P745" s="90"/>
      <c r="Q745" s="144"/>
      <c r="R745" s="90"/>
      <c r="S745" s="144"/>
      <c r="T745" s="90"/>
      <c r="U745" s="144"/>
      <c r="V745" s="90"/>
      <c r="W745" s="144"/>
      <c r="X745" s="90"/>
      <c r="Y745" s="144"/>
      <c r="Z745" s="195"/>
      <c r="AA745" s="198" t="b">
        <f>IF(AND(Y745="C",Z745="C"),"UTILIZOU O PDA CORRETAMENTE",IF(AND(Y745="C",Z745="NC"),"UTILIZOU O PDA CORRETAMENTE. NÃO HÁ FOTOS DE TODAS AS ETAPAS",IF(AND(Y745="NC",Z745="NC"),"NÃO UTILIZOU O PDA",IF(AND(Y745="NA",Z745="NA"),"NÃO AVALIADO POR FALHA DE SINCRONISMO"))))</f>
        <v>0</v>
      </c>
      <c r="AB745" s="90"/>
      <c r="AC745" s="158" t="s">
        <v>6</v>
      </c>
      <c r="AD745" s="150">
        <f>E745</f>
        <v>0</v>
      </c>
      <c r="AE745" s="93" t="s">
        <v>64</v>
      </c>
    </row>
    <row r="746" spans="1:31" ht="30" customHeight="1">
      <c r="A746" s="162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204"/>
      <c r="M746" s="204"/>
      <c r="N746" s="176"/>
      <c r="O746" s="155"/>
      <c r="P746" s="90"/>
      <c r="Q746" s="144"/>
      <c r="R746" s="90"/>
      <c r="S746" s="144"/>
      <c r="T746" s="90"/>
      <c r="U746" s="144"/>
      <c r="V746" s="90"/>
      <c r="W746" s="144"/>
      <c r="X746" s="90"/>
      <c r="Y746" s="144"/>
      <c r="Z746" s="195"/>
      <c r="AA746" s="198" t="b">
        <f>IF(AND(Y746="C",Z746="C"),"UTILIZOU O PDA CORRETAMENTE",IF(AND(Y746="C",Z746="NC"),"UTILIZOU O PDA CORRETAMENTE. NÃO HÁ FOTOS DE TODAS AS ETAPAS",IF(AND(Y746="NC",Z746="NC"),"NÃO UTILIZOU O PDA",IF(AND(Y746="NA",Z746="NA"),"NÃO AVALIADO POR FALHA DE SINCRONISMO"))))</f>
        <v>0</v>
      </c>
      <c r="AB746" s="90"/>
      <c r="AC746" s="158" t="s">
        <v>6</v>
      </c>
      <c r="AD746" s="150">
        <f>E746</f>
        <v>0</v>
      </c>
      <c r="AE746" s="93" t="s">
        <v>64</v>
      </c>
    </row>
    <row r="747" spans="1:31" ht="30" customHeight="1">
      <c r="A747" s="162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204"/>
      <c r="M747" s="204"/>
      <c r="N747" s="176"/>
      <c r="O747" s="155"/>
      <c r="P747" s="90"/>
      <c r="Q747" s="144"/>
      <c r="R747" s="90"/>
      <c r="S747" s="144"/>
      <c r="T747" s="90"/>
      <c r="U747" s="144"/>
      <c r="V747" s="90"/>
      <c r="W747" s="144"/>
      <c r="X747" s="90"/>
      <c r="Y747" s="144"/>
      <c r="Z747" s="195"/>
      <c r="AA747" s="198" t="b">
        <f>IF(AND(Y747="C",Z747="C"),"UTILIZOU O PDA CORRETAMENTE",IF(AND(Y747="C",Z747="NC"),"UTILIZOU O PDA CORRETAMENTE. NÃO HÁ FOTOS DE TODAS AS ETAPAS",IF(AND(Y747="NC",Z747="NC"),"NÃO UTILIZOU O PDA",IF(AND(Y747="NA",Z747="NA"),"NÃO AVALIADO POR FALHA DE SINCRONISMO"))))</f>
        <v>0</v>
      </c>
      <c r="AB747" s="90"/>
      <c r="AC747" s="158" t="s">
        <v>6</v>
      </c>
      <c r="AD747" s="150">
        <f>E747</f>
        <v>0</v>
      </c>
      <c r="AE747" s="93" t="s">
        <v>64</v>
      </c>
    </row>
    <row r="748" spans="1:31" ht="30" customHeight="1">
      <c r="A748" s="162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204"/>
      <c r="M748" s="204"/>
      <c r="N748" s="176"/>
      <c r="O748" s="155"/>
      <c r="P748" s="90"/>
      <c r="Q748" s="144"/>
      <c r="R748" s="90"/>
      <c r="S748" s="144"/>
      <c r="T748" s="90"/>
      <c r="U748" s="144"/>
      <c r="V748" s="90"/>
      <c r="W748" s="144"/>
      <c r="X748" s="90"/>
      <c r="Y748" s="144"/>
      <c r="Z748" s="195"/>
      <c r="AA748" s="198" t="b">
        <f>IF(AND(Y748="C",Z748="C"),"UTILIZOU O PDA CORRETAMENTE",IF(AND(Y748="C",Z748="NC"),"UTILIZOU O PDA CORRETAMENTE. NÃO HÁ FOTOS DE TODAS AS ETAPAS",IF(AND(Y748="NC",Z748="NC"),"NÃO UTILIZOU O PDA",IF(AND(Y748="NA",Z748="NA"),"NÃO AVALIADO POR FALHA DE SINCRONISMO"))))</f>
        <v>0</v>
      </c>
      <c r="AB748" s="90"/>
      <c r="AC748" s="158" t="s">
        <v>6</v>
      </c>
      <c r="AD748" s="150">
        <f>E748</f>
        <v>0</v>
      </c>
      <c r="AE748" s="93" t="s">
        <v>64</v>
      </c>
    </row>
    <row r="749" spans="1:31" ht="30" customHeight="1">
      <c r="A749" s="162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204"/>
      <c r="M749" s="204"/>
      <c r="N749" s="176"/>
      <c r="O749" s="155"/>
      <c r="P749" s="90"/>
      <c r="Q749" s="144"/>
      <c r="R749" s="90"/>
      <c r="S749" s="144"/>
      <c r="T749" s="90"/>
      <c r="U749" s="144"/>
      <c r="V749" s="90"/>
      <c r="W749" s="144"/>
      <c r="X749" s="90"/>
      <c r="Y749" s="144"/>
      <c r="Z749" s="195"/>
      <c r="AA749" s="198" t="b">
        <f>IF(AND(Y749="C",Z749="C"),"UTILIZOU O PDA CORRETAMENTE",IF(AND(Y749="C",Z749="NC"),"UTILIZOU O PDA CORRETAMENTE. NÃO HÁ FOTOS DE TODAS AS ETAPAS",IF(AND(Y749="NC",Z749="NC"),"NÃO UTILIZOU O PDA",IF(AND(Y749="NA",Z749="NA"),"NÃO AVALIADO POR FALHA DE SINCRONISMO"))))</f>
        <v>0</v>
      </c>
      <c r="AB749" s="90"/>
      <c r="AC749" s="158" t="s">
        <v>6</v>
      </c>
      <c r="AD749" s="150">
        <f>E749</f>
        <v>0</v>
      </c>
      <c r="AE749" s="93" t="s">
        <v>64</v>
      </c>
    </row>
    <row r="750" spans="1:31" ht="30" customHeight="1">
      <c r="A750" s="162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204"/>
      <c r="M750" s="204"/>
      <c r="N750" s="176"/>
      <c r="O750" s="155"/>
      <c r="P750" s="90"/>
      <c r="Q750" s="144"/>
      <c r="R750" s="90"/>
      <c r="S750" s="144"/>
      <c r="T750" s="90"/>
      <c r="U750" s="144"/>
      <c r="V750" s="90"/>
      <c r="W750" s="144"/>
      <c r="X750" s="90"/>
      <c r="Y750" s="144"/>
      <c r="Z750" s="195"/>
      <c r="AA750" s="198" t="b">
        <f>IF(AND(Y750="C",Z750="C"),"UTILIZOU O PDA CORRETAMENTE",IF(AND(Y750="C",Z750="NC"),"UTILIZOU O PDA CORRETAMENTE. NÃO HÁ FOTOS DE TODAS AS ETAPAS",IF(AND(Y750="NC",Z750="NC"),"NÃO UTILIZOU O PDA",IF(AND(Y750="NA",Z750="NA"),"NÃO AVALIADO POR FALHA DE SINCRONISMO"))))</f>
        <v>0</v>
      </c>
      <c r="AB750" s="90"/>
      <c r="AC750" s="158" t="s">
        <v>6</v>
      </c>
      <c r="AD750" s="150">
        <f>E750</f>
        <v>0</v>
      </c>
      <c r="AE750" s="93" t="s">
        <v>64</v>
      </c>
    </row>
    <row r="751" spans="1:31" ht="30" customHeight="1">
      <c r="A751" s="162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204"/>
      <c r="M751" s="204"/>
      <c r="N751" s="176"/>
      <c r="O751" s="155"/>
      <c r="P751" s="90"/>
      <c r="Q751" s="144"/>
      <c r="R751" s="90"/>
      <c r="S751" s="144"/>
      <c r="T751" s="90"/>
      <c r="U751" s="144"/>
      <c r="V751" s="90"/>
      <c r="W751" s="144"/>
      <c r="X751" s="90"/>
      <c r="Y751" s="144"/>
      <c r="Z751" s="195"/>
      <c r="AA751" s="198" t="b">
        <f>IF(AND(Y751="C",Z751="C"),"UTILIZOU O PDA CORRETAMENTE",IF(AND(Y751="C",Z751="NC"),"UTILIZOU O PDA CORRETAMENTE. NÃO HÁ FOTOS DE TODAS AS ETAPAS",IF(AND(Y751="NC",Z751="NC"),"NÃO UTILIZOU O PDA",IF(AND(Y751="NA",Z751="NA"),"NÃO AVALIADO POR FALHA DE SINCRONISMO"))))</f>
        <v>0</v>
      </c>
      <c r="AB751" s="90"/>
      <c r="AC751" s="158" t="s">
        <v>6</v>
      </c>
      <c r="AD751" s="150">
        <f>E751</f>
        <v>0</v>
      </c>
      <c r="AE751" s="93" t="s">
        <v>64</v>
      </c>
    </row>
    <row r="752" spans="1:31" ht="30" customHeight="1">
      <c r="A752" s="162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204"/>
      <c r="M752" s="204"/>
      <c r="N752" s="176"/>
      <c r="O752" s="155"/>
      <c r="P752" s="90"/>
      <c r="Q752" s="144"/>
      <c r="R752" s="90"/>
      <c r="S752" s="144"/>
      <c r="T752" s="90"/>
      <c r="U752" s="144"/>
      <c r="V752" s="90"/>
      <c r="W752" s="144"/>
      <c r="X752" s="90"/>
      <c r="Y752" s="144"/>
      <c r="Z752" s="195"/>
      <c r="AA752" s="198" t="b">
        <f>IF(AND(Y752="C",Z752="C"),"UTILIZOU O PDA CORRETAMENTE",IF(AND(Y752="C",Z752="NC"),"UTILIZOU O PDA CORRETAMENTE. NÃO HÁ FOTOS DE TODAS AS ETAPAS",IF(AND(Y752="NC",Z752="NC"),"NÃO UTILIZOU O PDA",IF(AND(Y752="NA",Z752="NA"),"NÃO AVALIADO POR FALHA DE SINCRONISMO"))))</f>
        <v>0</v>
      </c>
      <c r="AB752" s="90"/>
      <c r="AC752" s="158" t="s">
        <v>6</v>
      </c>
      <c r="AD752" s="150">
        <f>E752</f>
        <v>0</v>
      </c>
      <c r="AE752" s="93" t="s">
        <v>64</v>
      </c>
    </row>
    <row r="753" spans="1:31" ht="30" customHeight="1">
      <c r="A753" s="162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204"/>
      <c r="M753" s="204"/>
      <c r="N753" s="176"/>
      <c r="O753" s="155"/>
      <c r="P753" s="90"/>
      <c r="Q753" s="144"/>
      <c r="R753" s="90"/>
      <c r="S753" s="144"/>
      <c r="T753" s="90"/>
      <c r="U753" s="144"/>
      <c r="V753" s="90"/>
      <c r="W753" s="144"/>
      <c r="X753" s="90"/>
      <c r="Y753" s="144"/>
      <c r="Z753" s="195"/>
      <c r="AA753" s="198" t="b">
        <f>IF(AND(Y753="C",Z753="C"),"UTILIZOU O PDA CORRETAMENTE",IF(AND(Y753="C",Z753="NC"),"UTILIZOU O PDA CORRETAMENTE. NÃO HÁ FOTOS DE TODAS AS ETAPAS",IF(AND(Y753="NC",Z753="NC"),"NÃO UTILIZOU O PDA",IF(AND(Y753="NA",Z753="NA"),"NÃO AVALIADO POR FALHA DE SINCRONISMO"))))</f>
        <v>0</v>
      </c>
      <c r="AB753" s="90"/>
      <c r="AC753" s="158" t="s">
        <v>6</v>
      </c>
      <c r="AD753" s="150">
        <f>E753</f>
        <v>0</v>
      </c>
      <c r="AE753" s="93" t="s">
        <v>64</v>
      </c>
    </row>
    <row r="754" spans="1:31" ht="30" customHeight="1">
      <c r="A754" s="162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204"/>
      <c r="M754" s="204"/>
      <c r="N754" s="176"/>
      <c r="O754" s="155"/>
      <c r="P754" s="90"/>
      <c r="Q754" s="144"/>
      <c r="R754" s="90"/>
      <c r="S754" s="144"/>
      <c r="T754" s="90"/>
      <c r="U754" s="144"/>
      <c r="V754" s="90"/>
      <c r="W754" s="144"/>
      <c r="X754" s="90"/>
      <c r="Y754" s="144"/>
      <c r="Z754" s="195"/>
      <c r="AA754" s="198" t="b">
        <f>IF(AND(Y754="C",Z754="C"),"UTILIZOU O PDA CORRETAMENTE",IF(AND(Y754="C",Z754="NC"),"UTILIZOU O PDA CORRETAMENTE. NÃO HÁ FOTOS DE TODAS AS ETAPAS",IF(AND(Y754="NC",Z754="NC"),"NÃO UTILIZOU O PDA",IF(AND(Y754="NA",Z754="NA"),"NÃO AVALIADO POR FALHA DE SINCRONISMO"))))</f>
        <v>0</v>
      </c>
      <c r="AB754" s="90"/>
      <c r="AC754" s="158" t="s">
        <v>6</v>
      </c>
      <c r="AD754" s="150">
        <f>E754</f>
        <v>0</v>
      </c>
      <c r="AE754" s="93" t="s">
        <v>64</v>
      </c>
    </row>
    <row r="755" spans="1:31" ht="30" customHeight="1">
      <c r="A755" s="162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204"/>
      <c r="M755" s="204"/>
      <c r="N755" s="176"/>
      <c r="O755" s="155"/>
      <c r="P755" s="90"/>
      <c r="Q755" s="144"/>
      <c r="R755" s="90"/>
      <c r="S755" s="144"/>
      <c r="T755" s="90"/>
      <c r="U755" s="144"/>
      <c r="V755" s="90"/>
      <c r="W755" s="144"/>
      <c r="X755" s="90"/>
      <c r="Y755" s="144"/>
      <c r="Z755" s="195"/>
      <c r="AA755" s="198" t="b">
        <f>IF(AND(Y755="C",Z755="C"),"UTILIZOU O PDA CORRETAMENTE",IF(AND(Y755="C",Z755="NC"),"UTILIZOU O PDA CORRETAMENTE. NÃO HÁ FOTOS DE TODAS AS ETAPAS",IF(AND(Y755="NC",Z755="NC"),"NÃO UTILIZOU O PDA",IF(AND(Y755="NA",Z755="NA"),"NÃO AVALIADO POR FALHA DE SINCRONISMO"))))</f>
        <v>0</v>
      </c>
      <c r="AB755" s="90"/>
      <c r="AC755" s="158" t="s">
        <v>6</v>
      </c>
      <c r="AD755" s="150">
        <f>E755</f>
        <v>0</v>
      </c>
      <c r="AE755" s="93" t="s">
        <v>64</v>
      </c>
    </row>
    <row r="756" spans="1:31" ht="30" customHeight="1">
      <c r="A756" s="162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204"/>
      <c r="M756" s="204"/>
      <c r="N756" s="176"/>
      <c r="O756" s="155"/>
      <c r="P756" s="90"/>
      <c r="Q756" s="144"/>
      <c r="R756" s="90"/>
      <c r="S756" s="144"/>
      <c r="T756" s="90"/>
      <c r="U756" s="144"/>
      <c r="V756" s="90"/>
      <c r="W756" s="144"/>
      <c r="X756" s="90"/>
      <c r="Y756" s="144"/>
      <c r="Z756" s="195"/>
      <c r="AA756" s="198" t="b">
        <f>IF(AND(Y756="C",Z756="C"),"UTILIZOU O PDA CORRETAMENTE",IF(AND(Y756="C",Z756="NC"),"UTILIZOU O PDA CORRETAMENTE. NÃO HÁ FOTOS DE TODAS AS ETAPAS",IF(AND(Y756="NC",Z756="NC"),"NÃO UTILIZOU O PDA",IF(AND(Y756="NA",Z756="NA"),"NÃO AVALIADO POR FALHA DE SINCRONISMO"))))</f>
        <v>0</v>
      </c>
      <c r="AB756" s="90"/>
      <c r="AC756" s="158" t="s">
        <v>6</v>
      </c>
      <c r="AD756" s="150">
        <f>E756</f>
        <v>0</v>
      </c>
      <c r="AE756" s="93" t="s">
        <v>64</v>
      </c>
    </row>
    <row r="757" spans="1:31" ht="30" customHeight="1">
      <c r="A757" s="162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204"/>
      <c r="M757" s="204"/>
      <c r="N757" s="176"/>
      <c r="O757" s="155"/>
      <c r="P757" s="90"/>
      <c r="Q757" s="144"/>
      <c r="R757" s="90"/>
      <c r="S757" s="144"/>
      <c r="T757" s="90"/>
      <c r="U757" s="144"/>
      <c r="V757" s="90"/>
      <c r="W757" s="144"/>
      <c r="X757" s="90"/>
      <c r="Y757" s="144"/>
      <c r="Z757" s="195"/>
      <c r="AA757" s="198" t="b">
        <f>IF(AND(Y757="C",Z757="C"),"UTILIZOU O PDA CORRETAMENTE",IF(AND(Y757="C",Z757="NC"),"UTILIZOU O PDA CORRETAMENTE. NÃO HÁ FOTOS DE TODAS AS ETAPAS",IF(AND(Y757="NC",Z757="NC"),"NÃO UTILIZOU O PDA",IF(AND(Y757="NA",Z757="NA"),"NÃO AVALIADO POR FALHA DE SINCRONISMO"))))</f>
        <v>0</v>
      </c>
      <c r="AB757" s="90"/>
      <c r="AC757" s="158" t="s">
        <v>6</v>
      </c>
      <c r="AD757" s="150">
        <f>E757</f>
        <v>0</v>
      </c>
      <c r="AE757" s="93" t="s">
        <v>64</v>
      </c>
    </row>
    <row r="758" spans="1:31" ht="30" customHeight="1">
      <c r="A758" s="162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204"/>
      <c r="M758" s="204"/>
      <c r="N758" s="176"/>
      <c r="O758" s="155"/>
      <c r="P758" s="90"/>
      <c r="Q758" s="144"/>
      <c r="R758" s="90"/>
      <c r="S758" s="144"/>
      <c r="T758" s="90"/>
      <c r="U758" s="144"/>
      <c r="V758" s="90"/>
      <c r="W758" s="144"/>
      <c r="X758" s="90"/>
      <c r="Y758" s="144"/>
      <c r="Z758" s="195"/>
      <c r="AA758" s="198" t="b">
        <f>IF(AND(Y758="C",Z758="C"),"UTILIZOU O PDA CORRETAMENTE",IF(AND(Y758="C",Z758="NC"),"UTILIZOU O PDA CORRETAMENTE. NÃO HÁ FOTOS DE TODAS AS ETAPAS",IF(AND(Y758="NC",Z758="NC"),"NÃO UTILIZOU O PDA",IF(AND(Y758="NA",Z758="NA"),"NÃO AVALIADO POR FALHA DE SINCRONISMO"))))</f>
        <v>0</v>
      </c>
      <c r="AB758" s="90"/>
      <c r="AC758" s="158" t="s">
        <v>6</v>
      </c>
      <c r="AD758" s="150">
        <f>E758</f>
        <v>0</v>
      </c>
      <c r="AE758" s="93" t="s">
        <v>64</v>
      </c>
    </row>
    <row r="759" spans="1:31" ht="30" customHeight="1">
      <c r="A759" s="162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204"/>
      <c r="M759" s="204"/>
      <c r="N759" s="176"/>
      <c r="O759" s="155"/>
      <c r="P759" s="90"/>
      <c r="Q759" s="144"/>
      <c r="R759" s="90"/>
      <c r="S759" s="144"/>
      <c r="T759" s="90"/>
      <c r="U759" s="144"/>
      <c r="V759" s="90"/>
      <c r="W759" s="144"/>
      <c r="X759" s="90"/>
      <c r="Y759" s="144"/>
      <c r="Z759" s="195"/>
      <c r="AA759" s="198" t="b">
        <f>IF(AND(Y759="C",Z759="C"),"UTILIZOU O PDA CORRETAMENTE",IF(AND(Y759="C",Z759="NC"),"UTILIZOU O PDA CORRETAMENTE. NÃO HÁ FOTOS DE TODAS AS ETAPAS",IF(AND(Y759="NC",Z759="NC"),"NÃO UTILIZOU O PDA",IF(AND(Y759="NA",Z759="NA"),"NÃO AVALIADO POR FALHA DE SINCRONISMO"))))</f>
        <v>0</v>
      </c>
      <c r="AB759" s="90"/>
      <c r="AC759" s="158" t="s">
        <v>6</v>
      </c>
      <c r="AD759" s="150">
        <f>E759</f>
        <v>0</v>
      </c>
      <c r="AE759" s="93" t="s">
        <v>64</v>
      </c>
    </row>
    <row r="760" spans="1:31" ht="30" customHeight="1">
      <c r="A760" s="162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204"/>
      <c r="M760" s="204"/>
      <c r="N760" s="176"/>
      <c r="O760" s="155"/>
      <c r="P760" s="90"/>
      <c r="Q760" s="144"/>
      <c r="R760" s="90"/>
      <c r="S760" s="144"/>
      <c r="T760" s="90"/>
      <c r="U760" s="144"/>
      <c r="V760" s="90"/>
      <c r="W760" s="144"/>
      <c r="X760" s="90"/>
      <c r="Y760" s="144"/>
      <c r="Z760" s="195"/>
      <c r="AA760" s="198" t="b">
        <f>IF(AND(Y760="C",Z760="C"),"UTILIZOU O PDA CORRETAMENTE",IF(AND(Y760="C",Z760="NC"),"UTILIZOU O PDA CORRETAMENTE. NÃO HÁ FOTOS DE TODAS AS ETAPAS",IF(AND(Y760="NC",Z760="NC"),"NÃO UTILIZOU O PDA",IF(AND(Y760="NA",Z760="NA"),"NÃO AVALIADO POR FALHA DE SINCRONISMO"))))</f>
        <v>0</v>
      </c>
      <c r="AB760" s="90"/>
      <c r="AC760" s="158" t="s">
        <v>6</v>
      </c>
      <c r="AD760" s="150">
        <f>E760</f>
        <v>0</v>
      </c>
      <c r="AE760" s="93" t="s">
        <v>64</v>
      </c>
    </row>
    <row r="761" spans="1:31" ht="30" customHeight="1">
      <c r="A761" s="162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204"/>
      <c r="M761" s="204"/>
      <c r="N761" s="176"/>
      <c r="O761" s="155"/>
      <c r="P761" s="90"/>
      <c r="Q761" s="144"/>
      <c r="R761" s="90"/>
      <c r="S761" s="144"/>
      <c r="T761" s="90"/>
      <c r="U761" s="144"/>
      <c r="V761" s="90"/>
      <c r="W761" s="144"/>
      <c r="X761" s="90"/>
      <c r="Y761" s="144"/>
      <c r="Z761" s="195"/>
      <c r="AA761" s="198" t="b">
        <f>IF(AND(Y761="C",Z761="C"),"UTILIZOU O PDA CORRETAMENTE",IF(AND(Y761="C",Z761="NC"),"UTILIZOU O PDA CORRETAMENTE. NÃO HÁ FOTOS DE TODAS AS ETAPAS",IF(AND(Y761="NC",Z761="NC"),"NÃO UTILIZOU O PDA",IF(AND(Y761="NA",Z761="NA"),"NÃO AVALIADO POR FALHA DE SINCRONISMO"))))</f>
        <v>0</v>
      </c>
      <c r="AB761" s="90"/>
      <c r="AC761" s="158" t="s">
        <v>6</v>
      </c>
      <c r="AD761" s="150">
        <f>E761</f>
        <v>0</v>
      </c>
      <c r="AE761" s="93" t="s">
        <v>64</v>
      </c>
    </row>
    <row r="762" spans="1:31" ht="30" customHeight="1">
      <c r="A762" s="162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204"/>
      <c r="M762" s="204"/>
      <c r="N762" s="176"/>
      <c r="O762" s="155"/>
      <c r="P762" s="90"/>
      <c r="Q762" s="144"/>
      <c r="R762" s="90"/>
      <c r="S762" s="144"/>
      <c r="T762" s="90"/>
      <c r="U762" s="144"/>
      <c r="V762" s="90"/>
      <c r="W762" s="144"/>
      <c r="X762" s="90"/>
      <c r="Y762" s="144"/>
      <c r="Z762" s="195"/>
      <c r="AA762" s="198" t="b">
        <f>IF(AND(Y762="C",Z762="C"),"UTILIZOU O PDA CORRETAMENTE",IF(AND(Y762="C",Z762="NC"),"UTILIZOU O PDA CORRETAMENTE. NÃO HÁ FOTOS DE TODAS AS ETAPAS",IF(AND(Y762="NC",Z762="NC"),"NÃO UTILIZOU O PDA",IF(AND(Y762="NA",Z762="NA"),"NÃO AVALIADO POR FALHA DE SINCRONISMO"))))</f>
        <v>0</v>
      </c>
      <c r="AB762" s="90"/>
      <c r="AC762" s="158" t="s">
        <v>6</v>
      </c>
      <c r="AD762" s="150">
        <f>E762</f>
        <v>0</v>
      </c>
      <c r="AE762" s="93" t="s">
        <v>64</v>
      </c>
    </row>
    <row r="763" spans="1:31" ht="30" customHeight="1">
      <c r="A763" s="162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204"/>
      <c r="M763" s="204"/>
      <c r="N763" s="176"/>
      <c r="O763" s="155"/>
      <c r="P763" s="90"/>
      <c r="Q763" s="144"/>
      <c r="R763" s="90"/>
      <c r="S763" s="144"/>
      <c r="T763" s="90"/>
      <c r="U763" s="144"/>
      <c r="V763" s="90"/>
      <c r="W763" s="144"/>
      <c r="X763" s="90"/>
      <c r="Y763" s="144"/>
      <c r="Z763" s="195"/>
      <c r="AA763" s="198" t="b">
        <f>IF(AND(Y763="C",Z763="C"),"UTILIZOU O PDA CORRETAMENTE",IF(AND(Y763="C",Z763="NC"),"UTILIZOU O PDA CORRETAMENTE. NÃO HÁ FOTOS DE TODAS AS ETAPAS",IF(AND(Y763="NC",Z763="NC"),"NÃO UTILIZOU O PDA",IF(AND(Y763="NA",Z763="NA"),"NÃO AVALIADO POR FALHA DE SINCRONISMO"))))</f>
        <v>0</v>
      </c>
      <c r="AB763" s="90"/>
      <c r="AC763" s="158" t="s">
        <v>6</v>
      </c>
      <c r="AD763" s="150">
        <f>E763</f>
        <v>0</v>
      </c>
      <c r="AE763" s="93" t="s">
        <v>64</v>
      </c>
    </row>
    <row r="764" spans="1:31" ht="30" customHeight="1">
      <c r="A764" s="162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204"/>
      <c r="M764" s="204"/>
      <c r="N764" s="176"/>
      <c r="O764" s="155"/>
      <c r="P764" s="90"/>
      <c r="Q764" s="144"/>
      <c r="R764" s="90"/>
      <c r="S764" s="144"/>
      <c r="T764" s="90"/>
      <c r="U764" s="144"/>
      <c r="V764" s="90"/>
      <c r="W764" s="144"/>
      <c r="X764" s="90"/>
      <c r="Y764" s="144"/>
      <c r="Z764" s="195"/>
      <c r="AA764" s="198" t="b">
        <f>IF(AND(Y764="C",Z764="C"),"UTILIZOU O PDA CORRETAMENTE",IF(AND(Y764="C",Z764="NC"),"UTILIZOU O PDA CORRETAMENTE. NÃO HÁ FOTOS DE TODAS AS ETAPAS",IF(AND(Y764="NC",Z764="NC"),"NÃO UTILIZOU O PDA",IF(AND(Y764="NA",Z764="NA"),"NÃO AVALIADO POR FALHA DE SINCRONISMO"))))</f>
        <v>0</v>
      </c>
      <c r="AB764" s="90"/>
      <c r="AC764" s="158" t="s">
        <v>6</v>
      </c>
      <c r="AD764" s="150">
        <f>E764</f>
        <v>0</v>
      </c>
      <c r="AE764" s="93" t="s">
        <v>64</v>
      </c>
    </row>
    <row r="765" spans="1:31" ht="30" customHeight="1">
      <c r="A765" s="162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204"/>
      <c r="M765" s="204"/>
      <c r="N765" s="176"/>
      <c r="O765" s="155"/>
      <c r="P765" s="90"/>
      <c r="Q765" s="144"/>
      <c r="R765" s="90"/>
      <c r="S765" s="144"/>
      <c r="T765" s="90"/>
      <c r="U765" s="144"/>
      <c r="V765" s="90"/>
      <c r="W765" s="144"/>
      <c r="X765" s="90"/>
      <c r="Y765" s="144"/>
      <c r="Z765" s="195"/>
      <c r="AA765" s="198" t="b">
        <f>IF(AND(Y765="C",Z765="C"),"UTILIZOU O PDA CORRETAMENTE",IF(AND(Y765="C",Z765="NC"),"UTILIZOU O PDA CORRETAMENTE. NÃO HÁ FOTOS DE TODAS AS ETAPAS",IF(AND(Y765="NC",Z765="NC"),"NÃO UTILIZOU O PDA",IF(AND(Y765="NA",Z765="NA"),"NÃO AVALIADO POR FALHA DE SINCRONISMO"))))</f>
        <v>0</v>
      </c>
      <c r="AB765" s="90"/>
      <c r="AC765" s="158" t="s">
        <v>6</v>
      </c>
      <c r="AD765" s="150">
        <f>E765</f>
        <v>0</v>
      </c>
      <c r="AE765" s="93" t="s">
        <v>64</v>
      </c>
    </row>
    <row r="766" spans="1:31" ht="30" customHeight="1">
      <c r="A766" s="162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204"/>
      <c r="M766" s="204"/>
      <c r="N766" s="176"/>
      <c r="O766" s="155"/>
      <c r="P766" s="90"/>
      <c r="Q766" s="144"/>
      <c r="R766" s="90"/>
      <c r="S766" s="144"/>
      <c r="T766" s="90"/>
      <c r="U766" s="144"/>
      <c r="V766" s="90"/>
      <c r="W766" s="144"/>
      <c r="X766" s="90"/>
      <c r="Y766" s="144"/>
      <c r="Z766" s="195"/>
      <c r="AA766" s="198" t="b">
        <f>IF(AND(Y766="C",Z766="C"),"UTILIZOU O PDA CORRETAMENTE",IF(AND(Y766="C",Z766="NC"),"UTILIZOU O PDA CORRETAMENTE. NÃO HÁ FOTOS DE TODAS AS ETAPAS",IF(AND(Y766="NC",Z766="NC"),"NÃO UTILIZOU O PDA",IF(AND(Y766="NA",Z766="NA"),"NÃO AVALIADO POR FALHA DE SINCRONISMO"))))</f>
        <v>0</v>
      </c>
      <c r="AB766" s="90"/>
      <c r="AC766" s="158" t="s">
        <v>6</v>
      </c>
      <c r="AD766" s="150">
        <f>E766</f>
        <v>0</v>
      </c>
      <c r="AE766" s="93" t="s">
        <v>64</v>
      </c>
    </row>
    <row r="767" spans="1:31" ht="30" customHeight="1">
      <c r="A767" s="162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204"/>
      <c r="M767" s="204"/>
      <c r="N767" s="176"/>
      <c r="O767" s="155"/>
      <c r="P767" s="90"/>
      <c r="Q767" s="144"/>
      <c r="R767" s="90"/>
      <c r="S767" s="144"/>
      <c r="T767" s="90"/>
      <c r="U767" s="144"/>
      <c r="V767" s="90"/>
      <c r="W767" s="144"/>
      <c r="X767" s="90"/>
      <c r="Y767" s="144"/>
      <c r="Z767" s="195"/>
      <c r="AA767" s="198" t="b">
        <f>IF(AND(Y767="C",Z767="C"),"UTILIZOU O PDA CORRETAMENTE",IF(AND(Y767="C",Z767="NC"),"UTILIZOU O PDA CORRETAMENTE. NÃO HÁ FOTOS DE TODAS AS ETAPAS",IF(AND(Y767="NC",Z767="NC"),"NÃO UTILIZOU O PDA",IF(AND(Y767="NA",Z767="NA"),"NÃO AVALIADO POR FALHA DE SINCRONISMO"))))</f>
        <v>0</v>
      </c>
      <c r="AB767" s="90"/>
      <c r="AC767" s="158" t="s">
        <v>6</v>
      </c>
      <c r="AD767" s="150">
        <f>E767</f>
        <v>0</v>
      </c>
      <c r="AE767" s="93" t="s">
        <v>64</v>
      </c>
    </row>
    <row r="768" spans="1:31" ht="30" customHeight="1">
      <c r="A768" s="162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204"/>
      <c r="M768" s="204"/>
      <c r="N768" s="176"/>
      <c r="O768" s="155"/>
      <c r="P768" s="90"/>
      <c r="Q768" s="144"/>
      <c r="R768" s="90"/>
      <c r="S768" s="144"/>
      <c r="T768" s="90"/>
      <c r="U768" s="144"/>
      <c r="V768" s="90"/>
      <c r="W768" s="144"/>
      <c r="X768" s="90"/>
      <c r="Y768" s="144"/>
      <c r="Z768" s="195"/>
      <c r="AA768" s="198" t="b">
        <f>IF(AND(Y768="C",Z768="C"),"UTILIZOU O PDA CORRETAMENTE",IF(AND(Y768="C",Z768="NC"),"UTILIZOU O PDA CORRETAMENTE. NÃO HÁ FOTOS DE TODAS AS ETAPAS",IF(AND(Y768="NC",Z768="NC"),"NÃO UTILIZOU O PDA",IF(AND(Y768="NA",Z768="NA"),"NÃO AVALIADO POR FALHA DE SINCRONISMO"))))</f>
        <v>0</v>
      </c>
      <c r="AB768" s="90"/>
      <c r="AC768" s="158" t="s">
        <v>6</v>
      </c>
      <c r="AD768" s="150">
        <f>E768</f>
        <v>0</v>
      </c>
      <c r="AE768" s="93" t="s">
        <v>64</v>
      </c>
    </row>
    <row r="769" spans="1:31" ht="30" customHeight="1">
      <c r="A769" s="162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204"/>
      <c r="M769" s="204"/>
      <c r="N769" s="176"/>
      <c r="O769" s="155"/>
      <c r="P769" s="90"/>
      <c r="Q769" s="144"/>
      <c r="R769" s="90"/>
      <c r="S769" s="144"/>
      <c r="T769" s="90"/>
      <c r="U769" s="144"/>
      <c r="V769" s="90"/>
      <c r="W769" s="144"/>
      <c r="X769" s="90"/>
      <c r="Y769" s="144"/>
      <c r="Z769" s="195"/>
      <c r="AA769" s="198" t="b">
        <f>IF(AND(Y769="C",Z769="C"),"UTILIZOU O PDA CORRETAMENTE",IF(AND(Y769="C",Z769="NC"),"UTILIZOU O PDA CORRETAMENTE. NÃO HÁ FOTOS DE TODAS AS ETAPAS",IF(AND(Y769="NC",Z769="NC"),"NÃO UTILIZOU O PDA",IF(AND(Y769="NA",Z769="NA"),"NÃO AVALIADO POR FALHA DE SINCRONISMO"))))</f>
        <v>0</v>
      </c>
      <c r="AB769" s="90"/>
      <c r="AC769" s="158" t="s">
        <v>6</v>
      </c>
      <c r="AD769" s="150">
        <f>E769</f>
        <v>0</v>
      </c>
      <c r="AE769" s="93" t="s">
        <v>64</v>
      </c>
    </row>
    <row r="770" spans="1:31" ht="30" customHeight="1">
      <c r="A770" s="162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204"/>
      <c r="M770" s="204"/>
      <c r="N770" s="176"/>
      <c r="O770" s="155"/>
      <c r="P770" s="90"/>
      <c r="Q770" s="144"/>
      <c r="R770" s="90"/>
      <c r="S770" s="144"/>
      <c r="T770" s="90"/>
      <c r="U770" s="144"/>
      <c r="V770" s="90"/>
      <c r="W770" s="144"/>
      <c r="X770" s="90"/>
      <c r="Y770" s="144"/>
      <c r="Z770" s="195"/>
      <c r="AA770" s="198" t="b">
        <f>IF(AND(Y770="C",Z770="C"),"UTILIZOU O PDA CORRETAMENTE",IF(AND(Y770="C",Z770="NC"),"UTILIZOU O PDA CORRETAMENTE. NÃO HÁ FOTOS DE TODAS AS ETAPAS",IF(AND(Y770="NC",Z770="NC"),"NÃO UTILIZOU O PDA",IF(AND(Y770="NA",Z770="NA"),"NÃO AVALIADO POR FALHA DE SINCRONISMO"))))</f>
        <v>0</v>
      </c>
      <c r="AB770" s="90"/>
      <c r="AC770" s="158" t="s">
        <v>6</v>
      </c>
      <c r="AD770" s="150">
        <f>E770</f>
        <v>0</v>
      </c>
      <c r="AE770" s="93" t="s">
        <v>64</v>
      </c>
    </row>
    <row r="771" spans="1:31" ht="30" customHeight="1">
      <c r="A771" s="162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204"/>
      <c r="M771" s="204"/>
      <c r="N771" s="176"/>
      <c r="O771" s="155"/>
      <c r="P771" s="90"/>
      <c r="Q771" s="144"/>
      <c r="R771" s="90"/>
      <c r="S771" s="144"/>
      <c r="T771" s="90"/>
      <c r="U771" s="144"/>
      <c r="V771" s="90"/>
      <c r="W771" s="144"/>
      <c r="X771" s="90"/>
      <c r="Y771" s="144"/>
      <c r="Z771" s="195"/>
      <c r="AA771" s="198" t="b">
        <f>IF(AND(Y771="C",Z771="C"),"UTILIZOU O PDA CORRETAMENTE",IF(AND(Y771="C",Z771="NC"),"UTILIZOU O PDA CORRETAMENTE. NÃO HÁ FOTOS DE TODAS AS ETAPAS",IF(AND(Y771="NC",Z771="NC"),"NÃO UTILIZOU O PDA",IF(AND(Y771="NA",Z771="NA"),"NÃO AVALIADO POR FALHA DE SINCRONISMO"))))</f>
        <v>0</v>
      </c>
      <c r="AB771" s="90"/>
      <c r="AC771" s="158" t="s">
        <v>6</v>
      </c>
      <c r="AD771" s="150">
        <f>E771</f>
        <v>0</v>
      </c>
      <c r="AE771" s="93" t="s">
        <v>64</v>
      </c>
    </row>
    <row r="772" spans="1:31" ht="30" customHeight="1">
      <c r="A772" s="162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204"/>
      <c r="M772" s="204"/>
      <c r="N772" s="176"/>
      <c r="O772" s="155"/>
      <c r="P772" s="90"/>
      <c r="Q772" s="144"/>
      <c r="R772" s="90"/>
      <c r="S772" s="144"/>
      <c r="T772" s="90"/>
      <c r="U772" s="144"/>
      <c r="V772" s="90"/>
      <c r="W772" s="144"/>
      <c r="X772" s="90"/>
      <c r="Y772" s="144"/>
      <c r="Z772" s="195"/>
      <c r="AA772" s="198" t="b">
        <f>IF(AND(Y772="C",Z772="C"),"UTILIZOU O PDA CORRETAMENTE",IF(AND(Y772="C",Z772="NC"),"UTILIZOU O PDA CORRETAMENTE. NÃO HÁ FOTOS DE TODAS AS ETAPAS",IF(AND(Y772="NC",Z772="NC"),"NÃO UTILIZOU O PDA",IF(AND(Y772="NA",Z772="NA"),"NÃO AVALIADO POR FALHA DE SINCRONISMO"))))</f>
        <v>0</v>
      </c>
      <c r="AB772" s="90"/>
      <c r="AC772" s="158" t="s">
        <v>6</v>
      </c>
      <c r="AD772" s="150">
        <f>E772</f>
        <v>0</v>
      </c>
      <c r="AE772" s="93" t="s">
        <v>64</v>
      </c>
    </row>
    <row r="773" spans="1:31" ht="30" customHeight="1">
      <c r="A773" s="162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204"/>
      <c r="M773" s="204"/>
      <c r="N773" s="176"/>
      <c r="O773" s="155"/>
      <c r="P773" s="90"/>
      <c r="Q773" s="144"/>
      <c r="R773" s="90"/>
      <c r="S773" s="144"/>
      <c r="T773" s="90"/>
      <c r="U773" s="144"/>
      <c r="V773" s="90"/>
      <c r="W773" s="144"/>
      <c r="X773" s="90"/>
      <c r="Y773" s="144"/>
      <c r="Z773" s="195"/>
      <c r="AA773" s="198" t="b">
        <f>IF(AND(Y773="C",Z773="C"),"UTILIZOU O PDA CORRETAMENTE",IF(AND(Y773="C",Z773="NC"),"UTILIZOU O PDA CORRETAMENTE. NÃO HÁ FOTOS DE TODAS AS ETAPAS",IF(AND(Y773="NC",Z773="NC"),"NÃO UTILIZOU O PDA",IF(AND(Y773="NA",Z773="NA"),"NÃO AVALIADO POR FALHA DE SINCRONISMO"))))</f>
        <v>0</v>
      </c>
      <c r="AB773" s="90"/>
      <c r="AC773" s="158" t="s">
        <v>6</v>
      </c>
      <c r="AD773" s="150">
        <f>E773</f>
        <v>0</v>
      </c>
      <c r="AE773" s="93" t="s">
        <v>64</v>
      </c>
    </row>
    <row r="774" spans="1:31" ht="30" customHeight="1">
      <c r="A774" s="162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204"/>
      <c r="M774" s="204"/>
      <c r="N774" s="176"/>
      <c r="O774" s="155"/>
      <c r="P774" s="90"/>
      <c r="Q774" s="144"/>
      <c r="R774" s="90"/>
      <c r="S774" s="144"/>
      <c r="T774" s="90"/>
      <c r="U774" s="144"/>
      <c r="V774" s="90"/>
      <c r="W774" s="144"/>
      <c r="X774" s="90"/>
      <c r="Y774" s="144"/>
      <c r="Z774" s="195"/>
      <c r="AA774" s="198" t="b">
        <f>IF(AND(Y774="C",Z774="C"),"UTILIZOU O PDA CORRETAMENTE",IF(AND(Y774="C",Z774="NC"),"UTILIZOU O PDA CORRETAMENTE. NÃO HÁ FOTOS DE TODAS AS ETAPAS",IF(AND(Y774="NC",Z774="NC"),"NÃO UTILIZOU O PDA",IF(AND(Y774="NA",Z774="NA"),"NÃO AVALIADO POR FALHA DE SINCRONISMO"))))</f>
        <v>0</v>
      </c>
      <c r="AB774" s="90"/>
      <c r="AC774" s="158" t="s">
        <v>6</v>
      </c>
      <c r="AD774" s="150">
        <f>E774</f>
        <v>0</v>
      </c>
      <c r="AE774" s="93" t="s">
        <v>64</v>
      </c>
    </row>
    <row r="775" spans="1:31" ht="30" customHeight="1">
      <c r="A775" s="162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204"/>
      <c r="M775" s="204"/>
      <c r="N775" s="176"/>
      <c r="O775" s="155"/>
      <c r="P775" s="90"/>
      <c r="Q775" s="144"/>
      <c r="R775" s="90"/>
      <c r="S775" s="144"/>
      <c r="T775" s="90"/>
      <c r="U775" s="144"/>
      <c r="V775" s="90"/>
      <c r="W775" s="144"/>
      <c r="X775" s="90"/>
      <c r="Y775" s="144"/>
      <c r="Z775" s="195"/>
      <c r="AA775" s="198" t="b">
        <f>IF(AND(Y775="C",Z775="C"),"UTILIZOU O PDA CORRETAMENTE",IF(AND(Y775="C",Z775="NC"),"UTILIZOU O PDA CORRETAMENTE. NÃO HÁ FOTOS DE TODAS AS ETAPAS",IF(AND(Y775="NC",Z775="NC"),"NÃO UTILIZOU O PDA",IF(AND(Y775="NA",Z775="NA"),"NÃO AVALIADO POR FALHA DE SINCRONISMO"))))</f>
        <v>0</v>
      </c>
      <c r="AB775" s="90"/>
      <c r="AC775" s="158" t="s">
        <v>6</v>
      </c>
      <c r="AD775" s="150">
        <f>E775</f>
        <v>0</v>
      </c>
      <c r="AE775" s="93" t="s">
        <v>64</v>
      </c>
    </row>
    <row r="776" spans="1:31" ht="30" customHeight="1">
      <c r="A776" s="162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204"/>
      <c r="M776" s="204"/>
      <c r="N776" s="176"/>
      <c r="O776" s="155"/>
      <c r="P776" s="90"/>
      <c r="Q776" s="144"/>
      <c r="R776" s="90"/>
      <c r="S776" s="144"/>
      <c r="T776" s="90"/>
      <c r="U776" s="144"/>
      <c r="V776" s="90"/>
      <c r="W776" s="144"/>
      <c r="X776" s="90"/>
      <c r="Y776" s="144"/>
      <c r="Z776" s="195"/>
      <c r="AA776" s="198" t="b">
        <f>IF(AND(Y776="C",Z776="C"),"UTILIZOU O PDA CORRETAMENTE",IF(AND(Y776="C",Z776="NC"),"UTILIZOU O PDA CORRETAMENTE. NÃO HÁ FOTOS DE TODAS AS ETAPAS",IF(AND(Y776="NC",Z776="NC"),"NÃO UTILIZOU O PDA",IF(AND(Y776="NA",Z776="NA"),"NÃO AVALIADO POR FALHA DE SINCRONISMO"))))</f>
        <v>0</v>
      </c>
      <c r="AB776" s="90"/>
      <c r="AC776" s="158" t="s">
        <v>6</v>
      </c>
      <c r="AD776" s="150">
        <f>E776</f>
        <v>0</v>
      </c>
      <c r="AE776" s="93" t="s">
        <v>64</v>
      </c>
    </row>
    <row r="777" spans="1:31" ht="30" customHeight="1">
      <c r="A777" s="162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204"/>
      <c r="M777" s="204"/>
      <c r="N777" s="176"/>
      <c r="O777" s="155"/>
      <c r="P777" s="90"/>
      <c r="Q777" s="144"/>
      <c r="R777" s="90"/>
      <c r="S777" s="144"/>
      <c r="T777" s="90"/>
      <c r="U777" s="144"/>
      <c r="V777" s="90"/>
      <c r="W777" s="144"/>
      <c r="X777" s="90"/>
      <c r="Y777" s="144"/>
      <c r="Z777" s="195"/>
      <c r="AA777" s="198" t="b">
        <f>IF(AND(Y777="C",Z777="C"),"UTILIZOU O PDA CORRETAMENTE",IF(AND(Y777="C",Z777="NC"),"UTILIZOU O PDA CORRETAMENTE. NÃO HÁ FOTOS DE TODAS AS ETAPAS",IF(AND(Y777="NC",Z777="NC"),"NÃO UTILIZOU O PDA",IF(AND(Y777="NA",Z777="NA"),"NÃO AVALIADO POR FALHA DE SINCRONISMO"))))</f>
        <v>0</v>
      </c>
      <c r="AB777" s="90"/>
      <c r="AC777" s="158" t="s">
        <v>6</v>
      </c>
      <c r="AD777" s="150">
        <f>E777</f>
        <v>0</v>
      </c>
      <c r="AE777" s="93" t="s">
        <v>64</v>
      </c>
    </row>
    <row r="778" spans="1:31" ht="30" customHeight="1">
      <c r="A778" s="162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204"/>
      <c r="M778" s="204"/>
      <c r="N778" s="176"/>
      <c r="O778" s="155"/>
      <c r="P778" s="90"/>
      <c r="Q778" s="144"/>
      <c r="R778" s="90"/>
      <c r="S778" s="144"/>
      <c r="T778" s="90"/>
      <c r="U778" s="144"/>
      <c r="V778" s="90"/>
      <c r="W778" s="144"/>
      <c r="X778" s="90"/>
      <c r="Y778" s="144"/>
      <c r="Z778" s="195"/>
      <c r="AA778" s="198" t="b">
        <f>IF(AND(Y778="C",Z778="C"),"UTILIZOU O PDA CORRETAMENTE",IF(AND(Y778="C",Z778="NC"),"UTILIZOU O PDA CORRETAMENTE. NÃO HÁ FOTOS DE TODAS AS ETAPAS",IF(AND(Y778="NC",Z778="NC"),"NÃO UTILIZOU O PDA",IF(AND(Y778="NA",Z778="NA"),"NÃO AVALIADO POR FALHA DE SINCRONISMO"))))</f>
        <v>0</v>
      </c>
      <c r="AB778" s="90"/>
      <c r="AC778" s="158" t="s">
        <v>6</v>
      </c>
      <c r="AD778" s="150">
        <f>E778</f>
        <v>0</v>
      </c>
      <c r="AE778" s="93" t="s">
        <v>64</v>
      </c>
    </row>
    <row r="779" spans="1:31" ht="30" customHeight="1">
      <c r="A779" s="162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204"/>
      <c r="M779" s="204"/>
      <c r="N779" s="176"/>
      <c r="O779" s="155"/>
      <c r="P779" s="90"/>
      <c r="Q779" s="144"/>
      <c r="R779" s="90"/>
      <c r="S779" s="144"/>
      <c r="T779" s="90"/>
      <c r="U779" s="144"/>
      <c r="V779" s="90"/>
      <c r="W779" s="144"/>
      <c r="X779" s="90"/>
      <c r="Y779" s="144"/>
      <c r="Z779" s="195"/>
      <c r="AA779" s="198" t="b">
        <f>IF(AND(Y779="C",Z779="C"),"UTILIZOU O PDA CORRETAMENTE",IF(AND(Y779="C",Z779="NC"),"UTILIZOU O PDA CORRETAMENTE. NÃO HÁ FOTOS DE TODAS AS ETAPAS",IF(AND(Y779="NC",Z779="NC"),"NÃO UTILIZOU O PDA",IF(AND(Y779="NA",Z779="NA"),"NÃO AVALIADO POR FALHA DE SINCRONISMO"))))</f>
        <v>0</v>
      </c>
      <c r="AB779" s="90"/>
      <c r="AC779" s="158" t="s">
        <v>6</v>
      </c>
      <c r="AD779" s="150">
        <f>E779</f>
        <v>0</v>
      </c>
      <c r="AE779" s="93" t="s">
        <v>64</v>
      </c>
    </row>
    <row r="780" spans="1:31" ht="30" customHeight="1">
      <c r="A780" s="162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204"/>
      <c r="M780" s="204"/>
      <c r="N780" s="176"/>
      <c r="O780" s="155"/>
      <c r="P780" s="90"/>
      <c r="Q780" s="144"/>
      <c r="R780" s="90"/>
      <c r="S780" s="144"/>
      <c r="T780" s="90"/>
      <c r="U780" s="144"/>
      <c r="V780" s="90"/>
      <c r="W780" s="144"/>
      <c r="X780" s="90"/>
      <c r="Y780" s="144"/>
      <c r="Z780" s="195"/>
      <c r="AA780" s="198" t="b">
        <f>IF(AND(Y780="C",Z780="C"),"UTILIZOU O PDA CORRETAMENTE",IF(AND(Y780="C",Z780="NC"),"UTILIZOU O PDA CORRETAMENTE. NÃO HÁ FOTOS DE TODAS AS ETAPAS",IF(AND(Y780="NC",Z780="NC"),"NÃO UTILIZOU O PDA",IF(AND(Y780="NA",Z780="NA"),"NÃO AVALIADO POR FALHA DE SINCRONISMO"))))</f>
        <v>0</v>
      </c>
      <c r="AB780" s="90"/>
      <c r="AC780" s="158" t="s">
        <v>6</v>
      </c>
      <c r="AD780" s="150">
        <f>E780</f>
        <v>0</v>
      </c>
      <c r="AE780" s="93" t="s">
        <v>64</v>
      </c>
    </row>
    <row r="781" spans="1:31" ht="30" customHeight="1">
      <c r="A781" s="162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204"/>
      <c r="M781" s="204"/>
      <c r="N781" s="176"/>
      <c r="O781" s="155"/>
      <c r="P781" s="90"/>
      <c r="Q781" s="144"/>
      <c r="R781" s="90"/>
      <c r="S781" s="144"/>
      <c r="T781" s="90"/>
      <c r="U781" s="144"/>
      <c r="V781" s="90"/>
      <c r="W781" s="144"/>
      <c r="X781" s="90"/>
      <c r="Y781" s="144"/>
      <c r="Z781" s="195"/>
      <c r="AA781" s="198" t="b">
        <f>IF(AND(Y781="C",Z781="C"),"UTILIZOU O PDA CORRETAMENTE",IF(AND(Y781="C",Z781="NC"),"UTILIZOU O PDA CORRETAMENTE. NÃO HÁ FOTOS DE TODAS AS ETAPAS",IF(AND(Y781="NC",Z781="NC"),"NÃO UTILIZOU O PDA",IF(AND(Y781="NA",Z781="NA"),"NÃO AVALIADO POR FALHA DE SINCRONISMO"))))</f>
        <v>0</v>
      </c>
      <c r="AB781" s="90"/>
      <c r="AC781" s="158" t="s">
        <v>6</v>
      </c>
      <c r="AD781" s="150">
        <f>E781</f>
        <v>0</v>
      </c>
      <c r="AE781" s="93" t="s">
        <v>64</v>
      </c>
    </row>
    <row r="782" spans="1:31" ht="30" customHeight="1">
      <c r="A782" s="162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204"/>
      <c r="M782" s="204"/>
      <c r="N782" s="176"/>
      <c r="O782" s="155"/>
      <c r="P782" s="90"/>
      <c r="Q782" s="144"/>
      <c r="R782" s="90"/>
      <c r="S782" s="144"/>
      <c r="T782" s="90"/>
      <c r="U782" s="144"/>
      <c r="V782" s="90"/>
      <c r="W782" s="144"/>
      <c r="X782" s="90"/>
      <c r="Y782" s="144"/>
      <c r="Z782" s="195"/>
      <c r="AA782" s="198" t="b">
        <f>IF(AND(Y782="C",Z782="C"),"UTILIZOU O PDA CORRETAMENTE",IF(AND(Y782="C",Z782="NC"),"UTILIZOU O PDA CORRETAMENTE. NÃO HÁ FOTOS DE TODAS AS ETAPAS",IF(AND(Y782="NC",Z782="NC"),"NÃO UTILIZOU O PDA",IF(AND(Y782="NA",Z782="NA"),"NÃO AVALIADO POR FALHA DE SINCRONISMO"))))</f>
        <v>0</v>
      </c>
      <c r="AB782" s="90"/>
      <c r="AC782" s="158" t="s">
        <v>6</v>
      </c>
      <c r="AD782" s="150">
        <f>E782</f>
        <v>0</v>
      </c>
      <c r="AE782" s="93" t="s">
        <v>64</v>
      </c>
    </row>
    <row r="783" spans="1:31" ht="30" customHeight="1">
      <c r="A783" s="162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204"/>
      <c r="M783" s="204"/>
      <c r="N783" s="176"/>
      <c r="O783" s="155"/>
      <c r="P783" s="90"/>
      <c r="Q783" s="144"/>
      <c r="R783" s="90"/>
      <c r="S783" s="144"/>
      <c r="T783" s="90"/>
      <c r="U783" s="144"/>
      <c r="V783" s="90"/>
      <c r="W783" s="144"/>
      <c r="X783" s="90"/>
      <c r="Y783" s="144"/>
      <c r="Z783" s="195"/>
      <c r="AA783" s="198" t="b">
        <f>IF(AND(Y783="C",Z783="C"),"UTILIZOU O PDA CORRETAMENTE",IF(AND(Y783="C",Z783="NC"),"UTILIZOU O PDA CORRETAMENTE. NÃO HÁ FOTOS DE TODAS AS ETAPAS",IF(AND(Y783="NC",Z783="NC"),"NÃO UTILIZOU O PDA",IF(AND(Y783="NA",Z783="NA"),"NÃO AVALIADO POR FALHA DE SINCRONISMO"))))</f>
        <v>0</v>
      </c>
      <c r="AB783" s="90"/>
      <c r="AC783" s="158" t="s">
        <v>6</v>
      </c>
      <c r="AD783" s="150">
        <f>E783</f>
        <v>0</v>
      </c>
      <c r="AE783" s="93" t="s">
        <v>64</v>
      </c>
    </row>
    <row r="784" spans="1:31" ht="30" customHeight="1">
      <c r="A784" s="162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204"/>
      <c r="M784" s="204"/>
      <c r="N784" s="176"/>
      <c r="O784" s="155"/>
      <c r="P784" s="90"/>
      <c r="Q784" s="144"/>
      <c r="R784" s="90"/>
      <c r="S784" s="144"/>
      <c r="T784" s="90"/>
      <c r="U784" s="144"/>
      <c r="V784" s="90"/>
      <c r="W784" s="144"/>
      <c r="X784" s="90"/>
      <c r="Y784" s="144"/>
      <c r="Z784" s="195"/>
      <c r="AA784" s="198"/>
      <c r="AB784" s="90"/>
      <c r="AC784" s="158"/>
      <c r="AD784" s="150"/>
      <c r="AE784" s="93"/>
    </row>
    <row r="785" spans="1:31" ht="30" customHeight="1">
      <c r="A785" s="162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204"/>
      <c r="M785" s="204"/>
      <c r="N785" s="176"/>
      <c r="O785" s="155"/>
      <c r="P785" s="90"/>
      <c r="Q785" s="144"/>
      <c r="R785" s="90"/>
      <c r="S785" s="144"/>
      <c r="T785" s="90"/>
      <c r="U785" s="144"/>
      <c r="V785" s="90"/>
      <c r="W785" s="144"/>
      <c r="X785" s="90"/>
      <c r="Y785" s="144"/>
      <c r="Z785" s="195"/>
      <c r="AA785" s="198"/>
      <c r="AB785" s="90"/>
      <c r="AC785" s="158"/>
      <c r="AD785" s="150"/>
      <c r="AE785" s="93"/>
    </row>
    <row r="786" spans="1:31" ht="30" customHeight="1">
      <c r="A786" s="162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204"/>
      <c r="M786" s="204"/>
      <c r="N786" s="176"/>
      <c r="O786" s="155"/>
      <c r="P786" s="90"/>
      <c r="Q786" s="144"/>
      <c r="R786" s="90"/>
      <c r="S786" s="144"/>
      <c r="T786" s="90"/>
      <c r="U786" s="144"/>
      <c r="V786" s="90"/>
      <c r="W786" s="144"/>
      <c r="X786" s="90"/>
      <c r="Y786" s="144"/>
      <c r="Z786" s="195"/>
      <c r="AA786" s="198"/>
      <c r="AB786" s="90"/>
      <c r="AC786" s="158"/>
      <c r="AD786" s="150"/>
      <c r="AE786" s="93"/>
    </row>
    <row r="787" spans="1:31" ht="30" customHeight="1">
      <c r="A787" s="162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204"/>
      <c r="M787" s="204"/>
      <c r="N787" s="176"/>
      <c r="O787" s="155"/>
      <c r="P787" s="90"/>
      <c r="Q787" s="144"/>
      <c r="R787" s="90"/>
      <c r="S787" s="144"/>
      <c r="T787" s="90"/>
      <c r="U787" s="144"/>
      <c r="V787" s="90"/>
      <c r="W787" s="144"/>
      <c r="X787" s="90"/>
      <c r="Y787" s="144"/>
      <c r="Z787" s="195"/>
      <c r="AA787" s="198"/>
      <c r="AB787" s="90"/>
      <c r="AC787" s="158"/>
      <c r="AD787" s="150"/>
      <c r="AE787" s="93"/>
    </row>
    <row r="788" spans="1:31" ht="30" customHeight="1">
      <c r="A788" s="162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204"/>
      <c r="M788" s="204"/>
      <c r="N788" s="176"/>
      <c r="O788" s="155"/>
      <c r="P788" s="90"/>
      <c r="Q788" s="144"/>
      <c r="R788" s="90"/>
      <c r="S788" s="144"/>
      <c r="T788" s="90"/>
      <c r="U788" s="144"/>
      <c r="V788" s="90"/>
      <c r="W788" s="144"/>
      <c r="X788" s="90"/>
      <c r="Y788" s="144"/>
      <c r="Z788" s="195"/>
      <c r="AA788" s="198"/>
      <c r="AB788" s="90"/>
      <c r="AC788" s="158"/>
      <c r="AD788" s="150"/>
      <c r="AE788" s="93"/>
    </row>
    <row r="789" spans="1:31" ht="30" customHeight="1">
      <c r="A789" s="162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204"/>
      <c r="M789" s="204"/>
      <c r="N789" s="176"/>
      <c r="O789" s="155"/>
      <c r="P789" s="90"/>
      <c r="Q789" s="144"/>
      <c r="R789" s="90"/>
      <c r="S789" s="144"/>
      <c r="T789" s="90"/>
      <c r="U789" s="144"/>
      <c r="V789" s="90"/>
      <c r="W789" s="144"/>
      <c r="X789" s="90"/>
      <c r="Y789" s="144"/>
      <c r="Z789" s="195"/>
      <c r="AA789" s="198"/>
      <c r="AB789" s="90"/>
      <c r="AC789" s="158"/>
      <c r="AD789" s="150"/>
      <c r="AE789" s="93"/>
    </row>
    <row r="790" spans="1:31" ht="30" customHeight="1">
      <c r="A790" s="162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204"/>
      <c r="M790" s="204"/>
      <c r="N790" s="176"/>
      <c r="O790" s="155"/>
      <c r="P790" s="90"/>
      <c r="Q790" s="144"/>
      <c r="R790" s="90"/>
      <c r="S790" s="144"/>
      <c r="T790" s="90"/>
      <c r="U790" s="144"/>
      <c r="V790" s="90"/>
      <c r="W790" s="144"/>
      <c r="X790" s="90"/>
      <c r="Y790" s="144"/>
      <c r="Z790" s="195"/>
      <c r="AA790" s="198"/>
      <c r="AB790" s="90"/>
      <c r="AC790" s="158"/>
      <c r="AD790" s="150"/>
      <c r="AE790" s="93"/>
    </row>
    <row r="791" spans="1:31" ht="30" customHeight="1">
      <c r="A791" s="162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204"/>
      <c r="M791" s="204"/>
      <c r="N791" s="176"/>
      <c r="O791" s="155"/>
      <c r="P791" s="90"/>
      <c r="Q791" s="144"/>
      <c r="R791" s="90"/>
      <c r="S791" s="144"/>
      <c r="T791" s="90"/>
      <c r="U791" s="144"/>
      <c r="V791" s="90"/>
      <c r="W791" s="144"/>
      <c r="X791" s="90"/>
      <c r="Y791" s="144"/>
      <c r="Z791" s="195"/>
      <c r="AA791" s="198"/>
      <c r="AB791" s="90"/>
      <c r="AC791" s="158"/>
      <c r="AD791" s="150"/>
      <c r="AE791" s="93"/>
    </row>
    <row r="792" spans="1:31" ht="30" customHeight="1">
      <c r="A792" s="162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204"/>
      <c r="M792" s="204"/>
      <c r="N792" s="176"/>
      <c r="O792" s="155"/>
      <c r="P792" s="90"/>
      <c r="Q792" s="144"/>
      <c r="R792" s="90"/>
      <c r="S792" s="144"/>
      <c r="T792" s="90"/>
      <c r="U792" s="144"/>
      <c r="V792" s="90"/>
      <c r="W792" s="144"/>
      <c r="X792" s="90"/>
      <c r="Y792" s="144"/>
      <c r="Z792" s="195"/>
      <c r="AA792" s="198"/>
      <c r="AB792" s="90"/>
      <c r="AC792" s="158"/>
      <c r="AD792" s="150"/>
      <c r="AE792" s="93"/>
    </row>
    <row r="793" spans="1:31" ht="30" customHeight="1">
      <c r="A793" s="162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204"/>
      <c r="M793" s="204"/>
      <c r="N793" s="176"/>
      <c r="O793" s="155"/>
      <c r="P793" s="90"/>
      <c r="Q793" s="144"/>
      <c r="R793" s="90"/>
      <c r="S793" s="144"/>
      <c r="T793" s="90"/>
      <c r="U793" s="144"/>
      <c r="V793" s="90"/>
      <c r="W793" s="144"/>
      <c r="X793" s="90"/>
      <c r="Y793" s="144"/>
      <c r="Z793" s="195"/>
      <c r="AA793" s="198"/>
      <c r="AB793" s="90"/>
      <c r="AC793" s="158"/>
      <c r="AD793" s="150"/>
      <c r="AE793" s="93"/>
    </row>
    <row r="794" spans="1:31" ht="30" customHeight="1">
      <c r="A794" s="162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204"/>
      <c r="M794" s="204"/>
      <c r="N794" s="176"/>
      <c r="O794" s="155"/>
      <c r="P794" s="90"/>
      <c r="Q794" s="144"/>
      <c r="R794" s="90"/>
      <c r="S794" s="144"/>
      <c r="T794" s="90"/>
      <c r="U794" s="144"/>
      <c r="V794" s="90"/>
      <c r="W794" s="144"/>
      <c r="X794" s="90"/>
      <c r="Y794" s="144"/>
      <c r="Z794" s="195"/>
      <c r="AA794" s="198"/>
      <c r="AB794" s="90"/>
      <c r="AC794" s="158"/>
      <c r="AD794" s="150"/>
      <c r="AE794" s="93"/>
    </row>
    <row r="795" spans="1:31" ht="30" customHeight="1">
      <c r="A795" s="162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204"/>
      <c r="M795" s="204"/>
      <c r="N795" s="176"/>
      <c r="O795" s="155"/>
      <c r="P795" s="90"/>
      <c r="Q795" s="144"/>
      <c r="R795" s="90"/>
      <c r="S795" s="144"/>
      <c r="T795" s="90"/>
      <c r="U795" s="144"/>
      <c r="V795" s="90"/>
      <c r="W795" s="144"/>
      <c r="X795" s="90"/>
      <c r="Y795" s="144"/>
      <c r="Z795" s="195"/>
      <c r="AA795" s="198"/>
      <c r="AB795" s="90"/>
      <c r="AC795" s="158"/>
      <c r="AD795" s="150"/>
      <c r="AE795" s="93"/>
    </row>
    <row r="796" spans="1:31" ht="30" customHeight="1">
      <c r="A796" s="162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204"/>
      <c r="M796" s="204"/>
      <c r="N796" s="176"/>
      <c r="O796" s="155"/>
      <c r="P796" s="90"/>
      <c r="Q796" s="144"/>
      <c r="R796" s="90"/>
      <c r="S796" s="144"/>
      <c r="T796" s="90"/>
      <c r="U796" s="144"/>
      <c r="V796" s="90"/>
      <c r="W796" s="144"/>
      <c r="X796" s="90"/>
      <c r="Y796" s="144"/>
      <c r="Z796" s="195"/>
      <c r="AA796" s="198"/>
      <c r="AB796" s="90"/>
      <c r="AC796" s="158"/>
      <c r="AD796" s="150"/>
      <c r="AE796" s="93"/>
    </row>
    <row r="797" spans="1:31" ht="30" customHeight="1">
      <c r="A797" s="162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204"/>
      <c r="M797" s="204"/>
      <c r="N797" s="176"/>
      <c r="O797" s="155"/>
      <c r="P797" s="90"/>
      <c r="Q797" s="144"/>
      <c r="R797" s="90"/>
      <c r="S797" s="144"/>
      <c r="T797" s="90"/>
      <c r="U797" s="144"/>
      <c r="V797" s="90"/>
      <c r="W797" s="144"/>
      <c r="X797" s="90"/>
      <c r="Y797" s="144"/>
      <c r="Z797" s="195"/>
      <c r="AA797" s="198"/>
      <c r="AB797" s="90"/>
      <c r="AC797" s="158"/>
      <c r="AD797" s="150"/>
      <c r="AE797" s="93"/>
    </row>
    <row r="798" spans="1:31" ht="30" customHeight="1">
      <c r="A798" s="162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204"/>
      <c r="M798" s="204"/>
      <c r="N798" s="176"/>
      <c r="O798" s="155"/>
      <c r="P798" s="90"/>
      <c r="Q798" s="144"/>
      <c r="R798" s="90"/>
      <c r="S798" s="144"/>
      <c r="T798" s="90"/>
      <c r="U798" s="144"/>
      <c r="V798" s="90"/>
      <c r="W798" s="144"/>
      <c r="X798" s="90"/>
      <c r="Y798" s="144"/>
      <c r="Z798" s="195"/>
      <c r="AA798" s="198"/>
      <c r="AB798" s="90"/>
      <c r="AC798" s="158"/>
      <c r="AD798" s="150"/>
      <c r="AE798" s="93"/>
    </row>
    <row r="799" spans="1:31" ht="30" customHeight="1">
      <c r="A799" s="162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204"/>
      <c r="M799" s="204"/>
      <c r="N799" s="176"/>
      <c r="O799" s="155"/>
      <c r="P799" s="90"/>
      <c r="Q799" s="144"/>
      <c r="R799" s="90"/>
      <c r="S799" s="144"/>
      <c r="T799" s="90"/>
      <c r="U799" s="144"/>
      <c r="V799" s="90"/>
      <c r="W799" s="144"/>
      <c r="X799" s="90"/>
      <c r="Y799" s="144"/>
      <c r="Z799" s="195"/>
      <c r="AA799" s="198"/>
      <c r="AB799" s="90"/>
      <c r="AC799" s="158"/>
      <c r="AD799" s="150"/>
      <c r="AE799" s="93"/>
    </row>
    <row r="800" spans="1:31" ht="30" customHeight="1">
      <c r="A800" s="162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204"/>
      <c r="M800" s="204"/>
      <c r="N800" s="176"/>
      <c r="O800" s="155"/>
      <c r="P800" s="90"/>
      <c r="Q800" s="144"/>
      <c r="R800" s="90"/>
      <c r="S800" s="144"/>
      <c r="T800" s="90"/>
      <c r="U800" s="144"/>
      <c r="V800" s="90"/>
      <c r="W800" s="144"/>
      <c r="X800" s="90"/>
      <c r="Y800" s="144"/>
      <c r="Z800" s="195"/>
      <c r="AA800" s="198"/>
      <c r="AB800" s="90"/>
      <c r="AC800" s="158"/>
      <c r="AD800" s="150"/>
      <c r="AE800" s="93"/>
    </row>
    <row r="801" spans="1:31" ht="30" customHeight="1">
      <c r="A801" s="162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204"/>
      <c r="M801" s="204"/>
      <c r="N801" s="176"/>
      <c r="O801" s="155"/>
      <c r="P801" s="90"/>
      <c r="Q801" s="144"/>
      <c r="R801" s="90"/>
      <c r="S801" s="144"/>
      <c r="T801" s="90"/>
      <c r="U801" s="144"/>
      <c r="V801" s="90"/>
      <c r="W801" s="144"/>
      <c r="X801" s="90"/>
      <c r="Y801" s="144"/>
      <c r="Z801" s="195"/>
      <c r="AA801" s="198"/>
      <c r="AB801" s="90"/>
      <c r="AC801" s="158"/>
      <c r="AD801" s="150"/>
      <c r="AE801" s="93"/>
    </row>
    <row r="802" spans="1:31" ht="30" customHeight="1">
      <c r="A802" s="162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204"/>
      <c r="M802" s="204"/>
      <c r="N802" s="176"/>
      <c r="O802" s="155"/>
      <c r="P802" s="90"/>
      <c r="Q802" s="144"/>
      <c r="R802" s="90"/>
      <c r="S802" s="144"/>
      <c r="T802" s="90"/>
      <c r="U802" s="144"/>
      <c r="V802" s="90"/>
      <c r="W802" s="144"/>
      <c r="X802" s="90"/>
      <c r="Y802" s="144"/>
      <c r="Z802" s="195"/>
      <c r="AA802" s="198"/>
      <c r="AB802" s="90"/>
      <c r="AC802" s="158"/>
      <c r="AD802" s="150"/>
      <c r="AE802" s="93"/>
    </row>
    <row r="803" spans="1:31" ht="30" customHeight="1">
      <c r="A803" s="162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204"/>
      <c r="M803" s="204"/>
      <c r="N803" s="176"/>
      <c r="O803" s="155"/>
      <c r="P803" s="90"/>
      <c r="Q803" s="144"/>
      <c r="R803" s="90"/>
      <c r="S803" s="144"/>
      <c r="T803" s="90"/>
      <c r="U803" s="144"/>
      <c r="V803" s="90"/>
      <c r="W803" s="144"/>
      <c r="X803" s="90"/>
      <c r="Y803" s="144"/>
      <c r="Z803" s="195"/>
      <c r="AA803" s="198"/>
      <c r="AB803" s="90"/>
      <c r="AC803" s="158"/>
      <c r="AD803" s="150"/>
      <c r="AE803" s="93"/>
    </row>
    <row r="804" spans="1:31" ht="30" customHeight="1">
      <c r="A804" s="162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204"/>
      <c r="M804" s="204"/>
      <c r="N804" s="176"/>
      <c r="O804" s="155"/>
      <c r="P804" s="90"/>
      <c r="Q804" s="144"/>
      <c r="R804" s="90"/>
      <c r="S804" s="144"/>
      <c r="T804" s="90"/>
      <c r="U804" s="144"/>
      <c r="V804" s="90"/>
      <c r="W804" s="144"/>
      <c r="X804" s="90"/>
      <c r="Y804" s="144"/>
      <c r="Z804" s="195"/>
      <c r="AA804" s="198"/>
      <c r="AB804" s="90"/>
      <c r="AC804" s="158"/>
      <c r="AD804" s="150"/>
      <c r="AE804" s="93"/>
    </row>
    <row r="805" spans="1:31" ht="30" customHeight="1">
      <c r="A805" s="162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204"/>
      <c r="M805" s="204"/>
      <c r="N805" s="176"/>
      <c r="O805" s="155"/>
      <c r="P805" s="90"/>
      <c r="Q805" s="144"/>
      <c r="R805" s="90"/>
      <c r="S805" s="144"/>
      <c r="T805" s="90"/>
      <c r="U805" s="144"/>
      <c r="V805" s="90"/>
      <c r="W805" s="144"/>
      <c r="X805" s="90"/>
      <c r="Y805" s="144"/>
      <c r="Z805" s="195"/>
      <c r="AA805" s="198"/>
      <c r="AB805" s="90"/>
      <c r="AC805" s="158"/>
      <c r="AD805" s="150"/>
      <c r="AE805" s="93"/>
    </row>
    <row r="806" spans="1:31" ht="30" customHeight="1">
      <c r="A806" s="162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204"/>
      <c r="M806" s="204"/>
      <c r="N806" s="176"/>
      <c r="O806" s="155"/>
      <c r="P806" s="90"/>
      <c r="Q806" s="144"/>
      <c r="R806" s="90"/>
      <c r="S806" s="144"/>
      <c r="T806" s="90"/>
      <c r="U806" s="144"/>
      <c r="V806" s="90"/>
      <c r="W806" s="144"/>
      <c r="X806" s="90"/>
      <c r="Y806" s="144"/>
      <c r="Z806" s="195"/>
      <c r="AA806" s="198"/>
      <c r="AB806" s="90"/>
      <c r="AC806" s="158"/>
      <c r="AD806" s="150"/>
      <c r="AE806" s="93"/>
    </row>
    <row r="807" spans="1:31" ht="30" customHeight="1">
      <c r="A807" s="162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204"/>
      <c r="M807" s="204"/>
      <c r="N807" s="176"/>
      <c r="O807" s="155"/>
      <c r="P807" s="90"/>
      <c r="Q807" s="144"/>
      <c r="R807" s="90"/>
      <c r="S807" s="144"/>
      <c r="T807" s="90"/>
      <c r="U807" s="144"/>
      <c r="V807" s="90"/>
      <c r="W807" s="144"/>
      <c r="X807" s="90"/>
      <c r="Y807" s="144"/>
      <c r="Z807" s="195"/>
      <c r="AA807" s="198"/>
      <c r="AB807" s="90"/>
      <c r="AC807" s="158"/>
      <c r="AD807" s="150"/>
      <c r="AE807" s="93"/>
    </row>
    <row r="808" spans="1:31" ht="30" customHeight="1">
      <c r="A808" s="162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204"/>
      <c r="M808" s="204"/>
      <c r="N808" s="176"/>
      <c r="O808" s="155"/>
      <c r="P808" s="90"/>
      <c r="Q808" s="144"/>
      <c r="R808" s="90"/>
      <c r="S808" s="144"/>
      <c r="T808" s="90"/>
      <c r="U808" s="144"/>
      <c r="V808" s="90"/>
      <c r="W808" s="144"/>
      <c r="X808" s="90"/>
      <c r="Y808" s="144"/>
      <c r="Z808" s="195"/>
      <c r="AA808" s="198"/>
      <c r="AB808" s="90"/>
      <c r="AC808" s="158"/>
      <c r="AD808" s="150"/>
      <c r="AE808" s="93"/>
    </row>
    <row r="809" spans="1:31" ht="30" customHeight="1">
      <c r="A809" s="162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204"/>
      <c r="M809" s="204"/>
      <c r="N809" s="176"/>
      <c r="O809" s="155"/>
      <c r="P809" s="90"/>
      <c r="Q809" s="144"/>
      <c r="R809" s="90"/>
      <c r="S809" s="144"/>
      <c r="T809" s="90"/>
      <c r="U809" s="144"/>
      <c r="V809" s="90"/>
      <c r="W809" s="144"/>
      <c r="X809" s="90"/>
      <c r="Y809" s="144"/>
      <c r="Z809" s="195"/>
      <c r="AA809" s="198"/>
      <c r="AB809" s="90"/>
      <c r="AC809" s="158"/>
      <c r="AD809" s="150"/>
      <c r="AE809" s="93"/>
    </row>
    <row r="810" spans="1:31" ht="30" customHeight="1">
      <c r="A810" s="162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204"/>
      <c r="M810" s="204"/>
      <c r="N810" s="176"/>
      <c r="O810" s="155"/>
      <c r="P810" s="90"/>
      <c r="Q810" s="144"/>
      <c r="R810" s="90"/>
      <c r="S810" s="144"/>
      <c r="T810" s="90"/>
      <c r="U810" s="144"/>
      <c r="V810" s="90"/>
      <c r="W810" s="144"/>
      <c r="X810" s="90"/>
      <c r="Y810" s="144"/>
      <c r="Z810" s="195"/>
      <c r="AA810" s="198"/>
      <c r="AB810" s="90"/>
      <c r="AC810" s="158"/>
      <c r="AD810" s="150"/>
      <c r="AE810" s="93"/>
    </row>
    <row r="811" spans="1:31" ht="30" customHeight="1">
      <c r="A811" s="162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204"/>
      <c r="M811" s="204"/>
      <c r="N811" s="176"/>
      <c r="O811" s="155"/>
      <c r="P811" s="90"/>
      <c r="Q811" s="144"/>
      <c r="R811" s="90"/>
      <c r="S811" s="144"/>
      <c r="T811" s="90"/>
      <c r="U811" s="144"/>
      <c r="V811" s="90"/>
      <c r="W811" s="144"/>
      <c r="X811" s="90"/>
      <c r="Y811" s="144"/>
      <c r="Z811" s="195"/>
      <c r="AA811" s="198"/>
      <c r="AB811" s="90"/>
      <c r="AC811" s="158"/>
      <c r="AD811" s="150"/>
      <c r="AE811" s="93"/>
    </row>
    <row r="812" spans="1:31" ht="30" customHeight="1">
      <c r="A812" s="162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204"/>
      <c r="M812" s="204"/>
      <c r="N812" s="176"/>
      <c r="O812" s="155"/>
      <c r="P812" s="90"/>
      <c r="Q812" s="144"/>
      <c r="R812" s="90"/>
      <c r="S812" s="144"/>
      <c r="T812" s="90"/>
      <c r="U812" s="144"/>
      <c r="V812" s="90"/>
      <c r="W812" s="144"/>
      <c r="X812" s="90"/>
      <c r="Y812" s="144"/>
      <c r="Z812" s="195"/>
      <c r="AA812" s="198"/>
      <c r="AB812" s="90"/>
      <c r="AC812" s="158"/>
      <c r="AD812" s="150"/>
      <c r="AE812" s="93"/>
    </row>
    <row r="813" spans="1:31" ht="30" customHeight="1">
      <c r="A813" s="162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204"/>
      <c r="M813" s="204"/>
      <c r="N813" s="176"/>
      <c r="O813" s="155"/>
      <c r="P813" s="90"/>
      <c r="Q813" s="144"/>
      <c r="R813" s="90"/>
      <c r="S813" s="144"/>
      <c r="T813" s="90"/>
      <c r="U813" s="144"/>
      <c r="V813" s="90"/>
      <c r="W813" s="144"/>
      <c r="X813" s="90"/>
      <c r="Y813" s="144"/>
      <c r="Z813" s="195"/>
      <c r="AA813" s="198"/>
      <c r="AB813" s="90"/>
      <c r="AC813" s="158"/>
      <c r="AD813" s="150"/>
      <c r="AE813" s="93"/>
    </row>
  </sheetData>
  <autoFilter ref="A1:AE783" xr:uid="{00000000-0001-0000-0B00-000000000000}"/>
  <sortState xmlns:xlrd2="http://schemas.microsoft.com/office/spreadsheetml/2017/richdata2" ref="A2:AE621">
    <sortCondition ref="F2:F621"/>
  </sortState>
  <conditionalFormatting sqref="A1 C1:E1">
    <cfRule type="duplicateValues" dxfId="7" priority="131"/>
  </conditionalFormatting>
  <conditionalFormatting sqref="A1 C1:E1">
    <cfRule type="duplicateValues" dxfId="6" priority="130" stopIfTrue="1"/>
  </conditionalFormatting>
  <conditionalFormatting sqref="AB2 O2:O813 Q2:Q813 S2:S813 U2:U813 W2:W813 Y2:Z813">
    <cfRule type="expression" dxfId="5" priority="127">
      <formula>O2=""</formula>
    </cfRule>
    <cfRule type="expression" dxfId="4" priority="128" stopIfTrue="1">
      <formula>NOT(OR(O2="C",O2="NC",O2="SF",O2="NA"))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59999389629810485"/>
    <pageSetUpPr fitToPage="1"/>
  </sheetPr>
  <dimension ref="A1:H11"/>
  <sheetViews>
    <sheetView zoomScale="55" zoomScaleNormal="55" zoomScaleSheetLayoutView="70" workbookViewId="0">
      <selection activeCell="F25" sqref="F25"/>
    </sheetView>
  </sheetViews>
  <sheetFormatPr defaultColWidth="9.140625" defaultRowHeight="21" customHeight="1"/>
  <cols>
    <col min="1" max="1" width="5.7109375" style="97" customWidth="1"/>
    <col min="2" max="7" width="30.7109375" style="97" customWidth="1"/>
    <col min="8" max="8" width="5.7109375" style="97" customWidth="1"/>
    <col min="9" max="16384" width="9.140625" style="97"/>
  </cols>
  <sheetData>
    <row r="1" spans="1:8" s="39" customFormat="1" ht="19.899999999999999" customHeight="1">
      <c r="A1" s="354" t="s">
        <v>64</v>
      </c>
      <c r="B1" s="355"/>
      <c r="C1" s="355"/>
      <c r="D1" s="355"/>
      <c r="E1" s="355"/>
      <c r="F1" s="355"/>
      <c r="G1" s="355"/>
      <c r="H1" s="356"/>
    </row>
    <row r="2" spans="1:8" s="20" customFormat="1" ht="19.899999999999999" customHeight="1">
      <c r="A2" s="44"/>
      <c r="B2" s="44"/>
      <c r="C2" s="44"/>
      <c r="D2" s="44"/>
      <c r="E2" s="44"/>
      <c r="F2" s="44"/>
      <c r="G2" s="44"/>
      <c r="H2" s="44"/>
    </row>
    <row r="3" spans="1:8" s="40" customFormat="1" ht="19.899999999999999" customHeight="1">
      <c r="A3" s="350" t="s">
        <v>158</v>
      </c>
      <c r="B3" s="350"/>
      <c r="C3" s="350"/>
      <c r="D3" s="350"/>
      <c r="E3" s="350"/>
      <c r="F3" s="350"/>
      <c r="G3" s="350"/>
      <c r="H3" s="350"/>
    </row>
    <row r="4" spans="1:8" s="96" customFormat="1" ht="21" customHeight="1">
      <c r="A4" s="97"/>
      <c r="B4" s="97"/>
      <c r="C4" s="97"/>
      <c r="D4" s="97"/>
      <c r="E4" s="97"/>
      <c r="F4" s="97"/>
      <c r="G4" s="97"/>
      <c r="H4" s="97"/>
    </row>
    <row r="5" spans="1:8" ht="21" customHeight="1">
      <c r="B5" s="351" t="str">
        <f>'DADOS - SANTANA'!B292</f>
        <v>TESTE</v>
      </c>
      <c r="C5" s="351"/>
      <c r="D5" s="351"/>
      <c r="E5" s="351"/>
      <c r="F5" s="351"/>
      <c r="G5" s="351"/>
    </row>
    <row r="6" spans="1:8" ht="21" customHeight="1">
      <c r="B6" s="352" t="s">
        <v>159</v>
      </c>
      <c r="C6" s="352"/>
      <c r="D6" s="129" t="s">
        <v>56</v>
      </c>
      <c r="E6" s="129" t="s">
        <v>43</v>
      </c>
      <c r="F6" s="129" t="s">
        <v>41</v>
      </c>
      <c r="G6" s="129" t="s">
        <v>42</v>
      </c>
    </row>
    <row r="7" spans="1:8" ht="21" customHeight="1">
      <c r="B7" s="348" t="s">
        <v>46</v>
      </c>
      <c r="C7" s="349"/>
      <c r="D7" s="99">
        <f>F7+G7+E7</f>
        <v>0</v>
      </c>
      <c r="E7" s="99">
        <f>COUNTIFS(CAVALETE!N:N,'EQUIPES - CAVALETE '!B5,CAVALETE!O:O,"SF")</f>
        <v>0</v>
      </c>
      <c r="F7" s="99">
        <f>COUNTIFS(CAVALETE!N:N,'EQUIPES - CAVALETE '!B5,CAVALETE!O:O,"C")</f>
        <v>0</v>
      </c>
      <c r="G7" s="99">
        <f>COUNTIFS(CAVALETE!N:N,'EQUIPES - CAVALETE '!B5,CAVALETE!O:O,"NC")</f>
        <v>0</v>
      </c>
    </row>
    <row r="8" spans="1:8" ht="21" customHeight="1">
      <c r="B8" s="348" t="s">
        <v>65</v>
      </c>
      <c r="C8" s="349"/>
      <c r="D8" s="99">
        <f t="shared" ref="D8:D11" si="0">F8+G8+E8</f>
        <v>0</v>
      </c>
      <c r="E8" s="99">
        <f>COUNTIFS(CAVALETE!N:N,'EQUIPES - CAVALETE '!B5,CAVALETE!Q:Q,"SF")</f>
        <v>0</v>
      </c>
      <c r="F8" s="99">
        <f>COUNTIFS(CAVALETE!N:N,'EQUIPES - CAVALETE '!B5,CAVALETE!Q:Q,"C")</f>
        <v>0</v>
      </c>
      <c r="G8" s="99">
        <f>COUNTIFS(CAVALETE!N:N,'EQUIPES - CAVALETE '!B5,CAVALETE!Q:Q,"NC")</f>
        <v>0</v>
      </c>
    </row>
    <row r="9" spans="1:8" ht="21" customHeight="1">
      <c r="B9" s="348" t="s">
        <v>66</v>
      </c>
      <c r="C9" s="349"/>
      <c r="D9" s="99">
        <f t="shared" si="0"/>
        <v>0</v>
      </c>
      <c r="E9" s="99">
        <f>COUNTIFS(CAVALETE!N:N,'EQUIPES - CAVALETE '!B5,CAVALETE!S:S,"SF")</f>
        <v>0</v>
      </c>
      <c r="F9" s="99">
        <f>COUNTIFS(CAVALETE!N:N,'EQUIPES - CAVALETE '!B5,CAVALETE!S:S,"C")</f>
        <v>0</v>
      </c>
      <c r="G9" s="99">
        <f>COUNTIFS(CAVALETE!N:N,'EQUIPES - CAVALETE '!B5,CAVALETE!S:S,"NC")</f>
        <v>0</v>
      </c>
    </row>
    <row r="10" spans="1:8" ht="21" customHeight="1">
      <c r="B10" s="348" t="s">
        <v>67</v>
      </c>
      <c r="C10" s="349"/>
      <c r="D10" s="99">
        <f t="shared" si="0"/>
        <v>0</v>
      </c>
      <c r="E10" s="99">
        <f>COUNTIFS(CAVALETE!N:N,'EQUIPES - CAVALETE '!B5,CAVALETE!U:U,"SF")</f>
        <v>0</v>
      </c>
      <c r="F10" s="99">
        <f>COUNTIFS(CAVALETE!N:N,'EQUIPES - CAVALETE '!B5,CAVALETE!U:U,"C")</f>
        <v>0</v>
      </c>
      <c r="G10" s="99">
        <f>COUNTIFS(CAVALETE!N:N,'EQUIPES - CAVALETE '!B5,CAVALETE!U:U,"NC")</f>
        <v>0</v>
      </c>
    </row>
    <row r="11" spans="1:8" ht="21" customHeight="1">
      <c r="B11" s="348" t="s">
        <v>53</v>
      </c>
      <c r="C11" s="349"/>
      <c r="D11" s="99">
        <f t="shared" si="0"/>
        <v>0</v>
      </c>
      <c r="E11" s="99">
        <f>COUNTIFS(CAVALETE!N:N,'EQUIPES - CAVALETE '!B5,CAVALETE!W:W,"SF")</f>
        <v>0</v>
      </c>
      <c r="F11" s="99">
        <f>COUNTIFS(CAVALETE!N:N,'EQUIPES - CAVALETE '!B5,CAVALETE!W:W,"C")</f>
        <v>0</v>
      </c>
      <c r="G11" s="99">
        <f>COUNTIFS(CAVALETE!N:N,'EQUIPES - CAVALETE '!B5,CAVALETE!W:W,"NC")</f>
        <v>0</v>
      </c>
    </row>
  </sheetData>
  <mergeCells count="9">
    <mergeCell ref="B8:C8"/>
    <mergeCell ref="B9:C9"/>
    <mergeCell ref="B10:C10"/>
    <mergeCell ref="B11:C11"/>
    <mergeCell ref="A1:H1"/>
    <mergeCell ref="A3:H3"/>
    <mergeCell ref="B5:G5"/>
    <mergeCell ref="B6:C6"/>
    <mergeCell ref="B7:C7"/>
  </mergeCells>
  <pageMargins left="0.25" right="0.25" top="0.75" bottom="0.75" header="0.3" footer="0.3"/>
  <pageSetup paperSize="9" scale="47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0.249977111117893"/>
    <pageSetUpPr fitToPage="1"/>
  </sheetPr>
  <dimension ref="A1:K118"/>
  <sheetViews>
    <sheetView zoomScale="55" zoomScaleNormal="55" zoomScaleSheetLayoutView="55" workbookViewId="0">
      <selection activeCell="N9" sqref="N9"/>
    </sheetView>
  </sheetViews>
  <sheetFormatPr defaultColWidth="9.140625" defaultRowHeight="19.899999999999999" customHeight="1"/>
  <cols>
    <col min="1" max="7" width="37.7109375" style="18" customWidth="1"/>
    <col min="8" max="16384" width="9.140625" style="18"/>
  </cols>
  <sheetData>
    <row r="1" spans="1:7" s="2" customFormat="1" ht="35.1" customHeight="1">
      <c r="A1" s="344" t="s">
        <v>161</v>
      </c>
      <c r="B1" s="344"/>
      <c r="C1" s="344"/>
      <c r="D1" s="344"/>
      <c r="E1" s="344"/>
      <c r="F1" s="344"/>
    </row>
    <row r="2" spans="1:7" s="4" customFormat="1" ht="30" customHeight="1" thickBot="1"/>
    <row r="3" spans="1:7" s="3" customFormat="1" ht="30" customHeight="1">
      <c r="B3" s="342" t="s">
        <v>162</v>
      </c>
      <c r="C3" s="343"/>
      <c r="D3" s="342" t="s">
        <v>56</v>
      </c>
      <c r="E3" s="343"/>
    </row>
    <row r="4" spans="1:7" s="3" customFormat="1" ht="30" customHeight="1" thickBot="1">
      <c r="B4" s="340">
        <f>COUNTIF(REPOSIÇÃO!A:A,"ONMS - DIV MANUT SERV OPE SANTANA")</f>
        <v>380</v>
      </c>
      <c r="C4" s="341"/>
      <c r="D4" s="340">
        <f>'DADOS - SANTANA'!C29</f>
        <v>283</v>
      </c>
      <c r="E4" s="341"/>
    </row>
    <row r="5" spans="1:7" s="3" customFormat="1" ht="35.1" customHeight="1">
      <c r="A5" s="24"/>
      <c r="B5" s="86" t="s">
        <v>163</v>
      </c>
      <c r="C5" s="87" t="s">
        <v>164</v>
      </c>
      <c r="D5" s="86" t="s">
        <v>165</v>
      </c>
      <c r="E5" s="87" t="s">
        <v>164</v>
      </c>
    </row>
    <row r="6" spans="1:7" s="3" customFormat="1" ht="35.1" customHeight="1" thickBot="1">
      <c r="A6" s="24"/>
      <c r="B6" s="85">
        <f>'DADOS - SANTANA'!C29+'GRÁFICOS - REPOSIÇÃO'!D8</f>
        <v>380</v>
      </c>
      <c r="C6" s="46">
        <f>IFERROR(B6/B4,"-")</f>
        <v>1</v>
      </c>
      <c r="D6" s="85">
        <f>COUNTIFS(REPOSIÇÃO!O:O,"SF",REPOSIÇÃO!Q:Q,"SF",REPOSIÇÃO!S:S,"SF",REPOSIÇÃO!U:U,"SF",REPOSIÇÃO!W:W,"SF",REPOSIÇÃO!AA:AA,"SF",REPOSIÇÃO!Y:Y,"SF",REPOSIÇÃO!AC:AC,"SF")</f>
        <v>4</v>
      </c>
      <c r="E6" s="46">
        <f>IFERROR(D6/B4,"-")</f>
        <v>1.0526315789473684E-2</v>
      </c>
      <c r="G6" s="3">
        <f>80/6</f>
        <v>13.333333333333334</v>
      </c>
    </row>
    <row r="7" spans="1:7" s="3" customFormat="1" ht="35.1" customHeight="1">
      <c r="A7" s="24"/>
      <c r="B7" s="86" t="s">
        <v>166</v>
      </c>
      <c r="C7" s="87" t="s">
        <v>164</v>
      </c>
      <c r="D7" s="86" t="s">
        <v>167</v>
      </c>
      <c r="E7" s="87" t="s">
        <v>164</v>
      </c>
      <c r="F7" s="24"/>
    </row>
    <row r="8" spans="1:7" s="3" customFormat="1" ht="35.1" customHeight="1" thickBot="1">
      <c r="A8" s="24"/>
      <c r="B8" s="85">
        <f>B4-B6</f>
        <v>0</v>
      </c>
      <c r="C8" s="46">
        <f>IFERROR(B8/B4,"-")</f>
        <v>0</v>
      </c>
      <c r="D8" s="85">
        <f>COUNTIFS(REPOSIÇÃO!O:O,"na",REPOSIÇÃO!Q:Q,"na",REPOSIÇÃO!S:S,"na",REPOSIÇÃO!U:U,"na",REPOSIÇÃO!W:W,"na",REPOSIÇÃO!AA:AA,"na",REPOSIÇÃO!Y:Y,"na",REPOSIÇÃO!AC:AC,"na")</f>
        <v>97</v>
      </c>
      <c r="E8" s="46">
        <f>IFERROR(D8/B4,"-")</f>
        <v>0.25526315789473686</v>
      </c>
      <c r="F8" s="24"/>
    </row>
    <row r="9" spans="1:7" s="3" customFormat="1" ht="20.100000000000001" customHeight="1">
      <c r="A9" s="24"/>
      <c r="B9" s="48"/>
      <c r="C9" s="49"/>
      <c r="D9" s="48"/>
      <c r="E9" s="49"/>
      <c r="F9" s="24"/>
    </row>
    <row r="10" spans="1:7" s="3" customFormat="1" ht="20.100000000000001" customHeight="1">
      <c r="A10" s="24"/>
      <c r="B10" s="24"/>
      <c r="C10" s="28"/>
      <c r="D10" s="24"/>
      <c r="E10" s="28"/>
      <c r="F10" s="24"/>
    </row>
    <row r="11" spans="1:7" s="3" customFormat="1" ht="35.1" customHeight="1">
      <c r="A11" s="344" t="s">
        <v>168</v>
      </c>
      <c r="B11" s="344"/>
      <c r="C11" s="344"/>
      <c r="D11" s="344"/>
      <c r="E11" s="344"/>
      <c r="F11" s="344"/>
      <c r="G11" s="344"/>
    </row>
    <row r="12" spans="1:7" s="3" customFormat="1" ht="20.100000000000001" customHeight="1">
      <c r="E12" s="24"/>
      <c r="F12" s="28"/>
    </row>
    <row r="13" spans="1:7" s="3" customFormat="1" ht="20.100000000000001" customHeight="1">
      <c r="A13" s="24"/>
      <c r="B13" s="24"/>
      <c r="C13" s="24"/>
      <c r="D13" s="24"/>
      <c r="E13" s="25"/>
      <c r="F13" s="24"/>
    </row>
    <row r="14" spans="1:7" s="1" customFormat="1" ht="20.100000000000001" customHeight="1">
      <c r="A14" s="18"/>
      <c r="B14" s="18"/>
      <c r="C14" s="18"/>
      <c r="D14" s="18"/>
      <c r="E14" s="18"/>
      <c r="F14" s="18"/>
    </row>
    <row r="15" spans="1:7" s="1" customFormat="1" ht="20.100000000000001" customHeight="1">
      <c r="A15" s="18"/>
      <c r="B15" s="18"/>
      <c r="C15" s="18"/>
      <c r="D15" s="18"/>
      <c r="E15" s="18"/>
      <c r="F15" s="18"/>
    </row>
    <row r="16" spans="1:7" s="1" customFormat="1" ht="20.100000000000001" customHeight="1">
      <c r="A16" s="18"/>
      <c r="B16" s="18"/>
      <c r="C16" s="18"/>
      <c r="D16" s="18"/>
      <c r="E16" s="18"/>
      <c r="F16" s="18"/>
    </row>
    <row r="17" spans="1:6" s="1" customFormat="1" ht="20.100000000000001" customHeight="1">
      <c r="A17" s="18"/>
      <c r="B17" s="18"/>
      <c r="C17" s="18"/>
      <c r="D17" s="18"/>
      <c r="E17" s="18"/>
      <c r="F17" s="18"/>
    </row>
    <row r="18" spans="1:6" s="1" customFormat="1" ht="20.100000000000001" customHeight="1">
      <c r="A18" s="18"/>
      <c r="B18" s="18"/>
      <c r="C18" s="18"/>
      <c r="D18" s="18"/>
      <c r="E18" s="18"/>
      <c r="F18" s="18"/>
    </row>
    <row r="19" spans="1:6" s="1" customFormat="1" ht="20.100000000000001" customHeight="1">
      <c r="A19" s="18"/>
      <c r="B19" s="18"/>
      <c r="C19" s="18"/>
      <c r="D19" s="18"/>
      <c r="E19" s="18"/>
      <c r="F19" s="18"/>
    </row>
    <row r="20" spans="1:6" s="1" customFormat="1" ht="20.100000000000001" customHeight="1">
      <c r="A20" s="18"/>
      <c r="B20" s="18"/>
      <c r="C20" s="18"/>
      <c r="D20" s="18"/>
      <c r="E20" s="18"/>
      <c r="F20" s="18"/>
    </row>
    <row r="21" spans="1:6" s="1" customFormat="1" ht="20.100000000000001" customHeight="1">
      <c r="A21" s="18"/>
      <c r="B21" s="18"/>
      <c r="C21" s="18"/>
      <c r="D21" s="18"/>
      <c r="E21" s="18"/>
      <c r="F21" s="18"/>
    </row>
    <row r="22" spans="1:6" s="1" customFormat="1" ht="20.100000000000001" customHeight="1">
      <c r="A22" s="18"/>
      <c r="B22" s="18"/>
      <c r="C22" s="18"/>
      <c r="D22" s="18"/>
      <c r="E22" s="18"/>
      <c r="F22" s="18"/>
    </row>
    <row r="23" spans="1:6" s="1" customFormat="1" ht="20.100000000000001" customHeight="1">
      <c r="A23" s="18"/>
      <c r="B23" s="18"/>
      <c r="C23" s="18"/>
      <c r="D23" s="18"/>
      <c r="E23" s="18"/>
      <c r="F23" s="18"/>
    </row>
    <row r="24" spans="1:6" s="1" customFormat="1" ht="20.100000000000001" customHeight="1">
      <c r="A24" s="18"/>
      <c r="B24" s="18"/>
      <c r="C24" s="18"/>
      <c r="D24" s="18"/>
      <c r="E24" s="18"/>
      <c r="F24" s="18"/>
    </row>
    <row r="25" spans="1:6" s="1" customFormat="1" ht="20.100000000000001" customHeight="1">
      <c r="A25" s="18"/>
      <c r="B25" s="18"/>
      <c r="C25" s="18"/>
      <c r="D25" s="18"/>
      <c r="E25" s="18"/>
      <c r="F25" s="18"/>
    </row>
    <row r="26" spans="1:6" s="1" customFormat="1" ht="20.100000000000001" customHeight="1">
      <c r="A26" s="18"/>
      <c r="B26" s="18"/>
      <c r="C26" s="18"/>
      <c r="D26" s="18"/>
      <c r="E26" s="18"/>
      <c r="F26" s="18"/>
    </row>
    <row r="27" spans="1:6" s="1" customFormat="1" ht="20.100000000000001" customHeight="1">
      <c r="A27" s="18"/>
      <c r="B27" s="18"/>
      <c r="C27" s="18"/>
      <c r="D27" s="18"/>
      <c r="E27" s="18"/>
      <c r="F27" s="18"/>
    </row>
    <row r="28" spans="1:6" s="1" customFormat="1" ht="20.100000000000001" customHeight="1">
      <c r="A28" s="18"/>
      <c r="B28" s="18"/>
      <c r="C28" s="18"/>
      <c r="D28" s="18"/>
      <c r="E28" s="18"/>
      <c r="F28" s="18"/>
    </row>
    <row r="29" spans="1:6" s="1" customFormat="1" ht="20.100000000000001" customHeight="1">
      <c r="A29" s="18"/>
      <c r="B29" s="18"/>
      <c r="C29" s="18"/>
      <c r="D29" s="18"/>
      <c r="E29" s="18"/>
      <c r="F29" s="18"/>
    </row>
    <row r="30" spans="1:6" s="1" customFormat="1" ht="20.100000000000001" customHeight="1">
      <c r="A30" s="18"/>
      <c r="B30" s="18"/>
      <c r="C30" s="18"/>
      <c r="D30" s="18"/>
      <c r="E30" s="18"/>
      <c r="F30" s="18"/>
    </row>
    <row r="31" spans="1:6" s="1" customFormat="1" ht="20.100000000000001" customHeight="1">
      <c r="A31" s="18"/>
      <c r="B31" s="18"/>
      <c r="C31" s="18"/>
      <c r="D31" s="18"/>
      <c r="E31" s="18"/>
      <c r="F31" s="18"/>
    </row>
    <row r="32" spans="1:6" s="1" customFormat="1" ht="20.100000000000001" customHeight="1">
      <c r="A32" s="18"/>
      <c r="B32" s="18"/>
      <c r="C32" s="18"/>
      <c r="D32" s="18"/>
      <c r="E32" s="18"/>
      <c r="F32" s="18"/>
    </row>
    <row r="33" spans="1:7" s="1" customFormat="1" ht="20.100000000000001" customHeight="1">
      <c r="A33" s="18"/>
      <c r="B33" s="18"/>
      <c r="C33" s="18"/>
      <c r="D33" s="18"/>
      <c r="E33" s="18"/>
      <c r="F33" s="18"/>
    </row>
    <row r="34" spans="1:7" s="1" customFormat="1" ht="20.100000000000001" customHeight="1">
      <c r="A34" s="18"/>
      <c r="B34" s="18"/>
      <c r="C34" s="18"/>
      <c r="D34" s="18"/>
      <c r="E34" s="18"/>
      <c r="F34" s="18"/>
    </row>
    <row r="35" spans="1:7" s="1" customFormat="1" ht="20.100000000000001" customHeight="1">
      <c r="A35" s="18"/>
      <c r="B35" s="18"/>
      <c r="C35" s="18"/>
      <c r="D35" s="18"/>
      <c r="E35" s="18"/>
      <c r="F35" s="18"/>
    </row>
    <row r="36" spans="1:7" s="1" customFormat="1" ht="20.100000000000001" customHeight="1">
      <c r="A36" s="18"/>
      <c r="B36" s="18"/>
      <c r="C36" s="18"/>
      <c r="D36" s="18"/>
      <c r="E36" s="18"/>
      <c r="F36" s="18"/>
    </row>
    <row r="37" spans="1:7" s="1" customFormat="1" ht="20.100000000000001" customHeight="1">
      <c r="A37" s="18"/>
      <c r="B37" s="18"/>
      <c r="C37" s="18"/>
      <c r="D37" s="18"/>
      <c r="E37" s="18"/>
      <c r="F37" s="18"/>
    </row>
    <row r="38" spans="1:7" s="1" customFormat="1" ht="20.100000000000001" customHeight="1">
      <c r="A38" s="18"/>
      <c r="B38" s="18"/>
      <c r="C38" s="18"/>
      <c r="D38" s="18"/>
      <c r="E38" s="18"/>
      <c r="F38" s="18"/>
    </row>
    <row r="39" spans="1:7" s="1" customFormat="1" ht="20.100000000000001" customHeight="1">
      <c r="A39" s="18"/>
      <c r="B39" s="18"/>
      <c r="C39" s="18"/>
      <c r="D39" s="18"/>
      <c r="E39" s="18"/>
      <c r="F39" s="18"/>
    </row>
    <row r="40" spans="1:7" s="2" customFormat="1" ht="35.1" customHeight="1">
      <c r="A40" s="344" t="s">
        <v>170</v>
      </c>
      <c r="B40" s="344"/>
      <c r="C40" s="344"/>
      <c r="D40" s="344"/>
      <c r="E40" s="344"/>
      <c r="F40" s="344"/>
      <c r="G40" s="344"/>
    </row>
    <row r="41" spans="1:7" s="1" customFormat="1" ht="20.100000000000001" customHeight="1">
      <c r="A41" s="18"/>
      <c r="B41" s="18"/>
      <c r="C41" s="18"/>
      <c r="D41" s="18"/>
      <c r="E41" s="18"/>
      <c r="F41" s="18"/>
    </row>
    <row r="42" spans="1:7" s="1" customFormat="1" ht="20.100000000000001" customHeight="1">
      <c r="A42" s="18"/>
      <c r="B42" s="18"/>
      <c r="C42" s="18"/>
      <c r="D42" s="18"/>
      <c r="E42" s="18"/>
      <c r="F42" s="18"/>
    </row>
    <row r="43" spans="1:7" s="1" customFormat="1" ht="20.100000000000001" customHeight="1">
      <c r="A43" s="18"/>
      <c r="B43" s="18"/>
      <c r="C43" s="18"/>
      <c r="D43" s="18"/>
      <c r="E43" s="18"/>
      <c r="F43" s="18"/>
    </row>
    <row r="44" spans="1:7" s="1" customFormat="1" ht="20.100000000000001" customHeight="1">
      <c r="A44" s="18"/>
      <c r="B44" s="18"/>
      <c r="C44" s="18"/>
      <c r="D44" s="18"/>
      <c r="E44" s="18"/>
      <c r="F44" s="18"/>
    </row>
    <row r="45" spans="1:7" s="1" customFormat="1" ht="20.100000000000001" customHeight="1">
      <c r="A45" s="18"/>
      <c r="B45" s="18"/>
      <c r="C45" s="18"/>
      <c r="D45" s="18"/>
      <c r="E45" s="18"/>
      <c r="F45" s="18"/>
    </row>
    <row r="46" spans="1:7" s="1" customFormat="1" ht="20.100000000000001" customHeight="1">
      <c r="A46" s="18"/>
      <c r="B46" s="18"/>
      <c r="C46" s="18"/>
      <c r="D46" s="18"/>
      <c r="E46" s="18"/>
      <c r="F46" s="18"/>
    </row>
    <row r="47" spans="1:7" s="1" customFormat="1" ht="20.100000000000001" customHeight="1">
      <c r="A47" s="18"/>
      <c r="B47" s="18"/>
      <c r="C47" s="18"/>
      <c r="D47" s="18"/>
      <c r="E47" s="18"/>
      <c r="F47" s="18"/>
    </row>
    <row r="48" spans="1:7" s="1" customFormat="1" ht="20.100000000000001" customHeight="1">
      <c r="A48" s="18"/>
      <c r="B48" s="18"/>
      <c r="C48" s="18"/>
      <c r="D48" s="18"/>
      <c r="E48" s="18"/>
      <c r="F48" s="18"/>
    </row>
    <row r="49" spans="1:6" s="1" customFormat="1" ht="20.100000000000001" customHeight="1">
      <c r="A49" s="18"/>
      <c r="B49" s="18"/>
      <c r="C49" s="18"/>
      <c r="D49" s="18"/>
      <c r="E49" s="18"/>
      <c r="F49" s="18"/>
    </row>
    <row r="50" spans="1:6" s="1" customFormat="1" ht="20.100000000000001" customHeight="1">
      <c r="A50" s="18"/>
      <c r="B50" s="18"/>
      <c r="C50" s="18"/>
      <c r="D50" s="18"/>
      <c r="E50" s="18"/>
      <c r="F50" s="18"/>
    </row>
    <row r="51" spans="1:6" s="1" customFormat="1" ht="20.100000000000001" customHeight="1">
      <c r="A51" s="18"/>
      <c r="B51" s="18"/>
      <c r="C51" s="18"/>
      <c r="D51" s="18"/>
      <c r="E51" s="18"/>
      <c r="F51" s="18"/>
    </row>
    <row r="52" spans="1:6" s="1" customFormat="1" ht="20.100000000000001" customHeight="1">
      <c r="A52" s="18"/>
      <c r="B52" s="18"/>
      <c r="C52" s="18"/>
      <c r="D52" s="18"/>
      <c r="E52" s="18"/>
      <c r="F52" s="18"/>
    </row>
    <row r="53" spans="1:6" s="1" customFormat="1" ht="20.100000000000001" customHeight="1">
      <c r="A53" s="18"/>
      <c r="B53" s="18"/>
      <c r="C53" s="18"/>
      <c r="D53" s="18"/>
      <c r="E53" s="18"/>
      <c r="F53" s="18"/>
    </row>
    <row r="54" spans="1:6" s="1" customFormat="1" ht="20.100000000000001" customHeight="1">
      <c r="A54" s="18"/>
      <c r="B54" s="18"/>
      <c r="C54" s="18"/>
      <c r="D54" s="18"/>
      <c r="E54" s="18"/>
      <c r="F54" s="18"/>
    </row>
    <row r="55" spans="1:6" s="1" customFormat="1" ht="20.100000000000001" customHeight="1">
      <c r="A55" s="18"/>
      <c r="B55" s="18"/>
      <c r="C55" s="18"/>
      <c r="D55" s="18"/>
      <c r="E55" s="18"/>
      <c r="F55" s="18"/>
    </row>
    <row r="56" spans="1:6" s="1" customFormat="1" ht="20.100000000000001" customHeight="1">
      <c r="A56" s="18"/>
      <c r="B56" s="18"/>
      <c r="C56" s="18"/>
      <c r="D56" s="18"/>
      <c r="E56" s="18"/>
      <c r="F56" s="18"/>
    </row>
    <row r="57" spans="1:6" s="1" customFormat="1" ht="20.100000000000001" customHeight="1">
      <c r="A57" s="18"/>
      <c r="B57" s="18"/>
      <c r="C57" s="18"/>
      <c r="D57" s="18"/>
      <c r="E57" s="18"/>
      <c r="F57" s="18"/>
    </row>
    <row r="58" spans="1:6" s="1" customFormat="1" ht="20.100000000000001" customHeight="1">
      <c r="A58" s="18"/>
      <c r="B58" s="18"/>
      <c r="C58" s="18"/>
      <c r="D58" s="18"/>
      <c r="E58" s="18"/>
      <c r="F58" s="18"/>
    </row>
    <row r="59" spans="1:6" s="1" customFormat="1" ht="20.100000000000001" customHeight="1">
      <c r="A59" s="18"/>
      <c r="B59" s="18"/>
      <c r="C59" s="18"/>
      <c r="D59" s="18"/>
      <c r="E59" s="18"/>
      <c r="F59" s="18"/>
    </row>
    <row r="60" spans="1:6" s="1" customFormat="1" ht="20.100000000000001" customHeight="1">
      <c r="A60" s="18"/>
      <c r="B60" s="18"/>
      <c r="C60" s="18"/>
      <c r="D60" s="18"/>
      <c r="E60" s="18"/>
      <c r="F60" s="18"/>
    </row>
    <row r="61" spans="1:6" s="1" customFormat="1" ht="20.100000000000001" customHeight="1">
      <c r="A61" s="18"/>
      <c r="B61" s="18"/>
      <c r="C61" s="18"/>
      <c r="D61" s="18"/>
      <c r="E61" s="18"/>
      <c r="F61" s="18"/>
    </row>
    <row r="62" spans="1:6" s="1" customFormat="1" ht="20.100000000000001" customHeight="1">
      <c r="A62" s="18"/>
      <c r="B62" s="18"/>
      <c r="C62" s="18"/>
      <c r="D62" s="18"/>
      <c r="E62" s="18"/>
      <c r="F62" s="18"/>
    </row>
    <row r="63" spans="1:6" s="1" customFormat="1" ht="20.100000000000001" customHeight="1">
      <c r="A63" s="18"/>
      <c r="B63" s="18"/>
      <c r="C63" s="18"/>
      <c r="D63" s="18"/>
      <c r="E63" s="18"/>
      <c r="F63" s="18"/>
    </row>
    <row r="64" spans="1:6" s="1" customFormat="1" ht="20.100000000000001" customHeight="1">
      <c r="A64" s="18"/>
      <c r="B64" s="18"/>
      <c r="C64" s="18"/>
      <c r="D64" s="18"/>
      <c r="E64" s="18"/>
      <c r="F64" s="18"/>
    </row>
    <row r="65" spans="1:11" s="1" customFormat="1" ht="20.100000000000001" customHeight="1">
      <c r="A65" s="18"/>
      <c r="B65" s="18"/>
      <c r="C65" s="18"/>
      <c r="D65" s="18"/>
      <c r="E65" s="18"/>
      <c r="F65" s="18"/>
    </row>
    <row r="66" spans="1:11" s="1" customFormat="1" ht="20.100000000000001" customHeight="1">
      <c r="A66" s="18"/>
      <c r="B66" s="18"/>
      <c r="C66" s="18"/>
      <c r="D66" s="18"/>
      <c r="E66" s="18"/>
      <c r="F66" s="18"/>
    </row>
    <row r="67" spans="1:11" s="1" customFormat="1" ht="20.100000000000001" customHeight="1">
      <c r="A67" s="18"/>
      <c r="B67" s="18"/>
      <c r="C67" s="18"/>
      <c r="D67" s="18"/>
      <c r="E67" s="18"/>
      <c r="F67" s="18"/>
    </row>
    <row r="68" spans="1:11" s="1" customFormat="1" ht="20.100000000000001" customHeight="1">
      <c r="A68" s="18"/>
      <c r="B68" s="18"/>
      <c r="C68" s="18"/>
      <c r="D68" s="18"/>
      <c r="E68" s="18"/>
      <c r="F68" s="18"/>
    </row>
    <row r="69" spans="1:11" s="1" customFormat="1" ht="20.100000000000001" customHeight="1">
      <c r="A69" s="18"/>
      <c r="B69" s="18"/>
      <c r="C69" s="18"/>
      <c r="D69" s="18"/>
      <c r="E69" s="18"/>
      <c r="F69" s="18"/>
    </row>
    <row r="70" spans="1:11" s="1" customFormat="1" ht="20.100000000000001" customHeight="1">
      <c r="A70" s="18"/>
      <c r="B70" s="18"/>
      <c r="C70" s="18"/>
      <c r="D70" s="18"/>
      <c r="E70" s="18"/>
      <c r="F70" s="18"/>
    </row>
    <row r="71" spans="1:11" s="1" customFormat="1" ht="20.100000000000001" customHeight="1">
      <c r="A71" s="18"/>
      <c r="B71" s="18"/>
      <c r="C71" s="18"/>
      <c r="D71" s="18"/>
      <c r="E71" s="18"/>
      <c r="F71" s="18"/>
    </row>
    <row r="72" spans="1:11" s="1" customFormat="1" ht="20.100000000000001" customHeight="1">
      <c r="A72" s="18"/>
      <c r="B72" s="18"/>
      <c r="C72" s="18"/>
      <c r="D72" s="18"/>
      <c r="E72" s="18"/>
      <c r="F72" s="18"/>
    </row>
    <row r="73" spans="1:11" s="1" customFormat="1" ht="19.5">
      <c r="A73" s="18"/>
      <c r="B73" s="18"/>
      <c r="C73" s="18"/>
      <c r="D73" s="18"/>
      <c r="E73" s="18"/>
      <c r="F73" s="18"/>
    </row>
    <row r="74" spans="1:11" s="23" customFormat="1" ht="35.1" customHeight="1">
      <c r="A74" s="344" t="s">
        <v>171</v>
      </c>
      <c r="B74" s="344"/>
      <c r="C74" s="344"/>
      <c r="D74" s="344"/>
      <c r="E74" s="344"/>
      <c r="F74" s="344"/>
      <c r="G74" s="344"/>
      <c r="H74" s="344"/>
      <c r="I74" s="344"/>
      <c r="J74" s="344"/>
      <c r="K74" s="344"/>
    </row>
    <row r="75" spans="1:11" s="1" customFormat="1" ht="20.100000000000001" customHeight="1">
      <c r="A75" s="18"/>
      <c r="B75" s="18"/>
      <c r="C75" s="18"/>
      <c r="D75" s="18"/>
      <c r="E75" s="18"/>
      <c r="F75" s="18"/>
    </row>
    <row r="76" spans="1:11" s="1" customFormat="1" ht="20.100000000000001" customHeight="1">
      <c r="A76" s="18"/>
      <c r="B76" s="18"/>
      <c r="C76" s="18"/>
      <c r="D76" s="18"/>
      <c r="E76" s="18"/>
      <c r="F76" s="18"/>
    </row>
    <row r="77" spans="1:11" s="1" customFormat="1" ht="20.100000000000001" customHeight="1">
      <c r="A77" s="18"/>
      <c r="B77" s="18"/>
      <c r="C77" s="18"/>
      <c r="D77" s="18"/>
      <c r="E77" s="18"/>
      <c r="F77" s="18"/>
    </row>
    <row r="78" spans="1:11" s="1" customFormat="1" ht="20.100000000000001" customHeight="1">
      <c r="A78" s="18"/>
      <c r="B78" s="18"/>
      <c r="C78" s="18"/>
      <c r="D78" s="18"/>
      <c r="E78" s="18"/>
      <c r="F78" s="18"/>
    </row>
    <row r="79" spans="1:11" s="1" customFormat="1" ht="20.100000000000001" customHeight="1">
      <c r="A79" s="18"/>
      <c r="B79" s="18"/>
      <c r="C79" s="18"/>
      <c r="D79" s="18"/>
      <c r="E79" s="18"/>
      <c r="F79" s="18"/>
    </row>
    <row r="80" spans="1:11" s="1" customFormat="1" ht="20.100000000000001" customHeight="1">
      <c r="A80" s="18"/>
      <c r="B80" s="18"/>
      <c r="C80" s="18"/>
      <c r="D80" s="18"/>
      <c r="E80" s="18"/>
      <c r="F80" s="18"/>
    </row>
    <row r="81" spans="1:6" s="1" customFormat="1" ht="20.100000000000001" customHeight="1">
      <c r="A81" s="18"/>
      <c r="B81" s="18"/>
      <c r="C81" s="18"/>
      <c r="D81" s="18"/>
      <c r="E81" s="18"/>
      <c r="F81" s="18"/>
    </row>
    <row r="82" spans="1:6" s="1" customFormat="1" ht="20.100000000000001" customHeight="1">
      <c r="A82" s="18"/>
      <c r="B82" s="18"/>
      <c r="C82" s="18"/>
      <c r="D82" s="18"/>
      <c r="E82" s="18"/>
      <c r="F82" s="18"/>
    </row>
    <row r="83" spans="1:6" s="1" customFormat="1" ht="20.100000000000001" customHeight="1">
      <c r="A83" s="18"/>
      <c r="B83" s="18"/>
      <c r="C83" s="18"/>
      <c r="D83" s="18"/>
      <c r="E83" s="18"/>
      <c r="F83" s="18"/>
    </row>
    <row r="84" spans="1:6" s="1" customFormat="1" ht="20.100000000000001" customHeight="1">
      <c r="A84" s="18"/>
      <c r="B84" s="18"/>
      <c r="C84" s="18"/>
      <c r="D84" s="18"/>
      <c r="E84" s="18"/>
      <c r="F84" s="18"/>
    </row>
    <row r="85" spans="1:6" s="1" customFormat="1" ht="20.100000000000001" customHeight="1">
      <c r="A85" s="18"/>
      <c r="B85" s="18"/>
      <c r="C85" s="18"/>
      <c r="D85" s="18"/>
      <c r="E85" s="18"/>
      <c r="F85" s="18"/>
    </row>
    <row r="86" spans="1:6" s="1" customFormat="1" ht="20.100000000000001" customHeight="1">
      <c r="A86" s="18"/>
      <c r="B86" s="18"/>
      <c r="C86" s="18"/>
      <c r="D86" s="18"/>
      <c r="E86" s="18"/>
      <c r="F86" s="18"/>
    </row>
    <row r="87" spans="1:6" s="1" customFormat="1" ht="20.100000000000001" customHeight="1">
      <c r="A87" s="18"/>
      <c r="B87" s="18"/>
      <c r="C87" s="18"/>
      <c r="D87" s="18"/>
      <c r="E87" s="18"/>
      <c r="F87" s="18"/>
    </row>
    <row r="88" spans="1:6" s="1" customFormat="1" ht="20.100000000000001" customHeight="1">
      <c r="A88" s="18"/>
      <c r="B88" s="18"/>
      <c r="C88" s="18"/>
      <c r="D88" s="18"/>
      <c r="E88" s="18"/>
      <c r="F88" s="18"/>
    </row>
    <row r="89" spans="1:6" s="1" customFormat="1" ht="20.100000000000001" customHeight="1">
      <c r="A89" s="18"/>
      <c r="B89" s="18"/>
      <c r="C89" s="18"/>
      <c r="D89" s="18"/>
      <c r="E89" s="18"/>
      <c r="F89" s="18"/>
    </row>
    <row r="90" spans="1:6" s="1" customFormat="1" ht="20.100000000000001" customHeight="1">
      <c r="A90" s="18"/>
      <c r="B90" s="18"/>
      <c r="C90" s="18"/>
      <c r="D90" s="18"/>
      <c r="E90" s="18"/>
      <c r="F90" s="18"/>
    </row>
    <row r="91" spans="1:6" s="1" customFormat="1" ht="20.100000000000001" customHeight="1">
      <c r="A91" s="18"/>
      <c r="B91" s="18"/>
      <c r="C91" s="18"/>
      <c r="D91" s="18"/>
      <c r="E91" s="18"/>
      <c r="F91" s="18"/>
    </row>
    <row r="92" spans="1:6" s="1" customFormat="1" ht="20.100000000000001" customHeight="1">
      <c r="A92" s="18"/>
      <c r="B92" s="18"/>
      <c r="C92" s="18"/>
      <c r="D92" s="18"/>
      <c r="E92" s="18"/>
      <c r="F92" s="18"/>
    </row>
    <row r="93" spans="1:6" s="1" customFormat="1" ht="20.100000000000001" customHeight="1">
      <c r="A93" s="18"/>
      <c r="B93" s="18"/>
      <c r="C93" s="18"/>
      <c r="D93" s="18"/>
      <c r="E93" s="18"/>
      <c r="F93" s="18"/>
    </row>
    <row r="94" spans="1:6" s="1" customFormat="1" ht="20.100000000000001" customHeight="1">
      <c r="A94" s="18"/>
      <c r="B94" s="18"/>
      <c r="C94" s="18"/>
      <c r="D94" s="18"/>
      <c r="E94" s="18"/>
      <c r="F94" s="18"/>
    </row>
    <row r="95" spans="1:6" s="1" customFormat="1" ht="20.100000000000001" customHeight="1">
      <c r="A95" s="18"/>
      <c r="B95" s="18"/>
      <c r="C95" s="18"/>
      <c r="D95" s="18"/>
      <c r="E95" s="18"/>
      <c r="F95" s="18"/>
    </row>
    <row r="96" spans="1:6" s="1" customFormat="1" ht="20.100000000000001" customHeight="1">
      <c r="A96" s="18"/>
      <c r="B96" s="18"/>
      <c r="C96" s="18"/>
      <c r="D96" s="18"/>
      <c r="E96" s="18"/>
      <c r="F96" s="18"/>
    </row>
    <row r="97" spans="1:6" s="1" customFormat="1" ht="20.100000000000001" customHeight="1">
      <c r="A97" s="18"/>
      <c r="B97" s="18"/>
      <c r="C97" s="18"/>
      <c r="D97" s="18"/>
      <c r="E97" s="18"/>
      <c r="F97" s="18"/>
    </row>
    <row r="98" spans="1:6" ht="20.100000000000001" customHeight="1"/>
    <row r="99" spans="1:6" ht="20.100000000000001" customHeight="1"/>
    <row r="100" spans="1:6" ht="20.100000000000001" customHeight="1"/>
    <row r="101" spans="1:6" ht="20.100000000000001" customHeight="1"/>
    <row r="102" spans="1:6" ht="20.100000000000001" customHeight="1"/>
    <row r="103" spans="1:6" ht="20.100000000000001" customHeight="1"/>
    <row r="104" spans="1:6" ht="20.100000000000001" customHeight="1"/>
    <row r="105" spans="1:6" ht="20.100000000000001" customHeight="1"/>
    <row r="106" spans="1:6" ht="20.100000000000001" customHeight="1"/>
    <row r="107" spans="1:6" ht="20.100000000000001" customHeight="1"/>
    <row r="108" spans="1:6" ht="20.100000000000001" customHeight="1"/>
    <row r="109" spans="1:6" ht="20.100000000000001" customHeight="1"/>
    <row r="110" spans="1:6" ht="20.100000000000001" customHeight="1"/>
    <row r="111" spans="1:6" ht="20.100000000000001" customHeight="1"/>
    <row r="112" spans="1:6" ht="20.100000000000001" customHeight="1"/>
    <row r="113" ht="20.100000000000001" customHeight="1"/>
    <row r="114" ht="20.100000000000001" customHeight="1"/>
    <row r="115" ht="20.100000000000001" customHeight="1"/>
    <row r="116" ht="20.100000000000001" customHeight="1"/>
    <row r="117" ht="20.100000000000001" customHeight="1"/>
    <row r="118" ht="20.100000000000001" customHeight="1"/>
  </sheetData>
  <sheetProtection formatCells="0" formatColumns="0" formatRows="0" insertColumns="0" insertRows="0" insertHyperlinks="0" deleteColumns="0" deleteRows="0" sort="0" autoFilter="0" pivotTables="0"/>
  <mergeCells count="8">
    <mergeCell ref="A11:G11"/>
    <mergeCell ref="A40:G40"/>
    <mergeCell ref="A74:K74"/>
    <mergeCell ref="A1:F1"/>
    <mergeCell ref="D4:E4"/>
    <mergeCell ref="D3:E3"/>
    <mergeCell ref="B4:C4"/>
    <mergeCell ref="B3:C3"/>
  </mergeCells>
  <pageMargins left="0.511811024" right="0.14000000000000001" top="0.78740157499999996" bottom="0.78740157499999996" header="0.31496062000000002" footer="0.31496062000000002"/>
  <pageSetup paperSize="9" scale="33" fitToHeight="0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2" tint="-0.749992370372631"/>
  </sheetPr>
  <dimension ref="A1:AK396"/>
  <sheetViews>
    <sheetView zoomScale="55" zoomScaleNormal="55" workbookViewId="0">
      <pane ySplit="1" topLeftCell="A378" activePane="bottomLeft" state="frozen"/>
      <selection pane="bottomLeft" activeCell="F381" sqref="F381"/>
      <selection activeCell="L131" sqref="L131"/>
    </sheetView>
  </sheetViews>
  <sheetFormatPr defaultColWidth="9.140625" defaultRowHeight="30" customHeight="1"/>
  <cols>
    <col min="1" max="1" width="61.7109375" style="53" bestFit="1" customWidth="1"/>
    <col min="2" max="2" width="25.28515625" style="53" bestFit="1" customWidth="1"/>
    <col min="3" max="3" width="30.28515625" style="53" bestFit="1" customWidth="1"/>
    <col min="4" max="4" width="20.140625" style="53" bestFit="1" customWidth="1"/>
    <col min="5" max="5" width="23.5703125" style="53" bestFit="1" customWidth="1"/>
    <col min="6" max="6" width="22.7109375" style="53" customWidth="1"/>
    <col min="7" max="7" width="20.7109375" style="53" bestFit="1" customWidth="1"/>
    <col min="8" max="8" width="29.28515625" style="53" bestFit="1" customWidth="1"/>
    <col min="9" max="9" width="18.85546875" style="53" bestFit="1" customWidth="1"/>
    <col min="10" max="10" width="24" style="53" bestFit="1" customWidth="1"/>
    <col min="11" max="11" width="51.5703125" style="53" bestFit="1" customWidth="1"/>
    <col min="12" max="12" width="39.140625" style="53" bestFit="1" customWidth="1"/>
    <col min="13" max="13" width="36.28515625" style="53" bestFit="1" customWidth="1"/>
    <col min="14" max="14" width="19.42578125" style="57" bestFit="1" customWidth="1"/>
    <col min="15" max="15" width="24.85546875" style="53" bestFit="1" customWidth="1"/>
    <col min="16" max="16" width="38.85546875" style="53" bestFit="1" customWidth="1"/>
    <col min="17" max="17" width="29.42578125" style="53" bestFit="1" customWidth="1"/>
    <col min="18" max="18" width="43.7109375" style="53" bestFit="1" customWidth="1"/>
    <col min="19" max="19" width="29.42578125" style="53" bestFit="1" customWidth="1"/>
    <col min="20" max="20" width="43.28515625" style="53" bestFit="1" customWidth="1"/>
    <col min="21" max="21" width="31.5703125" style="53" bestFit="1" customWidth="1"/>
    <col min="22" max="22" width="26.85546875" style="53" bestFit="1" customWidth="1"/>
    <col min="23" max="23" width="23.7109375" style="53" bestFit="1" customWidth="1"/>
    <col min="24" max="24" width="38" style="53" bestFit="1" customWidth="1"/>
    <col min="25" max="25" width="28.42578125" style="53" bestFit="1" customWidth="1"/>
    <col min="26" max="26" width="61.7109375" style="53" bestFit="1" customWidth="1"/>
    <col min="27" max="27" width="39.42578125" style="53" bestFit="1" customWidth="1"/>
    <col min="28" max="28" width="49.42578125" style="53" bestFit="1" customWidth="1"/>
    <col min="29" max="29" width="29.42578125" style="53" bestFit="1" customWidth="1"/>
    <col min="30" max="30" width="43" style="53" bestFit="1" customWidth="1"/>
    <col min="31" max="32" width="42.42578125" style="53" bestFit="1" customWidth="1"/>
    <col min="33" max="33" width="28" style="57" bestFit="1" customWidth="1"/>
    <col min="34" max="34" width="55.42578125" style="53" bestFit="1" customWidth="1"/>
    <col min="35" max="35" width="25.5703125" style="53" customWidth="1"/>
    <col min="36" max="36" width="23.5703125" style="53" bestFit="1" customWidth="1"/>
    <col min="37" max="37" width="9.140625" style="174"/>
    <col min="38" max="16384" width="9.140625" style="53"/>
  </cols>
  <sheetData>
    <row r="1" spans="1:37" ht="33" customHeight="1">
      <c r="A1" s="127" t="s">
        <v>172</v>
      </c>
      <c r="B1" s="127" t="s">
        <v>173</v>
      </c>
      <c r="C1" s="127" t="s">
        <v>174</v>
      </c>
      <c r="D1" s="127" t="s">
        <v>175</v>
      </c>
      <c r="E1" s="127" t="s">
        <v>176</v>
      </c>
      <c r="F1" s="127" t="s">
        <v>177</v>
      </c>
      <c r="G1" s="127" t="s">
        <v>178</v>
      </c>
      <c r="H1" s="127" t="s">
        <v>179</v>
      </c>
      <c r="I1" s="127" t="s">
        <v>180</v>
      </c>
      <c r="J1" s="127" t="s">
        <v>181</v>
      </c>
      <c r="K1" s="127" t="s">
        <v>182</v>
      </c>
      <c r="L1" s="127" t="s">
        <v>183</v>
      </c>
      <c r="M1" s="127" t="s">
        <v>184</v>
      </c>
      <c r="N1" s="128" t="s">
        <v>1161</v>
      </c>
      <c r="O1" s="179" t="s">
        <v>46</v>
      </c>
      <c r="P1" s="180" t="s">
        <v>185</v>
      </c>
      <c r="Q1" s="181" t="s">
        <v>47</v>
      </c>
      <c r="R1" s="180" t="s">
        <v>2141</v>
      </c>
      <c r="S1" s="180" t="s">
        <v>69</v>
      </c>
      <c r="T1" s="180" t="s">
        <v>2142</v>
      </c>
      <c r="U1" s="182" t="s">
        <v>70</v>
      </c>
      <c r="V1" s="182" t="s">
        <v>2143</v>
      </c>
      <c r="W1" s="182" t="s">
        <v>71</v>
      </c>
      <c r="X1" s="180" t="s">
        <v>2144</v>
      </c>
      <c r="Y1" s="182" t="s">
        <v>2145</v>
      </c>
      <c r="Z1" s="180" t="s">
        <v>2146</v>
      </c>
      <c r="AA1" s="180" t="s">
        <v>73</v>
      </c>
      <c r="AB1" s="180" t="s">
        <v>2147</v>
      </c>
      <c r="AC1" s="180" t="s">
        <v>53</v>
      </c>
      <c r="AD1" s="180" t="s">
        <v>193</v>
      </c>
      <c r="AE1" s="183" t="s">
        <v>34</v>
      </c>
      <c r="AF1" s="183" t="s">
        <v>1165</v>
      </c>
      <c r="AG1" s="181" t="s">
        <v>196</v>
      </c>
      <c r="AH1" s="34" t="s">
        <v>200</v>
      </c>
      <c r="AI1" s="34" t="s">
        <v>199</v>
      </c>
      <c r="AJ1" s="34" t="s">
        <v>1589</v>
      </c>
      <c r="AK1" s="53"/>
    </row>
    <row r="2" spans="1:37" ht="30" customHeight="1">
      <c r="A2" s="162" t="s">
        <v>201</v>
      </c>
      <c r="B2" s="176">
        <v>2618417941</v>
      </c>
      <c r="C2" s="176" t="s">
        <v>142</v>
      </c>
      <c r="D2" s="176" t="s">
        <v>68</v>
      </c>
      <c r="E2" s="176" t="s">
        <v>5</v>
      </c>
      <c r="F2" s="176" t="s">
        <v>216</v>
      </c>
      <c r="G2" s="176">
        <v>2</v>
      </c>
      <c r="H2" s="176" t="s">
        <v>217</v>
      </c>
      <c r="I2" s="176" t="s">
        <v>218</v>
      </c>
      <c r="J2" s="176" t="s">
        <v>2148</v>
      </c>
      <c r="K2" s="176" t="s">
        <v>217</v>
      </c>
      <c r="L2" s="204">
        <v>46178.586111111108</v>
      </c>
      <c r="M2" s="204">
        <v>46178.598611111112</v>
      </c>
      <c r="N2" s="176" t="s">
        <v>2149</v>
      </c>
      <c r="O2" s="154" t="s">
        <v>207</v>
      </c>
      <c r="P2" s="56"/>
      <c r="Q2" s="143" t="s">
        <v>207</v>
      </c>
      <c r="R2" s="56"/>
      <c r="S2" s="143" t="s">
        <v>207</v>
      </c>
      <c r="T2" s="56"/>
      <c r="U2" s="143" t="s">
        <v>207</v>
      </c>
      <c r="V2" s="56"/>
      <c r="W2" s="143" t="s">
        <v>207</v>
      </c>
      <c r="X2" s="56"/>
      <c r="Y2" s="143" t="s">
        <v>207</v>
      </c>
      <c r="Z2" s="56"/>
      <c r="AA2" s="143" t="s">
        <v>207</v>
      </c>
      <c r="AB2" s="152"/>
      <c r="AC2" s="143" t="s">
        <v>207</v>
      </c>
      <c r="AD2" s="152"/>
      <c r="AE2" s="143" t="s">
        <v>207</v>
      </c>
      <c r="AF2" s="196" t="str">
        <f>IF(AND(O2="",Q2="",S2="",U2="",W2="",Y2="",AA2="",AC2=""),"",
IF(OR(    AND(O2&lt;&gt;"NA",O2&lt;&gt;"C",O2&lt;&gt;"NC",O2&lt;&gt;"SF",O2&lt;&gt;""),
    AND(Q2&lt;&gt;"NA",Q2&lt;&gt;"C",Q2&lt;&gt;"NC",Q2&lt;&gt;"SF",Q2&lt;&gt;""),
    AND(S2&lt;&gt;"NA",S2&lt;&gt;"C",S2&lt;&gt;"NC",S2&lt;&gt;"SF",S2&lt;&gt;""),
    AND(U2&lt;&gt;"NA",U2&lt;&gt;"C",U2&lt;&gt;"NC",U2&lt;&gt;"SF",U2&lt;&gt;""),
    AND(W2&lt;&gt;"NA",W2&lt;&gt;"C",W2&lt;&gt;"NC",W2&lt;&gt;"SF",W2&lt;&gt;""),
    AND(Y2&lt;&gt;"NA",Y2&lt;&gt;"C",Y2&lt;&gt;"NC",Y2&lt;&gt;"SF",Y2&lt;&gt;""),
    AND(AA2&lt;&gt;"NA",AA2&lt;&gt;"C",AA2&lt;&gt;"NC",AA2&lt;&gt;"SF",AA2&lt;&gt;""),
    AND(AC2&lt;&gt;"NA",AC2&lt;&gt;"C",AC2&lt;&gt;"NC",AC2&lt;&gt;"SF",AC2&lt;&gt;"")
),"FALSO",
IF(AND(O2="NA",Q2="NA",S2="NA",U2="NA",W2="NA",Y2="NA",AA2="NA",AC2="NA"),"NA",
IF(OR(O2="NC",Q2="NC",S2="NC",U2="NC",W2="NC",Y2="NC",AA2="NC",AC2="NC",
       O2="SF",Q2="SF",S2="SF",U2="SF",W2="SF",Y2="SF",AA2="SF",AC2="SF"),"NC",
IF(SUM(IF(O2="C",1,0),IF(Q2="C",1,0),IF(S2="C",1,0),IF(U2="C",1,0),IF(W2="C",1,0),IF(Y2="C",1,0),IF(AA2="C",1,0),IF(AC2="C",1,0))=1,"C","C")))))</f>
        <v>C</v>
      </c>
      <c r="AG2" s="93" t="str">
        <f>IF(AND(AE2="C",AF2="C"),"UTILIZOU O PDA CORRETAMENTE",IF(AND(AE2="C",AF2="NC"),"UTILIZOU O PDA CORRETAMENTE. NÃO HÁ FOTOS DE TODAS AS ETAPAS",IF(AND(AE2="NC",AF2="NC"),"NÃO UTILIZOU O PDA",IF(AND(AE2="NA",AF2="NA"),"NÃO AVALIADO POR FALHA DE SINCRONISMO"))))</f>
        <v>UTILIZOU O PDA CORRETAMENTE</v>
      </c>
      <c r="AH2" s="160" t="s">
        <v>39</v>
      </c>
      <c r="AI2" s="149" t="str">
        <f>E2</f>
        <v>SÃO PAULO</v>
      </c>
      <c r="AJ2" s="149" t="s">
        <v>6</v>
      </c>
      <c r="AK2" s="53"/>
    </row>
    <row r="3" spans="1:37" ht="30" customHeight="1">
      <c r="A3" s="162" t="s">
        <v>201</v>
      </c>
      <c r="B3" s="176">
        <v>2619140237</v>
      </c>
      <c r="C3" s="176" t="s">
        <v>139</v>
      </c>
      <c r="D3" s="176" t="s">
        <v>68</v>
      </c>
      <c r="E3" s="176" t="s">
        <v>5</v>
      </c>
      <c r="F3" s="176" t="s">
        <v>1265</v>
      </c>
      <c r="G3" s="176">
        <v>10</v>
      </c>
      <c r="H3" s="176" t="s">
        <v>217</v>
      </c>
      <c r="I3" s="176" t="s">
        <v>432</v>
      </c>
      <c r="J3" s="176" t="s">
        <v>2150</v>
      </c>
      <c r="K3" s="176" t="s">
        <v>217</v>
      </c>
      <c r="L3" s="204">
        <v>46155.409722222219</v>
      </c>
      <c r="M3" s="204">
        <v>46155.414583333331</v>
      </c>
      <c r="N3" s="176" t="s">
        <v>2151</v>
      </c>
      <c r="O3" s="154" t="s">
        <v>207</v>
      </c>
      <c r="P3" s="56"/>
      <c r="Q3" s="143" t="s">
        <v>207</v>
      </c>
      <c r="R3" s="56"/>
      <c r="S3" s="143" t="s">
        <v>207</v>
      </c>
      <c r="T3" s="56"/>
      <c r="U3" s="143" t="s">
        <v>207</v>
      </c>
      <c r="V3" s="56"/>
      <c r="W3" s="143" t="s">
        <v>207</v>
      </c>
      <c r="X3" s="56"/>
      <c r="Y3" s="143" t="s">
        <v>230</v>
      </c>
      <c r="Z3" s="56"/>
      <c r="AA3" s="143" t="s">
        <v>207</v>
      </c>
      <c r="AB3" s="152"/>
      <c r="AC3" s="143" t="s">
        <v>207</v>
      </c>
      <c r="AD3" s="152"/>
      <c r="AE3" s="143" t="s">
        <v>207</v>
      </c>
      <c r="AF3" s="196" t="str">
        <f>IF(AND(O3="",Q3="",S3="",U3="",W3="",Y3="",AA3="",AC3=""),"",
IF(OR(    AND(O3&lt;&gt;"NA",O3&lt;&gt;"C",O3&lt;&gt;"NC",O3&lt;&gt;"SF",O3&lt;&gt;""),
    AND(Q3&lt;&gt;"NA",Q3&lt;&gt;"C",Q3&lt;&gt;"NC",Q3&lt;&gt;"SF",Q3&lt;&gt;""),
    AND(S3&lt;&gt;"NA",S3&lt;&gt;"C",S3&lt;&gt;"NC",S3&lt;&gt;"SF",S3&lt;&gt;""),
    AND(U3&lt;&gt;"NA",U3&lt;&gt;"C",U3&lt;&gt;"NC",U3&lt;&gt;"SF",U3&lt;&gt;""),
    AND(W3&lt;&gt;"NA",W3&lt;&gt;"C",W3&lt;&gt;"NC",W3&lt;&gt;"SF",W3&lt;&gt;""),
    AND(Y3&lt;&gt;"NA",Y3&lt;&gt;"C",Y3&lt;&gt;"NC",Y3&lt;&gt;"SF",Y3&lt;&gt;""),
    AND(AA3&lt;&gt;"NA",AA3&lt;&gt;"C",AA3&lt;&gt;"NC",AA3&lt;&gt;"SF",AA3&lt;&gt;""),
    AND(AC3&lt;&gt;"NA",AC3&lt;&gt;"C",AC3&lt;&gt;"NC",AC3&lt;&gt;"SF",AC3&lt;&gt;"")
),"FALSO",
IF(AND(O3="NA",Q3="NA",S3="NA",U3="NA",W3="NA",Y3="NA",AA3="NA",AC3="NA"),"NA",
IF(OR(O3="NC",Q3="NC",S3="NC",U3="NC",W3="NC",Y3="NC",AA3="NC",AC3="NC",
       O3="SF",Q3="SF",S3="SF",U3="SF",W3="SF",Y3="SF",AA3="SF",AC3="SF"),"NC",
IF(SUM(IF(O3="C",1,0),IF(Q3="C",1,0),IF(S3="C",1,0),IF(U3="C",1,0),IF(W3="C",1,0),IF(Y3="C",1,0),IF(AA3="C",1,0),IF(AC3="C",1,0))=1,"C","C")))))</f>
        <v>NC</v>
      </c>
      <c r="AG3" s="93" t="str">
        <f>IF(AND(AE3="C",AF3="C"),"UTILIZOU O PDA CORRETAMENTE",IF(AND(AE3="C",AF3="NC"),"UTILIZOU O PDA CORRETAMENTE. NÃO HÁ FOTOS DE TODAS AS ETAPAS",IF(AND(AE3="NC",AF3="NC"),"NÃO UTILIZOU O PDA",IF(AND(AE3="NA",AF3="NA"),"NÃO AVALIADO POR FALHA DE SINCRONISMO"))))</f>
        <v>UTILIZOU O PDA CORRETAMENTE. NÃO HÁ FOTOS DE TODAS AS ETAPAS</v>
      </c>
      <c r="AH3" s="160" t="s">
        <v>60</v>
      </c>
      <c r="AI3" s="149" t="str">
        <f>E3</f>
        <v>SÃO PAULO</v>
      </c>
      <c r="AJ3" s="149" t="s">
        <v>6</v>
      </c>
      <c r="AK3" s="53"/>
    </row>
    <row r="4" spans="1:37" ht="30" customHeight="1">
      <c r="A4" s="249" t="s">
        <v>201</v>
      </c>
      <c r="B4" s="250">
        <v>2621450576</v>
      </c>
      <c r="C4" s="250" t="s">
        <v>141</v>
      </c>
      <c r="D4" s="250" t="s">
        <v>68</v>
      </c>
      <c r="E4" s="250" t="s">
        <v>5</v>
      </c>
      <c r="F4" s="250" t="s">
        <v>877</v>
      </c>
      <c r="G4" s="250">
        <v>25</v>
      </c>
      <c r="H4" s="250" t="s">
        <v>217</v>
      </c>
      <c r="I4" s="250" t="s">
        <v>383</v>
      </c>
      <c r="J4" s="250" t="s">
        <v>2150</v>
      </c>
      <c r="K4" s="250" t="s">
        <v>217</v>
      </c>
      <c r="L4" s="251">
        <v>46163.521527777775</v>
      </c>
      <c r="M4" s="251">
        <v>46163.527083333334</v>
      </c>
      <c r="N4" s="250" t="s">
        <v>2151</v>
      </c>
      <c r="O4" s="274" t="s">
        <v>207</v>
      </c>
      <c r="P4" s="276"/>
      <c r="Q4" s="277" t="s">
        <v>231</v>
      </c>
      <c r="R4" s="276" t="s">
        <v>2152</v>
      </c>
      <c r="S4" s="277" t="s">
        <v>207</v>
      </c>
      <c r="T4" s="276"/>
      <c r="U4" s="277" t="s">
        <v>230</v>
      </c>
      <c r="V4" s="276"/>
      <c r="W4" s="277" t="s">
        <v>207</v>
      </c>
      <c r="X4" s="276"/>
      <c r="Y4" s="277" t="s">
        <v>207</v>
      </c>
      <c r="Z4" s="276"/>
      <c r="AA4" s="277" t="s">
        <v>207</v>
      </c>
      <c r="AB4" s="278"/>
      <c r="AC4" s="277" t="s">
        <v>231</v>
      </c>
      <c r="AD4" s="278" t="s">
        <v>2153</v>
      </c>
      <c r="AE4" s="277" t="s">
        <v>207</v>
      </c>
      <c r="AF4" s="256" t="str">
        <f>IF(AND(O4="",Q4="",S4="",U4="",W4="",Y4="",AA4="",AC4=""),"",
IF(OR(    AND(O4&lt;&gt;"NA",O4&lt;&gt;"C",O4&lt;&gt;"NC",O4&lt;&gt;"SF",O4&lt;&gt;""),
    AND(Q4&lt;&gt;"NA",Q4&lt;&gt;"C",Q4&lt;&gt;"NC",Q4&lt;&gt;"SF",Q4&lt;&gt;""),
    AND(S4&lt;&gt;"NA",S4&lt;&gt;"C",S4&lt;&gt;"NC",S4&lt;&gt;"SF",S4&lt;&gt;""),
    AND(U4&lt;&gt;"NA",U4&lt;&gt;"C",U4&lt;&gt;"NC",U4&lt;&gt;"SF",U4&lt;&gt;""),
    AND(W4&lt;&gt;"NA",W4&lt;&gt;"C",W4&lt;&gt;"NC",W4&lt;&gt;"SF",W4&lt;&gt;""),
    AND(Y4&lt;&gt;"NA",Y4&lt;&gt;"C",Y4&lt;&gt;"NC",Y4&lt;&gt;"SF",Y4&lt;&gt;""),
    AND(AA4&lt;&gt;"NA",AA4&lt;&gt;"C",AA4&lt;&gt;"NC",AA4&lt;&gt;"SF",AA4&lt;&gt;""),
    AND(AC4&lt;&gt;"NA",AC4&lt;&gt;"C",AC4&lt;&gt;"NC",AC4&lt;&gt;"SF",AC4&lt;&gt;"")
),"FALSO",
IF(AND(O4="NA",Q4="NA",S4="NA",U4="NA",W4="NA",Y4="NA",AA4="NA",AC4="NA"),"NA",
IF(OR(O4="NC",Q4="NC",S4="NC",U4="NC",W4="NC",Y4="NC",AA4="NC",AC4="NC",
       O4="SF",Q4="SF",S4="SF",U4="SF",W4="SF",Y4="SF",AA4="SF",AC4="SF"),"NC",
IF(SUM(IF(O4="C",1,0),IF(Q4="C",1,0),IF(S4="C",1,0),IF(U4="C",1,0),IF(W4="C",1,0),IF(Y4="C",1,0),IF(AA4="C",1,0),IF(AC4="C",1,0))=1,"C","C")))))</f>
        <v>NC</v>
      </c>
      <c r="AG4" s="257" t="str">
        <f>IF(AND(AE4="C",AF4="C"),"UTILIZOU O PDA CORRETAMENTE",IF(AND(AE4="C",AF4="NC"),"UTILIZOU O PDA CORRETAMENTE. NÃO HÁ FOTOS DE TODAS AS ETAPAS",IF(AND(AE4="NC",AF4="NC"),"NÃO UTILIZOU O PDA",IF(AND(AE4="NA",AF4="NA"),"NÃO AVALIADO POR FALHA DE SINCRONISMO"))))</f>
        <v>UTILIZOU O PDA CORRETAMENTE. NÃO HÁ FOTOS DE TODAS AS ETAPAS</v>
      </c>
      <c r="AH4" s="279"/>
      <c r="AI4" s="259" t="str">
        <f>E4</f>
        <v>SÃO PAULO</v>
      </c>
      <c r="AJ4" s="259" t="s">
        <v>6</v>
      </c>
      <c r="AK4" s="53"/>
    </row>
    <row r="5" spans="1:37" ht="30" customHeight="1">
      <c r="A5" s="162" t="s">
        <v>201</v>
      </c>
      <c r="B5" s="176">
        <v>2619140417</v>
      </c>
      <c r="C5" s="176" t="s">
        <v>141</v>
      </c>
      <c r="D5" s="176" t="s">
        <v>68</v>
      </c>
      <c r="E5" s="176" t="s">
        <v>5</v>
      </c>
      <c r="F5" s="176" t="s">
        <v>1509</v>
      </c>
      <c r="G5" s="176">
        <v>67</v>
      </c>
      <c r="H5" s="176" t="s">
        <v>217</v>
      </c>
      <c r="I5" s="176" t="s">
        <v>432</v>
      </c>
      <c r="J5" s="176" t="s">
        <v>2150</v>
      </c>
      <c r="K5" s="176" t="s">
        <v>217</v>
      </c>
      <c r="L5" s="204">
        <v>46270.492361111108</v>
      </c>
      <c r="M5" s="204">
        <v>46270.497916666667</v>
      </c>
      <c r="N5" s="176" t="s">
        <v>2149</v>
      </c>
      <c r="O5" s="154" t="s">
        <v>207</v>
      </c>
      <c r="P5" s="56"/>
      <c r="Q5" s="143" t="s">
        <v>231</v>
      </c>
      <c r="R5" s="56" t="s">
        <v>2154</v>
      </c>
      <c r="S5" s="143" t="s">
        <v>230</v>
      </c>
      <c r="T5" s="56"/>
      <c r="U5" s="143" t="s">
        <v>207</v>
      </c>
      <c r="V5" s="56"/>
      <c r="W5" s="143" t="s">
        <v>207</v>
      </c>
      <c r="X5" s="56"/>
      <c r="Y5" s="143" t="s">
        <v>207</v>
      </c>
      <c r="Z5" s="56"/>
      <c r="AA5" s="143" t="s">
        <v>207</v>
      </c>
      <c r="AB5" s="152"/>
      <c r="AC5" s="143" t="s">
        <v>231</v>
      </c>
      <c r="AD5" s="152" t="s">
        <v>388</v>
      </c>
      <c r="AE5" s="143" t="s">
        <v>207</v>
      </c>
      <c r="AF5" s="196" t="str">
        <f>IF(AND(O5="",Q5="",S5="",U5="",W5="",Y5="",AA5="",AC5=""),"",
IF(OR(    AND(O5&lt;&gt;"NA",O5&lt;&gt;"C",O5&lt;&gt;"NC",O5&lt;&gt;"SF",O5&lt;&gt;""),
    AND(Q5&lt;&gt;"NA",Q5&lt;&gt;"C",Q5&lt;&gt;"NC",Q5&lt;&gt;"SF",Q5&lt;&gt;""),
    AND(S5&lt;&gt;"NA",S5&lt;&gt;"C",S5&lt;&gt;"NC",S5&lt;&gt;"SF",S5&lt;&gt;""),
    AND(U5&lt;&gt;"NA",U5&lt;&gt;"C",U5&lt;&gt;"NC",U5&lt;&gt;"SF",U5&lt;&gt;""),
    AND(W5&lt;&gt;"NA",W5&lt;&gt;"C",W5&lt;&gt;"NC",W5&lt;&gt;"SF",W5&lt;&gt;""),
    AND(Y5&lt;&gt;"NA",Y5&lt;&gt;"C",Y5&lt;&gt;"NC",Y5&lt;&gt;"SF",Y5&lt;&gt;""),
    AND(AA5&lt;&gt;"NA",AA5&lt;&gt;"C",AA5&lt;&gt;"NC",AA5&lt;&gt;"SF",AA5&lt;&gt;""),
    AND(AC5&lt;&gt;"NA",AC5&lt;&gt;"C",AC5&lt;&gt;"NC",AC5&lt;&gt;"SF",AC5&lt;&gt;"")
),"FALSO",
IF(AND(O5="NA",Q5="NA",S5="NA",U5="NA",W5="NA",Y5="NA",AA5="NA",AC5="NA"),"NA",
IF(OR(O5="NC",Q5="NC",S5="NC",U5="NC",W5="NC",Y5="NC",AA5="NC",AC5="NC",
       O5="SF",Q5="SF",S5="SF",U5="SF",W5="SF",Y5="SF",AA5="SF",AC5="SF"),"NC",
IF(SUM(IF(O5="C",1,0),IF(Q5="C",1,0),IF(S5="C",1,0),IF(U5="C",1,0),IF(W5="C",1,0),IF(Y5="C",1,0),IF(AA5="C",1,0),IF(AC5="C",1,0))=1,"C","C")))))</f>
        <v>NC</v>
      </c>
      <c r="AG5" s="93" t="str">
        <f>IF(AND(AE5="C",AF5="C"),"UTILIZOU O PDA CORRETAMENTE",IF(AND(AE5="C",AF5="NC"),"UTILIZOU O PDA CORRETAMENTE. NÃO HÁ FOTOS DE TODAS AS ETAPAS",IF(AND(AE5="NC",AF5="NC"),"NÃO UTILIZOU O PDA",IF(AND(AE5="NA",AF5="NA"),"NÃO AVALIADO POR FALHA DE SINCRONISMO"))))</f>
        <v>UTILIZOU O PDA CORRETAMENTE. NÃO HÁ FOTOS DE TODAS AS ETAPAS</v>
      </c>
      <c r="AH5" s="160" t="s">
        <v>60</v>
      </c>
      <c r="AI5" s="149" t="str">
        <f>E5</f>
        <v>SÃO PAULO</v>
      </c>
      <c r="AJ5" s="149" t="s">
        <v>6</v>
      </c>
      <c r="AK5" s="53"/>
    </row>
    <row r="6" spans="1:37" ht="30" customHeight="1">
      <c r="A6" s="162" t="s">
        <v>201</v>
      </c>
      <c r="B6" s="176">
        <v>2619140517</v>
      </c>
      <c r="C6" s="176" t="s">
        <v>141</v>
      </c>
      <c r="D6" s="176" t="s">
        <v>68</v>
      </c>
      <c r="E6" s="176" t="s">
        <v>5</v>
      </c>
      <c r="F6" s="176" t="s">
        <v>1509</v>
      </c>
      <c r="G6" s="176">
        <v>51</v>
      </c>
      <c r="H6" s="176" t="s">
        <v>217</v>
      </c>
      <c r="I6" s="176" t="s">
        <v>432</v>
      </c>
      <c r="J6" s="176" t="s">
        <v>2150</v>
      </c>
      <c r="K6" s="176" t="s">
        <v>217</v>
      </c>
      <c r="L6" s="204">
        <v>46270.506944444445</v>
      </c>
      <c r="M6" s="204">
        <v>46270.515277777777</v>
      </c>
      <c r="N6" s="176" t="s">
        <v>2149</v>
      </c>
      <c r="O6" s="154" t="s">
        <v>207</v>
      </c>
      <c r="P6" s="56"/>
      <c r="Q6" s="143" t="s">
        <v>231</v>
      </c>
      <c r="R6" s="56" t="s">
        <v>2154</v>
      </c>
      <c r="S6" s="143" t="s">
        <v>230</v>
      </c>
      <c r="T6" s="56"/>
      <c r="U6" s="143" t="s">
        <v>207</v>
      </c>
      <c r="V6" s="56"/>
      <c r="W6" s="143" t="s">
        <v>207</v>
      </c>
      <c r="X6" s="56"/>
      <c r="Y6" s="143" t="s">
        <v>207</v>
      </c>
      <c r="Z6" s="56"/>
      <c r="AA6" s="143" t="s">
        <v>207</v>
      </c>
      <c r="AB6" s="152"/>
      <c r="AC6" s="143" t="s">
        <v>231</v>
      </c>
      <c r="AD6" s="152" t="s">
        <v>388</v>
      </c>
      <c r="AE6" s="143" t="s">
        <v>207</v>
      </c>
      <c r="AF6" s="196" t="str">
        <f>IF(AND(O6="",Q6="",S6="",U6="",W6="",Y6="",AA6="",AC6=""),"",
IF(OR(    AND(O6&lt;&gt;"NA",O6&lt;&gt;"C",O6&lt;&gt;"NC",O6&lt;&gt;"SF",O6&lt;&gt;""),
    AND(Q6&lt;&gt;"NA",Q6&lt;&gt;"C",Q6&lt;&gt;"NC",Q6&lt;&gt;"SF",Q6&lt;&gt;""),
    AND(S6&lt;&gt;"NA",S6&lt;&gt;"C",S6&lt;&gt;"NC",S6&lt;&gt;"SF",S6&lt;&gt;""),
    AND(U6&lt;&gt;"NA",U6&lt;&gt;"C",U6&lt;&gt;"NC",U6&lt;&gt;"SF",U6&lt;&gt;""),
    AND(W6&lt;&gt;"NA",W6&lt;&gt;"C",W6&lt;&gt;"NC",W6&lt;&gt;"SF",W6&lt;&gt;""),
    AND(Y6&lt;&gt;"NA",Y6&lt;&gt;"C",Y6&lt;&gt;"NC",Y6&lt;&gt;"SF",Y6&lt;&gt;""),
    AND(AA6&lt;&gt;"NA",AA6&lt;&gt;"C",AA6&lt;&gt;"NC",AA6&lt;&gt;"SF",AA6&lt;&gt;""),
    AND(AC6&lt;&gt;"NA",AC6&lt;&gt;"C",AC6&lt;&gt;"NC",AC6&lt;&gt;"SF",AC6&lt;&gt;"")
),"FALSO",
IF(AND(O6="NA",Q6="NA",S6="NA",U6="NA",W6="NA",Y6="NA",AA6="NA",AC6="NA"),"NA",
IF(OR(O6="NC",Q6="NC",S6="NC",U6="NC",W6="NC",Y6="NC",AA6="NC",AC6="NC",
       O6="SF",Q6="SF",S6="SF",U6="SF",W6="SF",Y6="SF",AA6="SF",AC6="SF"),"NC",
IF(SUM(IF(O6="C",1,0),IF(Q6="C",1,0),IF(S6="C",1,0),IF(U6="C",1,0),IF(W6="C",1,0),IF(Y6="C",1,0),IF(AA6="C",1,0),IF(AC6="C",1,0))=1,"C","C")))))</f>
        <v>NC</v>
      </c>
      <c r="AG6" s="93" t="str">
        <f>IF(AND(AE6="C",AF6="C"),"UTILIZOU O PDA CORRETAMENTE",IF(AND(AE6="C",AF6="NC"),"UTILIZOU O PDA CORRETAMENTE. NÃO HÁ FOTOS DE TODAS AS ETAPAS",IF(AND(AE6="NC",AF6="NC"),"NÃO UTILIZOU O PDA",IF(AND(AE6="NA",AF6="NA"),"NÃO AVALIADO POR FALHA DE SINCRONISMO"))))</f>
        <v>UTILIZOU O PDA CORRETAMENTE. NÃO HÁ FOTOS DE TODAS AS ETAPAS</v>
      </c>
      <c r="AH6" s="160" t="s">
        <v>60</v>
      </c>
      <c r="AI6" s="149" t="str">
        <f>E6</f>
        <v>SÃO PAULO</v>
      </c>
      <c r="AJ6" s="149" t="s">
        <v>6</v>
      </c>
      <c r="AK6" s="53"/>
    </row>
    <row r="7" spans="1:37" ht="30" customHeight="1">
      <c r="A7" s="162" t="s">
        <v>201</v>
      </c>
      <c r="B7" s="176">
        <v>2620551073</v>
      </c>
      <c r="C7" s="176" t="s">
        <v>142</v>
      </c>
      <c r="D7" s="176" t="s">
        <v>68</v>
      </c>
      <c r="E7" s="176" t="s">
        <v>5</v>
      </c>
      <c r="F7" s="176" t="s">
        <v>232</v>
      </c>
      <c r="G7" s="176">
        <v>28</v>
      </c>
      <c r="H7" s="176" t="s">
        <v>208</v>
      </c>
      <c r="I7" s="176" t="s">
        <v>233</v>
      </c>
      <c r="J7" s="176" t="s">
        <v>2148</v>
      </c>
      <c r="K7" s="176" t="s">
        <v>2155</v>
      </c>
      <c r="L7" s="204">
        <v>46162.529861111114</v>
      </c>
      <c r="M7" s="204">
        <v>46162.53402777778</v>
      </c>
      <c r="N7" s="176" t="s">
        <v>2156</v>
      </c>
      <c r="O7" s="154" t="s">
        <v>207</v>
      </c>
      <c r="P7" s="56"/>
      <c r="Q7" s="143" t="s">
        <v>231</v>
      </c>
      <c r="R7" s="56" t="s">
        <v>2157</v>
      </c>
      <c r="S7" s="143" t="s">
        <v>207</v>
      </c>
      <c r="T7" s="56"/>
      <c r="U7" s="143" t="s">
        <v>207</v>
      </c>
      <c r="V7" s="56"/>
      <c r="W7" s="143" t="s">
        <v>207</v>
      </c>
      <c r="X7" s="56"/>
      <c r="Y7" s="143" t="s">
        <v>230</v>
      </c>
      <c r="Z7" s="56"/>
      <c r="AA7" s="143" t="s">
        <v>207</v>
      </c>
      <c r="AB7" s="152"/>
      <c r="AC7" s="143" t="s">
        <v>207</v>
      </c>
      <c r="AD7" s="152"/>
      <c r="AE7" s="143" t="s">
        <v>207</v>
      </c>
      <c r="AF7" s="196" t="str">
        <f>IF(AND(O7="",Q7="",S7="",U7="",W7="",Y7="",AA7="",AC7=""),"",
IF(OR(    AND(O7&lt;&gt;"NA",O7&lt;&gt;"C",O7&lt;&gt;"NC",O7&lt;&gt;"SF",O7&lt;&gt;""),
    AND(Q7&lt;&gt;"NA",Q7&lt;&gt;"C",Q7&lt;&gt;"NC",Q7&lt;&gt;"SF",Q7&lt;&gt;""),
    AND(S7&lt;&gt;"NA",S7&lt;&gt;"C",S7&lt;&gt;"NC",S7&lt;&gt;"SF",S7&lt;&gt;""),
    AND(U7&lt;&gt;"NA",U7&lt;&gt;"C",U7&lt;&gt;"NC",U7&lt;&gt;"SF",U7&lt;&gt;""),
    AND(W7&lt;&gt;"NA",W7&lt;&gt;"C",W7&lt;&gt;"NC",W7&lt;&gt;"SF",W7&lt;&gt;""),
    AND(Y7&lt;&gt;"NA",Y7&lt;&gt;"C",Y7&lt;&gt;"NC",Y7&lt;&gt;"SF",Y7&lt;&gt;""),
    AND(AA7&lt;&gt;"NA",AA7&lt;&gt;"C",AA7&lt;&gt;"NC",AA7&lt;&gt;"SF",AA7&lt;&gt;""),
    AND(AC7&lt;&gt;"NA",AC7&lt;&gt;"C",AC7&lt;&gt;"NC",AC7&lt;&gt;"SF",AC7&lt;&gt;"")
),"FALSO",
IF(AND(O7="NA",Q7="NA",S7="NA",U7="NA",W7="NA",Y7="NA",AA7="NA",AC7="NA"),"NA",
IF(OR(O7="NC",Q7="NC",S7="NC",U7="NC",W7="NC",Y7="NC",AA7="NC",AC7="NC",
       O7="SF",Q7="SF",S7="SF",U7="SF",W7="SF",Y7="SF",AA7="SF",AC7="SF"),"NC",
IF(SUM(IF(O7="C",1,0),IF(Q7="C",1,0),IF(S7="C",1,0),IF(U7="C",1,0),IF(W7="C",1,0),IF(Y7="C",1,0),IF(AA7="C",1,0),IF(AC7="C",1,0))=1,"C","C")))))</f>
        <v>NC</v>
      </c>
      <c r="AG7" s="93" t="str">
        <f>IF(AND(AE7="C",AF7="C"),"UTILIZOU O PDA CORRETAMENTE",IF(AND(AE7="C",AF7="NC"),"UTILIZOU O PDA CORRETAMENTE. NÃO HÁ FOTOS DE TODAS AS ETAPAS",IF(AND(AE7="NC",AF7="NC"),"NÃO UTILIZOU O PDA",IF(AND(AE7="NA",AF7="NA"),"NÃO AVALIADO POR FALHA DE SINCRONISMO"))))</f>
        <v>UTILIZOU O PDA CORRETAMENTE. NÃO HÁ FOTOS DE TODAS AS ETAPAS</v>
      </c>
      <c r="AH7" s="160" t="s">
        <v>39</v>
      </c>
      <c r="AI7" s="149" t="str">
        <f>E7</f>
        <v>SÃO PAULO</v>
      </c>
      <c r="AJ7" s="149" t="s">
        <v>6</v>
      </c>
      <c r="AK7" s="53"/>
    </row>
    <row r="8" spans="1:37" ht="30" customHeight="1">
      <c r="A8" s="162" t="s">
        <v>201</v>
      </c>
      <c r="B8" s="176">
        <v>2620367267</v>
      </c>
      <c r="C8" s="176" t="s">
        <v>141</v>
      </c>
      <c r="D8" s="176" t="s">
        <v>68</v>
      </c>
      <c r="E8" s="176" t="s">
        <v>5</v>
      </c>
      <c r="F8" s="176" t="s">
        <v>805</v>
      </c>
      <c r="G8" s="176">
        <v>86</v>
      </c>
      <c r="H8" s="176"/>
      <c r="I8" s="176" t="s">
        <v>332</v>
      </c>
      <c r="J8" s="176" t="s">
        <v>2150</v>
      </c>
      <c r="K8" s="176"/>
      <c r="L8" s="204">
        <v>46157.552083333336</v>
      </c>
      <c r="M8" s="204">
        <v>46157.558333333334</v>
      </c>
      <c r="N8" s="176" t="s">
        <v>2156</v>
      </c>
      <c r="O8" s="154" t="s">
        <v>207</v>
      </c>
      <c r="P8" s="56"/>
      <c r="Q8" s="143" t="s">
        <v>207</v>
      </c>
      <c r="R8" s="56"/>
      <c r="S8" s="143" t="s">
        <v>207</v>
      </c>
      <c r="T8" s="56"/>
      <c r="U8" s="143" t="s">
        <v>207</v>
      </c>
      <c r="V8" s="56"/>
      <c r="W8" s="143" t="s">
        <v>207</v>
      </c>
      <c r="X8" s="56"/>
      <c r="Y8" s="143" t="s">
        <v>207</v>
      </c>
      <c r="Z8" s="56"/>
      <c r="AA8" s="143" t="s">
        <v>207</v>
      </c>
      <c r="AB8" s="152"/>
      <c r="AC8" s="143" t="s">
        <v>207</v>
      </c>
      <c r="AD8" s="152"/>
      <c r="AE8" s="143" t="s">
        <v>207</v>
      </c>
      <c r="AF8" s="196" t="str">
        <f>IF(AND(O8="",Q8="",S8="",U8="",W8="",Y8="",AA8="",AC8=""),"",
IF(OR(    AND(O8&lt;&gt;"NA",O8&lt;&gt;"C",O8&lt;&gt;"NC",O8&lt;&gt;"SF",O8&lt;&gt;""),
    AND(Q8&lt;&gt;"NA",Q8&lt;&gt;"C",Q8&lt;&gt;"NC",Q8&lt;&gt;"SF",Q8&lt;&gt;""),
    AND(S8&lt;&gt;"NA",S8&lt;&gt;"C",S8&lt;&gt;"NC",S8&lt;&gt;"SF",S8&lt;&gt;""),
    AND(U8&lt;&gt;"NA",U8&lt;&gt;"C",U8&lt;&gt;"NC",U8&lt;&gt;"SF",U8&lt;&gt;""),
    AND(W8&lt;&gt;"NA",W8&lt;&gt;"C",W8&lt;&gt;"NC",W8&lt;&gt;"SF",W8&lt;&gt;""),
    AND(Y8&lt;&gt;"NA",Y8&lt;&gt;"C",Y8&lt;&gt;"NC",Y8&lt;&gt;"SF",Y8&lt;&gt;""),
    AND(AA8&lt;&gt;"NA",AA8&lt;&gt;"C",AA8&lt;&gt;"NC",AA8&lt;&gt;"SF",AA8&lt;&gt;""),
    AND(AC8&lt;&gt;"NA",AC8&lt;&gt;"C",AC8&lt;&gt;"NC",AC8&lt;&gt;"SF",AC8&lt;&gt;"")
),"FALSO",
IF(AND(O8="NA",Q8="NA",S8="NA",U8="NA",W8="NA",Y8="NA",AA8="NA",AC8="NA"),"NA",
IF(OR(O8="NC",Q8="NC",S8="NC",U8="NC",W8="NC",Y8="NC",AA8="NC",AC8="NC",
       O8="SF",Q8="SF",S8="SF",U8="SF",W8="SF",Y8="SF",AA8="SF",AC8="SF"),"NC",
IF(SUM(IF(O8="C",1,0),IF(Q8="C",1,0),IF(S8="C",1,0),IF(U8="C",1,0),IF(W8="C",1,0),IF(Y8="C",1,0),IF(AA8="C",1,0),IF(AC8="C",1,0))=1,"C","C")))))</f>
        <v>C</v>
      </c>
      <c r="AG8" s="93" t="str">
        <f>IF(AND(AE8="C",AF8="C"),"UTILIZOU O PDA CORRETAMENTE",IF(AND(AE8="C",AF8="NC"),"UTILIZOU O PDA CORRETAMENTE. NÃO HÁ FOTOS DE TODAS AS ETAPAS",IF(AND(AE8="NC",AF8="NC"),"NÃO UTILIZOU O PDA",IF(AND(AE8="NA",AF8="NA"),"NÃO AVALIADO POR FALHA DE SINCRONISMO"))))</f>
        <v>UTILIZOU O PDA CORRETAMENTE</v>
      </c>
      <c r="AH8" s="160" t="s">
        <v>39</v>
      </c>
      <c r="AI8" s="149" t="str">
        <f>E8</f>
        <v>SÃO PAULO</v>
      </c>
      <c r="AJ8" s="149" t="s">
        <v>6</v>
      </c>
      <c r="AK8" s="53"/>
    </row>
    <row r="9" spans="1:37" ht="30" customHeight="1">
      <c r="A9" s="162" t="s">
        <v>201</v>
      </c>
      <c r="B9" s="176">
        <v>2618459134</v>
      </c>
      <c r="C9" s="176" t="s">
        <v>141</v>
      </c>
      <c r="D9" s="176" t="s">
        <v>68</v>
      </c>
      <c r="E9" s="176" t="s">
        <v>5</v>
      </c>
      <c r="F9" s="176" t="s">
        <v>985</v>
      </c>
      <c r="G9" s="176">
        <v>2</v>
      </c>
      <c r="H9" s="176"/>
      <c r="I9" s="176" t="s">
        <v>502</v>
      </c>
      <c r="J9" s="176" t="s">
        <v>2150</v>
      </c>
      <c r="K9" s="176" t="s">
        <v>2158</v>
      </c>
      <c r="L9" s="204">
        <v>46147.344444444447</v>
      </c>
      <c r="M9" s="204">
        <v>46147.351388888892</v>
      </c>
      <c r="N9" s="176" t="s">
        <v>2151</v>
      </c>
      <c r="O9" s="154" t="s">
        <v>62</v>
      </c>
      <c r="P9" s="56"/>
      <c r="Q9" s="143" t="s">
        <v>62</v>
      </c>
      <c r="R9" s="56"/>
      <c r="S9" s="143" t="s">
        <v>62</v>
      </c>
      <c r="T9" s="56"/>
      <c r="U9" s="143" t="s">
        <v>62</v>
      </c>
      <c r="V9" s="56"/>
      <c r="W9" s="143" t="s">
        <v>62</v>
      </c>
      <c r="X9" s="56"/>
      <c r="Y9" s="143" t="s">
        <v>62</v>
      </c>
      <c r="Z9" s="56"/>
      <c r="AA9" s="143" t="s">
        <v>62</v>
      </c>
      <c r="AB9" s="152"/>
      <c r="AC9" s="143" t="s">
        <v>62</v>
      </c>
      <c r="AD9" s="152"/>
      <c r="AE9" s="143" t="s">
        <v>62</v>
      </c>
      <c r="AF9" s="196" t="str">
        <f>IF(AND(O9="",Q9="",S9="",U9="",W9="",Y9="",AA9="",AC9=""),"",
IF(OR(    AND(O9&lt;&gt;"NA",O9&lt;&gt;"C",O9&lt;&gt;"NC",O9&lt;&gt;"SF",O9&lt;&gt;""),
    AND(Q9&lt;&gt;"NA",Q9&lt;&gt;"C",Q9&lt;&gt;"NC",Q9&lt;&gt;"SF",Q9&lt;&gt;""),
    AND(S9&lt;&gt;"NA",S9&lt;&gt;"C",S9&lt;&gt;"NC",S9&lt;&gt;"SF",S9&lt;&gt;""),
    AND(U9&lt;&gt;"NA",U9&lt;&gt;"C",U9&lt;&gt;"NC",U9&lt;&gt;"SF",U9&lt;&gt;""),
    AND(W9&lt;&gt;"NA",W9&lt;&gt;"C",W9&lt;&gt;"NC",W9&lt;&gt;"SF",W9&lt;&gt;""),
    AND(Y9&lt;&gt;"NA",Y9&lt;&gt;"C",Y9&lt;&gt;"NC",Y9&lt;&gt;"SF",Y9&lt;&gt;""),
    AND(AA9&lt;&gt;"NA",AA9&lt;&gt;"C",AA9&lt;&gt;"NC",AA9&lt;&gt;"SF",AA9&lt;&gt;""),
    AND(AC9&lt;&gt;"NA",AC9&lt;&gt;"C",AC9&lt;&gt;"NC",AC9&lt;&gt;"SF",AC9&lt;&gt;"")
),"FALSO",
IF(AND(O9="NA",Q9="NA",S9="NA",U9="NA",W9="NA",Y9="NA",AA9="NA",AC9="NA"),"NA",
IF(OR(O9="NC",Q9="NC",S9="NC",U9="NC",W9="NC",Y9="NC",AA9="NC",AC9="NC",
       O9="SF",Q9="SF",S9="SF",U9="SF",W9="SF",Y9="SF",AA9="SF",AC9="SF"),"NC",
IF(SUM(IF(O9="C",1,0),IF(Q9="C",1,0),IF(S9="C",1,0),IF(U9="C",1,0),IF(W9="C",1,0),IF(Y9="C",1,0),IF(AA9="C",1,0),IF(AC9="C",1,0))=1,"C","C")))))</f>
        <v>NA</v>
      </c>
      <c r="AG9" s="93" t="str">
        <f>IF(AND(AE9="C",AF9="C"),"UTILIZOU O PDA CORRETAMENTE",IF(AND(AE9="C",AF9="NC"),"UTILIZOU O PDA CORRETAMENTE. NÃO HÁ FOTOS DE TODAS AS ETAPAS",IF(AND(AE9="NC",AF9="NC"),"NÃO UTILIZOU O PDA",IF(AND(AE9="NA",AF9="NA"),"NÃO AVALIADO POR FALHA DE SINCRONISMO"))))</f>
        <v>NÃO AVALIADO POR FALHA DE SINCRONISMO</v>
      </c>
      <c r="AH9" s="160" t="s">
        <v>60</v>
      </c>
      <c r="AI9" s="149" t="str">
        <f>E9</f>
        <v>SÃO PAULO</v>
      </c>
      <c r="AJ9" s="149" t="s">
        <v>6</v>
      </c>
      <c r="AK9" s="53"/>
    </row>
    <row r="10" spans="1:37" ht="30" customHeight="1">
      <c r="A10" s="162" t="s">
        <v>201</v>
      </c>
      <c r="B10" s="176">
        <v>2618424816</v>
      </c>
      <c r="C10" s="176" t="s">
        <v>142</v>
      </c>
      <c r="D10" s="176" t="s">
        <v>68</v>
      </c>
      <c r="E10" s="176" t="s">
        <v>5</v>
      </c>
      <c r="F10" s="176" t="s">
        <v>1230</v>
      </c>
      <c r="G10" s="176">
        <v>10</v>
      </c>
      <c r="H10" s="176" t="s">
        <v>217</v>
      </c>
      <c r="I10" s="176" t="s">
        <v>241</v>
      </c>
      <c r="J10" s="176" t="s">
        <v>2148</v>
      </c>
      <c r="K10" s="176" t="s">
        <v>217</v>
      </c>
      <c r="L10" s="204">
        <v>46178.423611111109</v>
      </c>
      <c r="M10" s="204">
        <v>46178.451388888891</v>
      </c>
      <c r="N10" s="176" t="s">
        <v>2149</v>
      </c>
      <c r="O10" s="154" t="s">
        <v>207</v>
      </c>
      <c r="P10" s="56"/>
      <c r="Q10" s="143" t="s">
        <v>231</v>
      </c>
      <c r="R10" s="56" t="s">
        <v>2159</v>
      </c>
      <c r="S10" s="143" t="s">
        <v>207</v>
      </c>
      <c r="T10" s="56"/>
      <c r="U10" s="143" t="s">
        <v>207</v>
      </c>
      <c r="V10" s="56"/>
      <c r="W10" s="143" t="s">
        <v>207</v>
      </c>
      <c r="X10" s="56"/>
      <c r="Y10" s="143" t="s">
        <v>207</v>
      </c>
      <c r="Z10" s="56"/>
      <c r="AA10" s="143" t="s">
        <v>207</v>
      </c>
      <c r="AB10" s="142"/>
      <c r="AC10" s="143" t="s">
        <v>207</v>
      </c>
      <c r="AD10" s="142"/>
      <c r="AE10" s="143" t="s">
        <v>207</v>
      </c>
      <c r="AF10" s="196" t="str">
        <f>IF(AND(O10="",Q10="",S10="",U10="",W10="",Y10="",AA10="",AC10=""),"",
IF(OR(    AND(O10&lt;&gt;"NA",O10&lt;&gt;"C",O10&lt;&gt;"NC",O10&lt;&gt;"SF",O10&lt;&gt;""),
    AND(Q10&lt;&gt;"NA",Q10&lt;&gt;"C",Q10&lt;&gt;"NC",Q10&lt;&gt;"SF",Q10&lt;&gt;""),
    AND(S10&lt;&gt;"NA",S10&lt;&gt;"C",S10&lt;&gt;"NC",S10&lt;&gt;"SF",S10&lt;&gt;""),
    AND(U10&lt;&gt;"NA",U10&lt;&gt;"C",U10&lt;&gt;"NC",U10&lt;&gt;"SF",U10&lt;&gt;""),
    AND(W10&lt;&gt;"NA",W10&lt;&gt;"C",W10&lt;&gt;"NC",W10&lt;&gt;"SF",W10&lt;&gt;""),
    AND(Y10&lt;&gt;"NA",Y10&lt;&gt;"C",Y10&lt;&gt;"NC",Y10&lt;&gt;"SF",Y10&lt;&gt;""),
    AND(AA10&lt;&gt;"NA",AA10&lt;&gt;"C",AA10&lt;&gt;"NC",AA10&lt;&gt;"SF",AA10&lt;&gt;""),
    AND(AC10&lt;&gt;"NA",AC10&lt;&gt;"C",AC10&lt;&gt;"NC",AC10&lt;&gt;"SF",AC10&lt;&gt;"")
),"FALSO",
IF(AND(O10="NA",Q10="NA",S10="NA",U10="NA",W10="NA",Y10="NA",AA10="NA",AC10="NA"),"NA",
IF(OR(O10="NC",Q10="NC",S10="NC",U10="NC",W10="NC",Y10="NC",AA10="NC",AC10="NC",
       O10="SF",Q10="SF",S10="SF",U10="SF",W10="SF",Y10="SF",AA10="SF",AC10="SF"),"NC",
IF(SUM(IF(O10="C",1,0),IF(Q10="C",1,0),IF(S10="C",1,0),IF(U10="C",1,0),IF(W10="C",1,0),IF(Y10="C",1,0),IF(AA10="C",1,0),IF(AC10="C",1,0))=1,"C","C")))))</f>
        <v>NC</v>
      </c>
      <c r="AG10" s="93" t="str">
        <f>IF(AND(AE10="C",AF10="C"),"UTILIZOU O PDA CORRETAMENTE",IF(AND(AE10="C",AF10="NC"),"UTILIZOU O PDA CORRETAMENTE. NÃO HÁ FOTOS DE TODAS AS ETAPAS",IF(AND(AE10="NC",AF10="NC"),"NÃO UTILIZOU O PDA",IF(AND(AE10="NA",AF10="NA"),"NÃO AVALIADO POR FALHA DE SINCRONISMO"))))</f>
        <v>UTILIZOU O PDA CORRETAMENTE. NÃO HÁ FOTOS DE TODAS AS ETAPAS</v>
      </c>
      <c r="AH10" s="160" t="s">
        <v>60</v>
      </c>
      <c r="AI10" s="149" t="str">
        <f>E10</f>
        <v>SÃO PAULO</v>
      </c>
      <c r="AJ10" s="149" t="s">
        <v>6</v>
      </c>
      <c r="AK10" s="53"/>
    </row>
    <row r="11" spans="1:37" ht="30" customHeight="1">
      <c r="A11" s="162" t="s">
        <v>201</v>
      </c>
      <c r="B11" s="176">
        <v>2618894663</v>
      </c>
      <c r="C11" s="176" t="s">
        <v>141</v>
      </c>
      <c r="D11" s="176" t="s">
        <v>68</v>
      </c>
      <c r="E11" s="176" t="s">
        <v>5</v>
      </c>
      <c r="F11" s="176" t="s">
        <v>244</v>
      </c>
      <c r="G11" s="176">
        <v>0</v>
      </c>
      <c r="H11" s="176"/>
      <c r="I11" s="176" t="s">
        <v>245</v>
      </c>
      <c r="J11" s="176" t="s">
        <v>2150</v>
      </c>
      <c r="K11" s="176"/>
      <c r="L11" s="204">
        <v>46208.366666666669</v>
      </c>
      <c r="M11" s="204">
        <v>46208.387499999997</v>
      </c>
      <c r="N11" s="176" t="s">
        <v>2149</v>
      </c>
      <c r="O11" s="154" t="s">
        <v>207</v>
      </c>
      <c r="P11" s="56"/>
      <c r="Q11" s="143" t="s">
        <v>207</v>
      </c>
      <c r="R11" s="56"/>
      <c r="S11" s="143" t="s">
        <v>207</v>
      </c>
      <c r="T11" s="56"/>
      <c r="U11" s="143" t="s">
        <v>207</v>
      </c>
      <c r="V11" s="56"/>
      <c r="W11" s="143" t="s">
        <v>207</v>
      </c>
      <c r="X11" s="56"/>
      <c r="Y11" s="143" t="s">
        <v>207</v>
      </c>
      <c r="Z11" s="56"/>
      <c r="AA11" s="143" t="s">
        <v>207</v>
      </c>
      <c r="AB11" s="152"/>
      <c r="AC11" s="143" t="s">
        <v>207</v>
      </c>
      <c r="AD11" s="152"/>
      <c r="AE11" s="143" t="s">
        <v>207</v>
      </c>
      <c r="AF11" s="196" t="str">
        <f>IF(AND(O11="",Q11="",S11="",U11="",W11="",Y11="",AA11="",AC11=""),"",
IF(OR(    AND(O11&lt;&gt;"NA",O11&lt;&gt;"C",O11&lt;&gt;"NC",O11&lt;&gt;"SF",O11&lt;&gt;""),
    AND(Q11&lt;&gt;"NA",Q11&lt;&gt;"C",Q11&lt;&gt;"NC",Q11&lt;&gt;"SF",Q11&lt;&gt;""),
    AND(S11&lt;&gt;"NA",S11&lt;&gt;"C",S11&lt;&gt;"NC",S11&lt;&gt;"SF",S11&lt;&gt;""),
    AND(U11&lt;&gt;"NA",U11&lt;&gt;"C",U11&lt;&gt;"NC",U11&lt;&gt;"SF",U11&lt;&gt;""),
    AND(W11&lt;&gt;"NA",W11&lt;&gt;"C",W11&lt;&gt;"NC",W11&lt;&gt;"SF",W11&lt;&gt;""),
    AND(Y11&lt;&gt;"NA",Y11&lt;&gt;"C",Y11&lt;&gt;"NC",Y11&lt;&gt;"SF",Y11&lt;&gt;""),
    AND(AA11&lt;&gt;"NA",AA11&lt;&gt;"C",AA11&lt;&gt;"NC",AA11&lt;&gt;"SF",AA11&lt;&gt;""),
    AND(AC11&lt;&gt;"NA",AC11&lt;&gt;"C",AC11&lt;&gt;"NC",AC11&lt;&gt;"SF",AC11&lt;&gt;"")
),"FALSO",
IF(AND(O11="NA",Q11="NA",S11="NA",U11="NA",W11="NA",Y11="NA",AA11="NA",AC11="NA"),"NA",
IF(OR(O11="NC",Q11="NC",S11="NC",U11="NC",W11="NC",Y11="NC",AA11="NC",AC11="NC",
       O11="SF",Q11="SF",S11="SF",U11="SF",W11="SF",Y11="SF",AA11="SF",AC11="SF"),"NC",
IF(SUM(IF(O11="C",1,0),IF(Q11="C",1,0),IF(S11="C",1,0),IF(U11="C",1,0),IF(W11="C",1,0),IF(Y11="C",1,0),IF(AA11="C",1,0),IF(AC11="C",1,0))=1,"C","C")))))</f>
        <v>C</v>
      </c>
      <c r="AG11" s="93" t="str">
        <f>IF(AND(AE11="C",AF11="C"),"UTILIZOU O PDA CORRETAMENTE",IF(AND(AE11="C",AF11="NC"),"UTILIZOU O PDA CORRETAMENTE. NÃO HÁ FOTOS DE TODAS AS ETAPAS",IF(AND(AE11="NC",AF11="NC"),"NÃO UTILIZOU O PDA",IF(AND(AE11="NA",AF11="NA"),"NÃO AVALIADO POR FALHA DE SINCRONISMO"))))</f>
        <v>UTILIZOU O PDA CORRETAMENTE</v>
      </c>
      <c r="AH11" s="160" t="s">
        <v>39</v>
      </c>
      <c r="AI11" s="149" t="str">
        <f>E11</f>
        <v>SÃO PAULO</v>
      </c>
      <c r="AJ11" s="149" t="s">
        <v>6</v>
      </c>
      <c r="AK11" s="53"/>
    </row>
    <row r="12" spans="1:37" ht="30" customHeight="1">
      <c r="A12" s="162" t="s">
        <v>201</v>
      </c>
      <c r="B12" s="176">
        <v>2620185760</v>
      </c>
      <c r="C12" s="176" t="s">
        <v>139</v>
      </c>
      <c r="D12" s="176" t="s">
        <v>68</v>
      </c>
      <c r="E12" s="176" t="s">
        <v>5</v>
      </c>
      <c r="F12" s="176" t="s">
        <v>1284</v>
      </c>
      <c r="G12" s="176">
        <v>25</v>
      </c>
      <c r="H12" s="176" t="s">
        <v>217</v>
      </c>
      <c r="I12" s="176" t="s">
        <v>390</v>
      </c>
      <c r="J12" s="176" t="s">
        <v>2150</v>
      </c>
      <c r="K12" s="176" t="s">
        <v>217</v>
      </c>
      <c r="L12" s="204">
        <v>46156.604861111111</v>
      </c>
      <c r="M12" s="204">
        <v>46156.611111111109</v>
      </c>
      <c r="N12" s="176" t="s">
        <v>2156</v>
      </c>
      <c r="O12" s="154" t="s">
        <v>207</v>
      </c>
      <c r="P12" s="56"/>
      <c r="Q12" s="143" t="s">
        <v>207</v>
      </c>
      <c r="R12" s="56"/>
      <c r="S12" s="143" t="s">
        <v>207</v>
      </c>
      <c r="T12" s="56"/>
      <c r="U12" s="143" t="s">
        <v>207</v>
      </c>
      <c r="V12" s="56"/>
      <c r="W12" s="143" t="s">
        <v>207</v>
      </c>
      <c r="X12" s="56"/>
      <c r="Y12" s="143" t="s">
        <v>207</v>
      </c>
      <c r="Z12" s="56"/>
      <c r="AA12" s="143" t="s">
        <v>207</v>
      </c>
      <c r="AB12" s="152"/>
      <c r="AC12" s="143" t="s">
        <v>207</v>
      </c>
      <c r="AD12" s="152"/>
      <c r="AE12" s="143" t="s">
        <v>207</v>
      </c>
      <c r="AF12" s="196" t="str">
        <f>IF(AND(O12="",Q12="",S12="",U12="",W12="",Y12="",AA12="",AC12=""),"",
IF(OR(    AND(O12&lt;&gt;"NA",O12&lt;&gt;"C",O12&lt;&gt;"NC",O12&lt;&gt;"SF",O12&lt;&gt;""),
    AND(Q12&lt;&gt;"NA",Q12&lt;&gt;"C",Q12&lt;&gt;"NC",Q12&lt;&gt;"SF",Q12&lt;&gt;""),
    AND(S12&lt;&gt;"NA",S12&lt;&gt;"C",S12&lt;&gt;"NC",S12&lt;&gt;"SF",S12&lt;&gt;""),
    AND(U12&lt;&gt;"NA",U12&lt;&gt;"C",U12&lt;&gt;"NC",U12&lt;&gt;"SF",U12&lt;&gt;""),
    AND(W12&lt;&gt;"NA",W12&lt;&gt;"C",W12&lt;&gt;"NC",W12&lt;&gt;"SF",W12&lt;&gt;""),
    AND(Y12&lt;&gt;"NA",Y12&lt;&gt;"C",Y12&lt;&gt;"NC",Y12&lt;&gt;"SF",Y12&lt;&gt;""),
    AND(AA12&lt;&gt;"NA",AA12&lt;&gt;"C",AA12&lt;&gt;"NC",AA12&lt;&gt;"SF",AA12&lt;&gt;""),
    AND(AC12&lt;&gt;"NA",AC12&lt;&gt;"C",AC12&lt;&gt;"NC",AC12&lt;&gt;"SF",AC12&lt;&gt;"")
),"FALSO",
IF(AND(O12="NA",Q12="NA",S12="NA",U12="NA",W12="NA",Y12="NA",AA12="NA",AC12="NA"),"NA",
IF(OR(O12="NC",Q12="NC",S12="NC",U12="NC",W12="NC",Y12="NC",AA12="NC",AC12="NC",
       O12="SF",Q12="SF",S12="SF",U12="SF",W12="SF",Y12="SF",AA12="SF",AC12="SF"),"NC",
IF(SUM(IF(O12="C",1,0),IF(Q12="C",1,0),IF(S12="C",1,0),IF(U12="C",1,0),IF(W12="C",1,0),IF(Y12="C",1,0),IF(AA12="C",1,0),IF(AC12="C",1,0))=1,"C","C")))))</f>
        <v>C</v>
      </c>
      <c r="AG12" s="93" t="str">
        <f>IF(AND(AE12="C",AF12="C"),"UTILIZOU O PDA CORRETAMENTE",IF(AND(AE12="C",AF12="NC"),"UTILIZOU O PDA CORRETAMENTE. NÃO HÁ FOTOS DE TODAS AS ETAPAS",IF(AND(AE12="NC",AF12="NC"),"NÃO UTILIZOU O PDA",IF(AND(AE12="NA",AF12="NA"),"NÃO AVALIADO POR FALHA DE SINCRONISMO"))))</f>
        <v>UTILIZOU O PDA CORRETAMENTE</v>
      </c>
      <c r="AH12" s="160" t="s">
        <v>60</v>
      </c>
      <c r="AI12" s="149" t="str">
        <f>E12</f>
        <v>SÃO PAULO</v>
      </c>
      <c r="AJ12" s="149" t="s">
        <v>6</v>
      </c>
      <c r="AK12" s="53"/>
    </row>
    <row r="13" spans="1:37" ht="30" customHeight="1">
      <c r="A13" s="162" t="s">
        <v>201</v>
      </c>
      <c r="B13" s="176">
        <v>2618309558</v>
      </c>
      <c r="C13" s="176" t="s">
        <v>141</v>
      </c>
      <c r="D13" s="176" t="s">
        <v>68</v>
      </c>
      <c r="E13" s="176" t="s">
        <v>5</v>
      </c>
      <c r="F13" s="176" t="s">
        <v>533</v>
      </c>
      <c r="G13" s="176">
        <v>69</v>
      </c>
      <c r="H13" s="176" t="s">
        <v>217</v>
      </c>
      <c r="I13" s="176" t="s">
        <v>356</v>
      </c>
      <c r="J13" s="176" t="s">
        <v>2150</v>
      </c>
      <c r="K13" s="176" t="s">
        <v>2158</v>
      </c>
      <c r="L13" s="204">
        <v>46117.393055555556</v>
      </c>
      <c r="M13" s="204">
        <v>46117.395833333336</v>
      </c>
      <c r="N13" s="176" t="s">
        <v>2151</v>
      </c>
      <c r="O13" s="154" t="s">
        <v>62</v>
      </c>
      <c r="P13" s="56"/>
      <c r="Q13" s="154" t="s">
        <v>62</v>
      </c>
      <c r="R13" s="56"/>
      <c r="S13" s="154" t="s">
        <v>62</v>
      </c>
      <c r="T13" s="56"/>
      <c r="U13" s="154" t="s">
        <v>62</v>
      </c>
      <c r="V13" s="56"/>
      <c r="W13" s="154" t="s">
        <v>62</v>
      </c>
      <c r="X13" s="56"/>
      <c r="Y13" s="154" t="s">
        <v>62</v>
      </c>
      <c r="Z13" s="56"/>
      <c r="AA13" s="154" t="s">
        <v>62</v>
      </c>
      <c r="AB13" s="142"/>
      <c r="AC13" s="154" t="s">
        <v>62</v>
      </c>
      <c r="AD13" s="142"/>
      <c r="AE13" s="143" t="s">
        <v>62</v>
      </c>
      <c r="AF13" s="196" t="str">
        <f>IF(AND(O13="",Q13="",S13="",U13="",W13="",Y13="",AA13="",AC13=""),"",
IF(OR(    AND(O13&lt;&gt;"NA",O13&lt;&gt;"C",O13&lt;&gt;"NC",O13&lt;&gt;"SF",O13&lt;&gt;""),
    AND(Q13&lt;&gt;"NA",Q13&lt;&gt;"C",Q13&lt;&gt;"NC",Q13&lt;&gt;"SF",Q13&lt;&gt;""),
    AND(S13&lt;&gt;"NA",S13&lt;&gt;"C",S13&lt;&gt;"NC",S13&lt;&gt;"SF",S13&lt;&gt;""),
    AND(U13&lt;&gt;"NA",U13&lt;&gt;"C",U13&lt;&gt;"NC",U13&lt;&gt;"SF",U13&lt;&gt;""),
    AND(W13&lt;&gt;"NA",W13&lt;&gt;"C",W13&lt;&gt;"NC",W13&lt;&gt;"SF",W13&lt;&gt;""),
    AND(Y13&lt;&gt;"NA",Y13&lt;&gt;"C",Y13&lt;&gt;"NC",Y13&lt;&gt;"SF",Y13&lt;&gt;""),
    AND(AA13&lt;&gt;"NA",AA13&lt;&gt;"C",AA13&lt;&gt;"NC",AA13&lt;&gt;"SF",AA13&lt;&gt;""),
    AND(AC13&lt;&gt;"NA",AC13&lt;&gt;"C",AC13&lt;&gt;"NC",AC13&lt;&gt;"SF",AC13&lt;&gt;"")
),"FALSO",
IF(AND(O13="NA",Q13="NA",S13="NA",U13="NA",W13="NA",Y13="NA",AA13="NA",AC13="NA"),"NA",
IF(OR(O13="NC",Q13="NC",S13="NC",U13="NC",W13="NC",Y13="NC",AA13="NC",AC13="NC",
       O13="SF",Q13="SF",S13="SF",U13="SF",W13="SF",Y13="SF",AA13="SF",AC13="SF"),"NC",
IF(SUM(IF(O13="C",1,0),IF(Q13="C",1,0),IF(S13="C",1,0),IF(U13="C",1,0),IF(W13="C",1,0),IF(Y13="C",1,0),IF(AA13="C",1,0),IF(AC13="C",1,0))=1,"C","C")))))</f>
        <v>NA</v>
      </c>
      <c r="AG13" s="93" t="str">
        <f>IF(AND(AE13="C",AF13="C"),"UTILIZOU O PDA CORRETAMENTE",IF(AND(AE13="C",AF13="NC"),"UTILIZOU O PDA CORRETAMENTE. NÃO HÁ FOTOS DE TODAS AS ETAPAS",IF(AND(AE13="NC",AF13="NC"),"NÃO UTILIZOU O PDA",IF(AND(AE13="NA",AF13="NA"),"NÃO AVALIADO POR FALHA DE SINCRONISMO"))))</f>
        <v>NÃO AVALIADO POR FALHA DE SINCRONISMO</v>
      </c>
      <c r="AH13" s="160" t="s">
        <v>60</v>
      </c>
      <c r="AI13" s="149" t="str">
        <f>E13</f>
        <v>SÃO PAULO</v>
      </c>
      <c r="AJ13" s="149" t="s">
        <v>6</v>
      </c>
      <c r="AK13" s="53"/>
    </row>
    <row r="14" spans="1:37" ht="30" customHeight="1">
      <c r="A14" s="162" t="s">
        <v>201</v>
      </c>
      <c r="B14" s="176">
        <v>2620208372</v>
      </c>
      <c r="C14" s="176" t="s">
        <v>141</v>
      </c>
      <c r="D14" s="176" t="s">
        <v>68</v>
      </c>
      <c r="E14" s="176" t="s">
        <v>5</v>
      </c>
      <c r="F14" s="176" t="s">
        <v>2160</v>
      </c>
      <c r="G14" s="176">
        <v>40</v>
      </c>
      <c r="H14" s="176" t="s">
        <v>501</v>
      </c>
      <c r="I14" s="176" t="s">
        <v>671</v>
      </c>
      <c r="J14" s="176" t="s">
        <v>2150</v>
      </c>
      <c r="K14" s="176" t="s">
        <v>217</v>
      </c>
      <c r="L14" s="204">
        <v>46156.591666666667</v>
      </c>
      <c r="M14" s="204">
        <v>46156.603472222225</v>
      </c>
      <c r="N14" s="176" t="s">
        <v>2151</v>
      </c>
      <c r="O14" s="154" t="s">
        <v>207</v>
      </c>
      <c r="P14" s="56"/>
      <c r="Q14" s="143" t="s">
        <v>231</v>
      </c>
      <c r="R14" s="56" t="s">
        <v>2161</v>
      </c>
      <c r="S14" s="143" t="s">
        <v>207</v>
      </c>
      <c r="T14" s="56"/>
      <c r="U14" s="143" t="s">
        <v>207</v>
      </c>
      <c r="V14" s="56"/>
      <c r="W14" s="143" t="s">
        <v>207</v>
      </c>
      <c r="X14" s="56"/>
      <c r="Y14" s="143" t="s">
        <v>207</v>
      </c>
      <c r="Z14" s="56"/>
      <c r="AA14" s="143" t="s">
        <v>207</v>
      </c>
      <c r="AB14" s="142"/>
      <c r="AC14" s="143" t="s">
        <v>207</v>
      </c>
      <c r="AD14" s="142"/>
      <c r="AE14" s="143" t="s">
        <v>207</v>
      </c>
      <c r="AF14" s="196" t="str">
        <f>IF(AND(O14="",Q14="",S14="",U14="",W14="",Y14="",AA14="",AC14=""),"",
IF(OR(    AND(O14&lt;&gt;"NA",O14&lt;&gt;"C",O14&lt;&gt;"NC",O14&lt;&gt;"SF",O14&lt;&gt;""),
    AND(Q14&lt;&gt;"NA",Q14&lt;&gt;"C",Q14&lt;&gt;"NC",Q14&lt;&gt;"SF",Q14&lt;&gt;""),
    AND(S14&lt;&gt;"NA",S14&lt;&gt;"C",S14&lt;&gt;"NC",S14&lt;&gt;"SF",S14&lt;&gt;""),
    AND(U14&lt;&gt;"NA",U14&lt;&gt;"C",U14&lt;&gt;"NC",U14&lt;&gt;"SF",U14&lt;&gt;""),
    AND(W14&lt;&gt;"NA",W14&lt;&gt;"C",W14&lt;&gt;"NC",W14&lt;&gt;"SF",W14&lt;&gt;""),
    AND(Y14&lt;&gt;"NA",Y14&lt;&gt;"C",Y14&lt;&gt;"NC",Y14&lt;&gt;"SF",Y14&lt;&gt;""),
    AND(AA14&lt;&gt;"NA",AA14&lt;&gt;"C",AA14&lt;&gt;"NC",AA14&lt;&gt;"SF",AA14&lt;&gt;""),
    AND(AC14&lt;&gt;"NA",AC14&lt;&gt;"C",AC14&lt;&gt;"NC",AC14&lt;&gt;"SF",AC14&lt;&gt;"")
),"FALSO",
IF(AND(O14="NA",Q14="NA",S14="NA",U14="NA",W14="NA",Y14="NA",AA14="NA",AC14="NA"),"NA",
IF(OR(O14="NC",Q14="NC",S14="NC",U14="NC",W14="NC",Y14="NC",AA14="NC",AC14="NC",
       O14="SF",Q14="SF",S14="SF",U14="SF",W14="SF",Y14="SF",AA14="SF",AC14="SF"),"NC",
IF(SUM(IF(O14="C",1,0),IF(Q14="C",1,0),IF(S14="C",1,0),IF(U14="C",1,0),IF(W14="C",1,0),IF(Y14="C",1,0),IF(AA14="C",1,0),IF(AC14="C",1,0))=1,"C","C")))))</f>
        <v>NC</v>
      </c>
      <c r="AG14" s="93" t="str">
        <f>IF(AND(AE14="C",AF14="C"),"UTILIZOU O PDA CORRETAMENTE",IF(AND(AE14="C",AF14="NC"),"UTILIZOU O PDA CORRETAMENTE. NÃO HÁ FOTOS DE TODAS AS ETAPAS",IF(AND(AE14="NC",AF14="NC"),"NÃO UTILIZOU O PDA",IF(AND(AE14="NA",AF14="NA"),"NÃO AVALIADO POR FALHA DE SINCRONISMO"))))</f>
        <v>UTILIZOU O PDA CORRETAMENTE. NÃO HÁ FOTOS DE TODAS AS ETAPAS</v>
      </c>
      <c r="AH14" s="160"/>
      <c r="AI14" s="149" t="str">
        <f>E14</f>
        <v>SÃO PAULO</v>
      </c>
      <c r="AJ14" s="149" t="s">
        <v>6</v>
      </c>
      <c r="AK14" s="53"/>
    </row>
    <row r="15" spans="1:37" ht="30" customHeight="1">
      <c r="A15" s="162" t="s">
        <v>201</v>
      </c>
      <c r="B15" s="176">
        <v>2620238663</v>
      </c>
      <c r="C15" s="176" t="s">
        <v>141</v>
      </c>
      <c r="D15" s="176" t="s">
        <v>68</v>
      </c>
      <c r="E15" s="176" t="s">
        <v>5</v>
      </c>
      <c r="F15" s="176" t="s">
        <v>1343</v>
      </c>
      <c r="G15" s="176">
        <v>24</v>
      </c>
      <c r="H15" s="176" t="s">
        <v>203</v>
      </c>
      <c r="I15" s="176" t="s">
        <v>335</v>
      </c>
      <c r="J15" s="176" t="s">
        <v>2150</v>
      </c>
      <c r="K15" s="176" t="s">
        <v>2155</v>
      </c>
      <c r="L15" s="204">
        <v>46158.465277777781</v>
      </c>
      <c r="M15" s="204">
        <v>46158.472222222219</v>
      </c>
      <c r="N15" s="176" t="s">
        <v>2156</v>
      </c>
      <c r="O15" s="154" t="s">
        <v>207</v>
      </c>
      <c r="P15" s="56"/>
      <c r="Q15" s="143" t="s">
        <v>207</v>
      </c>
      <c r="R15" s="56"/>
      <c r="S15" s="143" t="s">
        <v>207</v>
      </c>
      <c r="T15" s="56"/>
      <c r="U15" s="143" t="s">
        <v>207</v>
      </c>
      <c r="V15" s="56"/>
      <c r="W15" s="143" t="s">
        <v>207</v>
      </c>
      <c r="X15" s="56"/>
      <c r="Y15" s="143" t="s">
        <v>230</v>
      </c>
      <c r="Z15" s="56"/>
      <c r="AA15" s="143" t="s">
        <v>207</v>
      </c>
      <c r="AB15" s="142"/>
      <c r="AC15" s="143" t="s">
        <v>207</v>
      </c>
      <c r="AD15" s="142"/>
      <c r="AE15" s="143" t="s">
        <v>207</v>
      </c>
      <c r="AF15" s="196" t="str">
        <f>IF(AND(O15="",Q15="",S15="",U15="",W15="",Y15="",AA15="",AC15=""),"",
IF(OR(    AND(O15&lt;&gt;"NA",O15&lt;&gt;"C",O15&lt;&gt;"NC",O15&lt;&gt;"SF",O15&lt;&gt;""),
    AND(Q15&lt;&gt;"NA",Q15&lt;&gt;"C",Q15&lt;&gt;"NC",Q15&lt;&gt;"SF",Q15&lt;&gt;""),
    AND(S15&lt;&gt;"NA",S15&lt;&gt;"C",S15&lt;&gt;"NC",S15&lt;&gt;"SF",S15&lt;&gt;""),
    AND(U15&lt;&gt;"NA",U15&lt;&gt;"C",U15&lt;&gt;"NC",U15&lt;&gt;"SF",U15&lt;&gt;""),
    AND(W15&lt;&gt;"NA",W15&lt;&gt;"C",W15&lt;&gt;"NC",W15&lt;&gt;"SF",W15&lt;&gt;""),
    AND(Y15&lt;&gt;"NA",Y15&lt;&gt;"C",Y15&lt;&gt;"NC",Y15&lt;&gt;"SF",Y15&lt;&gt;""),
    AND(AA15&lt;&gt;"NA",AA15&lt;&gt;"C",AA15&lt;&gt;"NC",AA15&lt;&gt;"SF",AA15&lt;&gt;""),
    AND(AC15&lt;&gt;"NA",AC15&lt;&gt;"C",AC15&lt;&gt;"NC",AC15&lt;&gt;"SF",AC15&lt;&gt;"")
),"FALSO",
IF(AND(O15="NA",Q15="NA",S15="NA",U15="NA",W15="NA",Y15="NA",AA15="NA",AC15="NA"),"NA",
IF(OR(O15="NC",Q15="NC",S15="NC",U15="NC",W15="NC",Y15="NC",AA15="NC",AC15="NC",
       O15="SF",Q15="SF",S15="SF",U15="SF",W15="SF",Y15="SF",AA15="SF",AC15="SF"),"NC",
IF(SUM(IF(O15="C",1,0),IF(Q15="C",1,0),IF(S15="C",1,0),IF(U15="C",1,0),IF(W15="C",1,0),IF(Y15="C",1,0),IF(AA15="C",1,0),IF(AC15="C",1,0))=1,"C","C")))))</f>
        <v>NC</v>
      </c>
      <c r="AG15" s="93" t="str">
        <f>IF(AND(AE15="C",AF15="C"),"UTILIZOU O PDA CORRETAMENTE",IF(AND(AE15="C",AF15="NC"),"UTILIZOU O PDA CORRETAMENTE. NÃO HÁ FOTOS DE TODAS AS ETAPAS",IF(AND(AE15="NC",AF15="NC"),"NÃO UTILIZOU O PDA",IF(AND(AE15="NA",AF15="NA"),"NÃO AVALIADO POR FALHA DE SINCRONISMO"))))</f>
        <v>UTILIZOU O PDA CORRETAMENTE. NÃO HÁ FOTOS DE TODAS AS ETAPAS</v>
      </c>
      <c r="AH15" s="160" t="s">
        <v>60</v>
      </c>
      <c r="AI15" s="149" t="str">
        <f>E15</f>
        <v>SÃO PAULO</v>
      </c>
      <c r="AJ15" s="149" t="s">
        <v>6</v>
      </c>
      <c r="AK15" s="53"/>
    </row>
    <row r="16" spans="1:37" ht="30" customHeight="1">
      <c r="A16" s="162" t="s">
        <v>201</v>
      </c>
      <c r="B16" s="176">
        <v>2619813274</v>
      </c>
      <c r="C16" s="176" t="s">
        <v>139</v>
      </c>
      <c r="D16" s="176" t="s">
        <v>68</v>
      </c>
      <c r="E16" s="176" t="s">
        <v>5</v>
      </c>
      <c r="F16" s="176" t="s">
        <v>256</v>
      </c>
      <c r="G16" s="176">
        <v>4380</v>
      </c>
      <c r="H16" s="176"/>
      <c r="I16" s="176" t="s">
        <v>6</v>
      </c>
      <c r="J16" s="176" t="s">
        <v>2150</v>
      </c>
      <c r="K16" s="176"/>
      <c r="L16" s="204">
        <v>46155.511111111111</v>
      </c>
      <c r="M16" s="204">
        <v>46155.518055555556</v>
      </c>
      <c r="N16" s="176" t="s">
        <v>2151</v>
      </c>
      <c r="O16" s="154" t="s">
        <v>207</v>
      </c>
      <c r="P16" s="56"/>
      <c r="Q16" s="143" t="s">
        <v>207</v>
      </c>
      <c r="R16" s="56"/>
      <c r="S16" s="143" t="s">
        <v>207</v>
      </c>
      <c r="T16" s="56"/>
      <c r="U16" s="143" t="s">
        <v>207</v>
      </c>
      <c r="V16" s="56"/>
      <c r="W16" s="143" t="s">
        <v>207</v>
      </c>
      <c r="X16" s="56"/>
      <c r="Y16" s="143" t="s">
        <v>230</v>
      </c>
      <c r="Z16" s="56"/>
      <c r="AA16" s="143" t="s">
        <v>207</v>
      </c>
      <c r="AB16" s="142"/>
      <c r="AC16" s="143" t="s">
        <v>207</v>
      </c>
      <c r="AD16" s="142"/>
      <c r="AE16" s="143" t="s">
        <v>207</v>
      </c>
      <c r="AF16" s="196" t="str">
        <f>IF(AND(O16="",Q16="",S16="",U16="",W16="",Y16="",AA16="",AC16=""),"",
IF(OR(    AND(O16&lt;&gt;"NA",O16&lt;&gt;"C",O16&lt;&gt;"NC",O16&lt;&gt;"SF",O16&lt;&gt;""),
    AND(Q16&lt;&gt;"NA",Q16&lt;&gt;"C",Q16&lt;&gt;"NC",Q16&lt;&gt;"SF",Q16&lt;&gt;""),
    AND(S16&lt;&gt;"NA",S16&lt;&gt;"C",S16&lt;&gt;"NC",S16&lt;&gt;"SF",S16&lt;&gt;""),
    AND(U16&lt;&gt;"NA",U16&lt;&gt;"C",U16&lt;&gt;"NC",U16&lt;&gt;"SF",U16&lt;&gt;""),
    AND(W16&lt;&gt;"NA",W16&lt;&gt;"C",W16&lt;&gt;"NC",W16&lt;&gt;"SF",W16&lt;&gt;""),
    AND(Y16&lt;&gt;"NA",Y16&lt;&gt;"C",Y16&lt;&gt;"NC",Y16&lt;&gt;"SF",Y16&lt;&gt;""),
    AND(AA16&lt;&gt;"NA",AA16&lt;&gt;"C",AA16&lt;&gt;"NC",AA16&lt;&gt;"SF",AA16&lt;&gt;""),
    AND(AC16&lt;&gt;"NA",AC16&lt;&gt;"C",AC16&lt;&gt;"NC",AC16&lt;&gt;"SF",AC16&lt;&gt;"")
),"FALSO",
IF(AND(O16="NA",Q16="NA",S16="NA",U16="NA",W16="NA",Y16="NA",AA16="NA",AC16="NA"),"NA",
IF(OR(O16="NC",Q16="NC",S16="NC",U16="NC",W16="NC",Y16="NC",AA16="NC",AC16="NC",
       O16="SF",Q16="SF",S16="SF",U16="SF",W16="SF",Y16="SF",AA16="SF",AC16="SF"),"NC",
IF(SUM(IF(O16="C",1,0),IF(Q16="C",1,0),IF(S16="C",1,0),IF(U16="C",1,0),IF(W16="C",1,0),IF(Y16="C",1,0),IF(AA16="C",1,0),IF(AC16="C",1,0))=1,"C","C")))))</f>
        <v>NC</v>
      </c>
      <c r="AG16" s="93" t="str">
        <f>IF(AND(AE16="C",AF16="C"),"UTILIZOU O PDA CORRETAMENTE",IF(AND(AE16="C",AF16="NC"),"UTILIZOU O PDA CORRETAMENTE. NÃO HÁ FOTOS DE TODAS AS ETAPAS",IF(AND(AE16="NC",AF16="NC"),"NÃO UTILIZOU O PDA",IF(AND(AE16="NA",AF16="NA"),"NÃO AVALIADO POR FALHA DE SINCRONISMO"))))</f>
        <v>UTILIZOU O PDA CORRETAMENTE. NÃO HÁ FOTOS DE TODAS AS ETAPAS</v>
      </c>
      <c r="AH16" s="160" t="s">
        <v>60</v>
      </c>
      <c r="AI16" s="149" t="str">
        <f>E16</f>
        <v>SÃO PAULO</v>
      </c>
      <c r="AJ16" s="149" t="s">
        <v>6</v>
      </c>
      <c r="AK16" s="53"/>
    </row>
    <row r="17" spans="1:37" ht="30" customHeight="1">
      <c r="A17" s="162" t="s">
        <v>201</v>
      </c>
      <c r="B17" s="176">
        <v>2620232163</v>
      </c>
      <c r="C17" s="176" t="s">
        <v>142</v>
      </c>
      <c r="D17" s="176" t="s">
        <v>68</v>
      </c>
      <c r="E17" s="176" t="s">
        <v>5</v>
      </c>
      <c r="F17" s="176" t="s">
        <v>865</v>
      </c>
      <c r="G17" s="176">
        <v>8</v>
      </c>
      <c r="H17" s="176" t="s">
        <v>260</v>
      </c>
      <c r="I17" s="176" t="s">
        <v>316</v>
      </c>
      <c r="J17" s="176" t="s">
        <v>2148</v>
      </c>
      <c r="K17" s="176" t="s">
        <v>217</v>
      </c>
      <c r="L17" s="204">
        <v>46157.46875</v>
      </c>
      <c r="M17" s="204">
        <v>46157.495138888888</v>
      </c>
      <c r="N17" s="176" t="s">
        <v>2149</v>
      </c>
      <c r="O17" s="154" t="s">
        <v>207</v>
      </c>
      <c r="P17" s="56"/>
      <c r="Q17" s="143" t="s">
        <v>231</v>
      </c>
      <c r="R17" s="56" t="s">
        <v>2162</v>
      </c>
      <c r="S17" s="143" t="s">
        <v>207</v>
      </c>
      <c r="T17" s="56"/>
      <c r="U17" s="143" t="s">
        <v>207</v>
      </c>
      <c r="V17" s="56"/>
      <c r="W17" s="143" t="s">
        <v>207</v>
      </c>
      <c r="X17" s="56"/>
      <c r="Y17" s="143" t="s">
        <v>207</v>
      </c>
      <c r="Z17" s="56"/>
      <c r="AA17" s="143" t="s">
        <v>207</v>
      </c>
      <c r="AB17" s="142"/>
      <c r="AC17" s="143" t="s">
        <v>207</v>
      </c>
      <c r="AD17" s="142"/>
      <c r="AE17" s="143" t="s">
        <v>207</v>
      </c>
      <c r="AF17" s="196" t="str">
        <f>IF(AND(O17="",Q17="",S17="",U17="",W17="",Y17="",AA17="",AC17=""),"",
IF(OR(    AND(O17&lt;&gt;"NA",O17&lt;&gt;"C",O17&lt;&gt;"NC",O17&lt;&gt;"SF",O17&lt;&gt;""),
    AND(Q17&lt;&gt;"NA",Q17&lt;&gt;"C",Q17&lt;&gt;"NC",Q17&lt;&gt;"SF",Q17&lt;&gt;""),
    AND(S17&lt;&gt;"NA",S17&lt;&gt;"C",S17&lt;&gt;"NC",S17&lt;&gt;"SF",S17&lt;&gt;""),
    AND(U17&lt;&gt;"NA",U17&lt;&gt;"C",U17&lt;&gt;"NC",U17&lt;&gt;"SF",U17&lt;&gt;""),
    AND(W17&lt;&gt;"NA",W17&lt;&gt;"C",W17&lt;&gt;"NC",W17&lt;&gt;"SF",W17&lt;&gt;""),
    AND(Y17&lt;&gt;"NA",Y17&lt;&gt;"C",Y17&lt;&gt;"NC",Y17&lt;&gt;"SF",Y17&lt;&gt;""),
    AND(AA17&lt;&gt;"NA",AA17&lt;&gt;"C",AA17&lt;&gt;"NC",AA17&lt;&gt;"SF",AA17&lt;&gt;""),
    AND(AC17&lt;&gt;"NA",AC17&lt;&gt;"C",AC17&lt;&gt;"NC",AC17&lt;&gt;"SF",AC17&lt;&gt;"")
),"FALSO",
IF(AND(O17="NA",Q17="NA",S17="NA",U17="NA",W17="NA",Y17="NA",AA17="NA",AC17="NA"),"NA",
IF(OR(O17="NC",Q17="NC",S17="NC",U17="NC",W17="NC",Y17="NC",AA17="NC",AC17="NC",
       O17="SF",Q17="SF",S17="SF",U17="SF",W17="SF",Y17="SF",AA17="SF",AC17="SF"),"NC",
IF(SUM(IF(O17="C",1,0),IF(Q17="C",1,0),IF(S17="C",1,0),IF(U17="C",1,0),IF(W17="C",1,0),IF(Y17="C",1,0),IF(AA17="C",1,0),IF(AC17="C",1,0))=1,"C","C")))))</f>
        <v>NC</v>
      </c>
      <c r="AG17" s="93" t="str">
        <f>IF(AND(AE17="C",AF17="C"),"UTILIZOU O PDA CORRETAMENTE",IF(AND(AE17="C",AF17="NC"),"UTILIZOU O PDA CORRETAMENTE. NÃO HÁ FOTOS DE TODAS AS ETAPAS",IF(AND(AE17="NC",AF17="NC"),"NÃO UTILIZOU O PDA",IF(AND(AE17="NA",AF17="NA"),"NÃO AVALIADO POR FALHA DE SINCRONISMO"))))</f>
        <v>UTILIZOU O PDA CORRETAMENTE. NÃO HÁ FOTOS DE TODAS AS ETAPAS</v>
      </c>
      <c r="AH17" s="160" t="s">
        <v>60</v>
      </c>
      <c r="AI17" s="149" t="str">
        <f>E17</f>
        <v>SÃO PAULO</v>
      </c>
      <c r="AJ17" s="149" t="s">
        <v>6</v>
      </c>
      <c r="AK17" s="53"/>
    </row>
    <row r="18" spans="1:37" ht="30" customHeight="1">
      <c r="A18" s="162" t="s">
        <v>201</v>
      </c>
      <c r="B18" s="176">
        <v>2620232502</v>
      </c>
      <c r="C18" s="176" t="s">
        <v>142</v>
      </c>
      <c r="D18" s="176" t="s">
        <v>68</v>
      </c>
      <c r="E18" s="176" t="s">
        <v>5</v>
      </c>
      <c r="F18" s="176" t="s">
        <v>865</v>
      </c>
      <c r="G18" s="176">
        <v>8</v>
      </c>
      <c r="H18" s="176"/>
      <c r="I18" s="176" t="s">
        <v>316</v>
      </c>
      <c r="J18" s="176" t="s">
        <v>2148</v>
      </c>
      <c r="K18" s="176"/>
      <c r="L18" s="204">
        <v>46157.497916666667</v>
      </c>
      <c r="M18" s="204">
        <v>46157.524305555555</v>
      </c>
      <c r="N18" s="176" t="s">
        <v>2149</v>
      </c>
      <c r="O18" s="154" t="s">
        <v>207</v>
      </c>
      <c r="P18" s="90"/>
      <c r="Q18" s="144" t="s">
        <v>231</v>
      </c>
      <c r="R18" s="90" t="s">
        <v>2162</v>
      </c>
      <c r="S18" s="144" t="s">
        <v>207</v>
      </c>
      <c r="T18" s="90"/>
      <c r="U18" s="144" t="s">
        <v>207</v>
      </c>
      <c r="V18" s="90"/>
      <c r="W18" s="144" t="s">
        <v>207</v>
      </c>
      <c r="X18" s="90"/>
      <c r="Y18" s="144" t="s">
        <v>207</v>
      </c>
      <c r="Z18" s="90"/>
      <c r="AA18" s="144" t="s">
        <v>207</v>
      </c>
      <c r="AB18" s="62"/>
      <c r="AC18" s="144" t="s">
        <v>207</v>
      </c>
      <c r="AD18" s="62"/>
      <c r="AE18" s="144" t="s">
        <v>207</v>
      </c>
      <c r="AF18" s="196" t="str">
        <f>IF(AND(O18="",Q18="",S18="",U18="",W18="",Y18="",AA18="",AC18=""),"",
IF(OR(    AND(O18&lt;&gt;"NA",O18&lt;&gt;"C",O18&lt;&gt;"NC",O18&lt;&gt;"SF",O18&lt;&gt;""),
    AND(Q18&lt;&gt;"NA",Q18&lt;&gt;"C",Q18&lt;&gt;"NC",Q18&lt;&gt;"SF",Q18&lt;&gt;""),
    AND(S18&lt;&gt;"NA",S18&lt;&gt;"C",S18&lt;&gt;"NC",S18&lt;&gt;"SF",S18&lt;&gt;""),
    AND(U18&lt;&gt;"NA",U18&lt;&gt;"C",U18&lt;&gt;"NC",U18&lt;&gt;"SF",U18&lt;&gt;""),
    AND(W18&lt;&gt;"NA",W18&lt;&gt;"C",W18&lt;&gt;"NC",W18&lt;&gt;"SF",W18&lt;&gt;""),
    AND(Y18&lt;&gt;"NA",Y18&lt;&gt;"C",Y18&lt;&gt;"NC",Y18&lt;&gt;"SF",Y18&lt;&gt;""),
    AND(AA18&lt;&gt;"NA",AA18&lt;&gt;"C",AA18&lt;&gt;"NC",AA18&lt;&gt;"SF",AA18&lt;&gt;""),
    AND(AC18&lt;&gt;"NA",AC18&lt;&gt;"C",AC18&lt;&gt;"NC",AC18&lt;&gt;"SF",AC18&lt;&gt;"")
),"FALSO",
IF(AND(O18="NA",Q18="NA",S18="NA",U18="NA",W18="NA",Y18="NA",AA18="NA",AC18="NA"),"NA",
IF(OR(O18="NC",Q18="NC",S18="NC",U18="NC",W18="NC",Y18="NC",AA18="NC",AC18="NC",
       O18="SF",Q18="SF",S18="SF",U18="SF",W18="SF",Y18="SF",AA18="SF",AC18="SF"),"NC",
IF(SUM(IF(O18="C",1,0),IF(Q18="C",1,0),IF(S18="C",1,0),IF(U18="C",1,0),IF(W18="C",1,0),IF(Y18="C",1,0),IF(AA18="C",1,0),IF(AC18="C",1,0))=1,"C","C")))))</f>
        <v>NC</v>
      </c>
      <c r="AG18" s="93" t="str">
        <f>IF(AND(AE18="C",AF18="C"),"UTILIZOU O PDA CORRETAMENTE",IF(AND(AE18="C",AF18="NC"),"UTILIZOU O PDA CORRETAMENTE. NÃO HÁ FOTOS DE TODAS AS ETAPAS",IF(AND(AE18="NC",AF18="NC"),"NÃO UTILIZOU O PDA",IF(AND(AE18="NA",AF18="NA"),"NÃO AVALIADO POR FALHA DE SINCRONISMO"))))</f>
        <v>UTILIZOU O PDA CORRETAMENTE. NÃO HÁ FOTOS DE TODAS AS ETAPAS</v>
      </c>
      <c r="AH18" s="9" t="s">
        <v>60</v>
      </c>
      <c r="AI18" s="149" t="str">
        <f>E18</f>
        <v>SÃO PAULO</v>
      </c>
      <c r="AJ18" s="150" t="s">
        <v>6</v>
      </c>
    </row>
    <row r="19" spans="1:37" ht="30" customHeight="1">
      <c r="A19" s="162" t="s">
        <v>201</v>
      </c>
      <c r="B19" s="176">
        <v>2621450433</v>
      </c>
      <c r="C19" s="176" t="s">
        <v>141</v>
      </c>
      <c r="D19" s="176" t="s">
        <v>68</v>
      </c>
      <c r="E19" s="176" t="s">
        <v>5</v>
      </c>
      <c r="F19" s="176" t="s">
        <v>870</v>
      </c>
      <c r="G19" s="176">
        <v>166</v>
      </c>
      <c r="H19" s="176" t="s">
        <v>217</v>
      </c>
      <c r="I19" s="176" t="s">
        <v>397</v>
      </c>
      <c r="J19" s="176" t="s">
        <v>2150</v>
      </c>
      <c r="K19" s="176" t="s">
        <v>217</v>
      </c>
      <c r="L19" s="204">
        <v>46164.502083333333</v>
      </c>
      <c r="M19" s="204">
        <v>46164.509722222225</v>
      </c>
      <c r="N19" s="176" t="s">
        <v>2151</v>
      </c>
      <c r="O19" s="154" t="s">
        <v>207</v>
      </c>
      <c r="P19" s="90"/>
      <c r="Q19" s="144" t="s">
        <v>207</v>
      </c>
      <c r="R19" s="90"/>
      <c r="S19" s="144" t="s">
        <v>207</v>
      </c>
      <c r="T19" s="90"/>
      <c r="U19" s="144" t="s">
        <v>207</v>
      </c>
      <c r="V19" s="90"/>
      <c r="W19" s="144" t="s">
        <v>207</v>
      </c>
      <c r="X19" s="90"/>
      <c r="Y19" s="144" t="s">
        <v>207</v>
      </c>
      <c r="Z19" s="90"/>
      <c r="AA19" s="144" t="s">
        <v>207</v>
      </c>
      <c r="AB19" s="62"/>
      <c r="AC19" s="144" t="s">
        <v>207</v>
      </c>
      <c r="AD19" s="62"/>
      <c r="AE19" s="144" t="s">
        <v>207</v>
      </c>
      <c r="AF19" s="196" t="str">
        <f>IF(AND(O19="",Q19="",S19="",U19="",W19="",Y19="",AA19="",AC19=""),"",
IF(OR(    AND(O19&lt;&gt;"NA",O19&lt;&gt;"C",O19&lt;&gt;"NC",O19&lt;&gt;"SF",O19&lt;&gt;""),
    AND(Q19&lt;&gt;"NA",Q19&lt;&gt;"C",Q19&lt;&gt;"NC",Q19&lt;&gt;"SF",Q19&lt;&gt;""),
    AND(S19&lt;&gt;"NA",S19&lt;&gt;"C",S19&lt;&gt;"NC",S19&lt;&gt;"SF",S19&lt;&gt;""),
    AND(U19&lt;&gt;"NA",U19&lt;&gt;"C",U19&lt;&gt;"NC",U19&lt;&gt;"SF",U19&lt;&gt;""),
    AND(W19&lt;&gt;"NA",W19&lt;&gt;"C",W19&lt;&gt;"NC",W19&lt;&gt;"SF",W19&lt;&gt;""),
    AND(Y19&lt;&gt;"NA",Y19&lt;&gt;"C",Y19&lt;&gt;"NC",Y19&lt;&gt;"SF",Y19&lt;&gt;""),
    AND(AA19&lt;&gt;"NA",AA19&lt;&gt;"C",AA19&lt;&gt;"NC",AA19&lt;&gt;"SF",AA19&lt;&gt;""),
    AND(AC19&lt;&gt;"NA",AC19&lt;&gt;"C",AC19&lt;&gt;"NC",AC19&lt;&gt;"SF",AC19&lt;&gt;"")
),"FALSO",
IF(AND(O19="NA",Q19="NA",S19="NA",U19="NA",W19="NA",Y19="NA",AA19="NA",AC19="NA"),"NA",
IF(OR(O19="NC",Q19="NC",S19="NC",U19="NC",W19="NC",Y19="NC",AA19="NC",AC19="NC",
       O19="SF",Q19="SF",S19="SF",U19="SF",W19="SF",Y19="SF",AA19="SF",AC19="SF"),"NC",
IF(SUM(IF(O19="C",1,0),IF(Q19="C",1,0),IF(S19="C",1,0),IF(U19="C",1,0),IF(W19="C",1,0),IF(Y19="C",1,0),IF(AA19="C",1,0),IF(AC19="C",1,0))=1,"C","C")))))</f>
        <v>C</v>
      </c>
      <c r="AG19" s="93" t="str">
        <f>IF(AND(AE19="C",AF19="C"),"UTILIZOU O PDA CORRETAMENTE",IF(AND(AE19="C",AF19="NC"),"UTILIZOU O PDA CORRETAMENTE. NÃO HÁ FOTOS DE TODAS AS ETAPAS",IF(AND(AE19="NC",AF19="NC"),"NÃO UTILIZOU O PDA",IF(AND(AE19="NA",AF19="NA"),"NÃO AVALIADO POR FALHA DE SINCRONISMO"))))</f>
        <v>UTILIZOU O PDA CORRETAMENTE</v>
      </c>
      <c r="AH19" s="9"/>
      <c r="AI19" s="149" t="str">
        <f>E19</f>
        <v>SÃO PAULO</v>
      </c>
      <c r="AJ19" s="150" t="s">
        <v>6</v>
      </c>
    </row>
    <row r="20" spans="1:37" ht="30" customHeight="1">
      <c r="A20" s="162" t="s">
        <v>201</v>
      </c>
      <c r="B20" s="176">
        <v>2617325834</v>
      </c>
      <c r="C20" s="176" t="s">
        <v>141</v>
      </c>
      <c r="D20" s="176" t="s">
        <v>68</v>
      </c>
      <c r="E20" s="176" t="s">
        <v>5</v>
      </c>
      <c r="F20" s="176" t="s">
        <v>259</v>
      </c>
      <c r="G20" s="176">
        <v>1725</v>
      </c>
      <c r="H20" s="176" t="s">
        <v>217</v>
      </c>
      <c r="I20" s="176" t="s">
        <v>778</v>
      </c>
      <c r="J20" s="176" t="s">
        <v>2150</v>
      </c>
      <c r="K20" s="176" t="s">
        <v>2163</v>
      </c>
      <c r="L20" s="204">
        <v>46117.356249999997</v>
      </c>
      <c r="M20" s="204">
        <v>46117.36041666667</v>
      </c>
      <c r="N20" s="176" t="s">
        <v>2151</v>
      </c>
      <c r="O20" s="154" t="s">
        <v>62</v>
      </c>
      <c r="P20" s="90"/>
      <c r="Q20" s="144" t="s">
        <v>62</v>
      </c>
      <c r="R20" s="90"/>
      <c r="S20" s="144" t="s">
        <v>62</v>
      </c>
      <c r="T20" s="90"/>
      <c r="U20" s="144" t="s">
        <v>62</v>
      </c>
      <c r="V20" s="90"/>
      <c r="W20" s="144" t="s">
        <v>62</v>
      </c>
      <c r="X20" s="90"/>
      <c r="Y20" s="144" t="s">
        <v>62</v>
      </c>
      <c r="Z20" s="90"/>
      <c r="AA20" s="144" t="s">
        <v>62</v>
      </c>
      <c r="AB20" s="62"/>
      <c r="AC20" s="144" t="s">
        <v>62</v>
      </c>
      <c r="AD20" s="62"/>
      <c r="AE20" s="144" t="s">
        <v>62</v>
      </c>
      <c r="AF20" s="196" t="str">
        <f>IF(AND(O20="",Q20="",S20="",U20="",W20="",Y20="",AA20="",AC20=""),"",
IF(OR(    AND(O20&lt;&gt;"NA",O20&lt;&gt;"C",O20&lt;&gt;"NC",O20&lt;&gt;"SF",O20&lt;&gt;""),
    AND(Q20&lt;&gt;"NA",Q20&lt;&gt;"C",Q20&lt;&gt;"NC",Q20&lt;&gt;"SF",Q20&lt;&gt;""),
    AND(S20&lt;&gt;"NA",S20&lt;&gt;"C",S20&lt;&gt;"NC",S20&lt;&gt;"SF",S20&lt;&gt;""),
    AND(U20&lt;&gt;"NA",U20&lt;&gt;"C",U20&lt;&gt;"NC",U20&lt;&gt;"SF",U20&lt;&gt;""),
    AND(W20&lt;&gt;"NA",W20&lt;&gt;"C",W20&lt;&gt;"NC",W20&lt;&gt;"SF",W20&lt;&gt;""),
    AND(Y20&lt;&gt;"NA",Y20&lt;&gt;"C",Y20&lt;&gt;"NC",Y20&lt;&gt;"SF",Y20&lt;&gt;""),
    AND(AA20&lt;&gt;"NA",AA20&lt;&gt;"C",AA20&lt;&gt;"NC",AA20&lt;&gt;"SF",AA20&lt;&gt;""),
    AND(AC20&lt;&gt;"NA",AC20&lt;&gt;"C",AC20&lt;&gt;"NC",AC20&lt;&gt;"SF",AC20&lt;&gt;"")
),"FALSO",
IF(AND(O20="NA",Q20="NA",S20="NA",U20="NA",W20="NA",Y20="NA",AA20="NA",AC20="NA"),"NA",
IF(OR(O20="NC",Q20="NC",S20="NC",U20="NC",W20="NC",Y20="NC",AA20="NC",AC20="NC",
       O20="SF",Q20="SF",S20="SF",U20="SF",W20="SF",Y20="SF",AA20="SF",AC20="SF"),"NC",
IF(SUM(IF(O20="C",1,0),IF(Q20="C",1,0),IF(S20="C",1,0),IF(U20="C",1,0),IF(W20="C",1,0),IF(Y20="C",1,0),IF(AA20="C",1,0),IF(AC20="C",1,0))=1,"C","C")))))</f>
        <v>NA</v>
      </c>
      <c r="AG20" s="93" t="str">
        <f>IF(AND(AE20="C",AF20="C"),"UTILIZOU O PDA CORRETAMENTE",IF(AND(AE20="C",AF20="NC"),"UTILIZOU O PDA CORRETAMENTE. NÃO HÁ FOTOS DE TODAS AS ETAPAS",IF(AND(AE20="NC",AF20="NC"),"NÃO UTILIZOU O PDA",IF(AND(AE20="NA",AF20="NA"),"NÃO AVALIADO POR FALHA DE SINCRONISMO"))))</f>
        <v>NÃO AVALIADO POR FALHA DE SINCRONISMO</v>
      </c>
      <c r="AH20" s="9" t="s">
        <v>60</v>
      </c>
      <c r="AI20" s="149" t="str">
        <f>E20</f>
        <v>SÃO PAULO</v>
      </c>
      <c r="AJ20" s="150" t="s">
        <v>6</v>
      </c>
    </row>
    <row r="21" spans="1:37" ht="30" customHeight="1">
      <c r="A21" s="162" t="s">
        <v>201</v>
      </c>
      <c r="B21" s="176">
        <v>2620384552</v>
      </c>
      <c r="C21" s="176" t="s">
        <v>141</v>
      </c>
      <c r="D21" s="176" t="s">
        <v>68</v>
      </c>
      <c r="E21" s="176" t="s">
        <v>5</v>
      </c>
      <c r="F21" s="176" t="s">
        <v>259</v>
      </c>
      <c r="G21" s="176">
        <v>348</v>
      </c>
      <c r="H21" s="176" t="s">
        <v>217</v>
      </c>
      <c r="I21" s="176" t="s">
        <v>332</v>
      </c>
      <c r="J21" s="176" t="s">
        <v>2150</v>
      </c>
      <c r="K21" s="176" t="s">
        <v>217</v>
      </c>
      <c r="L21" s="204">
        <v>46157.570138888892</v>
      </c>
      <c r="M21" s="204">
        <v>46157.578472222223</v>
      </c>
      <c r="N21" s="176" t="s">
        <v>2156</v>
      </c>
      <c r="O21" s="154" t="s">
        <v>207</v>
      </c>
      <c r="P21" s="90"/>
      <c r="Q21" s="144" t="s">
        <v>207</v>
      </c>
      <c r="R21" s="90"/>
      <c r="S21" s="144" t="s">
        <v>207</v>
      </c>
      <c r="T21" s="90"/>
      <c r="U21" s="144" t="s">
        <v>207</v>
      </c>
      <c r="V21" s="90"/>
      <c r="W21" s="144" t="s">
        <v>207</v>
      </c>
      <c r="X21" s="90"/>
      <c r="Y21" s="144" t="s">
        <v>207</v>
      </c>
      <c r="Z21" s="90"/>
      <c r="AA21" s="144" t="s">
        <v>207</v>
      </c>
      <c r="AB21" s="62"/>
      <c r="AC21" s="144" t="s">
        <v>231</v>
      </c>
      <c r="AD21" s="62" t="s">
        <v>388</v>
      </c>
      <c r="AE21" s="144" t="s">
        <v>207</v>
      </c>
      <c r="AF21" s="196" t="str">
        <f>IF(AND(O21="",Q21="",S21="",U21="",W21="",Y21="",AA21="",AC21=""),"",
IF(OR(    AND(O21&lt;&gt;"NA",O21&lt;&gt;"C",O21&lt;&gt;"NC",O21&lt;&gt;"SF",O21&lt;&gt;""),
    AND(Q21&lt;&gt;"NA",Q21&lt;&gt;"C",Q21&lt;&gt;"NC",Q21&lt;&gt;"SF",Q21&lt;&gt;""),
    AND(S21&lt;&gt;"NA",S21&lt;&gt;"C",S21&lt;&gt;"NC",S21&lt;&gt;"SF",S21&lt;&gt;""),
    AND(U21&lt;&gt;"NA",U21&lt;&gt;"C",U21&lt;&gt;"NC",U21&lt;&gt;"SF",U21&lt;&gt;""),
    AND(W21&lt;&gt;"NA",W21&lt;&gt;"C",W21&lt;&gt;"NC",W21&lt;&gt;"SF",W21&lt;&gt;""),
    AND(Y21&lt;&gt;"NA",Y21&lt;&gt;"C",Y21&lt;&gt;"NC",Y21&lt;&gt;"SF",Y21&lt;&gt;""),
    AND(AA21&lt;&gt;"NA",AA21&lt;&gt;"C",AA21&lt;&gt;"NC",AA21&lt;&gt;"SF",AA21&lt;&gt;""),
    AND(AC21&lt;&gt;"NA",AC21&lt;&gt;"C",AC21&lt;&gt;"NC",AC21&lt;&gt;"SF",AC21&lt;&gt;"")
),"FALSO",
IF(AND(O21="NA",Q21="NA",S21="NA",U21="NA",W21="NA",Y21="NA",AA21="NA",AC21="NA"),"NA",
IF(OR(O21="NC",Q21="NC",S21="NC",U21="NC",W21="NC",Y21="NC",AA21="NC",AC21="NC",
       O21="SF",Q21="SF",S21="SF",U21="SF",W21="SF",Y21="SF",AA21="SF",AC21="SF"),"NC",
IF(SUM(IF(O21="C",1,0),IF(Q21="C",1,0),IF(S21="C",1,0),IF(U21="C",1,0),IF(W21="C",1,0),IF(Y21="C",1,0),IF(AA21="C",1,0),IF(AC21="C",1,0))=1,"C","C")))))</f>
        <v>NC</v>
      </c>
      <c r="AG21" s="93" t="str">
        <f>IF(AND(AE21="C",AF21="C"),"UTILIZOU O PDA CORRETAMENTE",IF(AND(AE21="C",AF21="NC"),"UTILIZOU O PDA CORRETAMENTE. NÃO HÁ FOTOS DE TODAS AS ETAPAS",IF(AND(AE21="NC",AF21="NC"),"NÃO UTILIZOU O PDA",IF(AND(AE21="NA",AF21="NA"),"NÃO AVALIADO POR FALHA DE SINCRONISMO"))))</f>
        <v>UTILIZOU O PDA CORRETAMENTE. NÃO HÁ FOTOS DE TODAS AS ETAPAS</v>
      </c>
      <c r="AH21" s="9" t="s">
        <v>60</v>
      </c>
      <c r="AI21" s="149" t="str">
        <f>E21</f>
        <v>SÃO PAULO</v>
      </c>
      <c r="AJ21" s="150" t="s">
        <v>6</v>
      </c>
    </row>
    <row r="22" spans="1:37" ht="30" customHeight="1">
      <c r="A22" s="162" t="s">
        <v>201</v>
      </c>
      <c r="B22" s="176">
        <v>2620384966</v>
      </c>
      <c r="C22" s="176" t="s">
        <v>141</v>
      </c>
      <c r="D22" s="176" t="s">
        <v>68</v>
      </c>
      <c r="E22" s="176" t="s">
        <v>5</v>
      </c>
      <c r="F22" s="176" t="s">
        <v>259</v>
      </c>
      <c r="G22" s="176">
        <v>2283</v>
      </c>
      <c r="H22" s="176" t="s">
        <v>217</v>
      </c>
      <c r="I22" s="176" t="s">
        <v>264</v>
      </c>
      <c r="J22" s="176" t="s">
        <v>2150</v>
      </c>
      <c r="K22" s="176" t="s">
        <v>217</v>
      </c>
      <c r="L22" s="204">
        <v>46157.612500000003</v>
      </c>
      <c r="M22" s="204">
        <v>46157.619444444441</v>
      </c>
      <c r="N22" s="176" t="s">
        <v>2156</v>
      </c>
      <c r="O22" s="154" t="s">
        <v>207</v>
      </c>
      <c r="P22" s="90"/>
      <c r="Q22" s="144" t="s">
        <v>207</v>
      </c>
      <c r="R22" s="90"/>
      <c r="S22" s="144" t="s">
        <v>207</v>
      </c>
      <c r="T22" s="90"/>
      <c r="U22" s="144" t="s">
        <v>207</v>
      </c>
      <c r="V22" s="90"/>
      <c r="W22" s="144" t="s">
        <v>207</v>
      </c>
      <c r="X22" s="90"/>
      <c r="Y22" s="144" t="s">
        <v>207</v>
      </c>
      <c r="Z22" s="90"/>
      <c r="AA22" s="144" t="s">
        <v>207</v>
      </c>
      <c r="AB22" s="62"/>
      <c r="AC22" s="144" t="s">
        <v>207</v>
      </c>
      <c r="AD22" s="62"/>
      <c r="AE22" s="144" t="s">
        <v>207</v>
      </c>
      <c r="AF22" s="196" t="str">
        <f>IF(AND(O22="",Q22="",S22="",U22="",W22="",Y22="",AA22="",AC22=""),"",
IF(OR(    AND(O22&lt;&gt;"NA",O22&lt;&gt;"C",O22&lt;&gt;"NC",O22&lt;&gt;"SF",O22&lt;&gt;""),
    AND(Q22&lt;&gt;"NA",Q22&lt;&gt;"C",Q22&lt;&gt;"NC",Q22&lt;&gt;"SF",Q22&lt;&gt;""),
    AND(S22&lt;&gt;"NA",S22&lt;&gt;"C",S22&lt;&gt;"NC",S22&lt;&gt;"SF",S22&lt;&gt;""),
    AND(U22&lt;&gt;"NA",U22&lt;&gt;"C",U22&lt;&gt;"NC",U22&lt;&gt;"SF",U22&lt;&gt;""),
    AND(W22&lt;&gt;"NA",W22&lt;&gt;"C",W22&lt;&gt;"NC",W22&lt;&gt;"SF",W22&lt;&gt;""),
    AND(Y22&lt;&gt;"NA",Y22&lt;&gt;"C",Y22&lt;&gt;"NC",Y22&lt;&gt;"SF",Y22&lt;&gt;""),
    AND(AA22&lt;&gt;"NA",AA22&lt;&gt;"C",AA22&lt;&gt;"NC",AA22&lt;&gt;"SF",AA22&lt;&gt;""),
    AND(AC22&lt;&gt;"NA",AC22&lt;&gt;"C",AC22&lt;&gt;"NC",AC22&lt;&gt;"SF",AC22&lt;&gt;"")
),"FALSO",
IF(AND(O22="NA",Q22="NA",S22="NA",U22="NA",W22="NA",Y22="NA",AA22="NA",AC22="NA"),"NA",
IF(OR(O22="NC",Q22="NC",S22="NC",U22="NC",W22="NC",Y22="NC",AA22="NC",AC22="NC",
       O22="SF",Q22="SF",S22="SF",U22="SF",W22="SF",Y22="SF",AA22="SF",AC22="SF"),"NC",
IF(SUM(IF(O22="C",1,0),IF(Q22="C",1,0),IF(S22="C",1,0),IF(U22="C",1,0),IF(W22="C",1,0),IF(Y22="C",1,0),IF(AA22="C",1,0),IF(AC22="C",1,0))=1,"C","C")))))</f>
        <v>C</v>
      </c>
      <c r="AG22" s="93" t="str">
        <f>IF(AND(AE22="C",AF22="C"),"UTILIZOU O PDA CORRETAMENTE",IF(AND(AE22="C",AF22="NC"),"UTILIZOU O PDA CORRETAMENTE. NÃO HÁ FOTOS DE TODAS AS ETAPAS",IF(AND(AE22="NC",AF22="NC"),"NÃO UTILIZOU O PDA",IF(AND(AE22="NA",AF22="NA"),"NÃO AVALIADO POR FALHA DE SINCRONISMO"))))</f>
        <v>UTILIZOU O PDA CORRETAMENTE</v>
      </c>
      <c r="AH22" s="9" t="s">
        <v>60</v>
      </c>
      <c r="AI22" s="149" t="str">
        <f>E22</f>
        <v>SÃO PAULO</v>
      </c>
      <c r="AJ22" s="150" t="s">
        <v>6</v>
      </c>
    </row>
    <row r="23" spans="1:37" ht="30" customHeight="1">
      <c r="A23" s="162" t="s">
        <v>201</v>
      </c>
      <c r="B23" s="176">
        <v>2620385146</v>
      </c>
      <c r="C23" s="176" t="s">
        <v>141</v>
      </c>
      <c r="D23" s="176" t="s">
        <v>68</v>
      </c>
      <c r="E23" s="176" t="s">
        <v>5</v>
      </c>
      <c r="F23" s="176" t="s">
        <v>259</v>
      </c>
      <c r="G23" s="176">
        <v>736</v>
      </c>
      <c r="H23" s="176" t="s">
        <v>217</v>
      </c>
      <c r="I23" s="176" t="s">
        <v>502</v>
      </c>
      <c r="J23" s="176" t="s">
        <v>2150</v>
      </c>
      <c r="K23" s="176" t="s">
        <v>217</v>
      </c>
      <c r="L23" s="204">
        <v>46163.561805555553</v>
      </c>
      <c r="M23" s="204">
        <v>46163.571527777778</v>
      </c>
      <c r="N23" s="176" t="s">
        <v>2156</v>
      </c>
      <c r="O23" s="154" t="s">
        <v>207</v>
      </c>
      <c r="P23" s="90"/>
      <c r="Q23" s="144" t="s">
        <v>207</v>
      </c>
      <c r="R23" s="90"/>
      <c r="S23" s="144" t="s">
        <v>207</v>
      </c>
      <c r="T23" s="90"/>
      <c r="U23" s="144" t="s">
        <v>207</v>
      </c>
      <c r="V23" s="90"/>
      <c r="W23" s="144" t="s">
        <v>207</v>
      </c>
      <c r="X23" s="90"/>
      <c r="Y23" s="144" t="s">
        <v>207</v>
      </c>
      <c r="Z23" s="90"/>
      <c r="AA23" s="144" t="s">
        <v>207</v>
      </c>
      <c r="AB23" s="62"/>
      <c r="AC23" s="144" t="s">
        <v>207</v>
      </c>
      <c r="AD23" s="62"/>
      <c r="AE23" s="144" t="s">
        <v>207</v>
      </c>
      <c r="AF23" s="196" t="str">
        <f>IF(AND(O23="",Q23="",S23="",U23="",W23="",Y23="",AA23="",AC23=""),"",
IF(OR(    AND(O23&lt;&gt;"NA",O23&lt;&gt;"C",O23&lt;&gt;"NC",O23&lt;&gt;"SF",O23&lt;&gt;""),
    AND(Q23&lt;&gt;"NA",Q23&lt;&gt;"C",Q23&lt;&gt;"NC",Q23&lt;&gt;"SF",Q23&lt;&gt;""),
    AND(S23&lt;&gt;"NA",S23&lt;&gt;"C",S23&lt;&gt;"NC",S23&lt;&gt;"SF",S23&lt;&gt;""),
    AND(U23&lt;&gt;"NA",U23&lt;&gt;"C",U23&lt;&gt;"NC",U23&lt;&gt;"SF",U23&lt;&gt;""),
    AND(W23&lt;&gt;"NA",W23&lt;&gt;"C",W23&lt;&gt;"NC",W23&lt;&gt;"SF",W23&lt;&gt;""),
    AND(Y23&lt;&gt;"NA",Y23&lt;&gt;"C",Y23&lt;&gt;"NC",Y23&lt;&gt;"SF",Y23&lt;&gt;""),
    AND(AA23&lt;&gt;"NA",AA23&lt;&gt;"C",AA23&lt;&gt;"NC",AA23&lt;&gt;"SF",AA23&lt;&gt;""),
    AND(AC23&lt;&gt;"NA",AC23&lt;&gt;"C",AC23&lt;&gt;"NC",AC23&lt;&gt;"SF",AC23&lt;&gt;"")
),"FALSO",
IF(AND(O23="NA",Q23="NA",S23="NA",U23="NA",W23="NA",Y23="NA",AA23="NA",AC23="NA"),"NA",
IF(OR(O23="NC",Q23="NC",S23="NC",U23="NC",W23="NC",Y23="NC",AA23="NC",AC23="NC",
       O23="SF",Q23="SF",S23="SF",U23="SF",W23="SF",Y23="SF",AA23="SF",AC23="SF"),"NC",
IF(SUM(IF(O23="C",1,0),IF(Q23="C",1,0),IF(S23="C",1,0),IF(U23="C",1,0),IF(W23="C",1,0),IF(Y23="C",1,0),IF(AA23="C",1,0),IF(AC23="C",1,0))=1,"C","C")))))</f>
        <v>C</v>
      </c>
      <c r="AG23" s="93" t="str">
        <f>IF(AND(AE23="C",AF23="C"),"UTILIZOU O PDA CORRETAMENTE",IF(AND(AE23="C",AF23="NC"),"UTILIZOU O PDA CORRETAMENTE. NÃO HÁ FOTOS DE TODAS AS ETAPAS",IF(AND(AE23="NC",AF23="NC"),"NÃO UTILIZOU O PDA",IF(AND(AE23="NA",AF23="NA"),"NÃO AVALIADO POR FALHA DE SINCRONISMO"))))</f>
        <v>UTILIZOU O PDA CORRETAMENTE</v>
      </c>
      <c r="AH23" s="9" t="s">
        <v>60</v>
      </c>
      <c r="AI23" s="149" t="str">
        <f>E23</f>
        <v>SÃO PAULO</v>
      </c>
      <c r="AJ23" s="150" t="s">
        <v>6</v>
      </c>
    </row>
    <row r="24" spans="1:37" ht="30" customHeight="1">
      <c r="A24" s="249" t="s">
        <v>201</v>
      </c>
      <c r="B24" s="250">
        <v>2620536215</v>
      </c>
      <c r="C24" s="250" t="s">
        <v>142</v>
      </c>
      <c r="D24" s="250" t="s">
        <v>68</v>
      </c>
      <c r="E24" s="250" t="s">
        <v>5</v>
      </c>
      <c r="F24" s="250" t="s">
        <v>259</v>
      </c>
      <c r="G24" s="250">
        <v>1193</v>
      </c>
      <c r="H24" s="250" t="s">
        <v>260</v>
      </c>
      <c r="I24" s="250" t="s">
        <v>261</v>
      </c>
      <c r="J24" s="250" t="s">
        <v>2148</v>
      </c>
      <c r="K24" s="250" t="s">
        <v>217</v>
      </c>
      <c r="L24" s="251">
        <v>46163.48333333333</v>
      </c>
      <c r="M24" s="251">
        <v>46163.504861111112</v>
      </c>
      <c r="N24" s="250" t="s">
        <v>2156</v>
      </c>
      <c r="O24" s="274" t="s">
        <v>207</v>
      </c>
      <c r="P24" s="276"/>
      <c r="Q24" s="277" t="s">
        <v>207</v>
      </c>
      <c r="R24" s="276"/>
      <c r="S24" s="277" t="s">
        <v>207</v>
      </c>
      <c r="T24" s="276"/>
      <c r="U24" s="277" t="s">
        <v>207</v>
      </c>
      <c r="V24" s="276"/>
      <c r="W24" s="277" t="s">
        <v>207</v>
      </c>
      <c r="X24" s="276"/>
      <c r="Y24" s="277" t="s">
        <v>207</v>
      </c>
      <c r="Z24" s="276"/>
      <c r="AA24" s="277" t="s">
        <v>207</v>
      </c>
      <c r="AB24" s="278"/>
      <c r="AC24" s="277" t="s">
        <v>207</v>
      </c>
      <c r="AD24" s="278"/>
      <c r="AE24" s="277" t="s">
        <v>207</v>
      </c>
      <c r="AF24" s="256" t="str">
        <f>IF(AND(O24="",Q24="",S24="",U24="",W24="",Y24="",AA24="",AC24=""),"",
IF(OR(    AND(O24&lt;&gt;"NA",O24&lt;&gt;"C",O24&lt;&gt;"NC",O24&lt;&gt;"SF",O24&lt;&gt;""),
    AND(Q24&lt;&gt;"NA",Q24&lt;&gt;"C",Q24&lt;&gt;"NC",Q24&lt;&gt;"SF",Q24&lt;&gt;""),
    AND(S24&lt;&gt;"NA",S24&lt;&gt;"C",S24&lt;&gt;"NC",S24&lt;&gt;"SF",S24&lt;&gt;""),
    AND(U24&lt;&gt;"NA",U24&lt;&gt;"C",U24&lt;&gt;"NC",U24&lt;&gt;"SF",U24&lt;&gt;""),
    AND(W24&lt;&gt;"NA",W24&lt;&gt;"C",W24&lt;&gt;"NC",W24&lt;&gt;"SF",W24&lt;&gt;""),
    AND(Y24&lt;&gt;"NA",Y24&lt;&gt;"C",Y24&lt;&gt;"NC",Y24&lt;&gt;"SF",Y24&lt;&gt;""),
    AND(AA24&lt;&gt;"NA",AA24&lt;&gt;"C",AA24&lt;&gt;"NC",AA24&lt;&gt;"SF",AA24&lt;&gt;""),
    AND(AC24&lt;&gt;"NA",AC24&lt;&gt;"C",AC24&lt;&gt;"NC",AC24&lt;&gt;"SF",AC24&lt;&gt;"")
),"FALSO",
IF(AND(O24="NA",Q24="NA",S24="NA",U24="NA",W24="NA",Y24="NA",AA24="NA",AC24="NA"),"NA",
IF(OR(O24="NC",Q24="NC",S24="NC",U24="NC",W24="NC",Y24="NC",AA24="NC",AC24="NC",
       O24="SF",Q24="SF",S24="SF",U24="SF",W24="SF",Y24="SF",AA24="SF",AC24="SF"),"NC",
IF(SUM(IF(O24="C",1,0),IF(Q24="C",1,0),IF(S24="C",1,0),IF(U24="C",1,0),IF(W24="C",1,0),IF(Y24="C",1,0),IF(AA24="C",1,0),IF(AC24="C",1,0))=1,"C","C")))))</f>
        <v>C</v>
      </c>
      <c r="AG24" s="257" t="str">
        <f>IF(AND(AE24="C",AF24="C"),"UTILIZOU O PDA CORRETAMENTE",IF(AND(AE24="C",AF24="NC"),"UTILIZOU O PDA CORRETAMENTE. NÃO HÁ FOTOS DE TODAS AS ETAPAS",IF(AND(AE24="NC",AF24="NC"),"NÃO UTILIZOU O PDA",IF(AND(AE24="NA",AF24="NA"),"NÃO AVALIADO POR FALHA DE SINCRONISMO"))))</f>
        <v>UTILIZOU O PDA CORRETAMENTE</v>
      </c>
      <c r="AH24" s="279" t="s">
        <v>39</v>
      </c>
      <c r="AI24" s="259" t="str">
        <f>E24</f>
        <v>SÃO PAULO</v>
      </c>
      <c r="AJ24" s="260" t="s">
        <v>6</v>
      </c>
    </row>
    <row r="25" spans="1:37" ht="30" customHeight="1">
      <c r="A25" s="162" t="s">
        <v>201</v>
      </c>
      <c r="B25" s="176">
        <v>2620538862</v>
      </c>
      <c r="C25" s="176" t="s">
        <v>142</v>
      </c>
      <c r="D25" s="176" t="s">
        <v>68</v>
      </c>
      <c r="E25" s="176" t="s">
        <v>5</v>
      </c>
      <c r="F25" s="176" t="s">
        <v>259</v>
      </c>
      <c r="G25" s="176">
        <v>1193</v>
      </c>
      <c r="H25" s="176" t="s">
        <v>285</v>
      </c>
      <c r="I25" s="176" t="s">
        <v>332</v>
      </c>
      <c r="J25" s="176" t="s">
        <v>2148</v>
      </c>
      <c r="K25" s="176" t="s">
        <v>217</v>
      </c>
      <c r="L25" s="204">
        <v>46163.509722222225</v>
      </c>
      <c r="M25" s="204">
        <v>46163.538888888892</v>
      </c>
      <c r="N25" s="176" t="s">
        <v>2156</v>
      </c>
      <c r="O25" s="154" t="s">
        <v>207</v>
      </c>
      <c r="P25" s="56"/>
      <c r="Q25" s="143" t="s">
        <v>207</v>
      </c>
      <c r="R25" s="56"/>
      <c r="S25" s="143" t="s">
        <v>207</v>
      </c>
      <c r="T25" s="56"/>
      <c r="U25" s="143" t="s">
        <v>207</v>
      </c>
      <c r="V25" s="56"/>
      <c r="W25" s="143" t="s">
        <v>207</v>
      </c>
      <c r="X25" s="56"/>
      <c r="Y25" s="143" t="s">
        <v>207</v>
      </c>
      <c r="Z25" s="56"/>
      <c r="AA25" s="143" t="s">
        <v>207</v>
      </c>
      <c r="AB25" s="152"/>
      <c r="AC25" s="143" t="s">
        <v>207</v>
      </c>
      <c r="AD25" s="152"/>
      <c r="AE25" s="143" t="s">
        <v>207</v>
      </c>
      <c r="AF25" s="196" t="str">
        <f>IF(AND(O25="",Q25="",S25="",U25="",W25="",Y25="",AA25="",AC25=""),"",
IF(OR(    AND(O25&lt;&gt;"NA",O25&lt;&gt;"C",O25&lt;&gt;"NC",O25&lt;&gt;"SF",O25&lt;&gt;""),
    AND(Q25&lt;&gt;"NA",Q25&lt;&gt;"C",Q25&lt;&gt;"NC",Q25&lt;&gt;"SF",Q25&lt;&gt;""),
    AND(S25&lt;&gt;"NA",S25&lt;&gt;"C",S25&lt;&gt;"NC",S25&lt;&gt;"SF",S25&lt;&gt;""),
    AND(U25&lt;&gt;"NA",U25&lt;&gt;"C",U25&lt;&gt;"NC",U25&lt;&gt;"SF",U25&lt;&gt;""),
    AND(W25&lt;&gt;"NA",W25&lt;&gt;"C",W25&lt;&gt;"NC",W25&lt;&gt;"SF",W25&lt;&gt;""),
    AND(Y25&lt;&gt;"NA",Y25&lt;&gt;"C",Y25&lt;&gt;"NC",Y25&lt;&gt;"SF",Y25&lt;&gt;""),
    AND(AA25&lt;&gt;"NA",AA25&lt;&gt;"C",AA25&lt;&gt;"NC",AA25&lt;&gt;"SF",AA25&lt;&gt;""),
    AND(AC25&lt;&gt;"NA",AC25&lt;&gt;"C",AC25&lt;&gt;"NC",AC25&lt;&gt;"SF",AC25&lt;&gt;"")
),"FALSO",
IF(AND(O25="NA",Q25="NA",S25="NA",U25="NA",W25="NA",Y25="NA",AA25="NA",AC25="NA"),"NA",
IF(OR(O25="NC",Q25="NC",S25="NC",U25="NC",W25="NC",Y25="NC",AA25="NC",AC25="NC",
       O25="SF",Q25="SF",S25="SF",U25="SF",W25="SF",Y25="SF",AA25="SF",AC25="SF"),"NC",
IF(SUM(IF(O25="C",1,0),IF(Q25="C",1,0),IF(S25="C",1,0),IF(U25="C",1,0),IF(W25="C",1,0),IF(Y25="C",1,0),IF(AA25="C",1,0),IF(AC25="C",1,0))=1,"C","C")))))</f>
        <v>C</v>
      </c>
      <c r="AG25" s="93" t="str">
        <f>IF(AND(AE25="C",AF25="C"),"UTILIZOU O PDA CORRETAMENTE",IF(AND(AE25="C",AF25="NC"),"UTILIZOU O PDA CORRETAMENTE. NÃO HÁ FOTOS DE TODAS AS ETAPAS",IF(AND(AE25="NC",AF25="NC"),"NÃO UTILIZOU O PDA",IF(AND(AE25="NA",AF25="NA"),"NÃO AVALIADO POR FALHA DE SINCRONISMO"))))</f>
        <v>UTILIZOU O PDA CORRETAMENTE</v>
      </c>
      <c r="AH25" s="160" t="s">
        <v>60</v>
      </c>
      <c r="AI25" s="149" t="str">
        <f>E25</f>
        <v>SÃO PAULO</v>
      </c>
      <c r="AJ25" s="150" t="s">
        <v>6</v>
      </c>
    </row>
    <row r="26" spans="1:37" ht="30" customHeight="1">
      <c r="A26" s="162" t="s">
        <v>201</v>
      </c>
      <c r="B26" s="176">
        <v>2621506942</v>
      </c>
      <c r="C26" s="176" t="s">
        <v>141</v>
      </c>
      <c r="D26" s="176" t="s">
        <v>68</v>
      </c>
      <c r="E26" s="176" t="s">
        <v>5</v>
      </c>
      <c r="F26" s="176" t="s">
        <v>259</v>
      </c>
      <c r="G26" s="176">
        <v>2283</v>
      </c>
      <c r="H26" s="176" t="s">
        <v>217</v>
      </c>
      <c r="I26" s="176" t="s">
        <v>264</v>
      </c>
      <c r="J26" s="176" t="s">
        <v>2150</v>
      </c>
      <c r="K26" s="176" t="s">
        <v>2164</v>
      </c>
      <c r="L26" s="204">
        <v>46164.552083333336</v>
      </c>
      <c r="M26" s="204">
        <v>46164.557638888888</v>
      </c>
      <c r="N26" s="176" t="s">
        <v>2156</v>
      </c>
      <c r="O26" s="154" t="s">
        <v>207</v>
      </c>
      <c r="P26" s="56"/>
      <c r="Q26" s="143" t="s">
        <v>207</v>
      </c>
      <c r="R26" s="56"/>
      <c r="S26" s="143" t="s">
        <v>207</v>
      </c>
      <c r="T26" s="56"/>
      <c r="U26" s="143" t="s">
        <v>207</v>
      </c>
      <c r="V26" s="56"/>
      <c r="W26" s="143" t="s">
        <v>207</v>
      </c>
      <c r="X26" s="56"/>
      <c r="Y26" s="143" t="s">
        <v>207</v>
      </c>
      <c r="Z26" s="56"/>
      <c r="AA26" s="143" t="s">
        <v>207</v>
      </c>
      <c r="AB26" s="152"/>
      <c r="AC26" s="143" t="s">
        <v>231</v>
      </c>
      <c r="AD26" s="152" t="s">
        <v>388</v>
      </c>
      <c r="AE26" s="143" t="s">
        <v>207</v>
      </c>
      <c r="AF26" s="196" t="str">
        <f>IF(AND(O26="",Q26="",S26="",U26="",W26="",Y26="",AA26="",AC26=""),"",
IF(OR(    AND(O26&lt;&gt;"NA",O26&lt;&gt;"C",O26&lt;&gt;"NC",O26&lt;&gt;"SF",O26&lt;&gt;""),
    AND(Q26&lt;&gt;"NA",Q26&lt;&gt;"C",Q26&lt;&gt;"NC",Q26&lt;&gt;"SF",Q26&lt;&gt;""),
    AND(S26&lt;&gt;"NA",S26&lt;&gt;"C",S26&lt;&gt;"NC",S26&lt;&gt;"SF",S26&lt;&gt;""),
    AND(U26&lt;&gt;"NA",U26&lt;&gt;"C",U26&lt;&gt;"NC",U26&lt;&gt;"SF",U26&lt;&gt;""),
    AND(W26&lt;&gt;"NA",W26&lt;&gt;"C",W26&lt;&gt;"NC",W26&lt;&gt;"SF",W26&lt;&gt;""),
    AND(Y26&lt;&gt;"NA",Y26&lt;&gt;"C",Y26&lt;&gt;"NC",Y26&lt;&gt;"SF",Y26&lt;&gt;""),
    AND(AA26&lt;&gt;"NA",AA26&lt;&gt;"C",AA26&lt;&gt;"NC",AA26&lt;&gt;"SF",AA26&lt;&gt;""),
    AND(AC26&lt;&gt;"NA",AC26&lt;&gt;"C",AC26&lt;&gt;"NC",AC26&lt;&gt;"SF",AC26&lt;&gt;"")
),"FALSO",
IF(AND(O26="NA",Q26="NA",S26="NA",U26="NA",W26="NA",Y26="NA",AA26="NA",AC26="NA"),"NA",
IF(OR(O26="NC",Q26="NC",S26="NC",U26="NC",W26="NC",Y26="NC",AA26="NC",AC26="NC",
       O26="SF",Q26="SF",S26="SF",U26="SF",W26="SF",Y26="SF",AA26="SF",AC26="SF"),"NC",
IF(SUM(IF(O26="C",1,0),IF(Q26="C",1,0),IF(S26="C",1,0),IF(U26="C",1,0),IF(W26="C",1,0),IF(Y26="C",1,0),IF(AA26="C",1,0),IF(AC26="C",1,0))=1,"C","C")))))</f>
        <v>NC</v>
      </c>
      <c r="AG26" s="93" t="str">
        <f>IF(AND(AE26="C",AF26="C"),"UTILIZOU O PDA CORRETAMENTE",IF(AND(AE26="C",AF26="NC"),"UTILIZOU O PDA CORRETAMENTE. NÃO HÁ FOTOS DE TODAS AS ETAPAS",IF(AND(AE26="NC",AF26="NC"),"NÃO UTILIZOU O PDA",IF(AND(AE26="NA",AF26="NA"),"NÃO AVALIADO POR FALHA DE SINCRONISMO"))))</f>
        <v>UTILIZOU O PDA CORRETAMENTE. NÃO HÁ FOTOS DE TODAS AS ETAPAS</v>
      </c>
      <c r="AH26" s="160" t="s">
        <v>60</v>
      </c>
      <c r="AI26" s="149" t="str">
        <f>E26</f>
        <v>SÃO PAULO</v>
      </c>
      <c r="AJ26" s="150" t="s">
        <v>6</v>
      </c>
    </row>
    <row r="27" spans="1:37" ht="30" customHeight="1">
      <c r="A27" s="162" t="s">
        <v>201</v>
      </c>
      <c r="B27" s="176">
        <v>2621666029</v>
      </c>
      <c r="C27" s="176" t="s">
        <v>141</v>
      </c>
      <c r="D27" s="176" t="s">
        <v>68</v>
      </c>
      <c r="E27" s="176" t="s">
        <v>5</v>
      </c>
      <c r="F27" s="176" t="s">
        <v>259</v>
      </c>
      <c r="G27" s="176">
        <v>716</v>
      </c>
      <c r="H27" s="176" t="s">
        <v>285</v>
      </c>
      <c r="I27" s="176" t="s">
        <v>1694</v>
      </c>
      <c r="J27" s="176" t="s">
        <v>2150</v>
      </c>
      <c r="K27" s="176" t="s">
        <v>2155</v>
      </c>
      <c r="L27" s="204">
        <v>46164.513194444444</v>
      </c>
      <c r="M27" s="204">
        <v>46164.518750000003</v>
      </c>
      <c r="N27" s="176" t="s">
        <v>2156</v>
      </c>
      <c r="O27" s="154" t="s">
        <v>207</v>
      </c>
      <c r="P27" s="56"/>
      <c r="Q27" s="143" t="s">
        <v>207</v>
      </c>
      <c r="R27" s="56"/>
      <c r="S27" s="143" t="s">
        <v>207</v>
      </c>
      <c r="T27" s="56"/>
      <c r="U27" s="143" t="s">
        <v>207</v>
      </c>
      <c r="V27" s="56"/>
      <c r="W27" s="143" t="s">
        <v>207</v>
      </c>
      <c r="X27" s="56"/>
      <c r="Y27" s="143" t="s">
        <v>230</v>
      </c>
      <c r="Z27" s="56"/>
      <c r="AA27" s="143" t="s">
        <v>207</v>
      </c>
      <c r="AB27" s="152"/>
      <c r="AC27" s="143" t="s">
        <v>231</v>
      </c>
      <c r="AD27" s="152" t="s">
        <v>388</v>
      </c>
      <c r="AE27" s="143" t="s">
        <v>207</v>
      </c>
      <c r="AF27" s="196" t="str">
        <f>IF(AND(O27="",Q27="",S27="",U27="",W27="",Y27="",AA27="",AC27=""),"",
IF(OR(    AND(O27&lt;&gt;"NA",O27&lt;&gt;"C",O27&lt;&gt;"NC",O27&lt;&gt;"SF",O27&lt;&gt;""),
    AND(Q27&lt;&gt;"NA",Q27&lt;&gt;"C",Q27&lt;&gt;"NC",Q27&lt;&gt;"SF",Q27&lt;&gt;""),
    AND(S27&lt;&gt;"NA",S27&lt;&gt;"C",S27&lt;&gt;"NC",S27&lt;&gt;"SF",S27&lt;&gt;""),
    AND(U27&lt;&gt;"NA",U27&lt;&gt;"C",U27&lt;&gt;"NC",U27&lt;&gt;"SF",U27&lt;&gt;""),
    AND(W27&lt;&gt;"NA",W27&lt;&gt;"C",W27&lt;&gt;"NC",W27&lt;&gt;"SF",W27&lt;&gt;""),
    AND(Y27&lt;&gt;"NA",Y27&lt;&gt;"C",Y27&lt;&gt;"NC",Y27&lt;&gt;"SF",Y27&lt;&gt;""),
    AND(AA27&lt;&gt;"NA",AA27&lt;&gt;"C",AA27&lt;&gt;"NC",AA27&lt;&gt;"SF",AA27&lt;&gt;""),
    AND(AC27&lt;&gt;"NA",AC27&lt;&gt;"C",AC27&lt;&gt;"NC",AC27&lt;&gt;"SF",AC27&lt;&gt;"")
),"FALSO",
IF(AND(O27="NA",Q27="NA",S27="NA",U27="NA",W27="NA",Y27="NA",AA27="NA",AC27="NA"),"NA",
IF(OR(O27="NC",Q27="NC",S27="NC",U27="NC",W27="NC",Y27="NC",AA27="NC",AC27="NC",
       O27="SF",Q27="SF",S27="SF",U27="SF",W27="SF",Y27="SF",AA27="SF",AC27="SF"),"NC",
IF(SUM(IF(O27="C",1,0),IF(Q27="C",1,0),IF(S27="C",1,0),IF(U27="C",1,0),IF(W27="C",1,0),IF(Y27="C",1,0),IF(AA27="C",1,0),IF(AC27="C",1,0))=1,"C","C")))))</f>
        <v>NC</v>
      </c>
      <c r="AG27" s="93" t="str">
        <f>IF(AND(AE27="C",AF27="C"),"UTILIZOU O PDA CORRETAMENTE",IF(AND(AE27="C",AF27="NC"),"UTILIZOU O PDA CORRETAMENTE. NÃO HÁ FOTOS DE TODAS AS ETAPAS",IF(AND(AE27="NC",AF27="NC"),"NÃO UTILIZOU O PDA",IF(AND(AE27="NA",AF27="NA"),"NÃO AVALIADO POR FALHA DE SINCRONISMO"))))</f>
        <v>UTILIZOU O PDA CORRETAMENTE. NÃO HÁ FOTOS DE TODAS AS ETAPAS</v>
      </c>
      <c r="AH27" s="160"/>
      <c r="AI27" s="149" t="str">
        <f>E27</f>
        <v>SÃO PAULO</v>
      </c>
      <c r="AJ27" s="150" t="s">
        <v>6</v>
      </c>
    </row>
    <row r="28" spans="1:37" ht="30" customHeight="1">
      <c r="A28" s="162" t="s">
        <v>201</v>
      </c>
      <c r="B28" s="176">
        <v>2618032921</v>
      </c>
      <c r="C28" s="176" t="s">
        <v>141</v>
      </c>
      <c r="D28" s="176" t="s">
        <v>68</v>
      </c>
      <c r="E28" s="176" t="s">
        <v>5</v>
      </c>
      <c r="F28" s="176" t="s">
        <v>250</v>
      </c>
      <c r="G28" s="176">
        <v>13</v>
      </c>
      <c r="H28" s="176" t="s">
        <v>217</v>
      </c>
      <c r="I28" s="176" t="s">
        <v>223</v>
      </c>
      <c r="J28" s="176" t="s">
        <v>2150</v>
      </c>
      <c r="K28" s="176" t="s">
        <v>217</v>
      </c>
      <c r="L28" s="204">
        <v>46147.368055555555</v>
      </c>
      <c r="M28" s="204">
        <v>46147.379166666666</v>
      </c>
      <c r="N28" s="176" t="s">
        <v>2149</v>
      </c>
      <c r="O28" s="154" t="s">
        <v>207</v>
      </c>
      <c r="P28" s="90"/>
      <c r="Q28" s="144" t="s">
        <v>207</v>
      </c>
      <c r="R28" s="90"/>
      <c r="S28" s="144" t="s">
        <v>207</v>
      </c>
      <c r="T28" s="90"/>
      <c r="U28" s="144" t="s">
        <v>207</v>
      </c>
      <c r="V28" s="90"/>
      <c r="W28" s="144" t="s">
        <v>207</v>
      </c>
      <c r="X28" s="90"/>
      <c r="Y28" s="144" t="s">
        <v>207</v>
      </c>
      <c r="Z28" s="90"/>
      <c r="AA28" s="144" t="s">
        <v>207</v>
      </c>
      <c r="AB28" s="62"/>
      <c r="AC28" s="144" t="s">
        <v>207</v>
      </c>
      <c r="AD28" s="62"/>
      <c r="AE28" s="144" t="s">
        <v>207</v>
      </c>
      <c r="AF28" s="196" t="str">
        <f>IF(AND(O28="",Q28="",S28="",U28="",W28="",Y28="",AA28="",AC28=""),"",
IF(OR(    AND(O28&lt;&gt;"NA",O28&lt;&gt;"C",O28&lt;&gt;"NC",O28&lt;&gt;"SF",O28&lt;&gt;""),
    AND(Q28&lt;&gt;"NA",Q28&lt;&gt;"C",Q28&lt;&gt;"NC",Q28&lt;&gt;"SF",Q28&lt;&gt;""),
    AND(S28&lt;&gt;"NA",S28&lt;&gt;"C",S28&lt;&gt;"NC",S28&lt;&gt;"SF",S28&lt;&gt;""),
    AND(U28&lt;&gt;"NA",U28&lt;&gt;"C",U28&lt;&gt;"NC",U28&lt;&gt;"SF",U28&lt;&gt;""),
    AND(W28&lt;&gt;"NA",W28&lt;&gt;"C",W28&lt;&gt;"NC",W28&lt;&gt;"SF",W28&lt;&gt;""),
    AND(Y28&lt;&gt;"NA",Y28&lt;&gt;"C",Y28&lt;&gt;"NC",Y28&lt;&gt;"SF",Y28&lt;&gt;""),
    AND(AA28&lt;&gt;"NA",AA28&lt;&gt;"C",AA28&lt;&gt;"NC",AA28&lt;&gt;"SF",AA28&lt;&gt;""),
    AND(AC28&lt;&gt;"NA",AC28&lt;&gt;"C",AC28&lt;&gt;"NC",AC28&lt;&gt;"SF",AC28&lt;&gt;"")
),"FALSO",
IF(AND(O28="NA",Q28="NA",S28="NA",U28="NA",W28="NA",Y28="NA",AA28="NA",AC28="NA"),"NA",
IF(OR(O28="NC",Q28="NC",S28="NC",U28="NC",W28="NC",Y28="NC",AA28="NC",AC28="NC",
       O28="SF",Q28="SF",S28="SF",U28="SF",W28="SF",Y28="SF",AA28="SF",AC28="SF"),"NC",
IF(SUM(IF(O28="C",1,0),IF(Q28="C",1,0),IF(S28="C",1,0),IF(U28="C",1,0),IF(W28="C",1,0),IF(Y28="C",1,0),IF(AA28="C",1,0),IF(AC28="C",1,0))=1,"C","C")))))</f>
        <v>C</v>
      </c>
      <c r="AG28" s="93" t="str">
        <f>IF(AND(AE28="C",AF28="C"),"UTILIZOU O PDA CORRETAMENTE",IF(AND(AE28="C",AF28="NC"),"UTILIZOU O PDA CORRETAMENTE. NÃO HÁ FOTOS DE TODAS AS ETAPAS",IF(AND(AE28="NC",AF28="NC"),"NÃO UTILIZOU O PDA",IF(AND(AE28="NA",AF28="NA"),"NÃO AVALIADO POR FALHA DE SINCRONISMO"))))</f>
        <v>UTILIZOU O PDA CORRETAMENTE</v>
      </c>
      <c r="AH28" s="9" t="s">
        <v>39</v>
      </c>
      <c r="AI28" s="149" t="str">
        <f>E28</f>
        <v>SÃO PAULO</v>
      </c>
      <c r="AJ28" s="150" t="s">
        <v>6</v>
      </c>
    </row>
    <row r="29" spans="1:37" ht="30" customHeight="1">
      <c r="A29" s="162" t="s">
        <v>201</v>
      </c>
      <c r="B29" s="176">
        <v>2617925335</v>
      </c>
      <c r="C29" s="176" t="s">
        <v>142</v>
      </c>
      <c r="D29" s="176" t="s">
        <v>68</v>
      </c>
      <c r="E29" s="176" t="s">
        <v>5</v>
      </c>
      <c r="F29" s="176" t="s">
        <v>271</v>
      </c>
      <c r="G29" s="176">
        <v>45</v>
      </c>
      <c r="H29" s="176"/>
      <c r="I29" s="176" t="s">
        <v>272</v>
      </c>
      <c r="J29" s="176" t="s">
        <v>2148</v>
      </c>
      <c r="K29" s="176" t="s">
        <v>2165</v>
      </c>
      <c r="L29" s="204">
        <v>46147.383333333331</v>
      </c>
      <c r="M29" s="204">
        <v>46147.393055555556</v>
      </c>
      <c r="N29" s="176" t="s">
        <v>2151</v>
      </c>
      <c r="O29" s="154" t="s">
        <v>62</v>
      </c>
      <c r="P29" s="90"/>
      <c r="Q29" s="144" t="s">
        <v>62</v>
      </c>
      <c r="R29" s="90"/>
      <c r="S29" s="144" t="s">
        <v>62</v>
      </c>
      <c r="T29" s="90"/>
      <c r="U29" s="144" t="s">
        <v>62</v>
      </c>
      <c r="V29" s="90"/>
      <c r="W29" s="144" t="s">
        <v>62</v>
      </c>
      <c r="X29" s="90"/>
      <c r="Y29" s="144" t="s">
        <v>62</v>
      </c>
      <c r="Z29" s="90"/>
      <c r="AA29" s="144" t="s">
        <v>62</v>
      </c>
      <c r="AB29" s="62"/>
      <c r="AC29" s="144" t="s">
        <v>62</v>
      </c>
      <c r="AD29" s="62"/>
      <c r="AE29" s="144" t="s">
        <v>62</v>
      </c>
      <c r="AF29" s="196" t="str">
        <f>IF(AND(O29="",Q29="",S29="",U29="",W29="",Y29="",AA29="",AC29=""),"",
IF(OR(    AND(O29&lt;&gt;"NA",O29&lt;&gt;"C",O29&lt;&gt;"NC",O29&lt;&gt;"SF",O29&lt;&gt;""),
    AND(Q29&lt;&gt;"NA",Q29&lt;&gt;"C",Q29&lt;&gt;"NC",Q29&lt;&gt;"SF",Q29&lt;&gt;""),
    AND(S29&lt;&gt;"NA",S29&lt;&gt;"C",S29&lt;&gt;"NC",S29&lt;&gt;"SF",S29&lt;&gt;""),
    AND(U29&lt;&gt;"NA",U29&lt;&gt;"C",U29&lt;&gt;"NC",U29&lt;&gt;"SF",U29&lt;&gt;""),
    AND(W29&lt;&gt;"NA",W29&lt;&gt;"C",W29&lt;&gt;"NC",W29&lt;&gt;"SF",W29&lt;&gt;""),
    AND(Y29&lt;&gt;"NA",Y29&lt;&gt;"C",Y29&lt;&gt;"NC",Y29&lt;&gt;"SF",Y29&lt;&gt;""),
    AND(AA29&lt;&gt;"NA",AA29&lt;&gt;"C",AA29&lt;&gt;"NC",AA29&lt;&gt;"SF",AA29&lt;&gt;""),
    AND(AC29&lt;&gt;"NA",AC29&lt;&gt;"C",AC29&lt;&gt;"NC",AC29&lt;&gt;"SF",AC29&lt;&gt;"")
),"FALSO",
IF(AND(O29="NA",Q29="NA",S29="NA",U29="NA",W29="NA",Y29="NA",AA29="NA",AC29="NA"),"NA",
IF(OR(O29="NC",Q29="NC",S29="NC",U29="NC",W29="NC",Y29="NC",AA29="NC",AC29="NC",
       O29="SF",Q29="SF",S29="SF",U29="SF",W29="SF",Y29="SF",AA29="SF",AC29="SF"),"NC",
IF(SUM(IF(O29="C",1,0),IF(Q29="C",1,0),IF(S29="C",1,0),IF(U29="C",1,0),IF(W29="C",1,0),IF(Y29="C",1,0),IF(AA29="C",1,0),IF(AC29="C",1,0))=1,"C","C")))))</f>
        <v>NA</v>
      </c>
      <c r="AG29" s="93" t="str">
        <f>IF(AND(AE29="C",AF29="C"),"UTILIZOU O PDA CORRETAMENTE",IF(AND(AE29="C",AF29="NC"),"UTILIZOU O PDA CORRETAMENTE. NÃO HÁ FOTOS DE TODAS AS ETAPAS",IF(AND(AE29="NC",AF29="NC"),"NÃO UTILIZOU O PDA",IF(AND(AE29="NA",AF29="NA"),"NÃO AVALIADO POR FALHA DE SINCRONISMO"))))</f>
        <v>NÃO AVALIADO POR FALHA DE SINCRONISMO</v>
      </c>
      <c r="AH29" s="9" t="s">
        <v>60</v>
      </c>
      <c r="AI29" s="149" t="str">
        <f>E29</f>
        <v>SÃO PAULO</v>
      </c>
      <c r="AJ29" s="150" t="s">
        <v>6</v>
      </c>
    </row>
    <row r="30" spans="1:37" ht="30" customHeight="1">
      <c r="A30" s="162" t="s">
        <v>201</v>
      </c>
      <c r="B30" s="176">
        <v>2619861557</v>
      </c>
      <c r="C30" s="176" t="s">
        <v>141</v>
      </c>
      <c r="D30" s="176" t="s">
        <v>68</v>
      </c>
      <c r="E30" s="176" t="s">
        <v>5</v>
      </c>
      <c r="F30" s="176" t="s">
        <v>274</v>
      </c>
      <c r="G30" s="176">
        <v>779</v>
      </c>
      <c r="H30" s="176" t="s">
        <v>203</v>
      </c>
      <c r="I30" s="176" t="s">
        <v>254</v>
      </c>
      <c r="J30" s="176" t="s">
        <v>2150</v>
      </c>
      <c r="K30" s="176" t="s">
        <v>2166</v>
      </c>
      <c r="L30" s="204">
        <v>46156.454861111109</v>
      </c>
      <c r="M30" s="204">
        <v>46156.466666666667</v>
      </c>
      <c r="N30" s="176" t="s">
        <v>2156</v>
      </c>
      <c r="O30" s="154" t="s">
        <v>207</v>
      </c>
      <c r="P30" s="90"/>
      <c r="Q30" s="144" t="s">
        <v>207</v>
      </c>
      <c r="R30" s="90"/>
      <c r="S30" s="144" t="s">
        <v>207</v>
      </c>
      <c r="T30" s="90"/>
      <c r="U30" s="144" t="s">
        <v>207</v>
      </c>
      <c r="V30" s="90"/>
      <c r="W30" s="144" t="s">
        <v>207</v>
      </c>
      <c r="X30" s="90"/>
      <c r="Y30" s="144" t="s">
        <v>207</v>
      </c>
      <c r="Z30" s="90"/>
      <c r="AA30" s="144" t="s">
        <v>207</v>
      </c>
      <c r="AB30" s="62"/>
      <c r="AC30" s="144" t="s">
        <v>207</v>
      </c>
      <c r="AD30" s="62"/>
      <c r="AE30" s="144" t="s">
        <v>207</v>
      </c>
      <c r="AF30" s="196" t="str">
        <f>IF(AND(O30="",Q30="",S30="",U30="",W30="",Y30="",AA30="",AC30=""),"",
IF(OR(    AND(O30&lt;&gt;"NA",O30&lt;&gt;"C",O30&lt;&gt;"NC",O30&lt;&gt;"SF",O30&lt;&gt;""),
    AND(Q30&lt;&gt;"NA",Q30&lt;&gt;"C",Q30&lt;&gt;"NC",Q30&lt;&gt;"SF",Q30&lt;&gt;""),
    AND(S30&lt;&gt;"NA",S30&lt;&gt;"C",S30&lt;&gt;"NC",S30&lt;&gt;"SF",S30&lt;&gt;""),
    AND(U30&lt;&gt;"NA",U30&lt;&gt;"C",U30&lt;&gt;"NC",U30&lt;&gt;"SF",U30&lt;&gt;""),
    AND(W30&lt;&gt;"NA",W30&lt;&gt;"C",W30&lt;&gt;"NC",W30&lt;&gt;"SF",W30&lt;&gt;""),
    AND(Y30&lt;&gt;"NA",Y30&lt;&gt;"C",Y30&lt;&gt;"NC",Y30&lt;&gt;"SF",Y30&lt;&gt;""),
    AND(AA30&lt;&gt;"NA",AA30&lt;&gt;"C",AA30&lt;&gt;"NC",AA30&lt;&gt;"SF",AA30&lt;&gt;""),
    AND(AC30&lt;&gt;"NA",AC30&lt;&gt;"C",AC30&lt;&gt;"NC",AC30&lt;&gt;"SF",AC30&lt;&gt;"")
),"FALSO",
IF(AND(O30="NA",Q30="NA",S30="NA",U30="NA",W30="NA",Y30="NA",AA30="NA",AC30="NA"),"NA",
IF(OR(O30="NC",Q30="NC",S30="NC",U30="NC",W30="NC",Y30="NC",AA30="NC",AC30="NC",
       O30="SF",Q30="SF",S30="SF",U30="SF",W30="SF",Y30="SF",AA30="SF",AC30="SF"),"NC",
IF(SUM(IF(O30="C",1,0),IF(Q30="C",1,0),IF(S30="C",1,0),IF(U30="C",1,0),IF(W30="C",1,0),IF(Y30="C",1,0),IF(AA30="C",1,0),IF(AC30="C",1,0))=1,"C","C")))))</f>
        <v>C</v>
      </c>
      <c r="AG30" s="93" t="str">
        <f>IF(AND(AE30="C",AF30="C"),"UTILIZOU O PDA CORRETAMENTE",IF(AND(AE30="C",AF30="NC"),"UTILIZOU O PDA CORRETAMENTE. NÃO HÁ FOTOS DE TODAS AS ETAPAS",IF(AND(AE30="NC",AF30="NC"),"NÃO UTILIZOU O PDA",IF(AND(AE30="NA",AF30="NA"),"NÃO AVALIADO POR FALHA DE SINCRONISMO"))))</f>
        <v>UTILIZOU O PDA CORRETAMENTE</v>
      </c>
      <c r="AH30" s="9" t="s">
        <v>60</v>
      </c>
      <c r="AI30" s="149" t="str">
        <f>E30</f>
        <v>SÃO PAULO</v>
      </c>
      <c r="AJ30" s="150" t="s">
        <v>6</v>
      </c>
    </row>
    <row r="31" spans="1:37" ht="30" customHeight="1">
      <c r="A31" s="162" t="s">
        <v>201</v>
      </c>
      <c r="B31" s="176">
        <v>2620194362</v>
      </c>
      <c r="C31" s="176" t="s">
        <v>141</v>
      </c>
      <c r="D31" s="176" t="s">
        <v>68</v>
      </c>
      <c r="E31" s="176" t="s">
        <v>5</v>
      </c>
      <c r="F31" s="176" t="s">
        <v>1272</v>
      </c>
      <c r="G31" s="176">
        <v>0</v>
      </c>
      <c r="H31" s="176" t="s">
        <v>217</v>
      </c>
      <c r="I31" s="176" t="s">
        <v>254</v>
      </c>
      <c r="J31" s="176" t="s">
        <v>2150</v>
      </c>
      <c r="K31" s="176" t="s">
        <v>217</v>
      </c>
      <c r="L31" s="204">
        <v>46161.352777777778</v>
      </c>
      <c r="M31" s="204">
        <v>46161.35833333333</v>
      </c>
      <c r="N31" s="176" t="s">
        <v>2151</v>
      </c>
      <c r="O31" s="154" t="s">
        <v>207</v>
      </c>
      <c r="P31" s="90"/>
      <c r="Q31" s="144" t="s">
        <v>231</v>
      </c>
      <c r="R31" s="90" t="s">
        <v>327</v>
      </c>
      <c r="S31" s="144" t="s">
        <v>207</v>
      </c>
      <c r="T31" s="90"/>
      <c r="U31" s="144" t="s">
        <v>207</v>
      </c>
      <c r="V31" s="90"/>
      <c r="W31" s="144" t="s">
        <v>207</v>
      </c>
      <c r="X31" s="90"/>
      <c r="Y31" s="144" t="s">
        <v>230</v>
      </c>
      <c r="Z31" s="90"/>
      <c r="AA31" s="144" t="s">
        <v>207</v>
      </c>
      <c r="AB31" s="62"/>
      <c r="AC31" s="144" t="s">
        <v>207</v>
      </c>
      <c r="AD31" s="62"/>
      <c r="AE31" s="144" t="s">
        <v>207</v>
      </c>
      <c r="AF31" s="196" t="str">
        <f>IF(AND(O31="",Q31="",S31="",U31="",W31="",Y31="",AA31="",AC31=""),"",
IF(OR(    AND(O31&lt;&gt;"NA",O31&lt;&gt;"C",O31&lt;&gt;"NC",O31&lt;&gt;"SF",O31&lt;&gt;""),
    AND(Q31&lt;&gt;"NA",Q31&lt;&gt;"C",Q31&lt;&gt;"NC",Q31&lt;&gt;"SF",Q31&lt;&gt;""),
    AND(S31&lt;&gt;"NA",S31&lt;&gt;"C",S31&lt;&gt;"NC",S31&lt;&gt;"SF",S31&lt;&gt;""),
    AND(U31&lt;&gt;"NA",U31&lt;&gt;"C",U31&lt;&gt;"NC",U31&lt;&gt;"SF",U31&lt;&gt;""),
    AND(W31&lt;&gt;"NA",W31&lt;&gt;"C",W31&lt;&gt;"NC",W31&lt;&gt;"SF",W31&lt;&gt;""),
    AND(Y31&lt;&gt;"NA",Y31&lt;&gt;"C",Y31&lt;&gt;"NC",Y31&lt;&gt;"SF",Y31&lt;&gt;""),
    AND(AA31&lt;&gt;"NA",AA31&lt;&gt;"C",AA31&lt;&gt;"NC",AA31&lt;&gt;"SF",AA31&lt;&gt;""),
    AND(AC31&lt;&gt;"NA",AC31&lt;&gt;"C",AC31&lt;&gt;"NC",AC31&lt;&gt;"SF",AC31&lt;&gt;"")
),"FALSO",
IF(AND(O31="NA",Q31="NA",S31="NA",U31="NA",W31="NA",Y31="NA",AA31="NA",AC31="NA"),"NA",
IF(OR(O31="NC",Q31="NC",S31="NC",U31="NC",W31="NC",Y31="NC",AA31="NC",AC31="NC",
       O31="SF",Q31="SF",S31="SF",U31="SF",W31="SF",Y31="SF",AA31="SF",AC31="SF"),"NC",
IF(SUM(IF(O31="C",1,0),IF(Q31="C",1,0),IF(S31="C",1,0),IF(U31="C",1,0),IF(W31="C",1,0),IF(Y31="C",1,0),IF(AA31="C",1,0),IF(AC31="C",1,0))=1,"C","C")))))</f>
        <v>NC</v>
      </c>
      <c r="AG31" s="93" t="str">
        <f>IF(AND(AE31="C",AF31="C"),"UTILIZOU O PDA CORRETAMENTE",IF(AND(AE31="C",AF31="NC"),"UTILIZOU O PDA CORRETAMENTE. NÃO HÁ FOTOS DE TODAS AS ETAPAS",IF(AND(AE31="NC",AF31="NC"),"NÃO UTILIZOU O PDA",IF(AND(AE31="NA",AF31="NA"),"NÃO AVALIADO POR FALHA DE SINCRONISMO"))))</f>
        <v>UTILIZOU O PDA CORRETAMENTE. NÃO HÁ FOTOS DE TODAS AS ETAPAS</v>
      </c>
      <c r="AH31" s="9" t="s">
        <v>60</v>
      </c>
      <c r="AI31" s="149" t="str">
        <f>E31</f>
        <v>SÃO PAULO</v>
      </c>
      <c r="AJ31" s="150" t="s">
        <v>6</v>
      </c>
    </row>
    <row r="32" spans="1:37" ht="30" customHeight="1">
      <c r="A32" s="162" t="s">
        <v>201</v>
      </c>
      <c r="B32" s="176">
        <v>2617954902</v>
      </c>
      <c r="C32" s="176" t="s">
        <v>142</v>
      </c>
      <c r="D32" s="176" t="s">
        <v>68</v>
      </c>
      <c r="E32" s="176" t="s">
        <v>5</v>
      </c>
      <c r="F32" s="176" t="s">
        <v>280</v>
      </c>
      <c r="G32" s="176">
        <v>11</v>
      </c>
      <c r="H32" s="176" t="s">
        <v>217</v>
      </c>
      <c r="I32" s="176" t="s">
        <v>6</v>
      </c>
      <c r="J32" s="176" t="s">
        <v>2148</v>
      </c>
      <c r="K32" s="176" t="s">
        <v>2165</v>
      </c>
      <c r="L32" s="204">
        <v>46147.351388888892</v>
      </c>
      <c r="M32" s="204">
        <v>46147.353472222225</v>
      </c>
      <c r="N32" s="176" t="s">
        <v>2151</v>
      </c>
      <c r="O32" s="154" t="s">
        <v>62</v>
      </c>
      <c r="P32" s="90"/>
      <c r="Q32" s="144" t="s">
        <v>62</v>
      </c>
      <c r="R32" s="90"/>
      <c r="S32" s="144" t="s">
        <v>62</v>
      </c>
      <c r="T32" s="90"/>
      <c r="U32" s="144" t="s">
        <v>62</v>
      </c>
      <c r="V32" s="90"/>
      <c r="W32" s="144" t="s">
        <v>62</v>
      </c>
      <c r="X32" s="90"/>
      <c r="Y32" s="144" t="s">
        <v>62</v>
      </c>
      <c r="Z32" s="90"/>
      <c r="AA32" s="144" t="s">
        <v>62</v>
      </c>
      <c r="AB32" s="62"/>
      <c r="AC32" s="144" t="s">
        <v>62</v>
      </c>
      <c r="AD32" s="62"/>
      <c r="AE32" s="144" t="s">
        <v>62</v>
      </c>
      <c r="AF32" s="196" t="str">
        <f>IF(AND(O32="",Q32="",S32="",U32="",W32="",Y32="",AA32="",AC32=""),"",
IF(OR(    AND(O32&lt;&gt;"NA",O32&lt;&gt;"C",O32&lt;&gt;"NC",O32&lt;&gt;"SF",O32&lt;&gt;""),
    AND(Q32&lt;&gt;"NA",Q32&lt;&gt;"C",Q32&lt;&gt;"NC",Q32&lt;&gt;"SF",Q32&lt;&gt;""),
    AND(S32&lt;&gt;"NA",S32&lt;&gt;"C",S32&lt;&gt;"NC",S32&lt;&gt;"SF",S32&lt;&gt;""),
    AND(U32&lt;&gt;"NA",U32&lt;&gt;"C",U32&lt;&gt;"NC",U32&lt;&gt;"SF",U32&lt;&gt;""),
    AND(W32&lt;&gt;"NA",W32&lt;&gt;"C",W32&lt;&gt;"NC",W32&lt;&gt;"SF",W32&lt;&gt;""),
    AND(Y32&lt;&gt;"NA",Y32&lt;&gt;"C",Y32&lt;&gt;"NC",Y32&lt;&gt;"SF",Y32&lt;&gt;""),
    AND(AA32&lt;&gt;"NA",AA32&lt;&gt;"C",AA32&lt;&gt;"NC",AA32&lt;&gt;"SF",AA32&lt;&gt;""),
    AND(AC32&lt;&gt;"NA",AC32&lt;&gt;"C",AC32&lt;&gt;"NC",AC32&lt;&gt;"SF",AC32&lt;&gt;"")
),"FALSO",
IF(AND(O32="NA",Q32="NA",S32="NA",U32="NA",W32="NA",Y32="NA",AA32="NA",AC32="NA"),"NA",
IF(OR(O32="NC",Q32="NC",S32="NC",U32="NC",W32="NC",Y32="NC",AA32="NC",AC32="NC",
       O32="SF",Q32="SF",S32="SF",U32="SF",W32="SF",Y32="SF",AA32="SF",AC32="SF"),"NC",
IF(SUM(IF(O32="C",1,0),IF(Q32="C",1,0),IF(S32="C",1,0),IF(U32="C",1,0),IF(W32="C",1,0),IF(Y32="C",1,0),IF(AA32="C",1,0),IF(AC32="C",1,0))=1,"C","C")))))</f>
        <v>NA</v>
      </c>
      <c r="AG32" s="93" t="str">
        <f>IF(AND(AE32="C",AF32="C"),"UTILIZOU O PDA CORRETAMENTE",IF(AND(AE32="C",AF32="NC"),"UTILIZOU O PDA CORRETAMENTE. NÃO HÁ FOTOS DE TODAS AS ETAPAS",IF(AND(AE32="NC",AF32="NC"),"NÃO UTILIZOU O PDA",IF(AND(AE32="NA",AF32="NA"),"NÃO AVALIADO POR FALHA DE SINCRONISMO"))))</f>
        <v>NÃO AVALIADO POR FALHA DE SINCRONISMO</v>
      </c>
      <c r="AH32" s="9" t="s">
        <v>60</v>
      </c>
      <c r="AI32" s="149" t="str">
        <f>E32</f>
        <v>SÃO PAULO</v>
      </c>
      <c r="AJ32" s="150" t="s">
        <v>6</v>
      </c>
    </row>
    <row r="33" spans="1:36" ht="30" customHeight="1">
      <c r="A33" s="162" t="s">
        <v>201</v>
      </c>
      <c r="B33" s="176">
        <v>2618917697</v>
      </c>
      <c r="C33" s="176" t="s">
        <v>141</v>
      </c>
      <c r="D33" s="176" t="s">
        <v>68</v>
      </c>
      <c r="E33" s="176" t="s">
        <v>5</v>
      </c>
      <c r="F33" s="176" t="s">
        <v>282</v>
      </c>
      <c r="G33" s="176">
        <v>58</v>
      </c>
      <c r="H33" s="176" t="s">
        <v>203</v>
      </c>
      <c r="I33" s="176" t="s">
        <v>283</v>
      </c>
      <c r="J33" s="176" t="s">
        <v>2150</v>
      </c>
      <c r="K33" s="176" t="s">
        <v>217</v>
      </c>
      <c r="L33" s="204">
        <v>46208.6</v>
      </c>
      <c r="M33" s="204">
        <v>46208.613194444442</v>
      </c>
      <c r="N33" s="176" t="s">
        <v>2149</v>
      </c>
      <c r="O33" s="154" t="s">
        <v>207</v>
      </c>
      <c r="P33" s="90"/>
      <c r="Q33" s="144" t="s">
        <v>207</v>
      </c>
      <c r="R33" s="90"/>
      <c r="S33" s="144" t="s">
        <v>207</v>
      </c>
      <c r="T33" s="90"/>
      <c r="U33" s="144" t="s">
        <v>207</v>
      </c>
      <c r="V33" s="90"/>
      <c r="W33" s="144" t="s">
        <v>207</v>
      </c>
      <c r="X33" s="90"/>
      <c r="Y33" s="144" t="s">
        <v>207</v>
      </c>
      <c r="Z33" s="90"/>
      <c r="AA33" s="144" t="s">
        <v>207</v>
      </c>
      <c r="AB33" s="62"/>
      <c r="AC33" s="144" t="s">
        <v>207</v>
      </c>
      <c r="AD33" s="62"/>
      <c r="AE33" s="144" t="s">
        <v>207</v>
      </c>
      <c r="AF33" s="196" t="str">
        <f>IF(AND(O33="",Q33="",S33="",U33="",W33="",Y33="",AA33="",AC33=""),"",
IF(OR(    AND(O33&lt;&gt;"NA",O33&lt;&gt;"C",O33&lt;&gt;"NC",O33&lt;&gt;"SF",O33&lt;&gt;""),
    AND(Q33&lt;&gt;"NA",Q33&lt;&gt;"C",Q33&lt;&gt;"NC",Q33&lt;&gt;"SF",Q33&lt;&gt;""),
    AND(S33&lt;&gt;"NA",S33&lt;&gt;"C",S33&lt;&gt;"NC",S33&lt;&gt;"SF",S33&lt;&gt;""),
    AND(U33&lt;&gt;"NA",U33&lt;&gt;"C",U33&lt;&gt;"NC",U33&lt;&gt;"SF",U33&lt;&gt;""),
    AND(W33&lt;&gt;"NA",W33&lt;&gt;"C",W33&lt;&gt;"NC",W33&lt;&gt;"SF",W33&lt;&gt;""),
    AND(Y33&lt;&gt;"NA",Y33&lt;&gt;"C",Y33&lt;&gt;"NC",Y33&lt;&gt;"SF",Y33&lt;&gt;""),
    AND(AA33&lt;&gt;"NA",AA33&lt;&gt;"C",AA33&lt;&gt;"NC",AA33&lt;&gt;"SF",AA33&lt;&gt;""),
    AND(AC33&lt;&gt;"NA",AC33&lt;&gt;"C",AC33&lt;&gt;"NC",AC33&lt;&gt;"SF",AC33&lt;&gt;"")
),"FALSO",
IF(AND(O33="NA",Q33="NA",S33="NA",U33="NA",W33="NA",Y33="NA",AA33="NA",AC33="NA"),"NA",
IF(OR(O33="NC",Q33="NC",S33="NC",U33="NC",W33="NC",Y33="NC",AA33="NC",AC33="NC",
       O33="SF",Q33="SF",S33="SF",U33="SF",W33="SF",Y33="SF",AA33="SF",AC33="SF"),"NC",
IF(SUM(IF(O33="C",1,0),IF(Q33="C",1,0),IF(S33="C",1,0),IF(U33="C",1,0),IF(W33="C",1,0),IF(Y33="C",1,0),IF(AA33="C",1,0),IF(AC33="C",1,0))=1,"C","C")))))</f>
        <v>C</v>
      </c>
      <c r="AG33" s="93" t="str">
        <f>IF(AND(AE33="C",AF33="C"),"UTILIZOU O PDA CORRETAMENTE",IF(AND(AE33="C",AF33="NC"),"UTILIZOU O PDA CORRETAMENTE. NÃO HÁ FOTOS DE TODAS AS ETAPAS",IF(AND(AE33="NC",AF33="NC"),"NÃO UTILIZOU O PDA",IF(AND(AE33="NA",AF33="NA"),"NÃO AVALIADO POR FALHA DE SINCRONISMO"))))</f>
        <v>UTILIZOU O PDA CORRETAMENTE</v>
      </c>
      <c r="AH33" s="9" t="s">
        <v>39</v>
      </c>
      <c r="AI33" s="149" t="str">
        <f>E33</f>
        <v>SÃO PAULO</v>
      </c>
      <c r="AJ33" s="150" t="s">
        <v>6</v>
      </c>
    </row>
    <row r="34" spans="1:36" ht="30" customHeight="1">
      <c r="A34" s="162" t="s">
        <v>201</v>
      </c>
      <c r="B34" s="176">
        <v>2618890120</v>
      </c>
      <c r="C34" s="176" t="s">
        <v>142</v>
      </c>
      <c r="D34" s="176" t="s">
        <v>68</v>
      </c>
      <c r="E34" s="176" t="s">
        <v>5</v>
      </c>
      <c r="F34" s="176" t="s">
        <v>1266</v>
      </c>
      <c r="G34" s="176">
        <v>253</v>
      </c>
      <c r="H34" s="176" t="s">
        <v>217</v>
      </c>
      <c r="I34" s="176" t="s">
        <v>821</v>
      </c>
      <c r="J34" s="176" t="s">
        <v>2148</v>
      </c>
      <c r="K34" s="176" t="s">
        <v>217</v>
      </c>
      <c r="L34" s="204">
        <v>46270.382638888892</v>
      </c>
      <c r="M34" s="204">
        <v>46270.405555555553</v>
      </c>
      <c r="N34" s="176" t="s">
        <v>2149</v>
      </c>
      <c r="O34" s="154" t="s">
        <v>207</v>
      </c>
      <c r="P34" s="56"/>
      <c r="Q34" s="143" t="s">
        <v>207</v>
      </c>
      <c r="R34" s="56"/>
      <c r="S34" s="143" t="s">
        <v>207</v>
      </c>
      <c r="T34" s="56"/>
      <c r="U34" s="143" t="s">
        <v>207</v>
      </c>
      <c r="V34" s="56"/>
      <c r="W34" s="143" t="s">
        <v>207</v>
      </c>
      <c r="X34" s="56"/>
      <c r="Y34" s="143" t="s">
        <v>207</v>
      </c>
      <c r="Z34" s="56"/>
      <c r="AA34" s="143" t="s">
        <v>207</v>
      </c>
      <c r="AB34" s="152"/>
      <c r="AC34" s="143" t="s">
        <v>207</v>
      </c>
      <c r="AD34" s="152"/>
      <c r="AE34" s="143" t="s">
        <v>207</v>
      </c>
      <c r="AF34" s="196" t="str">
        <f>IF(AND(O34="",Q34="",S34="",U34="",W34="",Y34="",AA34="",AC34=""),"",
IF(OR(    AND(O34&lt;&gt;"NA",O34&lt;&gt;"C",O34&lt;&gt;"NC",O34&lt;&gt;"SF",O34&lt;&gt;""),
    AND(Q34&lt;&gt;"NA",Q34&lt;&gt;"C",Q34&lt;&gt;"NC",Q34&lt;&gt;"SF",Q34&lt;&gt;""),
    AND(S34&lt;&gt;"NA",S34&lt;&gt;"C",S34&lt;&gt;"NC",S34&lt;&gt;"SF",S34&lt;&gt;""),
    AND(U34&lt;&gt;"NA",U34&lt;&gt;"C",U34&lt;&gt;"NC",U34&lt;&gt;"SF",U34&lt;&gt;""),
    AND(W34&lt;&gt;"NA",W34&lt;&gt;"C",W34&lt;&gt;"NC",W34&lt;&gt;"SF",W34&lt;&gt;""),
    AND(Y34&lt;&gt;"NA",Y34&lt;&gt;"C",Y34&lt;&gt;"NC",Y34&lt;&gt;"SF",Y34&lt;&gt;""),
    AND(AA34&lt;&gt;"NA",AA34&lt;&gt;"C",AA34&lt;&gt;"NC",AA34&lt;&gt;"SF",AA34&lt;&gt;""),
    AND(AC34&lt;&gt;"NA",AC34&lt;&gt;"C",AC34&lt;&gt;"NC",AC34&lt;&gt;"SF",AC34&lt;&gt;"")
),"FALSO",
IF(AND(O34="NA",Q34="NA",S34="NA",U34="NA",W34="NA",Y34="NA",AA34="NA",AC34="NA"),"NA",
IF(OR(O34="NC",Q34="NC",S34="NC",U34="NC",W34="NC",Y34="NC",AA34="NC",AC34="NC",
       O34="SF",Q34="SF",S34="SF",U34="SF",W34="SF",Y34="SF",AA34="SF",AC34="SF"),"NC",
IF(SUM(IF(O34="C",1,0),IF(Q34="C",1,0),IF(S34="C",1,0),IF(U34="C",1,0),IF(W34="C",1,0),IF(Y34="C",1,0),IF(AA34="C",1,0),IF(AC34="C",1,0))=1,"C","C")))))</f>
        <v>C</v>
      </c>
      <c r="AG34" s="93" t="str">
        <f>IF(AND(AE34="C",AF34="C"),"UTILIZOU O PDA CORRETAMENTE",IF(AND(AE34="C",AF34="NC"),"UTILIZOU O PDA CORRETAMENTE. NÃO HÁ FOTOS DE TODAS AS ETAPAS",IF(AND(AE34="NC",AF34="NC"),"NÃO UTILIZOU O PDA",IF(AND(AE34="NA",AF34="NA"),"NÃO AVALIADO POR FALHA DE SINCRONISMO"))))</f>
        <v>UTILIZOU O PDA CORRETAMENTE</v>
      </c>
      <c r="AH34" s="160" t="s">
        <v>60</v>
      </c>
      <c r="AI34" s="149" t="str">
        <f>E34</f>
        <v>SÃO PAULO</v>
      </c>
      <c r="AJ34" s="150" t="s">
        <v>6</v>
      </c>
    </row>
    <row r="35" spans="1:36" ht="30" customHeight="1">
      <c r="A35" s="162" t="s">
        <v>201</v>
      </c>
      <c r="B35" s="176">
        <v>2619861811</v>
      </c>
      <c r="C35" s="176" t="s">
        <v>142</v>
      </c>
      <c r="D35" s="176" t="s">
        <v>68</v>
      </c>
      <c r="E35" s="176" t="s">
        <v>5</v>
      </c>
      <c r="F35" s="176" t="s">
        <v>1266</v>
      </c>
      <c r="G35" s="176">
        <v>261</v>
      </c>
      <c r="H35" s="176" t="s">
        <v>217</v>
      </c>
      <c r="I35" s="176" t="s">
        <v>821</v>
      </c>
      <c r="J35" s="176" t="s">
        <v>2148</v>
      </c>
      <c r="K35" s="176" t="s">
        <v>217</v>
      </c>
      <c r="L35" s="204">
        <v>46157.390972222223</v>
      </c>
      <c r="M35" s="204">
        <v>46157.420138888891</v>
      </c>
      <c r="N35" s="176" t="s">
        <v>2149</v>
      </c>
      <c r="O35" s="154" t="s">
        <v>207</v>
      </c>
      <c r="P35" s="56"/>
      <c r="Q35" s="143" t="s">
        <v>231</v>
      </c>
      <c r="R35" s="56" t="s">
        <v>1014</v>
      </c>
      <c r="S35" s="143" t="s">
        <v>207</v>
      </c>
      <c r="T35" s="56"/>
      <c r="U35" s="143" t="s">
        <v>207</v>
      </c>
      <c r="V35" s="56"/>
      <c r="W35" s="143" t="s">
        <v>207</v>
      </c>
      <c r="X35" s="56"/>
      <c r="Y35" s="143" t="s">
        <v>207</v>
      </c>
      <c r="Z35" s="56"/>
      <c r="AA35" s="143" t="s">
        <v>207</v>
      </c>
      <c r="AB35" s="152"/>
      <c r="AC35" s="143" t="s">
        <v>207</v>
      </c>
      <c r="AD35" s="152"/>
      <c r="AE35" s="143" t="s">
        <v>207</v>
      </c>
      <c r="AF35" s="196" t="str">
        <f>IF(AND(O35="",Q35="",S35="",U35="",W35="",Y35="",AA35="",AC35=""),"",
IF(OR(    AND(O35&lt;&gt;"NA",O35&lt;&gt;"C",O35&lt;&gt;"NC",O35&lt;&gt;"SF",O35&lt;&gt;""),
    AND(Q35&lt;&gt;"NA",Q35&lt;&gt;"C",Q35&lt;&gt;"NC",Q35&lt;&gt;"SF",Q35&lt;&gt;""),
    AND(S35&lt;&gt;"NA",S35&lt;&gt;"C",S35&lt;&gt;"NC",S35&lt;&gt;"SF",S35&lt;&gt;""),
    AND(U35&lt;&gt;"NA",U35&lt;&gt;"C",U35&lt;&gt;"NC",U35&lt;&gt;"SF",U35&lt;&gt;""),
    AND(W35&lt;&gt;"NA",W35&lt;&gt;"C",W35&lt;&gt;"NC",W35&lt;&gt;"SF",W35&lt;&gt;""),
    AND(Y35&lt;&gt;"NA",Y35&lt;&gt;"C",Y35&lt;&gt;"NC",Y35&lt;&gt;"SF",Y35&lt;&gt;""),
    AND(AA35&lt;&gt;"NA",AA35&lt;&gt;"C",AA35&lt;&gt;"NC",AA35&lt;&gt;"SF",AA35&lt;&gt;""),
    AND(AC35&lt;&gt;"NA",AC35&lt;&gt;"C",AC35&lt;&gt;"NC",AC35&lt;&gt;"SF",AC35&lt;&gt;"")
),"FALSO",
IF(AND(O35="NA",Q35="NA",S35="NA",U35="NA",W35="NA",Y35="NA",AA35="NA",AC35="NA"),"NA",
IF(OR(O35="NC",Q35="NC",S35="NC",U35="NC",W35="NC",Y35="NC",AA35="NC",AC35="NC",
       O35="SF",Q35="SF",S35="SF",U35="SF",W35="SF",Y35="SF",AA35="SF",AC35="SF"),"NC",
IF(SUM(IF(O35="C",1,0),IF(Q35="C",1,0),IF(S35="C",1,0),IF(U35="C",1,0),IF(W35="C",1,0),IF(Y35="C",1,0),IF(AA35="C",1,0),IF(AC35="C",1,0))=1,"C","C")))))</f>
        <v>NC</v>
      </c>
      <c r="AG35" s="93" t="str">
        <f>IF(AND(AE35="C",AF35="C"),"UTILIZOU O PDA CORRETAMENTE",IF(AND(AE35="C",AF35="NC"),"UTILIZOU O PDA CORRETAMENTE. NÃO HÁ FOTOS DE TODAS AS ETAPAS",IF(AND(AE35="NC",AF35="NC"),"NÃO UTILIZOU O PDA",IF(AND(AE35="NA",AF35="NA"),"NÃO AVALIADO POR FALHA DE SINCRONISMO"))))</f>
        <v>UTILIZOU O PDA CORRETAMENTE. NÃO HÁ FOTOS DE TODAS AS ETAPAS</v>
      </c>
      <c r="AH35" s="160" t="s">
        <v>60</v>
      </c>
      <c r="AI35" s="149" t="str">
        <f>E35</f>
        <v>SÃO PAULO</v>
      </c>
      <c r="AJ35" s="150" t="s">
        <v>6</v>
      </c>
    </row>
    <row r="36" spans="1:36" ht="30" customHeight="1">
      <c r="A36" s="162" t="s">
        <v>201</v>
      </c>
      <c r="B36" s="176">
        <v>2618126084</v>
      </c>
      <c r="C36" s="176" t="s">
        <v>142</v>
      </c>
      <c r="D36" s="176" t="s">
        <v>68</v>
      </c>
      <c r="E36" s="176" t="s">
        <v>5</v>
      </c>
      <c r="F36" s="176" t="s">
        <v>799</v>
      </c>
      <c r="G36" s="176">
        <v>696</v>
      </c>
      <c r="H36" s="176" t="s">
        <v>217</v>
      </c>
      <c r="I36" s="176" t="s">
        <v>353</v>
      </c>
      <c r="J36" s="176" t="s">
        <v>2148</v>
      </c>
      <c r="K36" s="176" t="s">
        <v>2158</v>
      </c>
      <c r="L36" s="204">
        <v>46178.349305555559</v>
      </c>
      <c r="M36" s="204">
        <v>46178.351388888892</v>
      </c>
      <c r="N36" s="176" t="s">
        <v>2156</v>
      </c>
      <c r="O36" s="154" t="s">
        <v>62</v>
      </c>
      <c r="P36" s="56"/>
      <c r="Q36" s="143" t="s">
        <v>62</v>
      </c>
      <c r="R36" s="56"/>
      <c r="S36" s="143" t="s">
        <v>62</v>
      </c>
      <c r="T36" s="56"/>
      <c r="U36" s="143" t="s">
        <v>62</v>
      </c>
      <c r="V36" s="56"/>
      <c r="W36" s="143" t="s">
        <v>62</v>
      </c>
      <c r="X36" s="56"/>
      <c r="Y36" s="143" t="s">
        <v>62</v>
      </c>
      <c r="Z36" s="56"/>
      <c r="AA36" s="143" t="s">
        <v>62</v>
      </c>
      <c r="AB36" s="152"/>
      <c r="AC36" s="143" t="s">
        <v>62</v>
      </c>
      <c r="AD36" s="152"/>
      <c r="AE36" s="143" t="s">
        <v>62</v>
      </c>
      <c r="AF36" s="196" t="str">
        <f>IF(AND(O36="",Q36="",S36="",U36="",W36="",Y36="",AA36="",AC36=""),"",
IF(OR(    AND(O36&lt;&gt;"NA",O36&lt;&gt;"C",O36&lt;&gt;"NC",O36&lt;&gt;"SF",O36&lt;&gt;""),
    AND(Q36&lt;&gt;"NA",Q36&lt;&gt;"C",Q36&lt;&gt;"NC",Q36&lt;&gt;"SF",Q36&lt;&gt;""),
    AND(S36&lt;&gt;"NA",S36&lt;&gt;"C",S36&lt;&gt;"NC",S36&lt;&gt;"SF",S36&lt;&gt;""),
    AND(U36&lt;&gt;"NA",U36&lt;&gt;"C",U36&lt;&gt;"NC",U36&lt;&gt;"SF",U36&lt;&gt;""),
    AND(W36&lt;&gt;"NA",W36&lt;&gt;"C",W36&lt;&gt;"NC",W36&lt;&gt;"SF",W36&lt;&gt;""),
    AND(Y36&lt;&gt;"NA",Y36&lt;&gt;"C",Y36&lt;&gt;"NC",Y36&lt;&gt;"SF",Y36&lt;&gt;""),
    AND(AA36&lt;&gt;"NA",AA36&lt;&gt;"C",AA36&lt;&gt;"NC",AA36&lt;&gt;"SF",AA36&lt;&gt;""),
    AND(AC36&lt;&gt;"NA",AC36&lt;&gt;"C",AC36&lt;&gt;"NC",AC36&lt;&gt;"SF",AC36&lt;&gt;"")
),"FALSO",
IF(AND(O36="NA",Q36="NA",S36="NA",U36="NA",W36="NA",Y36="NA",AA36="NA",AC36="NA"),"NA",
IF(OR(O36="NC",Q36="NC",S36="NC",U36="NC",W36="NC",Y36="NC",AA36="NC",AC36="NC",
       O36="SF",Q36="SF",S36="SF",U36="SF",W36="SF",Y36="SF",AA36="SF",AC36="SF"),"NC",
IF(SUM(IF(O36="C",1,0),IF(Q36="C",1,0),IF(S36="C",1,0),IF(U36="C",1,0),IF(W36="C",1,0),IF(Y36="C",1,0),IF(AA36="C",1,0),IF(AC36="C",1,0))=1,"C","C")))))</f>
        <v>NA</v>
      </c>
      <c r="AG36" s="93" t="str">
        <f>IF(AND(AE36="C",AF36="C"),"UTILIZOU O PDA CORRETAMENTE",IF(AND(AE36="C",AF36="NC"),"UTILIZOU O PDA CORRETAMENTE. NÃO HÁ FOTOS DE TODAS AS ETAPAS",IF(AND(AE36="NC",AF36="NC"),"NÃO UTILIZOU O PDA",IF(AND(AE36="NA",AF36="NA"),"NÃO AVALIADO POR FALHA DE SINCRONISMO"))))</f>
        <v>NÃO AVALIADO POR FALHA DE SINCRONISMO</v>
      </c>
      <c r="AH36" s="160"/>
      <c r="AI36" s="149" t="str">
        <f>E36</f>
        <v>SÃO PAULO</v>
      </c>
      <c r="AJ36" s="150" t="s">
        <v>6</v>
      </c>
    </row>
    <row r="37" spans="1:36" ht="30" customHeight="1">
      <c r="A37" s="162" t="s">
        <v>201</v>
      </c>
      <c r="B37" s="176">
        <v>2620253335</v>
      </c>
      <c r="C37" s="176" t="s">
        <v>141</v>
      </c>
      <c r="D37" s="176" t="s">
        <v>68</v>
      </c>
      <c r="E37" s="176" t="s">
        <v>5</v>
      </c>
      <c r="F37" s="176" t="s">
        <v>799</v>
      </c>
      <c r="G37" s="176">
        <v>1176</v>
      </c>
      <c r="H37" s="176" t="s">
        <v>260</v>
      </c>
      <c r="I37" s="176" t="s">
        <v>353</v>
      </c>
      <c r="J37" s="176" t="s">
        <v>2150</v>
      </c>
      <c r="K37" s="176" t="s">
        <v>2158</v>
      </c>
      <c r="L37" s="204">
        <v>46157.388194444444</v>
      </c>
      <c r="M37" s="204">
        <v>46157.393055555556</v>
      </c>
      <c r="N37" s="176" t="s">
        <v>2151</v>
      </c>
      <c r="O37" s="154" t="s">
        <v>62</v>
      </c>
      <c r="P37" s="56"/>
      <c r="Q37" s="143" t="s">
        <v>62</v>
      </c>
      <c r="R37" s="56"/>
      <c r="S37" s="143" t="s">
        <v>62</v>
      </c>
      <c r="T37" s="56"/>
      <c r="U37" s="143" t="s">
        <v>62</v>
      </c>
      <c r="V37" s="56"/>
      <c r="W37" s="143" t="s">
        <v>62</v>
      </c>
      <c r="X37" s="56"/>
      <c r="Y37" s="143" t="s">
        <v>62</v>
      </c>
      <c r="Z37" s="56"/>
      <c r="AA37" s="143" t="s">
        <v>62</v>
      </c>
      <c r="AB37" s="152"/>
      <c r="AC37" s="143" t="s">
        <v>62</v>
      </c>
      <c r="AD37" s="152"/>
      <c r="AE37" s="143" t="s">
        <v>62</v>
      </c>
      <c r="AF37" s="196" t="str">
        <f>IF(AND(O37="",Q37="",S37="",U37="",W37="",Y37="",AA37="",AC37=""),"",
IF(OR(    AND(O37&lt;&gt;"NA",O37&lt;&gt;"C",O37&lt;&gt;"NC",O37&lt;&gt;"SF",O37&lt;&gt;""),
    AND(Q37&lt;&gt;"NA",Q37&lt;&gt;"C",Q37&lt;&gt;"NC",Q37&lt;&gt;"SF",Q37&lt;&gt;""),
    AND(S37&lt;&gt;"NA",S37&lt;&gt;"C",S37&lt;&gt;"NC",S37&lt;&gt;"SF",S37&lt;&gt;""),
    AND(U37&lt;&gt;"NA",U37&lt;&gt;"C",U37&lt;&gt;"NC",U37&lt;&gt;"SF",U37&lt;&gt;""),
    AND(W37&lt;&gt;"NA",W37&lt;&gt;"C",W37&lt;&gt;"NC",W37&lt;&gt;"SF",W37&lt;&gt;""),
    AND(Y37&lt;&gt;"NA",Y37&lt;&gt;"C",Y37&lt;&gt;"NC",Y37&lt;&gt;"SF",Y37&lt;&gt;""),
    AND(AA37&lt;&gt;"NA",AA37&lt;&gt;"C",AA37&lt;&gt;"NC",AA37&lt;&gt;"SF",AA37&lt;&gt;""),
    AND(AC37&lt;&gt;"NA",AC37&lt;&gt;"C",AC37&lt;&gt;"NC",AC37&lt;&gt;"SF",AC37&lt;&gt;"")
),"FALSO",
IF(AND(O37="NA",Q37="NA",S37="NA",U37="NA",W37="NA",Y37="NA",AA37="NA",AC37="NA"),"NA",
IF(OR(O37="NC",Q37="NC",S37="NC",U37="NC",W37="NC",Y37="NC",AA37="NC",AC37="NC",
       O37="SF",Q37="SF",S37="SF",U37="SF",W37="SF",Y37="SF",AA37="SF",AC37="SF"),"NC",
IF(SUM(IF(O37="C",1,0),IF(Q37="C",1,0),IF(S37="C",1,0),IF(U37="C",1,0),IF(W37="C",1,0),IF(Y37="C",1,0),IF(AA37="C",1,0),IF(AC37="C",1,0))=1,"C","C")))))</f>
        <v>NA</v>
      </c>
      <c r="AG37" s="93" t="str">
        <f>IF(AND(AE37="C",AF37="C"),"UTILIZOU O PDA CORRETAMENTE",IF(AND(AE37="C",AF37="NC"),"UTILIZOU O PDA CORRETAMENTE. NÃO HÁ FOTOS DE TODAS AS ETAPAS",IF(AND(AE37="NC",AF37="NC"),"NÃO UTILIZOU O PDA",IF(AND(AE37="NA",AF37="NA"),"NÃO AVALIADO POR FALHA DE SINCRONISMO"))))</f>
        <v>NÃO AVALIADO POR FALHA DE SINCRONISMO</v>
      </c>
      <c r="AH37" s="160" t="s">
        <v>39</v>
      </c>
      <c r="AI37" s="149" t="str">
        <f>E37</f>
        <v>SÃO PAULO</v>
      </c>
      <c r="AJ37" s="150" t="s">
        <v>6</v>
      </c>
    </row>
    <row r="38" spans="1:36" ht="30" customHeight="1">
      <c r="A38" s="162" t="s">
        <v>201</v>
      </c>
      <c r="B38" s="176">
        <v>2620186808</v>
      </c>
      <c r="C38" s="176" t="s">
        <v>141</v>
      </c>
      <c r="D38" s="176" t="s">
        <v>68</v>
      </c>
      <c r="E38" s="176" t="s">
        <v>5</v>
      </c>
      <c r="F38" s="176" t="s">
        <v>799</v>
      </c>
      <c r="G38" s="176">
        <v>602</v>
      </c>
      <c r="H38" s="176" t="s">
        <v>217</v>
      </c>
      <c r="I38" s="176" t="s">
        <v>353</v>
      </c>
      <c r="J38" s="176" t="s">
        <v>2150</v>
      </c>
      <c r="K38" s="176" t="s">
        <v>2158</v>
      </c>
      <c r="L38" s="204">
        <v>46157.390972222223</v>
      </c>
      <c r="M38" s="204">
        <v>46157.395138888889</v>
      </c>
      <c r="N38" s="176" t="s">
        <v>2151</v>
      </c>
      <c r="O38" s="154" t="s">
        <v>62</v>
      </c>
      <c r="P38" s="56"/>
      <c r="Q38" s="143" t="s">
        <v>62</v>
      </c>
      <c r="R38" s="56"/>
      <c r="S38" s="143" t="s">
        <v>62</v>
      </c>
      <c r="T38" s="56"/>
      <c r="U38" s="143" t="s">
        <v>62</v>
      </c>
      <c r="V38" s="56"/>
      <c r="W38" s="143" t="s">
        <v>62</v>
      </c>
      <c r="X38" s="56"/>
      <c r="Y38" s="143" t="s">
        <v>62</v>
      </c>
      <c r="Z38" s="56"/>
      <c r="AA38" s="143" t="s">
        <v>62</v>
      </c>
      <c r="AB38" s="152"/>
      <c r="AC38" s="143" t="s">
        <v>62</v>
      </c>
      <c r="AD38" s="152"/>
      <c r="AE38" s="143" t="s">
        <v>62</v>
      </c>
      <c r="AF38" s="196" t="str">
        <f>IF(AND(O38="",Q38="",S38="",U38="",W38="",Y38="",AA38="",AC38=""),"",
IF(OR(    AND(O38&lt;&gt;"NA",O38&lt;&gt;"C",O38&lt;&gt;"NC",O38&lt;&gt;"SF",O38&lt;&gt;""),
    AND(Q38&lt;&gt;"NA",Q38&lt;&gt;"C",Q38&lt;&gt;"NC",Q38&lt;&gt;"SF",Q38&lt;&gt;""),
    AND(S38&lt;&gt;"NA",S38&lt;&gt;"C",S38&lt;&gt;"NC",S38&lt;&gt;"SF",S38&lt;&gt;""),
    AND(U38&lt;&gt;"NA",U38&lt;&gt;"C",U38&lt;&gt;"NC",U38&lt;&gt;"SF",U38&lt;&gt;""),
    AND(W38&lt;&gt;"NA",W38&lt;&gt;"C",W38&lt;&gt;"NC",W38&lt;&gt;"SF",W38&lt;&gt;""),
    AND(Y38&lt;&gt;"NA",Y38&lt;&gt;"C",Y38&lt;&gt;"NC",Y38&lt;&gt;"SF",Y38&lt;&gt;""),
    AND(AA38&lt;&gt;"NA",AA38&lt;&gt;"C",AA38&lt;&gt;"NC",AA38&lt;&gt;"SF",AA38&lt;&gt;""),
    AND(AC38&lt;&gt;"NA",AC38&lt;&gt;"C",AC38&lt;&gt;"NC",AC38&lt;&gt;"SF",AC38&lt;&gt;"")
),"FALSO",
IF(AND(O38="NA",Q38="NA",S38="NA",U38="NA",W38="NA",Y38="NA",AA38="NA",AC38="NA"),"NA",
IF(OR(O38="NC",Q38="NC",S38="NC",U38="NC",W38="NC",Y38="NC",AA38="NC",AC38="NC",
       O38="SF",Q38="SF",S38="SF",U38="SF",W38="SF",Y38="SF",AA38="SF",AC38="SF"),"NC",
IF(SUM(IF(O38="C",1,0),IF(Q38="C",1,0),IF(S38="C",1,0),IF(U38="C",1,0),IF(W38="C",1,0),IF(Y38="C",1,0),IF(AA38="C",1,0),IF(AC38="C",1,0))=1,"C","C")))))</f>
        <v>NA</v>
      </c>
      <c r="AG38" s="93" t="str">
        <f>IF(AND(AE38="C",AF38="C"),"UTILIZOU O PDA CORRETAMENTE",IF(AND(AE38="C",AF38="NC"),"UTILIZOU O PDA CORRETAMENTE. NÃO HÁ FOTOS DE TODAS AS ETAPAS",IF(AND(AE38="NC",AF38="NC"),"NÃO UTILIZOU O PDA",IF(AND(AE38="NA",AF38="NA"),"NÃO AVALIADO POR FALHA DE SINCRONISMO"))))</f>
        <v>NÃO AVALIADO POR FALHA DE SINCRONISMO</v>
      </c>
      <c r="AH38" s="160"/>
      <c r="AI38" s="149" t="str">
        <f>E38</f>
        <v>SÃO PAULO</v>
      </c>
      <c r="AJ38" s="150" t="s">
        <v>6</v>
      </c>
    </row>
    <row r="39" spans="1:36" ht="30" customHeight="1">
      <c r="A39" s="162" t="s">
        <v>201</v>
      </c>
      <c r="B39" s="176">
        <v>2621103173</v>
      </c>
      <c r="C39" s="176" t="s">
        <v>141</v>
      </c>
      <c r="D39" s="176" t="s">
        <v>68</v>
      </c>
      <c r="E39" s="176" t="s">
        <v>5</v>
      </c>
      <c r="F39" s="176" t="s">
        <v>799</v>
      </c>
      <c r="G39" s="176">
        <v>1208</v>
      </c>
      <c r="H39" s="176" t="s">
        <v>217</v>
      </c>
      <c r="I39" s="176" t="s">
        <v>353</v>
      </c>
      <c r="J39" s="176" t="s">
        <v>2150</v>
      </c>
      <c r="K39" s="176" t="s">
        <v>217</v>
      </c>
      <c r="L39" s="204">
        <v>46163.386111111111</v>
      </c>
      <c r="M39" s="204">
        <v>46163.400694444441</v>
      </c>
      <c r="N39" s="176" t="s">
        <v>2149</v>
      </c>
      <c r="O39" s="154" t="s">
        <v>207</v>
      </c>
      <c r="P39" s="56"/>
      <c r="Q39" s="143" t="s">
        <v>207</v>
      </c>
      <c r="R39" s="56"/>
      <c r="S39" s="143" t="s">
        <v>207</v>
      </c>
      <c r="T39" s="56"/>
      <c r="U39" s="143" t="s">
        <v>207</v>
      </c>
      <c r="V39" s="56"/>
      <c r="W39" s="143" t="s">
        <v>207</v>
      </c>
      <c r="X39" s="56"/>
      <c r="Y39" s="143" t="s">
        <v>207</v>
      </c>
      <c r="Z39" s="56"/>
      <c r="AA39" s="143" t="s">
        <v>207</v>
      </c>
      <c r="AB39" s="152"/>
      <c r="AC39" s="143" t="s">
        <v>207</v>
      </c>
      <c r="AD39" s="152"/>
      <c r="AE39" s="143" t="s">
        <v>207</v>
      </c>
      <c r="AF39" s="196" t="str">
        <f>IF(AND(O39="",Q39="",S39="",U39="",W39="",Y39="",AA39="",AC39=""),"",
IF(OR(    AND(O39&lt;&gt;"NA",O39&lt;&gt;"C",O39&lt;&gt;"NC",O39&lt;&gt;"SF",O39&lt;&gt;""),
    AND(Q39&lt;&gt;"NA",Q39&lt;&gt;"C",Q39&lt;&gt;"NC",Q39&lt;&gt;"SF",Q39&lt;&gt;""),
    AND(S39&lt;&gt;"NA",S39&lt;&gt;"C",S39&lt;&gt;"NC",S39&lt;&gt;"SF",S39&lt;&gt;""),
    AND(U39&lt;&gt;"NA",U39&lt;&gt;"C",U39&lt;&gt;"NC",U39&lt;&gt;"SF",U39&lt;&gt;""),
    AND(W39&lt;&gt;"NA",W39&lt;&gt;"C",W39&lt;&gt;"NC",W39&lt;&gt;"SF",W39&lt;&gt;""),
    AND(Y39&lt;&gt;"NA",Y39&lt;&gt;"C",Y39&lt;&gt;"NC",Y39&lt;&gt;"SF",Y39&lt;&gt;""),
    AND(AA39&lt;&gt;"NA",AA39&lt;&gt;"C",AA39&lt;&gt;"NC",AA39&lt;&gt;"SF",AA39&lt;&gt;""),
    AND(AC39&lt;&gt;"NA",AC39&lt;&gt;"C",AC39&lt;&gt;"NC",AC39&lt;&gt;"SF",AC39&lt;&gt;"")
),"FALSO",
IF(AND(O39="NA",Q39="NA",S39="NA",U39="NA",W39="NA",Y39="NA",AA39="NA",AC39="NA"),"NA",
IF(OR(O39="NC",Q39="NC",S39="NC",U39="NC",W39="NC",Y39="NC",AA39="NC",AC39="NC",
       O39="SF",Q39="SF",S39="SF",U39="SF",W39="SF",Y39="SF",AA39="SF",AC39="SF"),"NC",
IF(SUM(IF(O39="C",1,0),IF(Q39="C",1,0),IF(S39="C",1,0),IF(U39="C",1,0),IF(W39="C",1,0),IF(Y39="C",1,0),IF(AA39="C",1,0),IF(AC39="C",1,0))=1,"C","C")))))</f>
        <v>C</v>
      </c>
      <c r="AG39" s="93" t="str">
        <f>IF(AND(AE39="C",AF39="C"),"UTILIZOU O PDA CORRETAMENTE",IF(AND(AE39="C",AF39="NC"),"UTILIZOU O PDA CORRETAMENTE. NÃO HÁ FOTOS DE TODAS AS ETAPAS",IF(AND(AE39="NC",AF39="NC"),"NÃO UTILIZOU O PDA",IF(AND(AE39="NA",AF39="NA"),"NÃO AVALIADO POR FALHA DE SINCRONISMO"))))</f>
        <v>UTILIZOU O PDA CORRETAMENTE</v>
      </c>
      <c r="AH39" s="160" t="s">
        <v>60</v>
      </c>
      <c r="AI39" s="149" t="str">
        <f>E39</f>
        <v>SÃO PAULO</v>
      </c>
      <c r="AJ39" s="150" t="s">
        <v>6</v>
      </c>
    </row>
    <row r="40" spans="1:36" ht="30" customHeight="1">
      <c r="A40" s="162" t="s">
        <v>201</v>
      </c>
      <c r="B40" s="176">
        <v>2620837957</v>
      </c>
      <c r="C40" s="176" t="s">
        <v>141</v>
      </c>
      <c r="D40" s="176" t="s">
        <v>68</v>
      </c>
      <c r="E40" s="176" t="s">
        <v>5</v>
      </c>
      <c r="F40" s="176" t="s">
        <v>799</v>
      </c>
      <c r="G40" s="176">
        <v>2551</v>
      </c>
      <c r="H40" s="176"/>
      <c r="I40" s="176" t="s">
        <v>353</v>
      </c>
      <c r="J40" s="176" t="s">
        <v>2150</v>
      </c>
      <c r="K40" s="176"/>
      <c r="L40" s="204">
        <v>46164.40347222222</v>
      </c>
      <c r="M40" s="204">
        <v>46164.413888888892</v>
      </c>
      <c r="N40" s="176" t="s">
        <v>2156</v>
      </c>
      <c r="O40" s="154" t="s">
        <v>207</v>
      </c>
      <c r="P40" s="90"/>
      <c r="Q40" s="144" t="s">
        <v>207</v>
      </c>
      <c r="R40" s="90"/>
      <c r="S40" s="144" t="s">
        <v>207</v>
      </c>
      <c r="T40" s="90"/>
      <c r="U40" s="144" t="s">
        <v>207</v>
      </c>
      <c r="V40" s="90"/>
      <c r="W40" s="144" t="s">
        <v>207</v>
      </c>
      <c r="X40" s="90"/>
      <c r="Y40" s="144" t="s">
        <v>207</v>
      </c>
      <c r="Z40" s="90"/>
      <c r="AA40" s="144" t="s">
        <v>207</v>
      </c>
      <c r="AB40" s="62"/>
      <c r="AC40" s="144" t="s">
        <v>207</v>
      </c>
      <c r="AD40" s="62"/>
      <c r="AE40" s="144" t="s">
        <v>207</v>
      </c>
      <c r="AF40" s="196" t="str">
        <f>IF(AND(O40="",Q40="",S40="",U40="",W40="",Y40="",AA40="",AC40=""),"",
IF(OR(    AND(O40&lt;&gt;"NA",O40&lt;&gt;"C",O40&lt;&gt;"NC",O40&lt;&gt;"SF",O40&lt;&gt;""),
    AND(Q40&lt;&gt;"NA",Q40&lt;&gt;"C",Q40&lt;&gt;"NC",Q40&lt;&gt;"SF",Q40&lt;&gt;""),
    AND(S40&lt;&gt;"NA",S40&lt;&gt;"C",S40&lt;&gt;"NC",S40&lt;&gt;"SF",S40&lt;&gt;""),
    AND(U40&lt;&gt;"NA",U40&lt;&gt;"C",U40&lt;&gt;"NC",U40&lt;&gt;"SF",U40&lt;&gt;""),
    AND(W40&lt;&gt;"NA",W40&lt;&gt;"C",W40&lt;&gt;"NC",W40&lt;&gt;"SF",W40&lt;&gt;""),
    AND(Y40&lt;&gt;"NA",Y40&lt;&gt;"C",Y40&lt;&gt;"NC",Y40&lt;&gt;"SF",Y40&lt;&gt;""),
    AND(AA40&lt;&gt;"NA",AA40&lt;&gt;"C",AA40&lt;&gt;"NC",AA40&lt;&gt;"SF",AA40&lt;&gt;""),
    AND(AC40&lt;&gt;"NA",AC40&lt;&gt;"C",AC40&lt;&gt;"NC",AC40&lt;&gt;"SF",AC40&lt;&gt;"")
),"FALSO",
IF(AND(O40="NA",Q40="NA",S40="NA",U40="NA",W40="NA",Y40="NA",AA40="NA",AC40="NA"),"NA",
IF(OR(O40="NC",Q40="NC",S40="NC",U40="NC",W40="NC",Y40="NC",AA40="NC",AC40="NC",
       O40="SF",Q40="SF",S40="SF",U40="SF",W40="SF",Y40="SF",AA40="SF",AC40="SF"),"NC",
IF(SUM(IF(O40="C",1,0),IF(Q40="C",1,0),IF(S40="C",1,0),IF(U40="C",1,0),IF(W40="C",1,0),IF(Y40="C",1,0),IF(AA40="C",1,0),IF(AC40="C",1,0))=1,"C","C")))))</f>
        <v>C</v>
      </c>
      <c r="AG40" s="93" t="str">
        <f>IF(AND(AE40="C",AF40="C"),"UTILIZOU O PDA CORRETAMENTE",IF(AND(AE40="C",AF40="NC"),"UTILIZOU O PDA CORRETAMENTE. NÃO HÁ FOTOS DE TODAS AS ETAPAS",IF(AND(AE40="NC",AF40="NC"),"NÃO UTILIZOU O PDA",IF(AND(AE40="NA",AF40="NA"),"NÃO AVALIADO POR FALHA DE SINCRONISMO"))))</f>
        <v>UTILIZOU O PDA CORRETAMENTE</v>
      </c>
      <c r="AH40" s="160" t="s">
        <v>60</v>
      </c>
      <c r="AI40" s="149" t="str">
        <f>E40</f>
        <v>SÃO PAULO</v>
      </c>
      <c r="AJ40" s="150" t="s">
        <v>6</v>
      </c>
    </row>
    <row r="41" spans="1:36" ht="30" customHeight="1">
      <c r="A41" s="162" t="s">
        <v>201</v>
      </c>
      <c r="B41" s="176">
        <v>2617764993</v>
      </c>
      <c r="C41" s="176" t="s">
        <v>142</v>
      </c>
      <c r="D41" s="176" t="s">
        <v>68</v>
      </c>
      <c r="E41" s="176" t="s">
        <v>5</v>
      </c>
      <c r="F41" s="176" t="s">
        <v>284</v>
      </c>
      <c r="G41" s="176">
        <v>9</v>
      </c>
      <c r="H41" s="176" t="s">
        <v>285</v>
      </c>
      <c r="I41" s="176" t="s">
        <v>223</v>
      </c>
      <c r="J41" s="176" t="s">
        <v>2148</v>
      </c>
      <c r="K41" s="176"/>
      <c r="L41" s="204">
        <v>46117.427083333336</v>
      </c>
      <c r="M41" s="204">
        <v>46117.430555555555</v>
      </c>
      <c r="N41" s="176" t="s">
        <v>2149</v>
      </c>
      <c r="O41" s="154" t="s">
        <v>207</v>
      </c>
      <c r="P41" s="90"/>
      <c r="Q41" s="154" t="s">
        <v>207</v>
      </c>
      <c r="R41" s="90"/>
      <c r="S41" s="154" t="s">
        <v>207</v>
      </c>
      <c r="T41" s="90"/>
      <c r="U41" s="154" t="s">
        <v>207</v>
      </c>
      <c r="V41" s="90"/>
      <c r="W41" s="154" t="s">
        <v>207</v>
      </c>
      <c r="X41" s="90"/>
      <c r="Y41" s="154" t="s">
        <v>207</v>
      </c>
      <c r="Z41" s="90"/>
      <c r="AA41" s="154" t="s">
        <v>207</v>
      </c>
      <c r="AB41" s="62"/>
      <c r="AC41" s="154" t="s">
        <v>231</v>
      </c>
      <c r="AD41" s="62" t="s">
        <v>388</v>
      </c>
      <c r="AE41" s="154" t="s">
        <v>207</v>
      </c>
      <c r="AF41" s="196" t="str">
        <f>IF(AND(O41="",Q41="",S41="",U41="",W41="",Y41="",AA41="",AC41=""),"",
IF(OR(    AND(O41&lt;&gt;"NA",O41&lt;&gt;"C",O41&lt;&gt;"NC",O41&lt;&gt;"SF",O41&lt;&gt;""),
    AND(Q41&lt;&gt;"NA",Q41&lt;&gt;"C",Q41&lt;&gt;"NC",Q41&lt;&gt;"SF",Q41&lt;&gt;""),
    AND(S41&lt;&gt;"NA",S41&lt;&gt;"C",S41&lt;&gt;"NC",S41&lt;&gt;"SF",S41&lt;&gt;""),
    AND(U41&lt;&gt;"NA",U41&lt;&gt;"C",U41&lt;&gt;"NC",U41&lt;&gt;"SF",U41&lt;&gt;""),
    AND(W41&lt;&gt;"NA",W41&lt;&gt;"C",W41&lt;&gt;"NC",W41&lt;&gt;"SF",W41&lt;&gt;""),
    AND(Y41&lt;&gt;"NA",Y41&lt;&gt;"C",Y41&lt;&gt;"NC",Y41&lt;&gt;"SF",Y41&lt;&gt;""),
    AND(AA41&lt;&gt;"NA",AA41&lt;&gt;"C",AA41&lt;&gt;"NC",AA41&lt;&gt;"SF",AA41&lt;&gt;""),
    AND(AC41&lt;&gt;"NA",AC41&lt;&gt;"C",AC41&lt;&gt;"NC",AC41&lt;&gt;"SF",AC41&lt;&gt;"")
),"FALSO",
IF(AND(O41="NA",Q41="NA",S41="NA",U41="NA",W41="NA",Y41="NA",AA41="NA",AC41="NA"),"NA",
IF(OR(O41="NC",Q41="NC",S41="NC",U41="NC",W41="NC",Y41="NC",AA41="NC",AC41="NC",
       O41="SF",Q41="SF",S41="SF",U41="SF",W41="SF",Y41="SF",AA41="SF",AC41="SF"),"NC",
IF(SUM(IF(O41="C",1,0),IF(Q41="C",1,0),IF(S41="C",1,0),IF(U41="C",1,0),IF(W41="C",1,0),IF(Y41="C",1,0),IF(AA41="C",1,0),IF(AC41="C",1,0))=1,"C","C")))))</f>
        <v>NC</v>
      </c>
      <c r="AG41" s="93" t="str">
        <f>IF(AND(AE41="C",AF41="C"),"UTILIZOU O PDA CORRETAMENTE",IF(AND(AE41="C",AF41="NC"),"UTILIZOU O PDA CORRETAMENTE. NÃO HÁ FOTOS DE TODAS AS ETAPAS",IF(AND(AE41="NC",AF41="NC"),"NÃO UTILIZOU O PDA",IF(AND(AE41="NA",AF41="NA"),"NÃO AVALIADO POR FALHA DE SINCRONISMO"))))</f>
        <v>UTILIZOU O PDA CORRETAMENTE. NÃO HÁ FOTOS DE TODAS AS ETAPAS</v>
      </c>
      <c r="AH41" s="9" t="s">
        <v>60</v>
      </c>
      <c r="AI41" s="149" t="str">
        <f>E41</f>
        <v>SÃO PAULO</v>
      </c>
      <c r="AJ41" s="150" t="s">
        <v>6</v>
      </c>
    </row>
    <row r="42" spans="1:36" ht="30" customHeight="1">
      <c r="A42" s="162" t="s">
        <v>201</v>
      </c>
      <c r="B42" s="176">
        <v>2618074388</v>
      </c>
      <c r="C42" s="176" t="s">
        <v>141</v>
      </c>
      <c r="D42" s="176" t="s">
        <v>68</v>
      </c>
      <c r="E42" s="176" t="s">
        <v>5</v>
      </c>
      <c r="F42" s="176" t="s">
        <v>290</v>
      </c>
      <c r="G42" s="176">
        <v>218</v>
      </c>
      <c r="H42" s="176"/>
      <c r="I42" s="176" t="s">
        <v>291</v>
      </c>
      <c r="J42" s="176" t="s">
        <v>2150</v>
      </c>
      <c r="K42" s="176" t="s">
        <v>2165</v>
      </c>
      <c r="L42" s="204">
        <v>46147.515972222223</v>
      </c>
      <c r="M42" s="204">
        <v>46147.525000000001</v>
      </c>
      <c r="N42" s="176" t="s">
        <v>2156</v>
      </c>
      <c r="O42" s="154" t="s">
        <v>62</v>
      </c>
      <c r="P42" s="90"/>
      <c r="Q42" s="154" t="s">
        <v>62</v>
      </c>
      <c r="R42" s="90"/>
      <c r="S42" s="154" t="s">
        <v>62</v>
      </c>
      <c r="T42" s="90"/>
      <c r="U42" s="154" t="s">
        <v>62</v>
      </c>
      <c r="V42" s="90"/>
      <c r="W42" s="154" t="s">
        <v>62</v>
      </c>
      <c r="X42" s="90"/>
      <c r="Y42" s="154" t="s">
        <v>62</v>
      </c>
      <c r="Z42" s="90"/>
      <c r="AA42" s="154" t="s">
        <v>62</v>
      </c>
      <c r="AB42" s="62"/>
      <c r="AC42" s="154" t="s">
        <v>62</v>
      </c>
      <c r="AD42" s="62"/>
      <c r="AE42" s="154" t="s">
        <v>62</v>
      </c>
      <c r="AF42" s="196" t="str">
        <f>IF(AND(O42="",Q42="",S42="",U42="",W42="",Y42="",AA42="",AC42=""),"",
IF(OR(    AND(O42&lt;&gt;"NA",O42&lt;&gt;"C",O42&lt;&gt;"NC",O42&lt;&gt;"SF",O42&lt;&gt;""),
    AND(Q42&lt;&gt;"NA",Q42&lt;&gt;"C",Q42&lt;&gt;"NC",Q42&lt;&gt;"SF",Q42&lt;&gt;""),
    AND(S42&lt;&gt;"NA",S42&lt;&gt;"C",S42&lt;&gt;"NC",S42&lt;&gt;"SF",S42&lt;&gt;""),
    AND(U42&lt;&gt;"NA",U42&lt;&gt;"C",U42&lt;&gt;"NC",U42&lt;&gt;"SF",U42&lt;&gt;""),
    AND(W42&lt;&gt;"NA",W42&lt;&gt;"C",W42&lt;&gt;"NC",W42&lt;&gt;"SF",W42&lt;&gt;""),
    AND(Y42&lt;&gt;"NA",Y42&lt;&gt;"C",Y42&lt;&gt;"NC",Y42&lt;&gt;"SF",Y42&lt;&gt;""),
    AND(AA42&lt;&gt;"NA",AA42&lt;&gt;"C",AA42&lt;&gt;"NC",AA42&lt;&gt;"SF",AA42&lt;&gt;""),
    AND(AC42&lt;&gt;"NA",AC42&lt;&gt;"C",AC42&lt;&gt;"NC",AC42&lt;&gt;"SF",AC42&lt;&gt;"")
),"FALSO",
IF(AND(O42="NA",Q42="NA",S42="NA",U42="NA",W42="NA",Y42="NA",AA42="NA",AC42="NA"),"NA",
IF(OR(O42="NC",Q42="NC",S42="NC",U42="NC",W42="NC",Y42="NC",AA42="NC",AC42="NC",
       O42="SF",Q42="SF",S42="SF",U42="SF",W42="SF",Y42="SF",AA42="SF",AC42="SF"),"NC",
IF(SUM(IF(O42="C",1,0),IF(Q42="C",1,0),IF(S42="C",1,0),IF(U42="C",1,0),IF(W42="C",1,0),IF(Y42="C",1,0),IF(AA42="C",1,0),IF(AC42="C",1,0))=1,"C","C")))))</f>
        <v>NA</v>
      </c>
      <c r="AG42" s="93" t="str">
        <f>IF(AND(AE42="C",AF42="C"),"UTILIZOU O PDA CORRETAMENTE",IF(AND(AE42="C",AF42="NC"),"UTILIZOU O PDA CORRETAMENTE. NÃO HÁ FOTOS DE TODAS AS ETAPAS",IF(AND(AE42="NC",AF42="NC"),"NÃO UTILIZOU O PDA",IF(AND(AE42="NA",AF42="NA"),"NÃO AVALIADO POR FALHA DE SINCRONISMO"))))</f>
        <v>NÃO AVALIADO POR FALHA DE SINCRONISMO</v>
      </c>
      <c r="AH42" s="9"/>
      <c r="AI42" s="149" t="str">
        <f>E42</f>
        <v>SÃO PAULO</v>
      </c>
      <c r="AJ42" s="150" t="s">
        <v>6</v>
      </c>
    </row>
    <row r="43" spans="1:36" ht="30" customHeight="1">
      <c r="A43" s="162" t="s">
        <v>201</v>
      </c>
      <c r="B43" s="176">
        <v>2619207223</v>
      </c>
      <c r="C43" s="176" t="s">
        <v>142</v>
      </c>
      <c r="D43" s="176" t="s">
        <v>68</v>
      </c>
      <c r="E43" s="176" t="s">
        <v>5</v>
      </c>
      <c r="F43" s="176" t="s">
        <v>290</v>
      </c>
      <c r="G43" s="176">
        <v>186</v>
      </c>
      <c r="H43" s="176"/>
      <c r="I43" s="176" t="s">
        <v>291</v>
      </c>
      <c r="J43" s="176" t="s">
        <v>2148</v>
      </c>
      <c r="K43" s="176"/>
      <c r="L43" s="204">
        <v>46331.40902777778</v>
      </c>
      <c r="M43" s="204">
        <v>46331.415972222225</v>
      </c>
      <c r="N43" s="176" t="s">
        <v>2149</v>
      </c>
      <c r="O43" s="154" t="s">
        <v>207</v>
      </c>
      <c r="P43" s="90"/>
      <c r="Q43" s="144" t="s">
        <v>207</v>
      </c>
      <c r="R43" s="90"/>
      <c r="S43" s="144" t="s">
        <v>207</v>
      </c>
      <c r="T43" s="90"/>
      <c r="U43" s="144" t="s">
        <v>207</v>
      </c>
      <c r="V43" s="90"/>
      <c r="W43" s="144" t="s">
        <v>207</v>
      </c>
      <c r="X43" s="90"/>
      <c r="Y43" s="144" t="s">
        <v>207</v>
      </c>
      <c r="Z43" s="90"/>
      <c r="AA43" s="144" t="s">
        <v>207</v>
      </c>
      <c r="AB43" s="62"/>
      <c r="AC43" s="144" t="s">
        <v>207</v>
      </c>
      <c r="AD43" s="62"/>
      <c r="AE43" s="144" t="s">
        <v>207</v>
      </c>
      <c r="AF43" s="196" t="str">
        <f>IF(AND(O43="",Q43="",S43="",U43="",W43="",Y43="",AA43="",AC43=""),"",
IF(OR(    AND(O43&lt;&gt;"NA",O43&lt;&gt;"C",O43&lt;&gt;"NC",O43&lt;&gt;"SF",O43&lt;&gt;""),
    AND(Q43&lt;&gt;"NA",Q43&lt;&gt;"C",Q43&lt;&gt;"NC",Q43&lt;&gt;"SF",Q43&lt;&gt;""),
    AND(S43&lt;&gt;"NA",S43&lt;&gt;"C",S43&lt;&gt;"NC",S43&lt;&gt;"SF",S43&lt;&gt;""),
    AND(U43&lt;&gt;"NA",U43&lt;&gt;"C",U43&lt;&gt;"NC",U43&lt;&gt;"SF",U43&lt;&gt;""),
    AND(W43&lt;&gt;"NA",W43&lt;&gt;"C",W43&lt;&gt;"NC",W43&lt;&gt;"SF",W43&lt;&gt;""),
    AND(Y43&lt;&gt;"NA",Y43&lt;&gt;"C",Y43&lt;&gt;"NC",Y43&lt;&gt;"SF",Y43&lt;&gt;""),
    AND(AA43&lt;&gt;"NA",AA43&lt;&gt;"C",AA43&lt;&gt;"NC",AA43&lt;&gt;"SF",AA43&lt;&gt;""),
    AND(AC43&lt;&gt;"NA",AC43&lt;&gt;"C",AC43&lt;&gt;"NC",AC43&lt;&gt;"SF",AC43&lt;&gt;"")
),"FALSO",
IF(AND(O43="NA",Q43="NA",S43="NA",U43="NA",W43="NA",Y43="NA",AA43="NA",AC43="NA"),"NA",
IF(OR(O43="NC",Q43="NC",S43="NC",U43="NC",W43="NC",Y43="NC",AA43="NC",AC43="NC",
       O43="SF",Q43="SF",S43="SF",U43="SF",W43="SF",Y43="SF",AA43="SF",AC43="SF"),"NC",
IF(SUM(IF(O43="C",1,0),IF(Q43="C",1,0),IF(S43="C",1,0),IF(U43="C",1,0),IF(W43="C",1,0),IF(Y43="C",1,0),IF(AA43="C",1,0),IF(AC43="C",1,0))=1,"C","C")))))</f>
        <v>C</v>
      </c>
      <c r="AG43" s="93" t="str">
        <f>IF(AND(AE43="C",AF43="C"),"UTILIZOU O PDA CORRETAMENTE",IF(AND(AE43="C",AF43="NC"),"UTILIZOU O PDA CORRETAMENTE. NÃO HÁ FOTOS DE TODAS AS ETAPAS",IF(AND(AE43="NC",AF43="NC"),"NÃO UTILIZOU O PDA",IF(AND(AE43="NA",AF43="NA"),"NÃO AVALIADO POR FALHA DE SINCRONISMO"))))</f>
        <v>UTILIZOU O PDA CORRETAMENTE</v>
      </c>
      <c r="AH43" s="9" t="s">
        <v>39</v>
      </c>
      <c r="AI43" s="149" t="str">
        <f>E43</f>
        <v>SÃO PAULO</v>
      </c>
      <c r="AJ43" s="150" t="s">
        <v>6</v>
      </c>
    </row>
    <row r="44" spans="1:36" ht="30" customHeight="1">
      <c r="A44" s="162" t="s">
        <v>201</v>
      </c>
      <c r="B44" s="176">
        <v>2618742390</v>
      </c>
      <c r="C44" s="176" t="s">
        <v>141</v>
      </c>
      <c r="D44" s="176" t="s">
        <v>68</v>
      </c>
      <c r="E44" s="176" t="s">
        <v>5</v>
      </c>
      <c r="F44" s="176" t="s">
        <v>1027</v>
      </c>
      <c r="G44" s="176">
        <v>377</v>
      </c>
      <c r="H44" s="176" t="s">
        <v>217</v>
      </c>
      <c r="I44" s="176" t="s">
        <v>459</v>
      </c>
      <c r="J44" s="176" t="s">
        <v>2150</v>
      </c>
      <c r="K44" s="176" t="s">
        <v>217</v>
      </c>
      <c r="L44" s="204">
        <v>46208.631249999999</v>
      </c>
      <c r="M44" s="204">
        <v>46208.660416666666</v>
      </c>
      <c r="N44" s="176" t="s">
        <v>2149</v>
      </c>
      <c r="O44" s="154" t="s">
        <v>207</v>
      </c>
      <c r="P44" s="90"/>
      <c r="Q44" s="144" t="s">
        <v>207</v>
      </c>
      <c r="R44" s="90"/>
      <c r="S44" s="144" t="s">
        <v>207</v>
      </c>
      <c r="T44" s="90"/>
      <c r="U44" s="144" t="s">
        <v>207</v>
      </c>
      <c r="V44" s="90"/>
      <c r="W44" s="144" t="s">
        <v>207</v>
      </c>
      <c r="X44" s="90"/>
      <c r="Y44" s="144" t="s">
        <v>207</v>
      </c>
      <c r="Z44" s="90"/>
      <c r="AA44" s="144" t="s">
        <v>207</v>
      </c>
      <c r="AB44" s="62"/>
      <c r="AC44" s="144" t="s">
        <v>231</v>
      </c>
      <c r="AD44" s="62" t="s">
        <v>388</v>
      </c>
      <c r="AE44" s="144" t="s">
        <v>207</v>
      </c>
      <c r="AF44" s="196" t="str">
        <f>IF(AND(O44="",Q44="",S44="",U44="",W44="",Y44="",AA44="",AC44=""),"",
IF(OR(    AND(O44&lt;&gt;"NA",O44&lt;&gt;"C",O44&lt;&gt;"NC",O44&lt;&gt;"SF",O44&lt;&gt;""),
    AND(Q44&lt;&gt;"NA",Q44&lt;&gt;"C",Q44&lt;&gt;"NC",Q44&lt;&gt;"SF",Q44&lt;&gt;""),
    AND(S44&lt;&gt;"NA",S44&lt;&gt;"C",S44&lt;&gt;"NC",S44&lt;&gt;"SF",S44&lt;&gt;""),
    AND(U44&lt;&gt;"NA",U44&lt;&gt;"C",U44&lt;&gt;"NC",U44&lt;&gt;"SF",U44&lt;&gt;""),
    AND(W44&lt;&gt;"NA",W44&lt;&gt;"C",W44&lt;&gt;"NC",W44&lt;&gt;"SF",W44&lt;&gt;""),
    AND(Y44&lt;&gt;"NA",Y44&lt;&gt;"C",Y44&lt;&gt;"NC",Y44&lt;&gt;"SF",Y44&lt;&gt;""),
    AND(AA44&lt;&gt;"NA",AA44&lt;&gt;"C",AA44&lt;&gt;"NC",AA44&lt;&gt;"SF",AA44&lt;&gt;""),
    AND(AC44&lt;&gt;"NA",AC44&lt;&gt;"C",AC44&lt;&gt;"NC",AC44&lt;&gt;"SF",AC44&lt;&gt;"")
),"FALSO",
IF(AND(O44="NA",Q44="NA",S44="NA",U44="NA",W44="NA",Y44="NA",AA44="NA",AC44="NA"),"NA",
IF(OR(O44="NC",Q44="NC",S44="NC",U44="NC",W44="NC",Y44="NC",AA44="NC",AC44="NC",
       O44="SF",Q44="SF",S44="SF",U44="SF",W44="SF",Y44="SF",AA44="SF",AC44="SF"),"NC",
IF(SUM(IF(O44="C",1,0),IF(Q44="C",1,0),IF(S44="C",1,0),IF(U44="C",1,0),IF(W44="C",1,0),IF(Y44="C",1,0),IF(AA44="C",1,0),IF(AC44="C",1,0))=1,"C","C")))))</f>
        <v>NC</v>
      </c>
      <c r="AG44" s="93" t="str">
        <f>IF(AND(AE44="C",AF44="C"),"UTILIZOU O PDA CORRETAMENTE",IF(AND(AE44="C",AF44="NC"),"UTILIZOU O PDA CORRETAMENTE. NÃO HÁ FOTOS DE TODAS AS ETAPAS",IF(AND(AE44="NC",AF44="NC"),"NÃO UTILIZOU O PDA",IF(AND(AE44="NA",AF44="NA"),"NÃO AVALIADO POR FALHA DE SINCRONISMO"))))</f>
        <v>UTILIZOU O PDA CORRETAMENTE. NÃO HÁ FOTOS DE TODAS AS ETAPAS</v>
      </c>
      <c r="AH44" s="9" t="s">
        <v>60</v>
      </c>
      <c r="AI44" s="149" t="str">
        <f>E44</f>
        <v>SÃO PAULO</v>
      </c>
      <c r="AJ44" s="150" t="s">
        <v>6</v>
      </c>
    </row>
    <row r="45" spans="1:36" ht="30" customHeight="1">
      <c r="A45" s="162" t="s">
        <v>201</v>
      </c>
      <c r="B45" s="176">
        <v>2621102422</v>
      </c>
      <c r="C45" s="176" t="s">
        <v>141</v>
      </c>
      <c r="D45" s="176" t="s">
        <v>68</v>
      </c>
      <c r="E45" s="176" t="s">
        <v>5</v>
      </c>
      <c r="F45" s="176" t="s">
        <v>1027</v>
      </c>
      <c r="G45" s="176">
        <v>377</v>
      </c>
      <c r="H45" s="176"/>
      <c r="I45" s="176" t="s">
        <v>459</v>
      </c>
      <c r="J45" s="176" t="s">
        <v>2150</v>
      </c>
      <c r="K45" s="176"/>
      <c r="L45" s="204">
        <v>46163.413194444445</v>
      </c>
      <c r="M45" s="204">
        <v>46163.423611111109</v>
      </c>
      <c r="N45" s="176" t="s">
        <v>2149</v>
      </c>
      <c r="O45" s="154" t="s">
        <v>207</v>
      </c>
      <c r="P45" s="90"/>
      <c r="Q45" s="154" t="s">
        <v>207</v>
      </c>
      <c r="R45" s="90"/>
      <c r="S45" s="154" t="s">
        <v>207</v>
      </c>
      <c r="T45" s="90"/>
      <c r="U45" s="154" t="s">
        <v>207</v>
      </c>
      <c r="V45" s="90"/>
      <c r="W45" s="154" t="s">
        <v>207</v>
      </c>
      <c r="X45" s="90"/>
      <c r="Y45" s="154" t="s">
        <v>207</v>
      </c>
      <c r="Z45" s="90"/>
      <c r="AA45" s="154" t="s">
        <v>230</v>
      </c>
      <c r="AB45" s="62"/>
      <c r="AC45" s="154" t="s">
        <v>207</v>
      </c>
      <c r="AD45" s="62"/>
      <c r="AE45" s="154" t="s">
        <v>207</v>
      </c>
      <c r="AF45" s="196" t="str">
        <f>IF(AND(O45="",Q45="",S45="",U45="",W45="",Y45="",AA45="",AC45=""),"",
IF(OR(    AND(O45&lt;&gt;"NA",O45&lt;&gt;"C",O45&lt;&gt;"NC",O45&lt;&gt;"SF",O45&lt;&gt;""),
    AND(Q45&lt;&gt;"NA",Q45&lt;&gt;"C",Q45&lt;&gt;"NC",Q45&lt;&gt;"SF",Q45&lt;&gt;""),
    AND(S45&lt;&gt;"NA",S45&lt;&gt;"C",S45&lt;&gt;"NC",S45&lt;&gt;"SF",S45&lt;&gt;""),
    AND(U45&lt;&gt;"NA",U45&lt;&gt;"C",U45&lt;&gt;"NC",U45&lt;&gt;"SF",U45&lt;&gt;""),
    AND(W45&lt;&gt;"NA",W45&lt;&gt;"C",W45&lt;&gt;"NC",W45&lt;&gt;"SF",W45&lt;&gt;""),
    AND(Y45&lt;&gt;"NA",Y45&lt;&gt;"C",Y45&lt;&gt;"NC",Y45&lt;&gt;"SF",Y45&lt;&gt;""),
    AND(AA45&lt;&gt;"NA",AA45&lt;&gt;"C",AA45&lt;&gt;"NC",AA45&lt;&gt;"SF",AA45&lt;&gt;""),
    AND(AC45&lt;&gt;"NA",AC45&lt;&gt;"C",AC45&lt;&gt;"NC",AC45&lt;&gt;"SF",AC45&lt;&gt;"")
),"FALSO",
IF(AND(O45="NA",Q45="NA",S45="NA",U45="NA",W45="NA",Y45="NA",AA45="NA",AC45="NA"),"NA",
IF(OR(O45="NC",Q45="NC",S45="NC",U45="NC",W45="NC",Y45="NC",AA45="NC",AC45="NC",
       O45="SF",Q45="SF",S45="SF",U45="SF",W45="SF",Y45="SF",AA45="SF",AC45="SF"),"NC",
IF(SUM(IF(O45="C",1,0),IF(Q45="C",1,0),IF(S45="C",1,0),IF(U45="C",1,0),IF(W45="C",1,0),IF(Y45="C",1,0),IF(AA45="C",1,0),IF(AC45="C",1,0))=1,"C","C")))))</f>
        <v>NC</v>
      </c>
      <c r="AG45" s="93" t="str">
        <f>IF(AND(AE45="C",AF45="C"),"UTILIZOU O PDA CORRETAMENTE",IF(AND(AE45="C",AF45="NC"),"UTILIZOU O PDA CORRETAMENTE. NÃO HÁ FOTOS DE TODAS AS ETAPAS",IF(AND(AE45="NC",AF45="NC"),"NÃO UTILIZOU O PDA",IF(AND(AE45="NA",AF45="NA"),"NÃO AVALIADO POR FALHA DE SINCRONISMO"))))</f>
        <v>UTILIZOU O PDA CORRETAMENTE. NÃO HÁ FOTOS DE TODAS AS ETAPAS</v>
      </c>
      <c r="AH45" s="9" t="s">
        <v>60</v>
      </c>
      <c r="AI45" s="149" t="str">
        <f>E45</f>
        <v>SÃO PAULO</v>
      </c>
      <c r="AJ45" s="150" t="s">
        <v>6</v>
      </c>
    </row>
    <row r="46" spans="1:36" ht="30" customHeight="1">
      <c r="A46" s="162" t="s">
        <v>201</v>
      </c>
      <c r="B46" s="176">
        <v>2619301133</v>
      </c>
      <c r="C46" s="176" t="s">
        <v>141</v>
      </c>
      <c r="D46" s="176" t="s">
        <v>68</v>
      </c>
      <c r="E46" s="176" t="s">
        <v>5</v>
      </c>
      <c r="F46" s="176" t="s">
        <v>1268</v>
      </c>
      <c r="G46" s="176">
        <v>124</v>
      </c>
      <c r="H46" s="176" t="s">
        <v>203</v>
      </c>
      <c r="I46" s="176" t="s">
        <v>546</v>
      </c>
      <c r="J46" s="176" t="s">
        <v>2150</v>
      </c>
      <c r="K46" s="176" t="s">
        <v>217</v>
      </c>
      <c r="L46" s="204">
        <v>46155.386111111111</v>
      </c>
      <c r="M46" s="204">
        <v>46155.393750000003</v>
      </c>
      <c r="N46" s="176" t="s">
        <v>2151</v>
      </c>
      <c r="O46" s="154" t="s">
        <v>207</v>
      </c>
      <c r="P46" s="90"/>
      <c r="Q46" s="154" t="s">
        <v>207</v>
      </c>
      <c r="R46" s="90"/>
      <c r="S46" s="154" t="s">
        <v>207</v>
      </c>
      <c r="T46" s="90"/>
      <c r="U46" s="154" t="s">
        <v>207</v>
      </c>
      <c r="V46" s="90"/>
      <c r="W46" s="154" t="s">
        <v>207</v>
      </c>
      <c r="X46" s="90"/>
      <c r="Y46" s="154" t="s">
        <v>230</v>
      </c>
      <c r="Z46" s="90"/>
      <c r="AA46" s="154" t="s">
        <v>207</v>
      </c>
      <c r="AB46" s="62"/>
      <c r="AC46" s="154" t="s">
        <v>207</v>
      </c>
      <c r="AD46" s="62"/>
      <c r="AE46" s="154" t="s">
        <v>207</v>
      </c>
      <c r="AF46" s="196" t="str">
        <f>IF(AND(O46="",Q46="",S46="",U46="",W46="",Y46="",AA46="",AC46=""),"",
IF(OR(    AND(O46&lt;&gt;"NA",O46&lt;&gt;"C",O46&lt;&gt;"NC",O46&lt;&gt;"SF",O46&lt;&gt;""),
    AND(Q46&lt;&gt;"NA",Q46&lt;&gt;"C",Q46&lt;&gt;"NC",Q46&lt;&gt;"SF",Q46&lt;&gt;""),
    AND(S46&lt;&gt;"NA",S46&lt;&gt;"C",S46&lt;&gt;"NC",S46&lt;&gt;"SF",S46&lt;&gt;""),
    AND(U46&lt;&gt;"NA",U46&lt;&gt;"C",U46&lt;&gt;"NC",U46&lt;&gt;"SF",U46&lt;&gt;""),
    AND(W46&lt;&gt;"NA",W46&lt;&gt;"C",W46&lt;&gt;"NC",W46&lt;&gt;"SF",W46&lt;&gt;""),
    AND(Y46&lt;&gt;"NA",Y46&lt;&gt;"C",Y46&lt;&gt;"NC",Y46&lt;&gt;"SF",Y46&lt;&gt;""),
    AND(AA46&lt;&gt;"NA",AA46&lt;&gt;"C",AA46&lt;&gt;"NC",AA46&lt;&gt;"SF",AA46&lt;&gt;""),
    AND(AC46&lt;&gt;"NA",AC46&lt;&gt;"C",AC46&lt;&gt;"NC",AC46&lt;&gt;"SF",AC46&lt;&gt;"")
),"FALSO",
IF(AND(O46="NA",Q46="NA",S46="NA",U46="NA",W46="NA",Y46="NA",AA46="NA",AC46="NA"),"NA",
IF(OR(O46="NC",Q46="NC",S46="NC",U46="NC",W46="NC",Y46="NC",AA46="NC",AC46="NC",
       O46="SF",Q46="SF",S46="SF",U46="SF",W46="SF",Y46="SF",AA46="SF",AC46="SF"),"NC",
IF(SUM(IF(O46="C",1,0),IF(Q46="C",1,0),IF(S46="C",1,0),IF(U46="C",1,0),IF(W46="C",1,0),IF(Y46="C",1,0),IF(AA46="C",1,0),IF(AC46="C",1,0))=1,"C","C")))))</f>
        <v>NC</v>
      </c>
      <c r="AG46" s="93" t="str">
        <f>IF(AND(AE46="C",AF46="C"),"UTILIZOU O PDA CORRETAMENTE",IF(AND(AE46="C",AF46="NC"),"UTILIZOU O PDA CORRETAMENTE. NÃO HÁ FOTOS DE TODAS AS ETAPAS",IF(AND(AE46="NC",AF46="NC"),"NÃO UTILIZOU O PDA",IF(AND(AE46="NA",AF46="NA"),"NÃO AVALIADO POR FALHA DE SINCRONISMO"))))</f>
        <v>UTILIZOU O PDA CORRETAMENTE. NÃO HÁ FOTOS DE TODAS AS ETAPAS</v>
      </c>
      <c r="AH46" s="9" t="s">
        <v>60</v>
      </c>
      <c r="AI46" s="149" t="str">
        <f>E46</f>
        <v>SÃO PAULO</v>
      </c>
      <c r="AJ46" s="150" t="s">
        <v>6</v>
      </c>
    </row>
    <row r="47" spans="1:36" ht="30" customHeight="1">
      <c r="A47" s="162" t="s">
        <v>201</v>
      </c>
      <c r="B47" s="176">
        <v>2619301121</v>
      </c>
      <c r="C47" s="176" t="s">
        <v>141</v>
      </c>
      <c r="D47" s="176" t="s">
        <v>68</v>
      </c>
      <c r="E47" s="176" t="s">
        <v>5</v>
      </c>
      <c r="F47" s="176" t="s">
        <v>1268</v>
      </c>
      <c r="G47" s="176">
        <v>80</v>
      </c>
      <c r="H47" s="176"/>
      <c r="I47" s="176" t="s">
        <v>546</v>
      </c>
      <c r="J47" s="176" t="s">
        <v>2150</v>
      </c>
      <c r="K47" s="176"/>
      <c r="L47" s="204">
        <v>46155.361111111109</v>
      </c>
      <c r="M47" s="204">
        <v>46155.371527777781</v>
      </c>
      <c r="N47" s="176" t="s">
        <v>2151</v>
      </c>
      <c r="O47" s="154" t="s">
        <v>207</v>
      </c>
      <c r="P47" s="90"/>
      <c r="Q47" s="154" t="s">
        <v>207</v>
      </c>
      <c r="R47" s="90"/>
      <c r="S47" s="154" t="s">
        <v>207</v>
      </c>
      <c r="T47" s="90"/>
      <c r="U47" s="154" t="s">
        <v>207</v>
      </c>
      <c r="V47" s="90"/>
      <c r="W47" s="154" t="s">
        <v>207</v>
      </c>
      <c r="X47" s="90"/>
      <c r="Y47" s="154" t="s">
        <v>230</v>
      </c>
      <c r="Z47" s="90"/>
      <c r="AA47" s="154" t="s">
        <v>207</v>
      </c>
      <c r="AB47" s="62"/>
      <c r="AC47" s="154" t="s">
        <v>207</v>
      </c>
      <c r="AD47" s="62"/>
      <c r="AE47" s="154" t="s">
        <v>207</v>
      </c>
      <c r="AF47" s="196" t="str">
        <f>IF(AND(O47="",Q47="",S47="",U47="",W47="",Y47="",AA47="",AC47=""),"",
IF(OR(    AND(O47&lt;&gt;"NA",O47&lt;&gt;"C",O47&lt;&gt;"NC",O47&lt;&gt;"SF",O47&lt;&gt;""),
    AND(Q47&lt;&gt;"NA",Q47&lt;&gt;"C",Q47&lt;&gt;"NC",Q47&lt;&gt;"SF",Q47&lt;&gt;""),
    AND(S47&lt;&gt;"NA",S47&lt;&gt;"C",S47&lt;&gt;"NC",S47&lt;&gt;"SF",S47&lt;&gt;""),
    AND(U47&lt;&gt;"NA",U47&lt;&gt;"C",U47&lt;&gt;"NC",U47&lt;&gt;"SF",U47&lt;&gt;""),
    AND(W47&lt;&gt;"NA",W47&lt;&gt;"C",W47&lt;&gt;"NC",W47&lt;&gt;"SF",W47&lt;&gt;""),
    AND(Y47&lt;&gt;"NA",Y47&lt;&gt;"C",Y47&lt;&gt;"NC",Y47&lt;&gt;"SF",Y47&lt;&gt;""),
    AND(AA47&lt;&gt;"NA",AA47&lt;&gt;"C",AA47&lt;&gt;"NC",AA47&lt;&gt;"SF",AA47&lt;&gt;""),
    AND(AC47&lt;&gt;"NA",AC47&lt;&gt;"C",AC47&lt;&gt;"NC",AC47&lt;&gt;"SF",AC47&lt;&gt;"")
),"FALSO",
IF(AND(O47="NA",Q47="NA",S47="NA",U47="NA",W47="NA",Y47="NA",AA47="NA",AC47="NA"),"NA",
IF(OR(O47="NC",Q47="NC",S47="NC",U47="NC",W47="NC",Y47="NC",AA47="NC",AC47="NC",
       O47="SF",Q47="SF",S47="SF",U47="SF",W47="SF",Y47="SF",AA47="SF",AC47="SF"),"NC",
IF(SUM(IF(O47="C",1,0),IF(Q47="C",1,0),IF(S47="C",1,0),IF(U47="C",1,0),IF(W47="C",1,0),IF(Y47="C",1,0),IF(AA47="C",1,0),IF(AC47="C",1,0))=1,"C","C")))))</f>
        <v>NC</v>
      </c>
      <c r="AG47" s="93" t="str">
        <f>IF(AND(AE47="C",AF47="C"),"UTILIZOU O PDA CORRETAMENTE",IF(AND(AE47="C",AF47="NC"),"UTILIZOU O PDA CORRETAMENTE. NÃO HÁ FOTOS DE TODAS AS ETAPAS",IF(AND(AE47="NC",AF47="NC"),"NÃO UTILIZOU O PDA",IF(AND(AE47="NA",AF47="NA"),"NÃO AVALIADO POR FALHA DE SINCRONISMO"))))</f>
        <v>UTILIZOU O PDA CORRETAMENTE. NÃO HÁ FOTOS DE TODAS AS ETAPAS</v>
      </c>
      <c r="AH47" s="9" t="s">
        <v>60</v>
      </c>
      <c r="AI47" s="149" t="str">
        <f>E47</f>
        <v>SÃO PAULO</v>
      </c>
      <c r="AJ47" s="150" t="s">
        <v>6</v>
      </c>
    </row>
    <row r="48" spans="1:36" ht="30" customHeight="1">
      <c r="A48" s="162" t="s">
        <v>201</v>
      </c>
      <c r="B48" s="176">
        <v>2619780112</v>
      </c>
      <c r="C48" s="176" t="s">
        <v>142</v>
      </c>
      <c r="D48" s="176" t="s">
        <v>68</v>
      </c>
      <c r="E48" s="176" t="s">
        <v>5</v>
      </c>
      <c r="F48" s="176" t="s">
        <v>1268</v>
      </c>
      <c r="G48" s="176">
        <v>101</v>
      </c>
      <c r="H48" s="176" t="s">
        <v>208</v>
      </c>
      <c r="I48" s="176" t="s">
        <v>546</v>
      </c>
      <c r="J48" s="176" t="s">
        <v>2148</v>
      </c>
      <c r="K48" s="176" t="s">
        <v>217</v>
      </c>
      <c r="L48" s="204">
        <v>46155.372916666667</v>
      </c>
      <c r="M48" s="204">
        <v>46155.384027777778</v>
      </c>
      <c r="N48" s="176" t="s">
        <v>2151</v>
      </c>
      <c r="O48" s="154" t="s">
        <v>207</v>
      </c>
      <c r="P48" s="90"/>
      <c r="Q48" s="154" t="s">
        <v>207</v>
      </c>
      <c r="R48" s="90"/>
      <c r="S48" s="154" t="s">
        <v>207</v>
      </c>
      <c r="T48" s="90"/>
      <c r="U48" s="154" t="s">
        <v>207</v>
      </c>
      <c r="V48" s="90"/>
      <c r="W48" s="154" t="s">
        <v>207</v>
      </c>
      <c r="X48" s="90"/>
      <c r="Y48" s="154" t="s">
        <v>207</v>
      </c>
      <c r="Z48" s="90"/>
      <c r="AA48" s="154" t="s">
        <v>207</v>
      </c>
      <c r="AB48" s="62"/>
      <c r="AC48" s="154" t="s">
        <v>207</v>
      </c>
      <c r="AD48" s="62"/>
      <c r="AE48" s="154" t="s">
        <v>207</v>
      </c>
      <c r="AF48" s="196" t="str">
        <f>IF(AND(O48="",Q48="",S48="",U48="",W48="",Y48="",AA48="",AC48=""),"",
IF(OR(    AND(O48&lt;&gt;"NA",O48&lt;&gt;"C",O48&lt;&gt;"NC",O48&lt;&gt;"SF",O48&lt;&gt;""),
    AND(Q48&lt;&gt;"NA",Q48&lt;&gt;"C",Q48&lt;&gt;"NC",Q48&lt;&gt;"SF",Q48&lt;&gt;""),
    AND(S48&lt;&gt;"NA",S48&lt;&gt;"C",S48&lt;&gt;"NC",S48&lt;&gt;"SF",S48&lt;&gt;""),
    AND(U48&lt;&gt;"NA",U48&lt;&gt;"C",U48&lt;&gt;"NC",U48&lt;&gt;"SF",U48&lt;&gt;""),
    AND(W48&lt;&gt;"NA",W48&lt;&gt;"C",W48&lt;&gt;"NC",W48&lt;&gt;"SF",W48&lt;&gt;""),
    AND(Y48&lt;&gt;"NA",Y48&lt;&gt;"C",Y48&lt;&gt;"NC",Y48&lt;&gt;"SF",Y48&lt;&gt;""),
    AND(AA48&lt;&gt;"NA",AA48&lt;&gt;"C",AA48&lt;&gt;"NC",AA48&lt;&gt;"SF",AA48&lt;&gt;""),
    AND(AC48&lt;&gt;"NA",AC48&lt;&gt;"C",AC48&lt;&gt;"NC",AC48&lt;&gt;"SF",AC48&lt;&gt;"")
),"FALSO",
IF(AND(O48="NA",Q48="NA",S48="NA",U48="NA",W48="NA",Y48="NA",AA48="NA",AC48="NA"),"NA",
IF(OR(O48="NC",Q48="NC",S48="NC",U48="NC",W48="NC",Y48="NC",AA48="NC",AC48="NC",
       O48="SF",Q48="SF",S48="SF",U48="SF",W48="SF",Y48="SF",AA48="SF",AC48="SF"),"NC",
IF(SUM(IF(O48="C",1,0),IF(Q48="C",1,0),IF(S48="C",1,0),IF(U48="C",1,0),IF(W48="C",1,0),IF(Y48="C",1,0),IF(AA48="C",1,0),IF(AC48="C",1,0))=1,"C","C")))))</f>
        <v>C</v>
      </c>
      <c r="AG48" s="93" t="str">
        <f>IF(AND(AE48="C",AF48="C"),"UTILIZOU O PDA CORRETAMENTE",IF(AND(AE48="C",AF48="NC"),"UTILIZOU O PDA CORRETAMENTE. NÃO HÁ FOTOS DE TODAS AS ETAPAS",IF(AND(AE48="NC",AF48="NC"),"NÃO UTILIZOU O PDA",IF(AND(AE48="NA",AF48="NA"),"NÃO AVALIADO POR FALHA DE SINCRONISMO"))))</f>
        <v>UTILIZOU O PDA CORRETAMENTE</v>
      </c>
      <c r="AH48" s="9" t="s">
        <v>60</v>
      </c>
      <c r="AI48" s="149" t="str">
        <f>E48</f>
        <v>SÃO PAULO</v>
      </c>
      <c r="AJ48" s="150" t="s">
        <v>6</v>
      </c>
    </row>
    <row r="49" spans="1:36" ht="30" customHeight="1">
      <c r="A49" s="162" t="s">
        <v>201</v>
      </c>
      <c r="B49" s="176">
        <v>2620250845</v>
      </c>
      <c r="C49" s="176" t="s">
        <v>139</v>
      </c>
      <c r="D49" s="176" t="s">
        <v>68</v>
      </c>
      <c r="E49" s="176" t="s">
        <v>5</v>
      </c>
      <c r="F49" s="176" t="s">
        <v>1310</v>
      </c>
      <c r="G49" s="176">
        <v>570</v>
      </c>
      <c r="H49" s="176"/>
      <c r="I49" s="176" t="s">
        <v>316</v>
      </c>
      <c r="J49" s="176" t="s">
        <v>2150</v>
      </c>
      <c r="K49" s="176"/>
      <c r="L49" s="204">
        <v>46157.433333333334</v>
      </c>
      <c r="M49" s="204">
        <v>46157.444444444445</v>
      </c>
      <c r="N49" s="176" t="s">
        <v>2149</v>
      </c>
      <c r="O49" s="154" t="s">
        <v>207</v>
      </c>
      <c r="P49" s="90"/>
      <c r="Q49" s="154" t="s">
        <v>207</v>
      </c>
      <c r="R49" s="90"/>
      <c r="S49" s="154" t="s">
        <v>207</v>
      </c>
      <c r="T49" s="90"/>
      <c r="U49" s="154" t="s">
        <v>207</v>
      </c>
      <c r="V49" s="90"/>
      <c r="W49" s="154" t="s">
        <v>207</v>
      </c>
      <c r="X49" s="90"/>
      <c r="Y49" s="154" t="s">
        <v>207</v>
      </c>
      <c r="Z49" s="90"/>
      <c r="AA49" s="154" t="s">
        <v>207</v>
      </c>
      <c r="AB49" s="62"/>
      <c r="AC49" s="154" t="s">
        <v>207</v>
      </c>
      <c r="AD49" s="62"/>
      <c r="AE49" s="154" t="s">
        <v>207</v>
      </c>
      <c r="AF49" s="196" t="str">
        <f>IF(AND(O49="",Q49="",S49="",U49="",W49="",Y49="",AA49="",AC49=""),"",
IF(OR(    AND(O49&lt;&gt;"NA",O49&lt;&gt;"C",O49&lt;&gt;"NC",O49&lt;&gt;"SF",O49&lt;&gt;""),
    AND(Q49&lt;&gt;"NA",Q49&lt;&gt;"C",Q49&lt;&gt;"NC",Q49&lt;&gt;"SF",Q49&lt;&gt;""),
    AND(S49&lt;&gt;"NA",S49&lt;&gt;"C",S49&lt;&gt;"NC",S49&lt;&gt;"SF",S49&lt;&gt;""),
    AND(U49&lt;&gt;"NA",U49&lt;&gt;"C",U49&lt;&gt;"NC",U49&lt;&gt;"SF",U49&lt;&gt;""),
    AND(W49&lt;&gt;"NA",W49&lt;&gt;"C",W49&lt;&gt;"NC",W49&lt;&gt;"SF",W49&lt;&gt;""),
    AND(Y49&lt;&gt;"NA",Y49&lt;&gt;"C",Y49&lt;&gt;"NC",Y49&lt;&gt;"SF",Y49&lt;&gt;""),
    AND(AA49&lt;&gt;"NA",AA49&lt;&gt;"C",AA49&lt;&gt;"NC",AA49&lt;&gt;"SF",AA49&lt;&gt;""),
    AND(AC49&lt;&gt;"NA",AC49&lt;&gt;"C",AC49&lt;&gt;"NC",AC49&lt;&gt;"SF",AC49&lt;&gt;"")
),"FALSO",
IF(AND(O49="NA",Q49="NA",S49="NA",U49="NA",W49="NA",Y49="NA",AA49="NA",AC49="NA"),"NA",
IF(OR(O49="NC",Q49="NC",S49="NC",U49="NC",W49="NC",Y49="NC",AA49="NC",AC49="NC",
       O49="SF",Q49="SF",S49="SF",U49="SF",W49="SF",Y49="SF",AA49="SF",AC49="SF"),"NC",
IF(SUM(IF(O49="C",1,0),IF(Q49="C",1,0),IF(S49="C",1,0),IF(U49="C",1,0),IF(W49="C",1,0),IF(Y49="C",1,0),IF(AA49="C",1,0),IF(AC49="C",1,0))=1,"C","C")))))</f>
        <v>C</v>
      </c>
      <c r="AG49" s="93" t="str">
        <f>IF(AND(AE49="C",AF49="C"),"UTILIZOU O PDA CORRETAMENTE",IF(AND(AE49="C",AF49="NC"),"UTILIZOU O PDA CORRETAMENTE. NÃO HÁ FOTOS DE TODAS AS ETAPAS",IF(AND(AE49="NC",AF49="NC"),"NÃO UTILIZOU O PDA",IF(AND(AE49="NA",AF49="NA"),"NÃO AVALIADO POR FALHA DE SINCRONISMO"))))</f>
        <v>UTILIZOU O PDA CORRETAMENTE</v>
      </c>
      <c r="AH49" s="9" t="s">
        <v>60</v>
      </c>
      <c r="AI49" s="149" t="str">
        <f>E49</f>
        <v>SÃO PAULO</v>
      </c>
      <c r="AJ49" s="150" t="s">
        <v>6</v>
      </c>
    </row>
    <row r="50" spans="1:36" ht="30" customHeight="1">
      <c r="A50" s="162" t="s">
        <v>201</v>
      </c>
      <c r="B50" s="176">
        <v>2618742527</v>
      </c>
      <c r="C50" s="176" t="s">
        <v>142</v>
      </c>
      <c r="D50" s="176" t="s">
        <v>68</v>
      </c>
      <c r="E50" s="176" t="s">
        <v>5</v>
      </c>
      <c r="F50" s="176" t="s">
        <v>300</v>
      </c>
      <c r="G50" s="176">
        <v>309</v>
      </c>
      <c r="H50" s="176" t="s">
        <v>217</v>
      </c>
      <c r="I50" s="176" t="s">
        <v>301</v>
      </c>
      <c r="J50" s="176" t="s">
        <v>2148</v>
      </c>
      <c r="K50" s="176" t="s">
        <v>217</v>
      </c>
      <c r="L50" s="204">
        <v>46331.497916666667</v>
      </c>
      <c r="M50" s="204">
        <v>46331.512499999997</v>
      </c>
      <c r="N50" s="176" t="s">
        <v>2149</v>
      </c>
      <c r="O50" s="154" t="s">
        <v>207</v>
      </c>
      <c r="P50" s="90"/>
      <c r="Q50" s="144" t="s">
        <v>207</v>
      </c>
      <c r="R50" s="90"/>
      <c r="S50" s="144" t="s">
        <v>207</v>
      </c>
      <c r="T50" s="90"/>
      <c r="U50" s="144" t="s">
        <v>207</v>
      </c>
      <c r="V50" s="90"/>
      <c r="W50" s="144" t="s">
        <v>207</v>
      </c>
      <c r="X50" s="90"/>
      <c r="Y50" s="144" t="s">
        <v>207</v>
      </c>
      <c r="Z50" s="90"/>
      <c r="AA50" s="144" t="s">
        <v>207</v>
      </c>
      <c r="AB50" s="62"/>
      <c r="AC50" s="144" t="s">
        <v>207</v>
      </c>
      <c r="AD50" s="62"/>
      <c r="AE50" s="144" t="s">
        <v>207</v>
      </c>
      <c r="AF50" s="196" t="str">
        <f>IF(AND(O50="",Q50="",S50="",U50="",W50="",Y50="",AA50="",AC50=""),"",
IF(OR(    AND(O50&lt;&gt;"NA",O50&lt;&gt;"C",O50&lt;&gt;"NC",O50&lt;&gt;"SF",O50&lt;&gt;""),
    AND(Q50&lt;&gt;"NA",Q50&lt;&gt;"C",Q50&lt;&gt;"NC",Q50&lt;&gt;"SF",Q50&lt;&gt;""),
    AND(S50&lt;&gt;"NA",S50&lt;&gt;"C",S50&lt;&gt;"NC",S50&lt;&gt;"SF",S50&lt;&gt;""),
    AND(U50&lt;&gt;"NA",U50&lt;&gt;"C",U50&lt;&gt;"NC",U50&lt;&gt;"SF",U50&lt;&gt;""),
    AND(W50&lt;&gt;"NA",W50&lt;&gt;"C",W50&lt;&gt;"NC",W50&lt;&gt;"SF",W50&lt;&gt;""),
    AND(Y50&lt;&gt;"NA",Y50&lt;&gt;"C",Y50&lt;&gt;"NC",Y50&lt;&gt;"SF",Y50&lt;&gt;""),
    AND(AA50&lt;&gt;"NA",AA50&lt;&gt;"C",AA50&lt;&gt;"NC",AA50&lt;&gt;"SF",AA50&lt;&gt;""),
    AND(AC50&lt;&gt;"NA",AC50&lt;&gt;"C",AC50&lt;&gt;"NC",AC50&lt;&gt;"SF",AC50&lt;&gt;"")
),"FALSO",
IF(AND(O50="NA",Q50="NA",S50="NA",U50="NA",W50="NA",Y50="NA",AA50="NA",AC50="NA"),"NA",
IF(OR(O50="NC",Q50="NC",S50="NC",U50="NC",W50="NC",Y50="NC",AA50="NC",AC50="NC",
       O50="SF",Q50="SF",S50="SF",U50="SF",W50="SF",Y50="SF",AA50="SF",AC50="SF"),"NC",
IF(SUM(IF(O50="C",1,0),IF(Q50="C",1,0),IF(S50="C",1,0),IF(U50="C",1,0),IF(W50="C",1,0),IF(Y50="C",1,0),IF(AA50="C",1,0),IF(AC50="C",1,0))=1,"C","C")))))</f>
        <v>C</v>
      </c>
      <c r="AG50" s="93" t="str">
        <f>IF(AND(AE50="C",AF50="C"),"UTILIZOU O PDA CORRETAMENTE",IF(AND(AE50="C",AF50="NC"),"UTILIZOU O PDA CORRETAMENTE. NÃO HÁ FOTOS DE TODAS AS ETAPAS",IF(AND(AE50="NC",AF50="NC"),"NÃO UTILIZOU O PDA",IF(AND(AE50="NA",AF50="NA"),"NÃO AVALIADO POR FALHA DE SINCRONISMO"))))</f>
        <v>UTILIZOU O PDA CORRETAMENTE</v>
      </c>
      <c r="AH50" s="9" t="s">
        <v>39</v>
      </c>
      <c r="AI50" s="149" t="str">
        <f>E50</f>
        <v>SÃO PAULO</v>
      </c>
      <c r="AJ50" s="150" t="s">
        <v>6</v>
      </c>
    </row>
    <row r="51" spans="1:36" ht="30" customHeight="1">
      <c r="A51" s="162" t="s">
        <v>201</v>
      </c>
      <c r="B51" s="176">
        <v>2620576874</v>
      </c>
      <c r="C51" s="176" t="s">
        <v>141</v>
      </c>
      <c r="D51" s="176" t="s">
        <v>68</v>
      </c>
      <c r="E51" s="176" t="s">
        <v>5</v>
      </c>
      <c r="F51" s="176" t="s">
        <v>1345</v>
      </c>
      <c r="G51" s="176">
        <v>677</v>
      </c>
      <c r="H51" s="176" t="s">
        <v>203</v>
      </c>
      <c r="I51" s="176" t="s">
        <v>295</v>
      </c>
      <c r="J51" s="176" t="s">
        <v>2150</v>
      </c>
      <c r="K51" s="176" t="s">
        <v>2167</v>
      </c>
      <c r="L51" s="204">
        <v>46158.375</v>
      </c>
      <c r="M51" s="204">
        <v>46158.395833333336</v>
      </c>
      <c r="N51" s="176" t="s">
        <v>2151</v>
      </c>
      <c r="O51" s="154" t="s">
        <v>62</v>
      </c>
      <c r="P51" s="90"/>
      <c r="Q51" s="144" t="s">
        <v>62</v>
      </c>
      <c r="R51" s="90"/>
      <c r="S51" s="144" t="s">
        <v>62</v>
      </c>
      <c r="T51" s="90"/>
      <c r="U51" s="144" t="s">
        <v>62</v>
      </c>
      <c r="V51" s="90"/>
      <c r="W51" s="144" t="s">
        <v>62</v>
      </c>
      <c r="X51" s="90"/>
      <c r="Y51" s="144" t="s">
        <v>62</v>
      </c>
      <c r="Z51" s="90"/>
      <c r="AA51" s="144" t="s">
        <v>62</v>
      </c>
      <c r="AB51" s="62"/>
      <c r="AC51" s="144" t="s">
        <v>62</v>
      </c>
      <c r="AD51" s="62"/>
      <c r="AE51" s="144" t="s">
        <v>62</v>
      </c>
      <c r="AF51" s="196" t="str">
        <f>IF(AND(O51="",Q51="",S51="",U51="",W51="",Y51="",AA51="",AC51=""),"",
IF(OR(    AND(O51&lt;&gt;"NA",O51&lt;&gt;"C",O51&lt;&gt;"NC",O51&lt;&gt;"SF",O51&lt;&gt;""),
    AND(Q51&lt;&gt;"NA",Q51&lt;&gt;"C",Q51&lt;&gt;"NC",Q51&lt;&gt;"SF",Q51&lt;&gt;""),
    AND(S51&lt;&gt;"NA",S51&lt;&gt;"C",S51&lt;&gt;"NC",S51&lt;&gt;"SF",S51&lt;&gt;""),
    AND(U51&lt;&gt;"NA",U51&lt;&gt;"C",U51&lt;&gt;"NC",U51&lt;&gt;"SF",U51&lt;&gt;""),
    AND(W51&lt;&gt;"NA",W51&lt;&gt;"C",W51&lt;&gt;"NC",W51&lt;&gt;"SF",W51&lt;&gt;""),
    AND(Y51&lt;&gt;"NA",Y51&lt;&gt;"C",Y51&lt;&gt;"NC",Y51&lt;&gt;"SF",Y51&lt;&gt;""),
    AND(AA51&lt;&gt;"NA",AA51&lt;&gt;"C",AA51&lt;&gt;"NC",AA51&lt;&gt;"SF",AA51&lt;&gt;""),
    AND(AC51&lt;&gt;"NA",AC51&lt;&gt;"C",AC51&lt;&gt;"NC",AC51&lt;&gt;"SF",AC51&lt;&gt;"")
),"FALSO",
IF(AND(O51="NA",Q51="NA",S51="NA",U51="NA",W51="NA",Y51="NA",AA51="NA",AC51="NA"),"NA",
IF(OR(O51="NC",Q51="NC",S51="NC",U51="NC",W51="NC",Y51="NC",AA51="NC",AC51="NC",
       O51="SF",Q51="SF",S51="SF",U51="SF",W51="SF",Y51="SF",AA51="SF",AC51="SF"),"NC",
IF(SUM(IF(O51="C",1,0),IF(Q51="C",1,0),IF(S51="C",1,0),IF(U51="C",1,0),IF(W51="C",1,0),IF(Y51="C",1,0),IF(AA51="C",1,0),IF(AC51="C",1,0))=1,"C","C")))))</f>
        <v>NA</v>
      </c>
      <c r="AG51" s="93" t="str">
        <f>IF(AND(AE51="C",AF51="C"),"UTILIZOU O PDA CORRETAMENTE",IF(AND(AE51="C",AF51="NC"),"UTILIZOU O PDA CORRETAMENTE. NÃO HÁ FOTOS DE TODAS AS ETAPAS",IF(AND(AE51="NC",AF51="NC"),"NÃO UTILIZOU O PDA",IF(AND(AE51="NA",AF51="NA"),"NÃO AVALIADO POR FALHA DE SINCRONISMO"))))</f>
        <v>NÃO AVALIADO POR FALHA DE SINCRONISMO</v>
      </c>
      <c r="AH51" s="9"/>
      <c r="AI51" s="149" t="str">
        <f>E51</f>
        <v>SÃO PAULO</v>
      </c>
      <c r="AJ51" s="150" t="s">
        <v>6</v>
      </c>
    </row>
    <row r="52" spans="1:36" ht="30" customHeight="1">
      <c r="A52" s="162" t="s">
        <v>201</v>
      </c>
      <c r="B52" s="176">
        <v>2618466634</v>
      </c>
      <c r="C52" s="176" t="s">
        <v>142</v>
      </c>
      <c r="D52" s="176" t="s">
        <v>68</v>
      </c>
      <c r="E52" s="176" t="s">
        <v>5</v>
      </c>
      <c r="F52" s="176" t="s">
        <v>1488</v>
      </c>
      <c r="G52" s="176">
        <v>84</v>
      </c>
      <c r="H52" s="176" t="s">
        <v>217</v>
      </c>
      <c r="I52" s="176" t="s">
        <v>393</v>
      </c>
      <c r="J52" s="176" t="s">
        <v>2148</v>
      </c>
      <c r="K52" s="176" t="s">
        <v>217</v>
      </c>
      <c r="L52" s="204">
        <v>46239.529861111114</v>
      </c>
      <c r="M52" s="204">
        <v>46239.541666666664</v>
      </c>
      <c r="N52" s="176" t="s">
        <v>2149</v>
      </c>
      <c r="O52" s="154" t="s">
        <v>207</v>
      </c>
      <c r="P52" s="90"/>
      <c r="Q52" s="144" t="s">
        <v>207</v>
      </c>
      <c r="R52" s="90"/>
      <c r="S52" s="144" t="s">
        <v>207</v>
      </c>
      <c r="T52" s="90"/>
      <c r="U52" s="144" t="s">
        <v>207</v>
      </c>
      <c r="V52" s="90"/>
      <c r="W52" s="144" t="s">
        <v>207</v>
      </c>
      <c r="X52" s="90"/>
      <c r="Y52" s="144" t="s">
        <v>207</v>
      </c>
      <c r="Z52" s="90"/>
      <c r="AA52" s="144" t="s">
        <v>207</v>
      </c>
      <c r="AB52" s="62"/>
      <c r="AC52" s="144" t="s">
        <v>207</v>
      </c>
      <c r="AD52" s="62"/>
      <c r="AE52" s="144" t="s">
        <v>207</v>
      </c>
      <c r="AF52" s="196" t="str">
        <f>IF(AND(O52="",Q52="",S52="",U52="",W52="",Y52="",AA52="",AC52=""),"",
IF(OR(    AND(O52&lt;&gt;"NA",O52&lt;&gt;"C",O52&lt;&gt;"NC",O52&lt;&gt;"SF",O52&lt;&gt;""),
    AND(Q52&lt;&gt;"NA",Q52&lt;&gt;"C",Q52&lt;&gt;"NC",Q52&lt;&gt;"SF",Q52&lt;&gt;""),
    AND(S52&lt;&gt;"NA",S52&lt;&gt;"C",S52&lt;&gt;"NC",S52&lt;&gt;"SF",S52&lt;&gt;""),
    AND(U52&lt;&gt;"NA",U52&lt;&gt;"C",U52&lt;&gt;"NC",U52&lt;&gt;"SF",U52&lt;&gt;""),
    AND(W52&lt;&gt;"NA",W52&lt;&gt;"C",W52&lt;&gt;"NC",W52&lt;&gt;"SF",W52&lt;&gt;""),
    AND(Y52&lt;&gt;"NA",Y52&lt;&gt;"C",Y52&lt;&gt;"NC",Y52&lt;&gt;"SF",Y52&lt;&gt;""),
    AND(AA52&lt;&gt;"NA",AA52&lt;&gt;"C",AA52&lt;&gt;"NC",AA52&lt;&gt;"SF",AA52&lt;&gt;""),
    AND(AC52&lt;&gt;"NA",AC52&lt;&gt;"C",AC52&lt;&gt;"NC",AC52&lt;&gt;"SF",AC52&lt;&gt;"")
),"FALSO",
IF(AND(O52="NA",Q52="NA",S52="NA",U52="NA",W52="NA",Y52="NA",AA52="NA",AC52="NA"),"NA",
IF(OR(O52="NC",Q52="NC",S52="NC",U52="NC",W52="NC",Y52="NC",AA52="NC",AC52="NC",
       O52="SF",Q52="SF",S52="SF",U52="SF",W52="SF",Y52="SF",AA52="SF",AC52="SF"),"NC",
IF(SUM(IF(O52="C",1,0),IF(Q52="C",1,0),IF(S52="C",1,0),IF(U52="C",1,0),IF(W52="C",1,0),IF(Y52="C",1,0),IF(AA52="C",1,0),IF(AC52="C",1,0))=1,"C","C")))))</f>
        <v>C</v>
      </c>
      <c r="AG52" s="93" t="str">
        <f>IF(AND(AE52="C",AF52="C"),"UTILIZOU O PDA CORRETAMENTE",IF(AND(AE52="C",AF52="NC"),"UTILIZOU O PDA CORRETAMENTE. NÃO HÁ FOTOS DE TODAS AS ETAPAS",IF(AND(AE52="NC",AF52="NC"),"NÃO UTILIZOU O PDA",IF(AND(AE52="NA",AF52="NA"),"NÃO AVALIADO POR FALHA DE SINCRONISMO"))))</f>
        <v>UTILIZOU O PDA CORRETAMENTE</v>
      </c>
      <c r="AH52" s="9" t="s">
        <v>60</v>
      </c>
      <c r="AI52" s="149" t="str">
        <f>E52</f>
        <v>SÃO PAULO</v>
      </c>
      <c r="AJ52" s="150" t="s">
        <v>6</v>
      </c>
    </row>
    <row r="53" spans="1:36" ht="30" customHeight="1">
      <c r="A53" s="162" t="s">
        <v>201</v>
      </c>
      <c r="B53" s="176">
        <v>2692890214</v>
      </c>
      <c r="C53" s="176" t="s">
        <v>141</v>
      </c>
      <c r="D53" s="176" t="s">
        <v>68</v>
      </c>
      <c r="E53" s="176" t="s">
        <v>5</v>
      </c>
      <c r="F53" s="176" t="s">
        <v>315</v>
      </c>
      <c r="G53" s="176">
        <v>57</v>
      </c>
      <c r="H53" s="176" t="s">
        <v>217</v>
      </c>
      <c r="I53" s="176" t="s">
        <v>316</v>
      </c>
      <c r="J53" s="176" t="s">
        <v>2150</v>
      </c>
      <c r="K53" s="176" t="s">
        <v>217</v>
      </c>
      <c r="L53" s="204">
        <v>46154.395833333336</v>
      </c>
      <c r="M53" s="204">
        <v>46154.405555555553</v>
      </c>
      <c r="N53" s="176" t="s">
        <v>2149</v>
      </c>
      <c r="O53" s="154" t="s">
        <v>207</v>
      </c>
      <c r="P53" s="90"/>
      <c r="Q53" s="144" t="s">
        <v>207</v>
      </c>
      <c r="R53" s="90"/>
      <c r="S53" s="144" t="s">
        <v>207</v>
      </c>
      <c r="T53" s="90"/>
      <c r="U53" s="144" t="s">
        <v>207</v>
      </c>
      <c r="V53" s="90"/>
      <c r="W53" s="144" t="s">
        <v>207</v>
      </c>
      <c r="X53" s="90"/>
      <c r="Y53" s="144" t="s">
        <v>207</v>
      </c>
      <c r="Z53" s="90"/>
      <c r="AA53" s="144" t="s">
        <v>207</v>
      </c>
      <c r="AB53" s="62"/>
      <c r="AC53" s="144" t="s">
        <v>207</v>
      </c>
      <c r="AD53" s="62"/>
      <c r="AE53" s="144" t="s">
        <v>207</v>
      </c>
      <c r="AF53" s="196" t="str">
        <f>IF(AND(O53="",Q53="",S53="",U53="",W53="",Y53="",AA53="",AC53=""),"",
IF(OR(    AND(O53&lt;&gt;"NA",O53&lt;&gt;"C",O53&lt;&gt;"NC",O53&lt;&gt;"SF",O53&lt;&gt;""),
    AND(Q53&lt;&gt;"NA",Q53&lt;&gt;"C",Q53&lt;&gt;"NC",Q53&lt;&gt;"SF",Q53&lt;&gt;""),
    AND(S53&lt;&gt;"NA",S53&lt;&gt;"C",S53&lt;&gt;"NC",S53&lt;&gt;"SF",S53&lt;&gt;""),
    AND(U53&lt;&gt;"NA",U53&lt;&gt;"C",U53&lt;&gt;"NC",U53&lt;&gt;"SF",U53&lt;&gt;""),
    AND(W53&lt;&gt;"NA",W53&lt;&gt;"C",W53&lt;&gt;"NC",W53&lt;&gt;"SF",W53&lt;&gt;""),
    AND(Y53&lt;&gt;"NA",Y53&lt;&gt;"C",Y53&lt;&gt;"NC",Y53&lt;&gt;"SF",Y53&lt;&gt;""),
    AND(AA53&lt;&gt;"NA",AA53&lt;&gt;"C",AA53&lt;&gt;"NC",AA53&lt;&gt;"SF",AA53&lt;&gt;""),
    AND(AC53&lt;&gt;"NA",AC53&lt;&gt;"C",AC53&lt;&gt;"NC",AC53&lt;&gt;"SF",AC53&lt;&gt;"")
),"FALSO",
IF(AND(O53="NA",Q53="NA",S53="NA",U53="NA",W53="NA",Y53="NA",AA53="NA",AC53="NA"),"NA",
IF(OR(O53="NC",Q53="NC",S53="NC",U53="NC",W53="NC",Y53="NC",AA53="NC",AC53="NC",
       O53="SF",Q53="SF",S53="SF",U53="SF",W53="SF",Y53="SF",AA53="SF",AC53="SF"),"NC",
IF(SUM(IF(O53="C",1,0),IF(Q53="C",1,0),IF(S53="C",1,0),IF(U53="C",1,0),IF(W53="C",1,0),IF(Y53="C",1,0),IF(AA53="C",1,0),IF(AC53="C",1,0))=1,"C","C")))))</f>
        <v>C</v>
      </c>
      <c r="AG53" s="93" t="str">
        <f>IF(AND(AE53="C",AF53="C"),"UTILIZOU O PDA CORRETAMENTE",IF(AND(AE53="C",AF53="NC"),"UTILIZOU O PDA CORRETAMENTE. NÃO HÁ FOTOS DE TODAS AS ETAPAS",IF(AND(AE53="NC",AF53="NC"),"NÃO UTILIZOU O PDA",IF(AND(AE53="NA",AF53="NA"),"NÃO AVALIADO POR FALHA DE SINCRONISMO"))))</f>
        <v>UTILIZOU O PDA CORRETAMENTE</v>
      </c>
      <c r="AH53" s="9" t="s">
        <v>39</v>
      </c>
      <c r="AI53" s="149" t="str">
        <f>E53</f>
        <v>SÃO PAULO</v>
      </c>
      <c r="AJ53" s="150" t="s">
        <v>6</v>
      </c>
    </row>
    <row r="54" spans="1:36" ht="30" customHeight="1">
      <c r="A54" s="162" t="s">
        <v>201</v>
      </c>
      <c r="B54" s="176">
        <v>2621248822</v>
      </c>
      <c r="C54" s="176" t="s">
        <v>139</v>
      </c>
      <c r="D54" s="176" t="s">
        <v>68</v>
      </c>
      <c r="E54" s="176" t="s">
        <v>5</v>
      </c>
      <c r="F54" s="176" t="s">
        <v>795</v>
      </c>
      <c r="G54" s="176">
        <v>53</v>
      </c>
      <c r="H54" s="176"/>
      <c r="I54" s="176" t="s">
        <v>546</v>
      </c>
      <c r="J54" s="176" t="s">
        <v>2150</v>
      </c>
      <c r="K54" s="176"/>
      <c r="L54" s="204">
        <v>46164.609722222223</v>
      </c>
      <c r="M54" s="204">
        <v>46164.62777777778</v>
      </c>
      <c r="N54" s="176" t="s">
        <v>2151</v>
      </c>
      <c r="O54" s="154" t="s">
        <v>207</v>
      </c>
      <c r="P54" s="90"/>
      <c r="Q54" s="144" t="s">
        <v>231</v>
      </c>
      <c r="R54" s="90" t="s">
        <v>2168</v>
      </c>
      <c r="S54" s="144" t="s">
        <v>207</v>
      </c>
      <c r="T54" s="90"/>
      <c r="U54" s="144" t="s">
        <v>207</v>
      </c>
      <c r="V54" s="90"/>
      <c r="W54" s="144" t="s">
        <v>207</v>
      </c>
      <c r="X54" s="90"/>
      <c r="Y54" s="144" t="s">
        <v>230</v>
      </c>
      <c r="Z54" s="90"/>
      <c r="AA54" s="144" t="s">
        <v>207</v>
      </c>
      <c r="AB54" s="62"/>
      <c r="AC54" s="144" t="s">
        <v>207</v>
      </c>
      <c r="AD54" s="62"/>
      <c r="AE54" s="144" t="s">
        <v>207</v>
      </c>
      <c r="AF54" s="196" t="str">
        <f>IF(AND(O54="",Q54="",S54="",U54="",W54="",Y54="",AA54="",AC54=""),"",
IF(OR(    AND(O54&lt;&gt;"NA",O54&lt;&gt;"C",O54&lt;&gt;"NC",O54&lt;&gt;"SF",O54&lt;&gt;""),
    AND(Q54&lt;&gt;"NA",Q54&lt;&gt;"C",Q54&lt;&gt;"NC",Q54&lt;&gt;"SF",Q54&lt;&gt;""),
    AND(S54&lt;&gt;"NA",S54&lt;&gt;"C",S54&lt;&gt;"NC",S54&lt;&gt;"SF",S54&lt;&gt;""),
    AND(U54&lt;&gt;"NA",U54&lt;&gt;"C",U54&lt;&gt;"NC",U54&lt;&gt;"SF",U54&lt;&gt;""),
    AND(W54&lt;&gt;"NA",W54&lt;&gt;"C",W54&lt;&gt;"NC",W54&lt;&gt;"SF",W54&lt;&gt;""),
    AND(Y54&lt;&gt;"NA",Y54&lt;&gt;"C",Y54&lt;&gt;"NC",Y54&lt;&gt;"SF",Y54&lt;&gt;""),
    AND(AA54&lt;&gt;"NA",AA54&lt;&gt;"C",AA54&lt;&gt;"NC",AA54&lt;&gt;"SF",AA54&lt;&gt;""),
    AND(AC54&lt;&gt;"NA",AC54&lt;&gt;"C",AC54&lt;&gt;"NC",AC54&lt;&gt;"SF",AC54&lt;&gt;"")
),"FALSO",
IF(AND(O54="NA",Q54="NA",S54="NA",U54="NA",W54="NA",Y54="NA",AA54="NA",AC54="NA"),"NA",
IF(OR(O54="NC",Q54="NC",S54="NC",U54="NC",W54="NC",Y54="NC",AA54="NC",AC54="NC",
       O54="SF",Q54="SF",S54="SF",U54="SF",W54="SF",Y54="SF",AA54="SF",AC54="SF"),"NC",
IF(SUM(IF(O54="C",1,0),IF(Q54="C",1,0),IF(S54="C",1,0),IF(U54="C",1,0),IF(W54="C",1,0),IF(Y54="C",1,0),IF(AA54="C",1,0),IF(AC54="C",1,0))=1,"C","C")))))</f>
        <v>NC</v>
      </c>
      <c r="AG54" s="93" t="str">
        <f>IF(AND(AE54="C",AF54="C"),"UTILIZOU O PDA CORRETAMENTE",IF(AND(AE54="C",AF54="NC"),"UTILIZOU O PDA CORRETAMENTE. NÃO HÁ FOTOS DE TODAS AS ETAPAS",IF(AND(AE54="NC",AF54="NC"),"NÃO UTILIZOU O PDA",IF(AND(AE54="NA",AF54="NA"),"NÃO AVALIADO POR FALHA DE SINCRONISMO"))))</f>
        <v>UTILIZOU O PDA CORRETAMENTE. NÃO HÁ FOTOS DE TODAS AS ETAPAS</v>
      </c>
      <c r="AH54" s="9"/>
      <c r="AI54" s="149" t="str">
        <f>E54</f>
        <v>SÃO PAULO</v>
      </c>
      <c r="AJ54" s="150" t="s">
        <v>6</v>
      </c>
    </row>
    <row r="55" spans="1:36" ht="30" customHeight="1">
      <c r="A55" s="162" t="s">
        <v>201</v>
      </c>
      <c r="B55" s="176">
        <v>2619799749</v>
      </c>
      <c r="C55" s="176" t="s">
        <v>141</v>
      </c>
      <c r="D55" s="176" t="s">
        <v>68</v>
      </c>
      <c r="E55" s="176" t="s">
        <v>5</v>
      </c>
      <c r="F55" s="176" t="s">
        <v>324</v>
      </c>
      <c r="G55" s="176">
        <v>39</v>
      </c>
      <c r="H55" s="176" t="s">
        <v>203</v>
      </c>
      <c r="I55" s="176" t="s">
        <v>325</v>
      </c>
      <c r="J55" s="176" t="s">
        <v>2150</v>
      </c>
      <c r="K55" s="176"/>
      <c r="L55" s="204">
        <v>46155.513888888891</v>
      </c>
      <c r="M55" s="204">
        <v>46155.520833333336</v>
      </c>
      <c r="N55" s="176" t="s">
        <v>2156</v>
      </c>
      <c r="O55" s="154" t="s">
        <v>207</v>
      </c>
      <c r="P55" s="90"/>
      <c r="Q55" s="154" t="s">
        <v>207</v>
      </c>
      <c r="R55" s="90"/>
      <c r="S55" s="154" t="s">
        <v>207</v>
      </c>
      <c r="T55" s="90"/>
      <c r="U55" s="154" t="s">
        <v>207</v>
      </c>
      <c r="V55" s="90"/>
      <c r="W55" s="154" t="s">
        <v>207</v>
      </c>
      <c r="X55" s="90"/>
      <c r="Y55" s="154" t="s">
        <v>207</v>
      </c>
      <c r="Z55" s="90"/>
      <c r="AA55" s="154" t="s">
        <v>207</v>
      </c>
      <c r="AB55" s="62"/>
      <c r="AC55" s="154" t="s">
        <v>207</v>
      </c>
      <c r="AD55" s="62"/>
      <c r="AE55" s="154" t="s">
        <v>207</v>
      </c>
      <c r="AF55" s="196" t="str">
        <f>IF(AND(O55="",Q55="",S55="",U55="",W55="",Y55="",AA55="",AC55=""),"",
IF(OR(    AND(O55&lt;&gt;"NA",O55&lt;&gt;"C",O55&lt;&gt;"NC",O55&lt;&gt;"SF",O55&lt;&gt;""),
    AND(Q55&lt;&gt;"NA",Q55&lt;&gt;"C",Q55&lt;&gt;"NC",Q55&lt;&gt;"SF",Q55&lt;&gt;""),
    AND(S55&lt;&gt;"NA",S55&lt;&gt;"C",S55&lt;&gt;"NC",S55&lt;&gt;"SF",S55&lt;&gt;""),
    AND(U55&lt;&gt;"NA",U55&lt;&gt;"C",U55&lt;&gt;"NC",U55&lt;&gt;"SF",U55&lt;&gt;""),
    AND(W55&lt;&gt;"NA",W55&lt;&gt;"C",W55&lt;&gt;"NC",W55&lt;&gt;"SF",W55&lt;&gt;""),
    AND(Y55&lt;&gt;"NA",Y55&lt;&gt;"C",Y55&lt;&gt;"NC",Y55&lt;&gt;"SF",Y55&lt;&gt;""),
    AND(AA55&lt;&gt;"NA",AA55&lt;&gt;"C",AA55&lt;&gt;"NC",AA55&lt;&gt;"SF",AA55&lt;&gt;""),
    AND(AC55&lt;&gt;"NA",AC55&lt;&gt;"C",AC55&lt;&gt;"NC",AC55&lt;&gt;"SF",AC55&lt;&gt;"")
),"FALSO",
IF(AND(O55="NA",Q55="NA",S55="NA",U55="NA",W55="NA",Y55="NA",AA55="NA",AC55="NA"),"NA",
IF(OR(O55="NC",Q55="NC",S55="NC",U55="NC",W55="NC",Y55="NC",AA55="NC",AC55="NC",
       O55="SF",Q55="SF",S55="SF",U55="SF",W55="SF",Y55="SF",AA55="SF",AC55="SF"),"NC",
IF(SUM(IF(O55="C",1,0),IF(Q55="C",1,0),IF(S55="C",1,0),IF(U55="C",1,0),IF(W55="C",1,0),IF(Y55="C",1,0),IF(AA55="C",1,0),IF(AC55="C",1,0))=1,"C","C")))))</f>
        <v>C</v>
      </c>
      <c r="AG55" s="93" t="str">
        <f>IF(AND(AE55="C",AF55="C"),"UTILIZOU O PDA CORRETAMENTE",IF(AND(AE55="C",AF55="NC"),"UTILIZOU O PDA CORRETAMENTE. NÃO HÁ FOTOS DE TODAS AS ETAPAS",IF(AND(AE55="NC",AF55="NC"),"NÃO UTILIZOU O PDA",IF(AND(AE55="NA",AF55="NA"),"NÃO AVALIADO POR FALHA DE SINCRONISMO"))))</f>
        <v>UTILIZOU O PDA CORRETAMENTE</v>
      </c>
      <c r="AH55" s="9" t="s">
        <v>39</v>
      </c>
      <c r="AI55" s="149" t="str">
        <f>E55</f>
        <v>SÃO PAULO</v>
      </c>
      <c r="AJ55" s="150" t="s">
        <v>6</v>
      </c>
    </row>
    <row r="56" spans="1:36" ht="30" customHeight="1">
      <c r="A56" s="162" t="s">
        <v>201</v>
      </c>
      <c r="B56" s="176">
        <v>2620797340</v>
      </c>
      <c r="C56" s="176" t="s">
        <v>141</v>
      </c>
      <c r="D56" s="176" t="s">
        <v>68</v>
      </c>
      <c r="E56" s="176" t="s">
        <v>5</v>
      </c>
      <c r="F56" s="176" t="s">
        <v>1368</v>
      </c>
      <c r="G56" s="176">
        <v>301</v>
      </c>
      <c r="H56" s="176" t="s">
        <v>217</v>
      </c>
      <c r="I56" s="176" t="s">
        <v>432</v>
      </c>
      <c r="J56" s="176" t="s">
        <v>2150</v>
      </c>
      <c r="K56" s="176" t="s">
        <v>217</v>
      </c>
      <c r="L56" s="204">
        <v>46161.400694444441</v>
      </c>
      <c r="M56" s="204">
        <v>46161.40902777778</v>
      </c>
      <c r="N56" s="176" t="s">
        <v>2151</v>
      </c>
      <c r="O56" s="154" t="s">
        <v>207</v>
      </c>
      <c r="P56" s="90"/>
      <c r="Q56" s="154" t="s">
        <v>231</v>
      </c>
      <c r="R56" s="90" t="s">
        <v>402</v>
      </c>
      <c r="S56" s="154" t="s">
        <v>207</v>
      </c>
      <c r="T56" s="90"/>
      <c r="U56" s="154" t="s">
        <v>207</v>
      </c>
      <c r="V56" s="90"/>
      <c r="W56" s="154" t="s">
        <v>207</v>
      </c>
      <c r="X56" s="90"/>
      <c r="Y56" s="154" t="s">
        <v>62</v>
      </c>
      <c r="Z56" s="90"/>
      <c r="AA56" s="154" t="s">
        <v>207</v>
      </c>
      <c r="AB56" s="62"/>
      <c r="AC56" s="154" t="s">
        <v>207</v>
      </c>
      <c r="AD56" s="62"/>
      <c r="AE56" s="154" t="s">
        <v>207</v>
      </c>
      <c r="AF56" s="196" t="str">
        <f>IF(AND(O56="",Q56="",S56="",U56="",W56="",Y56="",AA56="",AC56=""),"",
IF(OR(    AND(O56&lt;&gt;"NA",O56&lt;&gt;"C",O56&lt;&gt;"NC",O56&lt;&gt;"SF",O56&lt;&gt;""),
    AND(Q56&lt;&gt;"NA",Q56&lt;&gt;"C",Q56&lt;&gt;"NC",Q56&lt;&gt;"SF",Q56&lt;&gt;""),
    AND(S56&lt;&gt;"NA",S56&lt;&gt;"C",S56&lt;&gt;"NC",S56&lt;&gt;"SF",S56&lt;&gt;""),
    AND(U56&lt;&gt;"NA",U56&lt;&gt;"C",U56&lt;&gt;"NC",U56&lt;&gt;"SF",U56&lt;&gt;""),
    AND(W56&lt;&gt;"NA",W56&lt;&gt;"C",W56&lt;&gt;"NC",W56&lt;&gt;"SF",W56&lt;&gt;""),
    AND(Y56&lt;&gt;"NA",Y56&lt;&gt;"C",Y56&lt;&gt;"NC",Y56&lt;&gt;"SF",Y56&lt;&gt;""),
    AND(AA56&lt;&gt;"NA",AA56&lt;&gt;"C",AA56&lt;&gt;"NC",AA56&lt;&gt;"SF",AA56&lt;&gt;""),
    AND(AC56&lt;&gt;"NA",AC56&lt;&gt;"C",AC56&lt;&gt;"NC",AC56&lt;&gt;"SF",AC56&lt;&gt;"")
),"FALSO",
IF(AND(O56="NA",Q56="NA",S56="NA",U56="NA",W56="NA",Y56="NA",AA56="NA",AC56="NA"),"NA",
IF(OR(O56="NC",Q56="NC",S56="NC",U56="NC",W56="NC",Y56="NC",AA56="NC",AC56="NC",
       O56="SF",Q56="SF",S56="SF",U56="SF",W56="SF",Y56="SF",AA56="SF",AC56="SF"),"NC",
IF(SUM(IF(O56="C",1,0),IF(Q56="C",1,0),IF(S56="C",1,0),IF(U56="C",1,0),IF(W56="C",1,0),IF(Y56="C",1,0),IF(AA56="C",1,0),IF(AC56="C",1,0))=1,"C","C")))))</f>
        <v>NC</v>
      </c>
      <c r="AG56" s="93" t="str">
        <f>IF(AND(AE56="C",AF56="C"),"UTILIZOU O PDA CORRETAMENTE",IF(AND(AE56="C",AF56="NC"),"UTILIZOU O PDA CORRETAMENTE. NÃO HÁ FOTOS DE TODAS AS ETAPAS",IF(AND(AE56="NC",AF56="NC"),"NÃO UTILIZOU O PDA",IF(AND(AE56="NA",AF56="NA"),"NÃO AVALIADO POR FALHA DE SINCRONISMO"))))</f>
        <v>UTILIZOU O PDA CORRETAMENTE. NÃO HÁ FOTOS DE TODAS AS ETAPAS</v>
      </c>
      <c r="AH56" s="9"/>
      <c r="AI56" s="149" t="str">
        <f>E56</f>
        <v>SÃO PAULO</v>
      </c>
      <c r="AJ56" s="150" t="s">
        <v>6</v>
      </c>
    </row>
    <row r="57" spans="1:36" ht="30" customHeight="1">
      <c r="A57" s="162" t="s">
        <v>201</v>
      </c>
      <c r="B57" s="176">
        <v>2620550923</v>
      </c>
      <c r="C57" s="176" t="s">
        <v>141</v>
      </c>
      <c r="D57" s="176" t="s">
        <v>68</v>
      </c>
      <c r="E57" s="176" t="s">
        <v>5</v>
      </c>
      <c r="F57" s="176" t="s">
        <v>2169</v>
      </c>
      <c r="G57" s="176">
        <v>313</v>
      </c>
      <c r="H57" s="176" t="s">
        <v>217</v>
      </c>
      <c r="I57" s="176" t="s">
        <v>427</v>
      </c>
      <c r="J57" s="176" t="s">
        <v>2150</v>
      </c>
      <c r="K57" s="176" t="s">
        <v>217</v>
      </c>
      <c r="L57" s="204">
        <v>46160.418749999997</v>
      </c>
      <c r="M57" s="204">
        <v>46160.431944444441</v>
      </c>
      <c r="N57" s="176" t="s">
        <v>2149</v>
      </c>
      <c r="O57" s="154" t="s">
        <v>207</v>
      </c>
      <c r="P57" s="56"/>
      <c r="Q57" s="143" t="s">
        <v>207</v>
      </c>
      <c r="R57" s="56"/>
      <c r="S57" s="143" t="s">
        <v>207</v>
      </c>
      <c r="T57" s="56"/>
      <c r="U57" s="143" t="s">
        <v>207</v>
      </c>
      <c r="V57" s="56"/>
      <c r="W57" s="143" t="s">
        <v>207</v>
      </c>
      <c r="X57" s="56"/>
      <c r="Y57" s="143" t="s">
        <v>207</v>
      </c>
      <c r="Z57" s="56"/>
      <c r="AA57" s="143" t="s">
        <v>230</v>
      </c>
      <c r="AB57" s="152"/>
      <c r="AC57" s="143" t="s">
        <v>231</v>
      </c>
      <c r="AD57" s="152" t="s">
        <v>388</v>
      </c>
      <c r="AE57" s="143" t="s">
        <v>207</v>
      </c>
      <c r="AF57" s="196" t="str">
        <f>IF(AND(O57="",Q57="",S57="",U57="",W57="",Y57="",AA57="",AC57=""),"",
IF(OR(    AND(O57&lt;&gt;"NA",O57&lt;&gt;"C",O57&lt;&gt;"NC",O57&lt;&gt;"SF",O57&lt;&gt;""),
    AND(Q57&lt;&gt;"NA",Q57&lt;&gt;"C",Q57&lt;&gt;"NC",Q57&lt;&gt;"SF",Q57&lt;&gt;""),
    AND(S57&lt;&gt;"NA",S57&lt;&gt;"C",S57&lt;&gt;"NC",S57&lt;&gt;"SF",S57&lt;&gt;""),
    AND(U57&lt;&gt;"NA",U57&lt;&gt;"C",U57&lt;&gt;"NC",U57&lt;&gt;"SF",U57&lt;&gt;""),
    AND(W57&lt;&gt;"NA",W57&lt;&gt;"C",W57&lt;&gt;"NC",W57&lt;&gt;"SF",W57&lt;&gt;""),
    AND(Y57&lt;&gt;"NA",Y57&lt;&gt;"C",Y57&lt;&gt;"NC",Y57&lt;&gt;"SF",Y57&lt;&gt;""),
    AND(AA57&lt;&gt;"NA",AA57&lt;&gt;"C",AA57&lt;&gt;"NC",AA57&lt;&gt;"SF",AA57&lt;&gt;""),
    AND(AC57&lt;&gt;"NA",AC57&lt;&gt;"C",AC57&lt;&gt;"NC",AC57&lt;&gt;"SF",AC57&lt;&gt;"")
),"FALSO",
IF(AND(O57="NA",Q57="NA",S57="NA",U57="NA",W57="NA",Y57="NA",AA57="NA",AC57="NA"),"NA",
IF(OR(O57="NC",Q57="NC",S57="NC",U57="NC",W57="NC",Y57="NC",AA57="NC",AC57="NC",
       O57="SF",Q57="SF",S57="SF",U57="SF",W57="SF",Y57="SF",AA57="SF",AC57="SF"),"NC",
IF(SUM(IF(O57="C",1,0),IF(Q57="C",1,0),IF(S57="C",1,0),IF(U57="C",1,0),IF(W57="C",1,0),IF(Y57="C",1,0),IF(AA57="C",1,0),IF(AC57="C",1,0))=1,"C","C")))))</f>
        <v>NC</v>
      </c>
      <c r="AG57" s="93" t="str">
        <f>IF(AND(AE57="C",AF57="C"),"UTILIZOU O PDA CORRETAMENTE",IF(AND(AE57="C",AF57="NC"),"UTILIZOU O PDA CORRETAMENTE. NÃO HÁ FOTOS DE TODAS AS ETAPAS",IF(AND(AE57="NC",AF57="NC"),"NÃO UTILIZOU O PDA",IF(AND(AE57="NA",AF57="NA"),"NÃO AVALIADO POR FALHA DE SINCRONISMO"))))</f>
        <v>UTILIZOU O PDA CORRETAMENTE. NÃO HÁ FOTOS DE TODAS AS ETAPAS</v>
      </c>
      <c r="AH57" s="160"/>
      <c r="AI57" s="149" t="str">
        <f>E57</f>
        <v>SÃO PAULO</v>
      </c>
      <c r="AJ57" s="150" t="s">
        <v>6</v>
      </c>
    </row>
    <row r="58" spans="1:36" ht="30" customHeight="1">
      <c r="A58" s="162" t="s">
        <v>201</v>
      </c>
      <c r="B58" s="176">
        <v>2619780158</v>
      </c>
      <c r="C58" s="176" t="s">
        <v>141</v>
      </c>
      <c r="D58" s="176" t="s">
        <v>68</v>
      </c>
      <c r="E58" s="176" t="s">
        <v>5</v>
      </c>
      <c r="F58" s="176" t="s">
        <v>1561</v>
      </c>
      <c r="G58" s="176">
        <v>16</v>
      </c>
      <c r="H58" s="176"/>
      <c r="I58" s="176" t="s">
        <v>261</v>
      </c>
      <c r="J58" s="176" t="s">
        <v>2150</v>
      </c>
      <c r="K58" s="176"/>
      <c r="L58" s="204">
        <v>46155.484722222223</v>
      </c>
      <c r="M58" s="204">
        <v>46155.492361111108</v>
      </c>
      <c r="N58" s="176" t="s">
        <v>2156</v>
      </c>
      <c r="O58" s="154" t="s">
        <v>207</v>
      </c>
      <c r="P58" s="90"/>
      <c r="Q58" s="144" t="s">
        <v>207</v>
      </c>
      <c r="R58" s="90"/>
      <c r="S58" s="144" t="s">
        <v>207</v>
      </c>
      <c r="T58" s="90"/>
      <c r="U58" s="144" t="s">
        <v>207</v>
      </c>
      <c r="V58" s="90"/>
      <c r="W58" s="144" t="s">
        <v>207</v>
      </c>
      <c r="X58" s="90"/>
      <c r="Y58" s="144" t="s">
        <v>207</v>
      </c>
      <c r="Z58" s="90"/>
      <c r="AA58" s="144" t="s">
        <v>207</v>
      </c>
      <c r="AB58" s="62"/>
      <c r="AC58" s="144" t="s">
        <v>207</v>
      </c>
      <c r="AD58" s="62"/>
      <c r="AE58" s="144" t="s">
        <v>207</v>
      </c>
      <c r="AF58" s="196" t="str">
        <f>IF(AND(O58="",Q58="",S58="",U58="",W58="",Y58="",AA58="",AC58=""),"",
IF(OR(    AND(O58&lt;&gt;"NA",O58&lt;&gt;"C",O58&lt;&gt;"NC",O58&lt;&gt;"SF",O58&lt;&gt;""),
    AND(Q58&lt;&gt;"NA",Q58&lt;&gt;"C",Q58&lt;&gt;"NC",Q58&lt;&gt;"SF",Q58&lt;&gt;""),
    AND(S58&lt;&gt;"NA",S58&lt;&gt;"C",S58&lt;&gt;"NC",S58&lt;&gt;"SF",S58&lt;&gt;""),
    AND(U58&lt;&gt;"NA",U58&lt;&gt;"C",U58&lt;&gt;"NC",U58&lt;&gt;"SF",U58&lt;&gt;""),
    AND(W58&lt;&gt;"NA",W58&lt;&gt;"C",W58&lt;&gt;"NC",W58&lt;&gt;"SF",W58&lt;&gt;""),
    AND(Y58&lt;&gt;"NA",Y58&lt;&gt;"C",Y58&lt;&gt;"NC",Y58&lt;&gt;"SF",Y58&lt;&gt;""),
    AND(AA58&lt;&gt;"NA",AA58&lt;&gt;"C",AA58&lt;&gt;"NC",AA58&lt;&gt;"SF",AA58&lt;&gt;""),
    AND(AC58&lt;&gt;"NA",AC58&lt;&gt;"C",AC58&lt;&gt;"NC",AC58&lt;&gt;"SF",AC58&lt;&gt;"")
),"FALSO",
IF(AND(O58="NA",Q58="NA",S58="NA",U58="NA",W58="NA",Y58="NA",AA58="NA",AC58="NA"),"NA",
IF(OR(O58="NC",Q58="NC",S58="NC",U58="NC",W58="NC",Y58="NC",AA58="NC",AC58="NC",
       O58="SF",Q58="SF",S58="SF",U58="SF",W58="SF",Y58="SF",AA58="SF",AC58="SF"),"NC",
IF(SUM(IF(O58="C",1,0),IF(Q58="C",1,0),IF(S58="C",1,0),IF(U58="C",1,0),IF(W58="C",1,0),IF(Y58="C",1,0),IF(AA58="C",1,0),IF(AC58="C",1,0))=1,"C","C")))))</f>
        <v>C</v>
      </c>
      <c r="AG58" s="93" t="str">
        <f>IF(AND(AE58="C",AF58="C"),"UTILIZOU O PDA CORRETAMENTE",IF(AND(AE58="C",AF58="NC"),"UTILIZOU O PDA CORRETAMENTE. NÃO HÁ FOTOS DE TODAS AS ETAPAS",IF(AND(AE58="NC",AF58="NC"),"NÃO UTILIZOU O PDA",IF(AND(AE58="NA",AF58="NA"),"NÃO AVALIADO POR FALHA DE SINCRONISMO"))))</f>
        <v>UTILIZOU O PDA CORRETAMENTE</v>
      </c>
      <c r="AH58" s="9" t="s">
        <v>60</v>
      </c>
      <c r="AI58" s="149" t="str">
        <f>E58</f>
        <v>SÃO PAULO</v>
      </c>
      <c r="AJ58" s="150" t="s">
        <v>6</v>
      </c>
    </row>
    <row r="59" spans="1:36" ht="30" customHeight="1">
      <c r="A59" s="162" t="s">
        <v>201</v>
      </c>
      <c r="B59" s="176">
        <v>2620530458</v>
      </c>
      <c r="C59" s="176" t="s">
        <v>141</v>
      </c>
      <c r="D59" s="176" t="s">
        <v>68</v>
      </c>
      <c r="E59" s="176" t="s">
        <v>5</v>
      </c>
      <c r="F59" s="176" t="s">
        <v>445</v>
      </c>
      <c r="G59" s="176">
        <v>13</v>
      </c>
      <c r="H59" s="176" t="s">
        <v>217</v>
      </c>
      <c r="I59" s="176" t="s">
        <v>261</v>
      </c>
      <c r="J59" s="176" t="s">
        <v>2150</v>
      </c>
      <c r="K59" s="176" t="s">
        <v>217</v>
      </c>
      <c r="L59" s="204">
        <v>46158.540972222225</v>
      </c>
      <c r="M59" s="204">
        <v>46158.546527777777</v>
      </c>
      <c r="N59" s="176" t="s">
        <v>2156</v>
      </c>
      <c r="O59" s="154" t="s">
        <v>207</v>
      </c>
      <c r="P59" s="90"/>
      <c r="Q59" s="144" t="s">
        <v>207</v>
      </c>
      <c r="R59" s="90"/>
      <c r="S59" s="144" t="s">
        <v>207</v>
      </c>
      <c r="T59" s="90"/>
      <c r="U59" s="144" t="s">
        <v>207</v>
      </c>
      <c r="V59" s="90"/>
      <c r="W59" s="144" t="s">
        <v>207</v>
      </c>
      <c r="X59" s="90"/>
      <c r="Y59" s="144" t="s">
        <v>207</v>
      </c>
      <c r="Z59" s="90"/>
      <c r="AA59" s="144" t="s">
        <v>207</v>
      </c>
      <c r="AB59" s="62"/>
      <c r="AC59" s="144" t="s">
        <v>231</v>
      </c>
      <c r="AD59" s="62" t="s">
        <v>388</v>
      </c>
      <c r="AE59" s="144" t="s">
        <v>207</v>
      </c>
      <c r="AF59" s="196" t="str">
        <f>IF(AND(O59="",Q59="",S59="",U59="",W59="",Y59="",AA59="",AC59=""),"",
IF(OR(    AND(O59&lt;&gt;"NA",O59&lt;&gt;"C",O59&lt;&gt;"NC",O59&lt;&gt;"SF",O59&lt;&gt;""),
    AND(Q59&lt;&gt;"NA",Q59&lt;&gt;"C",Q59&lt;&gt;"NC",Q59&lt;&gt;"SF",Q59&lt;&gt;""),
    AND(S59&lt;&gt;"NA",S59&lt;&gt;"C",S59&lt;&gt;"NC",S59&lt;&gt;"SF",S59&lt;&gt;""),
    AND(U59&lt;&gt;"NA",U59&lt;&gt;"C",U59&lt;&gt;"NC",U59&lt;&gt;"SF",U59&lt;&gt;""),
    AND(W59&lt;&gt;"NA",W59&lt;&gt;"C",W59&lt;&gt;"NC",W59&lt;&gt;"SF",W59&lt;&gt;""),
    AND(Y59&lt;&gt;"NA",Y59&lt;&gt;"C",Y59&lt;&gt;"NC",Y59&lt;&gt;"SF",Y59&lt;&gt;""),
    AND(AA59&lt;&gt;"NA",AA59&lt;&gt;"C",AA59&lt;&gt;"NC",AA59&lt;&gt;"SF",AA59&lt;&gt;""),
    AND(AC59&lt;&gt;"NA",AC59&lt;&gt;"C",AC59&lt;&gt;"NC",AC59&lt;&gt;"SF",AC59&lt;&gt;"")
),"FALSO",
IF(AND(O59="NA",Q59="NA",S59="NA",U59="NA",W59="NA",Y59="NA",AA59="NA",AC59="NA"),"NA",
IF(OR(O59="NC",Q59="NC",S59="NC",U59="NC",W59="NC",Y59="NC",AA59="NC",AC59="NC",
       O59="SF",Q59="SF",S59="SF",U59="SF",W59="SF",Y59="SF",AA59="SF",AC59="SF"),"NC",
IF(SUM(IF(O59="C",1,0),IF(Q59="C",1,0),IF(S59="C",1,0),IF(U59="C",1,0),IF(W59="C",1,0),IF(Y59="C",1,0),IF(AA59="C",1,0),IF(AC59="C",1,0))=1,"C","C")))))</f>
        <v>NC</v>
      </c>
      <c r="AG59" s="93" t="str">
        <f>IF(AND(AE59="C",AF59="C"),"UTILIZOU O PDA CORRETAMENTE",IF(AND(AE59="C",AF59="NC"),"UTILIZOU O PDA CORRETAMENTE. NÃO HÁ FOTOS DE TODAS AS ETAPAS",IF(AND(AE59="NC",AF59="NC"),"NÃO UTILIZOU O PDA",IF(AND(AE59="NA",AF59="NA"),"NÃO AVALIADO POR FALHA DE SINCRONISMO"))))</f>
        <v>UTILIZOU O PDA CORRETAMENTE. NÃO HÁ FOTOS DE TODAS AS ETAPAS</v>
      </c>
      <c r="AH59" s="9"/>
      <c r="AI59" s="149" t="str">
        <f>E59</f>
        <v>SÃO PAULO</v>
      </c>
      <c r="AJ59" s="150" t="s">
        <v>6</v>
      </c>
    </row>
    <row r="60" spans="1:36" ht="30" customHeight="1">
      <c r="A60" s="162" t="s">
        <v>201</v>
      </c>
      <c r="B60" s="176">
        <v>2619140666</v>
      </c>
      <c r="C60" s="176" t="s">
        <v>141</v>
      </c>
      <c r="D60" s="176" t="s">
        <v>68</v>
      </c>
      <c r="E60" s="176" t="s">
        <v>5</v>
      </c>
      <c r="F60" s="176" t="s">
        <v>342</v>
      </c>
      <c r="G60" s="176">
        <v>147</v>
      </c>
      <c r="H60" s="176"/>
      <c r="I60" s="176" t="s">
        <v>316</v>
      </c>
      <c r="J60" s="176" t="s">
        <v>2150</v>
      </c>
      <c r="K60" s="176"/>
      <c r="L60" s="204">
        <v>46270.430555555555</v>
      </c>
      <c r="M60" s="204">
        <v>46270.44027777778</v>
      </c>
      <c r="N60" s="176" t="s">
        <v>2149</v>
      </c>
      <c r="O60" s="154" t="s">
        <v>207</v>
      </c>
      <c r="P60" s="90"/>
      <c r="Q60" s="144" t="s">
        <v>207</v>
      </c>
      <c r="R60" s="90"/>
      <c r="S60" s="144" t="s">
        <v>207</v>
      </c>
      <c r="T60" s="90"/>
      <c r="U60" s="144" t="s">
        <v>207</v>
      </c>
      <c r="V60" s="90"/>
      <c r="W60" s="144" t="s">
        <v>207</v>
      </c>
      <c r="X60" s="90"/>
      <c r="Y60" s="144" t="s">
        <v>207</v>
      </c>
      <c r="Z60" s="90"/>
      <c r="AA60" s="144" t="s">
        <v>207</v>
      </c>
      <c r="AB60" s="62"/>
      <c r="AC60" s="144" t="s">
        <v>207</v>
      </c>
      <c r="AD60" s="62"/>
      <c r="AE60" s="144" t="s">
        <v>207</v>
      </c>
      <c r="AF60" s="196" t="str">
        <f>IF(AND(O60="",Q60="",S60="",U60="",W60="",Y60="",AA60="",AC60=""),"",
IF(OR(    AND(O60&lt;&gt;"NA",O60&lt;&gt;"C",O60&lt;&gt;"NC",O60&lt;&gt;"SF",O60&lt;&gt;""),
    AND(Q60&lt;&gt;"NA",Q60&lt;&gt;"C",Q60&lt;&gt;"NC",Q60&lt;&gt;"SF",Q60&lt;&gt;""),
    AND(S60&lt;&gt;"NA",S60&lt;&gt;"C",S60&lt;&gt;"NC",S60&lt;&gt;"SF",S60&lt;&gt;""),
    AND(U60&lt;&gt;"NA",U60&lt;&gt;"C",U60&lt;&gt;"NC",U60&lt;&gt;"SF",U60&lt;&gt;""),
    AND(W60&lt;&gt;"NA",W60&lt;&gt;"C",W60&lt;&gt;"NC",W60&lt;&gt;"SF",W60&lt;&gt;""),
    AND(Y60&lt;&gt;"NA",Y60&lt;&gt;"C",Y60&lt;&gt;"NC",Y60&lt;&gt;"SF",Y60&lt;&gt;""),
    AND(AA60&lt;&gt;"NA",AA60&lt;&gt;"C",AA60&lt;&gt;"NC",AA60&lt;&gt;"SF",AA60&lt;&gt;""),
    AND(AC60&lt;&gt;"NA",AC60&lt;&gt;"C",AC60&lt;&gt;"NC",AC60&lt;&gt;"SF",AC60&lt;&gt;"")
),"FALSO",
IF(AND(O60="NA",Q60="NA",S60="NA",U60="NA",W60="NA",Y60="NA",AA60="NA",AC60="NA"),"NA",
IF(OR(O60="NC",Q60="NC",S60="NC",U60="NC",W60="NC",Y60="NC",AA60="NC",AC60="NC",
       O60="SF",Q60="SF",S60="SF",U60="SF",W60="SF",Y60="SF",AA60="SF",AC60="SF"),"NC",
IF(SUM(IF(O60="C",1,0),IF(Q60="C",1,0),IF(S60="C",1,0),IF(U60="C",1,0),IF(W60="C",1,0),IF(Y60="C",1,0),IF(AA60="C",1,0),IF(AC60="C",1,0))=1,"C","C")))))</f>
        <v>C</v>
      </c>
      <c r="AG60" s="93" t="str">
        <f>IF(AND(AE60="C",AF60="C"),"UTILIZOU O PDA CORRETAMENTE",IF(AND(AE60="C",AF60="NC"),"UTILIZOU O PDA CORRETAMENTE. NÃO HÁ FOTOS DE TODAS AS ETAPAS",IF(AND(AE60="NC",AF60="NC"),"NÃO UTILIZOU O PDA",IF(AND(AE60="NA",AF60="NA"),"NÃO AVALIADO POR FALHA DE SINCRONISMO"))))</f>
        <v>UTILIZOU O PDA CORRETAMENTE</v>
      </c>
      <c r="AH60" s="9"/>
      <c r="AI60" s="149" t="str">
        <f>E60</f>
        <v>SÃO PAULO</v>
      </c>
      <c r="AJ60" s="150" t="s">
        <v>6</v>
      </c>
    </row>
    <row r="61" spans="1:36" ht="30" customHeight="1">
      <c r="A61" s="162" t="s">
        <v>201</v>
      </c>
      <c r="B61" s="176">
        <v>2621241036</v>
      </c>
      <c r="C61" s="176" t="s">
        <v>141</v>
      </c>
      <c r="D61" s="176" t="s">
        <v>68</v>
      </c>
      <c r="E61" s="176" t="s">
        <v>5</v>
      </c>
      <c r="F61" s="176" t="s">
        <v>2170</v>
      </c>
      <c r="G61" s="176">
        <v>256</v>
      </c>
      <c r="H61" s="176"/>
      <c r="I61" s="176" t="s">
        <v>325</v>
      </c>
      <c r="J61" s="176" t="s">
        <v>2150</v>
      </c>
      <c r="K61" s="176"/>
      <c r="L61" s="204">
        <v>46164.65347222222</v>
      </c>
      <c r="M61" s="204">
        <v>46164.661805555559</v>
      </c>
      <c r="N61" s="176" t="s">
        <v>2149</v>
      </c>
      <c r="O61" s="154" t="s">
        <v>207</v>
      </c>
      <c r="P61" s="90"/>
      <c r="Q61" s="144" t="s">
        <v>207</v>
      </c>
      <c r="R61" s="90"/>
      <c r="S61" s="144" t="s">
        <v>207</v>
      </c>
      <c r="T61" s="90"/>
      <c r="U61" s="144" t="s">
        <v>207</v>
      </c>
      <c r="V61" s="90"/>
      <c r="W61" s="144" t="s">
        <v>207</v>
      </c>
      <c r="X61" s="90"/>
      <c r="Y61" s="144" t="s">
        <v>207</v>
      </c>
      <c r="Z61" s="90"/>
      <c r="AA61" s="144" t="s">
        <v>230</v>
      </c>
      <c r="AB61" s="62"/>
      <c r="AC61" s="144" t="s">
        <v>207</v>
      </c>
      <c r="AD61" s="62"/>
      <c r="AE61" s="144" t="s">
        <v>207</v>
      </c>
      <c r="AF61" s="196" t="str">
        <f>IF(AND(O61="",Q61="",S61="",U61="",W61="",Y61="",AA61="",AC61=""),"",
IF(OR(    AND(O61&lt;&gt;"NA",O61&lt;&gt;"C",O61&lt;&gt;"NC",O61&lt;&gt;"SF",O61&lt;&gt;""),
    AND(Q61&lt;&gt;"NA",Q61&lt;&gt;"C",Q61&lt;&gt;"NC",Q61&lt;&gt;"SF",Q61&lt;&gt;""),
    AND(S61&lt;&gt;"NA",S61&lt;&gt;"C",S61&lt;&gt;"NC",S61&lt;&gt;"SF",S61&lt;&gt;""),
    AND(U61&lt;&gt;"NA",U61&lt;&gt;"C",U61&lt;&gt;"NC",U61&lt;&gt;"SF",U61&lt;&gt;""),
    AND(W61&lt;&gt;"NA",W61&lt;&gt;"C",W61&lt;&gt;"NC",W61&lt;&gt;"SF",W61&lt;&gt;""),
    AND(Y61&lt;&gt;"NA",Y61&lt;&gt;"C",Y61&lt;&gt;"NC",Y61&lt;&gt;"SF",Y61&lt;&gt;""),
    AND(AA61&lt;&gt;"NA",AA61&lt;&gt;"C",AA61&lt;&gt;"NC",AA61&lt;&gt;"SF",AA61&lt;&gt;""),
    AND(AC61&lt;&gt;"NA",AC61&lt;&gt;"C",AC61&lt;&gt;"NC",AC61&lt;&gt;"SF",AC61&lt;&gt;"")
),"FALSO",
IF(AND(O61="NA",Q61="NA",S61="NA",U61="NA",W61="NA",Y61="NA",AA61="NA",AC61="NA"),"NA",
IF(OR(O61="NC",Q61="NC",S61="NC",U61="NC",W61="NC",Y61="NC",AA61="NC",AC61="NC",
       O61="SF",Q61="SF",S61="SF",U61="SF",W61="SF",Y61="SF",AA61="SF",AC61="SF"),"NC",
IF(SUM(IF(O61="C",1,0),IF(Q61="C",1,0),IF(S61="C",1,0),IF(U61="C",1,0),IF(W61="C",1,0),IF(Y61="C",1,0),IF(AA61="C",1,0),IF(AC61="C",1,0))=1,"C","C")))))</f>
        <v>NC</v>
      </c>
      <c r="AG61" s="93" t="str">
        <f>IF(AND(AE61="C",AF61="C"),"UTILIZOU O PDA CORRETAMENTE",IF(AND(AE61="C",AF61="NC"),"UTILIZOU O PDA CORRETAMENTE. NÃO HÁ FOTOS DE TODAS AS ETAPAS",IF(AND(AE61="NC",AF61="NC"),"NÃO UTILIZOU O PDA",IF(AND(AE61="NA",AF61="NA"),"NÃO AVALIADO POR FALHA DE SINCRONISMO"))))</f>
        <v>UTILIZOU O PDA CORRETAMENTE. NÃO HÁ FOTOS DE TODAS AS ETAPAS</v>
      </c>
      <c r="AH61" s="9"/>
      <c r="AI61" s="149" t="str">
        <f>E61</f>
        <v>SÃO PAULO</v>
      </c>
      <c r="AJ61" s="150" t="s">
        <v>6</v>
      </c>
    </row>
    <row r="62" spans="1:36" ht="30" customHeight="1">
      <c r="A62" s="162" t="s">
        <v>201</v>
      </c>
      <c r="B62" s="176">
        <v>2618303138</v>
      </c>
      <c r="C62" s="176" t="s">
        <v>141</v>
      </c>
      <c r="D62" s="176" t="s">
        <v>68</v>
      </c>
      <c r="E62" s="176" t="s">
        <v>5</v>
      </c>
      <c r="F62" s="176" t="s">
        <v>355</v>
      </c>
      <c r="G62" s="176">
        <v>53</v>
      </c>
      <c r="H62" s="176"/>
      <c r="I62" s="176" t="s">
        <v>356</v>
      </c>
      <c r="J62" s="176" t="s">
        <v>2150</v>
      </c>
      <c r="K62" s="176" t="s">
        <v>2158</v>
      </c>
      <c r="L62" s="204">
        <v>46117.43472222222</v>
      </c>
      <c r="M62" s="204">
        <v>46117.4375</v>
      </c>
      <c r="N62" s="176" t="s">
        <v>2151</v>
      </c>
      <c r="O62" s="154" t="s">
        <v>62</v>
      </c>
      <c r="P62" s="90"/>
      <c r="Q62" s="144" t="s">
        <v>62</v>
      </c>
      <c r="R62" s="90"/>
      <c r="S62" s="144" t="s">
        <v>62</v>
      </c>
      <c r="T62" s="90"/>
      <c r="U62" s="144" t="s">
        <v>62</v>
      </c>
      <c r="V62" s="90"/>
      <c r="W62" s="144" t="s">
        <v>62</v>
      </c>
      <c r="X62" s="90"/>
      <c r="Y62" s="144" t="s">
        <v>62</v>
      </c>
      <c r="Z62" s="90"/>
      <c r="AA62" s="144" t="s">
        <v>62</v>
      </c>
      <c r="AB62" s="62"/>
      <c r="AC62" s="144" t="s">
        <v>62</v>
      </c>
      <c r="AD62" s="62"/>
      <c r="AE62" s="144" t="s">
        <v>62</v>
      </c>
      <c r="AF62" s="196" t="str">
        <f>IF(AND(O62="",Q62="",S62="",U62="",W62="",Y62="",AA62="",AC62=""),"",
IF(OR(    AND(O62&lt;&gt;"NA",O62&lt;&gt;"C",O62&lt;&gt;"NC",O62&lt;&gt;"SF",O62&lt;&gt;""),
    AND(Q62&lt;&gt;"NA",Q62&lt;&gt;"C",Q62&lt;&gt;"NC",Q62&lt;&gt;"SF",Q62&lt;&gt;""),
    AND(S62&lt;&gt;"NA",S62&lt;&gt;"C",S62&lt;&gt;"NC",S62&lt;&gt;"SF",S62&lt;&gt;""),
    AND(U62&lt;&gt;"NA",U62&lt;&gt;"C",U62&lt;&gt;"NC",U62&lt;&gt;"SF",U62&lt;&gt;""),
    AND(W62&lt;&gt;"NA",W62&lt;&gt;"C",W62&lt;&gt;"NC",W62&lt;&gt;"SF",W62&lt;&gt;""),
    AND(Y62&lt;&gt;"NA",Y62&lt;&gt;"C",Y62&lt;&gt;"NC",Y62&lt;&gt;"SF",Y62&lt;&gt;""),
    AND(AA62&lt;&gt;"NA",AA62&lt;&gt;"C",AA62&lt;&gt;"NC",AA62&lt;&gt;"SF",AA62&lt;&gt;""),
    AND(AC62&lt;&gt;"NA",AC62&lt;&gt;"C",AC62&lt;&gt;"NC",AC62&lt;&gt;"SF",AC62&lt;&gt;"")
),"FALSO",
IF(AND(O62="NA",Q62="NA",S62="NA",U62="NA",W62="NA",Y62="NA",AA62="NA",AC62="NA"),"NA",
IF(OR(O62="NC",Q62="NC",S62="NC",U62="NC",W62="NC",Y62="NC",AA62="NC",AC62="NC",
       O62="SF",Q62="SF",S62="SF",U62="SF",W62="SF",Y62="SF",AA62="SF",AC62="SF"),"NC",
IF(SUM(IF(O62="C",1,0),IF(Q62="C",1,0),IF(S62="C",1,0),IF(U62="C",1,0),IF(W62="C",1,0),IF(Y62="C",1,0),IF(AA62="C",1,0),IF(AC62="C",1,0))=1,"C","C")))))</f>
        <v>NA</v>
      </c>
      <c r="AG62" s="93" t="str">
        <f>IF(AND(AE62="C",AF62="C"),"UTILIZOU O PDA CORRETAMENTE",IF(AND(AE62="C",AF62="NC"),"UTILIZOU O PDA CORRETAMENTE. NÃO HÁ FOTOS DE TODAS AS ETAPAS",IF(AND(AE62="NC",AF62="NC"),"NÃO UTILIZOU O PDA",IF(AND(AE62="NA",AF62="NA"),"NÃO AVALIADO POR FALHA DE SINCRONISMO"))))</f>
        <v>NÃO AVALIADO POR FALHA DE SINCRONISMO</v>
      </c>
      <c r="AH62" s="9" t="s">
        <v>60</v>
      </c>
      <c r="AI62" s="149" t="str">
        <f>E62</f>
        <v>SÃO PAULO</v>
      </c>
      <c r="AJ62" s="150" t="s">
        <v>6</v>
      </c>
    </row>
    <row r="63" spans="1:36" ht="30" customHeight="1">
      <c r="A63" s="162" t="s">
        <v>201</v>
      </c>
      <c r="B63" s="176">
        <v>2620205484</v>
      </c>
      <c r="C63" s="176" t="s">
        <v>141</v>
      </c>
      <c r="D63" s="176" t="s">
        <v>68</v>
      </c>
      <c r="E63" s="176" t="s">
        <v>5</v>
      </c>
      <c r="F63" s="176" t="s">
        <v>2171</v>
      </c>
      <c r="G63" s="176">
        <v>449</v>
      </c>
      <c r="H63" s="176" t="s">
        <v>217</v>
      </c>
      <c r="I63" s="176" t="s">
        <v>397</v>
      </c>
      <c r="J63" s="176" t="s">
        <v>2150</v>
      </c>
      <c r="K63" s="176" t="s">
        <v>217</v>
      </c>
      <c r="L63" s="204">
        <v>46156.465277777781</v>
      </c>
      <c r="M63" s="204">
        <v>46156.474999999999</v>
      </c>
      <c r="N63" s="176" t="s">
        <v>2149</v>
      </c>
      <c r="O63" s="154" t="s">
        <v>207</v>
      </c>
      <c r="P63" s="90"/>
      <c r="Q63" s="144" t="s">
        <v>207</v>
      </c>
      <c r="R63" s="90"/>
      <c r="S63" s="144" t="s">
        <v>207</v>
      </c>
      <c r="T63" s="90"/>
      <c r="U63" s="144" t="s">
        <v>207</v>
      </c>
      <c r="V63" s="90"/>
      <c r="W63" s="144" t="s">
        <v>207</v>
      </c>
      <c r="X63" s="90"/>
      <c r="Y63" s="144" t="s">
        <v>207</v>
      </c>
      <c r="Z63" s="90"/>
      <c r="AA63" s="144" t="s">
        <v>207</v>
      </c>
      <c r="AB63" s="62"/>
      <c r="AC63" s="144" t="s">
        <v>207</v>
      </c>
      <c r="AD63" s="62"/>
      <c r="AE63" s="144" t="s">
        <v>207</v>
      </c>
      <c r="AF63" s="196" t="str">
        <f>IF(AND(O63="",Q63="",S63="",U63="",W63="",Y63="",AA63="",AC63=""),"",
IF(OR(    AND(O63&lt;&gt;"NA",O63&lt;&gt;"C",O63&lt;&gt;"NC",O63&lt;&gt;"SF",O63&lt;&gt;""),
    AND(Q63&lt;&gt;"NA",Q63&lt;&gt;"C",Q63&lt;&gt;"NC",Q63&lt;&gt;"SF",Q63&lt;&gt;""),
    AND(S63&lt;&gt;"NA",S63&lt;&gt;"C",S63&lt;&gt;"NC",S63&lt;&gt;"SF",S63&lt;&gt;""),
    AND(U63&lt;&gt;"NA",U63&lt;&gt;"C",U63&lt;&gt;"NC",U63&lt;&gt;"SF",U63&lt;&gt;""),
    AND(W63&lt;&gt;"NA",W63&lt;&gt;"C",W63&lt;&gt;"NC",W63&lt;&gt;"SF",W63&lt;&gt;""),
    AND(Y63&lt;&gt;"NA",Y63&lt;&gt;"C",Y63&lt;&gt;"NC",Y63&lt;&gt;"SF",Y63&lt;&gt;""),
    AND(AA63&lt;&gt;"NA",AA63&lt;&gt;"C",AA63&lt;&gt;"NC",AA63&lt;&gt;"SF",AA63&lt;&gt;""),
    AND(AC63&lt;&gt;"NA",AC63&lt;&gt;"C",AC63&lt;&gt;"NC",AC63&lt;&gt;"SF",AC63&lt;&gt;"")
),"FALSO",
IF(AND(O63="NA",Q63="NA",S63="NA",U63="NA",W63="NA",Y63="NA",AA63="NA",AC63="NA"),"NA",
IF(OR(O63="NC",Q63="NC",S63="NC",U63="NC",W63="NC",Y63="NC",AA63="NC",AC63="NC",
       O63="SF",Q63="SF",S63="SF",U63="SF",W63="SF",Y63="SF",AA63="SF",AC63="SF"),"NC",
IF(SUM(IF(O63="C",1,0),IF(Q63="C",1,0),IF(S63="C",1,0),IF(U63="C",1,0),IF(W63="C",1,0),IF(Y63="C",1,0),IF(AA63="C",1,0),IF(AC63="C",1,0))=1,"C","C")))))</f>
        <v>C</v>
      </c>
      <c r="AG63" s="93" t="str">
        <f>IF(AND(AE63="C",AF63="C"),"UTILIZOU O PDA CORRETAMENTE",IF(AND(AE63="C",AF63="NC"),"UTILIZOU O PDA CORRETAMENTE. NÃO HÁ FOTOS DE TODAS AS ETAPAS",IF(AND(AE63="NC",AF63="NC"),"NÃO UTILIZOU O PDA",IF(AND(AE63="NA",AF63="NA"),"NÃO AVALIADO POR FALHA DE SINCRONISMO"))))</f>
        <v>UTILIZOU O PDA CORRETAMENTE</v>
      </c>
      <c r="AH63" s="9" t="s">
        <v>39</v>
      </c>
      <c r="AI63" s="149" t="str">
        <f>E63</f>
        <v>SÃO PAULO</v>
      </c>
      <c r="AJ63" s="150" t="s">
        <v>6</v>
      </c>
    </row>
    <row r="64" spans="1:36" ht="30" customHeight="1">
      <c r="A64" s="162" t="s">
        <v>201</v>
      </c>
      <c r="B64" s="176">
        <v>2620571956</v>
      </c>
      <c r="C64" s="176" t="s">
        <v>142</v>
      </c>
      <c r="D64" s="176" t="s">
        <v>68</v>
      </c>
      <c r="E64" s="176" t="s">
        <v>5</v>
      </c>
      <c r="F64" s="176" t="s">
        <v>1359</v>
      </c>
      <c r="G64" s="176">
        <v>186</v>
      </c>
      <c r="H64" s="176"/>
      <c r="I64" s="176" t="s">
        <v>6</v>
      </c>
      <c r="J64" s="176" t="s">
        <v>2148</v>
      </c>
      <c r="K64" s="176"/>
      <c r="L64" s="204">
        <v>46161.405555555553</v>
      </c>
      <c r="M64" s="204">
        <v>46161.428472222222</v>
      </c>
      <c r="N64" s="176" t="s">
        <v>2149</v>
      </c>
      <c r="O64" s="154" t="s">
        <v>207</v>
      </c>
      <c r="P64" s="90"/>
      <c r="Q64" s="144" t="s">
        <v>207</v>
      </c>
      <c r="R64" s="90"/>
      <c r="S64" s="144" t="s">
        <v>207</v>
      </c>
      <c r="T64" s="90"/>
      <c r="U64" s="144" t="s">
        <v>207</v>
      </c>
      <c r="V64" s="90"/>
      <c r="W64" s="144" t="s">
        <v>207</v>
      </c>
      <c r="X64" s="90"/>
      <c r="Y64" s="144" t="s">
        <v>207</v>
      </c>
      <c r="Z64" s="90"/>
      <c r="AA64" s="144" t="s">
        <v>207</v>
      </c>
      <c r="AB64" s="62"/>
      <c r="AC64" s="144" t="s">
        <v>207</v>
      </c>
      <c r="AD64" s="62"/>
      <c r="AE64" s="144" t="s">
        <v>207</v>
      </c>
      <c r="AF64" s="196" t="str">
        <f>IF(AND(O64="",Q64="",S64="",U64="",W64="",Y64="",AA64="",AC64=""),"",
IF(OR(    AND(O64&lt;&gt;"NA",O64&lt;&gt;"C",O64&lt;&gt;"NC",O64&lt;&gt;"SF",O64&lt;&gt;""),
    AND(Q64&lt;&gt;"NA",Q64&lt;&gt;"C",Q64&lt;&gt;"NC",Q64&lt;&gt;"SF",Q64&lt;&gt;""),
    AND(S64&lt;&gt;"NA",S64&lt;&gt;"C",S64&lt;&gt;"NC",S64&lt;&gt;"SF",S64&lt;&gt;""),
    AND(U64&lt;&gt;"NA",U64&lt;&gt;"C",U64&lt;&gt;"NC",U64&lt;&gt;"SF",U64&lt;&gt;""),
    AND(W64&lt;&gt;"NA",W64&lt;&gt;"C",W64&lt;&gt;"NC",W64&lt;&gt;"SF",W64&lt;&gt;""),
    AND(Y64&lt;&gt;"NA",Y64&lt;&gt;"C",Y64&lt;&gt;"NC",Y64&lt;&gt;"SF",Y64&lt;&gt;""),
    AND(AA64&lt;&gt;"NA",AA64&lt;&gt;"C",AA64&lt;&gt;"NC",AA64&lt;&gt;"SF",AA64&lt;&gt;""),
    AND(AC64&lt;&gt;"NA",AC64&lt;&gt;"C",AC64&lt;&gt;"NC",AC64&lt;&gt;"SF",AC64&lt;&gt;"")
),"FALSO",
IF(AND(O64="NA",Q64="NA",S64="NA",U64="NA",W64="NA",Y64="NA",AA64="NA",AC64="NA"),"NA",
IF(OR(O64="NC",Q64="NC",S64="NC",U64="NC",W64="NC",Y64="NC",AA64="NC",AC64="NC",
       O64="SF",Q64="SF",S64="SF",U64="SF",W64="SF",Y64="SF",AA64="SF",AC64="SF"),"NC",
IF(SUM(IF(O64="C",1,0),IF(Q64="C",1,0),IF(S64="C",1,0),IF(U64="C",1,0),IF(W64="C",1,0),IF(Y64="C",1,0),IF(AA64="C",1,0),IF(AC64="C",1,0))=1,"C","C")))))</f>
        <v>C</v>
      </c>
      <c r="AG64" s="93" t="str">
        <f>IF(AND(AE64="C",AF64="C"),"UTILIZOU O PDA CORRETAMENTE",IF(AND(AE64="C",AF64="NC"),"UTILIZOU O PDA CORRETAMENTE. NÃO HÁ FOTOS DE TODAS AS ETAPAS",IF(AND(AE64="NC",AF64="NC"),"NÃO UTILIZOU O PDA",IF(AND(AE64="NA",AF64="NA"),"NÃO AVALIADO POR FALHA DE SINCRONISMO"))))</f>
        <v>UTILIZOU O PDA CORRETAMENTE</v>
      </c>
      <c r="AH64" s="9" t="s">
        <v>60</v>
      </c>
      <c r="AI64" s="149" t="str">
        <f>E64</f>
        <v>SÃO PAULO</v>
      </c>
      <c r="AJ64" s="150" t="s">
        <v>6</v>
      </c>
    </row>
    <row r="65" spans="1:36" ht="30" customHeight="1">
      <c r="A65" s="162" t="s">
        <v>201</v>
      </c>
      <c r="B65" s="176">
        <v>2618095456</v>
      </c>
      <c r="C65" s="176" t="s">
        <v>141</v>
      </c>
      <c r="D65" s="176" t="s">
        <v>68</v>
      </c>
      <c r="E65" s="176" t="s">
        <v>5</v>
      </c>
      <c r="F65" s="176" t="s">
        <v>361</v>
      </c>
      <c r="G65" s="176">
        <v>141</v>
      </c>
      <c r="H65" s="176" t="s">
        <v>217</v>
      </c>
      <c r="I65" s="176" t="s">
        <v>283</v>
      </c>
      <c r="J65" s="176" t="s">
        <v>2150</v>
      </c>
      <c r="K65" s="176" t="s">
        <v>217</v>
      </c>
      <c r="L65" s="204">
        <v>46117.387499999997</v>
      </c>
      <c r="M65" s="204">
        <v>46117.4</v>
      </c>
      <c r="N65" s="176" t="s">
        <v>2149</v>
      </c>
      <c r="O65" s="154" t="s">
        <v>207</v>
      </c>
      <c r="P65" s="90"/>
      <c r="Q65" s="144" t="s">
        <v>207</v>
      </c>
      <c r="R65" s="90"/>
      <c r="S65" s="144" t="s">
        <v>207</v>
      </c>
      <c r="T65" s="90"/>
      <c r="U65" s="144" t="s">
        <v>207</v>
      </c>
      <c r="V65" s="90"/>
      <c r="W65" s="144" t="s">
        <v>207</v>
      </c>
      <c r="X65" s="90"/>
      <c r="Y65" s="144" t="s">
        <v>207</v>
      </c>
      <c r="Z65" s="90"/>
      <c r="AA65" s="144" t="s">
        <v>207</v>
      </c>
      <c r="AB65" s="62"/>
      <c r="AC65" s="144" t="s">
        <v>207</v>
      </c>
      <c r="AD65" s="62"/>
      <c r="AE65" s="144" t="s">
        <v>207</v>
      </c>
      <c r="AF65" s="196" t="str">
        <f>IF(AND(O65="",Q65="",S65="",U65="",W65="",Y65="",AA65="",AC65=""),"",
IF(OR(    AND(O65&lt;&gt;"NA",O65&lt;&gt;"C",O65&lt;&gt;"NC",O65&lt;&gt;"SF",O65&lt;&gt;""),
    AND(Q65&lt;&gt;"NA",Q65&lt;&gt;"C",Q65&lt;&gt;"NC",Q65&lt;&gt;"SF",Q65&lt;&gt;""),
    AND(S65&lt;&gt;"NA",S65&lt;&gt;"C",S65&lt;&gt;"NC",S65&lt;&gt;"SF",S65&lt;&gt;""),
    AND(U65&lt;&gt;"NA",U65&lt;&gt;"C",U65&lt;&gt;"NC",U65&lt;&gt;"SF",U65&lt;&gt;""),
    AND(W65&lt;&gt;"NA",W65&lt;&gt;"C",W65&lt;&gt;"NC",W65&lt;&gt;"SF",W65&lt;&gt;""),
    AND(Y65&lt;&gt;"NA",Y65&lt;&gt;"C",Y65&lt;&gt;"NC",Y65&lt;&gt;"SF",Y65&lt;&gt;""),
    AND(AA65&lt;&gt;"NA",AA65&lt;&gt;"C",AA65&lt;&gt;"NC",AA65&lt;&gt;"SF",AA65&lt;&gt;""),
    AND(AC65&lt;&gt;"NA",AC65&lt;&gt;"C",AC65&lt;&gt;"NC",AC65&lt;&gt;"SF",AC65&lt;&gt;"")
),"FALSO",
IF(AND(O65="NA",Q65="NA",S65="NA",U65="NA",W65="NA",Y65="NA",AA65="NA",AC65="NA"),"NA",
IF(OR(O65="NC",Q65="NC",S65="NC",U65="NC",W65="NC",Y65="NC",AA65="NC",AC65="NC",
       O65="SF",Q65="SF",S65="SF",U65="SF",W65="SF",Y65="SF",AA65="SF",AC65="SF"),"NC",
IF(SUM(IF(O65="C",1,0),IF(Q65="C",1,0),IF(S65="C",1,0),IF(U65="C",1,0),IF(W65="C",1,0),IF(Y65="C",1,0),IF(AA65="C",1,0),IF(AC65="C",1,0))=1,"C","C")))))</f>
        <v>C</v>
      </c>
      <c r="AG65" s="93" t="str">
        <f>IF(AND(AE65="C",AF65="C"),"UTILIZOU O PDA CORRETAMENTE",IF(AND(AE65="C",AF65="NC"),"UTILIZOU O PDA CORRETAMENTE. NÃO HÁ FOTOS DE TODAS AS ETAPAS",IF(AND(AE65="NC",AF65="NC"),"NÃO UTILIZOU O PDA",IF(AND(AE65="NA",AF65="NA"),"NÃO AVALIADO POR FALHA DE SINCRONISMO"))))</f>
        <v>UTILIZOU O PDA CORRETAMENTE</v>
      </c>
      <c r="AH65" s="9" t="s">
        <v>60</v>
      </c>
      <c r="AI65" s="149" t="str">
        <f>E65</f>
        <v>SÃO PAULO</v>
      </c>
      <c r="AJ65" s="150" t="s">
        <v>6</v>
      </c>
    </row>
    <row r="66" spans="1:36" ht="30" customHeight="1">
      <c r="A66" s="162" t="s">
        <v>201</v>
      </c>
      <c r="B66" s="176">
        <v>2692161917</v>
      </c>
      <c r="C66" s="176" t="s">
        <v>141</v>
      </c>
      <c r="D66" s="176" t="s">
        <v>68</v>
      </c>
      <c r="E66" s="176" t="s">
        <v>5</v>
      </c>
      <c r="F66" s="176" t="s">
        <v>361</v>
      </c>
      <c r="G66" s="176">
        <v>533</v>
      </c>
      <c r="H66" s="176"/>
      <c r="I66" s="176" t="s">
        <v>283</v>
      </c>
      <c r="J66" s="176" t="s">
        <v>2150</v>
      </c>
      <c r="K66" s="176"/>
      <c r="L66" s="204">
        <v>46147.397222222222</v>
      </c>
      <c r="M66" s="204">
        <v>46147.413888888892</v>
      </c>
      <c r="N66" s="176" t="s">
        <v>2149</v>
      </c>
      <c r="O66" s="154" t="s">
        <v>207</v>
      </c>
      <c r="P66" s="90"/>
      <c r="Q66" s="144" t="s">
        <v>207</v>
      </c>
      <c r="R66" s="90"/>
      <c r="S66" s="144" t="s">
        <v>207</v>
      </c>
      <c r="T66" s="90"/>
      <c r="U66" s="144" t="s">
        <v>207</v>
      </c>
      <c r="V66" s="90"/>
      <c r="W66" s="144" t="s">
        <v>207</v>
      </c>
      <c r="X66" s="90"/>
      <c r="Y66" s="144" t="s">
        <v>207</v>
      </c>
      <c r="Z66" s="90"/>
      <c r="AA66" s="144" t="s">
        <v>207</v>
      </c>
      <c r="AB66" s="62"/>
      <c r="AC66" s="144" t="s">
        <v>207</v>
      </c>
      <c r="AD66" s="62"/>
      <c r="AE66" s="144" t="s">
        <v>207</v>
      </c>
      <c r="AF66" s="196" t="str">
        <f>IF(AND(O66="",Q66="",S66="",U66="",W66="",Y66="",AA66="",AC66=""),"",
IF(OR(    AND(O66&lt;&gt;"NA",O66&lt;&gt;"C",O66&lt;&gt;"NC",O66&lt;&gt;"SF",O66&lt;&gt;""),
    AND(Q66&lt;&gt;"NA",Q66&lt;&gt;"C",Q66&lt;&gt;"NC",Q66&lt;&gt;"SF",Q66&lt;&gt;""),
    AND(S66&lt;&gt;"NA",S66&lt;&gt;"C",S66&lt;&gt;"NC",S66&lt;&gt;"SF",S66&lt;&gt;""),
    AND(U66&lt;&gt;"NA",U66&lt;&gt;"C",U66&lt;&gt;"NC",U66&lt;&gt;"SF",U66&lt;&gt;""),
    AND(W66&lt;&gt;"NA",W66&lt;&gt;"C",W66&lt;&gt;"NC",W66&lt;&gt;"SF",W66&lt;&gt;""),
    AND(Y66&lt;&gt;"NA",Y66&lt;&gt;"C",Y66&lt;&gt;"NC",Y66&lt;&gt;"SF",Y66&lt;&gt;""),
    AND(AA66&lt;&gt;"NA",AA66&lt;&gt;"C",AA66&lt;&gt;"NC",AA66&lt;&gt;"SF",AA66&lt;&gt;""),
    AND(AC66&lt;&gt;"NA",AC66&lt;&gt;"C",AC66&lt;&gt;"NC",AC66&lt;&gt;"SF",AC66&lt;&gt;"")
),"FALSO",
IF(AND(O66="NA",Q66="NA",S66="NA",U66="NA",W66="NA",Y66="NA",AA66="NA",AC66="NA"),"NA",
IF(OR(O66="NC",Q66="NC",S66="NC",U66="NC",W66="NC",Y66="NC",AA66="NC",AC66="NC",
       O66="SF",Q66="SF",S66="SF",U66="SF",W66="SF",Y66="SF",AA66="SF",AC66="SF"),"NC",
IF(SUM(IF(O66="C",1,0),IF(Q66="C",1,0),IF(S66="C",1,0),IF(U66="C",1,0),IF(W66="C",1,0),IF(Y66="C",1,0),IF(AA66="C",1,0),IF(AC66="C",1,0))=1,"C","C")))))</f>
        <v>C</v>
      </c>
      <c r="AG66" s="93" t="str">
        <f>IF(AND(AE66="C",AF66="C"),"UTILIZOU O PDA CORRETAMENTE",IF(AND(AE66="C",AF66="NC"),"UTILIZOU O PDA CORRETAMENTE. NÃO HÁ FOTOS DE TODAS AS ETAPAS",IF(AND(AE66="NC",AF66="NC"),"NÃO UTILIZOU O PDA",IF(AND(AE66="NA",AF66="NA"),"NÃO AVALIADO POR FALHA DE SINCRONISMO"))))</f>
        <v>UTILIZOU O PDA CORRETAMENTE</v>
      </c>
      <c r="AH66" s="9" t="s">
        <v>39</v>
      </c>
      <c r="AI66" s="149" t="str">
        <f>E66</f>
        <v>SÃO PAULO</v>
      </c>
      <c r="AJ66" s="150" t="s">
        <v>6</v>
      </c>
    </row>
    <row r="67" spans="1:36" ht="30" customHeight="1">
      <c r="A67" s="162" t="s">
        <v>201</v>
      </c>
      <c r="B67" s="176">
        <v>2620550004</v>
      </c>
      <c r="C67" s="176" t="s">
        <v>141</v>
      </c>
      <c r="D67" s="176" t="s">
        <v>68</v>
      </c>
      <c r="E67" s="176" t="s">
        <v>5</v>
      </c>
      <c r="F67" s="176" t="s">
        <v>1500</v>
      </c>
      <c r="G67" s="176">
        <v>76</v>
      </c>
      <c r="H67" s="176" t="s">
        <v>217</v>
      </c>
      <c r="I67" s="176" t="s">
        <v>439</v>
      </c>
      <c r="J67" s="176" t="s">
        <v>2150</v>
      </c>
      <c r="K67" s="176" t="s">
        <v>2158</v>
      </c>
      <c r="L67" s="204">
        <v>46157.538888888892</v>
      </c>
      <c r="M67" s="204">
        <v>46157.541666666664</v>
      </c>
      <c r="N67" s="176" t="s">
        <v>2151</v>
      </c>
      <c r="O67" s="154" t="s">
        <v>62</v>
      </c>
      <c r="P67" s="90"/>
      <c r="Q67" s="144" t="s">
        <v>62</v>
      </c>
      <c r="R67" s="90"/>
      <c r="S67" s="144" t="s">
        <v>62</v>
      </c>
      <c r="T67" s="90"/>
      <c r="U67" s="144" t="s">
        <v>62</v>
      </c>
      <c r="V67" s="90"/>
      <c r="W67" s="144" t="s">
        <v>62</v>
      </c>
      <c r="X67" s="90"/>
      <c r="Y67" s="144" t="s">
        <v>62</v>
      </c>
      <c r="Z67" s="90"/>
      <c r="AA67" s="144" t="s">
        <v>62</v>
      </c>
      <c r="AB67" s="62"/>
      <c r="AC67" s="144" t="s">
        <v>62</v>
      </c>
      <c r="AD67" s="62"/>
      <c r="AE67" s="144" t="s">
        <v>62</v>
      </c>
      <c r="AF67" s="196" t="str">
        <f>IF(AND(O67="",Q67="",S67="",U67="",W67="",Y67="",AA67="",AC67=""),"",
IF(OR(    AND(O67&lt;&gt;"NA",O67&lt;&gt;"C",O67&lt;&gt;"NC",O67&lt;&gt;"SF",O67&lt;&gt;""),
    AND(Q67&lt;&gt;"NA",Q67&lt;&gt;"C",Q67&lt;&gt;"NC",Q67&lt;&gt;"SF",Q67&lt;&gt;""),
    AND(S67&lt;&gt;"NA",S67&lt;&gt;"C",S67&lt;&gt;"NC",S67&lt;&gt;"SF",S67&lt;&gt;""),
    AND(U67&lt;&gt;"NA",U67&lt;&gt;"C",U67&lt;&gt;"NC",U67&lt;&gt;"SF",U67&lt;&gt;""),
    AND(W67&lt;&gt;"NA",W67&lt;&gt;"C",W67&lt;&gt;"NC",W67&lt;&gt;"SF",W67&lt;&gt;""),
    AND(Y67&lt;&gt;"NA",Y67&lt;&gt;"C",Y67&lt;&gt;"NC",Y67&lt;&gt;"SF",Y67&lt;&gt;""),
    AND(AA67&lt;&gt;"NA",AA67&lt;&gt;"C",AA67&lt;&gt;"NC",AA67&lt;&gt;"SF",AA67&lt;&gt;""),
    AND(AC67&lt;&gt;"NA",AC67&lt;&gt;"C",AC67&lt;&gt;"NC",AC67&lt;&gt;"SF",AC67&lt;&gt;"")
),"FALSO",
IF(AND(O67="NA",Q67="NA",S67="NA",U67="NA",W67="NA",Y67="NA",AA67="NA",AC67="NA"),"NA",
IF(OR(O67="NC",Q67="NC",S67="NC",U67="NC",W67="NC",Y67="NC",AA67="NC",AC67="NC",
       O67="SF",Q67="SF",S67="SF",U67="SF",W67="SF",Y67="SF",AA67="SF",AC67="SF"),"NC",
IF(SUM(IF(O67="C",1,0),IF(Q67="C",1,0),IF(S67="C",1,0),IF(U67="C",1,0),IF(W67="C",1,0),IF(Y67="C",1,0),IF(AA67="C",1,0),IF(AC67="C",1,0))=1,"C","C")))))</f>
        <v>NA</v>
      </c>
      <c r="AG67" s="93" t="str">
        <f>IF(AND(AE67="C",AF67="C"),"UTILIZOU O PDA CORRETAMENTE",IF(AND(AE67="C",AF67="NC"),"UTILIZOU O PDA CORRETAMENTE. NÃO HÁ FOTOS DE TODAS AS ETAPAS",IF(AND(AE67="NC",AF67="NC"),"NÃO UTILIZOU O PDA",IF(AND(AE67="NA",AF67="NA"),"NÃO AVALIADO POR FALHA DE SINCRONISMO"))))</f>
        <v>NÃO AVALIADO POR FALHA DE SINCRONISMO</v>
      </c>
      <c r="AH67" s="9"/>
      <c r="AI67" s="149" t="str">
        <f>E67</f>
        <v>SÃO PAULO</v>
      </c>
      <c r="AJ67" s="150" t="s">
        <v>6</v>
      </c>
    </row>
    <row r="68" spans="1:36" ht="30" customHeight="1">
      <c r="A68" s="162" t="s">
        <v>201</v>
      </c>
      <c r="B68" s="176">
        <v>2620531439</v>
      </c>
      <c r="C68" s="176" t="s">
        <v>141</v>
      </c>
      <c r="D68" s="176" t="s">
        <v>68</v>
      </c>
      <c r="E68" s="176" t="s">
        <v>5</v>
      </c>
      <c r="F68" s="176" t="s">
        <v>1181</v>
      </c>
      <c r="G68" s="176">
        <v>15</v>
      </c>
      <c r="H68" s="176" t="s">
        <v>208</v>
      </c>
      <c r="I68" s="176" t="s">
        <v>261</v>
      </c>
      <c r="J68" s="176" t="s">
        <v>2150</v>
      </c>
      <c r="K68" s="176" t="s">
        <v>2172</v>
      </c>
      <c r="L68" s="204">
        <v>46160.340277777781</v>
      </c>
      <c r="M68" s="204">
        <v>46160.341666666667</v>
      </c>
      <c r="N68" s="176" t="s">
        <v>2156</v>
      </c>
      <c r="O68" s="154" t="s">
        <v>207</v>
      </c>
      <c r="P68" s="90"/>
      <c r="Q68" s="144" t="s">
        <v>207</v>
      </c>
      <c r="R68" s="90"/>
      <c r="S68" s="144" t="s">
        <v>207</v>
      </c>
      <c r="T68" s="90"/>
      <c r="U68" s="144" t="s">
        <v>207</v>
      </c>
      <c r="V68" s="90"/>
      <c r="W68" s="144" t="s">
        <v>207</v>
      </c>
      <c r="X68" s="90"/>
      <c r="Y68" s="144" t="s">
        <v>230</v>
      </c>
      <c r="Z68" s="90"/>
      <c r="AA68" s="144" t="s">
        <v>207</v>
      </c>
      <c r="AB68" s="62"/>
      <c r="AC68" s="144" t="s">
        <v>207</v>
      </c>
      <c r="AD68" s="62"/>
      <c r="AE68" s="144" t="s">
        <v>207</v>
      </c>
      <c r="AF68" s="196" t="str">
        <f>IF(AND(O68="",Q68="",S68="",U68="",W68="",Y68="",AA68="",AC68=""),"",
IF(OR(    AND(O68&lt;&gt;"NA",O68&lt;&gt;"C",O68&lt;&gt;"NC",O68&lt;&gt;"SF",O68&lt;&gt;""),
    AND(Q68&lt;&gt;"NA",Q68&lt;&gt;"C",Q68&lt;&gt;"NC",Q68&lt;&gt;"SF",Q68&lt;&gt;""),
    AND(S68&lt;&gt;"NA",S68&lt;&gt;"C",S68&lt;&gt;"NC",S68&lt;&gt;"SF",S68&lt;&gt;""),
    AND(U68&lt;&gt;"NA",U68&lt;&gt;"C",U68&lt;&gt;"NC",U68&lt;&gt;"SF",U68&lt;&gt;""),
    AND(W68&lt;&gt;"NA",W68&lt;&gt;"C",W68&lt;&gt;"NC",W68&lt;&gt;"SF",W68&lt;&gt;""),
    AND(Y68&lt;&gt;"NA",Y68&lt;&gt;"C",Y68&lt;&gt;"NC",Y68&lt;&gt;"SF",Y68&lt;&gt;""),
    AND(AA68&lt;&gt;"NA",AA68&lt;&gt;"C",AA68&lt;&gt;"NC",AA68&lt;&gt;"SF",AA68&lt;&gt;""),
    AND(AC68&lt;&gt;"NA",AC68&lt;&gt;"C",AC68&lt;&gt;"NC",AC68&lt;&gt;"SF",AC68&lt;&gt;"")
),"FALSO",
IF(AND(O68="NA",Q68="NA",S68="NA",U68="NA",W68="NA",Y68="NA",AA68="NA",AC68="NA"),"NA",
IF(OR(O68="NC",Q68="NC",S68="NC",U68="NC",W68="NC",Y68="NC",AA68="NC",AC68="NC",
       O68="SF",Q68="SF",S68="SF",U68="SF",W68="SF",Y68="SF",AA68="SF",AC68="SF"),"NC",
IF(SUM(IF(O68="C",1,0),IF(Q68="C",1,0),IF(S68="C",1,0),IF(U68="C",1,0),IF(W68="C",1,0),IF(Y68="C",1,0),IF(AA68="C",1,0),IF(AC68="C",1,0))=1,"C","C")))))</f>
        <v>NC</v>
      </c>
      <c r="AG68" s="93" t="str">
        <f>IF(AND(AE68="C",AF68="C"),"UTILIZOU O PDA CORRETAMENTE",IF(AND(AE68="C",AF68="NC"),"UTILIZOU O PDA CORRETAMENTE. NÃO HÁ FOTOS DE TODAS AS ETAPAS",IF(AND(AE68="NC",AF68="NC"),"NÃO UTILIZOU O PDA",IF(AND(AE68="NA",AF68="NA"),"NÃO AVALIADO POR FALHA DE SINCRONISMO"))))</f>
        <v>UTILIZOU O PDA CORRETAMENTE. NÃO HÁ FOTOS DE TODAS AS ETAPAS</v>
      </c>
      <c r="AH68" s="9"/>
      <c r="AI68" s="149" t="str">
        <f>E68</f>
        <v>SÃO PAULO</v>
      </c>
      <c r="AJ68" s="150" t="s">
        <v>6</v>
      </c>
    </row>
    <row r="69" spans="1:36" ht="30" customHeight="1">
      <c r="A69" s="162" t="s">
        <v>201</v>
      </c>
      <c r="B69" s="176">
        <v>2620827818</v>
      </c>
      <c r="C69" s="176" t="s">
        <v>141</v>
      </c>
      <c r="D69" s="176" t="s">
        <v>68</v>
      </c>
      <c r="E69" s="176" t="s">
        <v>5</v>
      </c>
      <c r="F69" s="176" t="s">
        <v>1397</v>
      </c>
      <c r="G69" s="176">
        <v>171</v>
      </c>
      <c r="H69" s="176" t="s">
        <v>217</v>
      </c>
      <c r="I69" s="176" t="s">
        <v>332</v>
      </c>
      <c r="J69" s="176" t="s">
        <v>2150</v>
      </c>
      <c r="K69" s="176" t="s">
        <v>2173</v>
      </c>
      <c r="L69" s="204">
        <v>46162.60833333333</v>
      </c>
      <c r="M69" s="204">
        <v>46162.614583333336</v>
      </c>
      <c r="N69" s="176" t="s">
        <v>2156</v>
      </c>
      <c r="O69" s="154" t="s">
        <v>207</v>
      </c>
      <c r="P69" s="90"/>
      <c r="Q69" s="154" t="s">
        <v>207</v>
      </c>
      <c r="R69" s="90"/>
      <c r="S69" s="154" t="s">
        <v>207</v>
      </c>
      <c r="T69" s="90"/>
      <c r="U69" s="154" t="s">
        <v>207</v>
      </c>
      <c r="V69" s="90"/>
      <c r="W69" s="154" t="s">
        <v>207</v>
      </c>
      <c r="X69" s="90"/>
      <c r="Y69" s="154" t="s">
        <v>207</v>
      </c>
      <c r="Z69" s="90"/>
      <c r="AA69" s="154" t="s">
        <v>207</v>
      </c>
      <c r="AB69" s="62"/>
      <c r="AC69" s="154" t="s">
        <v>231</v>
      </c>
      <c r="AD69" s="62" t="s">
        <v>388</v>
      </c>
      <c r="AE69" s="154" t="s">
        <v>207</v>
      </c>
      <c r="AF69" s="196" t="str">
        <f>IF(AND(O69="",Q69="",S69="",U69="",W69="",Y69="",AA69="",AC69=""),"",
IF(OR(    AND(O69&lt;&gt;"NA",O69&lt;&gt;"C",O69&lt;&gt;"NC",O69&lt;&gt;"SF",O69&lt;&gt;""),
    AND(Q69&lt;&gt;"NA",Q69&lt;&gt;"C",Q69&lt;&gt;"NC",Q69&lt;&gt;"SF",Q69&lt;&gt;""),
    AND(S69&lt;&gt;"NA",S69&lt;&gt;"C",S69&lt;&gt;"NC",S69&lt;&gt;"SF",S69&lt;&gt;""),
    AND(U69&lt;&gt;"NA",U69&lt;&gt;"C",U69&lt;&gt;"NC",U69&lt;&gt;"SF",U69&lt;&gt;""),
    AND(W69&lt;&gt;"NA",W69&lt;&gt;"C",W69&lt;&gt;"NC",W69&lt;&gt;"SF",W69&lt;&gt;""),
    AND(Y69&lt;&gt;"NA",Y69&lt;&gt;"C",Y69&lt;&gt;"NC",Y69&lt;&gt;"SF",Y69&lt;&gt;""),
    AND(AA69&lt;&gt;"NA",AA69&lt;&gt;"C",AA69&lt;&gt;"NC",AA69&lt;&gt;"SF",AA69&lt;&gt;""),
    AND(AC69&lt;&gt;"NA",AC69&lt;&gt;"C",AC69&lt;&gt;"NC",AC69&lt;&gt;"SF",AC69&lt;&gt;"")
),"FALSO",
IF(AND(O69="NA",Q69="NA",S69="NA",U69="NA",W69="NA",Y69="NA",AA69="NA",AC69="NA"),"NA",
IF(OR(O69="NC",Q69="NC",S69="NC",U69="NC",W69="NC",Y69="NC",AA69="NC",AC69="NC",
       O69="SF",Q69="SF",S69="SF",U69="SF",W69="SF",Y69="SF",AA69="SF",AC69="SF"),"NC",
IF(SUM(IF(O69="C",1,0),IF(Q69="C",1,0),IF(S69="C",1,0),IF(U69="C",1,0),IF(W69="C",1,0),IF(Y69="C",1,0),IF(AA69="C",1,0),IF(AC69="C",1,0))=1,"C","C")))))</f>
        <v>NC</v>
      </c>
      <c r="AG69" s="93" t="str">
        <f>IF(AND(AE69="C",AF69="C"),"UTILIZOU O PDA CORRETAMENTE",IF(AND(AE69="C",AF69="NC"),"UTILIZOU O PDA CORRETAMENTE. NÃO HÁ FOTOS DE TODAS AS ETAPAS",IF(AND(AE69="NC",AF69="NC"),"NÃO UTILIZOU O PDA",IF(AND(AE69="NA",AF69="NA"),"NÃO AVALIADO POR FALHA DE SINCRONISMO"))))</f>
        <v>UTILIZOU O PDA CORRETAMENTE. NÃO HÁ FOTOS DE TODAS AS ETAPAS</v>
      </c>
      <c r="AH69" s="9" t="s">
        <v>60</v>
      </c>
      <c r="AI69" s="149" t="str">
        <f>E69</f>
        <v>SÃO PAULO</v>
      </c>
      <c r="AJ69" s="150" t="s">
        <v>6</v>
      </c>
    </row>
    <row r="70" spans="1:36" ht="30" customHeight="1">
      <c r="A70" s="162" t="s">
        <v>201</v>
      </c>
      <c r="B70" s="176">
        <v>2692802312</v>
      </c>
      <c r="C70" s="176" t="s">
        <v>141</v>
      </c>
      <c r="D70" s="176" t="s">
        <v>68</v>
      </c>
      <c r="E70" s="176" t="s">
        <v>5</v>
      </c>
      <c r="F70" s="176" t="s">
        <v>521</v>
      </c>
      <c r="G70" s="176">
        <v>630</v>
      </c>
      <c r="H70" s="176" t="s">
        <v>217</v>
      </c>
      <c r="I70" s="176" t="s">
        <v>397</v>
      </c>
      <c r="J70" s="176" t="s">
        <v>2150</v>
      </c>
      <c r="K70" s="176" t="s">
        <v>2158</v>
      </c>
      <c r="L70" s="204">
        <v>46331.349305555559</v>
      </c>
      <c r="M70" s="204">
        <v>46331.35833333333</v>
      </c>
      <c r="N70" s="176" t="s">
        <v>2151</v>
      </c>
      <c r="O70" s="154" t="s">
        <v>62</v>
      </c>
      <c r="P70" s="90"/>
      <c r="Q70" s="144" t="s">
        <v>62</v>
      </c>
      <c r="R70" s="90"/>
      <c r="S70" s="144" t="s">
        <v>62</v>
      </c>
      <c r="T70" s="90"/>
      <c r="U70" s="144" t="s">
        <v>62</v>
      </c>
      <c r="V70" s="90"/>
      <c r="W70" s="144" t="s">
        <v>62</v>
      </c>
      <c r="X70" s="90"/>
      <c r="Y70" s="144" t="s">
        <v>62</v>
      </c>
      <c r="Z70" s="90"/>
      <c r="AA70" s="144" t="s">
        <v>62</v>
      </c>
      <c r="AB70" s="62"/>
      <c r="AC70" s="144" t="s">
        <v>62</v>
      </c>
      <c r="AD70" s="62"/>
      <c r="AE70" s="144" t="s">
        <v>62</v>
      </c>
      <c r="AF70" s="196" t="str">
        <f>IF(AND(O70="",Q70="",S70="",U70="",W70="",Y70="",AA70="",AC70=""),"",
IF(OR(    AND(O70&lt;&gt;"NA",O70&lt;&gt;"C",O70&lt;&gt;"NC",O70&lt;&gt;"SF",O70&lt;&gt;""),
    AND(Q70&lt;&gt;"NA",Q70&lt;&gt;"C",Q70&lt;&gt;"NC",Q70&lt;&gt;"SF",Q70&lt;&gt;""),
    AND(S70&lt;&gt;"NA",S70&lt;&gt;"C",S70&lt;&gt;"NC",S70&lt;&gt;"SF",S70&lt;&gt;""),
    AND(U70&lt;&gt;"NA",U70&lt;&gt;"C",U70&lt;&gt;"NC",U70&lt;&gt;"SF",U70&lt;&gt;""),
    AND(W70&lt;&gt;"NA",W70&lt;&gt;"C",W70&lt;&gt;"NC",W70&lt;&gt;"SF",W70&lt;&gt;""),
    AND(Y70&lt;&gt;"NA",Y70&lt;&gt;"C",Y70&lt;&gt;"NC",Y70&lt;&gt;"SF",Y70&lt;&gt;""),
    AND(AA70&lt;&gt;"NA",AA70&lt;&gt;"C",AA70&lt;&gt;"NC",AA70&lt;&gt;"SF",AA70&lt;&gt;""),
    AND(AC70&lt;&gt;"NA",AC70&lt;&gt;"C",AC70&lt;&gt;"NC",AC70&lt;&gt;"SF",AC70&lt;&gt;"")
),"FALSO",
IF(AND(O70="NA",Q70="NA",S70="NA",U70="NA",W70="NA",Y70="NA",AA70="NA",AC70="NA"),"NA",
IF(OR(O70="NC",Q70="NC",S70="NC",U70="NC",W70="NC",Y70="NC",AA70="NC",AC70="NC",
       O70="SF",Q70="SF",S70="SF",U70="SF",W70="SF",Y70="SF",AA70="SF",AC70="SF"),"NC",
IF(SUM(IF(O70="C",1,0),IF(Q70="C",1,0),IF(S70="C",1,0),IF(U70="C",1,0),IF(W70="C",1,0),IF(Y70="C",1,0),IF(AA70="C",1,0),IF(AC70="C",1,0))=1,"C","C")))))</f>
        <v>NA</v>
      </c>
      <c r="AG70" s="93" t="str">
        <f>IF(AND(AE70="C",AF70="C"),"UTILIZOU O PDA CORRETAMENTE",IF(AND(AE70="C",AF70="NC"),"UTILIZOU O PDA CORRETAMENTE. NÃO HÁ FOTOS DE TODAS AS ETAPAS",IF(AND(AE70="NC",AF70="NC"),"NÃO UTILIZOU O PDA",IF(AND(AE70="NA",AF70="NA"),"NÃO AVALIADO POR FALHA DE SINCRONISMO"))))</f>
        <v>NÃO AVALIADO POR FALHA DE SINCRONISMO</v>
      </c>
      <c r="AH70" s="9" t="s">
        <v>60</v>
      </c>
      <c r="AI70" s="149" t="str">
        <f>E70</f>
        <v>SÃO PAULO</v>
      </c>
      <c r="AJ70" s="150" t="s">
        <v>6</v>
      </c>
    </row>
    <row r="71" spans="1:36" ht="30" customHeight="1">
      <c r="A71" s="162" t="s">
        <v>201</v>
      </c>
      <c r="B71" s="176">
        <v>2618605833</v>
      </c>
      <c r="C71" s="176" t="s">
        <v>142</v>
      </c>
      <c r="D71" s="176" t="s">
        <v>68</v>
      </c>
      <c r="E71" s="176" t="s">
        <v>5</v>
      </c>
      <c r="F71" s="176" t="s">
        <v>1316</v>
      </c>
      <c r="G71" s="176">
        <v>52</v>
      </c>
      <c r="H71" s="176" t="s">
        <v>212</v>
      </c>
      <c r="I71" s="176" t="s">
        <v>390</v>
      </c>
      <c r="J71" s="176" t="s">
        <v>2148</v>
      </c>
      <c r="K71" s="176" t="s">
        <v>2155</v>
      </c>
      <c r="L71" s="204">
        <v>46157.365972222222</v>
      </c>
      <c r="M71" s="204">
        <v>46157.380555555559</v>
      </c>
      <c r="N71" s="176" t="s">
        <v>2156</v>
      </c>
      <c r="O71" s="154" t="s">
        <v>207</v>
      </c>
      <c r="P71" s="90"/>
      <c r="Q71" s="144" t="s">
        <v>207</v>
      </c>
      <c r="R71" s="90"/>
      <c r="S71" s="144" t="s">
        <v>207</v>
      </c>
      <c r="T71" s="90"/>
      <c r="U71" s="144" t="s">
        <v>207</v>
      </c>
      <c r="V71" s="90"/>
      <c r="W71" s="144" t="s">
        <v>207</v>
      </c>
      <c r="X71" s="90"/>
      <c r="Y71" s="144" t="s">
        <v>230</v>
      </c>
      <c r="Z71" s="90"/>
      <c r="AA71" s="144" t="s">
        <v>207</v>
      </c>
      <c r="AB71" s="62"/>
      <c r="AC71" s="144" t="s">
        <v>207</v>
      </c>
      <c r="AD71" s="62"/>
      <c r="AE71" s="144" t="s">
        <v>207</v>
      </c>
      <c r="AF71" s="196" t="str">
        <f>IF(AND(O71="",Q71="",S71="",U71="",W71="",Y71="",AA71="",AC71=""),"",
IF(OR(    AND(O71&lt;&gt;"NA",O71&lt;&gt;"C",O71&lt;&gt;"NC",O71&lt;&gt;"SF",O71&lt;&gt;""),
    AND(Q71&lt;&gt;"NA",Q71&lt;&gt;"C",Q71&lt;&gt;"NC",Q71&lt;&gt;"SF",Q71&lt;&gt;""),
    AND(S71&lt;&gt;"NA",S71&lt;&gt;"C",S71&lt;&gt;"NC",S71&lt;&gt;"SF",S71&lt;&gt;""),
    AND(U71&lt;&gt;"NA",U71&lt;&gt;"C",U71&lt;&gt;"NC",U71&lt;&gt;"SF",U71&lt;&gt;""),
    AND(W71&lt;&gt;"NA",W71&lt;&gt;"C",W71&lt;&gt;"NC",W71&lt;&gt;"SF",W71&lt;&gt;""),
    AND(Y71&lt;&gt;"NA",Y71&lt;&gt;"C",Y71&lt;&gt;"NC",Y71&lt;&gt;"SF",Y71&lt;&gt;""),
    AND(AA71&lt;&gt;"NA",AA71&lt;&gt;"C",AA71&lt;&gt;"NC",AA71&lt;&gt;"SF",AA71&lt;&gt;""),
    AND(AC71&lt;&gt;"NA",AC71&lt;&gt;"C",AC71&lt;&gt;"NC",AC71&lt;&gt;"SF",AC71&lt;&gt;"")
),"FALSO",
IF(AND(O71="NA",Q71="NA",S71="NA",U71="NA",W71="NA",Y71="NA",AA71="NA",AC71="NA"),"NA",
IF(OR(O71="NC",Q71="NC",S71="NC",U71="NC",W71="NC",Y71="NC",AA71="NC",AC71="NC",
       O71="SF",Q71="SF",S71="SF",U71="SF",W71="SF",Y71="SF",AA71="SF",AC71="SF"),"NC",
IF(SUM(IF(O71="C",1,0),IF(Q71="C",1,0),IF(S71="C",1,0),IF(U71="C",1,0),IF(W71="C",1,0),IF(Y71="C",1,0),IF(AA71="C",1,0),IF(AC71="C",1,0))=1,"C","C")))))</f>
        <v>NC</v>
      </c>
      <c r="AG71" s="93" t="str">
        <f>IF(AND(AE71="C",AF71="C"),"UTILIZOU O PDA CORRETAMENTE",IF(AND(AE71="C",AF71="NC"),"UTILIZOU O PDA CORRETAMENTE. NÃO HÁ FOTOS DE TODAS AS ETAPAS",IF(AND(AE71="NC",AF71="NC"),"NÃO UTILIZOU O PDA",IF(AND(AE71="NA",AF71="NA"),"NÃO AVALIADO POR FALHA DE SINCRONISMO"))))</f>
        <v>UTILIZOU O PDA CORRETAMENTE. NÃO HÁ FOTOS DE TODAS AS ETAPAS</v>
      </c>
      <c r="AH71" s="9" t="s">
        <v>60</v>
      </c>
      <c r="AI71" s="149" t="str">
        <f>E71</f>
        <v>SÃO PAULO</v>
      </c>
      <c r="AJ71" s="150" t="s">
        <v>6</v>
      </c>
    </row>
    <row r="72" spans="1:36" ht="30" customHeight="1">
      <c r="A72" s="162" t="s">
        <v>201</v>
      </c>
      <c r="B72" s="176">
        <v>2619136043</v>
      </c>
      <c r="C72" s="176" t="s">
        <v>141</v>
      </c>
      <c r="D72" s="176" t="s">
        <v>68</v>
      </c>
      <c r="E72" s="176" t="s">
        <v>5</v>
      </c>
      <c r="F72" s="176" t="s">
        <v>365</v>
      </c>
      <c r="G72" s="176">
        <v>872</v>
      </c>
      <c r="H72" s="176"/>
      <c r="I72" s="176" t="s">
        <v>316</v>
      </c>
      <c r="J72" s="176" t="s">
        <v>2150</v>
      </c>
      <c r="K72" s="176"/>
      <c r="L72" s="204">
        <v>46270.34652777778</v>
      </c>
      <c r="M72" s="204">
        <v>46270.354861111111</v>
      </c>
      <c r="N72" s="176" t="s">
        <v>2149</v>
      </c>
      <c r="O72" s="154" t="s">
        <v>207</v>
      </c>
      <c r="P72" s="90"/>
      <c r="Q72" s="144" t="s">
        <v>207</v>
      </c>
      <c r="R72" s="90"/>
      <c r="S72" s="144" t="s">
        <v>207</v>
      </c>
      <c r="T72" s="90"/>
      <c r="U72" s="144" t="s">
        <v>207</v>
      </c>
      <c r="V72" s="90"/>
      <c r="W72" s="144" t="s">
        <v>207</v>
      </c>
      <c r="X72" s="90"/>
      <c r="Y72" s="144" t="s">
        <v>207</v>
      </c>
      <c r="Z72" s="90"/>
      <c r="AA72" s="144" t="s">
        <v>230</v>
      </c>
      <c r="AB72" s="62"/>
      <c r="AC72" s="144" t="s">
        <v>207</v>
      </c>
      <c r="AD72" s="62"/>
      <c r="AE72" s="144" t="s">
        <v>207</v>
      </c>
      <c r="AF72" s="196" t="str">
        <f>IF(AND(O72="",Q72="",S72="",U72="",W72="",Y72="",AA72="",AC72=""),"",
IF(OR(    AND(O72&lt;&gt;"NA",O72&lt;&gt;"C",O72&lt;&gt;"NC",O72&lt;&gt;"SF",O72&lt;&gt;""),
    AND(Q72&lt;&gt;"NA",Q72&lt;&gt;"C",Q72&lt;&gt;"NC",Q72&lt;&gt;"SF",Q72&lt;&gt;""),
    AND(S72&lt;&gt;"NA",S72&lt;&gt;"C",S72&lt;&gt;"NC",S72&lt;&gt;"SF",S72&lt;&gt;""),
    AND(U72&lt;&gt;"NA",U72&lt;&gt;"C",U72&lt;&gt;"NC",U72&lt;&gt;"SF",U72&lt;&gt;""),
    AND(W72&lt;&gt;"NA",W72&lt;&gt;"C",W72&lt;&gt;"NC",W72&lt;&gt;"SF",W72&lt;&gt;""),
    AND(Y72&lt;&gt;"NA",Y72&lt;&gt;"C",Y72&lt;&gt;"NC",Y72&lt;&gt;"SF",Y72&lt;&gt;""),
    AND(AA72&lt;&gt;"NA",AA72&lt;&gt;"C",AA72&lt;&gt;"NC",AA72&lt;&gt;"SF",AA72&lt;&gt;""),
    AND(AC72&lt;&gt;"NA",AC72&lt;&gt;"C",AC72&lt;&gt;"NC",AC72&lt;&gt;"SF",AC72&lt;&gt;"")
),"FALSO",
IF(AND(O72="NA",Q72="NA",S72="NA",U72="NA",W72="NA",Y72="NA",AA72="NA",AC72="NA"),"NA",
IF(OR(O72="NC",Q72="NC",S72="NC",U72="NC",W72="NC",Y72="NC",AA72="NC",AC72="NC",
       O72="SF",Q72="SF",S72="SF",U72="SF",W72="SF",Y72="SF",AA72="SF",AC72="SF"),"NC",
IF(SUM(IF(O72="C",1,0),IF(Q72="C",1,0),IF(S72="C",1,0),IF(U72="C",1,0),IF(W72="C",1,0),IF(Y72="C",1,0),IF(AA72="C",1,0),IF(AC72="C",1,0))=1,"C","C")))))</f>
        <v>NC</v>
      </c>
      <c r="AG72" s="93" t="str">
        <f>IF(AND(AE72="C",AF72="C"),"UTILIZOU O PDA CORRETAMENTE",IF(AND(AE72="C",AF72="NC"),"UTILIZOU O PDA CORRETAMENTE. NÃO HÁ FOTOS DE TODAS AS ETAPAS",IF(AND(AE72="NC",AF72="NC"),"NÃO UTILIZOU O PDA",IF(AND(AE72="NA",AF72="NA"),"NÃO AVALIADO POR FALHA DE SINCRONISMO"))))</f>
        <v>UTILIZOU O PDA CORRETAMENTE. NÃO HÁ FOTOS DE TODAS AS ETAPAS</v>
      </c>
      <c r="AH72" s="9" t="s">
        <v>60</v>
      </c>
      <c r="AI72" s="149" t="str">
        <f>E72</f>
        <v>SÃO PAULO</v>
      </c>
      <c r="AJ72" s="150" t="s">
        <v>6</v>
      </c>
    </row>
    <row r="73" spans="1:36" ht="30" customHeight="1">
      <c r="A73" s="162" t="s">
        <v>201</v>
      </c>
      <c r="B73" s="176">
        <v>2620719768</v>
      </c>
      <c r="C73" s="176" t="s">
        <v>141</v>
      </c>
      <c r="D73" s="176" t="s">
        <v>68</v>
      </c>
      <c r="E73" s="176" t="s">
        <v>5</v>
      </c>
      <c r="F73" s="176" t="s">
        <v>365</v>
      </c>
      <c r="G73" s="176">
        <v>141</v>
      </c>
      <c r="H73" s="176" t="s">
        <v>217</v>
      </c>
      <c r="I73" s="176" t="s">
        <v>316</v>
      </c>
      <c r="J73" s="176" t="s">
        <v>2150</v>
      </c>
      <c r="K73" s="176" t="s">
        <v>217</v>
      </c>
      <c r="L73" s="204">
        <v>46161.339583333334</v>
      </c>
      <c r="M73" s="204">
        <v>46161.375</v>
      </c>
      <c r="N73" s="176" t="s">
        <v>2149</v>
      </c>
      <c r="O73" s="154" t="s">
        <v>207</v>
      </c>
      <c r="P73" s="90"/>
      <c r="Q73" s="144" t="s">
        <v>207</v>
      </c>
      <c r="R73" s="90"/>
      <c r="S73" s="144" t="s">
        <v>207</v>
      </c>
      <c r="T73" s="90"/>
      <c r="U73" s="144" t="s">
        <v>207</v>
      </c>
      <c r="V73" s="90"/>
      <c r="W73" s="144" t="s">
        <v>207</v>
      </c>
      <c r="X73" s="90"/>
      <c r="Y73" s="144" t="s">
        <v>207</v>
      </c>
      <c r="Z73" s="90"/>
      <c r="AA73" s="144" t="s">
        <v>207</v>
      </c>
      <c r="AB73" s="62"/>
      <c r="AC73" s="144" t="s">
        <v>207</v>
      </c>
      <c r="AD73" s="62"/>
      <c r="AE73" s="144" t="s">
        <v>207</v>
      </c>
      <c r="AF73" s="196" t="str">
        <f>IF(AND(O73="",Q73="",S73="",U73="",W73="",Y73="",AA73="",AC73=""),"",
IF(OR(    AND(O73&lt;&gt;"NA",O73&lt;&gt;"C",O73&lt;&gt;"NC",O73&lt;&gt;"SF",O73&lt;&gt;""),
    AND(Q73&lt;&gt;"NA",Q73&lt;&gt;"C",Q73&lt;&gt;"NC",Q73&lt;&gt;"SF",Q73&lt;&gt;""),
    AND(S73&lt;&gt;"NA",S73&lt;&gt;"C",S73&lt;&gt;"NC",S73&lt;&gt;"SF",S73&lt;&gt;""),
    AND(U73&lt;&gt;"NA",U73&lt;&gt;"C",U73&lt;&gt;"NC",U73&lt;&gt;"SF",U73&lt;&gt;""),
    AND(W73&lt;&gt;"NA",W73&lt;&gt;"C",W73&lt;&gt;"NC",W73&lt;&gt;"SF",W73&lt;&gt;""),
    AND(Y73&lt;&gt;"NA",Y73&lt;&gt;"C",Y73&lt;&gt;"NC",Y73&lt;&gt;"SF",Y73&lt;&gt;""),
    AND(AA73&lt;&gt;"NA",AA73&lt;&gt;"C",AA73&lt;&gt;"NC",AA73&lt;&gt;"SF",AA73&lt;&gt;""),
    AND(AC73&lt;&gt;"NA",AC73&lt;&gt;"C",AC73&lt;&gt;"NC",AC73&lt;&gt;"SF",AC73&lt;&gt;"")
),"FALSO",
IF(AND(O73="NA",Q73="NA",S73="NA",U73="NA",W73="NA",Y73="NA",AA73="NA",AC73="NA"),"NA",
IF(OR(O73="NC",Q73="NC",S73="NC",U73="NC",W73="NC",Y73="NC",AA73="NC",AC73="NC",
       O73="SF",Q73="SF",S73="SF",U73="SF",W73="SF",Y73="SF",AA73="SF",AC73="SF"),"NC",
IF(SUM(IF(O73="C",1,0),IF(Q73="C",1,0),IF(S73="C",1,0),IF(U73="C",1,0),IF(W73="C",1,0),IF(Y73="C",1,0),IF(AA73="C",1,0),IF(AC73="C",1,0))=1,"C","C")))))</f>
        <v>C</v>
      </c>
      <c r="AG73" s="93" t="str">
        <f>IF(AND(AE73="C",AF73="C"),"UTILIZOU O PDA CORRETAMENTE",IF(AND(AE73="C",AF73="NC"),"UTILIZOU O PDA CORRETAMENTE. NÃO HÁ FOTOS DE TODAS AS ETAPAS",IF(AND(AE73="NC",AF73="NC"),"NÃO UTILIZOU O PDA",IF(AND(AE73="NA",AF73="NA"),"NÃO AVALIADO POR FALHA DE SINCRONISMO"))))</f>
        <v>UTILIZOU O PDA CORRETAMENTE</v>
      </c>
      <c r="AH73" s="9" t="s">
        <v>60</v>
      </c>
      <c r="AI73" s="149" t="str">
        <f>E73</f>
        <v>SÃO PAULO</v>
      </c>
      <c r="AJ73" s="150" t="s">
        <v>6</v>
      </c>
    </row>
    <row r="74" spans="1:36" ht="30" customHeight="1">
      <c r="A74" s="218" t="s">
        <v>201</v>
      </c>
      <c r="B74" s="208">
        <v>2621044766</v>
      </c>
      <c r="C74" s="208" t="s">
        <v>141</v>
      </c>
      <c r="D74" s="208" t="s">
        <v>68</v>
      </c>
      <c r="E74" s="208" t="s">
        <v>5</v>
      </c>
      <c r="F74" s="208" t="s">
        <v>1403</v>
      </c>
      <c r="G74" s="208">
        <v>167</v>
      </c>
      <c r="H74" s="208" t="s">
        <v>217</v>
      </c>
      <c r="I74" s="208" t="s">
        <v>586</v>
      </c>
      <c r="J74" s="208" t="s">
        <v>2150</v>
      </c>
      <c r="K74" s="208" t="s">
        <v>217</v>
      </c>
      <c r="L74" s="239">
        <v>46163.473611111112</v>
      </c>
      <c r="M74" s="239">
        <v>46163.486805555556</v>
      </c>
      <c r="N74" s="208" t="s">
        <v>2149</v>
      </c>
      <c r="O74" s="275" t="s">
        <v>62</v>
      </c>
      <c r="P74" s="241"/>
      <c r="Q74" s="242" t="s">
        <v>62</v>
      </c>
      <c r="R74" s="241"/>
      <c r="S74" s="242" t="s">
        <v>62</v>
      </c>
      <c r="T74" s="241"/>
      <c r="U74" s="242" t="s">
        <v>62</v>
      </c>
      <c r="V74" s="241"/>
      <c r="W74" s="242" t="s">
        <v>62</v>
      </c>
      <c r="X74" s="241"/>
      <c r="Y74" s="242" t="s">
        <v>62</v>
      </c>
      <c r="Z74" s="241"/>
      <c r="AA74" s="242" t="s">
        <v>62</v>
      </c>
      <c r="AB74" s="261"/>
      <c r="AC74" s="242" t="s">
        <v>62</v>
      </c>
      <c r="AD74" s="261"/>
      <c r="AE74" s="242" t="s">
        <v>62</v>
      </c>
      <c r="AF74" s="262" t="str">
        <f>IF(AND(O74="",Q74="",S74="",U74="",W74="",Y74="",AA74="",AC74=""),"",
IF(OR(    AND(O74&lt;&gt;"NA",O74&lt;&gt;"C",O74&lt;&gt;"NC",O74&lt;&gt;"SF",O74&lt;&gt;""),
    AND(Q74&lt;&gt;"NA",Q74&lt;&gt;"C",Q74&lt;&gt;"NC",Q74&lt;&gt;"SF",Q74&lt;&gt;""),
    AND(S74&lt;&gt;"NA",S74&lt;&gt;"C",S74&lt;&gt;"NC",S74&lt;&gt;"SF",S74&lt;&gt;""),
    AND(U74&lt;&gt;"NA",U74&lt;&gt;"C",U74&lt;&gt;"NC",U74&lt;&gt;"SF",U74&lt;&gt;""),
    AND(W74&lt;&gt;"NA",W74&lt;&gt;"C",W74&lt;&gt;"NC",W74&lt;&gt;"SF",W74&lt;&gt;""),
    AND(Y74&lt;&gt;"NA",Y74&lt;&gt;"C",Y74&lt;&gt;"NC",Y74&lt;&gt;"SF",Y74&lt;&gt;""),
    AND(AA74&lt;&gt;"NA",AA74&lt;&gt;"C",AA74&lt;&gt;"NC",AA74&lt;&gt;"SF",AA74&lt;&gt;""),
    AND(AC74&lt;&gt;"NA",AC74&lt;&gt;"C",AC74&lt;&gt;"NC",AC74&lt;&gt;"SF",AC74&lt;&gt;"")
),"FALSO",
IF(AND(O74="NA",Q74="NA",S74="NA",U74="NA",W74="NA",Y74="NA",AA74="NA",AC74="NA"),"NA",
IF(OR(O74="NC",Q74="NC",S74="NC",U74="NC",W74="NC",Y74="NC",AA74="NC",AC74="NC",
       O74="SF",Q74="SF",S74="SF",U74="SF",W74="SF",Y74="SF",AA74="SF",AC74="SF"),"NC",
IF(SUM(IF(O74="C",1,0),IF(Q74="C",1,0),IF(S74="C",1,0),IF(U74="C",1,0),IF(W74="C",1,0),IF(Y74="C",1,0),IF(AA74="C",1,0),IF(AC74="C",1,0))=1,"C","C")))))</f>
        <v>NA</v>
      </c>
      <c r="AG74" s="263" t="str">
        <f>IF(AND(AE74="C",AF74="C"),"UTILIZOU O PDA CORRETAMENTE",IF(AND(AE74="C",AF74="NC"),"UTILIZOU O PDA CORRETAMENTE. NÃO HÁ FOTOS DE TODAS AS ETAPAS",IF(AND(AE74="NC",AF74="NC"),"NÃO UTILIZOU O PDA",IF(AND(AE74="NA",AF74="NA"),"NÃO AVALIADO POR FALHA DE SINCRONISMO"))))</f>
        <v>NÃO AVALIADO POR FALHA DE SINCRONISMO</v>
      </c>
      <c r="AH74" s="264" t="s">
        <v>60</v>
      </c>
      <c r="AI74" s="246" t="str">
        <f>E74</f>
        <v>SÃO PAULO</v>
      </c>
      <c r="AJ74" s="245" t="s">
        <v>6</v>
      </c>
    </row>
    <row r="75" spans="1:36" ht="30" customHeight="1">
      <c r="A75" s="162" t="s">
        <v>201</v>
      </c>
      <c r="B75" s="176">
        <v>2619463200</v>
      </c>
      <c r="C75" s="176" t="s">
        <v>141</v>
      </c>
      <c r="D75" s="176" t="s">
        <v>68</v>
      </c>
      <c r="E75" s="176" t="s">
        <v>5</v>
      </c>
      <c r="F75" s="176" t="s">
        <v>1374</v>
      </c>
      <c r="G75" s="176">
        <v>336</v>
      </c>
      <c r="H75" s="176"/>
      <c r="I75" s="176" t="s">
        <v>390</v>
      </c>
      <c r="J75" s="176" t="s">
        <v>2150</v>
      </c>
      <c r="K75" s="176"/>
      <c r="L75" s="204">
        <v>46154.590277777781</v>
      </c>
      <c r="M75" s="204">
        <v>46154.601388888892</v>
      </c>
      <c r="N75" s="176" t="s">
        <v>2156</v>
      </c>
      <c r="O75" s="154" t="s">
        <v>207</v>
      </c>
      <c r="P75" s="56"/>
      <c r="Q75" s="143" t="s">
        <v>207</v>
      </c>
      <c r="R75" s="56"/>
      <c r="S75" s="143" t="s">
        <v>207</v>
      </c>
      <c r="T75" s="56"/>
      <c r="U75" s="143" t="s">
        <v>207</v>
      </c>
      <c r="V75" s="56"/>
      <c r="W75" s="143" t="s">
        <v>207</v>
      </c>
      <c r="X75" s="56"/>
      <c r="Y75" s="143" t="s">
        <v>207</v>
      </c>
      <c r="Z75" s="56"/>
      <c r="AA75" s="143" t="s">
        <v>207</v>
      </c>
      <c r="AB75" s="152"/>
      <c r="AC75" s="143" t="s">
        <v>207</v>
      </c>
      <c r="AD75" s="152"/>
      <c r="AE75" s="143" t="s">
        <v>207</v>
      </c>
      <c r="AF75" s="196" t="str">
        <f>IF(AND(O75="",Q75="",S75="",U75="",W75="",Y75="",AA75="",AC75=""),"",
IF(OR(    AND(O75&lt;&gt;"NA",O75&lt;&gt;"C",O75&lt;&gt;"NC",O75&lt;&gt;"SF",O75&lt;&gt;""),
    AND(Q75&lt;&gt;"NA",Q75&lt;&gt;"C",Q75&lt;&gt;"NC",Q75&lt;&gt;"SF",Q75&lt;&gt;""),
    AND(S75&lt;&gt;"NA",S75&lt;&gt;"C",S75&lt;&gt;"NC",S75&lt;&gt;"SF",S75&lt;&gt;""),
    AND(U75&lt;&gt;"NA",U75&lt;&gt;"C",U75&lt;&gt;"NC",U75&lt;&gt;"SF",U75&lt;&gt;""),
    AND(W75&lt;&gt;"NA",W75&lt;&gt;"C",W75&lt;&gt;"NC",W75&lt;&gt;"SF",W75&lt;&gt;""),
    AND(Y75&lt;&gt;"NA",Y75&lt;&gt;"C",Y75&lt;&gt;"NC",Y75&lt;&gt;"SF",Y75&lt;&gt;""),
    AND(AA75&lt;&gt;"NA",AA75&lt;&gt;"C",AA75&lt;&gt;"NC",AA75&lt;&gt;"SF",AA75&lt;&gt;""),
    AND(AC75&lt;&gt;"NA",AC75&lt;&gt;"C",AC75&lt;&gt;"NC",AC75&lt;&gt;"SF",AC75&lt;&gt;"")
),"FALSO",
IF(AND(O75="NA",Q75="NA",S75="NA",U75="NA",W75="NA",Y75="NA",AA75="NA",AC75="NA"),"NA",
IF(OR(O75="NC",Q75="NC",S75="NC",U75="NC",W75="NC",Y75="NC",AA75="NC",AC75="NC",
       O75="SF",Q75="SF",S75="SF",U75="SF",W75="SF",Y75="SF",AA75="SF",AC75="SF"),"NC",
IF(SUM(IF(O75="C",1,0),IF(Q75="C",1,0),IF(S75="C",1,0),IF(U75="C",1,0),IF(W75="C",1,0),IF(Y75="C",1,0),IF(AA75="C",1,0),IF(AC75="C",1,0))=1,"C","C")))))</f>
        <v>C</v>
      </c>
      <c r="AG75" s="93" t="str">
        <f>IF(AND(AE75="C",AF75="C"),"UTILIZOU O PDA CORRETAMENTE",IF(AND(AE75="C",AF75="NC"),"UTILIZOU O PDA CORRETAMENTE. NÃO HÁ FOTOS DE TODAS AS ETAPAS",IF(AND(AE75="NC",AF75="NC"),"NÃO UTILIZOU O PDA",IF(AND(AE75="NA",AF75="NA"),"NÃO AVALIADO POR FALHA DE SINCRONISMO"))))</f>
        <v>UTILIZOU O PDA CORRETAMENTE</v>
      </c>
      <c r="AH75" s="160" t="s">
        <v>60</v>
      </c>
      <c r="AI75" s="149" t="str">
        <f>E75</f>
        <v>SÃO PAULO</v>
      </c>
      <c r="AJ75" s="150" t="s">
        <v>6</v>
      </c>
    </row>
    <row r="76" spans="1:36" ht="30" customHeight="1">
      <c r="A76" s="162" t="s">
        <v>201</v>
      </c>
      <c r="B76" s="176">
        <v>2620530264</v>
      </c>
      <c r="C76" s="176" t="s">
        <v>139</v>
      </c>
      <c r="D76" s="176" t="s">
        <v>68</v>
      </c>
      <c r="E76" s="176" t="s">
        <v>5</v>
      </c>
      <c r="F76" s="176" t="s">
        <v>1374</v>
      </c>
      <c r="G76" s="176">
        <v>32</v>
      </c>
      <c r="H76" s="176" t="s">
        <v>217</v>
      </c>
      <c r="I76" s="176" t="s">
        <v>390</v>
      </c>
      <c r="J76" s="176" t="s">
        <v>2150</v>
      </c>
      <c r="K76" s="176" t="s">
        <v>217</v>
      </c>
      <c r="L76" s="204">
        <v>46161.524305555555</v>
      </c>
      <c r="M76" s="204">
        <v>46161.529861111114</v>
      </c>
      <c r="N76" s="176" t="s">
        <v>2156</v>
      </c>
      <c r="O76" s="154" t="s">
        <v>207</v>
      </c>
      <c r="P76" s="56"/>
      <c r="Q76" s="143" t="s">
        <v>207</v>
      </c>
      <c r="R76" s="56"/>
      <c r="S76" s="143" t="s">
        <v>207</v>
      </c>
      <c r="T76" s="56"/>
      <c r="U76" s="143" t="s">
        <v>207</v>
      </c>
      <c r="V76" s="56"/>
      <c r="W76" s="143" t="s">
        <v>207</v>
      </c>
      <c r="X76" s="56"/>
      <c r="Y76" s="143" t="s">
        <v>230</v>
      </c>
      <c r="Z76" s="56"/>
      <c r="AA76" s="143" t="s">
        <v>207</v>
      </c>
      <c r="AB76" s="152"/>
      <c r="AC76" s="143" t="s">
        <v>207</v>
      </c>
      <c r="AD76" s="152"/>
      <c r="AE76" s="143" t="s">
        <v>207</v>
      </c>
      <c r="AF76" s="196" t="str">
        <f>IF(AND(O76="",Q76="",S76="",U76="",W76="",Y76="",AA76="",AC76=""),"",
IF(OR(    AND(O76&lt;&gt;"NA",O76&lt;&gt;"C",O76&lt;&gt;"NC",O76&lt;&gt;"SF",O76&lt;&gt;""),
    AND(Q76&lt;&gt;"NA",Q76&lt;&gt;"C",Q76&lt;&gt;"NC",Q76&lt;&gt;"SF",Q76&lt;&gt;""),
    AND(S76&lt;&gt;"NA",S76&lt;&gt;"C",S76&lt;&gt;"NC",S76&lt;&gt;"SF",S76&lt;&gt;""),
    AND(U76&lt;&gt;"NA",U76&lt;&gt;"C",U76&lt;&gt;"NC",U76&lt;&gt;"SF",U76&lt;&gt;""),
    AND(W76&lt;&gt;"NA",W76&lt;&gt;"C",W76&lt;&gt;"NC",W76&lt;&gt;"SF",W76&lt;&gt;""),
    AND(Y76&lt;&gt;"NA",Y76&lt;&gt;"C",Y76&lt;&gt;"NC",Y76&lt;&gt;"SF",Y76&lt;&gt;""),
    AND(AA76&lt;&gt;"NA",AA76&lt;&gt;"C",AA76&lt;&gt;"NC",AA76&lt;&gt;"SF",AA76&lt;&gt;""),
    AND(AC76&lt;&gt;"NA",AC76&lt;&gt;"C",AC76&lt;&gt;"NC",AC76&lt;&gt;"SF",AC76&lt;&gt;"")
),"FALSO",
IF(AND(O76="NA",Q76="NA",S76="NA",U76="NA",W76="NA",Y76="NA",AA76="NA",AC76="NA"),"NA",
IF(OR(O76="NC",Q76="NC",S76="NC",U76="NC",W76="NC",Y76="NC",AA76="NC",AC76="NC",
       O76="SF",Q76="SF",S76="SF",U76="SF",W76="SF",Y76="SF",AA76="SF",AC76="SF"),"NC",
IF(SUM(IF(O76="C",1,0),IF(Q76="C",1,0),IF(S76="C",1,0),IF(U76="C",1,0),IF(W76="C",1,0),IF(Y76="C",1,0),IF(AA76="C",1,0),IF(AC76="C",1,0))=1,"C","C")))))</f>
        <v>NC</v>
      </c>
      <c r="AG76" s="93" t="str">
        <f>IF(AND(AE76="C",AF76="C"),"UTILIZOU O PDA CORRETAMENTE",IF(AND(AE76="C",AF76="NC"),"UTILIZOU O PDA CORRETAMENTE. NÃO HÁ FOTOS DE TODAS AS ETAPAS",IF(AND(AE76="NC",AF76="NC"),"NÃO UTILIZOU O PDA",IF(AND(AE76="NA",AF76="NA"),"NÃO AVALIADO POR FALHA DE SINCRONISMO"))))</f>
        <v>UTILIZOU O PDA CORRETAMENTE. NÃO HÁ FOTOS DE TODAS AS ETAPAS</v>
      </c>
      <c r="AH76" s="160" t="s">
        <v>60</v>
      </c>
      <c r="AI76" s="149" t="str">
        <f>E76</f>
        <v>SÃO PAULO</v>
      </c>
      <c r="AJ76" s="150" t="s">
        <v>6</v>
      </c>
    </row>
    <row r="77" spans="1:36" ht="30" customHeight="1">
      <c r="A77" s="162" t="s">
        <v>201</v>
      </c>
      <c r="B77" s="176">
        <v>2620186708</v>
      </c>
      <c r="C77" s="176" t="s">
        <v>139</v>
      </c>
      <c r="D77" s="176" t="s">
        <v>68</v>
      </c>
      <c r="E77" s="176" t="s">
        <v>5</v>
      </c>
      <c r="F77" s="176" t="s">
        <v>1319</v>
      </c>
      <c r="G77" s="176">
        <v>288</v>
      </c>
      <c r="H77" s="176" t="s">
        <v>203</v>
      </c>
      <c r="I77" s="176" t="s">
        <v>864</v>
      </c>
      <c r="J77" s="176" t="s">
        <v>2150</v>
      </c>
      <c r="K77" s="176"/>
      <c r="L77" s="204">
        <v>46157.579861111109</v>
      </c>
      <c r="M77" s="204">
        <v>46157.59097222222</v>
      </c>
      <c r="N77" s="176" t="s">
        <v>2149</v>
      </c>
      <c r="O77" s="154" t="s">
        <v>207</v>
      </c>
      <c r="P77" s="90"/>
      <c r="Q77" s="144" t="s">
        <v>207</v>
      </c>
      <c r="R77" s="90"/>
      <c r="S77" s="144" t="s">
        <v>207</v>
      </c>
      <c r="T77" s="90"/>
      <c r="U77" s="144" t="s">
        <v>207</v>
      </c>
      <c r="V77" s="90"/>
      <c r="W77" s="144" t="s">
        <v>207</v>
      </c>
      <c r="X77" s="90"/>
      <c r="Y77" s="144" t="s">
        <v>207</v>
      </c>
      <c r="Z77" s="90"/>
      <c r="AA77" s="144" t="s">
        <v>207</v>
      </c>
      <c r="AB77" s="62"/>
      <c r="AC77" s="144" t="s">
        <v>207</v>
      </c>
      <c r="AD77" s="62"/>
      <c r="AE77" s="144" t="s">
        <v>207</v>
      </c>
      <c r="AF77" s="196" t="str">
        <f>IF(AND(O77="",Q77="",S77="",U77="",W77="",Y77="",AA77="",AC77=""),"",
IF(OR(    AND(O77&lt;&gt;"NA",O77&lt;&gt;"C",O77&lt;&gt;"NC",O77&lt;&gt;"SF",O77&lt;&gt;""),
    AND(Q77&lt;&gt;"NA",Q77&lt;&gt;"C",Q77&lt;&gt;"NC",Q77&lt;&gt;"SF",Q77&lt;&gt;""),
    AND(S77&lt;&gt;"NA",S77&lt;&gt;"C",S77&lt;&gt;"NC",S77&lt;&gt;"SF",S77&lt;&gt;""),
    AND(U77&lt;&gt;"NA",U77&lt;&gt;"C",U77&lt;&gt;"NC",U77&lt;&gt;"SF",U77&lt;&gt;""),
    AND(W77&lt;&gt;"NA",W77&lt;&gt;"C",W77&lt;&gt;"NC",W77&lt;&gt;"SF",W77&lt;&gt;""),
    AND(Y77&lt;&gt;"NA",Y77&lt;&gt;"C",Y77&lt;&gt;"NC",Y77&lt;&gt;"SF",Y77&lt;&gt;""),
    AND(AA77&lt;&gt;"NA",AA77&lt;&gt;"C",AA77&lt;&gt;"NC",AA77&lt;&gt;"SF",AA77&lt;&gt;""),
    AND(AC77&lt;&gt;"NA",AC77&lt;&gt;"C",AC77&lt;&gt;"NC",AC77&lt;&gt;"SF",AC77&lt;&gt;"")
),"FALSO",
IF(AND(O77="NA",Q77="NA",S77="NA",U77="NA",W77="NA",Y77="NA",AA77="NA",AC77="NA"),"NA",
IF(OR(O77="NC",Q77="NC",S77="NC",U77="NC",W77="NC",Y77="NC",AA77="NC",AC77="NC",
       O77="SF",Q77="SF",S77="SF",U77="SF",W77="SF",Y77="SF",AA77="SF",AC77="SF"),"NC",
IF(SUM(IF(O77="C",1,0),IF(Q77="C",1,0),IF(S77="C",1,0),IF(U77="C",1,0),IF(W77="C",1,0),IF(Y77="C",1,0),IF(AA77="C",1,0),IF(AC77="C",1,0))=1,"C","C")))))</f>
        <v>C</v>
      </c>
      <c r="AG77" s="93" t="str">
        <f>IF(AND(AE77="C",AF77="C"),"UTILIZOU O PDA CORRETAMENTE",IF(AND(AE77="C",AF77="NC"),"UTILIZOU O PDA CORRETAMENTE. NÃO HÁ FOTOS DE TODAS AS ETAPAS",IF(AND(AE77="NC",AF77="NC"),"NÃO UTILIZOU O PDA",IF(AND(AE77="NA",AF77="NA"),"NÃO AVALIADO POR FALHA DE SINCRONISMO"))))</f>
        <v>UTILIZOU O PDA CORRETAMENTE</v>
      </c>
      <c r="AH77" s="9" t="s">
        <v>60</v>
      </c>
      <c r="AI77" s="149" t="str">
        <f>E77</f>
        <v>SÃO PAULO</v>
      </c>
      <c r="AJ77" s="150" t="s">
        <v>6</v>
      </c>
    </row>
    <row r="78" spans="1:36" ht="30" customHeight="1">
      <c r="A78" s="162" t="s">
        <v>201</v>
      </c>
      <c r="B78" s="176">
        <v>2620186414</v>
      </c>
      <c r="C78" s="176" t="s">
        <v>141</v>
      </c>
      <c r="D78" s="176" t="s">
        <v>68</v>
      </c>
      <c r="E78" s="176" t="s">
        <v>5</v>
      </c>
      <c r="F78" s="176" t="s">
        <v>1319</v>
      </c>
      <c r="G78" s="176">
        <v>228</v>
      </c>
      <c r="H78" s="176" t="s">
        <v>217</v>
      </c>
      <c r="I78" s="176" t="s">
        <v>864</v>
      </c>
      <c r="J78" s="176" t="s">
        <v>2150</v>
      </c>
      <c r="K78" s="176" t="s">
        <v>2167</v>
      </c>
      <c r="L78" s="204">
        <v>46158.333333333336</v>
      </c>
      <c r="M78" s="204">
        <v>46158.354166666664</v>
      </c>
      <c r="N78" s="176" t="s">
        <v>2151</v>
      </c>
      <c r="O78" s="154" t="s">
        <v>62</v>
      </c>
      <c r="P78" s="90"/>
      <c r="Q78" s="144" t="s">
        <v>62</v>
      </c>
      <c r="R78" s="90"/>
      <c r="S78" s="144" t="s">
        <v>62</v>
      </c>
      <c r="T78" s="90"/>
      <c r="U78" s="144" t="s">
        <v>62</v>
      </c>
      <c r="V78" s="90"/>
      <c r="W78" s="144" t="s">
        <v>62</v>
      </c>
      <c r="X78" s="90"/>
      <c r="Y78" s="144" t="s">
        <v>62</v>
      </c>
      <c r="Z78" s="90"/>
      <c r="AA78" s="144" t="s">
        <v>62</v>
      </c>
      <c r="AB78" s="62"/>
      <c r="AC78" s="144" t="s">
        <v>62</v>
      </c>
      <c r="AD78" s="62"/>
      <c r="AE78" s="144" t="s">
        <v>62</v>
      </c>
      <c r="AF78" s="196" t="str">
        <f>IF(AND(O78="",Q78="",S78="",U78="",W78="",Y78="",AA78="",AC78=""),"",
IF(OR(    AND(O78&lt;&gt;"NA",O78&lt;&gt;"C",O78&lt;&gt;"NC",O78&lt;&gt;"SF",O78&lt;&gt;""),
    AND(Q78&lt;&gt;"NA",Q78&lt;&gt;"C",Q78&lt;&gt;"NC",Q78&lt;&gt;"SF",Q78&lt;&gt;""),
    AND(S78&lt;&gt;"NA",S78&lt;&gt;"C",S78&lt;&gt;"NC",S78&lt;&gt;"SF",S78&lt;&gt;""),
    AND(U78&lt;&gt;"NA",U78&lt;&gt;"C",U78&lt;&gt;"NC",U78&lt;&gt;"SF",U78&lt;&gt;""),
    AND(W78&lt;&gt;"NA",W78&lt;&gt;"C",W78&lt;&gt;"NC",W78&lt;&gt;"SF",W78&lt;&gt;""),
    AND(Y78&lt;&gt;"NA",Y78&lt;&gt;"C",Y78&lt;&gt;"NC",Y78&lt;&gt;"SF",Y78&lt;&gt;""),
    AND(AA78&lt;&gt;"NA",AA78&lt;&gt;"C",AA78&lt;&gt;"NC",AA78&lt;&gt;"SF",AA78&lt;&gt;""),
    AND(AC78&lt;&gt;"NA",AC78&lt;&gt;"C",AC78&lt;&gt;"NC",AC78&lt;&gt;"SF",AC78&lt;&gt;"")
),"FALSO",
IF(AND(O78="NA",Q78="NA",S78="NA",U78="NA",W78="NA",Y78="NA",AA78="NA",AC78="NA"),"NA",
IF(OR(O78="NC",Q78="NC",S78="NC",U78="NC",W78="NC",Y78="NC",AA78="NC",AC78="NC",
       O78="SF",Q78="SF",S78="SF",U78="SF",W78="SF",Y78="SF",AA78="SF",AC78="SF"),"NC",
IF(SUM(IF(O78="C",1,0),IF(Q78="C",1,0),IF(S78="C",1,0),IF(U78="C",1,0),IF(W78="C",1,0),IF(Y78="C",1,0),IF(AA78="C",1,0),IF(AC78="C",1,0))=1,"C","C")))))</f>
        <v>NA</v>
      </c>
      <c r="AG78" s="93" t="str">
        <f>IF(AND(AE78="C",AF78="C"),"UTILIZOU O PDA CORRETAMENTE",IF(AND(AE78="C",AF78="NC"),"UTILIZOU O PDA CORRETAMENTE. NÃO HÁ FOTOS DE TODAS AS ETAPAS",IF(AND(AE78="NC",AF78="NC"),"NÃO UTILIZOU O PDA",IF(AND(AE78="NA",AF78="NA"),"NÃO AVALIADO POR FALHA DE SINCRONISMO"))))</f>
        <v>NÃO AVALIADO POR FALHA DE SINCRONISMO</v>
      </c>
      <c r="AH78" s="9"/>
      <c r="AI78" s="149" t="str">
        <f>E78</f>
        <v>SÃO PAULO</v>
      </c>
      <c r="AJ78" s="150" t="s">
        <v>6</v>
      </c>
    </row>
    <row r="79" spans="1:36" ht="30" customHeight="1">
      <c r="A79" s="162" t="s">
        <v>201</v>
      </c>
      <c r="B79" s="176">
        <v>2620186470</v>
      </c>
      <c r="C79" s="176" t="s">
        <v>141</v>
      </c>
      <c r="D79" s="176" t="s">
        <v>68</v>
      </c>
      <c r="E79" s="176" t="s">
        <v>5</v>
      </c>
      <c r="F79" s="176" t="s">
        <v>1319</v>
      </c>
      <c r="G79" s="176">
        <v>241</v>
      </c>
      <c r="H79" s="176" t="s">
        <v>217</v>
      </c>
      <c r="I79" s="176" t="s">
        <v>864</v>
      </c>
      <c r="J79" s="176" t="s">
        <v>2150</v>
      </c>
      <c r="K79" s="176" t="s">
        <v>2167</v>
      </c>
      <c r="L79" s="204">
        <v>46158.333333333336</v>
      </c>
      <c r="M79" s="204">
        <v>46158.354166666664</v>
      </c>
      <c r="N79" s="176" t="s">
        <v>2151</v>
      </c>
      <c r="O79" s="154" t="s">
        <v>62</v>
      </c>
      <c r="P79" s="90"/>
      <c r="Q79" s="144" t="s">
        <v>62</v>
      </c>
      <c r="R79" s="90"/>
      <c r="S79" s="144" t="s">
        <v>62</v>
      </c>
      <c r="T79" s="90"/>
      <c r="U79" s="144" t="s">
        <v>62</v>
      </c>
      <c r="V79" s="90"/>
      <c r="W79" s="144" t="s">
        <v>62</v>
      </c>
      <c r="X79" s="90"/>
      <c r="Y79" s="144" t="s">
        <v>62</v>
      </c>
      <c r="Z79" s="90"/>
      <c r="AA79" s="144" t="s">
        <v>62</v>
      </c>
      <c r="AB79" s="62"/>
      <c r="AC79" s="144" t="s">
        <v>62</v>
      </c>
      <c r="AD79" s="62"/>
      <c r="AE79" s="144" t="s">
        <v>62</v>
      </c>
      <c r="AF79" s="196" t="str">
        <f>IF(AND(O79="",Q79="",S79="",U79="",W79="",Y79="",AA79="",AC79=""),"",
IF(OR(    AND(O79&lt;&gt;"NA",O79&lt;&gt;"C",O79&lt;&gt;"NC",O79&lt;&gt;"SF",O79&lt;&gt;""),
    AND(Q79&lt;&gt;"NA",Q79&lt;&gt;"C",Q79&lt;&gt;"NC",Q79&lt;&gt;"SF",Q79&lt;&gt;""),
    AND(S79&lt;&gt;"NA",S79&lt;&gt;"C",S79&lt;&gt;"NC",S79&lt;&gt;"SF",S79&lt;&gt;""),
    AND(U79&lt;&gt;"NA",U79&lt;&gt;"C",U79&lt;&gt;"NC",U79&lt;&gt;"SF",U79&lt;&gt;""),
    AND(W79&lt;&gt;"NA",W79&lt;&gt;"C",W79&lt;&gt;"NC",W79&lt;&gt;"SF",W79&lt;&gt;""),
    AND(Y79&lt;&gt;"NA",Y79&lt;&gt;"C",Y79&lt;&gt;"NC",Y79&lt;&gt;"SF",Y79&lt;&gt;""),
    AND(AA79&lt;&gt;"NA",AA79&lt;&gt;"C",AA79&lt;&gt;"NC",AA79&lt;&gt;"SF",AA79&lt;&gt;""),
    AND(AC79&lt;&gt;"NA",AC79&lt;&gt;"C",AC79&lt;&gt;"NC",AC79&lt;&gt;"SF",AC79&lt;&gt;"")
),"FALSO",
IF(AND(O79="NA",Q79="NA",S79="NA",U79="NA",W79="NA",Y79="NA",AA79="NA",AC79="NA"),"NA",
IF(OR(O79="NC",Q79="NC",S79="NC",U79="NC",W79="NC",Y79="NC",AA79="NC",AC79="NC",
       O79="SF",Q79="SF",S79="SF",U79="SF",W79="SF",Y79="SF",AA79="SF",AC79="SF"),"NC",
IF(SUM(IF(O79="C",1,0),IF(Q79="C",1,0),IF(S79="C",1,0),IF(U79="C",1,0),IF(W79="C",1,0),IF(Y79="C",1,0),IF(AA79="C",1,0),IF(AC79="C",1,0))=1,"C","C")))))</f>
        <v>NA</v>
      </c>
      <c r="AG79" s="93" t="str">
        <f>IF(AND(AE79="C",AF79="C"),"UTILIZOU O PDA CORRETAMENTE",IF(AND(AE79="C",AF79="NC"),"UTILIZOU O PDA CORRETAMENTE. NÃO HÁ FOTOS DE TODAS AS ETAPAS",IF(AND(AE79="NC",AF79="NC"),"NÃO UTILIZOU O PDA",IF(AND(AE79="NA",AF79="NA"),"NÃO AVALIADO POR FALHA DE SINCRONISMO"))))</f>
        <v>NÃO AVALIADO POR FALHA DE SINCRONISMO</v>
      </c>
      <c r="AH79" s="9"/>
      <c r="AI79" s="149" t="str">
        <f>E79</f>
        <v>SÃO PAULO</v>
      </c>
      <c r="AJ79" s="150" t="s">
        <v>6</v>
      </c>
    </row>
    <row r="80" spans="1:36" ht="30" customHeight="1">
      <c r="A80" s="162" t="s">
        <v>201</v>
      </c>
      <c r="B80" s="176">
        <v>2620211907</v>
      </c>
      <c r="C80" s="176" t="s">
        <v>142</v>
      </c>
      <c r="D80" s="176" t="s">
        <v>68</v>
      </c>
      <c r="E80" s="176" t="s">
        <v>5</v>
      </c>
      <c r="F80" s="176" t="s">
        <v>784</v>
      </c>
      <c r="G80" s="176">
        <v>14</v>
      </c>
      <c r="H80" s="176" t="s">
        <v>260</v>
      </c>
      <c r="I80" s="176" t="s">
        <v>696</v>
      </c>
      <c r="J80" s="176" t="s">
        <v>2148</v>
      </c>
      <c r="K80" s="176" t="s">
        <v>2174</v>
      </c>
      <c r="L80" s="204">
        <v>46161.419444444444</v>
      </c>
      <c r="M80" s="204">
        <v>46161.425000000003</v>
      </c>
      <c r="N80" s="176" t="s">
        <v>2156</v>
      </c>
      <c r="O80" s="154" t="s">
        <v>207</v>
      </c>
      <c r="P80" s="90"/>
      <c r="Q80" s="144" t="s">
        <v>231</v>
      </c>
      <c r="R80" s="90" t="s">
        <v>2175</v>
      </c>
      <c r="S80" s="144" t="s">
        <v>207</v>
      </c>
      <c r="T80" s="90"/>
      <c r="U80" s="144" t="s">
        <v>231</v>
      </c>
      <c r="V80" s="90" t="s">
        <v>2176</v>
      </c>
      <c r="W80" s="144" t="s">
        <v>207</v>
      </c>
      <c r="X80" s="90"/>
      <c r="Y80" s="144" t="s">
        <v>207</v>
      </c>
      <c r="Z80" s="90"/>
      <c r="AA80" s="144" t="s">
        <v>207</v>
      </c>
      <c r="AB80" s="62"/>
      <c r="AC80" s="144" t="s">
        <v>207</v>
      </c>
      <c r="AD80" s="62"/>
      <c r="AE80" s="144" t="s">
        <v>207</v>
      </c>
      <c r="AF80" s="196" t="str">
        <f>IF(AND(O80="",Q80="",S80="",U80="",W80="",Y80="",AA80="",AC80=""),"",
IF(OR(    AND(O80&lt;&gt;"NA",O80&lt;&gt;"C",O80&lt;&gt;"NC",O80&lt;&gt;"SF",O80&lt;&gt;""),
    AND(Q80&lt;&gt;"NA",Q80&lt;&gt;"C",Q80&lt;&gt;"NC",Q80&lt;&gt;"SF",Q80&lt;&gt;""),
    AND(S80&lt;&gt;"NA",S80&lt;&gt;"C",S80&lt;&gt;"NC",S80&lt;&gt;"SF",S80&lt;&gt;""),
    AND(U80&lt;&gt;"NA",U80&lt;&gt;"C",U80&lt;&gt;"NC",U80&lt;&gt;"SF",U80&lt;&gt;""),
    AND(W80&lt;&gt;"NA",W80&lt;&gt;"C",W80&lt;&gt;"NC",W80&lt;&gt;"SF",W80&lt;&gt;""),
    AND(Y80&lt;&gt;"NA",Y80&lt;&gt;"C",Y80&lt;&gt;"NC",Y80&lt;&gt;"SF",Y80&lt;&gt;""),
    AND(AA80&lt;&gt;"NA",AA80&lt;&gt;"C",AA80&lt;&gt;"NC",AA80&lt;&gt;"SF",AA80&lt;&gt;""),
    AND(AC80&lt;&gt;"NA",AC80&lt;&gt;"C",AC80&lt;&gt;"NC",AC80&lt;&gt;"SF",AC80&lt;&gt;"")
),"FALSO",
IF(AND(O80="NA",Q80="NA",S80="NA",U80="NA",W80="NA",Y80="NA",AA80="NA",AC80="NA"),"NA",
IF(OR(O80="NC",Q80="NC",S80="NC",U80="NC",W80="NC",Y80="NC",AA80="NC",AC80="NC",
       O80="SF",Q80="SF",S80="SF",U80="SF",W80="SF",Y80="SF",AA80="SF",AC80="SF"),"NC",
IF(SUM(IF(O80="C",1,0),IF(Q80="C",1,0),IF(S80="C",1,0),IF(U80="C",1,0),IF(W80="C",1,0),IF(Y80="C",1,0),IF(AA80="C",1,0),IF(AC80="C",1,0))=1,"C","C")))))</f>
        <v>NC</v>
      </c>
      <c r="AG80" s="93" t="str">
        <f>IF(AND(AE80="C",AF80="C"),"UTILIZOU O PDA CORRETAMENTE",IF(AND(AE80="C",AF80="NC"),"UTILIZOU O PDA CORRETAMENTE. NÃO HÁ FOTOS DE TODAS AS ETAPAS",IF(AND(AE80="NC",AF80="NC"),"NÃO UTILIZOU O PDA",IF(AND(AE80="NA",AF80="NA"),"NÃO AVALIADO POR FALHA DE SINCRONISMO"))))</f>
        <v>UTILIZOU O PDA CORRETAMENTE. NÃO HÁ FOTOS DE TODAS AS ETAPAS</v>
      </c>
      <c r="AH80" s="9" t="s">
        <v>39</v>
      </c>
      <c r="AI80" s="149" t="str">
        <f>E80</f>
        <v>SÃO PAULO</v>
      </c>
      <c r="AJ80" s="150" t="s">
        <v>6</v>
      </c>
    </row>
    <row r="81" spans="1:36" ht="30" customHeight="1">
      <c r="A81" s="162" t="s">
        <v>201</v>
      </c>
      <c r="B81" s="176">
        <v>2620804077</v>
      </c>
      <c r="C81" s="176" t="s">
        <v>141</v>
      </c>
      <c r="D81" s="176" t="s">
        <v>68</v>
      </c>
      <c r="E81" s="176" t="s">
        <v>5</v>
      </c>
      <c r="F81" s="176" t="s">
        <v>1366</v>
      </c>
      <c r="G81" s="176">
        <v>0</v>
      </c>
      <c r="H81" s="176"/>
      <c r="I81" s="176" t="s">
        <v>6</v>
      </c>
      <c r="J81" s="176" t="s">
        <v>2150</v>
      </c>
      <c r="K81" s="176" t="s">
        <v>2158</v>
      </c>
      <c r="L81" s="204">
        <v>46160.4375</v>
      </c>
      <c r="M81" s="204">
        <v>46160.438194444447</v>
      </c>
      <c r="N81" s="176" t="s">
        <v>2151</v>
      </c>
      <c r="O81" s="154" t="s">
        <v>62</v>
      </c>
      <c r="P81" s="90"/>
      <c r="Q81" s="144" t="s">
        <v>62</v>
      </c>
      <c r="R81" s="90"/>
      <c r="S81" s="144" t="s">
        <v>62</v>
      </c>
      <c r="T81" s="90"/>
      <c r="U81" s="144" t="s">
        <v>62</v>
      </c>
      <c r="V81" s="90"/>
      <c r="W81" s="144" t="s">
        <v>62</v>
      </c>
      <c r="X81" s="90"/>
      <c r="Y81" s="144" t="s">
        <v>62</v>
      </c>
      <c r="Z81" s="90"/>
      <c r="AA81" s="144" t="s">
        <v>62</v>
      </c>
      <c r="AB81" s="62"/>
      <c r="AC81" s="144" t="s">
        <v>62</v>
      </c>
      <c r="AD81" s="62"/>
      <c r="AE81" s="144" t="s">
        <v>62</v>
      </c>
      <c r="AF81" s="196" t="str">
        <f>IF(AND(O81="",Q81="",S81="",U81="",W81="",Y81="",AA81="",AC81=""),"",
IF(OR(    AND(O81&lt;&gt;"NA",O81&lt;&gt;"C",O81&lt;&gt;"NC",O81&lt;&gt;"SF",O81&lt;&gt;""),
    AND(Q81&lt;&gt;"NA",Q81&lt;&gt;"C",Q81&lt;&gt;"NC",Q81&lt;&gt;"SF",Q81&lt;&gt;""),
    AND(S81&lt;&gt;"NA",S81&lt;&gt;"C",S81&lt;&gt;"NC",S81&lt;&gt;"SF",S81&lt;&gt;""),
    AND(U81&lt;&gt;"NA",U81&lt;&gt;"C",U81&lt;&gt;"NC",U81&lt;&gt;"SF",U81&lt;&gt;""),
    AND(W81&lt;&gt;"NA",W81&lt;&gt;"C",W81&lt;&gt;"NC",W81&lt;&gt;"SF",W81&lt;&gt;""),
    AND(Y81&lt;&gt;"NA",Y81&lt;&gt;"C",Y81&lt;&gt;"NC",Y81&lt;&gt;"SF",Y81&lt;&gt;""),
    AND(AA81&lt;&gt;"NA",AA81&lt;&gt;"C",AA81&lt;&gt;"NC",AA81&lt;&gt;"SF",AA81&lt;&gt;""),
    AND(AC81&lt;&gt;"NA",AC81&lt;&gt;"C",AC81&lt;&gt;"NC",AC81&lt;&gt;"SF",AC81&lt;&gt;"")
),"FALSO",
IF(AND(O81="NA",Q81="NA",S81="NA",U81="NA",W81="NA",Y81="NA",AA81="NA",AC81="NA"),"NA",
IF(OR(O81="NC",Q81="NC",S81="NC",U81="NC",W81="NC",Y81="NC",AA81="NC",AC81="NC",
       O81="SF",Q81="SF",S81="SF",U81="SF",W81="SF",Y81="SF",AA81="SF",AC81="SF"),"NC",
IF(SUM(IF(O81="C",1,0),IF(Q81="C",1,0),IF(S81="C",1,0),IF(U81="C",1,0),IF(W81="C",1,0),IF(Y81="C",1,0),IF(AA81="C",1,0),IF(AC81="C",1,0))=1,"C","C")))))</f>
        <v>NA</v>
      </c>
      <c r="AG81" s="93" t="str">
        <f>IF(AND(AE81="C",AF81="C"),"UTILIZOU O PDA CORRETAMENTE",IF(AND(AE81="C",AF81="NC"),"UTILIZOU O PDA CORRETAMENTE. NÃO HÁ FOTOS DE TODAS AS ETAPAS",IF(AND(AE81="NC",AF81="NC"),"NÃO UTILIZOU O PDA",IF(AND(AE81="NA",AF81="NA"),"NÃO AVALIADO POR FALHA DE SINCRONISMO"))))</f>
        <v>NÃO AVALIADO POR FALHA DE SINCRONISMO</v>
      </c>
      <c r="AH81" s="9"/>
      <c r="AI81" s="149" t="str">
        <f>E81</f>
        <v>SÃO PAULO</v>
      </c>
      <c r="AJ81" s="150" t="s">
        <v>6</v>
      </c>
    </row>
    <row r="82" spans="1:36" ht="30" customHeight="1">
      <c r="A82" s="162" t="s">
        <v>201</v>
      </c>
      <c r="B82" s="176">
        <v>2617562698</v>
      </c>
      <c r="C82" s="176" t="s">
        <v>142</v>
      </c>
      <c r="D82" s="176" t="s">
        <v>68</v>
      </c>
      <c r="E82" s="176" t="s">
        <v>5</v>
      </c>
      <c r="F82" s="176" t="s">
        <v>782</v>
      </c>
      <c r="G82" s="176">
        <v>189</v>
      </c>
      <c r="H82" s="176" t="s">
        <v>217</v>
      </c>
      <c r="I82" s="176" t="s">
        <v>316</v>
      </c>
      <c r="J82" s="176" t="s">
        <v>2148</v>
      </c>
      <c r="K82" s="176" t="s">
        <v>2177</v>
      </c>
      <c r="L82" s="204">
        <v>46027.333333333336</v>
      </c>
      <c r="M82" s="204">
        <v>46027.334027777775</v>
      </c>
      <c r="N82" s="176" t="s">
        <v>2151</v>
      </c>
      <c r="O82" s="154" t="s">
        <v>62</v>
      </c>
      <c r="P82" s="90"/>
      <c r="Q82" s="144" t="s">
        <v>62</v>
      </c>
      <c r="R82" s="90"/>
      <c r="S82" s="144" t="s">
        <v>62</v>
      </c>
      <c r="T82" s="90"/>
      <c r="U82" s="144" t="s">
        <v>62</v>
      </c>
      <c r="V82" s="90"/>
      <c r="W82" s="144" t="s">
        <v>62</v>
      </c>
      <c r="X82" s="90"/>
      <c r="Y82" s="144" t="s">
        <v>62</v>
      </c>
      <c r="Z82" s="90"/>
      <c r="AA82" s="144" t="s">
        <v>62</v>
      </c>
      <c r="AB82" s="62"/>
      <c r="AC82" s="144" t="s">
        <v>62</v>
      </c>
      <c r="AD82" s="62"/>
      <c r="AE82" s="144" t="s">
        <v>62</v>
      </c>
      <c r="AF82" s="196" t="str">
        <f>IF(AND(O82="",Q82="",S82="",U82="",W82="",Y82="",AA82="",AC82=""),"",
IF(OR(    AND(O82&lt;&gt;"NA",O82&lt;&gt;"C",O82&lt;&gt;"NC",O82&lt;&gt;"SF",O82&lt;&gt;""),
    AND(Q82&lt;&gt;"NA",Q82&lt;&gt;"C",Q82&lt;&gt;"NC",Q82&lt;&gt;"SF",Q82&lt;&gt;""),
    AND(S82&lt;&gt;"NA",S82&lt;&gt;"C",S82&lt;&gt;"NC",S82&lt;&gt;"SF",S82&lt;&gt;""),
    AND(U82&lt;&gt;"NA",U82&lt;&gt;"C",U82&lt;&gt;"NC",U82&lt;&gt;"SF",U82&lt;&gt;""),
    AND(W82&lt;&gt;"NA",W82&lt;&gt;"C",W82&lt;&gt;"NC",W82&lt;&gt;"SF",W82&lt;&gt;""),
    AND(Y82&lt;&gt;"NA",Y82&lt;&gt;"C",Y82&lt;&gt;"NC",Y82&lt;&gt;"SF",Y82&lt;&gt;""),
    AND(AA82&lt;&gt;"NA",AA82&lt;&gt;"C",AA82&lt;&gt;"NC",AA82&lt;&gt;"SF",AA82&lt;&gt;""),
    AND(AC82&lt;&gt;"NA",AC82&lt;&gt;"C",AC82&lt;&gt;"NC",AC82&lt;&gt;"SF",AC82&lt;&gt;"")
),"FALSO",
IF(AND(O82="NA",Q82="NA",S82="NA",U82="NA",W82="NA",Y82="NA",AA82="NA",AC82="NA"),"NA",
IF(OR(O82="NC",Q82="NC",S82="NC",U82="NC",W82="NC",Y82="NC",AA82="NC",AC82="NC",
       O82="SF",Q82="SF",S82="SF",U82="SF",W82="SF",Y82="SF",AA82="SF",AC82="SF"),"NC",
IF(SUM(IF(O82="C",1,0),IF(Q82="C",1,0),IF(S82="C",1,0),IF(U82="C",1,0),IF(W82="C",1,0),IF(Y82="C",1,0),IF(AA82="C",1,0),IF(AC82="C",1,0))=1,"C","C")))))</f>
        <v>NA</v>
      </c>
      <c r="AG82" s="93" t="str">
        <f>IF(AND(AE82="C",AF82="C"),"UTILIZOU O PDA CORRETAMENTE",IF(AND(AE82="C",AF82="NC"),"UTILIZOU O PDA CORRETAMENTE. NÃO HÁ FOTOS DE TODAS AS ETAPAS",IF(AND(AE82="NC",AF82="NC"),"NÃO UTILIZOU O PDA",IF(AND(AE82="NA",AF82="NA"),"NÃO AVALIADO POR FALHA DE SINCRONISMO"))))</f>
        <v>NÃO AVALIADO POR FALHA DE SINCRONISMO</v>
      </c>
      <c r="AH82" s="9" t="s">
        <v>60</v>
      </c>
      <c r="AI82" s="149" t="str">
        <f>E82</f>
        <v>SÃO PAULO</v>
      </c>
      <c r="AJ82" s="150" t="s">
        <v>6</v>
      </c>
    </row>
    <row r="83" spans="1:36" ht="30" customHeight="1">
      <c r="A83" s="162" t="s">
        <v>201</v>
      </c>
      <c r="B83" s="176">
        <v>2617562671</v>
      </c>
      <c r="C83" s="176" t="s">
        <v>142</v>
      </c>
      <c r="D83" s="176" t="s">
        <v>68</v>
      </c>
      <c r="E83" s="176" t="s">
        <v>5</v>
      </c>
      <c r="F83" s="176" t="s">
        <v>782</v>
      </c>
      <c r="G83" s="176">
        <v>145</v>
      </c>
      <c r="H83" s="176" t="s">
        <v>217</v>
      </c>
      <c r="I83" s="176" t="s">
        <v>316</v>
      </c>
      <c r="J83" s="176" t="s">
        <v>2148</v>
      </c>
      <c r="K83" s="176" t="s">
        <v>2178</v>
      </c>
      <c r="L83" s="204">
        <v>46164.5</v>
      </c>
      <c r="M83" s="204">
        <v>46164.541666666664</v>
      </c>
      <c r="N83" s="176" t="s">
        <v>2149</v>
      </c>
      <c r="O83" s="154" t="s">
        <v>62</v>
      </c>
      <c r="P83" s="90"/>
      <c r="Q83" s="144" t="s">
        <v>62</v>
      </c>
      <c r="R83" s="90"/>
      <c r="S83" s="144" t="s">
        <v>62</v>
      </c>
      <c r="T83" s="90"/>
      <c r="U83" s="144" t="s">
        <v>62</v>
      </c>
      <c r="V83" s="90"/>
      <c r="W83" s="144" t="s">
        <v>62</v>
      </c>
      <c r="X83" s="90"/>
      <c r="Y83" s="144" t="s">
        <v>62</v>
      </c>
      <c r="Z83" s="90"/>
      <c r="AA83" s="144" t="s">
        <v>62</v>
      </c>
      <c r="AB83" s="62"/>
      <c r="AC83" s="144" t="s">
        <v>62</v>
      </c>
      <c r="AD83" s="62"/>
      <c r="AE83" s="144" t="s">
        <v>62</v>
      </c>
      <c r="AF83" s="196" t="str">
        <f>IF(AND(O83="",Q83="",S83="",U83="",W83="",Y83="",AA83="",AC83=""),"",
IF(OR(    AND(O83&lt;&gt;"NA",O83&lt;&gt;"C",O83&lt;&gt;"NC",O83&lt;&gt;"SF",O83&lt;&gt;""),
    AND(Q83&lt;&gt;"NA",Q83&lt;&gt;"C",Q83&lt;&gt;"NC",Q83&lt;&gt;"SF",Q83&lt;&gt;""),
    AND(S83&lt;&gt;"NA",S83&lt;&gt;"C",S83&lt;&gt;"NC",S83&lt;&gt;"SF",S83&lt;&gt;""),
    AND(U83&lt;&gt;"NA",U83&lt;&gt;"C",U83&lt;&gt;"NC",U83&lt;&gt;"SF",U83&lt;&gt;""),
    AND(W83&lt;&gt;"NA",W83&lt;&gt;"C",W83&lt;&gt;"NC",W83&lt;&gt;"SF",W83&lt;&gt;""),
    AND(Y83&lt;&gt;"NA",Y83&lt;&gt;"C",Y83&lt;&gt;"NC",Y83&lt;&gt;"SF",Y83&lt;&gt;""),
    AND(AA83&lt;&gt;"NA",AA83&lt;&gt;"C",AA83&lt;&gt;"NC",AA83&lt;&gt;"SF",AA83&lt;&gt;""),
    AND(AC83&lt;&gt;"NA",AC83&lt;&gt;"C",AC83&lt;&gt;"NC",AC83&lt;&gt;"SF",AC83&lt;&gt;"")
),"FALSO",
IF(AND(O83="NA",Q83="NA",S83="NA",U83="NA",W83="NA",Y83="NA",AA83="NA",AC83="NA"),"NA",
IF(OR(O83="NC",Q83="NC",S83="NC",U83="NC",W83="NC",Y83="NC",AA83="NC",AC83="NC",
       O83="SF",Q83="SF",S83="SF",U83="SF",W83="SF",Y83="SF",AA83="SF",AC83="SF"),"NC",
IF(SUM(IF(O83="C",1,0),IF(Q83="C",1,0),IF(S83="C",1,0),IF(U83="C",1,0),IF(W83="C",1,0),IF(Y83="C",1,0),IF(AA83="C",1,0),IF(AC83="C",1,0))=1,"C","C")))))</f>
        <v>NA</v>
      </c>
      <c r="AG83" s="93" t="str">
        <f>IF(AND(AE83="C",AF83="C"),"UTILIZOU O PDA CORRETAMENTE",IF(AND(AE83="C",AF83="NC"),"UTILIZOU O PDA CORRETAMENTE. NÃO HÁ FOTOS DE TODAS AS ETAPAS",IF(AND(AE83="NC",AF83="NC"),"NÃO UTILIZOU O PDA",IF(AND(AE83="NA",AF83="NA"),"NÃO AVALIADO POR FALHA DE SINCRONISMO"))))</f>
        <v>NÃO AVALIADO POR FALHA DE SINCRONISMO</v>
      </c>
      <c r="AH83" s="9" t="s">
        <v>60</v>
      </c>
      <c r="AI83" s="149" t="str">
        <f>E83</f>
        <v>SÃO PAULO</v>
      </c>
      <c r="AJ83" s="150" t="s">
        <v>6</v>
      </c>
    </row>
    <row r="84" spans="1:36" ht="30" customHeight="1">
      <c r="A84" s="162" t="s">
        <v>201</v>
      </c>
      <c r="B84" s="176">
        <v>2693316771</v>
      </c>
      <c r="C84" s="176" t="s">
        <v>141</v>
      </c>
      <c r="D84" s="176" t="s">
        <v>68</v>
      </c>
      <c r="E84" s="176" t="s">
        <v>5</v>
      </c>
      <c r="F84" s="176" t="s">
        <v>781</v>
      </c>
      <c r="G84" s="176">
        <v>128</v>
      </c>
      <c r="H84" s="176" t="s">
        <v>217</v>
      </c>
      <c r="I84" s="176" t="s">
        <v>283</v>
      </c>
      <c r="J84" s="176" t="s">
        <v>2150</v>
      </c>
      <c r="K84" s="176" t="s">
        <v>217</v>
      </c>
      <c r="L84" s="204">
        <v>46157.620138888888</v>
      </c>
      <c r="M84" s="204">
        <v>46157.645138888889</v>
      </c>
      <c r="N84" s="176" t="s">
        <v>2149</v>
      </c>
      <c r="O84" s="154" t="s">
        <v>207</v>
      </c>
      <c r="P84" s="90"/>
      <c r="Q84" s="144" t="s">
        <v>207</v>
      </c>
      <c r="R84" s="90"/>
      <c r="S84" s="144" t="s">
        <v>207</v>
      </c>
      <c r="T84" s="90"/>
      <c r="U84" s="144" t="s">
        <v>207</v>
      </c>
      <c r="V84" s="90"/>
      <c r="W84" s="144" t="s">
        <v>207</v>
      </c>
      <c r="X84" s="90"/>
      <c r="Y84" s="144" t="s">
        <v>207</v>
      </c>
      <c r="Z84" s="90"/>
      <c r="AA84" s="144" t="s">
        <v>207</v>
      </c>
      <c r="AB84" s="62"/>
      <c r="AC84" s="144" t="s">
        <v>207</v>
      </c>
      <c r="AD84" s="62"/>
      <c r="AE84" s="144" t="s">
        <v>207</v>
      </c>
      <c r="AF84" s="196" t="str">
        <f>IF(AND(O84="",Q84="",S84="",U84="",W84="",Y84="",AA84="",AC84=""),"",
IF(OR(    AND(O84&lt;&gt;"NA",O84&lt;&gt;"C",O84&lt;&gt;"NC",O84&lt;&gt;"SF",O84&lt;&gt;""),
    AND(Q84&lt;&gt;"NA",Q84&lt;&gt;"C",Q84&lt;&gt;"NC",Q84&lt;&gt;"SF",Q84&lt;&gt;""),
    AND(S84&lt;&gt;"NA",S84&lt;&gt;"C",S84&lt;&gt;"NC",S84&lt;&gt;"SF",S84&lt;&gt;""),
    AND(U84&lt;&gt;"NA",U84&lt;&gt;"C",U84&lt;&gt;"NC",U84&lt;&gt;"SF",U84&lt;&gt;""),
    AND(W84&lt;&gt;"NA",W84&lt;&gt;"C",W84&lt;&gt;"NC",W84&lt;&gt;"SF",W84&lt;&gt;""),
    AND(Y84&lt;&gt;"NA",Y84&lt;&gt;"C",Y84&lt;&gt;"NC",Y84&lt;&gt;"SF",Y84&lt;&gt;""),
    AND(AA84&lt;&gt;"NA",AA84&lt;&gt;"C",AA84&lt;&gt;"NC",AA84&lt;&gt;"SF",AA84&lt;&gt;""),
    AND(AC84&lt;&gt;"NA",AC84&lt;&gt;"C",AC84&lt;&gt;"NC",AC84&lt;&gt;"SF",AC84&lt;&gt;"")
),"FALSO",
IF(AND(O84="NA",Q84="NA",S84="NA",U84="NA",W84="NA",Y84="NA",AA84="NA",AC84="NA"),"NA",
IF(OR(O84="NC",Q84="NC",S84="NC",U84="NC",W84="NC",Y84="NC",AA84="NC",AC84="NC",
       O84="SF",Q84="SF",S84="SF",U84="SF",W84="SF",Y84="SF",AA84="SF",AC84="SF"),"NC",
IF(SUM(IF(O84="C",1,0),IF(Q84="C",1,0),IF(S84="C",1,0),IF(U84="C",1,0),IF(W84="C",1,0),IF(Y84="C",1,0),IF(AA84="C",1,0),IF(AC84="C",1,0))=1,"C","C")))))</f>
        <v>C</v>
      </c>
      <c r="AG84" s="93" t="str">
        <f>IF(AND(AE84="C",AF84="C"),"UTILIZOU O PDA CORRETAMENTE",IF(AND(AE84="C",AF84="NC"),"UTILIZOU O PDA CORRETAMENTE. NÃO HÁ FOTOS DE TODAS AS ETAPAS",IF(AND(AE84="NC",AF84="NC"),"NÃO UTILIZOU O PDA",IF(AND(AE84="NA",AF84="NA"),"NÃO AVALIADO POR FALHA DE SINCRONISMO"))))</f>
        <v>UTILIZOU O PDA CORRETAMENTE</v>
      </c>
      <c r="AH84" s="9" t="s">
        <v>39</v>
      </c>
      <c r="AI84" s="149" t="str">
        <f>E84</f>
        <v>SÃO PAULO</v>
      </c>
      <c r="AJ84" s="150" t="s">
        <v>6</v>
      </c>
    </row>
    <row r="85" spans="1:36" ht="30" customHeight="1">
      <c r="A85" s="162" t="s">
        <v>201</v>
      </c>
      <c r="B85" s="176">
        <v>2618384736</v>
      </c>
      <c r="C85" s="176" t="s">
        <v>141</v>
      </c>
      <c r="D85" s="176" t="s">
        <v>68</v>
      </c>
      <c r="E85" s="176" t="s">
        <v>5</v>
      </c>
      <c r="F85" s="176" t="s">
        <v>1202</v>
      </c>
      <c r="G85" s="176">
        <v>585</v>
      </c>
      <c r="H85" s="176"/>
      <c r="I85" s="176" t="s">
        <v>6</v>
      </c>
      <c r="J85" s="176" t="s">
        <v>2150</v>
      </c>
      <c r="K85" s="176" t="s">
        <v>2158</v>
      </c>
      <c r="L85" s="204">
        <v>46147.353472222225</v>
      </c>
      <c r="M85" s="204">
        <v>46147.35833333333</v>
      </c>
      <c r="N85" s="176" t="s">
        <v>2151</v>
      </c>
      <c r="O85" s="154" t="s">
        <v>62</v>
      </c>
      <c r="P85" s="90"/>
      <c r="Q85" s="144" t="s">
        <v>62</v>
      </c>
      <c r="R85" s="90"/>
      <c r="S85" s="144" t="s">
        <v>62</v>
      </c>
      <c r="T85" s="90"/>
      <c r="U85" s="144" t="s">
        <v>62</v>
      </c>
      <c r="V85" s="90"/>
      <c r="W85" s="144" t="s">
        <v>62</v>
      </c>
      <c r="X85" s="90"/>
      <c r="Y85" s="144" t="s">
        <v>62</v>
      </c>
      <c r="Z85" s="90"/>
      <c r="AA85" s="144" t="s">
        <v>62</v>
      </c>
      <c r="AB85" s="62"/>
      <c r="AC85" s="144" t="s">
        <v>62</v>
      </c>
      <c r="AD85" s="62"/>
      <c r="AE85" s="144" t="s">
        <v>62</v>
      </c>
      <c r="AF85" s="196" t="str">
        <f>IF(AND(O85="",Q85="",S85="",U85="",W85="",Y85="",AA85="",AC85=""),"",
IF(OR(    AND(O85&lt;&gt;"NA",O85&lt;&gt;"C",O85&lt;&gt;"NC",O85&lt;&gt;"SF",O85&lt;&gt;""),
    AND(Q85&lt;&gt;"NA",Q85&lt;&gt;"C",Q85&lt;&gt;"NC",Q85&lt;&gt;"SF",Q85&lt;&gt;""),
    AND(S85&lt;&gt;"NA",S85&lt;&gt;"C",S85&lt;&gt;"NC",S85&lt;&gt;"SF",S85&lt;&gt;""),
    AND(U85&lt;&gt;"NA",U85&lt;&gt;"C",U85&lt;&gt;"NC",U85&lt;&gt;"SF",U85&lt;&gt;""),
    AND(W85&lt;&gt;"NA",W85&lt;&gt;"C",W85&lt;&gt;"NC",W85&lt;&gt;"SF",W85&lt;&gt;""),
    AND(Y85&lt;&gt;"NA",Y85&lt;&gt;"C",Y85&lt;&gt;"NC",Y85&lt;&gt;"SF",Y85&lt;&gt;""),
    AND(AA85&lt;&gt;"NA",AA85&lt;&gt;"C",AA85&lt;&gt;"NC",AA85&lt;&gt;"SF",AA85&lt;&gt;""),
    AND(AC85&lt;&gt;"NA",AC85&lt;&gt;"C",AC85&lt;&gt;"NC",AC85&lt;&gt;"SF",AC85&lt;&gt;"")
),"FALSO",
IF(AND(O85="NA",Q85="NA",S85="NA",U85="NA",W85="NA",Y85="NA",AA85="NA",AC85="NA"),"NA",
IF(OR(O85="NC",Q85="NC",S85="NC",U85="NC",W85="NC",Y85="NC",AA85="NC",AC85="NC",
       O85="SF",Q85="SF",S85="SF",U85="SF",W85="SF",Y85="SF",AA85="SF",AC85="SF"),"NC",
IF(SUM(IF(O85="C",1,0),IF(Q85="C",1,0),IF(S85="C",1,0),IF(U85="C",1,0),IF(W85="C",1,0),IF(Y85="C",1,0),IF(AA85="C",1,0),IF(AC85="C",1,0))=1,"C","C")))))</f>
        <v>NA</v>
      </c>
      <c r="AG85" s="93" t="str">
        <f>IF(AND(AE85="C",AF85="C"),"UTILIZOU O PDA CORRETAMENTE",IF(AND(AE85="C",AF85="NC"),"UTILIZOU O PDA CORRETAMENTE. NÃO HÁ FOTOS DE TODAS AS ETAPAS",IF(AND(AE85="NC",AF85="NC"),"NÃO UTILIZOU O PDA",IF(AND(AE85="NA",AF85="NA"),"NÃO AVALIADO POR FALHA DE SINCRONISMO"))))</f>
        <v>NÃO AVALIADO POR FALHA DE SINCRONISMO</v>
      </c>
      <c r="AH85" s="9" t="s">
        <v>60</v>
      </c>
      <c r="AI85" s="149" t="str">
        <f>E85</f>
        <v>SÃO PAULO</v>
      </c>
      <c r="AJ85" s="150" t="s">
        <v>6</v>
      </c>
    </row>
    <row r="86" spans="1:36" ht="30" customHeight="1">
      <c r="A86" s="162" t="s">
        <v>201</v>
      </c>
      <c r="B86" s="176">
        <v>2621045011</v>
      </c>
      <c r="C86" s="176" t="s">
        <v>141</v>
      </c>
      <c r="D86" s="176" t="s">
        <v>68</v>
      </c>
      <c r="E86" s="176" t="s">
        <v>5</v>
      </c>
      <c r="F86" s="176" t="s">
        <v>909</v>
      </c>
      <c r="G86" s="176">
        <v>328</v>
      </c>
      <c r="H86" s="176" t="s">
        <v>217</v>
      </c>
      <c r="I86" s="176" t="s">
        <v>353</v>
      </c>
      <c r="J86" s="176" t="s">
        <v>2150</v>
      </c>
      <c r="K86" s="176" t="s">
        <v>217</v>
      </c>
      <c r="L86" s="204">
        <v>46162.527083333334</v>
      </c>
      <c r="M86" s="204">
        <v>46162.536111111112</v>
      </c>
      <c r="N86" s="176" t="s">
        <v>2149</v>
      </c>
      <c r="O86" s="154" t="s">
        <v>207</v>
      </c>
      <c r="P86" s="90"/>
      <c r="Q86" s="144" t="s">
        <v>207</v>
      </c>
      <c r="R86" s="90"/>
      <c r="S86" s="144" t="s">
        <v>207</v>
      </c>
      <c r="T86" s="90"/>
      <c r="U86" s="144" t="s">
        <v>207</v>
      </c>
      <c r="V86" s="90"/>
      <c r="W86" s="144" t="s">
        <v>230</v>
      </c>
      <c r="X86" s="90"/>
      <c r="Y86" s="144" t="s">
        <v>207</v>
      </c>
      <c r="Z86" s="90"/>
      <c r="AA86" s="144" t="s">
        <v>207</v>
      </c>
      <c r="AB86" s="62"/>
      <c r="AC86" s="144" t="s">
        <v>207</v>
      </c>
      <c r="AD86" s="62"/>
      <c r="AE86" s="144" t="s">
        <v>207</v>
      </c>
      <c r="AF86" s="196" t="str">
        <f>IF(AND(O86="",Q86="",S86="",U86="",W86="",Y86="",AA86="",AC86=""),"",
IF(OR(    AND(O86&lt;&gt;"NA",O86&lt;&gt;"C",O86&lt;&gt;"NC",O86&lt;&gt;"SF",O86&lt;&gt;""),
    AND(Q86&lt;&gt;"NA",Q86&lt;&gt;"C",Q86&lt;&gt;"NC",Q86&lt;&gt;"SF",Q86&lt;&gt;""),
    AND(S86&lt;&gt;"NA",S86&lt;&gt;"C",S86&lt;&gt;"NC",S86&lt;&gt;"SF",S86&lt;&gt;""),
    AND(U86&lt;&gt;"NA",U86&lt;&gt;"C",U86&lt;&gt;"NC",U86&lt;&gt;"SF",U86&lt;&gt;""),
    AND(W86&lt;&gt;"NA",W86&lt;&gt;"C",W86&lt;&gt;"NC",W86&lt;&gt;"SF",W86&lt;&gt;""),
    AND(Y86&lt;&gt;"NA",Y86&lt;&gt;"C",Y86&lt;&gt;"NC",Y86&lt;&gt;"SF",Y86&lt;&gt;""),
    AND(AA86&lt;&gt;"NA",AA86&lt;&gt;"C",AA86&lt;&gt;"NC",AA86&lt;&gt;"SF",AA86&lt;&gt;""),
    AND(AC86&lt;&gt;"NA",AC86&lt;&gt;"C",AC86&lt;&gt;"NC",AC86&lt;&gt;"SF",AC86&lt;&gt;"")
),"FALSO",
IF(AND(O86="NA",Q86="NA",S86="NA",U86="NA",W86="NA",Y86="NA",AA86="NA",AC86="NA"),"NA",
IF(OR(O86="NC",Q86="NC",S86="NC",U86="NC",W86="NC",Y86="NC",AA86="NC",AC86="NC",
       O86="SF",Q86="SF",S86="SF",U86="SF",W86="SF",Y86="SF",AA86="SF",AC86="SF"),"NC",
IF(SUM(IF(O86="C",1,0),IF(Q86="C",1,0),IF(S86="C",1,0),IF(U86="C",1,0),IF(W86="C",1,0),IF(Y86="C",1,0),IF(AA86="C",1,0),IF(AC86="C",1,0))=1,"C","C")))))</f>
        <v>NC</v>
      </c>
      <c r="AG86" s="93" t="str">
        <f>IF(AND(AE86="C",AF86="C"),"UTILIZOU O PDA CORRETAMENTE",IF(AND(AE86="C",AF86="NC"),"UTILIZOU O PDA CORRETAMENTE. NÃO HÁ FOTOS DE TODAS AS ETAPAS",IF(AND(AE86="NC",AF86="NC"),"NÃO UTILIZOU O PDA",IF(AND(AE86="NA",AF86="NA"),"NÃO AVALIADO POR FALHA DE SINCRONISMO"))))</f>
        <v>UTILIZOU O PDA CORRETAMENTE. NÃO HÁ FOTOS DE TODAS AS ETAPAS</v>
      </c>
      <c r="AH86" s="9" t="s">
        <v>60</v>
      </c>
      <c r="AI86" s="149" t="str">
        <f>E86</f>
        <v>SÃO PAULO</v>
      </c>
      <c r="AJ86" s="150" t="s">
        <v>6</v>
      </c>
    </row>
    <row r="87" spans="1:36" ht="30" customHeight="1">
      <c r="A87" s="162" t="s">
        <v>201</v>
      </c>
      <c r="B87" s="176">
        <v>2693123557</v>
      </c>
      <c r="C87" s="176" t="s">
        <v>141</v>
      </c>
      <c r="D87" s="176" t="s">
        <v>68</v>
      </c>
      <c r="E87" s="176" t="s">
        <v>5</v>
      </c>
      <c r="F87" s="176" t="s">
        <v>389</v>
      </c>
      <c r="G87" s="176">
        <v>26</v>
      </c>
      <c r="H87" s="176"/>
      <c r="I87" s="176" t="s">
        <v>390</v>
      </c>
      <c r="J87" s="176" t="s">
        <v>2150</v>
      </c>
      <c r="K87" s="176" t="s">
        <v>2174</v>
      </c>
      <c r="L87" s="204">
        <v>46155.356249999997</v>
      </c>
      <c r="M87" s="204">
        <v>46155.365277777775</v>
      </c>
      <c r="N87" s="176" t="s">
        <v>2156</v>
      </c>
      <c r="O87" s="154" t="s">
        <v>207</v>
      </c>
      <c r="P87" s="90"/>
      <c r="Q87" s="144" t="s">
        <v>207</v>
      </c>
      <c r="R87" s="90"/>
      <c r="S87" s="144" t="s">
        <v>207</v>
      </c>
      <c r="T87" s="90"/>
      <c r="U87" s="144" t="s">
        <v>207</v>
      </c>
      <c r="V87" s="90"/>
      <c r="W87" s="144" t="s">
        <v>207</v>
      </c>
      <c r="X87" s="90"/>
      <c r="Y87" s="144" t="s">
        <v>207</v>
      </c>
      <c r="Z87" s="90"/>
      <c r="AA87" s="144" t="s">
        <v>207</v>
      </c>
      <c r="AB87" s="62"/>
      <c r="AC87" s="144" t="s">
        <v>207</v>
      </c>
      <c r="AD87" s="62"/>
      <c r="AE87" s="144" t="s">
        <v>207</v>
      </c>
      <c r="AF87" s="196" t="str">
        <f>IF(AND(O87="",Q87="",S87="",U87="",W87="",Y87="",AA87="",AC87=""),"",
IF(OR(    AND(O87&lt;&gt;"NA",O87&lt;&gt;"C",O87&lt;&gt;"NC",O87&lt;&gt;"SF",O87&lt;&gt;""),
    AND(Q87&lt;&gt;"NA",Q87&lt;&gt;"C",Q87&lt;&gt;"NC",Q87&lt;&gt;"SF",Q87&lt;&gt;""),
    AND(S87&lt;&gt;"NA",S87&lt;&gt;"C",S87&lt;&gt;"NC",S87&lt;&gt;"SF",S87&lt;&gt;""),
    AND(U87&lt;&gt;"NA",U87&lt;&gt;"C",U87&lt;&gt;"NC",U87&lt;&gt;"SF",U87&lt;&gt;""),
    AND(W87&lt;&gt;"NA",W87&lt;&gt;"C",W87&lt;&gt;"NC",W87&lt;&gt;"SF",W87&lt;&gt;""),
    AND(Y87&lt;&gt;"NA",Y87&lt;&gt;"C",Y87&lt;&gt;"NC",Y87&lt;&gt;"SF",Y87&lt;&gt;""),
    AND(AA87&lt;&gt;"NA",AA87&lt;&gt;"C",AA87&lt;&gt;"NC",AA87&lt;&gt;"SF",AA87&lt;&gt;""),
    AND(AC87&lt;&gt;"NA",AC87&lt;&gt;"C",AC87&lt;&gt;"NC",AC87&lt;&gt;"SF",AC87&lt;&gt;"")
),"FALSO",
IF(AND(O87="NA",Q87="NA",S87="NA",U87="NA",W87="NA",Y87="NA",AA87="NA",AC87="NA"),"NA",
IF(OR(O87="NC",Q87="NC",S87="NC",U87="NC",W87="NC",Y87="NC",AA87="NC",AC87="NC",
       O87="SF",Q87="SF",S87="SF",U87="SF",W87="SF",Y87="SF",AA87="SF",AC87="SF"),"NC",
IF(SUM(IF(O87="C",1,0),IF(Q87="C",1,0),IF(S87="C",1,0),IF(U87="C",1,0),IF(W87="C",1,0),IF(Y87="C",1,0),IF(AA87="C",1,0),IF(AC87="C",1,0))=1,"C","C")))))</f>
        <v>C</v>
      </c>
      <c r="AG87" s="93" t="str">
        <f>IF(AND(AE87="C",AF87="C"),"UTILIZOU O PDA CORRETAMENTE",IF(AND(AE87="C",AF87="NC"),"UTILIZOU O PDA CORRETAMENTE. NÃO HÁ FOTOS DE TODAS AS ETAPAS",IF(AND(AE87="NC",AF87="NC"),"NÃO UTILIZOU O PDA",IF(AND(AE87="NA",AF87="NA"),"NÃO AVALIADO POR FALHA DE SINCRONISMO"))))</f>
        <v>UTILIZOU O PDA CORRETAMENTE</v>
      </c>
      <c r="AH87" s="9" t="s">
        <v>39</v>
      </c>
      <c r="AI87" s="149" t="str">
        <f>E87</f>
        <v>SÃO PAULO</v>
      </c>
      <c r="AJ87" s="150" t="s">
        <v>6</v>
      </c>
    </row>
    <row r="88" spans="1:36" ht="30" customHeight="1">
      <c r="A88" s="162" t="s">
        <v>201</v>
      </c>
      <c r="B88" s="176">
        <v>2621044651</v>
      </c>
      <c r="C88" s="176" t="s">
        <v>141</v>
      </c>
      <c r="D88" s="176" t="s">
        <v>68</v>
      </c>
      <c r="E88" s="176" t="s">
        <v>5</v>
      </c>
      <c r="F88" s="176" t="s">
        <v>1395</v>
      </c>
      <c r="G88" s="176">
        <v>22</v>
      </c>
      <c r="H88" s="176"/>
      <c r="I88" s="176" t="s">
        <v>241</v>
      </c>
      <c r="J88" s="176" t="s">
        <v>2150</v>
      </c>
      <c r="K88" s="176"/>
      <c r="L88" s="204">
        <v>46162.560416666667</v>
      </c>
      <c r="M88" s="204">
        <v>46162.571527777778</v>
      </c>
      <c r="N88" s="176" t="s">
        <v>2149</v>
      </c>
      <c r="O88" s="155" t="s">
        <v>207</v>
      </c>
      <c r="P88" s="90"/>
      <c r="Q88" s="144" t="s">
        <v>207</v>
      </c>
      <c r="R88" s="90"/>
      <c r="S88" s="144" t="s">
        <v>207</v>
      </c>
      <c r="T88" s="90"/>
      <c r="U88" s="144" t="s">
        <v>207</v>
      </c>
      <c r="V88" s="90"/>
      <c r="W88" s="144" t="s">
        <v>207</v>
      </c>
      <c r="X88" s="90"/>
      <c r="Y88" s="144" t="s">
        <v>207</v>
      </c>
      <c r="Z88" s="90"/>
      <c r="AA88" s="144" t="s">
        <v>207</v>
      </c>
      <c r="AB88" s="62"/>
      <c r="AC88" s="144" t="s">
        <v>207</v>
      </c>
      <c r="AD88" s="62"/>
      <c r="AE88" s="144" t="s">
        <v>207</v>
      </c>
      <c r="AF88" s="196" t="str">
        <f>IF(AND(O88="",Q88="",S88="",U88="",W88="",Y88="",AA88="",AC88=""),"",
IF(OR(    AND(O88&lt;&gt;"NA",O88&lt;&gt;"C",O88&lt;&gt;"NC",O88&lt;&gt;"SF",O88&lt;&gt;""),
    AND(Q88&lt;&gt;"NA",Q88&lt;&gt;"C",Q88&lt;&gt;"NC",Q88&lt;&gt;"SF",Q88&lt;&gt;""),
    AND(S88&lt;&gt;"NA",S88&lt;&gt;"C",S88&lt;&gt;"NC",S88&lt;&gt;"SF",S88&lt;&gt;""),
    AND(U88&lt;&gt;"NA",U88&lt;&gt;"C",U88&lt;&gt;"NC",U88&lt;&gt;"SF",U88&lt;&gt;""),
    AND(W88&lt;&gt;"NA",W88&lt;&gt;"C",W88&lt;&gt;"NC",W88&lt;&gt;"SF",W88&lt;&gt;""),
    AND(Y88&lt;&gt;"NA",Y88&lt;&gt;"C",Y88&lt;&gt;"NC",Y88&lt;&gt;"SF",Y88&lt;&gt;""),
    AND(AA88&lt;&gt;"NA",AA88&lt;&gt;"C",AA88&lt;&gt;"NC",AA88&lt;&gt;"SF",AA88&lt;&gt;""),
    AND(AC88&lt;&gt;"NA",AC88&lt;&gt;"C",AC88&lt;&gt;"NC",AC88&lt;&gt;"SF",AC88&lt;&gt;"")
),"FALSO",
IF(AND(O88="NA",Q88="NA",S88="NA",U88="NA",W88="NA",Y88="NA",AA88="NA",AC88="NA"),"NA",
IF(OR(O88="NC",Q88="NC",S88="NC",U88="NC",W88="NC",Y88="NC",AA88="NC",AC88="NC",
       O88="SF",Q88="SF",S88="SF",U88="SF",W88="SF",Y88="SF",AA88="SF",AC88="SF"),"NC",
IF(SUM(IF(O88="C",1,0),IF(Q88="C",1,0),IF(S88="C",1,0),IF(U88="C",1,0),IF(W88="C",1,0),IF(Y88="C",1,0),IF(AA88="C",1,0),IF(AC88="C",1,0))=1,"C","C")))))</f>
        <v>C</v>
      </c>
      <c r="AG88" s="93" t="str">
        <f>IF(AND(AE88="C",AF88="C"),"UTILIZOU O PDA CORRETAMENTE",IF(AND(AE88="C",AF88="NC"),"UTILIZOU O PDA CORRETAMENTE. NÃO HÁ FOTOS DE TODAS AS ETAPAS",IF(AND(AE88="NC",AF88="NC"),"NÃO UTILIZOU O PDA",IF(AND(AE88="NA",AF88="NA"),"NÃO AVALIADO POR FALHA DE SINCRONISMO"))))</f>
        <v>UTILIZOU O PDA CORRETAMENTE</v>
      </c>
      <c r="AH88" s="9" t="s">
        <v>60</v>
      </c>
      <c r="AI88" s="149" t="str">
        <f>E88</f>
        <v>SÃO PAULO</v>
      </c>
      <c r="AJ88" s="150" t="s">
        <v>6</v>
      </c>
    </row>
    <row r="89" spans="1:36" ht="30" customHeight="1">
      <c r="A89" s="162" t="s">
        <v>201</v>
      </c>
      <c r="B89" s="176">
        <v>2693807702</v>
      </c>
      <c r="C89" s="176" t="s">
        <v>141</v>
      </c>
      <c r="D89" s="176" t="s">
        <v>68</v>
      </c>
      <c r="E89" s="176" t="s">
        <v>5</v>
      </c>
      <c r="F89" s="176" t="s">
        <v>906</v>
      </c>
      <c r="G89" s="176">
        <v>689</v>
      </c>
      <c r="H89" s="176"/>
      <c r="I89" s="176" t="s">
        <v>459</v>
      </c>
      <c r="J89" s="176" t="s">
        <v>2150</v>
      </c>
      <c r="K89" s="176"/>
      <c r="L89" s="204">
        <v>46164.427777777775</v>
      </c>
      <c r="M89" s="204">
        <v>46164.442361111112</v>
      </c>
      <c r="N89" s="176" t="s">
        <v>2149</v>
      </c>
      <c r="O89" s="154" t="s">
        <v>207</v>
      </c>
      <c r="P89" s="90"/>
      <c r="Q89" s="144" t="s">
        <v>207</v>
      </c>
      <c r="R89" s="90"/>
      <c r="S89" s="144" t="s">
        <v>207</v>
      </c>
      <c r="T89" s="90"/>
      <c r="U89" s="144" t="s">
        <v>207</v>
      </c>
      <c r="V89" s="90"/>
      <c r="W89" s="144" t="s">
        <v>207</v>
      </c>
      <c r="X89" s="90"/>
      <c r="Y89" s="144" t="s">
        <v>207</v>
      </c>
      <c r="Z89" s="90"/>
      <c r="AA89" s="144" t="s">
        <v>207</v>
      </c>
      <c r="AB89" s="62"/>
      <c r="AC89" s="144" t="s">
        <v>207</v>
      </c>
      <c r="AD89" s="62"/>
      <c r="AE89" s="144" t="s">
        <v>207</v>
      </c>
      <c r="AF89" s="196" t="str">
        <f>IF(AND(O89="",Q89="",S89="",U89="",W89="",Y89="",AA89="",AC89=""),"",
IF(OR(    AND(O89&lt;&gt;"NA",O89&lt;&gt;"C",O89&lt;&gt;"NC",O89&lt;&gt;"SF",O89&lt;&gt;""),
    AND(Q89&lt;&gt;"NA",Q89&lt;&gt;"C",Q89&lt;&gt;"NC",Q89&lt;&gt;"SF",Q89&lt;&gt;""),
    AND(S89&lt;&gt;"NA",S89&lt;&gt;"C",S89&lt;&gt;"NC",S89&lt;&gt;"SF",S89&lt;&gt;""),
    AND(U89&lt;&gt;"NA",U89&lt;&gt;"C",U89&lt;&gt;"NC",U89&lt;&gt;"SF",U89&lt;&gt;""),
    AND(W89&lt;&gt;"NA",W89&lt;&gt;"C",W89&lt;&gt;"NC",W89&lt;&gt;"SF",W89&lt;&gt;""),
    AND(Y89&lt;&gt;"NA",Y89&lt;&gt;"C",Y89&lt;&gt;"NC",Y89&lt;&gt;"SF",Y89&lt;&gt;""),
    AND(AA89&lt;&gt;"NA",AA89&lt;&gt;"C",AA89&lt;&gt;"NC",AA89&lt;&gt;"SF",AA89&lt;&gt;""),
    AND(AC89&lt;&gt;"NA",AC89&lt;&gt;"C",AC89&lt;&gt;"NC",AC89&lt;&gt;"SF",AC89&lt;&gt;"")
),"FALSO",
IF(AND(O89="NA",Q89="NA",S89="NA",U89="NA",W89="NA",Y89="NA",AA89="NA",AC89="NA"),"NA",
IF(OR(O89="NC",Q89="NC",S89="NC",U89="NC",W89="NC",Y89="NC",AA89="NC",AC89="NC",
       O89="SF",Q89="SF",S89="SF",U89="SF",W89="SF",Y89="SF",AA89="SF",AC89="SF"),"NC",
IF(SUM(IF(O89="C",1,0),IF(Q89="C",1,0),IF(S89="C",1,0),IF(U89="C",1,0),IF(W89="C",1,0),IF(Y89="C",1,0),IF(AA89="C",1,0),IF(AC89="C",1,0))=1,"C","C")))))</f>
        <v>C</v>
      </c>
      <c r="AG89" s="93" t="str">
        <f>IF(AND(AE89="C",AF89="C"),"UTILIZOU O PDA CORRETAMENTE",IF(AND(AE89="C",AF89="NC"),"UTILIZOU O PDA CORRETAMENTE. NÃO HÁ FOTOS DE TODAS AS ETAPAS",IF(AND(AE89="NC",AF89="NC"),"NÃO UTILIZOU O PDA",IF(AND(AE89="NA",AF89="NA"),"NÃO AVALIADO POR FALHA DE SINCRONISMO"))))</f>
        <v>UTILIZOU O PDA CORRETAMENTE</v>
      </c>
      <c r="AH89" s="9" t="s">
        <v>39</v>
      </c>
      <c r="AI89" s="149" t="str">
        <f>E89</f>
        <v>SÃO PAULO</v>
      </c>
      <c r="AJ89" s="150" t="s">
        <v>6</v>
      </c>
    </row>
    <row r="90" spans="1:36" ht="30" customHeight="1">
      <c r="A90" s="162" t="s">
        <v>201</v>
      </c>
      <c r="B90" s="176">
        <v>2619301245</v>
      </c>
      <c r="C90" s="176" t="s">
        <v>141</v>
      </c>
      <c r="D90" s="176" t="s">
        <v>68</v>
      </c>
      <c r="E90" s="176" t="s">
        <v>5</v>
      </c>
      <c r="F90" s="176" t="s">
        <v>1536</v>
      </c>
      <c r="G90" s="176">
        <v>48</v>
      </c>
      <c r="H90" s="176"/>
      <c r="I90" s="176" t="s">
        <v>432</v>
      </c>
      <c r="J90" s="176" t="s">
        <v>2150</v>
      </c>
      <c r="K90" s="176" t="s">
        <v>2158</v>
      </c>
      <c r="L90" s="204">
        <v>46331.388194444444</v>
      </c>
      <c r="M90" s="204">
        <v>46331.388888888891</v>
      </c>
      <c r="N90" s="176" t="s">
        <v>2151</v>
      </c>
      <c r="O90" s="154" t="s">
        <v>62</v>
      </c>
      <c r="P90" s="56"/>
      <c r="Q90" s="143" t="s">
        <v>62</v>
      </c>
      <c r="R90" s="56"/>
      <c r="S90" s="143" t="s">
        <v>62</v>
      </c>
      <c r="T90" s="56"/>
      <c r="U90" s="143" t="s">
        <v>62</v>
      </c>
      <c r="V90" s="56"/>
      <c r="W90" s="143" t="s">
        <v>62</v>
      </c>
      <c r="X90" s="56"/>
      <c r="Y90" s="143" t="s">
        <v>62</v>
      </c>
      <c r="Z90" s="56"/>
      <c r="AA90" s="143" t="s">
        <v>62</v>
      </c>
      <c r="AB90" s="152"/>
      <c r="AC90" s="143" t="s">
        <v>62</v>
      </c>
      <c r="AD90" s="152"/>
      <c r="AE90" s="143" t="s">
        <v>62</v>
      </c>
      <c r="AF90" s="196" t="str">
        <f>IF(AND(O90="",Q90="",S90="",U90="",W90="",Y90="",AA90="",AC90=""),"",
IF(OR(    AND(O90&lt;&gt;"NA",O90&lt;&gt;"C",O90&lt;&gt;"NC",O90&lt;&gt;"SF",O90&lt;&gt;""),
    AND(Q90&lt;&gt;"NA",Q90&lt;&gt;"C",Q90&lt;&gt;"NC",Q90&lt;&gt;"SF",Q90&lt;&gt;""),
    AND(S90&lt;&gt;"NA",S90&lt;&gt;"C",S90&lt;&gt;"NC",S90&lt;&gt;"SF",S90&lt;&gt;""),
    AND(U90&lt;&gt;"NA",U90&lt;&gt;"C",U90&lt;&gt;"NC",U90&lt;&gt;"SF",U90&lt;&gt;""),
    AND(W90&lt;&gt;"NA",W90&lt;&gt;"C",W90&lt;&gt;"NC",W90&lt;&gt;"SF",W90&lt;&gt;""),
    AND(Y90&lt;&gt;"NA",Y90&lt;&gt;"C",Y90&lt;&gt;"NC",Y90&lt;&gt;"SF",Y90&lt;&gt;""),
    AND(AA90&lt;&gt;"NA",AA90&lt;&gt;"C",AA90&lt;&gt;"NC",AA90&lt;&gt;"SF",AA90&lt;&gt;""),
    AND(AC90&lt;&gt;"NA",AC90&lt;&gt;"C",AC90&lt;&gt;"NC",AC90&lt;&gt;"SF",AC90&lt;&gt;"")
),"FALSO",
IF(AND(O90="NA",Q90="NA",S90="NA",U90="NA",W90="NA",Y90="NA",AA90="NA",AC90="NA"),"NA",
IF(OR(O90="NC",Q90="NC",S90="NC",U90="NC",W90="NC",Y90="NC",AA90="NC",AC90="NC",
       O90="SF",Q90="SF",S90="SF",U90="SF",W90="SF",Y90="SF",AA90="SF",AC90="SF"),"NC",
IF(SUM(IF(O90="C",1,0),IF(Q90="C",1,0),IF(S90="C",1,0),IF(U90="C",1,0),IF(W90="C",1,0),IF(Y90="C",1,0),IF(AA90="C",1,0),IF(AC90="C",1,0))=1,"C","C")))))</f>
        <v>NA</v>
      </c>
      <c r="AG90" s="93" t="str">
        <f>IF(AND(AE90="C",AF90="C"),"UTILIZOU O PDA CORRETAMENTE",IF(AND(AE90="C",AF90="NC"),"UTILIZOU O PDA CORRETAMENTE. NÃO HÁ FOTOS DE TODAS AS ETAPAS",IF(AND(AE90="NC",AF90="NC"),"NÃO UTILIZOU O PDA",IF(AND(AE90="NA",AF90="NA"),"NÃO AVALIADO POR FALHA DE SINCRONISMO"))))</f>
        <v>NÃO AVALIADO POR FALHA DE SINCRONISMO</v>
      </c>
      <c r="AH90" s="160" t="s">
        <v>60</v>
      </c>
      <c r="AI90" s="149" t="str">
        <f>E90</f>
        <v>SÃO PAULO</v>
      </c>
      <c r="AJ90" s="150" t="s">
        <v>6</v>
      </c>
    </row>
    <row r="91" spans="1:36" ht="30" customHeight="1">
      <c r="A91" s="162" t="s">
        <v>201</v>
      </c>
      <c r="B91" s="176">
        <v>2619301266</v>
      </c>
      <c r="C91" s="176" t="s">
        <v>141</v>
      </c>
      <c r="D91" s="176" t="s">
        <v>68</v>
      </c>
      <c r="E91" s="176" t="s">
        <v>5</v>
      </c>
      <c r="F91" s="176" t="s">
        <v>1536</v>
      </c>
      <c r="G91" s="176">
        <v>65</v>
      </c>
      <c r="H91" s="176"/>
      <c r="I91" s="176" t="s">
        <v>432</v>
      </c>
      <c r="J91" s="176" t="s">
        <v>2150</v>
      </c>
      <c r="K91" s="176" t="s">
        <v>2158</v>
      </c>
      <c r="L91" s="204">
        <v>46331.351388888892</v>
      </c>
      <c r="M91" s="204">
        <v>46331.356249999997</v>
      </c>
      <c r="N91" s="176" t="s">
        <v>2151</v>
      </c>
      <c r="O91" s="154" t="s">
        <v>62</v>
      </c>
      <c r="P91" s="56"/>
      <c r="Q91" s="143" t="s">
        <v>62</v>
      </c>
      <c r="R91" s="56"/>
      <c r="S91" s="143" t="s">
        <v>62</v>
      </c>
      <c r="T91" s="56"/>
      <c r="U91" s="143" t="s">
        <v>62</v>
      </c>
      <c r="V91" s="56"/>
      <c r="W91" s="143" t="s">
        <v>62</v>
      </c>
      <c r="X91" s="56"/>
      <c r="Y91" s="143" t="s">
        <v>62</v>
      </c>
      <c r="Z91" s="56"/>
      <c r="AA91" s="143" t="s">
        <v>62</v>
      </c>
      <c r="AB91" s="152"/>
      <c r="AC91" s="143" t="s">
        <v>62</v>
      </c>
      <c r="AD91" s="152"/>
      <c r="AE91" s="143" t="s">
        <v>62</v>
      </c>
      <c r="AF91" s="196" t="str">
        <f>IF(AND(O91="",Q91="",S91="",U91="",W91="",Y91="",AA91="",AC91=""),"",
IF(OR(    AND(O91&lt;&gt;"NA",O91&lt;&gt;"C",O91&lt;&gt;"NC",O91&lt;&gt;"SF",O91&lt;&gt;""),
    AND(Q91&lt;&gt;"NA",Q91&lt;&gt;"C",Q91&lt;&gt;"NC",Q91&lt;&gt;"SF",Q91&lt;&gt;""),
    AND(S91&lt;&gt;"NA",S91&lt;&gt;"C",S91&lt;&gt;"NC",S91&lt;&gt;"SF",S91&lt;&gt;""),
    AND(U91&lt;&gt;"NA",U91&lt;&gt;"C",U91&lt;&gt;"NC",U91&lt;&gt;"SF",U91&lt;&gt;""),
    AND(W91&lt;&gt;"NA",W91&lt;&gt;"C",W91&lt;&gt;"NC",W91&lt;&gt;"SF",W91&lt;&gt;""),
    AND(Y91&lt;&gt;"NA",Y91&lt;&gt;"C",Y91&lt;&gt;"NC",Y91&lt;&gt;"SF",Y91&lt;&gt;""),
    AND(AA91&lt;&gt;"NA",AA91&lt;&gt;"C",AA91&lt;&gt;"NC",AA91&lt;&gt;"SF",AA91&lt;&gt;""),
    AND(AC91&lt;&gt;"NA",AC91&lt;&gt;"C",AC91&lt;&gt;"NC",AC91&lt;&gt;"SF",AC91&lt;&gt;"")
),"FALSO",
IF(AND(O91="NA",Q91="NA",S91="NA",U91="NA",W91="NA",Y91="NA",AA91="NA",AC91="NA"),"NA",
IF(OR(O91="NC",Q91="NC",S91="NC",U91="NC",W91="NC",Y91="NC",AA91="NC",AC91="NC",
       O91="SF",Q91="SF",S91="SF",U91="SF",W91="SF",Y91="SF",AA91="SF",AC91="SF"),"NC",
IF(SUM(IF(O91="C",1,0),IF(Q91="C",1,0),IF(S91="C",1,0),IF(U91="C",1,0),IF(W91="C",1,0),IF(Y91="C",1,0),IF(AA91="C",1,0),IF(AC91="C",1,0))=1,"C","C")))))</f>
        <v>NA</v>
      </c>
      <c r="AG91" s="93" t="str">
        <f>IF(AND(AE91="C",AF91="C"),"UTILIZOU O PDA CORRETAMENTE",IF(AND(AE91="C",AF91="NC"),"UTILIZOU O PDA CORRETAMENTE. NÃO HÁ FOTOS DE TODAS AS ETAPAS",IF(AND(AE91="NC",AF91="NC"),"NÃO UTILIZOU O PDA",IF(AND(AE91="NA",AF91="NA"),"NÃO AVALIADO POR FALHA DE SINCRONISMO"))))</f>
        <v>NÃO AVALIADO POR FALHA DE SINCRONISMO</v>
      </c>
      <c r="AH91" s="160" t="s">
        <v>60</v>
      </c>
      <c r="AI91" s="149" t="str">
        <f>E91</f>
        <v>SÃO PAULO</v>
      </c>
      <c r="AJ91" s="150" t="s">
        <v>6</v>
      </c>
    </row>
    <row r="92" spans="1:36" ht="30" customHeight="1">
      <c r="A92" s="162" t="s">
        <v>201</v>
      </c>
      <c r="B92" s="176">
        <v>2619301213</v>
      </c>
      <c r="C92" s="176" t="s">
        <v>141</v>
      </c>
      <c r="D92" s="176" t="s">
        <v>68</v>
      </c>
      <c r="E92" s="176" t="s">
        <v>5</v>
      </c>
      <c r="F92" s="176" t="s">
        <v>1536</v>
      </c>
      <c r="G92" s="176">
        <v>83</v>
      </c>
      <c r="H92" s="176" t="s">
        <v>217</v>
      </c>
      <c r="I92" s="176" t="s">
        <v>432</v>
      </c>
      <c r="J92" s="176" t="s">
        <v>2150</v>
      </c>
      <c r="K92" s="176" t="s">
        <v>2158</v>
      </c>
      <c r="L92" s="204">
        <v>46331.351388888892</v>
      </c>
      <c r="M92" s="204">
        <v>46331.354166666664</v>
      </c>
      <c r="N92" s="176" t="s">
        <v>2151</v>
      </c>
      <c r="O92" s="154" t="s">
        <v>62</v>
      </c>
      <c r="P92" s="56"/>
      <c r="Q92" s="143" t="s">
        <v>62</v>
      </c>
      <c r="R92" s="56"/>
      <c r="S92" s="143" t="s">
        <v>62</v>
      </c>
      <c r="T92" s="56"/>
      <c r="U92" s="143" t="s">
        <v>62</v>
      </c>
      <c r="V92" s="56"/>
      <c r="W92" s="143" t="s">
        <v>62</v>
      </c>
      <c r="X92" s="56"/>
      <c r="Y92" s="143" t="s">
        <v>62</v>
      </c>
      <c r="Z92" s="56"/>
      <c r="AA92" s="143" t="s">
        <v>62</v>
      </c>
      <c r="AB92" s="152"/>
      <c r="AC92" s="143" t="s">
        <v>62</v>
      </c>
      <c r="AD92" s="152"/>
      <c r="AE92" s="143" t="s">
        <v>62</v>
      </c>
      <c r="AF92" s="196" t="str">
        <f>IF(AND(O92="",Q92="",S92="",U92="",W92="",Y92="",AA92="",AC92=""),"",
IF(OR(    AND(O92&lt;&gt;"NA",O92&lt;&gt;"C",O92&lt;&gt;"NC",O92&lt;&gt;"SF",O92&lt;&gt;""),
    AND(Q92&lt;&gt;"NA",Q92&lt;&gt;"C",Q92&lt;&gt;"NC",Q92&lt;&gt;"SF",Q92&lt;&gt;""),
    AND(S92&lt;&gt;"NA",S92&lt;&gt;"C",S92&lt;&gt;"NC",S92&lt;&gt;"SF",S92&lt;&gt;""),
    AND(U92&lt;&gt;"NA",U92&lt;&gt;"C",U92&lt;&gt;"NC",U92&lt;&gt;"SF",U92&lt;&gt;""),
    AND(W92&lt;&gt;"NA",W92&lt;&gt;"C",W92&lt;&gt;"NC",W92&lt;&gt;"SF",W92&lt;&gt;""),
    AND(Y92&lt;&gt;"NA",Y92&lt;&gt;"C",Y92&lt;&gt;"NC",Y92&lt;&gt;"SF",Y92&lt;&gt;""),
    AND(AA92&lt;&gt;"NA",AA92&lt;&gt;"C",AA92&lt;&gt;"NC",AA92&lt;&gt;"SF",AA92&lt;&gt;""),
    AND(AC92&lt;&gt;"NA",AC92&lt;&gt;"C",AC92&lt;&gt;"NC",AC92&lt;&gt;"SF",AC92&lt;&gt;"")
),"FALSO",
IF(AND(O92="NA",Q92="NA",S92="NA",U92="NA",W92="NA",Y92="NA",AA92="NA",AC92="NA"),"NA",
IF(OR(O92="NC",Q92="NC",S92="NC",U92="NC",W92="NC",Y92="NC",AA92="NC",AC92="NC",
       O92="SF",Q92="SF",S92="SF",U92="SF",W92="SF",Y92="SF",AA92="SF",AC92="SF"),"NC",
IF(SUM(IF(O92="C",1,0),IF(Q92="C",1,0),IF(S92="C",1,0),IF(U92="C",1,0),IF(W92="C",1,0),IF(Y92="C",1,0),IF(AA92="C",1,0),IF(AC92="C",1,0))=1,"C","C")))))</f>
        <v>NA</v>
      </c>
      <c r="AG92" s="93" t="str">
        <f>IF(AND(AE92="C",AF92="C"),"UTILIZOU O PDA CORRETAMENTE",IF(AND(AE92="C",AF92="NC"),"UTILIZOU O PDA CORRETAMENTE. NÃO HÁ FOTOS DE TODAS AS ETAPAS",IF(AND(AE92="NC",AF92="NC"),"NÃO UTILIZOU O PDA",IF(AND(AE92="NA",AF92="NA"),"NÃO AVALIADO POR FALHA DE SINCRONISMO"))))</f>
        <v>NÃO AVALIADO POR FALHA DE SINCRONISMO</v>
      </c>
      <c r="AH92" s="160" t="s">
        <v>60</v>
      </c>
      <c r="AI92" s="149" t="str">
        <f>E92</f>
        <v>SÃO PAULO</v>
      </c>
      <c r="AJ92" s="150" t="s">
        <v>6</v>
      </c>
    </row>
    <row r="93" spans="1:36" ht="30" customHeight="1">
      <c r="A93" s="162" t="s">
        <v>201</v>
      </c>
      <c r="B93" s="176">
        <v>2618627333</v>
      </c>
      <c r="C93" s="176" t="s">
        <v>141</v>
      </c>
      <c r="D93" s="176" t="s">
        <v>68</v>
      </c>
      <c r="E93" s="176" t="s">
        <v>5</v>
      </c>
      <c r="F93" s="176" t="s">
        <v>1497</v>
      </c>
      <c r="G93" s="176">
        <v>129</v>
      </c>
      <c r="H93" s="176"/>
      <c r="I93" s="176" t="s">
        <v>316</v>
      </c>
      <c r="J93" s="176" t="s">
        <v>2150</v>
      </c>
      <c r="K93" s="176"/>
      <c r="L93" s="204">
        <v>46208.678472222222</v>
      </c>
      <c r="M93" s="204">
        <v>46208.700694444444</v>
      </c>
      <c r="N93" s="176" t="s">
        <v>2149</v>
      </c>
      <c r="O93" s="154" t="s">
        <v>207</v>
      </c>
      <c r="P93" s="56"/>
      <c r="Q93" s="143" t="s">
        <v>231</v>
      </c>
      <c r="R93" s="56" t="s">
        <v>2179</v>
      </c>
      <c r="S93" s="143" t="s">
        <v>207</v>
      </c>
      <c r="T93" s="56"/>
      <c r="U93" s="143" t="s">
        <v>207</v>
      </c>
      <c r="V93" s="56"/>
      <c r="W93" s="143" t="s">
        <v>207</v>
      </c>
      <c r="X93" s="56"/>
      <c r="Y93" s="143" t="s">
        <v>207</v>
      </c>
      <c r="Z93" s="56"/>
      <c r="AA93" s="143" t="s">
        <v>207</v>
      </c>
      <c r="AB93" s="152"/>
      <c r="AC93" s="143" t="s">
        <v>207</v>
      </c>
      <c r="AD93" s="152"/>
      <c r="AE93" s="143" t="s">
        <v>207</v>
      </c>
      <c r="AF93" s="196" t="str">
        <f>IF(AND(O93="",Q93="",S93="",U93="",W93="",Y93="",AA93="",AC93=""),"",
IF(OR(    AND(O93&lt;&gt;"NA",O93&lt;&gt;"C",O93&lt;&gt;"NC",O93&lt;&gt;"SF",O93&lt;&gt;""),
    AND(Q93&lt;&gt;"NA",Q93&lt;&gt;"C",Q93&lt;&gt;"NC",Q93&lt;&gt;"SF",Q93&lt;&gt;""),
    AND(S93&lt;&gt;"NA",S93&lt;&gt;"C",S93&lt;&gt;"NC",S93&lt;&gt;"SF",S93&lt;&gt;""),
    AND(U93&lt;&gt;"NA",U93&lt;&gt;"C",U93&lt;&gt;"NC",U93&lt;&gt;"SF",U93&lt;&gt;""),
    AND(W93&lt;&gt;"NA",W93&lt;&gt;"C",W93&lt;&gt;"NC",W93&lt;&gt;"SF",W93&lt;&gt;""),
    AND(Y93&lt;&gt;"NA",Y93&lt;&gt;"C",Y93&lt;&gt;"NC",Y93&lt;&gt;"SF",Y93&lt;&gt;""),
    AND(AA93&lt;&gt;"NA",AA93&lt;&gt;"C",AA93&lt;&gt;"NC",AA93&lt;&gt;"SF",AA93&lt;&gt;""),
    AND(AC93&lt;&gt;"NA",AC93&lt;&gt;"C",AC93&lt;&gt;"NC",AC93&lt;&gt;"SF",AC93&lt;&gt;"")
),"FALSO",
IF(AND(O93="NA",Q93="NA",S93="NA",U93="NA",W93="NA",Y93="NA",AA93="NA",AC93="NA"),"NA",
IF(OR(O93="NC",Q93="NC",S93="NC",U93="NC",W93="NC",Y93="NC",AA93="NC",AC93="NC",
       O93="SF",Q93="SF",S93="SF",U93="SF",W93="SF",Y93="SF",AA93="SF",AC93="SF"),"NC",
IF(SUM(IF(O93="C",1,0),IF(Q93="C",1,0),IF(S93="C",1,0),IF(U93="C",1,0),IF(W93="C",1,0),IF(Y93="C",1,0),IF(AA93="C",1,0),IF(AC93="C",1,0))=1,"C","C")))))</f>
        <v>NC</v>
      </c>
      <c r="AG93" s="93" t="str">
        <f>IF(AND(AE93="C",AF93="C"),"UTILIZOU O PDA CORRETAMENTE",IF(AND(AE93="C",AF93="NC"),"UTILIZOU O PDA CORRETAMENTE. NÃO HÁ FOTOS DE TODAS AS ETAPAS",IF(AND(AE93="NC",AF93="NC"),"NÃO UTILIZOU O PDA",IF(AND(AE93="NA",AF93="NA"),"NÃO AVALIADO POR FALHA DE SINCRONISMO"))))</f>
        <v>UTILIZOU O PDA CORRETAMENTE. NÃO HÁ FOTOS DE TODAS AS ETAPAS</v>
      </c>
      <c r="AH93" s="160" t="s">
        <v>60</v>
      </c>
      <c r="AI93" s="149" t="str">
        <f>E93</f>
        <v>SÃO PAULO</v>
      </c>
      <c r="AJ93" s="150" t="s">
        <v>6</v>
      </c>
    </row>
    <row r="94" spans="1:36" ht="30" customHeight="1">
      <c r="A94" s="162" t="s">
        <v>201</v>
      </c>
      <c r="B94" s="206">
        <v>2617581356</v>
      </c>
      <c r="C94" s="176" t="s">
        <v>139</v>
      </c>
      <c r="D94" s="176" t="s">
        <v>68</v>
      </c>
      <c r="E94" s="176" t="s">
        <v>5</v>
      </c>
      <c r="F94" s="176" t="s">
        <v>2180</v>
      </c>
      <c r="G94" s="176">
        <v>83</v>
      </c>
      <c r="H94" s="176"/>
      <c r="I94" s="176" t="s">
        <v>2181</v>
      </c>
      <c r="J94" s="176" t="s">
        <v>2150</v>
      </c>
      <c r="K94" s="176" t="s">
        <v>2182</v>
      </c>
      <c r="L94" s="204">
        <v>46058.388888888891</v>
      </c>
      <c r="M94" s="204">
        <v>46058.397222222222</v>
      </c>
      <c r="N94" s="176" t="s">
        <v>2156</v>
      </c>
      <c r="O94" s="154" t="s">
        <v>207</v>
      </c>
      <c r="P94" s="56"/>
      <c r="Q94" s="143" t="s">
        <v>207</v>
      </c>
      <c r="R94" s="56"/>
      <c r="S94" s="143" t="s">
        <v>207</v>
      </c>
      <c r="T94" s="56"/>
      <c r="U94" s="143" t="s">
        <v>207</v>
      </c>
      <c r="V94" s="56"/>
      <c r="W94" s="143" t="s">
        <v>207</v>
      </c>
      <c r="X94" s="56"/>
      <c r="Y94" s="143" t="s">
        <v>207</v>
      </c>
      <c r="Z94" s="56"/>
      <c r="AA94" s="143" t="s">
        <v>207</v>
      </c>
      <c r="AB94" s="59"/>
      <c r="AC94" s="143" t="s">
        <v>207</v>
      </c>
      <c r="AD94" s="59"/>
      <c r="AE94" s="143" t="s">
        <v>207</v>
      </c>
      <c r="AF94" s="196" t="str">
        <f>IF(AND(O94="",Q94="",S94="",U94="",W94="",Y94="",AA94="",AC94=""),"",
IF(OR(    AND(O94&lt;&gt;"NA",O94&lt;&gt;"C",O94&lt;&gt;"NC",O94&lt;&gt;"SF",O94&lt;&gt;""),
    AND(Q94&lt;&gt;"NA",Q94&lt;&gt;"C",Q94&lt;&gt;"NC",Q94&lt;&gt;"SF",Q94&lt;&gt;""),
    AND(S94&lt;&gt;"NA",S94&lt;&gt;"C",S94&lt;&gt;"NC",S94&lt;&gt;"SF",S94&lt;&gt;""),
    AND(U94&lt;&gt;"NA",U94&lt;&gt;"C",U94&lt;&gt;"NC",U94&lt;&gt;"SF",U94&lt;&gt;""),
    AND(W94&lt;&gt;"NA",W94&lt;&gt;"C",W94&lt;&gt;"NC",W94&lt;&gt;"SF",W94&lt;&gt;""),
    AND(Y94&lt;&gt;"NA",Y94&lt;&gt;"C",Y94&lt;&gt;"NC",Y94&lt;&gt;"SF",Y94&lt;&gt;""),
    AND(AA94&lt;&gt;"NA",AA94&lt;&gt;"C",AA94&lt;&gt;"NC",AA94&lt;&gt;"SF",AA94&lt;&gt;""),
    AND(AC94&lt;&gt;"NA",AC94&lt;&gt;"C",AC94&lt;&gt;"NC",AC94&lt;&gt;"SF",AC94&lt;&gt;"")
),"FALSO",
IF(AND(O94="NA",Q94="NA",S94="NA",U94="NA",W94="NA",Y94="NA",AA94="NA",AC94="NA"),"NA",
IF(OR(O94="NC",Q94="NC",S94="NC",U94="NC",W94="NC",Y94="NC",AA94="NC",AC94="NC",
       O94="SF",Q94="SF",S94="SF",U94="SF",W94="SF",Y94="SF",AA94="SF",AC94="SF"),"NC",
IF(SUM(IF(O94="C",1,0),IF(Q94="C",1,0),IF(S94="C",1,0),IF(U94="C",1,0),IF(W94="C",1,0),IF(Y94="C",1,0),IF(AA94="C",1,0),IF(AC94="C",1,0))=1,"C","C")))))</f>
        <v>C</v>
      </c>
      <c r="AG94" s="93" t="str">
        <f>IF(AND(AE94="C",AF94="C"),"UTILIZOU O PDA CORRETAMENTE",IF(AND(AE94="C",AF94="NC"),"UTILIZOU O PDA CORRETAMENTE. NÃO HÁ FOTOS DE TODAS AS ETAPAS",IF(AND(AE94="NC",AF94="NC"),"NÃO UTILIZOU O PDA",IF(AND(AE94="NA",AF94="NA"),"NÃO AVALIADO POR FALHA DE SINCRONISMO"))))</f>
        <v>UTILIZOU O PDA CORRETAMENTE</v>
      </c>
      <c r="AH94" s="160" t="s">
        <v>60</v>
      </c>
      <c r="AI94" s="149" t="str">
        <f>E94</f>
        <v>SÃO PAULO</v>
      </c>
      <c r="AJ94" s="150" t="s">
        <v>6</v>
      </c>
    </row>
    <row r="95" spans="1:36" ht="30" customHeight="1">
      <c r="A95" s="249" t="s">
        <v>201</v>
      </c>
      <c r="B95" s="250">
        <v>2621058342</v>
      </c>
      <c r="C95" s="250" t="s">
        <v>142</v>
      </c>
      <c r="D95" s="250" t="s">
        <v>68</v>
      </c>
      <c r="E95" s="250" t="s">
        <v>5</v>
      </c>
      <c r="F95" s="250" t="s">
        <v>769</v>
      </c>
      <c r="G95" s="250">
        <v>115</v>
      </c>
      <c r="H95" s="250" t="s">
        <v>217</v>
      </c>
      <c r="I95" s="250" t="s">
        <v>245</v>
      </c>
      <c r="J95" s="250" t="s">
        <v>2148</v>
      </c>
      <c r="K95" s="250" t="s">
        <v>2183</v>
      </c>
      <c r="L95" s="251">
        <v>46163.345833333333</v>
      </c>
      <c r="M95" s="251">
        <v>46163.351388888892</v>
      </c>
      <c r="N95" s="250" t="s">
        <v>2149</v>
      </c>
      <c r="O95" s="274" t="s">
        <v>207</v>
      </c>
      <c r="P95" s="276"/>
      <c r="Q95" s="277" t="s">
        <v>230</v>
      </c>
      <c r="R95" s="276"/>
      <c r="S95" s="277" t="s">
        <v>230</v>
      </c>
      <c r="T95" s="276"/>
      <c r="U95" s="277" t="s">
        <v>230</v>
      </c>
      <c r="V95" s="276"/>
      <c r="W95" s="277" t="s">
        <v>230</v>
      </c>
      <c r="X95" s="276"/>
      <c r="Y95" s="277" t="s">
        <v>230</v>
      </c>
      <c r="Z95" s="276"/>
      <c r="AA95" s="277" t="s">
        <v>230</v>
      </c>
      <c r="AB95" s="278"/>
      <c r="AC95" s="277" t="s">
        <v>231</v>
      </c>
      <c r="AD95" s="278" t="s">
        <v>2153</v>
      </c>
      <c r="AE95" s="277" t="s">
        <v>207</v>
      </c>
      <c r="AF95" s="196" t="str">
        <f>IF(AND(O95="",Q95="",S95="",U95="",W95="",Y95="",AA95="",AC95=""),"",
IF(OR(    AND(O95&lt;&gt;"NA",O95&lt;&gt;"C",O95&lt;&gt;"NC",O95&lt;&gt;"SF",O95&lt;&gt;""),
    AND(Q95&lt;&gt;"NA",Q95&lt;&gt;"C",Q95&lt;&gt;"NC",Q95&lt;&gt;"SF",Q95&lt;&gt;""),
    AND(S95&lt;&gt;"NA",S95&lt;&gt;"C",S95&lt;&gt;"NC",S95&lt;&gt;"SF",S95&lt;&gt;""),
    AND(U95&lt;&gt;"NA",U95&lt;&gt;"C",U95&lt;&gt;"NC",U95&lt;&gt;"SF",U95&lt;&gt;""),
    AND(W95&lt;&gt;"NA",W95&lt;&gt;"C",W95&lt;&gt;"NC",W95&lt;&gt;"SF",W95&lt;&gt;""),
    AND(Y95&lt;&gt;"NA",Y95&lt;&gt;"C",Y95&lt;&gt;"NC",Y95&lt;&gt;"SF",Y95&lt;&gt;""),
    AND(AA95&lt;&gt;"NA",AA95&lt;&gt;"C",AA95&lt;&gt;"NC",AA95&lt;&gt;"SF",AA95&lt;&gt;""),
    AND(AC95&lt;&gt;"NA",AC95&lt;&gt;"C",AC95&lt;&gt;"NC",AC95&lt;&gt;"SF",AC95&lt;&gt;"")
),"FALSO",
IF(AND(O95="NA",Q95="NA",S95="NA",U95="NA",W95="NA",Y95="NA",AA95="NA",AC95="NA"),"NA",
IF(OR(O95="NC",Q95="NC",S95="NC",U95="NC",W95="NC",Y95="NC",AA95="NC",AC95="NC",
       O95="SF",Q95="SF",S95="SF",U95="SF",W95="SF",Y95="SF",AA95="SF",AC95="SF"),"NC",
IF(SUM(IF(O95="C",1,0),IF(Q95="C",1,0),IF(S95="C",1,0),IF(U95="C",1,0),IF(W95="C",1,0),IF(Y95="C",1,0),IF(AA95="C",1,0),IF(AC95="C",1,0))=1,"C","C")))))</f>
        <v>NC</v>
      </c>
      <c r="AG95" s="93" t="str">
        <f>IF(AND(AE95="C",AF95="C"),"UTILIZOU O PDA CORRETAMENTE",IF(AND(AE95="C",AF95="NC"),"UTILIZOU O PDA CORRETAMENTE. NÃO HÁ FOTOS DE TODAS AS ETAPAS",IF(AND(AE95="NC",AF95="NC"),"NÃO UTILIZOU O PDA",IF(AND(AE95="NA",AF95="NA"),"NÃO AVALIADO POR FALHA DE SINCRONISMO"))))</f>
        <v>UTILIZOU O PDA CORRETAMENTE. NÃO HÁ FOTOS DE TODAS AS ETAPAS</v>
      </c>
      <c r="AH95" s="160" t="s">
        <v>39</v>
      </c>
      <c r="AI95" s="149" t="str">
        <f>E95</f>
        <v>SÃO PAULO</v>
      </c>
      <c r="AJ95" s="150" t="s">
        <v>6</v>
      </c>
    </row>
    <row r="96" spans="1:36" ht="30" customHeight="1">
      <c r="A96" s="162" t="s">
        <v>201</v>
      </c>
      <c r="B96" s="176">
        <v>2619792415</v>
      </c>
      <c r="C96" s="176" t="s">
        <v>141</v>
      </c>
      <c r="D96" s="176" t="s">
        <v>68</v>
      </c>
      <c r="E96" s="176" t="s">
        <v>5</v>
      </c>
      <c r="F96" s="176" t="s">
        <v>558</v>
      </c>
      <c r="G96" s="176">
        <v>259</v>
      </c>
      <c r="H96" s="176" t="s">
        <v>217</v>
      </c>
      <c r="I96" s="176" t="s">
        <v>559</v>
      </c>
      <c r="J96" s="176" t="s">
        <v>2150</v>
      </c>
      <c r="K96" s="176" t="s">
        <v>2158</v>
      </c>
      <c r="L96" s="204">
        <v>46154.388194444444</v>
      </c>
      <c r="M96" s="204">
        <v>46154.395138888889</v>
      </c>
      <c r="N96" s="176" t="s">
        <v>2151</v>
      </c>
      <c r="O96" s="154" t="s">
        <v>62</v>
      </c>
      <c r="P96" s="56"/>
      <c r="Q96" s="143" t="s">
        <v>62</v>
      </c>
      <c r="R96" s="56"/>
      <c r="S96" s="143" t="s">
        <v>62</v>
      </c>
      <c r="T96" s="56"/>
      <c r="U96" s="143" t="s">
        <v>62</v>
      </c>
      <c r="V96" s="56"/>
      <c r="W96" s="143" t="s">
        <v>62</v>
      </c>
      <c r="X96" s="56"/>
      <c r="Y96" s="143" t="s">
        <v>62</v>
      </c>
      <c r="Z96" s="56"/>
      <c r="AA96" s="143" t="s">
        <v>62</v>
      </c>
      <c r="AB96" s="152"/>
      <c r="AC96" s="143" t="s">
        <v>62</v>
      </c>
      <c r="AD96" s="152"/>
      <c r="AE96" s="143" t="s">
        <v>62</v>
      </c>
      <c r="AF96" s="196" t="str">
        <f>IF(AND(O96="",Q96="",S96="",U96="",W96="",Y96="",AA96="",AC96=""),"",
IF(OR(    AND(O96&lt;&gt;"NA",O96&lt;&gt;"C",O96&lt;&gt;"NC",O96&lt;&gt;"SF",O96&lt;&gt;""),
    AND(Q96&lt;&gt;"NA",Q96&lt;&gt;"C",Q96&lt;&gt;"NC",Q96&lt;&gt;"SF",Q96&lt;&gt;""),
    AND(S96&lt;&gt;"NA",S96&lt;&gt;"C",S96&lt;&gt;"NC",S96&lt;&gt;"SF",S96&lt;&gt;""),
    AND(U96&lt;&gt;"NA",U96&lt;&gt;"C",U96&lt;&gt;"NC",U96&lt;&gt;"SF",U96&lt;&gt;""),
    AND(W96&lt;&gt;"NA",W96&lt;&gt;"C",W96&lt;&gt;"NC",W96&lt;&gt;"SF",W96&lt;&gt;""),
    AND(Y96&lt;&gt;"NA",Y96&lt;&gt;"C",Y96&lt;&gt;"NC",Y96&lt;&gt;"SF",Y96&lt;&gt;""),
    AND(AA96&lt;&gt;"NA",AA96&lt;&gt;"C",AA96&lt;&gt;"NC",AA96&lt;&gt;"SF",AA96&lt;&gt;""),
    AND(AC96&lt;&gt;"NA",AC96&lt;&gt;"C",AC96&lt;&gt;"NC",AC96&lt;&gt;"SF",AC96&lt;&gt;"")
),"FALSO",
IF(AND(O96="NA",Q96="NA",S96="NA",U96="NA",W96="NA",Y96="NA",AA96="NA",AC96="NA"),"NA",
IF(OR(O96="NC",Q96="NC",S96="NC",U96="NC",W96="NC",Y96="NC",AA96="NC",AC96="NC",
       O96="SF",Q96="SF",S96="SF",U96="SF",W96="SF",Y96="SF",AA96="SF",AC96="SF"),"NC",
IF(SUM(IF(O96="C",1,0),IF(Q96="C",1,0),IF(S96="C",1,0),IF(U96="C",1,0),IF(W96="C",1,0),IF(Y96="C",1,0),IF(AA96="C",1,0),IF(AC96="C",1,0))=1,"C","C")))))</f>
        <v>NA</v>
      </c>
      <c r="AG96" s="93" t="str">
        <f>IF(AND(AE96="C",AF96="C"),"UTILIZOU O PDA CORRETAMENTE",IF(AND(AE96="C",AF96="NC"),"UTILIZOU O PDA CORRETAMENTE. NÃO HÁ FOTOS DE TODAS AS ETAPAS",IF(AND(AE96="NC",AF96="NC"),"NÃO UTILIZOU O PDA",IF(AND(AE96="NA",AF96="NA"),"NÃO AVALIADO POR FALHA DE SINCRONISMO"))))</f>
        <v>NÃO AVALIADO POR FALHA DE SINCRONISMO</v>
      </c>
      <c r="AH96" s="160"/>
      <c r="AI96" s="149" t="str">
        <f>E96</f>
        <v>SÃO PAULO</v>
      </c>
      <c r="AJ96" s="150" t="s">
        <v>6</v>
      </c>
    </row>
    <row r="97" spans="1:36" ht="30" customHeight="1">
      <c r="A97" s="162" t="s">
        <v>201</v>
      </c>
      <c r="B97" s="176">
        <v>2617107615</v>
      </c>
      <c r="C97" s="176" t="s">
        <v>139</v>
      </c>
      <c r="D97" s="176" t="s">
        <v>68</v>
      </c>
      <c r="E97" s="176" t="s">
        <v>5</v>
      </c>
      <c r="F97" s="176" t="s">
        <v>2184</v>
      </c>
      <c r="G97" s="176">
        <v>319</v>
      </c>
      <c r="H97" s="176"/>
      <c r="I97" s="176" t="s">
        <v>432</v>
      </c>
      <c r="J97" s="176" t="s">
        <v>2150</v>
      </c>
      <c r="K97" s="176" t="s">
        <v>2177</v>
      </c>
      <c r="L97" s="204">
        <v>46027.333333333336</v>
      </c>
      <c r="M97" s="204">
        <v>46027.334027777775</v>
      </c>
      <c r="N97" s="176" t="s">
        <v>2151</v>
      </c>
      <c r="O97" s="154" t="s">
        <v>62</v>
      </c>
      <c r="P97" s="56"/>
      <c r="Q97" s="143" t="s">
        <v>62</v>
      </c>
      <c r="R97" s="56"/>
      <c r="S97" s="143" t="s">
        <v>62</v>
      </c>
      <c r="T97" s="56"/>
      <c r="U97" s="143" t="s">
        <v>62</v>
      </c>
      <c r="V97" s="56"/>
      <c r="W97" s="143" t="s">
        <v>62</v>
      </c>
      <c r="X97" s="56"/>
      <c r="Y97" s="143" t="s">
        <v>62</v>
      </c>
      <c r="Z97" s="56"/>
      <c r="AA97" s="143" t="s">
        <v>62</v>
      </c>
      <c r="AB97" s="152"/>
      <c r="AC97" s="143" t="s">
        <v>62</v>
      </c>
      <c r="AD97" s="152"/>
      <c r="AE97" s="143" t="s">
        <v>62</v>
      </c>
      <c r="AF97" s="196" t="str">
        <f>IF(AND(O97="",Q97="",S97="",U97="",W97="",Y97="",AA97="",AC97=""),"",
IF(OR(    AND(O97&lt;&gt;"NA",O97&lt;&gt;"C",O97&lt;&gt;"NC",O97&lt;&gt;"SF",O97&lt;&gt;""),
    AND(Q97&lt;&gt;"NA",Q97&lt;&gt;"C",Q97&lt;&gt;"NC",Q97&lt;&gt;"SF",Q97&lt;&gt;""),
    AND(S97&lt;&gt;"NA",S97&lt;&gt;"C",S97&lt;&gt;"NC",S97&lt;&gt;"SF",S97&lt;&gt;""),
    AND(U97&lt;&gt;"NA",U97&lt;&gt;"C",U97&lt;&gt;"NC",U97&lt;&gt;"SF",U97&lt;&gt;""),
    AND(W97&lt;&gt;"NA",W97&lt;&gt;"C",W97&lt;&gt;"NC",W97&lt;&gt;"SF",W97&lt;&gt;""),
    AND(Y97&lt;&gt;"NA",Y97&lt;&gt;"C",Y97&lt;&gt;"NC",Y97&lt;&gt;"SF",Y97&lt;&gt;""),
    AND(AA97&lt;&gt;"NA",AA97&lt;&gt;"C",AA97&lt;&gt;"NC",AA97&lt;&gt;"SF",AA97&lt;&gt;""),
    AND(AC97&lt;&gt;"NA",AC97&lt;&gt;"C",AC97&lt;&gt;"NC",AC97&lt;&gt;"SF",AC97&lt;&gt;"")
),"FALSO",
IF(AND(O97="NA",Q97="NA",S97="NA",U97="NA",W97="NA",Y97="NA",AA97="NA",AC97="NA"),"NA",
IF(OR(O97="NC",Q97="NC",S97="NC",U97="NC",W97="NC",Y97="NC",AA97="NC",AC97="NC",
       O97="SF",Q97="SF",S97="SF",U97="SF",W97="SF",Y97="SF",AA97="SF",AC97="SF"),"NC",
IF(SUM(IF(O97="C",1,0),IF(Q97="C",1,0),IF(S97="C",1,0),IF(U97="C",1,0),IF(W97="C",1,0),IF(Y97="C",1,0),IF(AA97="C",1,0),IF(AC97="C",1,0))=1,"C","C")))))</f>
        <v>NA</v>
      </c>
      <c r="AG97" s="93" t="str">
        <f>IF(AND(AE97="C",AF97="C"),"UTILIZOU O PDA CORRETAMENTE",IF(AND(AE97="C",AF97="NC"),"UTILIZOU O PDA CORRETAMENTE. NÃO HÁ FOTOS DE TODAS AS ETAPAS",IF(AND(AE97="NC",AF97="NC"),"NÃO UTILIZOU O PDA",IF(AND(AE97="NA",AF97="NA"),"NÃO AVALIADO POR FALHA DE SINCRONISMO"))))</f>
        <v>NÃO AVALIADO POR FALHA DE SINCRONISMO</v>
      </c>
      <c r="AH97" s="160" t="s">
        <v>60</v>
      </c>
      <c r="AI97" s="149" t="str">
        <f>E97</f>
        <v>SÃO PAULO</v>
      </c>
      <c r="AJ97" s="150" t="s">
        <v>6</v>
      </c>
    </row>
    <row r="98" spans="1:36" ht="30" customHeight="1">
      <c r="A98" s="162" t="s">
        <v>201</v>
      </c>
      <c r="B98" s="176">
        <v>2619345995</v>
      </c>
      <c r="C98" s="176" t="s">
        <v>141</v>
      </c>
      <c r="D98" s="176" t="s">
        <v>68</v>
      </c>
      <c r="E98" s="176" t="s">
        <v>5</v>
      </c>
      <c r="F98" s="176" t="s">
        <v>765</v>
      </c>
      <c r="G98" s="176">
        <v>19</v>
      </c>
      <c r="H98" s="176" t="s">
        <v>217</v>
      </c>
      <c r="I98" s="176" t="s">
        <v>261</v>
      </c>
      <c r="J98" s="176" t="s">
        <v>2150</v>
      </c>
      <c r="K98" s="176" t="s">
        <v>217</v>
      </c>
      <c r="L98" s="204">
        <v>46331.443055555559</v>
      </c>
      <c r="M98" s="204">
        <v>46331.450694444444</v>
      </c>
      <c r="N98" s="176" t="s">
        <v>2149</v>
      </c>
      <c r="O98" s="154" t="s">
        <v>207</v>
      </c>
      <c r="P98" s="56"/>
      <c r="Q98" s="143" t="s">
        <v>207</v>
      </c>
      <c r="R98" s="56"/>
      <c r="S98" s="143" t="s">
        <v>207</v>
      </c>
      <c r="T98" s="56"/>
      <c r="U98" s="143" t="s">
        <v>207</v>
      </c>
      <c r="V98" s="56"/>
      <c r="W98" s="143" t="s">
        <v>207</v>
      </c>
      <c r="X98" s="56"/>
      <c r="Y98" s="143" t="s">
        <v>207</v>
      </c>
      <c r="Z98" s="56"/>
      <c r="AA98" s="143" t="s">
        <v>207</v>
      </c>
      <c r="AB98" s="152"/>
      <c r="AC98" s="143" t="s">
        <v>207</v>
      </c>
      <c r="AD98" s="152"/>
      <c r="AE98" s="143" t="s">
        <v>207</v>
      </c>
      <c r="AF98" s="196" t="str">
        <f>IF(AND(O98="",Q98="",S98="",U98="",W98="",Y98="",AA98="",AC98=""),"",
IF(OR(    AND(O98&lt;&gt;"NA",O98&lt;&gt;"C",O98&lt;&gt;"NC",O98&lt;&gt;"SF",O98&lt;&gt;""),
    AND(Q98&lt;&gt;"NA",Q98&lt;&gt;"C",Q98&lt;&gt;"NC",Q98&lt;&gt;"SF",Q98&lt;&gt;""),
    AND(S98&lt;&gt;"NA",S98&lt;&gt;"C",S98&lt;&gt;"NC",S98&lt;&gt;"SF",S98&lt;&gt;""),
    AND(U98&lt;&gt;"NA",U98&lt;&gt;"C",U98&lt;&gt;"NC",U98&lt;&gt;"SF",U98&lt;&gt;""),
    AND(W98&lt;&gt;"NA",W98&lt;&gt;"C",W98&lt;&gt;"NC",W98&lt;&gt;"SF",W98&lt;&gt;""),
    AND(Y98&lt;&gt;"NA",Y98&lt;&gt;"C",Y98&lt;&gt;"NC",Y98&lt;&gt;"SF",Y98&lt;&gt;""),
    AND(AA98&lt;&gt;"NA",AA98&lt;&gt;"C",AA98&lt;&gt;"NC",AA98&lt;&gt;"SF",AA98&lt;&gt;""),
    AND(AC98&lt;&gt;"NA",AC98&lt;&gt;"C",AC98&lt;&gt;"NC",AC98&lt;&gt;"SF",AC98&lt;&gt;"")
),"FALSO",
IF(AND(O98="NA",Q98="NA",S98="NA",U98="NA",W98="NA",Y98="NA",AA98="NA",AC98="NA"),"NA",
IF(OR(O98="NC",Q98="NC",S98="NC",U98="NC",W98="NC",Y98="NC",AA98="NC",AC98="NC",
       O98="SF",Q98="SF",S98="SF",U98="SF",W98="SF",Y98="SF",AA98="SF",AC98="SF"),"NC",
IF(SUM(IF(O98="C",1,0),IF(Q98="C",1,0),IF(S98="C",1,0),IF(U98="C",1,0),IF(W98="C",1,0),IF(Y98="C",1,0),IF(AA98="C",1,0),IF(AC98="C",1,0))=1,"C","C")))))</f>
        <v>C</v>
      </c>
      <c r="AG98" s="93" t="str">
        <f>IF(AND(AE98="C",AF98="C"),"UTILIZOU O PDA CORRETAMENTE",IF(AND(AE98="C",AF98="NC"),"UTILIZOU O PDA CORRETAMENTE. NÃO HÁ FOTOS DE TODAS AS ETAPAS",IF(AND(AE98="NC",AF98="NC"),"NÃO UTILIZOU O PDA",IF(AND(AE98="NA",AF98="NA"),"NÃO AVALIADO POR FALHA DE SINCRONISMO"))))</f>
        <v>UTILIZOU O PDA CORRETAMENTE</v>
      </c>
      <c r="AH98" s="160"/>
      <c r="AI98" s="149" t="str">
        <f>E98</f>
        <v>SÃO PAULO</v>
      </c>
      <c r="AJ98" s="150" t="s">
        <v>6</v>
      </c>
    </row>
    <row r="99" spans="1:36" ht="30" customHeight="1">
      <c r="A99" s="162" t="s">
        <v>201</v>
      </c>
      <c r="B99" s="176">
        <v>2619802201</v>
      </c>
      <c r="C99" s="176" t="s">
        <v>142</v>
      </c>
      <c r="D99" s="176" t="s">
        <v>68</v>
      </c>
      <c r="E99" s="176" t="s">
        <v>5</v>
      </c>
      <c r="F99" s="176" t="s">
        <v>765</v>
      </c>
      <c r="G99" s="176">
        <v>85</v>
      </c>
      <c r="H99" s="176" t="s">
        <v>217</v>
      </c>
      <c r="I99" s="176" t="s">
        <v>261</v>
      </c>
      <c r="J99" s="176" t="s">
        <v>2148</v>
      </c>
      <c r="K99" s="176" t="s">
        <v>217</v>
      </c>
      <c r="L99" s="204">
        <v>46161.357638888891</v>
      </c>
      <c r="M99" s="204">
        <v>46161.363888888889</v>
      </c>
      <c r="N99" s="176" t="s">
        <v>2156</v>
      </c>
      <c r="O99" s="154" t="s">
        <v>207</v>
      </c>
      <c r="P99" s="56"/>
      <c r="Q99" s="143" t="s">
        <v>207</v>
      </c>
      <c r="R99" s="56"/>
      <c r="S99" s="143" t="s">
        <v>207</v>
      </c>
      <c r="T99" s="56"/>
      <c r="U99" s="143" t="s">
        <v>207</v>
      </c>
      <c r="V99" s="56"/>
      <c r="W99" s="143" t="s">
        <v>207</v>
      </c>
      <c r="X99" s="56"/>
      <c r="Y99" s="143" t="s">
        <v>207</v>
      </c>
      <c r="Z99" s="56"/>
      <c r="AA99" s="143" t="s">
        <v>207</v>
      </c>
      <c r="AB99" s="152"/>
      <c r="AC99" s="143" t="s">
        <v>207</v>
      </c>
      <c r="AD99" s="152"/>
      <c r="AE99" s="143" t="s">
        <v>207</v>
      </c>
      <c r="AF99" s="196" t="str">
        <f>IF(AND(O99="",Q99="",S99="",U99="",W99="",Y99="",AA99="",AC99=""),"",
IF(OR(    AND(O99&lt;&gt;"NA",O99&lt;&gt;"C",O99&lt;&gt;"NC",O99&lt;&gt;"SF",O99&lt;&gt;""),
    AND(Q99&lt;&gt;"NA",Q99&lt;&gt;"C",Q99&lt;&gt;"NC",Q99&lt;&gt;"SF",Q99&lt;&gt;""),
    AND(S99&lt;&gt;"NA",S99&lt;&gt;"C",S99&lt;&gt;"NC",S99&lt;&gt;"SF",S99&lt;&gt;""),
    AND(U99&lt;&gt;"NA",U99&lt;&gt;"C",U99&lt;&gt;"NC",U99&lt;&gt;"SF",U99&lt;&gt;""),
    AND(W99&lt;&gt;"NA",W99&lt;&gt;"C",W99&lt;&gt;"NC",W99&lt;&gt;"SF",W99&lt;&gt;""),
    AND(Y99&lt;&gt;"NA",Y99&lt;&gt;"C",Y99&lt;&gt;"NC",Y99&lt;&gt;"SF",Y99&lt;&gt;""),
    AND(AA99&lt;&gt;"NA",AA99&lt;&gt;"C",AA99&lt;&gt;"NC",AA99&lt;&gt;"SF",AA99&lt;&gt;""),
    AND(AC99&lt;&gt;"NA",AC99&lt;&gt;"C",AC99&lt;&gt;"NC",AC99&lt;&gt;"SF",AC99&lt;&gt;"")
),"FALSO",
IF(AND(O99="NA",Q99="NA",S99="NA",U99="NA",W99="NA",Y99="NA",AA99="NA",AC99="NA"),"NA",
IF(OR(O99="NC",Q99="NC",S99="NC",U99="NC",W99="NC",Y99="NC",AA99="NC",AC99="NC",
       O99="SF",Q99="SF",S99="SF",U99="SF",W99="SF",Y99="SF",AA99="SF",AC99="SF"),"NC",
IF(SUM(IF(O99="C",1,0),IF(Q99="C",1,0),IF(S99="C",1,0),IF(U99="C",1,0),IF(W99="C",1,0),IF(Y99="C",1,0),IF(AA99="C",1,0),IF(AC99="C",1,0))=1,"C","C")))))</f>
        <v>C</v>
      </c>
      <c r="AG99" s="93" t="str">
        <f>IF(AND(AE99="C",AF99="C"),"UTILIZOU O PDA CORRETAMENTE",IF(AND(AE99="C",AF99="NC"),"UTILIZOU O PDA CORRETAMENTE. NÃO HÁ FOTOS DE TODAS AS ETAPAS",IF(AND(AE99="NC",AF99="NC"),"NÃO UTILIZOU O PDA",IF(AND(AE99="NA",AF99="NA"),"NÃO AVALIADO POR FALHA DE SINCRONISMO"))))</f>
        <v>UTILIZOU O PDA CORRETAMENTE</v>
      </c>
      <c r="AH99" s="160" t="s">
        <v>39</v>
      </c>
      <c r="AI99" s="149" t="str">
        <f>E99</f>
        <v>SÃO PAULO</v>
      </c>
      <c r="AJ99" s="150" t="s">
        <v>6</v>
      </c>
    </row>
    <row r="100" spans="1:36" ht="30" customHeight="1">
      <c r="A100" s="162" t="s">
        <v>201</v>
      </c>
      <c r="B100" s="176">
        <v>2691681178</v>
      </c>
      <c r="C100" s="176" t="s">
        <v>141</v>
      </c>
      <c r="D100" s="176" t="s">
        <v>68</v>
      </c>
      <c r="E100" s="176" t="s">
        <v>5</v>
      </c>
      <c r="F100" s="176" t="s">
        <v>1758</v>
      </c>
      <c r="G100" s="176">
        <v>100</v>
      </c>
      <c r="H100" s="176" t="s">
        <v>260</v>
      </c>
      <c r="I100" s="176" t="s">
        <v>295</v>
      </c>
      <c r="J100" s="176" t="s">
        <v>2150</v>
      </c>
      <c r="K100" s="176" t="s">
        <v>2177</v>
      </c>
      <c r="L100" s="204">
        <v>46027.333333333336</v>
      </c>
      <c r="M100" s="204">
        <v>46027.334027777775</v>
      </c>
      <c r="N100" s="176" t="s">
        <v>2151</v>
      </c>
      <c r="O100" s="154" t="s">
        <v>62</v>
      </c>
      <c r="P100" s="56"/>
      <c r="Q100" s="143" t="s">
        <v>62</v>
      </c>
      <c r="R100" s="56"/>
      <c r="S100" s="143" t="s">
        <v>62</v>
      </c>
      <c r="T100" s="56"/>
      <c r="U100" s="143" t="s">
        <v>62</v>
      </c>
      <c r="V100" s="56"/>
      <c r="W100" s="143" t="s">
        <v>62</v>
      </c>
      <c r="X100" s="56"/>
      <c r="Y100" s="143" t="s">
        <v>62</v>
      </c>
      <c r="Z100" s="56"/>
      <c r="AA100" s="143" t="s">
        <v>62</v>
      </c>
      <c r="AB100" s="152"/>
      <c r="AC100" s="143" t="s">
        <v>62</v>
      </c>
      <c r="AD100" s="152"/>
      <c r="AE100" s="143" t="s">
        <v>62</v>
      </c>
      <c r="AF100" s="196" t="str">
        <f>IF(AND(O100="",Q100="",S100="",U100="",W100="",Y100="",AA100="",AC100=""),"",
IF(OR(    AND(O100&lt;&gt;"NA",O100&lt;&gt;"C",O100&lt;&gt;"NC",O100&lt;&gt;"SF",O100&lt;&gt;""),
    AND(Q100&lt;&gt;"NA",Q100&lt;&gt;"C",Q100&lt;&gt;"NC",Q100&lt;&gt;"SF",Q100&lt;&gt;""),
    AND(S100&lt;&gt;"NA",S100&lt;&gt;"C",S100&lt;&gt;"NC",S100&lt;&gt;"SF",S100&lt;&gt;""),
    AND(U100&lt;&gt;"NA",U100&lt;&gt;"C",U100&lt;&gt;"NC",U100&lt;&gt;"SF",U100&lt;&gt;""),
    AND(W100&lt;&gt;"NA",W100&lt;&gt;"C",W100&lt;&gt;"NC",W100&lt;&gt;"SF",W100&lt;&gt;""),
    AND(Y100&lt;&gt;"NA",Y100&lt;&gt;"C",Y100&lt;&gt;"NC",Y100&lt;&gt;"SF",Y100&lt;&gt;""),
    AND(AA100&lt;&gt;"NA",AA100&lt;&gt;"C",AA100&lt;&gt;"NC",AA100&lt;&gt;"SF",AA100&lt;&gt;""),
    AND(AC100&lt;&gt;"NA",AC100&lt;&gt;"C",AC100&lt;&gt;"NC",AC100&lt;&gt;"SF",AC100&lt;&gt;"")
),"FALSO",
IF(AND(O100="NA",Q100="NA",S100="NA",U100="NA",W100="NA",Y100="NA",AA100="NA",AC100="NA"),"NA",
IF(OR(O100="NC",Q100="NC",S100="NC",U100="NC",W100="NC",Y100="NC",AA100="NC",AC100="NC",
       O100="SF",Q100="SF",S100="SF",U100="SF",W100="SF",Y100="SF",AA100="SF",AC100="SF"),"NC",
IF(SUM(IF(O100="C",1,0),IF(Q100="C",1,0),IF(S100="C",1,0),IF(U100="C",1,0),IF(W100="C",1,0),IF(Y100="C",1,0),IF(AA100="C",1,0),IF(AC100="C",1,0))=1,"C","C")))))</f>
        <v>NA</v>
      </c>
      <c r="AG100" s="93" t="str">
        <f>IF(AND(AE100="C",AF100="C"),"UTILIZOU O PDA CORRETAMENTE",IF(AND(AE100="C",AF100="NC"),"UTILIZOU O PDA CORRETAMENTE. NÃO HÁ FOTOS DE TODAS AS ETAPAS",IF(AND(AE100="NC",AF100="NC"),"NÃO UTILIZOU O PDA",IF(AND(AE100="NA",AF100="NA"),"NÃO AVALIADO POR FALHA DE SINCRONISMO"))))</f>
        <v>NÃO AVALIADO POR FALHA DE SINCRONISMO</v>
      </c>
      <c r="AH100" s="160" t="s">
        <v>60</v>
      </c>
      <c r="AI100" s="149" t="str">
        <f>E100</f>
        <v>SÃO PAULO</v>
      </c>
      <c r="AJ100" s="150" t="s">
        <v>6</v>
      </c>
    </row>
    <row r="101" spans="1:36" ht="30" customHeight="1">
      <c r="A101" s="162" t="s">
        <v>201</v>
      </c>
      <c r="B101" s="176">
        <v>2621666200</v>
      </c>
      <c r="C101" s="176" t="s">
        <v>141</v>
      </c>
      <c r="D101" s="176" t="s">
        <v>68</v>
      </c>
      <c r="E101" s="176" t="s">
        <v>5</v>
      </c>
      <c r="F101" s="176" t="s">
        <v>1412</v>
      </c>
      <c r="G101" s="176">
        <v>27</v>
      </c>
      <c r="H101" s="176" t="s">
        <v>208</v>
      </c>
      <c r="I101" s="176" t="s">
        <v>261</v>
      </c>
      <c r="J101" s="176" t="s">
        <v>2150</v>
      </c>
      <c r="K101" s="176" t="s">
        <v>217</v>
      </c>
      <c r="L101" s="204">
        <v>46164.584027777775</v>
      </c>
      <c r="M101" s="204">
        <v>46164.60833333333</v>
      </c>
      <c r="N101" s="176" t="s">
        <v>2156</v>
      </c>
      <c r="O101" s="155" t="s">
        <v>207</v>
      </c>
      <c r="P101" s="90"/>
      <c r="Q101" s="144" t="s">
        <v>207</v>
      </c>
      <c r="R101" s="90"/>
      <c r="S101" s="144" t="s">
        <v>207</v>
      </c>
      <c r="T101" s="90"/>
      <c r="U101" s="144" t="s">
        <v>207</v>
      </c>
      <c r="V101" s="90"/>
      <c r="W101" s="144" t="s">
        <v>207</v>
      </c>
      <c r="X101" s="90"/>
      <c r="Y101" s="144" t="s">
        <v>207</v>
      </c>
      <c r="Z101" s="90"/>
      <c r="AA101" s="144" t="s">
        <v>207</v>
      </c>
      <c r="AB101" s="62"/>
      <c r="AC101" s="144" t="s">
        <v>207</v>
      </c>
      <c r="AD101" s="62"/>
      <c r="AE101" s="144" t="s">
        <v>207</v>
      </c>
      <c r="AF101" s="196" t="str">
        <f>IF(AND(O101="",Q101="",S101="",U101="",W101="",Y101="",AA101="",AC101=""),"",
IF(OR(    AND(O101&lt;&gt;"NA",O101&lt;&gt;"C",O101&lt;&gt;"NC",O101&lt;&gt;"SF",O101&lt;&gt;""),
    AND(Q101&lt;&gt;"NA",Q101&lt;&gt;"C",Q101&lt;&gt;"NC",Q101&lt;&gt;"SF",Q101&lt;&gt;""),
    AND(S101&lt;&gt;"NA",S101&lt;&gt;"C",S101&lt;&gt;"NC",S101&lt;&gt;"SF",S101&lt;&gt;""),
    AND(U101&lt;&gt;"NA",U101&lt;&gt;"C",U101&lt;&gt;"NC",U101&lt;&gt;"SF",U101&lt;&gt;""),
    AND(W101&lt;&gt;"NA",W101&lt;&gt;"C",W101&lt;&gt;"NC",W101&lt;&gt;"SF",W101&lt;&gt;""),
    AND(Y101&lt;&gt;"NA",Y101&lt;&gt;"C",Y101&lt;&gt;"NC",Y101&lt;&gt;"SF",Y101&lt;&gt;""),
    AND(AA101&lt;&gt;"NA",AA101&lt;&gt;"C",AA101&lt;&gt;"NC",AA101&lt;&gt;"SF",AA101&lt;&gt;""),
    AND(AC101&lt;&gt;"NA",AC101&lt;&gt;"C",AC101&lt;&gt;"NC",AC101&lt;&gt;"SF",AC101&lt;&gt;"")
),"FALSO",
IF(AND(O101="NA",Q101="NA",S101="NA",U101="NA",W101="NA",Y101="NA",AA101="NA",AC101="NA"),"NA",
IF(OR(O101="NC",Q101="NC",S101="NC",U101="NC",W101="NC",Y101="NC",AA101="NC",AC101="NC",
       O101="SF",Q101="SF",S101="SF",U101="SF",W101="SF",Y101="SF",AA101="SF",AC101="SF"),"NC",
IF(SUM(IF(O101="C",1,0),IF(Q101="C",1,0),IF(S101="C",1,0),IF(U101="C",1,0),IF(W101="C",1,0),IF(Y101="C",1,0),IF(AA101="C",1,0),IF(AC101="C",1,0))=1,"C","C")))))</f>
        <v>C</v>
      </c>
      <c r="AG101" s="93" t="str">
        <f>IF(AND(AE101="C",AF101="C"),"UTILIZOU O PDA CORRETAMENTE",IF(AND(AE101="C",AF101="NC"),"UTILIZOU O PDA CORRETAMENTE. NÃO HÁ FOTOS DE TODAS AS ETAPAS",IF(AND(AE101="NC",AF101="NC"),"NÃO UTILIZOU O PDA",IF(AND(AE101="NA",AF101="NA"),"NÃO AVALIADO POR FALHA DE SINCRONISMO"))))</f>
        <v>UTILIZOU O PDA CORRETAMENTE</v>
      </c>
      <c r="AH101" s="9"/>
      <c r="AI101" s="149" t="str">
        <f>E101</f>
        <v>SÃO PAULO</v>
      </c>
      <c r="AJ101" s="150" t="s">
        <v>6</v>
      </c>
    </row>
    <row r="102" spans="1:36" ht="30" customHeight="1">
      <c r="A102" s="249" t="s">
        <v>201</v>
      </c>
      <c r="B102" s="250">
        <v>2621112124</v>
      </c>
      <c r="C102" s="250" t="s">
        <v>141</v>
      </c>
      <c r="D102" s="250" t="s">
        <v>68</v>
      </c>
      <c r="E102" s="250" t="s">
        <v>5</v>
      </c>
      <c r="F102" s="250" t="s">
        <v>400</v>
      </c>
      <c r="G102" s="250">
        <v>3</v>
      </c>
      <c r="H102" s="250" t="s">
        <v>203</v>
      </c>
      <c r="I102" s="250" t="s">
        <v>401</v>
      </c>
      <c r="J102" s="250" t="s">
        <v>2150</v>
      </c>
      <c r="K102" s="250" t="s">
        <v>217</v>
      </c>
      <c r="L102" s="251">
        <v>46163.582638888889</v>
      </c>
      <c r="M102" s="251">
        <v>46163.588888888888</v>
      </c>
      <c r="N102" s="250" t="s">
        <v>2156</v>
      </c>
      <c r="O102" s="252" t="s">
        <v>207</v>
      </c>
      <c r="P102" s="253"/>
      <c r="Q102" s="254" t="s">
        <v>207</v>
      </c>
      <c r="R102" s="253"/>
      <c r="S102" s="254" t="s">
        <v>207</v>
      </c>
      <c r="T102" s="253"/>
      <c r="U102" s="254" t="s">
        <v>207</v>
      </c>
      <c r="V102" s="253"/>
      <c r="W102" s="254" t="s">
        <v>207</v>
      </c>
      <c r="X102" s="253"/>
      <c r="Y102" s="254" t="s">
        <v>207</v>
      </c>
      <c r="Z102" s="253"/>
      <c r="AA102" s="254" t="s">
        <v>207</v>
      </c>
      <c r="AB102" s="255"/>
      <c r="AC102" s="254" t="s">
        <v>207</v>
      </c>
      <c r="AD102" s="255"/>
      <c r="AE102" s="254" t="s">
        <v>207</v>
      </c>
      <c r="AF102" s="256" t="str">
        <f>IF(AND(O102="",Q102="",S102="",U102="",W102="",Y102="",AA102="",AC102=""),"",
IF(OR(    AND(O102&lt;&gt;"NA",O102&lt;&gt;"C",O102&lt;&gt;"NC",O102&lt;&gt;"SF",O102&lt;&gt;""),
    AND(Q102&lt;&gt;"NA",Q102&lt;&gt;"C",Q102&lt;&gt;"NC",Q102&lt;&gt;"SF",Q102&lt;&gt;""),
    AND(S102&lt;&gt;"NA",S102&lt;&gt;"C",S102&lt;&gt;"NC",S102&lt;&gt;"SF",S102&lt;&gt;""),
    AND(U102&lt;&gt;"NA",U102&lt;&gt;"C",U102&lt;&gt;"NC",U102&lt;&gt;"SF",U102&lt;&gt;""),
    AND(W102&lt;&gt;"NA",W102&lt;&gt;"C",W102&lt;&gt;"NC",W102&lt;&gt;"SF",W102&lt;&gt;""),
    AND(Y102&lt;&gt;"NA",Y102&lt;&gt;"C",Y102&lt;&gt;"NC",Y102&lt;&gt;"SF",Y102&lt;&gt;""),
    AND(AA102&lt;&gt;"NA",AA102&lt;&gt;"C",AA102&lt;&gt;"NC",AA102&lt;&gt;"SF",AA102&lt;&gt;""),
    AND(AC102&lt;&gt;"NA",AC102&lt;&gt;"C",AC102&lt;&gt;"NC",AC102&lt;&gt;"SF",AC102&lt;&gt;"")
),"FALSO",
IF(AND(O102="NA",Q102="NA",S102="NA",U102="NA",W102="NA",Y102="NA",AA102="NA",AC102="NA"),"NA",
IF(OR(O102="NC",Q102="NC",S102="NC",U102="NC",W102="NC",Y102="NC",AA102="NC",AC102="NC",
       O102="SF",Q102="SF",S102="SF",U102="SF",W102="SF",Y102="SF",AA102="SF",AC102="SF"),"NC",
IF(SUM(IF(O102="C",1,0),IF(Q102="C",1,0),IF(S102="C",1,0),IF(U102="C",1,0),IF(W102="C",1,0),IF(Y102="C",1,0),IF(AA102="C",1,0),IF(AC102="C",1,0))=1,"C","C")))))</f>
        <v>C</v>
      </c>
      <c r="AG102" s="257" t="str">
        <f>IF(AND(AE102="C",AF102="C"),"UTILIZOU O PDA CORRETAMENTE",IF(AND(AE102="C",AF102="NC"),"UTILIZOU O PDA CORRETAMENTE. NÃO HÁ FOTOS DE TODAS AS ETAPAS",IF(AND(AE102="NC",AF102="NC"),"NÃO UTILIZOU O PDA",IF(AND(AE102="NA",AF102="NA"),"NÃO AVALIADO POR FALHA DE SINCRONISMO"))))</f>
        <v>UTILIZOU O PDA CORRETAMENTE</v>
      </c>
      <c r="AH102" s="258"/>
      <c r="AI102" s="259" t="str">
        <f>E102</f>
        <v>SÃO PAULO</v>
      </c>
      <c r="AJ102" s="260" t="s">
        <v>6</v>
      </c>
    </row>
    <row r="103" spans="1:36" ht="30" customHeight="1">
      <c r="A103" s="162" t="s">
        <v>201</v>
      </c>
      <c r="B103" s="176">
        <v>2619375283</v>
      </c>
      <c r="C103" s="176" t="s">
        <v>142</v>
      </c>
      <c r="D103" s="176" t="s">
        <v>68</v>
      </c>
      <c r="E103" s="176" t="s">
        <v>5</v>
      </c>
      <c r="F103" s="176" t="s">
        <v>404</v>
      </c>
      <c r="G103" s="176">
        <v>809</v>
      </c>
      <c r="H103" s="176" t="s">
        <v>217</v>
      </c>
      <c r="I103" s="176" t="s">
        <v>405</v>
      </c>
      <c r="J103" s="176" t="s">
        <v>2148</v>
      </c>
      <c r="K103" s="176" t="s">
        <v>2158</v>
      </c>
      <c r="L103" s="204">
        <v>46154.351388888892</v>
      </c>
      <c r="M103" s="204">
        <v>46154.35833333333</v>
      </c>
      <c r="N103" s="176" t="s">
        <v>2151</v>
      </c>
      <c r="O103" s="155" t="s">
        <v>62</v>
      </c>
      <c r="P103" s="90"/>
      <c r="Q103" s="144" t="s">
        <v>62</v>
      </c>
      <c r="R103" s="90"/>
      <c r="S103" s="144" t="s">
        <v>62</v>
      </c>
      <c r="T103" s="90"/>
      <c r="U103" s="144" t="s">
        <v>62</v>
      </c>
      <c r="V103" s="90"/>
      <c r="W103" s="144" t="s">
        <v>62</v>
      </c>
      <c r="X103" s="90"/>
      <c r="Y103" s="144" t="s">
        <v>62</v>
      </c>
      <c r="Z103" s="90"/>
      <c r="AA103" s="144" t="s">
        <v>62</v>
      </c>
      <c r="AB103" s="62"/>
      <c r="AC103" s="144" t="s">
        <v>62</v>
      </c>
      <c r="AD103" s="62"/>
      <c r="AE103" s="144" t="s">
        <v>62</v>
      </c>
      <c r="AF103" s="196" t="str">
        <f>IF(AND(O103="",Q103="",S103="",U103="",W103="",Y103="",AA103="",AC103=""),"",
IF(OR(    AND(O103&lt;&gt;"NA",O103&lt;&gt;"C",O103&lt;&gt;"NC",O103&lt;&gt;"SF",O103&lt;&gt;""),
    AND(Q103&lt;&gt;"NA",Q103&lt;&gt;"C",Q103&lt;&gt;"NC",Q103&lt;&gt;"SF",Q103&lt;&gt;""),
    AND(S103&lt;&gt;"NA",S103&lt;&gt;"C",S103&lt;&gt;"NC",S103&lt;&gt;"SF",S103&lt;&gt;""),
    AND(U103&lt;&gt;"NA",U103&lt;&gt;"C",U103&lt;&gt;"NC",U103&lt;&gt;"SF",U103&lt;&gt;""),
    AND(W103&lt;&gt;"NA",W103&lt;&gt;"C",W103&lt;&gt;"NC",W103&lt;&gt;"SF",W103&lt;&gt;""),
    AND(Y103&lt;&gt;"NA",Y103&lt;&gt;"C",Y103&lt;&gt;"NC",Y103&lt;&gt;"SF",Y103&lt;&gt;""),
    AND(AA103&lt;&gt;"NA",AA103&lt;&gt;"C",AA103&lt;&gt;"NC",AA103&lt;&gt;"SF",AA103&lt;&gt;""),
    AND(AC103&lt;&gt;"NA",AC103&lt;&gt;"C",AC103&lt;&gt;"NC",AC103&lt;&gt;"SF",AC103&lt;&gt;"")
),"FALSO",
IF(AND(O103="NA",Q103="NA",S103="NA",U103="NA",W103="NA",Y103="NA",AA103="NA",AC103="NA"),"NA",
IF(OR(O103="NC",Q103="NC",S103="NC",U103="NC",W103="NC",Y103="NC",AA103="NC",AC103="NC",
       O103="SF",Q103="SF",S103="SF",U103="SF",W103="SF",Y103="SF",AA103="SF",AC103="SF"),"NC",
IF(SUM(IF(O103="C",1,0),IF(Q103="C",1,0),IF(S103="C",1,0),IF(U103="C",1,0),IF(W103="C",1,0),IF(Y103="C",1,0),IF(AA103="C",1,0),IF(AC103="C",1,0))=1,"C","C")))))</f>
        <v>NA</v>
      </c>
      <c r="AG103" s="93" t="str">
        <f>IF(AND(AE103="C",AF103="C"),"UTILIZOU O PDA CORRETAMENTE",IF(AND(AE103="C",AF103="NC"),"UTILIZOU O PDA CORRETAMENTE. NÃO HÁ FOTOS DE TODAS AS ETAPAS",IF(AND(AE103="NC",AF103="NC"),"NÃO UTILIZOU O PDA",IF(AND(AE103="NA",AF103="NA"),"NÃO AVALIADO POR FALHA DE SINCRONISMO"))))</f>
        <v>NÃO AVALIADO POR FALHA DE SINCRONISMO</v>
      </c>
      <c r="AH103" s="9"/>
      <c r="AI103" s="149" t="str">
        <f>E103</f>
        <v>SÃO PAULO</v>
      </c>
      <c r="AJ103" s="150" t="s">
        <v>6</v>
      </c>
    </row>
    <row r="104" spans="1:36" ht="30" customHeight="1">
      <c r="A104" s="162" t="s">
        <v>201</v>
      </c>
      <c r="B104" s="176">
        <v>2693371455</v>
      </c>
      <c r="C104" s="176" t="s">
        <v>141</v>
      </c>
      <c r="D104" s="176" t="s">
        <v>68</v>
      </c>
      <c r="E104" s="176" t="s">
        <v>5</v>
      </c>
      <c r="F104" s="176" t="s">
        <v>409</v>
      </c>
      <c r="G104" s="176">
        <v>12</v>
      </c>
      <c r="H104" s="176"/>
      <c r="I104" s="176" t="s">
        <v>332</v>
      </c>
      <c r="J104" s="176" t="s">
        <v>2150</v>
      </c>
      <c r="K104" s="176"/>
      <c r="L104" s="204">
        <v>46158.519444444442</v>
      </c>
      <c r="M104" s="204">
        <v>46158.526388888888</v>
      </c>
      <c r="N104" s="176" t="s">
        <v>2156</v>
      </c>
      <c r="O104" s="155" t="s">
        <v>207</v>
      </c>
      <c r="P104" s="90"/>
      <c r="Q104" s="144" t="s">
        <v>231</v>
      </c>
      <c r="R104" s="90" t="s">
        <v>1014</v>
      </c>
      <c r="S104" s="144" t="s">
        <v>207</v>
      </c>
      <c r="T104" s="90"/>
      <c r="U104" s="144" t="s">
        <v>207</v>
      </c>
      <c r="V104" s="90"/>
      <c r="W104" s="144" t="s">
        <v>207</v>
      </c>
      <c r="X104" s="90"/>
      <c r="Y104" s="144" t="s">
        <v>207</v>
      </c>
      <c r="Z104" s="90"/>
      <c r="AA104" s="144" t="s">
        <v>207</v>
      </c>
      <c r="AB104" s="62"/>
      <c r="AC104" s="144" t="s">
        <v>231</v>
      </c>
      <c r="AD104" s="62" t="s">
        <v>388</v>
      </c>
      <c r="AE104" s="144" t="s">
        <v>207</v>
      </c>
      <c r="AF104" s="196" t="str">
        <f>IF(AND(O104="",Q104="",S104="",U104="",W104="",Y104="",AA104="",AC104=""),"",
IF(OR(    AND(O104&lt;&gt;"NA",O104&lt;&gt;"C",O104&lt;&gt;"NC",O104&lt;&gt;"SF",O104&lt;&gt;""),
    AND(Q104&lt;&gt;"NA",Q104&lt;&gt;"C",Q104&lt;&gt;"NC",Q104&lt;&gt;"SF",Q104&lt;&gt;""),
    AND(S104&lt;&gt;"NA",S104&lt;&gt;"C",S104&lt;&gt;"NC",S104&lt;&gt;"SF",S104&lt;&gt;""),
    AND(U104&lt;&gt;"NA",U104&lt;&gt;"C",U104&lt;&gt;"NC",U104&lt;&gt;"SF",U104&lt;&gt;""),
    AND(W104&lt;&gt;"NA",W104&lt;&gt;"C",W104&lt;&gt;"NC",W104&lt;&gt;"SF",W104&lt;&gt;""),
    AND(Y104&lt;&gt;"NA",Y104&lt;&gt;"C",Y104&lt;&gt;"NC",Y104&lt;&gt;"SF",Y104&lt;&gt;""),
    AND(AA104&lt;&gt;"NA",AA104&lt;&gt;"C",AA104&lt;&gt;"NC",AA104&lt;&gt;"SF",AA104&lt;&gt;""),
    AND(AC104&lt;&gt;"NA",AC104&lt;&gt;"C",AC104&lt;&gt;"NC",AC104&lt;&gt;"SF",AC104&lt;&gt;"")
),"FALSO",
IF(AND(O104="NA",Q104="NA",S104="NA",U104="NA",W104="NA",Y104="NA",AA104="NA",AC104="NA"),"NA",
IF(OR(O104="NC",Q104="NC",S104="NC",U104="NC",W104="NC",Y104="NC",AA104="NC",AC104="NC",
       O104="SF",Q104="SF",S104="SF",U104="SF",W104="SF",Y104="SF",AA104="SF",AC104="SF"),"NC",
IF(SUM(IF(O104="C",1,0),IF(Q104="C",1,0),IF(S104="C",1,0),IF(U104="C",1,0),IF(W104="C",1,0),IF(Y104="C",1,0),IF(AA104="C",1,0),IF(AC104="C",1,0))=1,"C","C")))))</f>
        <v>NC</v>
      </c>
      <c r="AG104" s="93" t="str">
        <f>IF(AND(AE104="C",AF104="C"),"UTILIZOU O PDA CORRETAMENTE",IF(AND(AE104="C",AF104="NC"),"UTILIZOU O PDA CORRETAMENTE. NÃO HÁ FOTOS DE TODAS AS ETAPAS",IF(AND(AE104="NC",AF104="NC"),"NÃO UTILIZOU O PDA",IF(AND(AE104="NA",AF104="NA"),"NÃO AVALIADO POR FALHA DE SINCRONISMO"))))</f>
        <v>UTILIZOU O PDA CORRETAMENTE. NÃO HÁ FOTOS DE TODAS AS ETAPAS</v>
      </c>
      <c r="AH104" s="9" t="s">
        <v>39</v>
      </c>
      <c r="AI104" s="149" t="str">
        <f>E104</f>
        <v>SÃO PAULO</v>
      </c>
      <c r="AJ104" s="150" t="s">
        <v>6</v>
      </c>
    </row>
    <row r="105" spans="1:36" ht="30" customHeight="1">
      <c r="A105" s="162" t="s">
        <v>201</v>
      </c>
      <c r="B105" s="176">
        <v>2618124659</v>
      </c>
      <c r="C105" s="176" t="s">
        <v>139</v>
      </c>
      <c r="D105" s="176" t="s">
        <v>68</v>
      </c>
      <c r="E105" s="176" t="s">
        <v>5</v>
      </c>
      <c r="F105" s="176" t="s">
        <v>425</v>
      </c>
      <c r="G105" s="176">
        <v>320</v>
      </c>
      <c r="H105" s="176"/>
      <c r="I105" s="176" t="s">
        <v>390</v>
      </c>
      <c r="J105" s="176" t="s">
        <v>2150</v>
      </c>
      <c r="K105" s="176" t="s">
        <v>2158</v>
      </c>
      <c r="L105" s="204">
        <v>46117.341666666667</v>
      </c>
      <c r="M105" s="204">
        <v>46117.345833333333</v>
      </c>
      <c r="N105" s="176" t="s">
        <v>2151</v>
      </c>
      <c r="O105" s="155" t="s">
        <v>62</v>
      </c>
      <c r="P105" s="90"/>
      <c r="Q105" s="144" t="s">
        <v>62</v>
      </c>
      <c r="R105" s="90"/>
      <c r="S105" s="144" t="s">
        <v>62</v>
      </c>
      <c r="T105" s="90"/>
      <c r="U105" s="144" t="s">
        <v>62</v>
      </c>
      <c r="V105" s="90"/>
      <c r="W105" s="144" t="s">
        <v>62</v>
      </c>
      <c r="X105" s="90"/>
      <c r="Y105" s="144" t="s">
        <v>62</v>
      </c>
      <c r="Z105" s="90"/>
      <c r="AA105" s="144" t="s">
        <v>62</v>
      </c>
      <c r="AB105" s="62"/>
      <c r="AC105" s="144" t="s">
        <v>62</v>
      </c>
      <c r="AD105" s="62"/>
      <c r="AE105" s="144" t="s">
        <v>62</v>
      </c>
      <c r="AF105" s="196" t="str">
        <f>IF(AND(O105="",Q105="",S105="",U105="",W105="",Y105="",AA105="",AC105=""),"",
IF(OR(    AND(O105&lt;&gt;"NA",O105&lt;&gt;"C",O105&lt;&gt;"NC",O105&lt;&gt;"SF",O105&lt;&gt;""),
    AND(Q105&lt;&gt;"NA",Q105&lt;&gt;"C",Q105&lt;&gt;"NC",Q105&lt;&gt;"SF",Q105&lt;&gt;""),
    AND(S105&lt;&gt;"NA",S105&lt;&gt;"C",S105&lt;&gt;"NC",S105&lt;&gt;"SF",S105&lt;&gt;""),
    AND(U105&lt;&gt;"NA",U105&lt;&gt;"C",U105&lt;&gt;"NC",U105&lt;&gt;"SF",U105&lt;&gt;""),
    AND(W105&lt;&gt;"NA",W105&lt;&gt;"C",W105&lt;&gt;"NC",W105&lt;&gt;"SF",W105&lt;&gt;""),
    AND(Y105&lt;&gt;"NA",Y105&lt;&gt;"C",Y105&lt;&gt;"NC",Y105&lt;&gt;"SF",Y105&lt;&gt;""),
    AND(AA105&lt;&gt;"NA",AA105&lt;&gt;"C",AA105&lt;&gt;"NC",AA105&lt;&gt;"SF",AA105&lt;&gt;""),
    AND(AC105&lt;&gt;"NA",AC105&lt;&gt;"C",AC105&lt;&gt;"NC",AC105&lt;&gt;"SF",AC105&lt;&gt;"")
),"FALSO",
IF(AND(O105="NA",Q105="NA",S105="NA",U105="NA",W105="NA",Y105="NA",AA105="NA",AC105="NA"),"NA",
IF(OR(O105="NC",Q105="NC",S105="NC",U105="NC",W105="NC",Y105="NC",AA105="NC",AC105="NC",
       O105="SF",Q105="SF",S105="SF",U105="SF",W105="SF",Y105="SF",AA105="SF",AC105="SF"),"NC",
IF(SUM(IF(O105="C",1,0),IF(Q105="C",1,0),IF(S105="C",1,0),IF(U105="C",1,0),IF(W105="C",1,0),IF(Y105="C",1,0),IF(AA105="C",1,0),IF(AC105="C",1,0))=1,"C","C")))))</f>
        <v>NA</v>
      </c>
      <c r="AG105" s="93" t="str">
        <f>IF(AND(AE105="C",AF105="C"),"UTILIZOU O PDA CORRETAMENTE",IF(AND(AE105="C",AF105="NC"),"UTILIZOU O PDA CORRETAMENTE. NÃO HÁ FOTOS DE TODAS AS ETAPAS",IF(AND(AE105="NC",AF105="NC"),"NÃO UTILIZOU O PDA",IF(AND(AE105="NA",AF105="NA"),"NÃO AVALIADO POR FALHA DE SINCRONISMO"))))</f>
        <v>NÃO AVALIADO POR FALHA DE SINCRONISMO</v>
      </c>
      <c r="AH105" s="9" t="s">
        <v>60</v>
      </c>
      <c r="AI105" s="149" t="str">
        <f>E105</f>
        <v>SÃO PAULO</v>
      </c>
      <c r="AJ105" s="150" t="s">
        <v>6</v>
      </c>
    </row>
    <row r="106" spans="1:36" ht="30" customHeight="1">
      <c r="A106" s="162" t="s">
        <v>201</v>
      </c>
      <c r="B106" s="176">
        <v>2620373786</v>
      </c>
      <c r="C106" s="176" t="s">
        <v>142</v>
      </c>
      <c r="D106" s="176" t="s">
        <v>68</v>
      </c>
      <c r="E106" s="176" t="s">
        <v>5</v>
      </c>
      <c r="F106" s="176" t="s">
        <v>425</v>
      </c>
      <c r="G106" s="176">
        <v>26</v>
      </c>
      <c r="H106" s="176"/>
      <c r="I106" s="176" t="s">
        <v>390</v>
      </c>
      <c r="J106" s="176" t="s">
        <v>2148</v>
      </c>
      <c r="K106" s="176"/>
      <c r="L106" s="204">
        <v>46162.395138888889</v>
      </c>
      <c r="M106" s="204">
        <v>46162.400694444441</v>
      </c>
      <c r="N106" s="176" t="s">
        <v>2156</v>
      </c>
      <c r="O106" s="154" t="s">
        <v>207</v>
      </c>
      <c r="P106" s="56"/>
      <c r="Q106" s="143" t="s">
        <v>207</v>
      </c>
      <c r="R106" s="56"/>
      <c r="S106" s="143" t="s">
        <v>207</v>
      </c>
      <c r="T106" s="56"/>
      <c r="U106" s="143" t="s">
        <v>207</v>
      </c>
      <c r="V106" s="56"/>
      <c r="W106" s="143" t="s">
        <v>207</v>
      </c>
      <c r="X106" s="56"/>
      <c r="Y106" s="143" t="s">
        <v>207</v>
      </c>
      <c r="Z106" s="56"/>
      <c r="AA106" s="143" t="s">
        <v>207</v>
      </c>
      <c r="AB106" s="152"/>
      <c r="AC106" s="143" t="s">
        <v>207</v>
      </c>
      <c r="AD106" s="152"/>
      <c r="AE106" s="143" t="s">
        <v>207</v>
      </c>
      <c r="AF106" s="196" t="str">
        <f>IF(AND(O106="",Q106="",S106="",U106="",W106="",Y106="",AA106="",AC106=""),"",
IF(OR(    AND(O106&lt;&gt;"NA",O106&lt;&gt;"C",O106&lt;&gt;"NC",O106&lt;&gt;"SF",O106&lt;&gt;""),
    AND(Q106&lt;&gt;"NA",Q106&lt;&gt;"C",Q106&lt;&gt;"NC",Q106&lt;&gt;"SF",Q106&lt;&gt;""),
    AND(S106&lt;&gt;"NA",S106&lt;&gt;"C",S106&lt;&gt;"NC",S106&lt;&gt;"SF",S106&lt;&gt;""),
    AND(U106&lt;&gt;"NA",U106&lt;&gt;"C",U106&lt;&gt;"NC",U106&lt;&gt;"SF",U106&lt;&gt;""),
    AND(W106&lt;&gt;"NA",W106&lt;&gt;"C",W106&lt;&gt;"NC",W106&lt;&gt;"SF",W106&lt;&gt;""),
    AND(Y106&lt;&gt;"NA",Y106&lt;&gt;"C",Y106&lt;&gt;"NC",Y106&lt;&gt;"SF",Y106&lt;&gt;""),
    AND(AA106&lt;&gt;"NA",AA106&lt;&gt;"C",AA106&lt;&gt;"NC",AA106&lt;&gt;"SF",AA106&lt;&gt;""),
    AND(AC106&lt;&gt;"NA",AC106&lt;&gt;"C",AC106&lt;&gt;"NC",AC106&lt;&gt;"SF",AC106&lt;&gt;"")
),"FALSO",
IF(AND(O106="NA",Q106="NA",S106="NA",U106="NA",W106="NA",Y106="NA",AA106="NA",AC106="NA"),"NA",
IF(OR(O106="NC",Q106="NC",S106="NC",U106="NC",W106="NC",Y106="NC",AA106="NC",AC106="NC",
       O106="SF",Q106="SF",S106="SF",U106="SF",W106="SF",Y106="SF",AA106="SF",AC106="SF"),"NC",
IF(SUM(IF(O106="C",1,0),IF(Q106="C",1,0),IF(S106="C",1,0),IF(U106="C",1,0),IF(W106="C",1,0),IF(Y106="C",1,0),IF(AA106="C",1,0),IF(AC106="C",1,0))=1,"C","C")))))</f>
        <v>C</v>
      </c>
      <c r="AG106" s="93" t="str">
        <f>IF(AND(AE106="C",AF106="C"),"UTILIZOU O PDA CORRETAMENTE",IF(AND(AE106="C",AF106="NC"),"UTILIZOU O PDA CORRETAMENTE. NÃO HÁ FOTOS DE TODAS AS ETAPAS",IF(AND(AE106="NC",AF106="NC"),"NÃO UTILIZOU O PDA",IF(AND(AE106="NA",AF106="NA"),"NÃO AVALIADO POR FALHA DE SINCRONISMO"))))</f>
        <v>UTILIZOU O PDA CORRETAMENTE</v>
      </c>
      <c r="AH106" s="9" t="s">
        <v>39</v>
      </c>
      <c r="AI106" s="149" t="str">
        <f>E106</f>
        <v>SÃO PAULO</v>
      </c>
      <c r="AJ106" s="150" t="s">
        <v>6</v>
      </c>
    </row>
    <row r="107" spans="1:36" ht="30" customHeight="1">
      <c r="A107" s="162" t="s">
        <v>201</v>
      </c>
      <c r="B107" s="176">
        <v>2619801531</v>
      </c>
      <c r="C107" s="176" t="s">
        <v>141</v>
      </c>
      <c r="D107" s="176" t="s">
        <v>68</v>
      </c>
      <c r="E107" s="176" t="s">
        <v>5</v>
      </c>
      <c r="F107" s="176" t="s">
        <v>1325</v>
      </c>
      <c r="G107" s="176">
        <v>88</v>
      </c>
      <c r="H107" s="176" t="s">
        <v>203</v>
      </c>
      <c r="I107" s="176" t="s">
        <v>223</v>
      </c>
      <c r="J107" s="176" t="s">
        <v>2150</v>
      </c>
      <c r="K107" s="176"/>
      <c r="L107" s="204">
        <v>46154.540972222225</v>
      </c>
      <c r="M107" s="204">
        <v>46154.55</v>
      </c>
      <c r="N107" s="176" t="s">
        <v>2149</v>
      </c>
      <c r="O107" s="155" t="s">
        <v>207</v>
      </c>
      <c r="P107" s="90"/>
      <c r="Q107" s="144" t="s">
        <v>207</v>
      </c>
      <c r="R107" s="90"/>
      <c r="S107" s="144" t="s">
        <v>207</v>
      </c>
      <c r="T107" s="90"/>
      <c r="U107" s="144" t="s">
        <v>207</v>
      </c>
      <c r="V107" s="90"/>
      <c r="W107" s="144" t="s">
        <v>207</v>
      </c>
      <c r="X107" s="90"/>
      <c r="Y107" s="144" t="s">
        <v>207</v>
      </c>
      <c r="Z107" s="90"/>
      <c r="AA107" s="144" t="s">
        <v>207</v>
      </c>
      <c r="AB107" s="62"/>
      <c r="AC107" s="144" t="s">
        <v>207</v>
      </c>
      <c r="AD107" s="62"/>
      <c r="AE107" s="144" t="s">
        <v>207</v>
      </c>
      <c r="AF107" s="196" t="str">
        <f>IF(AND(O107="",Q107="",S107="",U107="",W107="",Y107="",AA107="",AC107=""),"",
IF(OR(    AND(O107&lt;&gt;"NA",O107&lt;&gt;"C",O107&lt;&gt;"NC",O107&lt;&gt;"SF",O107&lt;&gt;""),
    AND(Q107&lt;&gt;"NA",Q107&lt;&gt;"C",Q107&lt;&gt;"NC",Q107&lt;&gt;"SF",Q107&lt;&gt;""),
    AND(S107&lt;&gt;"NA",S107&lt;&gt;"C",S107&lt;&gt;"NC",S107&lt;&gt;"SF",S107&lt;&gt;""),
    AND(U107&lt;&gt;"NA",U107&lt;&gt;"C",U107&lt;&gt;"NC",U107&lt;&gt;"SF",U107&lt;&gt;""),
    AND(W107&lt;&gt;"NA",W107&lt;&gt;"C",W107&lt;&gt;"NC",W107&lt;&gt;"SF",W107&lt;&gt;""),
    AND(Y107&lt;&gt;"NA",Y107&lt;&gt;"C",Y107&lt;&gt;"NC",Y107&lt;&gt;"SF",Y107&lt;&gt;""),
    AND(AA107&lt;&gt;"NA",AA107&lt;&gt;"C",AA107&lt;&gt;"NC",AA107&lt;&gt;"SF",AA107&lt;&gt;""),
    AND(AC107&lt;&gt;"NA",AC107&lt;&gt;"C",AC107&lt;&gt;"NC",AC107&lt;&gt;"SF",AC107&lt;&gt;"")
),"FALSO",
IF(AND(O107="NA",Q107="NA",S107="NA",U107="NA",W107="NA",Y107="NA",AA107="NA",AC107="NA"),"NA",
IF(OR(O107="NC",Q107="NC",S107="NC",U107="NC",W107="NC",Y107="NC",AA107="NC",AC107="NC",
       O107="SF",Q107="SF",S107="SF",U107="SF",W107="SF",Y107="SF",AA107="SF",AC107="SF"),"NC",
IF(SUM(IF(O107="C",1,0),IF(Q107="C",1,0),IF(S107="C",1,0),IF(U107="C",1,0),IF(W107="C",1,0),IF(Y107="C",1,0),IF(AA107="C",1,0),IF(AC107="C",1,0))=1,"C","C")))))</f>
        <v>C</v>
      </c>
      <c r="AG107" s="93" t="str">
        <f>IF(AND(AE107="C",AF107="C"),"UTILIZOU O PDA CORRETAMENTE",IF(AND(AE107="C",AF107="NC"),"UTILIZOU O PDA CORRETAMENTE. NÃO HÁ FOTOS DE TODAS AS ETAPAS",IF(AND(AE107="NC",AF107="NC"),"NÃO UTILIZOU O PDA",IF(AND(AE107="NA",AF107="NA"),"NÃO AVALIADO POR FALHA DE SINCRONISMO"))))</f>
        <v>UTILIZOU O PDA CORRETAMENTE</v>
      </c>
      <c r="AH107" s="9" t="s">
        <v>39</v>
      </c>
      <c r="AI107" s="149" t="str">
        <f>E107</f>
        <v>SÃO PAULO</v>
      </c>
      <c r="AJ107" s="150" t="s">
        <v>6</v>
      </c>
    </row>
    <row r="108" spans="1:36" ht="30" customHeight="1">
      <c r="A108" s="162" t="s">
        <v>201</v>
      </c>
      <c r="B108" s="176">
        <v>2620236149</v>
      </c>
      <c r="C108" s="176" t="s">
        <v>141</v>
      </c>
      <c r="D108" s="176" t="s">
        <v>68</v>
      </c>
      <c r="E108" s="176" t="s">
        <v>5</v>
      </c>
      <c r="F108" s="176" t="s">
        <v>1325</v>
      </c>
      <c r="G108" s="176">
        <v>164</v>
      </c>
      <c r="H108" s="176" t="s">
        <v>217</v>
      </c>
      <c r="I108" s="176" t="s">
        <v>223</v>
      </c>
      <c r="J108" s="176" t="s">
        <v>2150</v>
      </c>
      <c r="K108" s="176" t="s">
        <v>2167</v>
      </c>
      <c r="L108" s="204">
        <v>46158.375</v>
      </c>
      <c r="M108" s="204">
        <v>46158.395833333336</v>
      </c>
      <c r="N108" s="176" t="s">
        <v>2151</v>
      </c>
      <c r="O108" s="155" t="s">
        <v>62</v>
      </c>
      <c r="P108" s="90"/>
      <c r="Q108" s="144" t="s">
        <v>62</v>
      </c>
      <c r="R108" s="90"/>
      <c r="S108" s="144" t="s">
        <v>62</v>
      </c>
      <c r="T108" s="90"/>
      <c r="U108" s="144" t="s">
        <v>62</v>
      </c>
      <c r="V108" s="90"/>
      <c r="W108" s="144" t="s">
        <v>62</v>
      </c>
      <c r="X108" s="90"/>
      <c r="Y108" s="144" t="s">
        <v>62</v>
      </c>
      <c r="Z108" s="90"/>
      <c r="AA108" s="144" t="s">
        <v>62</v>
      </c>
      <c r="AB108" s="62"/>
      <c r="AC108" s="144" t="s">
        <v>62</v>
      </c>
      <c r="AD108" s="62"/>
      <c r="AE108" s="144" t="s">
        <v>62</v>
      </c>
      <c r="AF108" s="196" t="str">
        <f>IF(AND(O108="",Q108="",S108="",U108="",W108="",Y108="",AA108="",AC108=""),"",
IF(OR(    AND(O108&lt;&gt;"NA",O108&lt;&gt;"C",O108&lt;&gt;"NC",O108&lt;&gt;"SF",O108&lt;&gt;""),
    AND(Q108&lt;&gt;"NA",Q108&lt;&gt;"C",Q108&lt;&gt;"NC",Q108&lt;&gt;"SF",Q108&lt;&gt;""),
    AND(S108&lt;&gt;"NA",S108&lt;&gt;"C",S108&lt;&gt;"NC",S108&lt;&gt;"SF",S108&lt;&gt;""),
    AND(U108&lt;&gt;"NA",U108&lt;&gt;"C",U108&lt;&gt;"NC",U108&lt;&gt;"SF",U108&lt;&gt;""),
    AND(W108&lt;&gt;"NA",W108&lt;&gt;"C",W108&lt;&gt;"NC",W108&lt;&gt;"SF",W108&lt;&gt;""),
    AND(Y108&lt;&gt;"NA",Y108&lt;&gt;"C",Y108&lt;&gt;"NC",Y108&lt;&gt;"SF",Y108&lt;&gt;""),
    AND(AA108&lt;&gt;"NA",AA108&lt;&gt;"C",AA108&lt;&gt;"NC",AA108&lt;&gt;"SF",AA108&lt;&gt;""),
    AND(AC108&lt;&gt;"NA",AC108&lt;&gt;"C",AC108&lt;&gt;"NC",AC108&lt;&gt;"SF",AC108&lt;&gt;"")
),"FALSO",
IF(AND(O108="NA",Q108="NA",S108="NA",U108="NA",W108="NA",Y108="NA",AA108="NA",AC108="NA"),"NA",
IF(OR(O108="NC",Q108="NC",S108="NC",U108="NC",W108="NC",Y108="NC",AA108="NC",AC108="NC",
       O108="SF",Q108="SF",S108="SF",U108="SF",W108="SF",Y108="SF",AA108="SF",AC108="SF"),"NC",
IF(SUM(IF(O108="C",1,0),IF(Q108="C",1,0),IF(S108="C",1,0),IF(U108="C",1,0),IF(W108="C",1,0),IF(Y108="C",1,0),IF(AA108="C",1,0),IF(AC108="C",1,0))=1,"C","C")))))</f>
        <v>NA</v>
      </c>
      <c r="AG108" s="93" t="str">
        <f>IF(AND(AE108="C",AF108="C"),"UTILIZOU O PDA CORRETAMENTE",IF(AND(AE108="C",AF108="NC"),"UTILIZOU O PDA CORRETAMENTE. NÃO HÁ FOTOS DE TODAS AS ETAPAS",IF(AND(AE108="NC",AF108="NC"),"NÃO UTILIZOU O PDA",IF(AND(AE108="NA",AF108="NA"),"NÃO AVALIADO POR FALHA DE SINCRONISMO"))))</f>
        <v>NÃO AVALIADO POR FALHA DE SINCRONISMO</v>
      </c>
      <c r="AH108" s="9"/>
      <c r="AI108" s="149" t="str">
        <f>E108</f>
        <v>SÃO PAULO</v>
      </c>
      <c r="AJ108" s="150" t="s">
        <v>6</v>
      </c>
    </row>
    <row r="109" spans="1:36" ht="30" customHeight="1">
      <c r="A109" s="162" t="s">
        <v>201</v>
      </c>
      <c r="B109" s="176">
        <v>2617605174</v>
      </c>
      <c r="C109" s="176" t="s">
        <v>141</v>
      </c>
      <c r="D109" s="176" t="s">
        <v>68</v>
      </c>
      <c r="E109" s="176" t="s">
        <v>5</v>
      </c>
      <c r="F109" s="176" t="s">
        <v>1490</v>
      </c>
      <c r="G109" s="176">
        <v>147</v>
      </c>
      <c r="H109" s="176"/>
      <c r="I109" s="176" t="s">
        <v>459</v>
      </c>
      <c r="J109" s="176" t="s">
        <v>2150</v>
      </c>
      <c r="K109" s="176" t="s">
        <v>2185</v>
      </c>
      <c r="L109" s="204">
        <v>46058.530555555553</v>
      </c>
      <c r="M109" s="204">
        <v>46058.537499999999</v>
      </c>
      <c r="N109" s="176" t="s">
        <v>2156</v>
      </c>
      <c r="O109" s="155" t="s">
        <v>207</v>
      </c>
      <c r="P109" s="90"/>
      <c r="Q109" s="144" t="s">
        <v>207</v>
      </c>
      <c r="R109" s="90"/>
      <c r="S109" s="144" t="s">
        <v>207</v>
      </c>
      <c r="T109" s="90"/>
      <c r="U109" s="144" t="s">
        <v>207</v>
      </c>
      <c r="V109" s="90"/>
      <c r="W109" s="144" t="s">
        <v>207</v>
      </c>
      <c r="X109" s="90"/>
      <c r="Y109" s="144" t="s">
        <v>230</v>
      </c>
      <c r="Z109" s="90"/>
      <c r="AA109" s="144" t="s">
        <v>207</v>
      </c>
      <c r="AB109" s="62"/>
      <c r="AC109" s="144" t="s">
        <v>207</v>
      </c>
      <c r="AD109" s="62"/>
      <c r="AE109" s="144" t="s">
        <v>207</v>
      </c>
      <c r="AF109" s="196" t="str">
        <f>IF(AND(O109="",Q109="",S109="",U109="",W109="",Y109="",AA109="",AC109=""),"",
IF(OR(    AND(O109&lt;&gt;"NA",O109&lt;&gt;"C",O109&lt;&gt;"NC",O109&lt;&gt;"SF",O109&lt;&gt;""),
    AND(Q109&lt;&gt;"NA",Q109&lt;&gt;"C",Q109&lt;&gt;"NC",Q109&lt;&gt;"SF",Q109&lt;&gt;""),
    AND(S109&lt;&gt;"NA",S109&lt;&gt;"C",S109&lt;&gt;"NC",S109&lt;&gt;"SF",S109&lt;&gt;""),
    AND(U109&lt;&gt;"NA",U109&lt;&gt;"C",U109&lt;&gt;"NC",U109&lt;&gt;"SF",U109&lt;&gt;""),
    AND(W109&lt;&gt;"NA",W109&lt;&gt;"C",W109&lt;&gt;"NC",W109&lt;&gt;"SF",W109&lt;&gt;""),
    AND(Y109&lt;&gt;"NA",Y109&lt;&gt;"C",Y109&lt;&gt;"NC",Y109&lt;&gt;"SF",Y109&lt;&gt;""),
    AND(AA109&lt;&gt;"NA",AA109&lt;&gt;"C",AA109&lt;&gt;"NC",AA109&lt;&gt;"SF",AA109&lt;&gt;""),
    AND(AC109&lt;&gt;"NA",AC109&lt;&gt;"C",AC109&lt;&gt;"NC",AC109&lt;&gt;"SF",AC109&lt;&gt;"")
),"FALSO",
IF(AND(O109="NA",Q109="NA",S109="NA",U109="NA",W109="NA",Y109="NA",AA109="NA",AC109="NA"),"NA",
IF(OR(O109="NC",Q109="NC",S109="NC",U109="NC",W109="NC",Y109="NC",AA109="NC",AC109="NC",
       O109="SF",Q109="SF",S109="SF",U109="SF",W109="SF",Y109="SF",AA109="SF",AC109="SF"),"NC",
IF(SUM(IF(O109="C",1,0),IF(Q109="C",1,0),IF(S109="C",1,0),IF(U109="C",1,0),IF(W109="C",1,0),IF(Y109="C",1,0),IF(AA109="C",1,0),IF(AC109="C",1,0))=1,"C","C")))))</f>
        <v>NC</v>
      </c>
      <c r="AG109" s="93" t="str">
        <f>IF(AND(AE109="C",AF109="C"),"UTILIZOU O PDA CORRETAMENTE",IF(AND(AE109="C",AF109="NC"),"UTILIZOU O PDA CORRETAMENTE. NÃO HÁ FOTOS DE TODAS AS ETAPAS",IF(AND(AE109="NC",AF109="NC"),"NÃO UTILIZOU O PDA",IF(AND(AE109="NA",AF109="NA"),"NÃO AVALIADO POR FALHA DE SINCRONISMO"))))</f>
        <v>UTILIZOU O PDA CORRETAMENTE. NÃO HÁ FOTOS DE TODAS AS ETAPAS</v>
      </c>
      <c r="AH109" s="9" t="s">
        <v>60</v>
      </c>
      <c r="AI109" s="149" t="str">
        <f>E109</f>
        <v>SÃO PAULO</v>
      </c>
      <c r="AJ109" s="150" t="s">
        <v>6</v>
      </c>
    </row>
    <row r="110" spans="1:36" ht="30" customHeight="1">
      <c r="A110" s="162" t="s">
        <v>201</v>
      </c>
      <c r="B110" s="206">
        <v>2617604712</v>
      </c>
      <c r="C110" s="176" t="s">
        <v>141</v>
      </c>
      <c r="D110" s="176" t="s">
        <v>68</v>
      </c>
      <c r="E110" s="176" t="s">
        <v>5</v>
      </c>
      <c r="F110" s="176" t="s">
        <v>1490</v>
      </c>
      <c r="G110" s="176">
        <v>107</v>
      </c>
      <c r="H110" s="176" t="s">
        <v>217</v>
      </c>
      <c r="I110" s="176" t="s">
        <v>459</v>
      </c>
      <c r="J110" s="176" t="s">
        <v>2150</v>
      </c>
      <c r="K110" s="176" t="s">
        <v>217</v>
      </c>
      <c r="L110" s="204">
        <v>46058.333333333336</v>
      </c>
      <c r="M110" s="204">
        <v>46058.334027777775</v>
      </c>
      <c r="N110" s="176" t="s">
        <v>2156</v>
      </c>
      <c r="O110" s="155" t="s">
        <v>207</v>
      </c>
      <c r="P110" s="90"/>
      <c r="Q110" s="144" t="s">
        <v>207</v>
      </c>
      <c r="R110" s="90"/>
      <c r="S110" s="144" t="s">
        <v>207</v>
      </c>
      <c r="T110" s="90"/>
      <c r="U110" s="144" t="s">
        <v>207</v>
      </c>
      <c r="V110" s="90"/>
      <c r="W110" s="144" t="s">
        <v>207</v>
      </c>
      <c r="X110" s="90"/>
      <c r="Y110" s="144" t="s">
        <v>230</v>
      </c>
      <c r="Z110" s="90"/>
      <c r="AA110" s="144" t="s">
        <v>207</v>
      </c>
      <c r="AB110" s="62"/>
      <c r="AC110" s="144" t="s">
        <v>207</v>
      </c>
      <c r="AD110" s="62"/>
      <c r="AE110" s="144" t="s">
        <v>207</v>
      </c>
      <c r="AF110" s="196" t="str">
        <f>IF(AND(O110="",Q110="",S110="",U110="",W110="",Y110="",AA110="",AC110=""),"",
IF(OR(    AND(O110&lt;&gt;"NA",O110&lt;&gt;"C",O110&lt;&gt;"NC",O110&lt;&gt;"SF",O110&lt;&gt;""),
    AND(Q110&lt;&gt;"NA",Q110&lt;&gt;"C",Q110&lt;&gt;"NC",Q110&lt;&gt;"SF",Q110&lt;&gt;""),
    AND(S110&lt;&gt;"NA",S110&lt;&gt;"C",S110&lt;&gt;"NC",S110&lt;&gt;"SF",S110&lt;&gt;""),
    AND(U110&lt;&gt;"NA",U110&lt;&gt;"C",U110&lt;&gt;"NC",U110&lt;&gt;"SF",U110&lt;&gt;""),
    AND(W110&lt;&gt;"NA",W110&lt;&gt;"C",W110&lt;&gt;"NC",W110&lt;&gt;"SF",W110&lt;&gt;""),
    AND(Y110&lt;&gt;"NA",Y110&lt;&gt;"C",Y110&lt;&gt;"NC",Y110&lt;&gt;"SF",Y110&lt;&gt;""),
    AND(AA110&lt;&gt;"NA",AA110&lt;&gt;"C",AA110&lt;&gt;"NC",AA110&lt;&gt;"SF",AA110&lt;&gt;""),
    AND(AC110&lt;&gt;"NA",AC110&lt;&gt;"C",AC110&lt;&gt;"NC",AC110&lt;&gt;"SF",AC110&lt;&gt;"")
),"FALSO",
IF(AND(O110="NA",Q110="NA",S110="NA",U110="NA",W110="NA",Y110="NA",AA110="NA",AC110="NA"),"NA",
IF(OR(O110="NC",Q110="NC",S110="NC",U110="NC",W110="NC",Y110="NC",AA110="NC",AC110="NC",
       O110="SF",Q110="SF",S110="SF",U110="SF",W110="SF",Y110="SF",AA110="SF",AC110="SF"),"NC",
IF(SUM(IF(O110="C",1,0),IF(Q110="C",1,0),IF(S110="C",1,0),IF(U110="C",1,0),IF(W110="C",1,0),IF(Y110="C",1,0),IF(AA110="C",1,0),IF(AC110="C",1,0))=1,"C","C")))))</f>
        <v>NC</v>
      </c>
      <c r="AG110" s="93" t="str">
        <f>IF(AND(AE110="C",AF110="C"),"UTILIZOU O PDA CORRETAMENTE",IF(AND(AE110="C",AF110="NC"),"UTILIZOU O PDA CORRETAMENTE. NÃO HÁ FOTOS DE TODAS AS ETAPAS",IF(AND(AE110="NC",AF110="NC"),"NÃO UTILIZOU O PDA",IF(AND(AE110="NA",AF110="NA"),"NÃO AVALIADO POR FALHA DE SINCRONISMO"))))</f>
        <v>UTILIZOU O PDA CORRETAMENTE. NÃO HÁ FOTOS DE TODAS AS ETAPAS</v>
      </c>
      <c r="AH110" s="9" t="s">
        <v>60</v>
      </c>
      <c r="AI110" s="149" t="str">
        <f>E110</f>
        <v>SÃO PAULO</v>
      </c>
      <c r="AJ110" s="150" t="s">
        <v>6</v>
      </c>
    </row>
    <row r="111" spans="1:36" ht="30" customHeight="1">
      <c r="A111" s="162" t="s">
        <v>201</v>
      </c>
      <c r="B111" s="176">
        <v>2692368232</v>
      </c>
      <c r="C111" s="176" t="s">
        <v>141</v>
      </c>
      <c r="D111" s="176" t="s">
        <v>68</v>
      </c>
      <c r="E111" s="176" t="s">
        <v>5</v>
      </c>
      <c r="F111" s="176" t="s">
        <v>399</v>
      </c>
      <c r="G111" s="176">
        <v>33</v>
      </c>
      <c r="H111" s="176" t="s">
        <v>217</v>
      </c>
      <c r="I111" s="176" t="s">
        <v>245</v>
      </c>
      <c r="J111" s="176" t="s">
        <v>2150</v>
      </c>
      <c r="K111" s="176" t="s">
        <v>217</v>
      </c>
      <c r="L111" s="204">
        <v>46208.411111111112</v>
      </c>
      <c r="M111" s="204">
        <v>46208.420138888891</v>
      </c>
      <c r="N111" s="176" t="s">
        <v>2149</v>
      </c>
      <c r="O111" s="155" t="s">
        <v>207</v>
      </c>
      <c r="P111" s="90"/>
      <c r="Q111" s="144" t="s">
        <v>207</v>
      </c>
      <c r="R111" s="90"/>
      <c r="S111" s="144" t="s">
        <v>207</v>
      </c>
      <c r="T111" s="90"/>
      <c r="U111" s="144" t="s">
        <v>207</v>
      </c>
      <c r="V111" s="90"/>
      <c r="W111" s="144" t="s">
        <v>207</v>
      </c>
      <c r="X111" s="90"/>
      <c r="Y111" s="144" t="s">
        <v>207</v>
      </c>
      <c r="Z111" s="90"/>
      <c r="AA111" s="144" t="s">
        <v>207</v>
      </c>
      <c r="AB111" s="62"/>
      <c r="AC111" s="144" t="s">
        <v>207</v>
      </c>
      <c r="AD111" s="62"/>
      <c r="AE111" s="144" t="s">
        <v>207</v>
      </c>
      <c r="AF111" s="196" t="str">
        <f>IF(AND(O111="",Q111="",S111="",U111="",W111="",Y111="",AA111="",AC111=""),"",
IF(OR(    AND(O111&lt;&gt;"NA",O111&lt;&gt;"C",O111&lt;&gt;"NC",O111&lt;&gt;"SF",O111&lt;&gt;""),
    AND(Q111&lt;&gt;"NA",Q111&lt;&gt;"C",Q111&lt;&gt;"NC",Q111&lt;&gt;"SF",Q111&lt;&gt;""),
    AND(S111&lt;&gt;"NA",S111&lt;&gt;"C",S111&lt;&gt;"NC",S111&lt;&gt;"SF",S111&lt;&gt;""),
    AND(U111&lt;&gt;"NA",U111&lt;&gt;"C",U111&lt;&gt;"NC",U111&lt;&gt;"SF",U111&lt;&gt;""),
    AND(W111&lt;&gt;"NA",W111&lt;&gt;"C",W111&lt;&gt;"NC",W111&lt;&gt;"SF",W111&lt;&gt;""),
    AND(Y111&lt;&gt;"NA",Y111&lt;&gt;"C",Y111&lt;&gt;"NC",Y111&lt;&gt;"SF",Y111&lt;&gt;""),
    AND(AA111&lt;&gt;"NA",AA111&lt;&gt;"C",AA111&lt;&gt;"NC",AA111&lt;&gt;"SF",AA111&lt;&gt;""),
    AND(AC111&lt;&gt;"NA",AC111&lt;&gt;"C",AC111&lt;&gt;"NC",AC111&lt;&gt;"SF",AC111&lt;&gt;"")
),"FALSO",
IF(AND(O111="NA",Q111="NA",S111="NA",U111="NA",W111="NA",Y111="NA",AA111="NA",AC111="NA"),"NA",
IF(OR(O111="NC",Q111="NC",S111="NC",U111="NC",W111="NC",Y111="NC",AA111="NC",AC111="NC",
       O111="SF",Q111="SF",S111="SF",U111="SF",W111="SF",Y111="SF",AA111="SF",AC111="SF"),"NC",
IF(SUM(IF(O111="C",1,0),IF(Q111="C",1,0),IF(S111="C",1,0),IF(U111="C",1,0),IF(W111="C",1,0),IF(Y111="C",1,0),IF(AA111="C",1,0),IF(AC111="C",1,0))=1,"C","C")))))</f>
        <v>C</v>
      </c>
      <c r="AG111" s="93" t="str">
        <f>IF(AND(AE111="C",AF111="C"),"UTILIZOU O PDA CORRETAMENTE",IF(AND(AE111="C",AF111="NC"),"UTILIZOU O PDA CORRETAMENTE. NÃO HÁ FOTOS DE TODAS AS ETAPAS",IF(AND(AE111="NC",AF111="NC"),"NÃO UTILIZOU O PDA",IF(AND(AE111="NA",AF111="NA"),"NÃO AVALIADO POR FALHA DE SINCRONISMO"))))</f>
        <v>UTILIZOU O PDA CORRETAMENTE</v>
      </c>
      <c r="AH111" s="9" t="s">
        <v>39</v>
      </c>
      <c r="AI111" s="149" t="str">
        <f>E111</f>
        <v>SÃO PAULO</v>
      </c>
      <c r="AJ111" s="150" t="s">
        <v>6</v>
      </c>
    </row>
    <row r="112" spans="1:36" ht="30" customHeight="1">
      <c r="A112" s="162" t="s">
        <v>201</v>
      </c>
      <c r="B112" s="176">
        <v>2620199555</v>
      </c>
      <c r="C112" s="176" t="s">
        <v>142</v>
      </c>
      <c r="D112" s="176" t="s">
        <v>68</v>
      </c>
      <c r="E112" s="176" t="s">
        <v>5</v>
      </c>
      <c r="F112" s="176" t="s">
        <v>1327</v>
      </c>
      <c r="G112" s="176">
        <v>321</v>
      </c>
      <c r="H112" s="176" t="s">
        <v>203</v>
      </c>
      <c r="I112" s="176" t="s">
        <v>1328</v>
      </c>
      <c r="J112" s="176" t="s">
        <v>2148</v>
      </c>
      <c r="K112" s="176" t="s">
        <v>2186</v>
      </c>
      <c r="L112" s="204">
        <v>46158.333333333336</v>
      </c>
      <c r="M112" s="204">
        <v>46158.354166666664</v>
      </c>
      <c r="N112" s="176" t="s">
        <v>2151</v>
      </c>
      <c r="O112" s="155" t="s">
        <v>62</v>
      </c>
      <c r="P112" s="90"/>
      <c r="Q112" s="144" t="s">
        <v>62</v>
      </c>
      <c r="R112" s="90"/>
      <c r="S112" s="144" t="s">
        <v>62</v>
      </c>
      <c r="T112" s="90"/>
      <c r="U112" s="144" t="s">
        <v>62</v>
      </c>
      <c r="V112" s="90"/>
      <c r="W112" s="144" t="s">
        <v>62</v>
      </c>
      <c r="X112" s="90"/>
      <c r="Y112" s="144" t="s">
        <v>62</v>
      </c>
      <c r="Z112" s="90"/>
      <c r="AA112" s="144" t="s">
        <v>62</v>
      </c>
      <c r="AB112" s="62"/>
      <c r="AC112" s="144" t="s">
        <v>62</v>
      </c>
      <c r="AD112" s="62"/>
      <c r="AE112" s="144" t="s">
        <v>62</v>
      </c>
      <c r="AF112" s="196" t="str">
        <f>IF(AND(O112="",Q112="",S112="",U112="",W112="",Y112="",AA112="",AC112=""),"",
IF(OR(    AND(O112&lt;&gt;"NA",O112&lt;&gt;"C",O112&lt;&gt;"NC",O112&lt;&gt;"SF",O112&lt;&gt;""),
    AND(Q112&lt;&gt;"NA",Q112&lt;&gt;"C",Q112&lt;&gt;"NC",Q112&lt;&gt;"SF",Q112&lt;&gt;""),
    AND(S112&lt;&gt;"NA",S112&lt;&gt;"C",S112&lt;&gt;"NC",S112&lt;&gt;"SF",S112&lt;&gt;""),
    AND(U112&lt;&gt;"NA",U112&lt;&gt;"C",U112&lt;&gt;"NC",U112&lt;&gt;"SF",U112&lt;&gt;""),
    AND(W112&lt;&gt;"NA",W112&lt;&gt;"C",W112&lt;&gt;"NC",W112&lt;&gt;"SF",W112&lt;&gt;""),
    AND(Y112&lt;&gt;"NA",Y112&lt;&gt;"C",Y112&lt;&gt;"NC",Y112&lt;&gt;"SF",Y112&lt;&gt;""),
    AND(AA112&lt;&gt;"NA",AA112&lt;&gt;"C",AA112&lt;&gt;"NC",AA112&lt;&gt;"SF",AA112&lt;&gt;""),
    AND(AC112&lt;&gt;"NA",AC112&lt;&gt;"C",AC112&lt;&gt;"NC",AC112&lt;&gt;"SF",AC112&lt;&gt;"")
),"FALSO",
IF(AND(O112="NA",Q112="NA",S112="NA",U112="NA",W112="NA",Y112="NA",AA112="NA",AC112="NA"),"NA",
IF(OR(O112="NC",Q112="NC",S112="NC",U112="NC",W112="NC",Y112="NC",AA112="NC",AC112="NC",
       O112="SF",Q112="SF",S112="SF",U112="SF",W112="SF",Y112="SF",AA112="SF",AC112="SF"),"NC",
IF(SUM(IF(O112="C",1,0),IF(Q112="C",1,0),IF(S112="C",1,0),IF(U112="C",1,0),IF(W112="C",1,0),IF(Y112="C",1,0),IF(AA112="C",1,0),IF(AC112="C",1,0))=1,"C","C")))))</f>
        <v>NA</v>
      </c>
      <c r="AG112" s="93" t="str">
        <f>IF(AND(AE112="C",AF112="C"),"UTILIZOU O PDA CORRETAMENTE",IF(AND(AE112="C",AF112="NC"),"UTILIZOU O PDA CORRETAMENTE. NÃO HÁ FOTOS DE TODAS AS ETAPAS",IF(AND(AE112="NC",AF112="NC"),"NÃO UTILIZOU O PDA",IF(AND(AE112="NA",AF112="NA"),"NÃO AVALIADO POR FALHA DE SINCRONISMO"))))</f>
        <v>NÃO AVALIADO POR FALHA DE SINCRONISMO</v>
      </c>
      <c r="AH112" s="9"/>
      <c r="AI112" s="149" t="str">
        <f>E112</f>
        <v>SÃO PAULO</v>
      </c>
      <c r="AJ112" s="150" t="s">
        <v>6</v>
      </c>
    </row>
    <row r="113" spans="1:36" ht="30" customHeight="1">
      <c r="A113" s="162" t="s">
        <v>201</v>
      </c>
      <c r="B113" s="176">
        <v>2619485913</v>
      </c>
      <c r="C113" s="176" t="s">
        <v>141</v>
      </c>
      <c r="D113" s="176" t="s">
        <v>68</v>
      </c>
      <c r="E113" s="176" t="s">
        <v>5</v>
      </c>
      <c r="F113" s="176" t="s">
        <v>428</v>
      </c>
      <c r="G113" s="176">
        <v>604</v>
      </c>
      <c r="H113" s="176" t="s">
        <v>203</v>
      </c>
      <c r="I113" s="176" t="s">
        <v>390</v>
      </c>
      <c r="J113" s="176" t="s">
        <v>2150</v>
      </c>
      <c r="K113" s="176" t="s">
        <v>217</v>
      </c>
      <c r="L113" s="204">
        <v>46154.509027777778</v>
      </c>
      <c r="M113" s="204">
        <v>46154.51458333333</v>
      </c>
      <c r="N113" s="176" t="s">
        <v>2156</v>
      </c>
      <c r="O113" s="154" t="s">
        <v>207</v>
      </c>
      <c r="P113" s="56"/>
      <c r="Q113" s="143" t="s">
        <v>207</v>
      </c>
      <c r="R113" s="56"/>
      <c r="S113" s="143" t="s">
        <v>207</v>
      </c>
      <c r="T113" s="56"/>
      <c r="U113" s="143" t="s">
        <v>207</v>
      </c>
      <c r="V113" s="56"/>
      <c r="W113" s="143" t="s">
        <v>207</v>
      </c>
      <c r="X113" s="56"/>
      <c r="Y113" s="143" t="s">
        <v>207</v>
      </c>
      <c r="Z113" s="56"/>
      <c r="AA113" s="143" t="s">
        <v>207</v>
      </c>
      <c r="AB113" s="152"/>
      <c r="AC113" s="143" t="s">
        <v>207</v>
      </c>
      <c r="AD113" s="152"/>
      <c r="AE113" s="143" t="s">
        <v>207</v>
      </c>
      <c r="AF113" s="196" t="str">
        <f>IF(AND(O113="",Q113="",S113="",U113="",W113="",Y113="",AA113="",AC113=""),"",
IF(OR(    AND(O113&lt;&gt;"NA",O113&lt;&gt;"C",O113&lt;&gt;"NC",O113&lt;&gt;"SF",O113&lt;&gt;""),
    AND(Q113&lt;&gt;"NA",Q113&lt;&gt;"C",Q113&lt;&gt;"NC",Q113&lt;&gt;"SF",Q113&lt;&gt;""),
    AND(S113&lt;&gt;"NA",S113&lt;&gt;"C",S113&lt;&gt;"NC",S113&lt;&gt;"SF",S113&lt;&gt;""),
    AND(U113&lt;&gt;"NA",U113&lt;&gt;"C",U113&lt;&gt;"NC",U113&lt;&gt;"SF",U113&lt;&gt;""),
    AND(W113&lt;&gt;"NA",W113&lt;&gt;"C",W113&lt;&gt;"NC",W113&lt;&gt;"SF",W113&lt;&gt;""),
    AND(Y113&lt;&gt;"NA",Y113&lt;&gt;"C",Y113&lt;&gt;"NC",Y113&lt;&gt;"SF",Y113&lt;&gt;""),
    AND(AA113&lt;&gt;"NA",AA113&lt;&gt;"C",AA113&lt;&gt;"NC",AA113&lt;&gt;"SF",AA113&lt;&gt;""),
    AND(AC113&lt;&gt;"NA",AC113&lt;&gt;"C",AC113&lt;&gt;"NC",AC113&lt;&gt;"SF",AC113&lt;&gt;"")
),"FALSO",
IF(AND(O113="NA",Q113="NA",S113="NA",U113="NA",W113="NA",Y113="NA",AA113="NA",AC113="NA"),"NA",
IF(OR(O113="NC",Q113="NC",S113="NC",U113="NC",W113="NC",Y113="NC",AA113="NC",AC113="NC",
       O113="SF",Q113="SF",S113="SF",U113="SF",W113="SF",Y113="SF",AA113="SF",AC113="SF"),"NC",
IF(SUM(IF(O113="C",1,0),IF(Q113="C",1,0),IF(S113="C",1,0),IF(U113="C",1,0),IF(W113="C",1,0),IF(Y113="C",1,0),IF(AA113="C",1,0),IF(AC113="C",1,0))=1,"C","C")))))</f>
        <v>C</v>
      </c>
      <c r="AG113" s="93" t="str">
        <f>IF(AND(AE113="C",AF113="C"),"UTILIZOU O PDA CORRETAMENTE",IF(AND(AE113="C",AF113="NC"),"UTILIZOU O PDA CORRETAMENTE. NÃO HÁ FOTOS DE TODAS AS ETAPAS",IF(AND(AE113="NC",AF113="NC"),"NÃO UTILIZOU O PDA",IF(AND(AE113="NA",AF113="NA"),"NÃO AVALIADO POR FALHA DE SINCRONISMO"))))</f>
        <v>UTILIZOU O PDA CORRETAMENTE</v>
      </c>
      <c r="AH113" s="9" t="s">
        <v>60</v>
      </c>
      <c r="AI113" s="149" t="str">
        <f>E113</f>
        <v>SÃO PAULO</v>
      </c>
      <c r="AJ113" s="150" t="s">
        <v>6</v>
      </c>
    </row>
    <row r="114" spans="1:36" ht="30" customHeight="1">
      <c r="A114" s="162" t="s">
        <v>201</v>
      </c>
      <c r="B114" s="176">
        <v>2619368138</v>
      </c>
      <c r="C114" s="176" t="s">
        <v>142</v>
      </c>
      <c r="D114" s="176" t="s">
        <v>68</v>
      </c>
      <c r="E114" s="176" t="s">
        <v>5</v>
      </c>
      <c r="F114" s="176" t="s">
        <v>763</v>
      </c>
      <c r="G114" s="176">
        <v>573</v>
      </c>
      <c r="H114" s="176" t="s">
        <v>217</v>
      </c>
      <c r="I114" s="176" t="s">
        <v>245</v>
      </c>
      <c r="J114" s="176" t="s">
        <v>2148</v>
      </c>
      <c r="K114" s="176" t="s">
        <v>217</v>
      </c>
      <c r="L114" s="204">
        <v>46155.40902777778</v>
      </c>
      <c r="M114" s="204">
        <v>46155.425694444442</v>
      </c>
      <c r="N114" s="176" t="s">
        <v>2149</v>
      </c>
      <c r="O114" s="154" t="s">
        <v>207</v>
      </c>
      <c r="P114" s="90"/>
      <c r="Q114" s="144" t="s">
        <v>207</v>
      </c>
      <c r="R114" s="90"/>
      <c r="S114" s="144" t="s">
        <v>207</v>
      </c>
      <c r="T114" s="90"/>
      <c r="U114" s="144" t="s">
        <v>207</v>
      </c>
      <c r="V114" s="90"/>
      <c r="W114" s="144" t="s">
        <v>207</v>
      </c>
      <c r="X114" s="90"/>
      <c r="Y114" s="144" t="s">
        <v>207</v>
      </c>
      <c r="Z114" s="90"/>
      <c r="AA114" s="144" t="s">
        <v>207</v>
      </c>
      <c r="AB114" s="62"/>
      <c r="AC114" s="144" t="s">
        <v>207</v>
      </c>
      <c r="AD114" s="62"/>
      <c r="AE114" s="144" t="s">
        <v>207</v>
      </c>
      <c r="AF114" s="196" t="str">
        <f>IF(AND(O114="",Q114="",S114="",U114="",W114="",Y114="",AA114="",AC114=""),"",
IF(OR(    AND(O114&lt;&gt;"NA",O114&lt;&gt;"C",O114&lt;&gt;"NC",O114&lt;&gt;"SF",O114&lt;&gt;""),
    AND(Q114&lt;&gt;"NA",Q114&lt;&gt;"C",Q114&lt;&gt;"NC",Q114&lt;&gt;"SF",Q114&lt;&gt;""),
    AND(S114&lt;&gt;"NA",S114&lt;&gt;"C",S114&lt;&gt;"NC",S114&lt;&gt;"SF",S114&lt;&gt;""),
    AND(U114&lt;&gt;"NA",U114&lt;&gt;"C",U114&lt;&gt;"NC",U114&lt;&gt;"SF",U114&lt;&gt;""),
    AND(W114&lt;&gt;"NA",W114&lt;&gt;"C",W114&lt;&gt;"NC",W114&lt;&gt;"SF",W114&lt;&gt;""),
    AND(Y114&lt;&gt;"NA",Y114&lt;&gt;"C",Y114&lt;&gt;"NC",Y114&lt;&gt;"SF",Y114&lt;&gt;""),
    AND(AA114&lt;&gt;"NA",AA114&lt;&gt;"C",AA114&lt;&gt;"NC",AA114&lt;&gt;"SF",AA114&lt;&gt;""),
    AND(AC114&lt;&gt;"NA",AC114&lt;&gt;"C",AC114&lt;&gt;"NC",AC114&lt;&gt;"SF",AC114&lt;&gt;"")
),"FALSO",
IF(AND(O114="NA",Q114="NA",S114="NA",U114="NA",W114="NA",Y114="NA",AA114="NA",AC114="NA"),"NA",
IF(OR(O114="NC",Q114="NC",S114="NC",U114="NC",W114="NC",Y114="NC",AA114="NC",AC114="NC",
       O114="SF",Q114="SF",S114="SF",U114="SF",W114="SF",Y114="SF",AA114="SF",AC114="SF"),"NC",
IF(SUM(IF(O114="C",1,0),IF(Q114="C",1,0),IF(S114="C",1,0),IF(U114="C",1,0),IF(W114="C",1,0),IF(Y114="C",1,0),IF(AA114="C",1,0),IF(AC114="C",1,0))=1,"C","C")))))</f>
        <v>C</v>
      </c>
      <c r="AG114" s="93" t="str">
        <f>IF(AND(AE114="C",AF114="C"),"UTILIZOU O PDA CORRETAMENTE",IF(AND(AE114="C",AF114="NC"),"UTILIZOU O PDA CORRETAMENTE. NÃO HÁ FOTOS DE TODAS AS ETAPAS",IF(AND(AE114="NC",AF114="NC"),"NÃO UTILIZOU O PDA",IF(AND(AE114="NA",AF114="NA"),"NÃO AVALIADO POR FALHA DE SINCRONISMO"))))</f>
        <v>UTILIZOU O PDA CORRETAMENTE</v>
      </c>
      <c r="AH114" s="9" t="s">
        <v>39</v>
      </c>
      <c r="AI114" s="149" t="str">
        <f>E114</f>
        <v>SÃO PAULO</v>
      </c>
      <c r="AJ114" s="150" t="s">
        <v>6</v>
      </c>
    </row>
    <row r="115" spans="1:36" ht="30" customHeight="1">
      <c r="A115" s="162" t="s">
        <v>201</v>
      </c>
      <c r="B115" s="176">
        <v>2620369234</v>
      </c>
      <c r="C115" s="176" t="s">
        <v>141</v>
      </c>
      <c r="D115" s="176" t="s">
        <v>68</v>
      </c>
      <c r="E115" s="176" t="s">
        <v>5</v>
      </c>
      <c r="F115" s="176" t="s">
        <v>1347</v>
      </c>
      <c r="G115" s="176">
        <v>5</v>
      </c>
      <c r="H115" s="176" t="s">
        <v>212</v>
      </c>
      <c r="I115" s="176" t="s">
        <v>696</v>
      </c>
      <c r="J115" s="176" t="s">
        <v>2150</v>
      </c>
      <c r="K115" s="176"/>
      <c r="L115" s="204">
        <v>46161.397222222222</v>
      </c>
      <c r="M115" s="204">
        <v>46161.402777777781</v>
      </c>
      <c r="N115" s="176" t="s">
        <v>2156</v>
      </c>
      <c r="O115" s="154" t="s">
        <v>207</v>
      </c>
      <c r="P115" s="56"/>
      <c r="Q115" s="143" t="s">
        <v>207</v>
      </c>
      <c r="R115" s="90"/>
      <c r="S115" s="143" t="s">
        <v>207</v>
      </c>
      <c r="T115" s="56"/>
      <c r="U115" s="143" t="s">
        <v>207</v>
      </c>
      <c r="V115" s="56"/>
      <c r="W115" s="143" t="s">
        <v>207</v>
      </c>
      <c r="X115" s="56"/>
      <c r="Y115" s="143" t="s">
        <v>230</v>
      </c>
      <c r="Z115" s="56"/>
      <c r="AA115" s="143" t="s">
        <v>207</v>
      </c>
      <c r="AB115" s="152"/>
      <c r="AC115" s="143" t="s">
        <v>207</v>
      </c>
      <c r="AD115" s="152"/>
      <c r="AE115" s="143" t="s">
        <v>207</v>
      </c>
      <c r="AF115" s="196" t="str">
        <f>IF(AND(O115="",Q115="",S115="",U115="",W115="",Y115="",AA115="",AC115=""),"",
IF(OR(    AND(O115&lt;&gt;"NA",O115&lt;&gt;"C",O115&lt;&gt;"NC",O115&lt;&gt;"SF",O115&lt;&gt;""),
    AND(Q115&lt;&gt;"NA",Q115&lt;&gt;"C",Q115&lt;&gt;"NC",Q115&lt;&gt;"SF",Q115&lt;&gt;""),
    AND(S115&lt;&gt;"NA",S115&lt;&gt;"C",S115&lt;&gt;"NC",S115&lt;&gt;"SF",S115&lt;&gt;""),
    AND(U115&lt;&gt;"NA",U115&lt;&gt;"C",U115&lt;&gt;"NC",U115&lt;&gt;"SF",U115&lt;&gt;""),
    AND(W115&lt;&gt;"NA",W115&lt;&gt;"C",W115&lt;&gt;"NC",W115&lt;&gt;"SF",W115&lt;&gt;""),
    AND(Y115&lt;&gt;"NA",Y115&lt;&gt;"C",Y115&lt;&gt;"NC",Y115&lt;&gt;"SF",Y115&lt;&gt;""),
    AND(AA115&lt;&gt;"NA",AA115&lt;&gt;"C",AA115&lt;&gt;"NC",AA115&lt;&gt;"SF",AA115&lt;&gt;""),
    AND(AC115&lt;&gt;"NA",AC115&lt;&gt;"C",AC115&lt;&gt;"NC",AC115&lt;&gt;"SF",AC115&lt;&gt;"")
),"FALSO",
IF(AND(O115="NA",Q115="NA",S115="NA",U115="NA",W115="NA",Y115="NA",AA115="NA",AC115="NA"),"NA",
IF(OR(O115="NC",Q115="NC",S115="NC",U115="NC",W115="NC",Y115="NC",AA115="NC",AC115="NC",
       O115="SF",Q115="SF",S115="SF",U115="SF",W115="SF",Y115="SF",AA115="SF",AC115="SF"),"NC",
IF(SUM(IF(O115="C",1,0),IF(Q115="C",1,0),IF(S115="C",1,0),IF(U115="C",1,0),IF(W115="C",1,0),IF(Y115="C",1,0),IF(AA115="C",1,0),IF(AC115="C",1,0))=1,"C","C")))))</f>
        <v>NC</v>
      </c>
      <c r="AG115" s="93" t="str">
        <f>IF(AND(AE115="C",AF115="C"),"UTILIZOU O PDA CORRETAMENTE",IF(AND(AE115="C",AF115="NC"),"UTILIZOU O PDA CORRETAMENTE. NÃO HÁ FOTOS DE TODAS AS ETAPAS",IF(AND(AE115="NC",AF115="NC"),"NÃO UTILIZOU O PDA",IF(AND(AE115="NA",AF115="NA"),"NÃO AVALIADO POR FALHA DE SINCRONISMO"))))</f>
        <v>UTILIZOU O PDA CORRETAMENTE. NÃO HÁ FOTOS DE TODAS AS ETAPAS</v>
      </c>
      <c r="AH115" s="9" t="s">
        <v>60</v>
      </c>
      <c r="AI115" s="149" t="str">
        <f>E115</f>
        <v>SÃO PAULO</v>
      </c>
      <c r="AJ115" s="150" t="s">
        <v>6</v>
      </c>
    </row>
    <row r="116" spans="1:36" ht="30" customHeight="1">
      <c r="A116" s="162" t="s">
        <v>201</v>
      </c>
      <c r="B116" s="176">
        <v>2619181575</v>
      </c>
      <c r="C116" s="176" t="s">
        <v>141</v>
      </c>
      <c r="D116" s="176" t="s">
        <v>68</v>
      </c>
      <c r="E116" s="176" t="s">
        <v>5</v>
      </c>
      <c r="F116" s="176" t="s">
        <v>857</v>
      </c>
      <c r="G116" s="176">
        <v>67</v>
      </c>
      <c r="H116" s="176" t="s">
        <v>217</v>
      </c>
      <c r="I116" s="176" t="s">
        <v>245</v>
      </c>
      <c r="J116" s="176" t="s">
        <v>2150</v>
      </c>
      <c r="K116" s="176" t="s">
        <v>217</v>
      </c>
      <c r="L116" s="204">
        <v>46239.393750000003</v>
      </c>
      <c r="M116" s="204">
        <v>46239.40625</v>
      </c>
      <c r="N116" s="176" t="s">
        <v>2149</v>
      </c>
      <c r="O116" s="154" t="s">
        <v>207</v>
      </c>
      <c r="P116" s="56"/>
      <c r="Q116" s="143" t="s">
        <v>207</v>
      </c>
      <c r="R116" s="56"/>
      <c r="S116" s="143" t="s">
        <v>207</v>
      </c>
      <c r="T116" s="56"/>
      <c r="U116" s="143" t="s">
        <v>207</v>
      </c>
      <c r="V116" s="56"/>
      <c r="W116" s="143" t="s">
        <v>207</v>
      </c>
      <c r="X116" s="56"/>
      <c r="Y116" s="143" t="s">
        <v>207</v>
      </c>
      <c r="Z116" s="56"/>
      <c r="AA116" s="143" t="s">
        <v>207</v>
      </c>
      <c r="AB116" s="152"/>
      <c r="AC116" s="143" t="s">
        <v>207</v>
      </c>
      <c r="AD116" s="152"/>
      <c r="AE116" s="143" t="s">
        <v>207</v>
      </c>
      <c r="AF116" s="196" t="str">
        <f>IF(AND(O116="",Q116="",S116="",U116="",W116="",Y116="",AA116="",AC116=""),"",
IF(OR(    AND(O116&lt;&gt;"NA",O116&lt;&gt;"C",O116&lt;&gt;"NC",O116&lt;&gt;"SF",O116&lt;&gt;""),
    AND(Q116&lt;&gt;"NA",Q116&lt;&gt;"C",Q116&lt;&gt;"NC",Q116&lt;&gt;"SF",Q116&lt;&gt;""),
    AND(S116&lt;&gt;"NA",S116&lt;&gt;"C",S116&lt;&gt;"NC",S116&lt;&gt;"SF",S116&lt;&gt;""),
    AND(U116&lt;&gt;"NA",U116&lt;&gt;"C",U116&lt;&gt;"NC",U116&lt;&gt;"SF",U116&lt;&gt;""),
    AND(W116&lt;&gt;"NA",W116&lt;&gt;"C",W116&lt;&gt;"NC",W116&lt;&gt;"SF",W116&lt;&gt;""),
    AND(Y116&lt;&gt;"NA",Y116&lt;&gt;"C",Y116&lt;&gt;"NC",Y116&lt;&gt;"SF",Y116&lt;&gt;""),
    AND(AA116&lt;&gt;"NA",AA116&lt;&gt;"C",AA116&lt;&gt;"NC",AA116&lt;&gt;"SF",AA116&lt;&gt;""),
    AND(AC116&lt;&gt;"NA",AC116&lt;&gt;"C",AC116&lt;&gt;"NC",AC116&lt;&gt;"SF",AC116&lt;&gt;"")
),"FALSO",
IF(AND(O116="NA",Q116="NA",S116="NA",U116="NA",W116="NA",Y116="NA",AA116="NA",AC116="NA"),"NA",
IF(OR(O116="NC",Q116="NC",S116="NC",U116="NC",W116="NC",Y116="NC",AA116="NC",AC116="NC",
       O116="SF",Q116="SF",S116="SF",U116="SF",W116="SF",Y116="SF",AA116="SF",AC116="SF"),"NC",
IF(SUM(IF(O116="C",1,0),IF(Q116="C",1,0),IF(S116="C",1,0),IF(U116="C",1,0),IF(W116="C",1,0),IF(Y116="C",1,0),IF(AA116="C",1,0),IF(AC116="C",1,0))=1,"C","C")))))</f>
        <v>C</v>
      </c>
      <c r="AG116" s="93" t="str">
        <f>IF(AND(AE116="C",AF116="C"),"UTILIZOU O PDA CORRETAMENTE",IF(AND(AE116="C",AF116="NC"),"UTILIZOU O PDA CORRETAMENTE. NÃO HÁ FOTOS DE TODAS AS ETAPAS",IF(AND(AE116="NC",AF116="NC"),"NÃO UTILIZOU O PDA",IF(AND(AE116="NA",AF116="NA"),"NÃO AVALIADO POR FALHA DE SINCRONISMO"))))</f>
        <v>UTILIZOU O PDA CORRETAMENTE</v>
      </c>
      <c r="AH116" s="9" t="s">
        <v>60</v>
      </c>
      <c r="AI116" s="149" t="str">
        <f>E116</f>
        <v>SÃO PAULO</v>
      </c>
      <c r="AJ116" s="150" t="s">
        <v>6</v>
      </c>
    </row>
    <row r="117" spans="1:36" ht="30" customHeight="1">
      <c r="A117" s="162" t="s">
        <v>201</v>
      </c>
      <c r="B117" s="176">
        <v>2619789920</v>
      </c>
      <c r="C117" s="176" t="s">
        <v>141</v>
      </c>
      <c r="D117" s="176" t="s">
        <v>68</v>
      </c>
      <c r="E117" s="176" t="s">
        <v>5</v>
      </c>
      <c r="F117" s="176" t="s">
        <v>857</v>
      </c>
      <c r="G117" s="176">
        <v>379</v>
      </c>
      <c r="H117" s="176" t="s">
        <v>217</v>
      </c>
      <c r="I117" s="176" t="s">
        <v>245</v>
      </c>
      <c r="J117" s="176" t="s">
        <v>2150</v>
      </c>
      <c r="K117" s="176" t="s">
        <v>217</v>
      </c>
      <c r="L117" s="204">
        <v>46155.436111111114</v>
      </c>
      <c r="M117" s="204">
        <v>46155.470138888886</v>
      </c>
      <c r="N117" s="176" t="s">
        <v>2149</v>
      </c>
      <c r="O117" s="154" t="s">
        <v>207</v>
      </c>
      <c r="P117" s="56"/>
      <c r="Q117" s="143" t="s">
        <v>207</v>
      </c>
      <c r="R117" s="56"/>
      <c r="S117" s="143" t="s">
        <v>207</v>
      </c>
      <c r="T117" s="56"/>
      <c r="U117" s="143" t="s">
        <v>207</v>
      </c>
      <c r="V117" s="56"/>
      <c r="W117" s="143" t="s">
        <v>207</v>
      </c>
      <c r="X117" s="56"/>
      <c r="Y117" s="143" t="s">
        <v>207</v>
      </c>
      <c r="Z117" s="56"/>
      <c r="AA117" s="143" t="s">
        <v>207</v>
      </c>
      <c r="AB117" s="152"/>
      <c r="AC117" s="143" t="s">
        <v>231</v>
      </c>
      <c r="AD117" s="152" t="s">
        <v>388</v>
      </c>
      <c r="AE117" s="143" t="s">
        <v>207</v>
      </c>
      <c r="AF117" s="196" t="str">
        <f>IF(AND(O117="",Q117="",S117="",U117="",W117="",Y117="",AA117="",AC117=""),"",
IF(OR(    AND(O117&lt;&gt;"NA",O117&lt;&gt;"C",O117&lt;&gt;"NC",O117&lt;&gt;"SF",O117&lt;&gt;""),
    AND(Q117&lt;&gt;"NA",Q117&lt;&gt;"C",Q117&lt;&gt;"NC",Q117&lt;&gt;"SF",Q117&lt;&gt;""),
    AND(S117&lt;&gt;"NA",S117&lt;&gt;"C",S117&lt;&gt;"NC",S117&lt;&gt;"SF",S117&lt;&gt;""),
    AND(U117&lt;&gt;"NA",U117&lt;&gt;"C",U117&lt;&gt;"NC",U117&lt;&gt;"SF",U117&lt;&gt;""),
    AND(W117&lt;&gt;"NA",W117&lt;&gt;"C",W117&lt;&gt;"NC",W117&lt;&gt;"SF",W117&lt;&gt;""),
    AND(Y117&lt;&gt;"NA",Y117&lt;&gt;"C",Y117&lt;&gt;"NC",Y117&lt;&gt;"SF",Y117&lt;&gt;""),
    AND(AA117&lt;&gt;"NA",AA117&lt;&gt;"C",AA117&lt;&gt;"NC",AA117&lt;&gt;"SF",AA117&lt;&gt;""),
    AND(AC117&lt;&gt;"NA",AC117&lt;&gt;"C",AC117&lt;&gt;"NC",AC117&lt;&gt;"SF",AC117&lt;&gt;"")
),"FALSO",
IF(AND(O117="NA",Q117="NA",S117="NA",U117="NA",W117="NA",Y117="NA",AA117="NA",AC117="NA"),"NA",
IF(OR(O117="NC",Q117="NC",S117="NC",U117="NC",W117="NC",Y117="NC",AA117="NC",AC117="NC",
       O117="SF",Q117="SF",S117="SF",U117="SF",W117="SF",Y117="SF",AA117="SF",AC117="SF"),"NC",
IF(SUM(IF(O117="C",1,0),IF(Q117="C",1,0),IF(S117="C",1,0),IF(U117="C",1,0),IF(W117="C",1,0),IF(Y117="C",1,0),IF(AA117="C",1,0),IF(AC117="C",1,0))=1,"C","C")))))</f>
        <v>NC</v>
      </c>
      <c r="AG117" s="93" t="str">
        <f>IF(AND(AE117="C",AF117="C"),"UTILIZOU O PDA CORRETAMENTE",IF(AND(AE117="C",AF117="NC"),"UTILIZOU O PDA CORRETAMENTE. NÃO HÁ FOTOS DE TODAS AS ETAPAS",IF(AND(AE117="NC",AF117="NC"),"NÃO UTILIZOU O PDA",IF(AND(AE117="NA",AF117="NA"),"NÃO AVALIADO POR FALHA DE SINCRONISMO"))))</f>
        <v>UTILIZOU O PDA CORRETAMENTE. NÃO HÁ FOTOS DE TODAS AS ETAPAS</v>
      </c>
      <c r="AH117" s="9" t="s">
        <v>60</v>
      </c>
      <c r="AI117" s="149" t="str">
        <f>E117</f>
        <v>SÃO PAULO</v>
      </c>
      <c r="AJ117" s="150" t="s">
        <v>6</v>
      </c>
    </row>
    <row r="118" spans="1:36" ht="30" customHeight="1">
      <c r="A118" s="162" t="s">
        <v>201</v>
      </c>
      <c r="B118" s="176">
        <v>2620528453</v>
      </c>
      <c r="C118" s="176" t="s">
        <v>142</v>
      </c>
      <c r="D118" s="176" t="s">
        <v>68</v>
      </c>
      <c r="E118" s="176" t="s">
        <v>5</v>
      </c>
      <c r="F118" s="176" t="s">
        <v>857</v>
      </c>
      <c r="G118" s="176">
        <v>705</v>
      </c>
      <c r="H118" s="176"/>
      <c r="I118" s="176" t="s">
        <v>821</v>
      </c>
      <c r="J118" s="176" t="s">
        <v>2148</v>
      </c>
      <c r="K118" s="176"/>
      <c r="L118" s="204">
        <v>46161.445138888892</v>
      </c>
      <c r="M118" s="204">
        <v>46161.470833333333</v>
      </c>
      <c r="N118" s="176" t="s">
        <v>2149</v>
      </c>
      <c r="O118" s="154" t="s">
        <v>207</v>
      </c>
      <c r="P118" s="90"/>
      <c r="Q118" s="144" t="s">
        <v>207</v>
      </c>
      <c r="R118" s="90"/>
      <c r="S118" s="144" t="s">
        <v>207</v>
      </c>
      <c r="T118" s="90"/>
      <c r="U118" s="144" t="s">
        <v>207</v>
      </c>
      <c r="V118" s="90"/>
      <c r="W118" s="144" t="s">
        <v>207</v>
      </c>
      <c r="X118" s="90"/>
      <c r="Y118" s="144" t="s">
        <v>207</v>
      </c>
      <c r="Z118" s="90"/>
      <c r="AA118" s="144" t="s">
        <v>207</v>
      </c>
      <c r="AB118" s="62"/>
      <c r="AC118" s="144" t="s">
        <v>207</v>
      </c>
      <c r="AD118" s="62"/>
      <c r="AE118" s="144" t="s">
        <v>207</v>
      </c>
      <c r="AF118" s="196" t="str">
        <f>IF(AND(O118="",Q118="",S118="",U118="",W118="",Y118="",AA118="",AC118=""),"",
IF(OR(    AND(O118&lt;&gt;"NA",O118&lt;&gt;"C",O118&lt;&gt;"NC",O118&lt;&gt;"SF",O118&lt;&gt;""),
    AND(Q118&lt;&gt;"NA",Q118&lt;&gt;"C",Q118&lt;&gt;"NC",Q118&lt;&gt;"SF",Q118&lt;&gt;""),
    AND(S118&lt;&gt;"NA",S118&lt;&gt;"C",S118&lt;&gt;"NC",S118&lt;&gt;"SF",S118&lt;&gt;""),
    AND(U118&lt;&gt;"NA",U118&lt;&gt;"C",U118&lt;&gt;"NC",U118&lt;&gt;"SF",U118&lt;&gt;""),
    AND(W118&lt;&gt;"NA",W118&lt;&gt;"C",W118&lt;&gt;"NC",W118&lt;&gt;"SF",W118&lt;&gt;""),
    AND(Y118&lt;&gt;"NA",Y118&lt;&gt;"C",Y118&lt;&gt;"NC",Y118&lt;&gt;"SF",Y118&lt;&gt;""),
    AND(AA118&lt;&gt;"NA",AA118&lt;&gt;"C",AA118&lt;&gt;"NC",AA118&lt;&gt;"SF",AA118&lt;&gt;""),
    AND(AC118&lt;&gt;"NA",AC118&lt;&gt;"C",AC118&lt;&gt;"NC",AC118&lt;&gt;"SF",AC118&lt;&gt;"")
),"FALSO",
IF(AND(O118="NA",Q118="NA",S118="NA",U118="NA",W118="NA",Y118="NA",AA118="NA",AC118="NA"),"NA",
IF(OR(O118="NC",Q118="NC",S118="NC",U118="NC",W118="NC",Y118="NC",AA118="NC",AC118="NC",
       O118="SF",Q118="SF",S118="SF",U118="SF",W118="SF",Y118="SF",AA118="SF",AC118="SF"),"NC",
IF(SUM(IF(O118="C",1,0),IF(Q118="C",1,0),IF(S118="C",1,0),IF(U118="C",1,0),IF(W118="C",1,0),IF(Y118="C",1,0),IF(AA118="C",1,0),IF(AC118="C",1,0))=1,"C","C")))))</f>
        <v>C</v>
      </c>
      <c r="AG118" s="93" t="str">
        <f>IF(AND(AE118="C",AF118="C"),"UTILIZOU O PDA CORRETAMENTE",IF(AND(AE118="C",AF118="NC"),"UTILIZOU O PDA CORRETAMENTE. NÃO HÁ FOTOS DE TODAS AS ETAPAS",IF(AND(AE118="NC",AF118="NC"),"NÃO UTILIZOU O PDA",IF(AND(AE118="NA",AF118="NA"),"NÃO AVALIADO POR FALHA DE SINCRONISMO"))))</f>
        <v>UTILIZOU O PDA CORRETAMENTE</v>
      </c>
      <c r="AH118" s="9" t="s">
        <v>60</v>
      </c>
      <c r="AI118" s="149" t="str">
        <f>E118</f>
        <v>SÃO PAULO</v>
      </c>
      <c r="AJ118" s="150" t="s">
        <v>6</v>
      </c>
    </row>
    <row r="119" spans="1:36" ht="30" customHeight="1">
      <c r="A119" s="162" t="s">
        <v>201</v>
      </c>
      <c r="B119" s="176">
        <v>2621086358</v>
      </c>
      <c r="C119" s="176" t="s">
        <v>141</v>
      </c>
      <c r="D119" s="176" t="s">
        <v>68</v>
      </c>
      <c r="E119" s="176" t="s">
        <v>5</v>
      </c>
      <c r="F119" s="176" t="s">
        <v>863</v>
      </c>
      <c r="G119" s="176">
        <v>130</v>
      </c>
      <c r="H119" s="176" t="s">
        <v>217</v>
      </c>
      <c r="I119" s="176" t="s">
        <v>864</v>
      </c>
      <c r="J119" s="176" t="s">
        <v>2150</v>
      </c>
      <c r="K119" s="176" t="s">
        <v>217</v>
      </c>
      <c r="L119" s="204">
        <v>46164.474305555559</v>
      </c>
      <c r="M119" s="204">
        <v>46164.491666666669</v>
      </c>
      <c r="N119" s="176" t="s">
        <v>2149</v>
      </c>
      <c r="O119" s="155" t="s">
        <v>207</v>
      </c>
      <c r="P119" s="90"/>
      <c r="Q119" s="144" t="s">
        <v>207</v>
      </c>
      <c r="R119" s="90"/>
      <c r="S119" s="144" t="s">
        <v>207</v>
      </c>
      <c r="T119" s="90"/>
      <c r="U119" s="144" t="s">
        <v>207</v>
      </c>
      <c r="V119" s="90"/>
      <c r="W119" s="144" t="s">
        <v>207</v>
      </c>
      <c r="X119" s="90"/>
      <c r="Y119" s="144" t="s">
        <v>207</v>
      </c>
      <c r="Z119" s="90"/>
      <c r="AA119" s="144" t="s">
        <v>207</v>
      </c>
      <c r="AB119" s="62"/>
      <c r="AC119" s="144" t="s">
        <v>207</v>
      </c>
      <c r="AD119" s="62"/>
      <c r="AE119" s="144" t="s">
        <v>207</v>
      </c>
      <c r="AF119" s="196" t="str">
        <f>IF(AND(O119="",Q119="",S119="",U119="",W119="",Y119="",AA119="",AC119=""),"",
IF(OR(    AND(O119&lt;&gt;"NA",O119&lt;&gt;"C",O119&lt;&gt;"NC",O119&lt;&gt;"SF",O119&lt;&gt;""),
    AND(Q119&lt;&gt;"NA",Q119&lt;&gt;"C",Q119&lt;&gt;"NC",Q119&lt;&gt;"SF",Q119&lt;&gt;""),
    AND(S119&lt;&gt;"NA",S119&lt;&gt;"C",S119&lt;&gt;"NC",S119&lt;&gt;"SF",S119&lt;&gt;""),
    AND(U119&lt;&gt;"NA",U119&lt;&gt;"C",U119&lt;&gt;"NC",U119&lt;&gt;"SF",U119&lt;&gt;""),
    AND(W119&lt;&gt;"NA",W119&lt;&gt;"C",W119&lt;&gt;"NC",W119&lt;&gt;"SF",W119&lt;&gt;""),
    AND(Y119&lt;&gt;"NA",Y119&lt;&gt;"C",Y119&lt;&gt;"NC",Y119&lt;&gt;"SF",Y119&lt;&gt;""),
    AND(AA119&lt;&gt;"NA",AA119&lt;&gt;"C",AA119&lt;&gt;"NC",AA119&lt;&gt;"SF",AA119&lt;&gt;""),
    AND(AC119&lt;&gt;"NA",AC119&lt;&gt;"C",AC119&lt;&gt;"NC",AC119&lt;&gt;"SF",AC119&lt;&gt;"")
),"FALSO",
IF(AND(O119="NA",Q119="NA",S119="NA",U119="NA",W119="NA",Y119="NA",AA119="NA",AC119="NA"),"NA",
IF(OR(O119="NC",Q119="NC",S119="NC",U119="NC",W119="NC",Y119="NC",AA119="NC",AC119="NC",
       O119="SF",Q119="SF",S119="SF",U119="SF",W119="SF",Y119="SF",AA119="SF",AC119="SF"),"NC",
IF(SUM(IF(O119="C",1,0),IF(Q119="C",1,0),IF(S119="C",1,0),IF(U119="C",1,0),IF(W119="C",1,0),IF(Y119="C",1,0),IF(AA119="C",1,0),IF(AC119="C",1,0))=1,"C","C")))))</f>
        <v>C</v>
      </c>
      <c r="AG119" s="93" t="str">
        <f>IF(AND(AE119="C",AF119="C"),"UTILIZOU O PDA CORRETAMENTE",IF(AND(AE119="C",AF119="NC"),"UTILIZOU O PDA CORRETAMENTE. NÃO HÁ FOTOS DE TODAS AS ETAPAS",IF(AND(AE119="NC",AF119="NC"),"NÃO UTILIZOU O PDA",IF(AND(AE119="NA",AF119="NA"),"NÃO AVALIADO POR FALHA DE SINCRONISMO"))))</f>
        <v>UTILIZOU O PDA CORRETAMENTE</v>
      </c>
      <c r="AH119" s="9" t="s">
        <v>39</v>
      </c>
      <c r="AI119" s="149" t="str">
        <f>E119</f>
        <v>SÃO PAULO</v>
      </c>
      <c r="AJ119" s="150" t="s">
        <v>6</v>
      </c>
    </row>
    <row r="120" spans="1:36" ht="30" customHeight="1">
      <c r="A120" s="162" t="s">
        <v>201</v>
      </c>
      <c r="B120" s="176">
        <v>2618494031</v>
      </c>
      <c r="C120" s="176" t="s">
        <v>141</v>
      </c>
      <c r="D120" s="176" t="s">
        <v>68</v>
      </c>
      <c r="E120" s="176" t="s">
        <v>5</v>
      </c>
      <c r="F120" s="176" t="s">
        <v>385</v>
      </c>
      <c r="G120" s="176">
        <v>547</v>
      </c>
      <c r="H120" s="176"/>
      <c r="I120" s="176" t="s">
        <v>329</v>
      </c>
      <c r="J120" s="176" t="s">
        <v>2150</v>
      </c>
      <c r="K120" s="176" t="s">
        <v>2158</v>
      </c>
      <c r="L120" s="204">
        <v>46239.347222222219</v>
      </c>
      <c r="M120" s="204">
        <v>46239.353472222225</v>
      </c>
      <c r="N120" s="176" t="s">
        <v>2151</v>
      </c>
      <c r="O120" s="154" t="s">
        <v>62</v>
      </c>
      <c r="P120" s="90"/>
      <c r="Q120" s="144" t="s">
        <v>62</v>
      </c>
      <c r="R120" s="90"/>
      <c r="S120" s="144" t="s">
        <v>62</v>
      </c>
      <c r="T120" s="90"/>
      <c r="U120" s="144" t="s">
        <v>62</v>
      </c>
      <c r="V120" s="90"/>
      <c r="W120" s="144" t="s">
        <v>62</v>
      </c>
      <c r="X120" s="90"/>
      <c r="Y120" s="144" t="s">
        <v>62</v>
      </c>
      <c r="Z120" s="90"/>
      <c r="AA120" s="144" t="s">
        <v>62</v>
      </c>
      <c r="AB120" s="62"/>
      <c r="AC120" s="144" t="s">
        <v>62</v>
      </c>
      <c r="AD120" s="62"/>
      <c r="AE120" s="144" t="s">
        <v>62</v>
      </c>
      <c r="AF120" s="196" t="str">
        <f>IF(AND(O120="",Q120="",S120="",U120="",W120="",Y120="",AA120="",AC120=""),"",
IF(OR(    AND(O120&lt;&gt;"NA",O120&lt;&gt;"C",O120&lt;&gt;"NC",O120&lt;&gt;"SF",O120&lt;&gt;""),
    AND(Q120&lt;&gt;"NA",Q120&lt;&gt;"C",Q120&lt;&gt;"NC",Q120&lt;&gt;"SF",Q120&lt;&gt;""),
    AND(S120&lt;&gt;"NA",S120&lt;&gt;"C",S120&lt;&gt;"NC",S120&lt;&gt;"SF",S120&lt;&gt;""),
    AND(U120&lt;&gt;"NA",U120&lt;&gt;"C",U120&lt;&gt;"NC",U120&lt;&gt;"SF",U120&lt;&gt;""),
    AND(W120&lt;&gt;"NA",W120&lt;&gt;"C",W120&lt;&gt;"NC",W120&lt;&gt;"SF",W120&lt;&gt;""),
    AND(Y120&lt;&gt;"NA",Y120&lt;&gt;"C",Y120&lt;&gt;"NC",Y120&lt;&gt;"SF",Y120&lt;&gt;""),
    AND(AA120&lt;&gt;"NA",AA120&lt;&gt;"C",AA120&lt;&gt;"NC",AA120&lt;&gt;"SF",AA120&lt;&gt;""),
    AND(AC120&lt;&gt;"NA",AC120&lt;&gt;"C",AC120&lt;&gt;"NC",AC120&lt;&gt;"SF",AC120&lt;&gt;"")
),"FALSO",
IF(AND(O120="NA",Q120="NA",S120="NA",U120="NA",W120="NA",Y120="NA",AA120="NA",AC120="NA"),"NA",
IF(OR(O120="NC",Q120="NC",S120="NC",U120="NC",W120="NC",Y120="NC",AA120="NC",AC120="NC",
       O120="SF",Q120="SF",S120="SF",U120="SF",W120="SF",Y120="SF",AA120="SF",AC120="SF"),"NC",
IF(SUM(IF(O120="C",1,0),IF(Q120="C",1,0),IF(S120="C",1,0),IF(U120="C",1,0),IF(W120="C",1,0),IF(Y120="C",1,0),IF(AA120="C",1,0),IF(AC120="C",1,0))=1,"C","C")))))</f>
        <v>NA</v>
      </c>
      <c r="AG120" s="93" t="str">
        <f>IF(AND(AE120="C",AF120="C"),"UTILIZOU O PDA CORRETAMENTE",IF(AND(AE120="C",AF120="NC"),"UTILIZOU O PDA CORRETAMENTE. NÃO HÁ FOTOS DE TODAS AS ETAPAS",IF(AND(AE120="NC",AF120="NC"),"NÃO UTILIZOU O PDA",IF(AND(AE120="NA",AF120="NA"),"NÃO AVALIADO POR FALHA DE SINCRONISMO"))))</f>
        <v>NÃO AVALIADO POR FALHA DE SINCRONISMO</v>
      </c>
      <c r="AH120" s="9" t="s">
        <v>60</v>
      </c>
      <c r="AI120" s="149" t="str">
        <f>E120</f>
        <v>SÃO PAULO</v>
      </c>
      <c r="AJ120" s="150" t="s">
        <v>6</v>
      </c>
    </row>
    <row r="121" spans="1:36" ht="30" customHeight="1">
      <c r="A121" s="162" t="s">
        <v>201</v>
      </c>
      <c r="B121" s="176">
        <v>2617629482</v>
      </c>
      <c r="C121" s="176" t="s">
        <v>139</v>
      </c>
      <c r="D121" s="176" t="s">
        <v>68</v>
      </c>
      <c r="E121" s="176" t="s">
        <v>5</v>
      </c>
      <c r="F121" s="176" t="s">
        <v>2187</v>
      </c>
      <c r="G121" s="176">
        <v>120</v>
      </c>
      <c r="H121" s="176"/>
      <c r="I121" s="176" t="s">
        <v>502</v>
      </c>
      <c r="J121" s="176" t="s">
        <v>2150</v>
      </c>
      <c r="K121" s="176" t="s">
        <v>2188</v>
      </c>
      <c r="L121" s="204">
        <v>46058.406944444447</v>
      </c>
      <c r="M121" s="204">
        <v>46058.425000000003</v>
      </c>
      <c r="N121" s="176" t="s">
        <v>2156</v>
      </c>
      <c r="O121" s="155" t="s">
        <v>207</v>
      </c>
      <c r="P121" s="90"/>
      <c r="Q121" s="144" t="s">
        <v>207</v>
      </c>
      <c r="R121" s="90"/>
      <c r="S121" s="144" t="s">
        <v>207</v>
      </c>
      <c r="T121" s="90"/>
      <c r="U121" s="144" t="s">
        <v>207</v>
      </c>
      <c r="V121" s="90"/>
      <c r="W121" s="144" t="s">
        <v>207</v>
      </c>
      <c r="X121" s="90"/>
      <c r="Y121" s="144" t="s">
        <v>207</v>
      </c>
      <c r="Z121" s="90"/>
      <c r="AA121" s="144" t="s">
        <v>207</v>
      </c>
      <c r="AB121" s="90"/>
      <c r="AC121" s="144" t="s">
        <v>231</v>
      </c>
      <c r="AD121" s="90" t="s">
        <v>388</v>
      </c>
      <c r="AE121" s="144" t="s">
        <v>207</v>
      </c>
      <c r="AF121" s="196" t="str">
        <f>IF(AND(O121="",Q121="",S121="",U121="",W121="",Y121="",AA121="",AC121=""),"",
IF(OR(    AND(O121&lt;&gt;"NA",O121&lt;&gt;"C",O121&lt;&gt;"NC",O121&lt;&gt;"SF",O121&lt;&gt;""),
    AND(Q121&lt;&gt;"NA",Q121&lt;&gt;"C",Q121&lt;&gt;"NC",Q121&lt;&gt;"SF",Q121&lt;&gt;""),
    AND(S121&lt;&gt;"NA",S121&lt;&gt;"C",S121&lt;&gt;"NC",S121&lt;&gt;"SF",S121&lt;&gt;""),
    AND(U121&lt;&gt;"NA",U121&lt;&gt;"C",U121&lt;&gt;"NC",U121&lt;&gt;"SF",U121&lt;&gt;""),
    AND(W121&lt;&gt;"NA",W121&lt;&gt;"C",W121&lt;&gt;"NC",W121&lt;&gt;"SF",W121&lt;&gt;""),
    AND(Y121&lt;&gt;"NA",Y121&lt;&gt;"C",Y121&lt;&gt;"NC",Y121&lt;&gt;"SF",Y121&lt;&gt;""),
    AND(AA121&lt;&gt;"NA",AA121&lt;&gt;"C",AA121&lt;&gt;"NC",AA121&lt;&gt;"SF",AA121&lt;&gt;""),
    AND(AC121&lt;&gt;"NA",AC121&lt;&gt;"C",AC121&lt;&gt;"NC",AC121&lt;&gt;"SF",AC121&lt;&gt;"")
),"FALSO",
IF(AND(O121="NA",Q121="NA",S121="NA",U121="NA",W121="NA",Y121="NA",AA121="NA",AC121="NA"),"NA",
IF(OR(O121="NC",Q121="NC",S121="NC",U121="NC",W121="NC",Y121="NC",AA121="NC",AC121="NC",
       O121="SF",Q121="SF",S121="SF",U121="SF",W121="SF",Y121="SF",AA121="SF",AC121="SF"),"NC",
IF(SUM(IF(O121="C",1,0),IF(Q121="C",1,0),IF(S121="C",1,0),IF(U121="C",1,0),IF(W121="C",1,0),IF(Y121="C",1,0),IF(AA121="C",1,0),IF(AC121="C",1,0))=1,"C","C")))))</f>
        <v>NC</v>
      </c>
      <c r="AG121" s="93" t="str">
        <f>IF(AND(AE121="C",AF121="C"),"UTILIZOU O PDA CORRETAMENTE",IF(AND(AE121="C",AF121="NC"),"UTILIZOU O PDA CORRETAMENTE. NÃO HÁ FOTOS DE TODAS AS ETAPAS",IF(AND(AE121="NC",AF121="NC"),"NÃO UTILIZOU O PDA",IF(AND(AE121="NA",AF121="NA"),"NÃO AVALIADO POR FALHA DE SINCRONISMO"))))</f>
        <v>UTILIZOU O PDA CORRETAMENTE. NÃO HÁ FOTOS DE TODAS AS ETAPAS</v>
      </c>
      <c r="AH121" s="9" t="s">
        <v>39</v>
      </c>
      <c r="AI121" s="149" t="str">
        <f>E121</f>
        <v>SÃO PAULO</v>
      </c>
      <c r="AJ121" s="150" t="s">
        <v>6</v>
      </c>
    </row>
    <row r="122" spans="1:36" ht="30" customHeight="1">
      <c r="A122" s="162" t="s">
        <v>201</v>
      </c>
      <c r="B122" s="176">
        <v>2617320277</v>
      </c>
      <c r="C122" s="176" t="s">
        <v>141</v>
      </c>
      <c r="D122" s="176" t="s">
        <v>68</v>
      </c>
      <c r="E122" s="176" t="s">
        <v>5</v>
      </c>
      <c r="F122" s="176" t="s">
        <v>1216</v>
      </c>
      <c r="G122" s="176">
        <v>114</v>
      </c>
      <c r="H122" s="176"/>
      <c r="I122" s="176" t="s">
        <v>459</v>
      </c>
      <c r="J122" s="176" t="s">
        <v>2150</v>
      </c>
      <c r="K122" s="176"/>
      <c r="L122" s="204">
        <v>46178.505555555559</v>
      </c>
      <c r="M122" s="204">
        <v>46178.530555555553</v>
      </c>
      <c r="N122" s="176" t="s">
        <v>2149</v>
      </c>
      <c r="O122" s="155" t="s">
        <v>207</v>
      </c>
      <c r="P122" s="90"/>
      <c r="Q122" s="144" t="s">
        <v>207</v>
      </c>
      <c r="R122" s="90"/>
      <c r="S122" s="144" t="s">
        <v>207</v>
      </c>
      <c r="T122" s="90"/>
      <c r="U122" s="144" t="s">
        <v>207</v>
      </c>
      <c r="V122" s="90"/>
      <c r="W122" s="144" t="s">
        <v>207</v>
      </c>
      <c r="X122" s="90"/>
      <c r="Y122" s="144" t="s">
        <v>207</v>
      </c>
      <c r="Z122" s="90"/>
      <c r="AA122" s="144" t="s">
        <v>207</v>
      </c>
      <c r="AB122" s="62"/>
      <c r="AC122" s="144" t="s">
        <v>231</v>
      </c>
      <c r="AD122" s="62" t="s">
        <v>388</v>
      </c>
      <c r="AE122" s="144" t="s">
        <v>207</v>
      </c>
      <c r="AF122" s="196" t="str">
        <f>IF(AND(O122="",Q122="",S122="",U122="",W122="",Y122="",AA122="",AC122=""),"",
IF(OR(    AND(O122&lt;&gt;"NA",O122&lt;&gt;"C",O122&lt;&gt;"NC",O122&lt;&gt;"SF",O122&lt;&gt;""),
    AND(Q122&lt;&gt;"NA",Q122&lt;&gt;"C",Q122&lt;&gt;"NC",Q122&lt;&gt;"SF",Q122&lt;&gt;""),
    AND(S122&lt;&gt;"NA",S122&lt;&gt;"C",S122&lt;&gt;"NC",S122&lt;&gt;"SF",S122&lt;&gt;""),
    AND(U122&lt;&gt;"NA",U122&lt;&gt;"C",U122&lt;&gt;"NC",U122&lt;&gt;"SF",U122&lt;&gt;""),
    AND(W122&lt;&gt;"NA",W122&lt;&gt;"C",W122&lt;&gt;"NC",W122&lt;&gt;"SF",W122&lt;&gt;""),
    AND(Y122&lt;&gt;"NA",Y122&lt;&gt;"C",Y122&lt;&gt;"NC",Y122&lt;&gt;"SF",Y122&lt;&gt;""),
    AND(AA122&lt;&gt;"NA",AA122&lt;&gt;"C",AA122&lt;&gt;"NC",AA122&lt;&gt;"SF",AA122&lt;&gt;""),
    AND(AC122&lt;&gt;"NA",AC122&lt;&gt;"C",AC122&lt;&gt;"NC",AC122&lt;&gt;"SF",AC122&lt;&gt;"")
),"FALSO",
IF(AND(O122="NA",Q122="NA",S122="NA",U122="NA",W122="NA",Y122="NA",AA122="NA",AC122="NA"),"NA",
IF(OR(O122="NC",Q122="NC",S122="NC",U122="NC",W122="NC",Y122="NC",AA122="NC",AC122="NC",
       O122="SF",Q122="SF",S122="SF",U122="SF",W122="SF",Y122="SF",AA122="SF",AC122="SF"),"NC",
IF(SUM(IF(O122="C",1,0),IF(Q122="C",1,0),IF(S122="C",1,0),IF(U122="C",1,0),IF(W122="C",1,0),IF(Y122="C",1,0),IF(AA122="C",1,0),IF(AC122="C",1,0))=1,"C","C")))))</f>
        <v>NC</v>
      </c>
      <c r="AG122" s="93" t="str">
        <f>IF(AND(AE122="C",AF122="C"),"UTILIZOU O PDA CORRETAMENTE",IF(AND(AE122="C",AF122="NC"),"UTILIZOU O PDA CORRETAMENTE. NÃO HÁ FOTOS DE TODAS AS ETAPAS",IF(AND(AE122="NC",AF122="NC"),"NÃO UTILIZOU O PDA",IF(AND(AE122="NA",AF122="NA"),"NÃO AVALIADO POR FALHA DE SINCRONISMO"))))</f>
        <v>UTILIZOU O PDA CORRETAMENTE. NÃO HÁ FOTOS DE TODAS AS ETAPAS</v>
      </c>
      <c r="AH122" s="9" t="s">
        <v>60</v>
      </c>
      <c r="AI122" s="149" t="str">
        <f>E122</f>
        <v>SÃO PAULO</v>
      </c>
      <c r="AJ122" s="150" t="s">
        <v>6</v>
      </c>
    </row>
    <row r="123" spans="1:36" ht="30" customHeight="1">
      <c r="A123" s="162" t="s">
        <v>201</v>
      </c>
      <c r="B123" s="176">
        <v>2619345535</v>
      </c>
      <c r="C123" s="176" t="s">
        <v>141</v>
      </c>
      <c r="D123" s="176" t="s">
        <v>68</v>
      </c>
      <c r="E123" s="176" t="s">
        <v>5</v>
      </c>
      <c r="F123" s="176" t="s">
        <v>1555</v>
      </c>
      <c r="G123" s="176">
        <v>254</v>
      </c>
      <c r="H123" s="176" t="s">
        <v>217</v>
      </c>
      <c r="I123" s="176" t="s">
        <v>601</v>
      </c>
      <c r="J123" s="176" t="s">
        <v>2150</v>
      </c>
      <c r="K123" s="176" t="s">
        <v>2158</v>
      </c>
      <c r="L123" s="204">
        <v>46154.555555555555</v>
      </c>
      <c r="M123" s="204">
        <v>46154.55972222222</v>
      </c>
      <c r="N123" s="176" t="s">
        <v>2151</v>
      </c>
      <c r="O123" s="155" t="s">
        <v>62</v>
      </c>
      <c r="P123" s="90"/>
      <c r="Q123" s="144" t="s">
        <v>62</v>
      </c>
      <c r="R123" s="90"/>
      <c r="S123" s="144" t="s">
        <v>62</v>
      </c>
      <c r="T123" s="90"/>
      <c r="U123" s="144" t="s">
        <v>62</v>
      </c>
      <c r="V123" s="90"/>
      <c r="W123" s="144" t="s">
        <v>62</v>
      </c>
      <c r="X123" s="90"/>
      <c r="Y123" s="144" t="s">
        <v>62</v>
      </c>
      <c r="Z123" s="90"/>
      <c r="AA123" s="144" t="s">
        <v>62</v>
      </c>
      <c r="AB123" s="62"/>
      <c r="AC123" s="144" t="s">
        <v>62</v>
      </c>
      <c r="AD123" s="62"/>
      <c r="AE123" s="144" t="s">
        <v>62</v>
      </c>
      <c r="AF123" s="196" t="str">
        <f>IF(AND(O123="",Q123="",S123="",U123="",W123="",Y123="",AA123="",AC123=""),"",
IF(OR(    AND(O123&lt;&gt;"NA",O123&lt;&gt;"C",O123&lt;&gt;"NC",O123&lt;&gt;"SF",O123&lt;&gt;""),
    AND(Q123&lt;&gt;"NA",Q123&lt;&gt;"C",Q123&lt;&gt;"NC",Q123&lt;&gt;"SF",Q123&lt;&gt;""),
    AND(S123&lt;&gt;"NA",S123&lt;&gt;"C",S123&lt;&gt;"NC",S123&lt;&gt;"SF",S123&lt;&gt;""),
    AND(U123&lt;&gt;"NA",U123&lt;&gt;"C",U123&lt;&gt;"NC",U123&lt;&gt;"SF",U123&lt;&gt;""),
    AND(W123&lt;&gt;"NA",W123&lt;&gt;"C",W123&lt;&gt;"NC",W123&lt;&gt;"SF",W123&lt;&gt;""),
    AND(Y123&lt;&gt;"NA",Y123&lt;&gt;"C",Y123&lt;&gt;"NC",Y123&lt;&gt;"SF",Y123&lt;&gt;""),
    AND(AA123&lt;&gt;"NA",AA123&lt;&gt;"C",AA123&lt;&gt;"NC",AA123&lt;&gt;"SF",AA123&lt;&gt;""),
    AND(AC123&lt;&gt;"NA",AC123&lt;&gt;"C",AC123&lt;&gt;"NC",AC123&lt;&gt;"SF",AC123&lt;&gt;"")
),"FALSO",
IF(AND(O123="NA",Q123="NA",S123="NA",U123="NA",W123="NA",Y123="NA",AA123="NA",AC123="NA"),"NA",
IF(OR(O123="NC",Q123="NC",S123="NC",U123="NC",W123="NC",Y123="NC",AA123="NC",AC123="NC",
       O123="SF",Q123="SF",S123="SF",U123="SF",W123="SF",Y123="SF",AA123="SF",AC123="SF"),"NC",
IF(SUM(IF(O123="C",1,0),IF(Q123="C",1,0),IF(S123="C",1,0),IF(U123="C",1,0),IF(W123="C",1,0),IF(Y123="C",1,0),IF(AA123="C",1,0),IF(AC123="C",1,0))=1,"C","C")))))</f>
        <v>NA</v>
      </c>
      <c r="AG123" s="93" t="str">
        <f>IF(AND(AE123="C",AF123="C"),"UTILIZOU O PDA CORRETAMENTE",IF(AND(AE123="C",AF123="NC"),"UTILIZOU O PDA CORRETAMENTE. NÃO HÁ FOTOS DE TODAS AS ETAPAS",IF(AND(AE123="NC",AF123="NC"),"NÃO UTILIZOU O PDA",IF(AND(AE123="NA",AF123="NA"),"NÃO AVALIADO POR FALHA DE SINCRONISMO"))))</f>
        <v>NÃO AVALIADO POR FALHA DE SINCRONISMO</v>
      </c>
      <c r="AH123" s="9"/>
      <c r="AI123" s="149" t="str">
        <f>E123</f>
        <v>SÃO PAULO</v>
      </c>
      <c r="AJ123" s="150" t="s">
        <v>6</v>
      </c>
    </row>
    <row r="124" spans="1:36" ht="30" customHeight="1">
      <c r="A124" s="162" t="s">
        <v>201</v>
      </c>
      <c r="B124" s="176">
        <v>2692328528</v>
      </c>
      <c r="C124" s="176" t="s">
        <v>141</v>
      </c>
      <c r="D124" s="176" t="s">
        <v>68</v>
      </c>
      <c r="E124" s="176" t="s">
        <v>5</v>
      </c>
      <c r="F124" s="176" t="s">
        <v>396</v>
      </c>
      <c r="G124" s="176">
        <v>270</v>
      </c>
      <c r="H124" s="176" t="s">
        <v>217</v>
      </c>
      <c r="I124" s="176" t="s">
        <v>397</v>
      </c>
      <c r="J124" s="176" t="s">
        <v>2150</v>
      </c>
      <c r="K124" s="176" t="s">
        <v>2165</v>
      </c>
      <c r="L124" s="204">
        <v>46178.515972222223</v>
      </c>
      <c r="M124" s="204">
        <v>46178.518055555556</v>
      </c>
      <c r="N124" s="176" t="s">
        <v>2156</v>
      </c>
      <c r="O124" s="155" t="s">
        <v>62</v>
      </c>
      <c r="P124" s="90"/>
      <c r="Q124" s="144" t="s">
        <v>62</v>
      </c>
      <c r="R124" s="90"/>
      <c r="S124" s="144" t="s">
        <v>62</v>
      </c>
      <c r="T124" s="90"/>
      <c r="U124" s="144" t="s">
        <v>62</v>
      </c>
      <c r="V124" s="90"/>
      <c r="W124" s="144" t="s">
        <v>62</v>
      </c>
      <c r="X124" s="90"/>
      <c r="Y124" s="144" t="s">
        <v>62</v>
      </c>
      <c r="Z124" s="90"/>
      <c r="AA124" s="144" t="s">
        <v>62</v>
      </c>
      <c r="AB124" s="62"/>
      <c r="AC124" s="144" t="s">
        <v>62</v>
      </c>
      <c r="AD124" s="62"/>
      <c r="AE124" s="144" t="s">
        <v>62</v>
      </c>
      <c r="AF124" s="196" t="str">
        <f>IF(AND(O124="",Q124="",S124="",U124="",W124="",Y124="",AA124="",AC124=""),"",
IF(OR(    AND(O124&lt;&gt;"NA",O124&lt;&gt;"C",O124&lt;&gt;"NC",O124&lt;&gt;"SF",O124&lt;&gt;""),
    AND(Q124&lt;&gt;"NA",Q124&lt;&gt;"C",Q124&lt;&gt;"NC",Q124&lt;&gt;"SF",Q124&lt;&gt;""),
    AND(S124&lt;&gt;"NA",S124&lt;&gt;"C",S124&lt;&gt;"NC",S124&lt;&gt;"SF",S124&lt;&gt;""),
    AND(U124&lt;&gt;"NA",U124&lt;&gt;"C",U124&lt;&gt;"NC",U124&lt;&gt;"SF",U124&lt;&gt;""),
    AND(W124&lt;&gt;"NA",W124&lt;&gt;"C",W124&lt;&gt;"NC",W124&lt;&gt;"SF",W124&lt;&gt;""),
    AND(Y124&lt;&gt;"NA",Y124&lt;&gt;"C",Y124&lt;&gt;"NC",Y124&lt;&gt;"SF",Y124&lt;&gt;""),
    AND(AA124&lt;&gt;"NA",AA124&lt;&gt;"C",AA124&lt;&gt;"NC",AA124&lt;&gt;"SF",AA124&lt;&gt;""),
    AND(AC124&lt;&gt;"NA",AC124&lt;&gt;"C",AC124&lt;&gt;"NC",AC124&lt;&gt;"SF",AC124&lt;&gt;"")
),"FALSO",
IF(AND(O124="NA",Q124="NA",S124="NA",U124="NA",W124="NA",Y124="NA",AA124="NA",AC124="NA"),"NA",
IF(OR(O124="NC",Q124="NC",S124="NC",U124="NC",W124="NC",Y124="NC",AA124="NC",AC124="NC",
       O124="SF",Q124="SF",S124="SF",U124="SF",W124="SF",Y124="SF",AA124="SF",AC124="SF"),"NC",
IF(SUM(IF(O124="C",1,0),IF(Q124="C",1,0),IF(S124="C",1,0),IF(U124="C",1,0),IF(W124="C",1,0),IF(Y124="C",1,0),IF(AA124="C",1,0),IF(AC124="C",1,0))=1,"C","C")))))</f>
        <v>NA</v>
      </c>
      <c r="AG124" s="93" t="str">
        <f>IF(AND(AE124="C",AF124="C"),"UTILIZOU O PDA CORRETAMENTE",IF(AND(AE124="C",AF124="NC"),"UTILIZOU O PDA CORRETAMENTE. NÃO HÁ FOTOS DE TODAS AS ETAPAS",IF(AND(AE124="NC",AF124="NC"),"NÃO UTILIZOU O PDA",IF(AND(AE124="NA",AF124="NA"),"NÃO AVALIADO POR FALHA DE SINCRONISMO"))))</f>
        <v>NÃO AVALIADO POR FALHA DE SINCRONISMO</v>
      </c>
      <c r="AH124" s="9"/>
      <c r="AI124" s="149" t="str">
        <f>E124</f>
        <v>SÃO PAULO</v>
      </c>
      <c r="AJ124" s="150" t="s">
        <v>6</v>
      </c>
    </row>
    <row r="125" spans="1:36" ht="30" customHeight="1">
      <c r="A125" s="162" t="s">
        <v>201</v>
      </c>
      <c r="B125" s="176">
        <v>2619793040</v>
      </c>
      <c r="C125" s="176" t="s">
        <v>142</v>
      </c>
      <c r="D125" s="176" t="s">
        <v>68</v>
      </c>
      <c r="E125" s="176" t="s">
        <v>5</v>
      </c>
      <c r="F125" s="176" t="s">
        <v>441</v>
      </c>
      <c r="G125" s="176">
        <v>606</v>
      </c>
      <c r="H125" s="176" t="s">
        <v>203</v>
      </c>
      <c r="I125" s="176" t="s">
        <v>283</v>
      </c>
      <c r="J125" s="176" t="s">
        <v>2148</v>
      </c>
      <c r="K125" s="176" t="s">
        <v>2189</v>
      </c>
      <c r="L125" s="204">
        <v>46154.442361111112</v>
      </c>
      <c r="M125" s="204">
        <v>46154.455555555556</v>
      </c>
      <c r="N125" s="176" t="s">
        <v>2156</v>
      </c>
      <c r="O125" s="155" t="s">
        <v>207</v>
      </c>
      <c r="P125" s="90"/>
      <c r="Q125" s="144" t="s">
        <v>207</v>
      </c>
      <c r="R125" s="90"/>
      <c r="S125" s="144" t="s">
        <v>207</v>
      </c>
      <c r="T125" s="90"/>
      <c r="U125" s="144" t="s">
        <v>207</v>
      </c>
      <c r="V125" s="90"/>
      <c r="W125" s="144" t="s">
        <v>207</v>
      </c>
      <c r="X125" s="90"/>
      <c r="Y125" s="144" t="s">
        <v>207</v>
      </c>
      <c r="Z125" s="90"/>
      <c r="AA125" s="144" t="s">
        <v>207</v>
      </c>
      <c r="AB125" s="62"/>
      <c r="AC125" s="144" t="s">
        <v>207</v>
      </c>
      <c r="AD125" s="62"/>
      <c r="AE125" s="144" t="s">
        <v>207</v>
      </c>
      <c r="AF125" s="196" t="str">
        <f>IF(AND(O125="",Q125="",S125="",U125="",W125="",Y125="",AA125="",AC125=""),"",
IF(OR(    AND(O125&lt;&gt;"NA",O125&lt;&gt;"C",O125&lt;&gt;"NC",O125&lt;&gt;"SF",O125&lt;&gt;""),
    AND(Q125&lt;&gt;"NA",Q125&lt;&gt;"C",Q125&lt;&gt;"NC",Q125&lt;&gt;"SF",Q125&lt;&gt;""),
    AND(S125&lt;&gt;"NA",S125&lt;&gt;"C",S125&lt;&gt;"NC",S125&lt;&gt;"SF",S125&lt;&gt;""),
    AND(U125&lt;&gt;"NA",U125&lt;&gt;"C",U125&lt;&gt;"NC",U125&lt;&gt;"SF",U125&lt;&gt;""),
    AND(W125&lt;&gt;"NA",W125&lt;&gt;"C",W125&lt;&gt;"NC",W125&lt;&gt;"SF",W125&lt;&gt;""),
    AND(Y125&lt;&gt;"NA",Y125&lt;&gt;"C",Y125&lt;&gt;"NC",Y125&lt;&gt;"SF",Y125&lt;&gt;""),
    AND(AA125&lt;&gt;"NA",AA125&lt;&gt;"C",AA125&lt;&gt;"NC",AA125&lt;&gt;"SF",AA125&lt;&gt;""),
    AND(AC125&lt;&gt;"NA",AC125&lt;&gt;"C",AC125&lt;&gt;"NC",AC125&lt;&gt;"SF",AC125&lt;&gt;"")
),"FALSO",
IF(AND(O125="NA",Q125="NA",S125="NA",U125="NA",W125="NA",Y125="NA",AA125="NA",AC125="NA"),"NA",
IF(OR(O125="NC",Q125="NC",S125="NC",U125="NC",W125="NC",Y125="NC",AA125="NC",AC125="NC",
       O125="SF",Q125="SF",S125="SF",U125="SF",W125="SF",Y125="SF",AA125="SF",AC125="SF"),"NC",
IF(SUM(IF(O125="C",1,0),IF(Q125="C",1,0),IF(S125="C",1,0),IF(U125="C",1,0),IF(W125="C",1,0),IF(Y125="C",1,0),IF(AA125="C",1,0),IF(AC125="C",1,0))=1,"C","C")))))</f>
        <v>C</v>
      </c>
      <c r="AG125" s="93" t="str">
        <f>IF(AND(AE125="C",AF125="C"),"UTILIZOU O PDA CORRETAMENTE",IF(AND(AE125="C",AF125="NC"),"UTILIZOU O PDA CORRETAMENTE. NÃO HÁ FOTOS DE TODAS AS ETAPAS",IF(AND(AE125="NC",AF125="NC"),"NÃO UTILIZOU O PDA",IF(AND(AE125="NA",AF125="NA"),"NÃO AVALIADO POR FALHA DE SINCRONISMO"))))</f>
        <v>UTILIZOU O PDA CORRETAMENTE</v>
      </c>
      <c r="AH125" s="9" t="s">
        <v>39</v>
      </c>
      <c r="AI125" s="149" t="str">
        <f>E125</f>
        <v>SÃO PAULO</v>
      </c>
      <c r="AJ125" s="150" t="s">
        <v>6</v>
      </c>
    </row>
    <row r="126" spans="1:36" ht="30" customHeight="1">
      <c r="A126" s="162" t="s">
        <v>201</v>
      </c>
      <c r="B126" s="176">
        <v>2620198721</v>
      </c>
      <c r="C126" s="176" t="s">
        <v>141</v>
      </c>
      <c r="D126" s="176" t="s">
        <v>68</v>
      </c>
      <c r="E126" s="176" t="s">
        <v>5</v>
      </c>
      <c r="F126" s="176" t="s">
        <v>1507</v>
      </c>
      <c r="G126" s="176">
        <v>162</v>
      </c>
      <c r="H126" s="176"/>
      <c r="I126" s="176" t="s">
        <v>1041</v>
      </c>
      <c r="J126" s="176" t="s">
        <v>2150</v>
      </c>
      <c r="K126" s="176"/>
      <c r="L126" s="204">
        <v>46156.570138888892</v>
      </c>
      <c r="M126" s="204">
        <v>46156.578472222223</v>
      </c>
      <c r="N126" s="176" t="s">
        <v>2151</v>
      </c>
      <c r="O126" s="155" t="s">
        <v>207</v>
      </c>
      <c r="P126" s="90"/>
      <c r="Q126" s="144" t="s">
        <v>231</v>
      </c>
      <c r="R126" s="90" t="s">
        <v>402</v>
      </c>
      <c r="S126" s="144" t="s">
        <v>207</v>
      </c>
      <c r="T126" s="90"/>
      <c r="U126" s="144" t="s">
        <v>230</v>
      </c>
      <c r="V126" s="90"/>
      <c r="W126" s="144" t="s">
        <v>207</v>
      </c>
      <c r="X126" s="90"/>
      <c r="Y126" s="144" t="s">
        <v>62</v>
      </c>
      <c r="Z126" s="90"/>
      <c r="AA126" s="144" t="s">
        <v>207</v>
      </c>
      <c r="AB126" s="62"/>
      <c r="AC126" s="144" t="s">
        <v>207</v>
      </c>
      <c r="AD126" s="62"/>
      <c r="AE126" s="144" t="s">
        <v>207</v>
      </c>
      <c r="AF126" s="196" t="str">
        <f>IF(AND(O126="",Q126="",S126="",U126="",W126="",Y126="",AA126="",AC126=""),"",
IF(OR(    AND(O126&lt;&gt;"NA",O126&lt;&gt;"C",O126&lt;&gt;"NC",O126&lt;&gt;"SF",O126&lt;&gt;""),
    AND(Q126&lt;&gt;"NA",Q126&lt;&gt;"C",Q126&lt;&gt;"NC",Q126&lt;&gt;"SF",Q126&lt;&gt;""),
    AND(S126&lt;&gt;"NA",S126&lt;&gt;"C",S126&lt;&gt;"NC",S126&lt;&gt;"SF",S126&lt;&gt;""),
    AND(U126&lt;&gt;"NA",U126&lt;&gt;"C",U126&lt;&gt;"NC",U126&lt;&gt;"SF",U126&lt;&gt;""),
    AND(W126&lt;&gt;"NA",W126&lt;&gt;"C",W126&lt;&gt;"NC",W126&lt;&gt;"SF",W126&lt;&gt;""),
    AND(Y126&lt;&gt;"NA",Y126&lt;&gt;"C",Y126&lt;&gt;"NC",Y126&lt;&gt;"SF",Y126&lt;&gt;""),
    AND(AA126&lt;&gt;"NA",AA126&lt;&gt;"C",AA126&lt;&gt;"NC",AA126&lt;&gt;"SF",AA126&lt;&gt;""),
    AND(AC126&lt;&gt;"NA",AC126&lt;&gt;"C",AC126&lt;&gt;"NC",AC126&lt;&gt;"SF",AC126&lt;&gt;"")
),"FALSO",
IF(AND(O126="NA",Q126="NA",S126="NA",U126="NA",W126="NA",Y126="NA",AA126="NA",AC126="NA"),"NA",
IF(OR(O126="NC",Q126="NC",S126="NC",U126="NC",W126="NC",Y126="NC",AA126="NC",AC126="NC",
       O126="SF",Q126="SF",S126="SF",U126="SF",W126="SF",Y126="SF",AA126="SF",AC126="SF"),"NC",
IF(SUM(IF(O126="C",1,0),IF(Q126="C",1,0),IF(S126="C",1,0),IF(U126="C",1,0),IF(W126="C",1,0),IF(Y126="C",1,0),IF(AA126="C",1,0),IF(AC126="C",1,0))=1,"C","C")))))</f>
        <v>NC</v>
      </c>
      <c r="AG126" s="93" t="str">
        <f>IF(AND(AE126="C",AF126="C"),"UTILIZOU O PDA CORRETAMENTE",IF(AND(AE126="C",AF126="NC"),"UTILIZOU O PDA CORRETAMENTE. NÃO HÁ FOTOS DE TODAS AS ETAPAS",IF(AND(AE126="NC",AF126="NC"),"NÃO UTILIZOU O PDA",IF(AND(AE126="NA",AF126="NA"),"NÃO AVALIADO POR FALHA DE SINCRONISMO"))))</f>
        <v>UTILIZOU O PDA CORRETAMENTE. NÃO HÁ FOTOS DE TODAS AS ETAPAS</v>
      </c>
      <c r="AH126" s="9"/>
      <c r="AI126" s="149" t="str">
        <f>E126</f>
        <v>SÃO PAULO</v>
      </c>
      <c r="AJ126" s="150" t="s">
        <v>6</v>
      </c>
    </row>
    <row r="127" spans="1:36" ht="30" customHeight="1">
      <c r="A127" s="162" t="s">
        <v>201</v>
      </c>
      <c r="B127" s="176">
        <v>2620549615</v>
      </c>
      <c r="C127" s="176" t="s">
        <v>141</v>
      </c>
      <c r="D127" s="176" t="s">
        <v>68</v>
      </c>
      <c r="E127" s="176" t="s">
        <v>5</v>
      </c>
      <c r="F127" s="176" t="s">
        <v>2190</v>
      </c>
      <c r="G127" s="176">
        <v>85</v>
      </c>
      <c r="H127" s="176" t="s">
        <v>217</v>
      </c>
      <c r="I127" s="176" t="s">
        <v>254</v>
      </c>
      <c r="J127" s="176" t="s">
        <v>2150</v>
      </c>
      <c r="K127" s="176" t="s">
        <v>217</v>
      </c>
      <c r="L127" s="204">
        <v>46157.488194444442</v>
      </c>
      <c r="M127" s="204">
        <v>46157.493055555555</v>
      </c>
      <c r="N127" s="176" t="s">
        <v>2151</v>
      </c>
      <c r="O127" s="155" t="s">
        <v>207</v>
      </c>
      <c r="P127" s="90"/>
      <c r="Q127" s="155" t="s">
        <v>231</v>
      </c>
      <c r="R127" s="90" t="s">
        <v>2191</v>
      </c>
      <c r="S127" s="155" t="s">
        <v>207</v>
      </c>
      <c r="T127" s="90"/>
      <c r="U127" s="155" t="s">
        <v>230</v>
      </c>
      <c r="V127" s="90"/>
      <c r="W127" s="155" t="s">
        <v>207</v>
      </c>
      <c r="X127" s="90"/>
      <c r="Y127" s="155" t="s">
        <v>207</v>
      </c>
      <c r="Z127" s="90"/>
      <c r="AA127" s="155" t="s">
        <v>207</v>
      </c>
      <c r="AB127" s="62"/>
      <c r="AC127" s="155" t="s">
        <v>207</v>
      </c>
      <c r="AD127" s="62"/>
      <c r="AE127" s="144" t="s">
        <v>207</v>
      </c>
      <c r="AF127" s="196" t="str">
        <f>IF(AND(O127="",Q127="",S127="",U127="",W127="",Y127="",AA127="",AC127=""),"",
IF(OR(    AND(O127&lt;&gt;"NA",O127&lt;&gt;"C",O127&lt;&gt;"NC",O127&lt;&gt;"SF",O127&lt;&gt;""),
    AND(Q127&lt;&gt;"NA",Q127&lt;&gt;"C",Q127&lt;&gt;"NC",Q127&lt;&gt;"SF",Q127&lt;&gt;""),
    AND(S127&lt;&gt;"NA",S127&lt;&gt;"C",S127&lt;&gt;"NC",S127&lt;&gt;"SF",S127&lt;&gt;""),
    AND(U127&lt;&gt;"NA",U127&lt;&gt;"C",U127&lt;&gt;"NC",U127&lt;&gt;"SF",U127&lt;&gt;""),
    AND(W127&lt;&gt;"NA",W127&lt;&gt;"C",W127&lt;&gt;"NC",W127&lt;&gt;"SF",W127&lt;&gt;""),
    AND(Y127&lt;&gt;"NA",Y127&lt;&gt;"C",Y127&lt;&gt;"NC",Y127&lt;&gt;"SF",Y127&lt;&gt;""),
    AND(AA127&lt;&gt;"NA",AA127&lt;&gt;"C",AA127&lt;&gt;"NC",AA127&lt;&gt;"SF",AA127&lt;&gt;""),
    AND(AC127&lt;&gt;"NA",AC127&lt;&gt;"C",AC127&lt;&gt;"NC",AC127&lt;&gt;"SF",AC127&lt;&gt;"")
),"FALSO",
IF(AND(O127="NA",Q127="NA",S127="NA",U127="NA",W127="NA",Y127="NA",AA127="NA",AC127="NA"),"NA",
IF(OR(O127="NC",Q127="NC",S127="NC",U127="NC",W127="NC",Y127="NC",AA127="NC",AC127="NC",
       O127="SF",Q127="SF",S127="SF",U127="SF",W127="SF",Y127="SF",AA127="SF",AC127="SF"),"NC",
IF(SUM(IF(O127="C",1,0),IF(Q127="C",1,0),IF(S127="C",1,0),IF(U127="C",1,0),IF(W127="C",1,0),IF(Y127="C",1,0),IF(AA127="C",1,0),IF(AC127="C",1,0))=1,"C","C")))))</f>
        <v>NC</v>
      </c>
      <c r="AG127" s="93" t="str">
        <f>IF(AND(AE127="C",AF127="C"),"UTILIZOU O PDA CORRETAMENTE",IF(AND(AE127="C",AF127="NC"),"UTILIZOU O PDA CORRETAMENTE. NÃO HÁ FOTOS DE TODAS AS ETAPAS",IF(AND(AE127="NC",AF127="NC"),"NÃO UTILIZOU O PDA",IF(AND(AE127="NA",AF127="NA"),"NÃO AVALIADO POR FALHA DE SINCRONISMO"))))</f>
        <v>UTILIZOU O PDA CORRETAMENTE. NÃO HÁ FOTOS DE TODAS AS ETAPAS</v>
      </c>
      <c r="AH127" s="9"/>
      <c r="AI127" s="149" t="str">
        <f>E127</f>
        <v>SÃO PAULO</v>
      </c>
      <c r="AJ127" s="150" t="s">
        <v>6</v>
      </c>
    </row>
    <row r="128" spans="1:36" ht="30" customHeight="1">
      <c r="A128" s="218" t="s">
        <v>201</v>
      </c>
      <c r="B128" s="208">
        <v>2621509660</v>
      </c>
      <c r="C128" s="208" t="s">
        <v>141</v>
      </c>
      <c r="D128" s="208" t="s">
        <v>68</v>
      </c>
      <c r="E128" s="208" t="s">
        <v>5</v>
      </c>
      <c r="F128" s="208" t="s">
        <v>955</v>
      </c>
      <c r="G128" s="208">
        <v>11</v>
      </c>
      <c r="H128" s="208"/>
      <c r="I128" s="208" t="s">
        <v>397</v>
      </c>
      <c r="J128" s="208" t="s">
        <v>2150</v>
      </c>
      <c r="K128" s="208"/>
      <c r="L128" s="239">
        <v>46165.371527777781</v>
      </c>
      <c r="M128" s="239">
        <v>46165.37777777778</v>
      </c>
      <c r="N128" s="208" t="s">
        <v>2151</v>
      </c>
      <c r="O128" s="240" t="s">
        <v>62</v>
      </c>
      <c r="P128" s="241"/>
      <c r="Q128" s="242" t="s">
        <v>62</v>
      </c>
      <c r="R128" s="241"/>
      <c r="S128" s="242" t="s">
        <v>62</v>
      </c>
      <c r="T128" s="241"/>
      <c r="U128" s="242" t="s">
        <v>62</v>
      </c>
      <c r="V128" s="241"/>
      <c r="W128" s="242" t="s">
        <v>62</v>
      </c>
      <c r="X128" s="241"/>
      <c r="Y128" s="242" t="s">
        <v>62</v>
      </c>
      <c r="Z128" s="241"/>
      <c r="AA128" s="242" t="s">
        <v>62</v>
      </c>
      <c r="AB128" s="261"/>
      <c r="AC128" s="242" t="s">
        <v>62</v>
      </c>
      <c r="AD128" s="261"/>
      <c r="AE128" s="242" t="s">
        <v>62</v>
      </c>
      <c r="AF128" s="262" t="str">
        <f>IF(AND(O128="",Q128="",S128="",U128="",W128="",Y128="",AA128="",AC128=""),"",
IF(OR(    AND(O128&lt;&gt;"NA",O128&lt;&gt;"C",O128&lt;&gt;"NC",O128&lt;&gt;"SF",O128&lt;&gt;""),
    AND(Q128&lt;&gt;"NA",Q128&lt;&gt;"C",Q128&lt;&gt;"NC",Q128&lt;&gt;"SF",Q128&lt;&gt;""),
    AND(S128&lt;&gt;"NA",S128&lt;&gt;"C",S128&lt;&gt;"NC",S128&lt;&gt;"SF",S128&lt;&gt;""),
    AND(U128&lt;&gt;"NA",U128&lt;&gt;"C",U128&lt;&gt;"NC",U128&lt;&gt;"SF",U128&lt;&gt;""),
    AND(W128&lt;&gt;"NA",W128&lt;&gt;"C",W128&lt;&gt;"NC",W128&lt;&gt;"SF",W128&lt;&gt;""),
    AND(Y128&lt;&gt;"NA",Y128&lt;&gt;"C",Y128&lt;&gt;"NC",Y128&lt;&gt;"SF",Y128&lt;&gt;""),
    AND(AA128&lt;&gt;"NA",AA128&lt;&gt;"C",AA128&lt;&gt;"NC",AA128&lt;&gt;"SF",AA128&lt;&gt;""),
    AND(AC128&lt;&gt;"NA",AC128&lt;&gt;"C",AC128&lt;&gt;"NC",AC128&lt;&gt;"SF",AC128&lt;&gt;"")
),"FALSO",
IF(AND(O128="NA",Q128="NA",S128="NA",U128="NA",W128="NA",Y128="NA",AA128="NA",AC128="NA"),"NA",
IF(OR(O128="NC",Q128="NC",S128="NC",U128="NC",W128="NC",Y128="NC",AA128="NC",AC128="NC",
       O128="SF",Q128="SF",S128="SF",U128="SF",W128="SF",Y128="SF",AA128="SF",AC128="SF"),"NC",
IF(SUM(IF(O128="C",1,0),IF(Q128="C",1,0),IF(S128="C",1,0),IF(U128="C",1,0),IF(W128="C",1,0),IF(Y128="C",1,0),IF(AA128="C",1,0),IF(AC128="C",1,0))=1,"C","C")))))</f>
        <v>NA</v>
      </c>
      <c r="AG128" s="263" t="str">
        <f>IF(AND(AE128="C",AF128="C"),"UTILIZOU O PDA CORRETAMENTE",IF(AND(AE128="C",AF128="NC"),"UTILIZOU O PDA CORRETAMENTE. NÃO HÁ FOTOS DE TODAS AS ETAPAS",IF(AND(AE128="NC",AF128="NC"),"NÃO UTILIZOU O PDA",IF(AND(AE128="NA",AF128="NA"),"NÃO AVALIADO POR FALHA DE SINCRONISMO"))))</f>
        <v>NÃO AVALIADO POR FALHA DE SINCRONISMO</v>
      </c>
      <c r="AH128" s="264"/>
      <c r="AI128" s="149" t="str">
        <f>E128</f>
        <v>SÃO PAULO</v>
      </c>
      <c r="AJ128" s="150" t="s">
        <v>6</v>
      </c>
    </row>
    <row r="129" spans="1:36" ht="30" customHeight="1">
      <c r="A129" s="162" t="s">
        <v>201</v>
      </c>
      <c r="B129" s="176">
        <v>2618622511</v>
      </c>
      <c r="C129" s="176" t="s">
        <v>141</v>
      </c>
      <c r="D129" s="176" t="s">
        <v>68</v>
      </c>
      <c r="E129" s="176" t="s">
        <v>5</v>
      </c>
      <c r="F129" s="176" t="s">
        <v>417</v>
      </c>
      <c r="G129" s="176">
        <v>74</v>
      </c>
      <c r="H129" s="176" t="s">
        <v>217</v>
      </c>
      <c r="I129" s="176" t="s">
        <v>6</v>
      </c>
      <c r="J129" s="176" t="s">
        <v>2150</v>
      </c>
      <c r="K129" s="176" t="s">
        <v>217</v>
      </c>
      <c r="L129" s="204">
        <v>46208.488888888889</v>
      </c>
      <c r="M129" s="204">
        <v>46208.505555555559</v>
      </c>
      <c r="N129" s="176" t="s">
        <v>2149</v>
      </c>
      <c r="O129" s="154" t="s">
        <v>207</v>
      </c>
      <c r="P129" s="90"/>
      <c r="Q129" s="144" t="s">
        <v>207</v>
      </c>
      <c r="R129" s="90"/>
      <c r="S129" s="144" t="s">
        <v>207</v>
      </c>
      <c r="T129" s="90"/>
      <c r="U129" s="144" t="s">
        <v>207</v>
      </c>
      <c r="V129" s="90"/>
      <c r="W129" s="144" t="s">
        <v>207</v>
      </c>
      <c r="X129" s="90"/>
      <c r="Y129" s="144" t="s">
        <v>207</v>
      </c>
      <c r="Z129" s="90"/>
      <c r="AA129" s="144" t="s">
        <v>207</v>
      </c>
      <c r="AB129" s="62"/>
      <c r="AC129" s="144" t="s">
        <v>207</v>
      </c>
      <c r="AD129" s="62"/>
      <c r="AE129" s="144" t="s">
        <v>207</v>
      </c>
      <c r="AF129" s="196" t="str">
        <f>IF(AND(O129="",Q129="",S129="",U129="",W129="",Y129="",AA129="",AC129=""),"",
IF(OR(    AND(O129&lt;&gt;"NA",O129&lt;&gt;"C",O129&lt;&gt;"NC",O129&lt;&gt;"SF",O129&lt;&gt;""),
    AND(Q129&lt;&gt;"NA",Q129&lt;&gt;"C",Q129&lt;&gt;"NC",Q129&lt;&gt;"SF",Q129&lt;&gt;""),
    AND(S129&lt;&gt;"NA",S129&lt;&gt;"C",S129&lt;&gt;"NC",S129&lt;&gt;"SF",S129&lt;&gt;""),
    AND(U129&lt;&gt;"NA",U129&lt;&gt;"C",U129&lt;&gt;"NC",U129&lt;&gt;"SF",U129&lt;&gt;""),
    AND(W129&lt;&gt;"NA",W129&lt;&gt;"C",W129&lt;&gt;"NC",W129&lt;&gt;"SF",W129&lt;&gt;""),
    AND(Y129&lt;&gt;"NA",Y129&lt;&gt;"C",Y129&lt;&gt;"NC",Y129&lt;&gt;"SF",Y129&lt;&gt;""),
    AND(AA129&lt;&gt;"NA",AA129&lt;&gt;"C",AA129&lt;&gt;"NC",AA129&lt;&gt;"SF",AA129&lt;&gt;""),
    AND(AC129&lt;&gt;"NA",AC129&lt;&gt;"C",AC129&lt;&gt;"NC",AC129&lt;&gt;"SF",AC129&lt;&gt;"")
),"FALSO",
IF(AND(O129="NA",Q129="NA",S129="NA",U129="NA",W129="NA",Y129="NA",AA129="NA",AC129="NA"),"NA",
IF(OR(O129="NC",Q129="NC",S129="NC",U129="NC",W129="NC",Y129="NC",AA129="NC",AC129="NC",
       O129="SF",Q129="SF",S129="SF",U129="SF",W129="SF",Y129="SF",AA129="SF",AC129="SF"),"NC",
IF(SUM(IF(O129="C",1,0),IF(Q129="C",1,0),IF(S129="C",1,0),IF(U129="C",1,0),IF(W129="C",1,0),IF(Y129="C",1,0),IF(AA129="C",1,0),IF(AC129="C",1,0))=1,"C","C")))))</f>
        <v>C</v>
      </c>
      <c r="AG129" s="93" t="str">
        <f>IF(AND(AE129="C",AF129="C"),"UTILIZOU O PDA CORRETAMENTE",IF(AND(AE129="C",AF129="NC"),"UTILIZOU O PDA CORRETAMENTE. NÃO HÁ FOTOS DE TODAS AS ETAPAS",IF(AND(AE129="NC",AF129="NC"),"NÃO UTILIZOU O PDA",IF(AND(AE129="NA",AF129="NA"),"NÃO AVALIADO POR FALHA DE SINCRONISMO"))))</f>
        <v>UTILIZOU O PDA CORRETAMENTE</v>
      </c>
      <c r="AH129" s="9" t="s">
        <v>39</v>
      </c>
      <c r="AI129" s="149" t="str">
        <f>E129</f>
        <v>SÃO PAULO</v>
      </c>
      <c r="AJ129" s="150" t="s">
        <v>6</v>
      </c>
    </row>
    <row r="130" spans="1:36" ht="30" customHeight="1">
      <c r="A130" s="162" t="s">
        <v>201</v>
      </c>
      <c r="B130" s="176">
        <v>2618301190</v>
      </c>
      <c r="C130" s="176" t="s">
        <v>141</v>
      </c>
      <c r="D130" s="176" t="s">
        <v>68</v>
      </c>
      <c r="E130" s="176" t="s">
        <v>5</v>
      </c>
      <c r="F130" s="176" t="s">
        <v>448</v>
      </c>
      <c r="G130" s="176">
        <v>137</v>
      </c>
      <c r="H130" s="176"/>
      <c r="I130" s="176" t="s">
        <v>283</v>
      </c>
      <c r="J130" s="176" t="s">
        <v>2150</v>
      </c>
      <c r="K130" s="176"/>
      <c r="L130" s="204">
        <v>46117.404861111114</v>
      </c>
      <c r="M130" s="204">
        <v>46117.418055555558</v>
      </c>
      <c r="N130" s="176" t="s">
        <v>2149</v>
      </c>
      <c r="O130" s="155" t="s">
        <v>207</v>
      </c>
      <c r="P130" s="90"/>
      <c r="Q130" s="144" t="s">
        <v>207</v>
      </c>
      <c r="R130" s="90"/>
      <c r="S130" s="144" t="s">
        <v>207</v>
      </c>
      <c r="T130" s="90"/>
      <c r="U130" s="144" t="s">
        <v>207</v>
      </c>
      <c r="V130" s="90"/>
      <c r="W130" s="144" t="s">
        <v>207</v>
      </c>
      <c r="X130" s="90"/>
      <c r="Y130" s="144" t="s">
        <v>207</v>
      </c>
      <c r="Z130" s="90"/>
      <c r="AA130" s="144" t="s">
        <v>207</v>
      </c>
      <c r="AB130" s="62"/>
      <c r="AC130" s="144" t="s">
        <v>231</v>
      </c>
      <c r="AD130" s="62" t="s">
        <v>388</v>
      </c>
      <c r="AE130" s="144" t="s">
        <v>207</v>
      </c>
      <c r="AF130" s="196" t="str">
        <f>IF(AND(O130="",Q130="",S130="",U130="",W130="",Y130="",AA130="",AC130=""),"",
IF(OR(    AND(O130&lt;&gt;"NA",O130&lt;&gt;"C",O130&lt;&gt;"NC",O130&lt;&gt;"SF",O130&lt;&gt;""),
    AND(Q130&lt;&gt;"NA",Q130&lt;&gt;"C",Q130&lt;&gt;"NC",Q130&lt;&gt;"SF",Q130&lt;&gt;""),
    AND(S130&lt;&gt;"NA",S130&lt;&gt;"C",S130&lt;&gt;"NC",S130&lt;&gt;"SF",S130&lt;&gt;""),
    AND(U130&lt;&gt;"NA",U130&lt;&gt;"C",U130&lt;&gt;"NC",U130&lt;&gt;"SF",U130&lt;&gt;""),
    AND(W130&lt;&gt;"NA",W130&lt;&gt;"C",W130&lt;&gt;"NC",W130&lt;&gt;"SF",W130&lt;&gt;""),
    AND(Y130&lt;&gt;"NA",Y130&lt;&gt;"C",Y130&lt;&gt;"NC",Y130&lt;&gt;"SF",Y130&lt;&gt;""),
    AND(AA130&lt;&gt;"NA",AA130&lt;&gt;"C",AA130&lt;&gt;"NC",AA130&lt;&gt;"SF",AA130&lt;&gt;""),
    AND(AC130&lt;&gt;"NA",AC130&lt;&gt;"C",AC130&lt;&gt;"NC",AC130&lt;&gt;"SF",AC130&lt;&gt;"")
),"FALSO",
IF(AND(O130="NA",Q130="NA",S130="NA",U130="NA",W130="NA",Y130="NA",AA130="NA",AC130="NA"),"NA",
IF(OR(O130="NC",Q130="NC",S130="NC",U130="NC",W130="NC",Y130="NC",AA130="NC",AC130="NC",
       O130="SF",Q130="SF",S130="SF",U130="SF",W130="SF",Y130="SF",AA130="SF",AC130="SF"),"NC",
IF(SUM(IF(O130="C",1,0),IF(Q130="C",1,0),IF(S130="C",1,0),IF(U130="C",1,0),IF(W130="C",1,0),IF(Y130="C",1,0),IF(AA130="C",1,0),IF(AC130="C",1,0))=1,"C","C")))))</f>
        <v>NC</v>
      </c>
      <c r="AG130" s="93" t="str">
        <f>IF(AND(AE130="C",AF130="C"),"UTILIZOU O PDA CORRETAMENTE",IF(AND(AE130="C",AF130="NC"),"UTILIZOU O PDA CORRETAMENTE. NÃO HÁ FOTOS DE TODAS AS ETAPAS",IF(AND(AE130="NC",AF130="NC"),"NÃO UTILIZOU O PDA",IF(AND(AE130="NA",AF130="NA"),"NÃO AVALIADO POR FALHA DE SINCRONISMO"))))</f>
        <v>UTILIZOU O PDA CORRETAMENTE. NÃO HÁ FOTOS DE TODAS AS ETAPAS</v>
      </c>
      <c r="AH130" s="9" t="s">
        <v>60</v>
      </c>
      <c r="AI130" s="149" t="str">
        <f>E130</f>
        <v>SÃO PAULO</v>
      </c>
      <c r="AJ130" s="150" t="s">
        <v>6</v>
      </c>
    </row>
    <row r="131" spans="1:36" ht="30" customHeight="1">
      <c r="A131" s="162" t="s">
        <v>201</v>
      </c>
      <c r="B131" s="176">
        <v>2618301206</v>
      </c>
      <c r="C131" s="176" t="s">
        <v>141</v>
      </c>
      <c r="D131" s="176" t="s">
        <v>68</v>
      </c>
      <c r="E131" s="176" t="s">
        <v>5</v>
      </c>
      <c r="F131" s="176" t="s">
        <v>448</v>
      </c>
      <c r="G131" s="176">
        <v>700</v>
      </c>
      <c r="H131" s="176" t="s">
        <v>217</v>
      </c>
      <c r="I131" s="176" t="s">
        <v>283</v>
      </c>
      <c r="J131" s="176" t="s">
        <v>2150</v>
      </c>
      <c r="K131" s="176" t="s">
        <v>217</v>
      </c>
      <c r="L131" s="204">
        <v>46239.436111111114</v>
      </c>
      <c r="M131" s="204">
        <v>46239.444444444445</v>
      </c>
      <c r="N131" s="176" t="s">
        <v>2149</v>
      </c>
      <c r="O131" s="155" t="s">
        <v>207</v>
      </c>
      <c r="P131" s="90"/>
      <c r="Q131" s="144" t="s">
        <v>207</v>
      </c>
      <c r="R131" s="90"/>
      <c r="S131" s="144" t="s">
        <v>207</v>
      </c>
      <c r="T131" s="90"/>
      <c r="U131" s="144" t="s">
        <v>207</v>
      </c>
      <c r="V131" s="90"/>
      <c r="W131" s="144" t="s">
        <v>207</v>
      </c>
      <c r="X131" s="90"/>
      <c r="Y131" s="144" t="s">
        <v>207</v>
      </c>
      <c r="Z131" s="90"/>
      <c r="AA131" s="144" t="s">
        <v>207</v>
      </c>
      <c r="AB131" s="62"/>
      <c r="AC131" s="144" t="s">
        <v>231</v>
      </c>
      <c r="AD131" s="62" t="s">
        <v>388</v>
      </c>
      <c r="AE131" s="144" t="s">
        <v>207</v>
      </c>
      <c r="AF131" s="196" t="str">
        <f>IF(AND(O131="",Q131="",S131="",U131="",W131="",Y131="",AA131="",AC131=""),"",
IF(OR(    AND(O131&lt;&gt;"NA",O131&lt;&gt;"C",O131&lt;&gt;"NC",O131&lt;&gt;"SF",O131&lt;&gt;""),
    AND(Q131&lt;&gt;"NA",Q131&lt;&gt;"C",Q131&lt;&gt;"NC",Q131&lt;&gt;"SF",Q131&lt;&gt;""),
    AND(S131&lt;&gt;"NA",S131&lt;&gt;"C",S131&lt;&gt;"NC",S131&lt;&gt;"SF",S131&lt;&gt;""),
    AND(U131&lt;&gt;"NA",U131&lt;&gt;"C",U131&lt;&gt;"NC",U131&lt;&gt;"SF",U131&lt;&gt;""),
    AND(W131&lt;&gt;"NA",W131&lt;&gt;"C",W131&lt;&gt;"NC",W131&lt;&gt;"SF",W131&lt;&gt;""),
    AND(Y131&lt;&gt;"NA",Y131&lt;&gt;"C",Y131&lt;&gt;"NC",Y131&lt;&gt;"SF",Y131&lt;&gt;""),
    AND(AA131&lt;&gt;"NA",AA131&lt;&gt;"C",AA131&lt;&gt;"NC",AA131&lt;&gt;"SF",AA131&lt;&gt;""),
    AND(AC131&lt;&gt;"NA",AC131&lt;&gt;"C",AC131&lt;&gt;"NC",AC131&lt;&gt;"SF",AC131&lt;&gt;"")
),"FALSO",
IF(AND(O131="NA",Q131="NA",S131="NA",U131="NA",W131="NA",Y131="NA",AA131="NA",AC131="NA"),"NA",
IF(OR(O131="NC",Q131="NC",S131="NC",U131="NC",W131="NC",Y131="NC",AA131="NC",AC131="NC",
       O131="SF",Q131="SF",S131="SF",U131="SF",W131="SF",Y131="SF",AA131="SF",AC131="SF"),"NC",
IF(SUM(IF(O131="C",1,0),IF(Q131="C",1,0),IF(S131="C",1,0),IF(U131="C",1,0),IF(W131="C",1,0),IF(Y131="C",1,0),IF(AA131="C",1,0),IF(AC131="C",1,0))=1,"C","C")))))</f>
        <v>NC</v>
      </c>
      <c r="AG131" s="93" t="str">
        <f>IF(AND(AE131="C",AF131="C"),"UTILIZOU O PDA CORRETAMENTE",IF(AND(AE131="C",AF131="NC"),"UTILIZOU O PDA CORRETAMENTE. NÃO HÁ FOTOS DE TODAS AS ETAPAS",IF(AND(AE131="NC",AF131="NC"),"NÃO UTILIZOU O PDA",IF(AND(AE131="NA",AF131="NA"),"NÃO AVALIADO POR FALHA DE SINCRONISMO"))))</f>
        <v>UTILIZOU O PDA CORRETAMENTE. NÃO HÁ FOTOS DE TODAS AS ETAPAS</v>
      </c>
      <c r="AH131" s="9" t="s">
        <v>60</v>
      </c>
      <c r="AI131" s="149" t="str">
        <f>E131</f>
        <v>SÃO PAULO</v>
      </c>
      <c r="AJ131" s="150" t="s">
        <v>6</v>
      </c>
    </row>
    <row r="132" spans="1:36" ht="30" customHeight="1">
      <c r="A132" s="162" t="s">
        <v>201</v>
      </c>
      <c r="B132" s="176">
        <v>2618301222</v>
      </c>
      <c r="C132" s="176" t="s">
        <v>141</v>
      </c>
      <c r="D132" s="176" t="s">
        <v>68</v>
      </c>
      <c r="E132" s="176" t="s">
        <v>5</v>
      </c>
      <c r="F132" s="176" t="s">
        <v>448</v>
      </c>
      <c r="G132" s="176">
        <v>655</v>
      </c>
      <c r="H132" s="176"/>
      <c r="I132" s="176" t="s">
        <v>283</v>
      </c>
      <c r="J132" s="176" t="s">
        <v>2150</v>
      </c>
      <c r="K132" s="176"/>
      <c r="L132" s="204">
        <v>46239.446527777778</v>
      </c>
      <c r="M132" s="204">
        <v>46239.452777777777</v>
      </c>
      <c r="N132" s="176" t="s">
        <v>2149</v>
      </c>
      <c r="O132" s="154" t="s">
        <v>207</v>
      </c>
      <c r="P132" s="90"/>
      <c r="Q132" s="144" t="s">
        <v>231</v>
      </c>
      <c r="R132" s="90" t="s">
        <v>2192</v>
      </c>
      <c r="S132" s="144" t="s">
        <v>207</v>
      </c>
      <c r="T132" s="90"/>
      <c r="U132" s="144" t="s">
        <v>230</v>
      </c>
      <c r="V132" s="90"/>
      <c r="W132" s="144" t="s">
        <v>230</v>
      </c>
      <c r="X132" s="90"/>
      <c r="Y132" s="144" t="s">
        <v>207</v>
      </c>
      <c r="Z132" s="90"/>
      <c r="AA132" s="144" t="s">
        <v>207</v>
      </c>
      <c r="AB132" s="62"/>
      <c r="AC132" s="144" t="s">
        <v>231</v>
      </c>
      <c r="AD132" s="62" t="s">
        <v>388</v>
      </c>
      <c r="AE132" s="144" t="s">
        <v>207</v>
      </c>
      <c r="AF132" s="196" t="str">
        <f>IF(AND(O132="",Q132="",S132="",U132="",W132="",Y132="",AA132="",AC132=""),"",
IF(OR(    AND(O132&lt;&gt;"NA",O132&lt;&gt;"C",O132&lt;&gt;"NC",O132&lt;&gt;"SF",O132&lt;&gt;""),
    AND(Q132&lt;&gt;"NA",Q132&lt;&gt;"C",Q132&lt;&gt;"NC",Q132&lt;&gt;"SF",Q132&lt;&gt;""),
    AND(S132&lt;&gt;"NA",S132&lt;&gt;"C",S132&lt;&gt;"NC",S132&lt;&gt;"SF",S132&lt;&gt;""),
    AND(U132&lt;&gt;"NA",U132&lt;&gt;"C",U132&lt;&gt;"NC",U132&lt;&gt;"SF",U132&lt;&gt;""),
    AND(W132&lt;&gt;"NA",W132&lt;&gt;"C",W132&lt;&gt;"NC",W132&lt;&gt;"SF",W132&lt;&gt;""),
    AND(Y132&lt;&gt;"NA",Y132&lt;&gt;"C",Y132&lt;&gt;"NC",Y132&lt;&gt;"SF",Y132&lt;&gt;""),
    AND(AA132&lt;&gt;"NA",AA132&lt;&gt;"C",AA132&lt;&gt;"NC",AA132&lt;&gt;"SF",AA132&lt;&gt;""),
    AND(AC132&lt;&gt;"NA",AC132&lt;&gt;"C",AC132&lt;&gt;"NC",AC132&lt;&gt;"SF",AC132&lt;&gt;"")
),"FALSO",
IF(AND(O132="NA",Q132="NA",S132="NA",U132="NA",W132="NA",Y132="NA",AA132="NA",AC132="NA"),"NA",
IF(OR(O132="NC",Q132="NC",S132="NC",U132="NC",W132="NC",Y132="NC",AA132="NC",AC132="NC",
       O132="SF",Q132="SF",S132="SF",U132="SF",W132="SF",Y132="SF",AA132="SF",AC132="SF"),"NC",
IF(SUM(IF(O132="C",1,0),IF(Q132="C",1,0),IF(S132="C",1,0),IF(U132="C",1,0),IF(W132="C",1,0),IF(Y132="C",1,0),IF(AA132="C",1,0),IF(AC132="C",1,0))=1,"C","C")))))</f>
        <v>NC</v>
      </c>
      <c r="AG132" s="93" t="str">
        <f>IF(AND(AE132="C",AF132="C"),"UTILIZOU O PDA CORRETAMENTE",IF(AND(AE132="C",AF132="NC"),"UTILIZOU O PDA CORRETAMENTE. NÃO HÁ FOTOS DE TODAS AS ETAPAS",IF(AND(AE132="NC",AF132="NC"),"NÃO UTILIZOU O PDA",IF(AND(AE132="NA",AF132="NA"),"NÃO AVALIADO POR FALHA DE SINCRONISMO"))))</f>
        <v>UTILIZOU O PDA CORRETAMENTE. NÃO HÁ FOTOS DE TODAS AS ETAPAS</v>
      </c>
      <c r="AH132" s="9" t="s">
        <v>60</v>
      </c>
      <c r="AI132" s="149" t="str">
        <f>E132</f>
        <v>SÃO PAULO</v>
      </c>
      <c r="AJ132" s="150" t="s">
        <v>6</v>
      </c>
    </row>
    <row r="133" spans="1:36" ht="30" customHeight="1">
      <c r="A133" s="162" t="s">
        <v>201</v>
      </c>
      <c r="B133" s="176">
        <v>2620797135</v>
      </c>
      <c r="C133" s="176" t="s">
        <v>141</v>
      </c>
      <c r="D133" s="176" t="s">
        <v>68</v>
      </c>
      <c r="E133" s="176" t="s">
        <v>5</v>
      </c>
      <c r="F133" s="176" t="s">
        <v>448</v>
      </c>
      <c r="G133" s="176">
        <v>137</v>
      </c>
      <c r="H133" s="176" t="s">
        <v>217</v>
      </c>
      <c r="I133" s="176" t="s">
        <v>283</v>
      </c>
      <c r="J133" s="176" t="s">
        <v>2150</v>
      </c>
      <c r="K133" s="176" t="s">
        <v>217</v>
      </c>
      <c r="L133" s="204">
        <v>46162.388194444444</v>
      </c>
      <c r="M133" s="204">
        <v>46162.398611111108</v>
      </c>
      <c r="N133" s="176" t="s">
        <v>2149</v>
      </c>
      <c r="O133" s="155" t="s">
        <v>207</v>
      </c>
      <c r="P133" s="90"/>
      <c r="Q133" s="144" t="s">
        <v>207</v>
      </c>
      <c r="R133" s="90"/>
      <c r="S133" s="144" t="s">
        <v>207</v>
      </c>
      <c r="T133" s="90"/>
      <c r="U133" s="144" t="s">
        <v>207</v>
      </c>
      <c r="V133" s="90"/>
      <c r="W133" s="144" t="s">
        <v>230</v>
      </c>
      <c r="X133" s="90"/>
      <c r="Y133" s="144" t="s">
        <v>207</v>
      </c>
      <c r="Z133" s="90"/>
      <c r="AA133" s="144" t="s">
        <v>207</v>
      </c>
      <c r="AB133" s="62"/>
      <c r="AC133" s="144" t="s">
        <v>207</v>
      </c>
      <c r="AD133" s="62"/>
      <c r="AE133" s="144" t="s">
        <v>207</v>
      </c>
      <c r="AF133" s="196" t="str">
        <f>IF(AND(O133="",Q133="",S133="",U133="",W133="",Y133="",AA133="",AC133=""),"",
IF(OR(    AND(O133&lt;&gt;"NA",O133&lt;&gt;"C",O133&lt;&gt;"NC",O133&lt;&gt;"SF",O133&lt;&gt;""),
    AND(Q133&lt;&gt;"NA",Q133&lt;&gt;"C",Q133&lt;&gt;"NC",Q133&lt;&gt;"SF",Q133&lt;&gt;""),
    AND(S133&lt;&gt;"NA",S133&lt;&gt;"C",S133&lt;&gt;"NC",S133&lt;&gt;"SF",S133&lt;&gt;""),
    AND(U133&lt;&gt;"NA",U133&lt;&gt;"C",U133&lt;&gt;"NC",U133&lt;&gt;"SF",U133&lt;&gt;""),
    AND(W133&lt;&gt;"NA",W133&lt;&gt;"C",W133&lt;&gt;"NC",W133&lt;&gt;"SF",W133&lt;&gt;""),
    AND(Y133&lt;&gt;"NA",Y133&lt;&gt;"C",Y133&lt;&gt;"NC",Y133&lt;&gt;"SF",Y133&lt;&gt;""),
    AND(AA133&lt;&gt;"NA",AA133&lt;&gt;"C",AA133&lt;&gt;"NC",AA133&lt;&gt;"SF",AA133&lt;&gt;""),
    AND(AC133&lt;&gt;"NA",AC133&lt;&gt;"C",AC133&lt;&gt;"NC",AC133&lt;&gt;"SF",AC133&lt;&gt;"")
),"FALSO",
IF(AND(O133="NA",Q133="NA",S133="NA",U133="NA",W133="NA",Y133="NA",AA133="NA",AC133="NA"),"NA",
IF(OR(O133="NC",Q133="NC",S133="NC",U133="NC",W133="NC",Y133="NC",AA133="NC",AC133="NC",
       O133="SF",Q133="SF",S133="SF",U133="SF",W133="SF",Y133="SF",AA133="SF",AC133="SF"),"NC",
IF(SUM(IF(O133="C",1,0),IF(Q133="C",1,0),IF(S133="C",1,0),IF(U133="C",1,0),IF(W133="C",1,0),IF(Y133="C",1,0),IF(AA133="C",1,0),IF(AC133="C",1,0))=1,"C","C")))))</f>
        <v>NC</v>
      </c>
      <c r="AG133" s="93" t="str">
        <f>IF(AND(AE133="C",AF133="C"),"UTILIZOU O PDA CORRETAMENTE",IF(AND(AE133="C",AF133="NC"),"UTILIZOU O PDA CORRETAMENTE. NÃO HÁ FOTOS DE TODAS AS ETAPAS",IF(AND(AE133="NC",AF133="NC"),"NÃO UTILIZOU O PDA",IF(AND(AE133="NA",AF133="NA"),"NÃO AVALIADO POR FALHA DE SINCRONISMO"))))</f>
        <v>UTILIZOU O PDA CORRETAMENTE. NÃO HÁ FOTOS DE TODAS AS ETAPAS</v>
      </c>
      <c r="AH133" s="9" t="s">
        <v>60</v>
      </c>
      <c r="AI133" s="149" t="str">
        <f>E133</f>
        <v>SÃO PAULO</v>
      </c>
      <c r="AJ133" s="150" t="s">
        <v>6</v>
      </c>
    </row>
    <row r="134" spans="1:36" ht="30" customHeight="1">
      <c r="A134" s="162" t="s">
        <v>201</v>
      </c>
      <c r="B134" s="176">
        <v>2619346920</v>
      </c>
      <c r="C134" s="176" t="s">
        <v>141</v>
      </c>
      <c r="D134" s="176" t="s">
        <v>68</v>
      </c>
      <c r="E134" s="176" t="s">
        <v>5</v>
      </c>
      <c r="F134" s="176" t="s">
        <v>2193</v>
      </c>
      <c r="G134" s="176">
        <v>139</v>
      </c>
      <c r="H134" s="176" t="s">
        <v>217</v>
      </c>
      <c r="I134" s="176" t="s">
        <v>439</v>
      </c>
      <c r="J134" s="176" t="s">
        <v>2150</v>
      </c>
      <c r="K134" s="176" t="s">
        <v>217</v>
      </c>
      <c r="L134" s="204">
        <v>46156.450694444444</v>
      </c>
      <c r="M134" s="204">
        <v>46156.459027777775</v>
      </c>
      <c r="N134" s="176" t="s">
        <v>2151</v>
      </c>
      <c r="O134" s="155" t="s">
        <v>207</v>
      </c>
      <c r="P134" s="90"/>
      <c r="Q134" s="144" t="s">
        <v>231</v>
      </c>
      <c r="R134" s="90" t="s">
        <v>2191</v>
      </c>
      <c r="S134" s="144" t="s">
        <v>207</v>
      </c>
      <c r="T134" s="90"/>
      <c r="U134" s="144" t="s">
        <v>207</v>
      </c>
      <c r="V134" s="90"/>
      <c r="W134" s="144" t="s">
        <v>207</v>
      </c>
      <c r="X134" s="90"/>
      <c r="Y134" s="144" t="s">
        <v>207</v>
      </c>
      <c r="Z134" s="90"/>
      <c r="AA134" s="144" t="s">
        <v>207</v>
      </c>
      <c r="AB134" s="62"/>
      <c r="AC134" s="144" t="s">
        <v>207</v>
      </c>
      <c r="AD134" s="62"/>
      <c r="AE134" s="144" t="s">
        <v>207</v>
      </c>
      <c r="AF134" s="196" t="str">
        <f>IF(AND(O134="",Q134="",S134="",U134="",W134="",Y134="",AA134="",AC134=""),"",
IF(OR(    AND(O134&lt;&gt;"NA",O134&lt;&gt;"C",O134&lt;&gt;"NC",O134&lt;&gt;"SF",O134&lt;&gt;""),
    AND(Q134&lt;&gt;"NA",Q134&lt;&gt;"C",Q134&lt;&gt;"NC",Q134&lt;&gt;"SF",Q134&lt;&gt;""),
    AND(S134&lt;&gt;"NA",S134&lt;&gt;"C",S134&lt;&gt;"NC",S134&lt;&gt;"SF",S134&lt;&gt;""),
    AND(U134&lt;&gt;"NA",U134&lt;&gt;"C",U134&lt;&gt;"NC",U134&lt;&gt;"SF",U134&lt;&gt;""),
    AND(W134&lt;&gt;"NA",W134&lt;&gt;"C",W134&lt;&gt;"NC",W134&lt;&gt;"SF",W134&lt;&gt;""),
    AND(Y134&lt;&gt;"NA",Y134&lt;&gt;"C",Y134&lt;&gt;"NC",Y134&lt;&gt;"SF",Y134&lt;&gt;""),
    AND(AA134&lt;&gt;"NA",AA134&lt;&gt;"C",AA134&lt;&gt;"NC",AA134&lt;&gt;"SF",AA134&lt;&gt;""),
    AND(AC134&lt;&gt;"NA",AC134&lt;&gt;"C",AC134&lt;&gt;"NC",AC134&lt;&gt;"SF",AC134&lt;&gt;"")
),"FALSO",
IF(AND(O134="NA",Q134="NA",S134="NA",U134="NA",W134="NA",Y134="NA",AA134="NA",AC134="NA"),"NA",
IF(OR(O134="NC",Q134="NC",S134="NC",U134="NC",W134="NC",Y134="NC",AA134="NC",AC134="NC",
       O134="SF",Q134="SF",S134="SF",U134="SF",W134="SF",Y134="SF",AA134="SF",AC134="SF"),"NC",
IF(SUM(IF(O134="C",1,0),IF(Q134="C",1,0),IF(S134="C",1,0),IF(U134="C",1,0),IF(W134="C",1,0),IF(Y134="C",1,0),IF(AA134="C",1,0),IF(AC134="C",1,0))=1,"C","C")))))</f>
        <v>NC</v>
      </c>
      <c r="AG134" s="93" t="str">
        <f>IF(AND(AE134="C",AF134="C"),"UTILIZOU O PDA CORRETAMENTE",IF(AND(AE134="C",AF134="NC"),"UTILIZOU O PDA CORRETAMENTE. NÃO HÁ FOTOS DE TODAS AS ETAPAS",IF(AND(AE134="NC",AF134="NC"),"NÃO UTILIZOU O PDA",IF(AND(AE134="NA",AF134="NA"),"NÃO AVALIADO POR FALHA DE SINCRONISMO"))))</f>
        <v>UTILIZOU O PDA CORRETAMENTE. NÃO HÁ FOTOS DE TODAS AS ETAPAS</v>
      </c>
      <c r="AH134" s="9" t="s">
        <v>60</v>
      </c>
      <c r="AI134" s="149" t="str">
        <f>E134</f>
        <v>SÃO PAULO</v>
      </c>
      <c r="AJ134" s="150" t="s">
        <v>6</v>
      </c>
    </row>
    <row r="135" spans="1:36" ht="30" customHeight="1">
      <c r="A135" s="162" t="s">
        <v>201</v>
      </c>
      <c r="B135" s="176">
        <v>2617731013</v>
      </c>
      <c r="C135" s="176" t="s">
        <v>141</v>
      </c>
      <c r="D135" s="176" t="s">
        <v>68</v>
      </c>
      <c r="E135" s="176" t="s">
        <v>5</v>
      </c>
      <c r="F135" s="176" t="s">
        <v>753</v>
      </c>
      <c r="G135" s="176">
        <v>199</v>
      </c>
      <c r="H135" s="176"/>
      <c r="I135" s="176" t="s">
        <v>432</v>
      </c>
      <c r="J135" s="176" t="s">
        <v>2150</v>
      </c>
      <c r="K135" s="176"/>
      <c r="L135" s="204">
        <v>46027.333333333336</v>
      </c>
      <c r="M135" s="204">
        <v>46027.334027777775</v>
      </c>
      <c r="N135" s="176" t="s">
        <v>2151</v>
      </c>
      <c r="O135" s="155" t="s">
        <v>62</v>
      </c>
      <c r="P135" s="90"/>
      <c r="Q135" s="144" t="s">
        <v>62</v>
      </c>
      <c r="R135" s="90"/>
      <c r="S135" s="144" t="s">
        <v>62</v>
      </c>
      <c r="T135" s="90"/>
      <c r="U135" s="144" t="s">
        <v>62</v>
      </c>
      <c r="V135" s="90"/>
      <c r="W135" s="144" t="s">
        <v>62</v>
      </c>
      <c r="X135" s="90"/>
      <c r="Y135" s="144" t="s">
        <v>62</v>
      </c>
      <c r="Z135" s="90"/>
      <c r="AA135" s="144" t="s">
        <v>62</v>
      </c>
      <c r="AB135" s="62"/>
      <c r="AC135" s="144" t="s">
        <v>62</v>
      </c>
      <c r="AD135" s="62"/>
      <c r="AE135" s="144" t="s">
        <v>62</v>
      </c>
      <c r="AF135" s="196" t="str">
        <f>IF(AND(O135="",Q135="",S135="",U135="",W135="",Y135="",AA135="",AC135=""),"",
IF(OR(    AND(O135&lt;&gt;"NA",O135&lt;&gt;"C",O135&lt;&gt;"NC",O135&lt;&gt;"SF",O135&lt;&gt;""),
    AND(Q135&lt;&gt;"NA",Q135&lt;&gt;"C",Q135&lt;&gt;"NC",Q135&lt;&gt;"SF",Q135&lt;&gt;""),
    AND(S135&lt;&gt;"NA",S135&lt;&gt;"C",S135&lt;&gt;"NC",S135&lt;&gt;"SF",S135&lt;&gt;""),
    AND(U135&lt;&gt;"NA",U135&lt;&gt;"C",U135&lt;&gt;"NC",U135&lt;&gt;"SF",U135&lt;&gt;""),
    AND(W135&lt;&gt;"NA",W135&lt;&gt;"C",W135&lt;&gt;"NC",W135&lt;&gt;"SF",W135&lt;&gt;""),
    AND(Y135&lt;&gt;"NA",Y135&lt;&gt;"C",Y135&lt;&gt;"NC",Y135&lt;&gt;"SF",Y135&lt;&gt;""),
    AND(AA135&lt;&gt;"NA",AA135&lt;&gt;"C",AA135&lt;&gt;"NC",AA135&lt;&gt;"SF",AA135&lt;&gt;""),
    AND(AC135&lt;&gt;"NA",AC135&lt;&gt;"C",AC135&lt;&gt;"NC",AC135&lt;&gt;"SF",AC135&lt;&gt;"")
),"FALSO",
IF(AND(O135="NA",Q135="NA",S135="NA",U135="NA",W135="NA",Y135="NA",AA135="NA",AC135="NA"),"NA",
IF(OR(O135="NC",Q135="NC",S135="NC",U135="NC",W135="NC",Y135="NC",AA135="NC",AC135="NC",
       O135="SF",Q135="SF",S135="SF",U135="SF",W135="SF",Y135="SF",AA135="SF",AC135="SF"),"NC",
IF(SUM(IF(O135="C",1,0),IF(Q135="C",1,0),IF(S135="C",1,0),IF(U135="C",1,0),IF(W135="C",1,0),IF(Y135="C",1,0),IF(AA135="C",1,0),IF(AC135="C",1,0))=1,"C","C")))))</f>
        <v>NA</v>
      </c>
      <c r="AG135" s="93" t="str">
        <f>IF(AND(AE135="C",AF135="C"),"UTILIZOU O PDA CORRETAMENTE",IF(AND(AE135="C",AF135="NC"),"UTILIZOU O PDA CORRETAMENTE. NÃO HÁ FOTOS DE TODAS AS ETAPAS",IF(AND(AE135="NC",AF135="NC"),"NÃO UTILIZOU O PDA",IF(AND(AE135="NA",AF135="NA"),"NÃO AVALIADO POR FALHA DE SINCRONISMO"))))</f>
        <v>NÃO AVALIADO POR FALHA DE SINCRONISMO</v>
      </c>
      <c r="AH135" s="9" t="s">
        <v>60</v>
      </c>
      <c r="AI135" s="149" t="str">
        <f>E135</f>
        <v>SÃO PAULO</v>
      </c>
      <c r="AJ135" s="150" t="s">
        <v>6</v>
      </c>
    </row>
    <row r="136" spans="1:36" ht="30" customHeight="1">
      <c r="A136" s="162" t="s">
        <v>201</v>
      </c>
      <c r="B136" s="176">
        <v>2617731061</v>
      </c>
      <c r="C136" s="176" t="s">
        <v>141</v>
      </c>
      <c r="D136" s="176" t="s">
        <v>68</v>
      </c>
      <c r="E136" s="176" t="s">
        <v>5</v>
      </c>
      <c r="F136" s="176" t="s">
        <v>753</v>
      </c>
      <c r="G136" s="176">
        <v>204</v>
      </c>
      <c r="H136" s="176"/>
      <c r="I136" s="176" t="s">
        <v>432</v>
      </c>
      <c r="J136" s="176" t="s">
        <v>2150</v>
      </c>
      <c r="K136" s="176"/>
      <c r="L136" s="204">
        <v>46027.333333333336</v>
      </c>
      <c r="M136" s="204">
        <v>46027.334027777775</v>
      </c>
      <c r="N136" s="176" t="s">
        <v>2151</v>
      </c>
      <c r="O136" s="155" t="s">
        <v>62</v>
      </c>
      <c r="P136" s="90"/>
      <c r="Q136" s="144" t="s">
        <v>62</v>
      </c>
      <c r="R136" s="90"/>
      <c r="S136" s="144" t="s">
        <v>62</v>
      </c>
      <c r="T136" s="90"/>
      <c r="U136" s="144" t="s">
        <v>62</v>
      </c>
      <c r="V136" s="90"/>
      <c r="W136" s="144" t="s">
        <v>62</v>
      </c>
      <c r="X136" s="90"/>
      <c r="Y136" s="144" t="s">
        <v>62</v>
      </c>
      <c r="Z136" s="90"/>
      <c r="AA136" s="144" t="s">
        <v>62</v>
      </c>
      <c r="AB136" s="62"/>
      <c r="AC136" s="144" t="s">
        <v>62</v>
      </c>
      <c r="AD136" s="62"/>
      <c r="AE136" s="144" t="s">
        <v>62</v>
      </c>
      <c r="AF136" s="196" t="str">
        <f>IF(AND(O136="",Q136="",S136="",U136="",W136="",Y136="",AA136="",AC136=""),"",
IF(OR(    AND(O136&lt;&gt;"NA",O136&lt;&gt;"C",O136&lt;&gt;"NC",O136&lt;&gt;"SF",O136&lt;&gt;""),
    AND(Q136&lt;&gt;"NA",Q136&lt;&gt;"C",Q136&lt;&gt;"NC",Q136&lt;&gt;"SF",Q136&lt;&gt;""),
    AND(S136&lt;&gt;"NA",S136&lt;&gt;"C",S136&lt;&gt;"NC",S136&lt;&gt;"SF",S136&lt;&gt;""),
    AND(U136&lt;&gt;"NA",U136&lt;&gt;"C",U136&lt;&gt;"NC",U136&lt;&gt;"SF",U136&lt;&gt;""),
    AND(W136&lt;&gt;"NA",W136&lt;&gt;"C",W136&lt;&gt;"NC",W136&lt;&gt;"SF",W136&lt;&gt;""),
    AND(Y136&lt;&gt;"NA",Y136&lt;&gt;"C",Y136&lt;&gt;"NC",Y136&lt;&gt;"SF",Y136&lt;&gt;""),
    AND(AA136&lt;&gt;"NA",AA136&lt;&gt;"C",AA136&lt;&gt;"NC",AA136&lt;&gt;"SF",AA136&lt;&gt;""),
    AND(AC136&lt;&gt;"NA",AC136&lt;&gt;"C",AC136&lt;&gt;"NC",AC136&lt;&gt;"SF",AC136&lt;&gt;"")
),"FALSO",
IF(AND(O136="NA",Q136="NA",S136="NA",U136="NA",W136="NA",Y136="NA",AA136="NA",AC136="NA"),"NA",
IF(OR(O136="NC",Q136="NC",S136="NC",U136="NC",W136="NC",Y136="NC",AA136="NC",AC136="NC",
       O136="SF",Q136="SF",S136="SF",U136="SF",W136="SF",Y136="SF",AA136="SF",AC136="SF"),"NC",
IF(SUM(IF(O136="C",1,0),IF(Q136="C",1,0),IF(S136="C",1,0),IF(U136="C",1,0),IF(W136="C",1,0),IF(Y136="C",1,0),IF(AA136="C",1,0),IF(AC136="C",1,0))=1,"C","C")))))</f>
        <v>NA</v>
      </c>
      <c r="AG136" s="93" t="str">
        <f>IF(AND(AE136="C",AF136="C"),"UTILIZOU O PDA CORRETAMENTE",IF(AND(AE136="C",AF136="NC"),"UTILIZOU O PDA CORRETAMENTE. NÃO HÁ FOTOS DE TODAS AS ETAPAS",IF(AND(AE136="NC",AF136="NC"),"NÃO UTILIZOU O PDA",IF(AND(AE136="NA",AF136="NA"),"NÃO AVALIADO POR FALHA DE SINCRONISMO"))))</f>
        <v>NÃO AVALIADO POR FALHA DE SINCRONISMO</v>
      </c>
      <c r="AH136" s="9" t="s">
        <v>60</v>
      </c>
      <c r="AI136" s="149" t="str">
        <f>E136</f>
        <v>SÃO PAULO</v>
      </c>
      <c r="AJ136" s="150" t="s">
        <v>6</v>
      </c>
    </row>
    <row r="137" spans="1:36" ht="30" customHeight="1">
      <c r="A137" s="162" t="s">
        <v>201</v>
      </c>
      <c r="B137" s="176">
        <v>2619793410</v>
      </c>
      <c r="C137" s="176" t="s">
        <v>139</v>
      </c>
      <c r="D137" s="176" t="s">
        <v>68</v>
      </c>
      <c r="E137" s="176" t="s">
        <v>5</v>
      </c>
      <c r="F137" s="176" t="s">
        <v>753</v>
      </c>
      <c r="G137" s="176">
        <v>75</v>
      </c>
      <c r="H137" s="176"/>
      <c r="I137" s="176" t="s">
        <v>432</v>
      </c>
      <c r="J137" s="176" t="s">
        <v>2150</v>
      </c>
      <c r="K137" s="176"/>
      <c r="L137" s="204">
        <v>46155.424305555556</v>
      </c>
      <c r="M137" s="204">
        <v>46155.429861111108</v>
      </c>
      <c r="N137" s="176" t="s">
        <v>2151</v>
      </c>
      <c r="O137" s="155" t="s">
        <v>231</v>
      </c>
      <c r="P137" s="90" t="s">
        <v>891</v>
      </c>
      <c r="Q137" s="144" t="s">
        <v>231</v>
      </c>
      <c r="R137" s="90" t="s">
        <v>891</v>
      </c>
      <c r="S137" s="144" t="s">
        <v>231</v>
      </c>
      <c r="T137" s="90" t="s">
        <v>891</v>
      </c>
      <c r="U137" s="144" t="s">
        <v>231</v>
      </c>
      <c r="V137" s="90" t="s">
        <v>891</v>
      </c>
      <c r="W137" s="144" t="s">
        <v>231</v>
      </c>
      <c r="X137" s="90" t="s">
        <v>891</v>
      </c>
      <c r="Y137" s="144" t="s">
        <v>231</v>
      </c>
      <c r="Z137" s="90" t="s">
        <v>891</v>
      </c>
      <c r="AA137" s="144" t="s">
        <v>231</v>
      </c>
      <c r="AB137" s="90" t="s">
        <v>891</v>
      </c>
      <c r="AC137" s="144" t="s">
        <v>231</v>
      </c>
      <c r="AD137" s="90" t="s">
        <v>891</v>
      </c>
      <c r="AE137" s="144" t="s">
        <v>231</v>
      </c>
      <c r="AF137" s="196" t="str">
        <f>IF(AND(O137="",Q137="",S137="",U137="",W137="",Y137="",AA137="",AC137=""),"",
IF(OR(    AND(O137&lt;&gt;"NA",O137&lt;&gt;"C",O137&lt;&gt;"NC",O137&lt;&gt;"SF",O137&lt;&gt;""),
    AND(Q137&lt;&gt;"NA",Q137&lt;&gt;"C",Q137&lt;&gt;"NC",Q137&lt;&gt;"SF",Q137&lt;&gt;""),
    AND(S137&lt;&gt;"NA",S137&lt;&gt;"C",S137&lt;&gt;"NC",S137&lt;&gt;"SF",S137&lt;&gt;""),
    AND(U137&lt;&gt;"NA",U137&lt;&gt;"C",U137&lt;&gt;"NC",U137&lt;&gt;"SF",U137&lt;&gt;""),
    AND(W137&lt;&gt;"NA",W137&lt;&gt;"C",W137&lt;&gt;"NC",W137&lt;&gt;"SF",W137&lt;&gt;""),
    AND(Y137&lt;&gt;"NA",Y137&lt;&gt;"C",Y137&lt;&gt;"NC",Y137&lt;&gt;"SF",Y137&lt;&gt;""),
    AND(AA137&lt;&gt;"NA",AA137&lt;&gt;"C",AA137&lt;&gt;"NC",AA137&lt;&gt;"SF",AA137&lt;&gt;""),
    AND(AC137&lt;&gt;"NA",AC137&lt;&gt;"C",AC137&lt;&gt;"NC",AC137&lt;&gt;"SF",AC137&lt;&gt;"")
),"FALSO",
IF(AND(O137="NA",Q137="NA",S137="NA",U137="NA",W137="NA",Y137="NA",AA137="NA",AC137="NA"),"NA",
IF(OR(O137="NC",Q137="NC",S137="NC",U137="NC",W137="NC",Y137="NC",AA137="NC",AC137="NC",
       O137="SF",Q137="SF",S137="SF",U137="SF",W137="SF",Y137="SF",AA137="SF",AC137="SF"),"NC",
IF(SUM(IF(O137="C",1,0),IF(Q137="C",1,0),IF(S137="C",1,0),IF(U137="C",1,0),IF(W137="C",1,0),IF(Y137="C",1,0),IF(AA137="C",1,0),IF(AC137="C",1,0))=1,"C","C")))))</f>
        <v>NC</v>
      </c>
      <c r="AG137" s="93" t="str">
        <f>IF(AND(AE137="C",AF137="C"),"UTILIZOU O PDA CORRETAMENTE",IF(AND(AE137="C",AF137="NC"),"UTILIZOU O PDA CORRETAMENTE. NÃO HÁ FOTOS DE TODAS AS ETAPAS",IF(AND(AE137="NC",AF137="NC"),"NÃO UTILIZOU O PDA",IF(AND(AE137="NA",AF137="NA"),"NÃO AVALIADO POR FALHA DE SINCRONISMO"))))</f>
        <v>NÃO UTILIZOU O PDA</v>
      </c>
      <c r="AH137" s="9" t="s">
        <v>60</v>
      </c>
      <c r="AI137" s="149" t="str">
        <f>E137</f>
        <v>SÃO PAULO</v>
      </c>
      <c r="AJ137" s="150" t="s">
        <v>6</v>
      </c>
    </row>
    <row r="138" spans="1:36" ht="30" customHeight="1">
      <c r="A138" s="162" t="s">
        <v>201</v>
      </c>
      <c r="B138" s="176">
        <v>2619793666</v>
      </c>
      <c r="C138" s="176" t="s">
        <v>139</v>
      </c>
      <c r="D138" s="176" t="s">
        <v>68</v>
      </c>
      <c r="E138" s="176" t="s">
        <v>5</v>
      </c>
      <c r="F138" s="176" t="s">
        <v>753</v>
      </c>
      <c r="G138" s="176">
        <v>68</v>
      </c>
      <c r="H138" s="176"/>
      <c r="I138" s="176" t="s">
        <v>432</v>
      </c>
      <c r="J138" s="176" t="s">
        <v>2150</v>
      </c>
      <c r="K138" s="176"/>
      <c r="L138" s="204">
        <v>46155.431944444441</v>
      </c>
      <c r="M138" s="204">
        <v>46155.438888888886</v>
      </c>
      <c r="N138" s="176" t="s">
        <v>2151</v>
      </c>
      <c r="O138" s="155" t="s">
        <v>207</v>
      </c>
      <c r="P138" s="90"/>
      <c r="Q138" s="144" t="s">
        <v>207</v>
      </c>
      <c r="R138" s="90"/>
      <c r="S138" s="144" t="s">
        <v>230</v>
      </c>
      <c r="T138" s="90"/>
      <c r="U138" s="144" t="s">
        <v>207</v>
      </c>
      <c r="V138" s="90"/>
      <c r="W138" s="144" t="s">
        <v>207</v>
      </c>
      <c r="X138" s="90"/>
      <c r="Y138" s="144" t="s">
        <v>230</v>
      </c>
      <c r="Z138" s="90"/>
      <c r="AA138" s="144" t="s">
        <v>207</v>
      </c>
      <c r="AB138" s="62"/>
      <c r="AC138" s="144" t="s">
        <v>230</v>
      </c>
      <c r="AD138" s="62"/>
      <c r="AE138" s="144" t="s">
        <v>207</v>
      </c>
      <c r="AF138" s="196" t="str">
        <f>IF(AND(O138="",Q138="",S138="",U138="",W138="",Y138="",AA138="",AC138=""),"",
IF(OR(    AND(O138&lt;&gt;"NA",O138&lt;&gt;"C",O138&lt;&gt;"NC",O138&lt;&gt;"SF",O138&lt;&gt;""),
    AND(Q138&lt;&gt;"NA",Q138&lt;&gt;"C",Q138&lt;&gt;"NC",Q138&lt;&gt;"SF",Q138&lt;&gt;""),
    AND(S138&lt;&gt;"NA",S138&lt;&gt;"C",S138&lt;&gt;"NC",S138&lt;&gt;"SF",S138&lt;&gt;""),
    AND(U138&lt;&gt;"NA",U138&lt;&gt;"C",U138&lt;&gt;"NC",U138&lt;&gt;"SF",U138&lt;&gt;""),
    AND(W138&lt;&gt;"NA",W138&lt;&gt;"C",W138&lt;&gt;"NC",W138&lt;&gt;"SF",W138&lt;&gt;""),
    AND(Y138&lt;&gt;"NA",Y138&lt;&gt;"C",Y138&lt;&gt;"NC",Y138&lt;&gt;"SF",Y138&lt;&gt;""),
    AND(AA138&lt;&gt;"NA",AA138&lt;&gt;"C",AA138&lt;&gt;"NC",AA138&lt;&gt;"SF",AA138&lt;&gt;""),
    AND(AC138&lt;&gt;"NA",AC138&lt;&gt;"C",AC138&lt;&gt;"NC",AC138&lt;&gt;"SF",AC138&lt;&gt;"")
),"FALSO",
IF(AND(O138="NA",Q138="NA",S138="NA",U138="NA",W138="NA",Y138="NA",AA138="NA",AC138="NA"),"NA",
IF(OR(O138="NC",Q138="NC",S138="NC",U138="NC",W138="NC",Y138="NC",AA138="NC",AC138="NC",
       O138="SF",Q138="SF",S138="SF",U138="SF",W138="SF",Y138="SF",AA138="SF",AC138="SF"),"NC",
IF(SUM(IF(O138="C",1,0),IF(Q138="C",1,0),IF(S138="C",1,0),IF(U138="C",1,0),IF(W138="C",1,0),IF(Y138="C",1,0),IF(AA138="C",1,0),IF(AC138="C",1,0))=1,"C","C")))))</f>
        <v>NC</v>
      </c>
      <c r="AG138" s="93" t="str">
        <f>IF(AND(AE138="C",AF138="C"),"UTILIZOU O PDA CORRETAMENTE",IF(AND(AE138="C",AF138="NC"),"UTILIZOU O PDA CORRETAMENTE. NÃO HÁ FOTOS DE TODAS AS ETAPAS",IF(AND(AE138="NC",AF138="NC"),"NÃO UTILIZOU O PDA",IF(AND(AE138="NA",AF138="NA"),"NÃO AVALIADO POR FALHA DE SINCRONISMO"))))</f>
        <v>UTILIZOU O PDA CORRETAMENTE. NÃO HÁ FOTOS DE TODAS AS ETAPAS</v>
      </c>
      <c r="AH138" s="9" t="s">
        <v>60</v>
      </c>
      <c r="AI138" s="149" t="str">
        <f>E138</f>
        <v>SÃO PAULO</v>
      </c>
      <c r="AJ138" s="150" t="s">
        <v>6</v>
      </c>
    </row>
    <row r="139" spans="1:36" ht="30" customHeight="1">
      <c r="A139" s="162" t="s">
        <v>201</v>
      </c>
      <c r="B139" s="176">
        <v>2619780035</v>
      </c>
      <c r="C139" s="176" t="s">
        <v>141</v>
      </c>
      <c r="D139" s="176" t="s">
        <v>68</v>
      </c>
      <c r="E139" s="176" t="s">
        <v>5</v>
      </c>
      <c r="F139" s="176" t="s">
        <v>456</v>
      </c>
      <c r="G139" s="176">
        <v>1312</v>
      </c>
      <c r="H139" s="176" t="s">
        <v>212</v>
      </c>
      <c r="I139" s="176" t="s">
        <v>414</v>
      </c>
      <c r="J139" s="176" t="s">
        <v>2150</v>
      </c>
      <c r="K139" s="176"/>
      <c r="L139" s="204">
        <v>46154.55972222222</v>
      </c>
      <c r="M139" s="204">
        <v>46154.570138888892</v>
      </c>
      <c r="N139" s="176" t="s">
        <v>2156</v>
      </c>
      <c r="O139" s="155" t="s">
        <v>207</v>
      </c>
      <c r="P139" s="90"/>
      <c r="Q139" s="144" t="s">
        <v>207</v>
      </c>
      <c r="R139" s="90"/>
      <c r="S139" s="144" t="s">
        <v>207</v>
      </c>
      <c r="T139" s="90"/>
      <c r="U139" s="144" t="s">
        <v>207</v>
      </c>
      <c r="V139" s="90"/>
      <c r="W139" s="144" t="s">
        <v>207</v>
      </c>
      <c r="X139" s="90"/>
      <c r="Y139" s="144" t="s">
        <v>207</v>
      </c>
      <c r="Z139" s="90"/>
      <c r="AA139" s="144" t="s">
        <v>207</v>
      </c>
      <c r="AB139" s="62"/>
      <c r="AC139" s="144" t="s">
        <v>207</v>
      </c>
      <c r="AD139" s="62"/>
      <c r="AE139" s="144" t="s">
        <v>207</v>
      </c>
      <c r="AF139" s="196" t="str">
        <f>IF(AND(O139="",Q139="",S139="",U139="",W139="",Y139="",AA139="",AC139=""),"",
IF(OR(    AND(O139&lt;&gt;"NA",O139&lt;&gt;"C",O139&lt;&gt;"NC",O139&lt;&gt;"SF",O139&lt;&gt;""),
    AND(Q139&lt;&gt;"NA",Q139&lt;&gt;"C",Q139&lt;&gt;"NC",Q139&lt;&gt;"SF",Q139&lt;&gt;""),
    AND(S139&lt;&gt;"NA",S139&lt;&gt;"C",S139&lt;&gt;"NC",S139&lt;&gt;"SF",S139&lt;&gt;""),
    AND(U139&lt;&gt;"NA",U139&lt;&gt;"C",U139&lt;&gt;"NC",U139&lt;&gt;"SF",U139&lt;&gt;""),
    AND(W139&lt;&gt;"NA",W139&lt;&gt;"C",W139&lt;&gt;"NC",W139&lt;&gt;"SF",W139&lt;&gt;""),
    AND(Y139&lt;&gt;"NA",Y139&lt;&gt;"C",Y139&lt;&gt;"NC",Y139&lt;&gt;"SF",Y139&lt;&gt;""),
    AND(AA139&lt;&gt;"NA",AA139&lt;&gt;"C",AA139&lt;&gt;"NC",AA139&lt;&gt;"SF",AA139&lt;&gt;""),
    AND(AC139&lt;&gt;"NA",AC139&lt;&gt;"C",AC139&lt;&gt;"NC",AC139&lt;&gt;"SF",AC139&lt;&gt;"")
),"FALSO",
IF(AND(O139="NA",Q139="NA",S139="NA",U139="NA",W139="NA",Y139="NA",AA139="NA",AC139="NA"),"NA",
IF(OR(O139="NC",Q139="NC",S139="NC",U139="NC",W139="NC",Y139="NC",AA139="NC",AC139="NC",
       O139="SF",Q139="SF",S139="SF",U139="SF",W139="SF",Y139="SF",AA139="SF",AC139="SF"),"NC",
IF(SUM(IF(O139="C",1,0),IF(Q139="C",1,0),IF(S139="C",1,0),IF(U139="C",1,0),IF(W139="C",1,0),IF(Y139="C",1,0),IF(AA139="C",1,0),IF(AC139="C",1,0))=1,"C","C")))))</f>
        <v>C</v>
      </c>
      <c r="AG139" s="93" t="str">
        <f>IF(AND(AE139="C",AF139="C"),"UTILIZOU O PDA CORRETAMENTE",IF(AND(AE139="C",AF139="NC"),"UTILIZOU O PDA CORRETAMENTE. NÃO HÁ FOTOS DE TODAS AS ETAPAS",IF(AND(AE139="NC",AF139="NC"),"NÃO UTILIZOU O PDA",IF(AND(AE139="NA",AF139="NA"),"NÃO AVALIADO POR FALHA DE SINCRONISMO"))))</f>
        <v>UTILIZOU O PDA CORRETAMENTE</v>
      </c>
      <c r="AH139" s="9" t="s">
        <v>39</v>
      </c>
      <c r="AI139" s="149" t="str">
        <f>E139</f>
        <v>SÃO PAULO</v>
      </c>
      <c r="AJ139" s="150" t="s">
        <v>6</v>
      </c>
    </row>
    <row r="140" spans="1:36" ht="30" customHeight="1">
      <c r="A140" s="162" t="s">
        <v>201</v>
      </c>
      <c r="B140" s="176">
        <v>2620374458</v>
      </c>
      <c r="C140" s="176" t="s">
        <v>141</v>
      </c>
      <c r="D140" s="176" t="s">
        <v>68</v>
      </c>
      <c r="E140" s="176" t="s">
        <v>5</v>
      </c>
      <c r="F140" s="176" t="s">
        <v>751</v>
      </c>
      <c r="G140" s="176">
        <v>135</v>
      </c>
      <c r="H140" s="176"/>
      <c r="I140" s="176" t="s">
        <v>245</v>
      </c>
      <c r="J140" s="176" t="s">
        <v>2150</v>
      </c>
      <c r="K140" s="176" t="s">
        <v>2177</v>
      </c>
      <c r="L140" s="204">
        <v>46160.390972222223</v>
      </c>
      <c r="M140" s="204">
        <v>46160.395138888889</v>
      </c>
      <c r="N140" s="176" t="s">
        <v>2151</v>
      </c>
      <c r="O140" s="155" t="s">
        <v>62</v>
      </c>
      <c r="P140" s="90"/>
      <c r="Q140" s="144" t="s">
        <v>62</v>
      </c>
      <c r="R140" s="90"/>
      <c r="S140" s="144" t="s">
        <v>62</v>
      </c>
      <c r="T140" s="90"/>
      <c r="U140" s="144" t="s">
        <v>62</v>
      </c>
      <c r="V140" s="90"/>
      <c r="W140" s="144" t="s">
        <v>62</v>
      </c>
      <c r="X140" s="90"/>
      <c r="Y140" s="144" t="s">
        <v>62</v>
      </c>
      <c r="Z140" s="90"/>
      <c r="AA140" s="144" t="s">
        <v>62</v>
      </c>
      <c r="AB140" s="62"/>
      <c r="AC140" s="144" t="s">
        <v>62</v>
      </c>
      <c r="AD140" s="62"/>
      <c r="AE140" s="144" t="s">
        <v>62</v>
      </c>
      <c r="AF140" s="196" t="str">
        <f>IF(AND(O140="",Q140="",S140="",U140="",W140="",Y140="",AA140="",AC140=""),"",
IF(OR(    AND(O140&lt;&gt;"NA",O140&lt;&gt;"C",O140&lt;&gt;"NC",O140&lt;&gt;"SF",O140&lt;&gt;""),
    AND(Q140&lt;&gt;"NA",Q140&lt;&gt;"C",Q140&lt;&gt;"NC",Q140&lt;&gt;"SF",Q140&lt;&gt;""),
    AND(S140&lt;&gt;"NA",S140&lt;&gt;"C",S140&lt;&gt;"NC",S140&lt;&gt;"SF",S140&lt;&gt;""),
    AND(U140&lt;&gt;"NA",U140&lt;&gt;"C",U140&lt;&gt;"NC",U140&lt;&gt;"SF",U140&lt;&gt;""),
    AND(W140&lt;&gt;"NA",W140&lt;&gt;"C",W140&lt;&gt;"NC",W140&lt;&gt;"SF",W140&lt;&gt;""),
    AND(Y140&lt;&gt;"NA",Y140&lt;&gt;"C",Y140&lt;&gt;"NC",Y140&lt;&gt;"SF",Y140&lt;&gt;""),
    AND(AA140&lt;&gt;"NA",AA140&lt;&gt;"C",AA140&lt;&gt;"NC",AA140&lt;&gt;"SF",AA140&lt;&gt;""),
    AND(AC140&lt;&gt;"NA",AC140&lt;&gt;"C",AC140&lt;&gt;"NC",AC140&lt;&gt;"SF",AC140&lt;&gt;"")
),"FALSO",
IF(AND(O140="NA",Q140="NA",S140="NA",U140="NA",W140="NA",Y140="NA",AA140="NA",AC140="NA"),"NA",
IF(OR(O140="NC",Q140="NC",S140="NC",U140="NC",W140="NC",Y140="NC",AA140="NC",AC140="NC",
       O140="SF",Q140="SF",S140="SF",U140="SF",W140="SF",Y140="SF",AA140="SF",AC140="SF"),"NC",
IF(SUM(IF(O140="C",1,0),IF(Q140="C",1,0),IF(S140="C",1,0),IF(U140="C",1,0),IF(W140="C",1,0),IF(Y140="C",1,0),IF(AA140="C",1,0),IF(AC140="C",1,0))=1,"C","C")))))</f>
        <v>NA</v>
      </c>
      <c r="AG140" s="93" t="str">
        <f>IF(AND(AE140="C",AF140="C"),"UTILIZOU O PDA CORRETAMENTE",IF(AND(AE140="C",AF140="NC"),"UTILIZOU O PDA CORRETAMENTE. NÃO HÁ FOTOS DE TODAS AS ETAPAS",IF(AND(AE140="NC",AF140="NC"),"NÃO UTILIZOU O PDA",IF(AND(AE140="NA",AF140="NA"),"NÃO AVALIADO POR FALHA DE SINCRONISMO"))))</f>
        <v>NÃO AVALIADO POR FALHA DE SINCRONISMO</v>
      </c>
      <c r="AH140" s="9"/>
      <c r="AI140" s="149" t="str">
        <f>E140</f>
        <v>SÃO PAULO</v>
      </c>
      <c r="AJ140" s="150" t="s">
        <v>6</v>
      </c>
    </row>
    <row r="141" spans="1:36" ht="30" customHeight="1">
      <c r="A141" s="265" t="s">
        <v>201</v>
      </c>
      <c r="B141" s="266">
        <v>2620852136</v>
      </c>
      <c r="C141" s="266" t="s">
        <v>141</v>
      </c>
      <c r="D141" s="266" t="s">
        <v>68</v>
      </c>
      <c r="E141" s="266" t="s">
        <v>5</v>
      </c>
      <c r="F141" s="266" t="s">
        <v>829</v>
      </c>
      <c r="G141" s="266">
        <v>505</v>
      </c>
      <c r="H141" s="266" t="s">
        <v>217</v>
      </c>
      <c r="I141" s="266" t="s">
        <v>830</v>
      </c>
      <c r="J141" s="266" t="s">
        <v>2150</v>
      </c>
      <c r="K141" s="266" t="s">
        <v>217</v>
      </c>
      <c r="L141" s="267">
        <v>46163.499305555553</v>
      </c>
      <c r="M141" s="267">
        <v>46163.508333333331</v>
      </c>
      <c r="N141" s="266" t="s">
        <v>2149</v>
      </c>
      <c r="O141" s="230" t="s">
        <v>207</v>
      </c>
      <c r="P141" s="231"/>
      <c r="Q141" s="232" t="s">
        <v>207</v>
      </c>
      <c r="R141" s="231"/>
      <c r="S141" s="232" t="s">
        <v>231</v>
      </c>
      <c r="T141" s="231"/>
      <c r="U141" s="232" t="s">
        <v>207</v>
      </c>
      <c r="V141" s="231"/>
      <c r="W141" s="232" t="s">
        <v>207</v>
      </c>
      <c r="X141" s="231"/>
      <c r="Y141" s="232" t="s">
        <v>207</v>
      </c>
      <c r="Z141" s="231"/>
      <c r="AA141" s="232" t="s">
        <v>62</v>
      </c>
      <c r="AB141" s="268" t="s">
        <v>1068</v>
      </c>
      <c r="AC141" s="232" t="s">
        <v>62</v>
      </c>
      <c r="AD141" s="268" t="s">
        <v>1068</v>
      </c>
      <c r="AE141" s="232" t="s">
        <v>62</v>
      </c>
      <c r="AF141" s="269" t="str">
        <f>IF(AND(O141="",Q141="",S141="",U141="",W141="",Y141="",AA141="",AC141=""),"",
IF(OR(    AND(O141&lt;&gt;"NA",O141&lt;&gt;"C",O141&lt;&gt;"NC",O141&lt;&gt;"SF",O141&lt;&gt;""),
    AND(Q141&lt;&gt;"NA",Q141&lt;&gt;"C",Q141&lt;&gt;"NC",Q141&lt;&gt;"SF",Q141&lt;&gt;""),
    AND(S141&lt;&gt;"NA",S141&lt;&gt;"C",S141&lt;&gt;"NC",S141&lt;&gt;"SF",S141&lt;&gt;""),
    AND(U141&lt;&gt;"NA",U141&lt;&gt;"C",U141&lt;&gt;"NC",U141&lt;&gt;"SF",U141&lt;&gt;""),
    AND(W141&lt;&gt;"NA",W141&lt;&gt;"C",W141&lt;&gt;"NC",W141&lt;&gt;"SF",W141&lt;&gt;""),
    AND(Y141&lt;&gt;"NA",Y141&lt;&gt;"C",Y141&lt;&gt;"NC",Y141&lt;&gt;"SF",Y141&lt;&gt;""),
    AND(AA141&lt;&gt;"NA",AA141&lt;&gt;"C",AA141&lt;&gt;"NC",AA141&lt;&gt;"SF",AA141&lt;&gt;""),
    AND(AC141&lt;&gt;"NA",AC141&lt;&gt;"C",AC141&lt;&gt;"NC",AC141&lt;&gt;"SF",AC141&lt;&gt;"")
),"FALSO",
IF(AND(O141="NA",Q141="NA",S141="NA",U141="NA",W141="NA",Y141="NA",AA141="NA",AC141="NA"),"NA",
IF(OR(O141="NC",Q141="NC",S141="NC",U141="NC",W141="NC",Y141="NC",AA141="NC",AC141="NC",
       O141="SF",Q141="SF",S141="SF",U141="SF",W141="SF",Y141="SF",AA141="SF",AC141="SF"),"NC",
IF(SUM(IF(O141="C",1,0),IF(Q141="C",1,0),IF(S141="C",1,0),IF(U141="C",1,0),IF(W141="C",1,0),IF(Y141="C",1,0),IF(AA141="C",1,0),IF(AC141="C",1,0))=1,"C","C")))))</f>
        <v>NC</v>
      </c>
      <c r="AG141" s="270" t="b">
        <f>IF(AND(AE141="C",AF141="C"),"UTILIZOU O PDA CORRETAMENTE",IF(AND(AE141="C",AF141="NC"),"UTILIZOU O PDA CORRETAMENTE. NÃO HÁ FOTOS DE TODAS AS ETAPAS",IF(AND(AE141="NC",AF141="NC"),"NÃO UTILIZOU O PDA",IF(AND(AE141="NA",AF141="NA"),"NÃO AVALIADO POR FALHA DE SINCRONISMO"))))</f>
        <v>0</v>
      </c>
      <c r="AH141" s="271"/>
      <c r="AI141" s="272" t="str">
        <f>E141</f>
        <v>SÃO PAULO</v>
      </c>
      <c r="AJ141" s="273" t="s">
        <v>6</v>
      </c>
    </row>
    <row r="142" spans="1:36" ht="30" customHeight="1">
      <c r="A142" s="162" t="s">
        <v>201</v>
      </c>
      <c r="B142" s="176">
        <v>2619540319</v>
      </c>
      <c r="C142" s="176" t="s">
        <v>139</v>
      </c>
      <c r="D142" s="176" t="s">
        <v>68</v>
      </c>
      <c r="E142" s="176" t="s">
        <v>5</v>
      </c>
      <c r="F142" s="176" t="s">
        <v>1062</v>
      </c>
      <c r="G142" s="176">
        <v>50</v>
      </c>
      <c r="H142" s="176" t="s">
        <v>217</v>
      </c>
      <c r="I142" s="176" t="s">
        <v>6</v>
      </c>
      <c r="J142" s="176" t="s">
        <v>2150</v>
      </c>
      <c r="K142" s="176" t="s">
        <v>217</v>
      </c>
      <c r="L142" s="204">
        <v>46155.470138888886</v>
      </c>
      <c r="M142" s="204">
        <v>46155.475694444445</v>
      </c>
      <c r="N142" s="176" t="s">
        <v>2151</v>
      </c>
      <c r="O142" s="155" t="s">
        <v>207</v>
      </c>
      <c r="P142" s="90"/>
      <c r="Q142" s="144" t="s">
        <v>231</v>
      </c>
      <c r="R142" s="90" t="s">
        <v>402</v>
      </c>
      <c r="S142" s="144" t="s">
        <v>207</v>
      </c>
      <c r="T142" s="90"/>
      <c r="U142" s="144" t="s">
        <v>207</v>
      </c>
      <c r="V142" s="90"/>
      <c r="W142" s="144" t="s">
        <v>207</v>
      </c>
      <c r="X142" s="90"/>
      <c r="Y142" s="144" t="s">
        <v>62</v>
      </c>
      <c r="Z142" s="90"/>
      <c r="AA142" s="144" t="s">
        <v>207</v>
      </c>
      <c r="AB142" s="62"/>
      <c r="AC142" s="144" t="s">
        <v>207</v>
      </c>
      <c r="AD142" s="62"/>
      <c r="AE142" s="144" t="s">
        <v>207</v>
      </c>
      <c r="AF142" s="196" t="str">
        <f>IF(AND(O142="",Q142="",S142="",U142="",W142="",Y142="",AA142="",AC142=""),"",
IF(OR(    AND(O142&lt;&gt;"NA",O142&lt;&gt;"C",O142&lt;&gt;"NC",O142&lt;&gt;"SF",O142&lt;&gt;""),
    AND(Q142&lt;&gt;"NA",Q142&lt;&gt;"C",Q142&lt;&gt;"NC",Q142&lt;&gt;"SF",Q142&lt;&gt;""),
    AND(S142&lt;&gt;"NA",S142&lt;&gt;"C",S142&lt;&gt;"NC",S142&lt;&gt;"SF",S142&lt;&gt;""),
    AND(U142&lt;&gt;"NA",U142&lt;&gt;"C",U142&lt;&gt;"NC",U142&lt;&gt;"SF",U142&lt;&gt;""),
    AND(W142&lt;&gt;"NA",W142&lt;&gt;"C",W142&lt;&gt;"NC",W142&lt;&gt;"SF",W142&lt;&gt;""),
    AND(Y142&lt;&gt;"NA",Y142&lt;&gt;"C",Y142&lt;&gt;"NC",Y142&lt;&gt;"SF",Y142&lt;&gt;""),
    AND(AA142&lt;&gt;"NA",AA142&lt;&gt;"C",AA142&lt;&gt;"NC",AA142&lt;&gt;"SF",AA142&lt;&gt;""),
    AND(AC142&lt;&gt;"NA",AC142&lt;&gt;"C",AC142&lt;&gt;"NC",AC142&lt;&gt;"SF",AC142&lt;&gt;"")
),"FALSO",
IF(AND(O142="NA",Q142="NA",S142="NA",U142="NA",W142="NA",Y142="NA",AA142="NA",AC142="NA"),"NA",
IF(OR(O142="NC",Q142="NC",S142="NC",U142="NC",W142="NC",Y142="NC",AA142="NC",AC142="NC",
       O142="SF",Q142="SF",S142="SF",U142="SF",W142="SF",Y142="SF",AA142="SF",AC142="SF"),"NC",
IF(SUM(IF(O142="C",1,0),IF(Q142="C",1,0),IF(S142="C",1,0),IF(U142="C",1,0),IF(W142="C",1,0),IF(Y142="C",1,0),IF(AA142="C",1,0),IF(AC142="C",1,0))=1,"C","C")))))</f>
        <v>NC</v>
      </c>
      <c r="AG142" s="93" t="str">
        <f>IF(AND(AE142="C",AF142="C"),"UTILIZOU O PDA CORRETAMENTE",IF(AND(AE142="C",AF142="NC"),"UTILIZOU O PDA CORRETAMENTE. NÃO HÁ FOTOS DE TODAS AS ETAPAS",IF(AND(AE142="NC",AF142="NC"),"NÃO UTILIZOU O PDA",IF(AND(AE142="NA",AF142="NA"),"NÃO AVALIADO POR FALHA DE SINCRONISMO"))))</f>
        <v>UTILIZOU O PDA CORRETAMENTE. NÃO HÁ FOTOS DE TODAS AS ETAPAS</v>
      </c>
      <c r="AH142" s="9" t="s">
        <v>60</v>
      </c>
      <c r="AI142" s="149" t="str">
        <f>E142</f>
        <v>SÃO PAULO</v>
      </c>
      <c r="AJ142" s="150" t="s">
        <v>6</v>
      </c>
    </row>
    <row r="143" spans="1:36" ht="30" customHeight="1">
      <c r="A143" s="162" t="s">
        <v>201</v>
      </c>
      <c r="B143" s="176">
        <v>2618693792</v>
      </c>
      <c r="C143" s="176" t="s">
        <v>142</v>
      </c>
      <c r="D143" s="176" t="s">
        <v>68</v>
      </c>
      <c r="E143" s="176" t="s">
        <v>5</v>
      </c>
      <c r="F143" s="176" t="s">
        <v>750</v>
      </c>
      <c r="G143" s="176">
        <v>1400</v>
      </c>
      <c r="H143" s="176" t="s">
        <v>217</v>
      </c>
      <c r="I143" s="176" t="s">
        <v>245</v>
      </c>
      <c r="J143" s="176" t="s">
        <v>2148</v>
      </c>
      <c r="K143" s="176" t="s">
        <v>217</v>
      </c>
      <c r="L143" s="204">
        <v>46154.352083333331</v>
      </c>
      <c r="M143" s="204">
        <v>46154.361805555556</v>
      </c>
      <c r="N143" s="176" t="s">
        <v>2149</v>
      </c>
      <c r="O143" s="155" t="s">
        <v>207</v>
      </c>
      <c r="P143" s="90"/>
      <c r="Q143" s="144" t="s">
        <v>207</v>
      </c>
      <c r="R143" s="90"/>
      <c r="S143" s="144" t="s">
        <v>207</v>
      </c>
      <c r="T143" s="90"/>
      <c r="U143" s="144" t="s">
        <v>207</v>
      </c>
      <c r="V143" s="90"/>
      <c r="W143" s="144" t="s">
        <v>207</v>
      </c>
      <c r="X143" s="90"/>
      <c r="Y143" s="144" t="s">
        <v>207</v>
      </c>
      <c r="Z143" s="90"/>
      <c r="AA143" s="144" t="s">
        <v>207</v>
      </c>
      <c r="AB143" s="62"/>
      <c r="AC143" s="144" t="s">
        <v>207</v>
      </c>
      <c r="AD143" s="62"/>
      <c r="AE143" s="144" t="s">
        <v>207</v>
      </c>
      <c r="AF143" s="196" t="str">
        <f>IF(AND(O143="",Q143="",S143="",U143="",W143="",Y143="",AA143="",AC143=""),"",
IF(OR(    AND(O143&lt;&gt;"NA",O143&lt;&gt;"C",O143&lt;&gt;"NC",O143&lt;&gt;"SF",O143&lt;&gt;""),
    AND(Q143&lt;&gt;"NA",Q143&lt;&gt;"C",Q143&lt;&gt;"NC",Q143&lt;&gt;"SF",Q143&lt;&gt;""),
    AND(S143&lt;&gt;"NA",S143&lt;&gt;"C",S143&lt;&gt;"NC",S143&lt;&gt;"SF",S143&lt;&gt;""),
    AND(U143&lt;&gt;"NA",U143&lt;&gt;"C",U143&lt;&gt;"NC",U143&lt;&gt;"SF",U143&lt;&gt;""),
    AND(W143&lt;&gt;"NA",W143&lt;&gt;"C",W143&lt;&gt;"NC",W143&lt;&gt;"SF",W143&lt;&gt;""),
    AND(Y143&lt;&gt;"NA",Y143&lt;&gt;"C",Y143&lt;&gt;"NC",Y143&lt;&gt;"SF",Y143&lt;&gt;""),
    AND(AA143&lt;&gt;"NA",AA143&lt;&gt;"C",AA143&lt;&gt;"NC",AA143&lt;&gt;"SF",AA143&lt;&gt;""),
    AND(AC143&lt;&gt;"NA",AC143&lt;&gt;"C",AC143&lt;&gt;"NC",AC143&lt;&gt;"SF",AC143&lt;&gt;"")
),"FALSO",
IF(AND(O143="NA",Q143="NA",S143="NA",U143="NA",W143="NA",Y143="NA",AA143="NA",AC143="NA"),"NA",
IF(OR(O143="NC",Q143="NC",S143="NC",U143="NC",W143="NC",Y143="NC",AA143="NC",AC143="NC",
       O143="SF",Q143="SF",S143="SF",U143="SF",W143="SF",Y143="SF",AA143="SF",AC143="SF"),"NC",
IF(SUM(IF(O143="C",1,0),IF(Q143="C",1,0),IF(S143="C",1,0),IF(U143="C",1,0),IF(W143="C",1,0),IF(Y143="C",1,0),IF(AA143="C",1,0),IF(AC143="C",1,0))=1,"C","C")))))</f>
        <v>C</v>
      </c>
      <c r="AG143" s="93" t="str">
        <f>IF(AND(AE143="C",AF143="C"),"UTILIZOU O PDA CORRETAMENTE",IF(AND(AE143="C",AF143="NC"),"UTILIZOU O PDA CORRETAMENTE. NÃO HÁ FOTOS DE TODAS AS ETAPAS",IF(AND(AE143="NC",AF143="NC"),"NÃO UTILIZOU O PDA",IF(AND(AE143="NA",AF143="NA"),"NÃO AVALIADO POR FALHA DE SINCRONISMO"))))</f>
        <v>UTILIZOU O PDA CORRETAMENTE</v>
      </c>
      <c r="AH143" s="9" t="s">
        <v>39</v>
      </c>
      <c r="AI143" s="149" t="str">
        <f>E143</f>
        <v>SÃO PAULO</v>
      </c>
      <c r="AJ143" s="150" t="s">
        <v>6</v>
      </c>
    </row>
    <row r="144" spans="1:36" ht="30" customHeight="1">
      <c r="A144" s="162" t="s">
        <v>201</v>
      </c>
      <c r="B144" s="176">
        <v>2621660047</v>
      </c>
      <c r="C144" s="176" t="s">
        <v>142</v>
      </c>
      <c r="D144" s="176" t="s">
        <v>68</v>
      </c>
      <c r="E144" s="176" t="s">
        <v>5</v>
      </c>
      <c r="F144" s="176" t="s">
        <v>959</v>
      </c>
      <c r="G144" s="176">
        <v>326</v>
      </c>
      <c r="H144" s="176"/>
      <c r="I144" s="176" t="s">
        <v>283</v>
      </c>
      <c r="J144" s="176" t="s">
        <v>2148</v>
      </c>
      <c r="K144" s="176"/>
      <c r="L144" s="204">
        <v>46165.595833333333</v>
      </c>
      <c r="M144" s="204">
        <v>46165.609722222223</v>
      </c>
      <c r="N144" s="176" t="s">
        <v>2156</v>
      </c>
      <c r="O144" s="155" t="s">
        <v>207</v>
      </c>
      <c r="P144" s="90"/>
      <c r="Q144" s="144" t="s">
        <v>207</v>
      </c>
      <c r="R144" s="90"/>
      <c r="S144" s="144" t="s">
        <v>207</v>
      </c>
      <c r="T144" s="90"/>
      <c r="U144" s="144" t="s">
        <v>207</v>
      </c>
      <c r="V144" s="90"/>
      <c r="W144" s="144" t="s">
        <v>207</v>
      </c>
      <c r="X144" s="90"/>
      <c r="Y144" s="144" t="s">
        <v>207</v>
      </c>
      <c r="Z144" s="90"/>
      <c r="AA144" s="144" t="s">
        <v>207</v>
      </c>
      <c r="AB144" s="62"/>
      <c r="AC144" s="144" t="s">
        <v>207</v>
      </c>
      <c r="AD144" s="62"/>
      <c r="AE144" s="144" t="s">
        <v>207</v>
      </c>
      <c r="AF144" s="196" t="str">
        <f>IF(AND(O144="",Q144="",S144="",U144="",W144="",Y144="",AA144="",AC144=""),"",
IF(OR(    AND(O144&lt;&gt;"NA",O144&lt;&gt;"C",O144&lt;&gt;"NC",O144&lt;&gt;"SF",O144&lt;&gt;""),
    AND(Q144&lt;&gt;"NA",Q144&lt;&gt;"C",Q144&lt;&gt;"NC",Q144&lt;&gt;"SF",Q144&lt;&gt;""),
    AND(S144&lt;&gt;"NA",S144&lt;&gt;"C",S144&lt;&gt;"NC",S144&lt;&gt;"SF",S144&lt;&gt;""),
    AND(U144&lt;&gt;"NA",U144&lt;&gt;"C",U144&lt;&gt;"NC",U144&lt;&gt;"SF",U144&lt;&gt;""),
    AND(W144&lt;&gt;"NA",W144&lt;&gt;"C",W144&lt;&gt;"NC",W144&lt;&gt;"SF",W144&lt;&gt;""),
    AND(Y144&lt;&gt;"NA",Y144&lt;&gt;"C",Y144&lt;&gt;"NC",Y144&lt;&gt;"SF",Y144&lt;&gt;""),
    AND(AA144&lt;&gt;"NA",AA144&lt;&gt;"C",AA144&lt;&gt;"NC",AA144&lt;&gt;"SF",AA144&lt;&gt;""),
    AND(AC144&lt;&gt;"NA",AC144&lt;&gt;"C",AC144&lt;&gt;"NC",AC144&lt;&gt;"SF",AC144&lt;&gt;"")
),"FALSO",
IF(AND(O144="NA",Q144="NA",S144="NA",U144="NA",W144="NA",Y144="NA",AA144="NA",AC144="NA"),"NA",
IF(OR(O144="NC",Q144="NC",S144="NC",U144="NC",W144="NC",Y144="NC",AA144="NC",AC144="NC",
       O144="SF",Q144="SF",S144="SF",U144="SF",W144="SF",Y144="SF",AA144="SF",AC144="SF"),"NC",
IF(SUM(IF(O144="C",1,0),IF(Q144="C",1,0),IF(S144="C",1,0),IF(U144="C",1,0),IF(W144="C",1,0),IF(Y144="C",1,0),IF(AA144="C",1,0),IF(AC144="C",1,0))=1,"C","C")))))</f>
        <v>C</v>
      </c>
      <c r="AG144" s="93" t="str">
        <f>IF(AND(AE144="C",AF144="C"),"UTILIZOU O PDA CORRETAMENTE",IF(AND(AE144="C",AF144="NC"),"UTILIZOU O PDA CORRETAMENTE. NÃO HÁ FOTOS DE TODAS AS ETAPAS",IF(AND(AE144="NC",AF144="NC"),"NÃO UTILIZOU O PDA",IF(AND(AE144="NA",AF144="NA"),"NÃO AVALIADO POR FALHA DE SINCRONISMO"))))</f>
        <v>UTILIZOU O PDA CORRETAMENTE</v>
      </c>
      <c r="AH144" s="9" t="s">
        <v>39</v>
      </c>
      <c r="AI144" s="149" t="str">
        <f>E144</f>
        <v>SÃO PAULO</v>
      </c>
      <c r="AJ144" s="150" t="s">
        <v>6</v>
      </c>
    </row>
    <row r="145" spans="1:36" ht="30" customHeight="1">
      <c r="A145" s="162" t="s">
        <v>201</v>
      </c>
      <c r="B145" s="176">
        <v>2620797270</v>
      </c>
      <c r="C145" s="176" t="s">
        <v>141</v>
      </c>
      <c r="D145" s="176" t="s">
        <v>68</v>
      </c>
      <c r="E145" s="176" t="s">
        <v>5</v>
      </c>
      <c r="F145" s="176" t="s">
        <v>1276</v>
      </c>
      <c r="G145" s="176">
        <v>93</v>
      </c>
      <c r="H145" s="176"/>
      <c r="I145" s="176" t="s">
        <v>316</v>
      </c>
      <c r="J145" s="176" t="s">
        <v>2150</v>
      </c>
      <c r="K145" s="176"/>
      <c r="L145" s="204">
        <v>46162.370833333334</v>
      </c>
      <c r="M145" s="204">
        <v>46162.376388888886</v>
      </c>
      <c r="N145" s="176" t="s">
        <v>2151</v>
      </c>
      <c r="O145" s="155" t="s">
        <v>207</v>
      </c>
      <c r="P145" s="90"/>
      <c r="Q145" s="144" t="s">
        <v>231</v>
      </c>
      <c r="R145" s="90" t="s">
        <v>2194</v>
      </c>
      <c r="S145" s="144" t="s">
        <v>207</v>
      </c>
      <c r="T145" s="90"/>
      <c r="U145" s="144" t="s">
        <v>207</v>
      </c>
      <c r="V145" s="90"/>
      <c r="W145" s="144" t="s">
        <v>207</v>
      </c>
      <c r="X145" s="90"/>
      <c r="Y145" s="144" t="s">
        <v>230</v>
      </c>
      <c r="Z145" s="90"/>
      <c r="AA145" s="144" t="s">
        <v>207</v>
      </c>
      <c r="AB145" s="62"/>
      <c r="AC145" s="144" t="s">
        <v>207</v>
      </c>
      <c r="AD145" s="62"/>
      <c r="AE145" s="144" t="s">
        <v>207</v>
      </c>
      <c r="AF145" s="196" t="str">
        <f>IF(AND(O145="",Q145="",S145="",U145="",W145="",Y145="",AA145="",AC145=""),"",
IF(OR(    AND(O145&lt;&gt;"NA",O145&lt;&gt;"C",O145&lt;&gt;"NC",O145&lt;&gt;"SF",O145&lt;&gt;""),
    AND(Q145&lt;&gt;"NA",Q145&lt;&gt;"C",Q145&lt;&gt;"NC",Q145&lt;&gt;"SF",Q145&lt;&gt;""),
    AND(S145&lt;&gt;"NA",S145&lt;&gt;"C",S145&lt;&gt;"NC",S145&lt;&gt;"SF",S145&lt;&gt;""),
    AND(U145&lt;&gt;"NA",U145&lt;&gt;"C",U145&lt;&gt;"NC",U145&lt;&gt;"SF",U145&lt;&gt;""),
    AND(W145&lt;&gt;"NA",W145&lt;&gt;"C",W145&lt;&gt;"NC",W145&lt;&gt;"SF",W145&lt;&gt;""),
    AND(Y145&lt;&gt;"NA",Y145&lt;&gt;"C",Y145&lt;&gt;"NC",Y145&lt;&gt;"SF",Y145&lt;&gt;""),
    AND(AA145&lt;&gt;"NA",AA145&lt;&gt;"C",AA145&lt;&gt;"NC",AA145&lt;&gt;"SF",AA145&lt;&gt;""),
    AND(AC145&lt;&gt;"NA",AC145&lt;&gt;"C",AC145&lt;&gt;"NC",AC145&lt;&gt;"SF",AC145&lt;&gt;"")
),"FALSO",
IF(AND(O145="NA",Q145="NA",S145="NA",U145="NA",W145="NA",Y145="NA",AA145="NA",AC145="NA"),"NA",
IF(OR(O145="NC",Q145="NC",S145="NC",U145="NC",W145="NC",Y145="NC",AA145="NC",AC145="NC",
       O145="SF",Q145="SF",S145="SF",U145="SF",W145="SF",Y145="SF",AA145="SF",AC145="SF"),"NC",
IF(SUM(IF(O145="C",1,0),IF(Q145="C",1,0),IF(S145="C",1,0),IF(U145="C",1,0),IF(W145="C",1,0),IF(Y145="C",1,0),IF(AA145="C",1,0),IF(AC145="C",1,0))=1,"C","C")))))</f>
        <v>NC</v>
      </c>
      <c r="AG145" s="93" t="str">
        <f>IF(AND(AE145="C",AF145="C"),"UTILIZOU O PDA CORRETAMENTE",IF(AND(AE145="C",AF145="NC"),"UTILIZOU O PDA CORRETAMENTE. NÃO HÁ FOTOS DE TODAS AS ETAPAS",IF(AND(AE145="NC",AF145="NC"),"NÃO UTILIZOU O PDA",IF(AND(AE145="NA",AF145="NA"),"NÃO AVALIADO POR FALHA DE SINCRONISMO"))))</f>
        <v>UTILIZOU O PDA CORRETAMENTE. NÃO HÁ FOTOS DE TODAS AS ETAPAS</v>
      </c>
      <c r="AH145" s="9" t="s">
        <v>60</v>
      </c>
      <c r="AI145" s="149" t="str">
        <f>E145</f>
        <v>SÃO PAULO</v>
      </c>
      <c r="AJ145" s="150" t="s">
        <v>6</v>
      </c>
    </row>
    <row r="146" spans="1:36" ht="30" customHeight="1">
      <c r="A146" s="162" t="s">
        <v>201</v>
      </c>
      <c r="B146" s="176">
        <v>2618738717</v>
      </c>
      <c r="C146" s="176" t="s">
        <v>141</v>
      </c>
      <c r="D146" s="176" t="s">
        <v>68</v>
      </c>
      <c r="E146" s="176" t="s">
        <v>5</v>
      </c>
      <c r="F146" s="176" t="s">
        <v>2195</v>
      </c>
      <c r="G146" s="176">
        <v>281</v>
      </c>
      <c r="H146" s="176" t="s">
        <v>217</v>
      </c>
      <c r="I146" s="176" t="s">
        <v>349</v>
      </c>
      <c r="J146" s="176" t="s">
        <v>2150</v>
      </c>
      <c r="K146" s="176" t="s">
        <v>2196</v>
      </c>
      <c r="L146" s="204">
        <v>46178.333333333336</v>
      </c>
      <c r="M146" s="204">
        <v>46178.34375</v>
      </c>
      <c r="N146" s="176" t="s">
        <v>2151</v>
      </c>
      <c r="O146" s="155" t="s">
        <v>62</v>
      </c>
      <c r="P146" s="90"/>
      <c r="Q146" s="144" t="s">
        <v>62</v>
      </c>
      <c r="R146" s="90"/>
      <c r="S146" s="144" t="s">
        <v>62</v>
      </c>
      <c r="T146" s="90"/>
      <c r="U146" s="144" t="s">
        <v>62</v>
      </c>
      <c r="V146" s="90"/>
      <c r="W146" s="144" t="s">
        <v>62</v>
      </c>
      <c r="X146" s="90"/>
      <c r="Y146" s="144" t="s">
        <v>62</v>
      </c>
      <c r="Z146" s="90"/>
      <c r="AA146" s="144" t="s">
        <v>62</v>
      </c>
      <c r="AB146" s="62"/>
      <c r="AC146" s="144" t="s">
        <v>62</v>
      </c>
      <c r="AD146" s="62"/>
      <c r="AE146" s="144" t="s">
        <v>62</v>
      </c>
      <c r="AF146" s="196" t="str">
        <f>IF(AND(O146="",Q146="",S146="",U146="",W146="",Y146="",AA146="",AC146=""),"",
IF(OR(    AND(O146&lt;&gt;"NA",O146&lt;&gt;"C",O146&lt;&gt;"NC",O146&lt;&gt;"SF",O146&lt;&gt;""),
    AND(Q146&lt;&gt;"NA",Q146&lt;&gt;"C",Q146&lt;&gt;"NC",Q146&lt;&gt;"SF",Q146&lt;&gt;""),
    AND(S146&lt;&gt;"NA",S146&lt;&gt;"C",S146&lt;&gt;"NC",S146&lt;&gt;"SF",S146&lt;&gt;""),
    AND(U146&lt;&gt;"NA",U146&lt;&gt;"C",U146&lt;&gt;"NC",U146&lt;&gt;"SF",U146&lt;&gt;""),
    AND(W146&lt;&gt;"NA",W146&lt;&gt;"C",W146&lt;&gt;"NC",W146&lt;&gt;"SF",W146&lt;&gt;""),
    AND(Y146&lt;&gt;"NA",Y146&lt;&gt;"C",Y146&lt;&gt;"NC",Y146&lt;&gt;"SF",Y146&lt;&gt;""),
    AND(AA146&lt;&gt;"NA",AA146&lt;&gt;"C",AA146&lt;&gt;"NC",AA146&lt;&gt;"SF",AA146&lt;&gt;""),
    AND(AC146&lt;&gt;"NA",AC146&lt;&gt;"C",AC146&lt;&gt;"NC",AC146&lt;&gt;"SF",AC146&lt;&gt;"")
),"FALSO",
IF(AND(O146="NA",Q146="NA",S146="NA",U146="NA",W146="NA",Y146="NA",AA146="NA",AC146="NA"),"NA",
IF(OR(O146="NC",Q146="NC",S146="NC",U146="NC",W146="NC",Y146="NC",AA146="NC",AC146="NC",
       O146="SF",Q146="SF",S146="SF",U146="SF",W146="SF",Y146="SF",AA146="SF",AC146="SF"),"NC",
IF(SUM(IF(O146="C",1,0),IF(Q146="C",1,0),IF(S146="C",1,0),IF(U146="C",1,0),IF(W146="C",1,0),IF(Y146="C",1,0),IF(AA146="C",1,0),IF(AC146="C",1,0))=1,"C","C")))))</f>
        <v>NA</v>
      </c>
      <c r="AG146" s="93" t="str">
        <f>IF(AND(AE146="C",AF146="C"),"UTILIZOU O PDA CORRETAMENTE",IF(AND(AE146="C",AF146="NC"),"UTILIZOU O PDA CORRETAMENTE. NÃO HÁ FOTOS DE TODAS AS ETAPAS",IF(AND(AE146="NC",AF146="NC"),"NÃO UTILIZOU O PDA",IF(AND(AE146="NA",AF146="NA"),"NÃO AVALIADO POR FALHA DE SINCRONISMO"))))</f>
        <v>NÃO AVALIADO POR FALHA DE SINCRONISMO</v>
      </c>
      <c r="AH146" s="9" t="s">
        <v>60</v>
      </c>
      <c r="AI146" s="149" t="str">
        <f>E146</f>
        <v>SÃO PAULO</v>
      </c>
      <c r="AJ146" s="150" t="s">
        <v>6</v>
      </c>
    </row>
    <row r="147" spans="1:36" ht="30" customHeight="1">
      <c r="A147" s="162" t="s">
        <v>201</v>
      </c>
      <c r="B147" s="176">
        <v>2620240592</v>
      </c>
      <c r="C147" s="176" t="s">
        <v>142</v>
      </c>
      <c r="D147" s="176" t="s">
        <v>68</v>
      </c>
      <c r="E147" s="176" t="s">
        <v>5</v>
      </c>
      <c r="F147" s="176" t="s">
        <v>1332</v>
      </c>
      <c r="G147" s="176">
        <v>60</v>
      </c>
      <c r="H147" s="176">
        <v>56</v>
      </c>
      <c r="I147" s="176" t="s">
        <v>6</v>
      </c>
      <c r="J147" s="176" t="s">
        <v>2148</v>
      </c>
      <c r="K147" s="176" t="s">
        <v>2177</v>
      </c>
      <c r="L147" s="204">
        <v>46160.356249999997</v>
      </c>
      <c r="M147" s="204">
        <v>46160.365277777775</v>
      </c>
      <c r="N147" s="176" t="s">
        <v>2151</v>
      </c>
      <c r="O147" s="155" t="s">
        <v>62</v>
      </c>
      <c r="P147" s="90"/>
      <c r="Q147" s="144" t="s">
        <v>62</v>
      </c>
      <c r="R147" s="90"/>
      <c r="S147" s="144" t="s">
        <v>62</v>
      </c>
      <c r="T147" s="90"/>
      <c r="U147" s="144" t="s">
        <v>62</v>
      </c>
      <c r="V147" s="90"/>
      <c r="W147" s="144" t="s">
        <v>62</v>
      </c>
      <c r="X147" s="90"/>
      <c r="Y147" s="144" t="s">
        <v>62</v>
      </c>
      <c r="Z147" s="90"/>
      <c r="AA147" s="144" t="s">
        <v>62</v>
      </c>
      <c r="AB147" s="62"/>
      <c r="AC147" s="144" t="s">
        <v>62</v>
      </c>
      <c r="AD147" s="62"/>
      <c r="AE147" s="144" t="s">
        <v>62</v>
      </c>
      <c r="AF147" s="196" t="str">
        <f>IF(AND(O147="",Q147="",S147="",U147="",W147="",Y147="",AA147="",AC147=""),"",
IF(OR(    AND(O147&lt;&gt;"NA",O147&lt;&gt;"C",O147&lt;&gt;"NC",O147&lt;&gt;"SF",O147&lt;&gt;""),
    AND(Q147&lt;&gt;"NA",Q147&lt;&gt;"C",Q147&lt;&gt;"NC",Q147&lt;&gt;"SF",Q147&lt;&gt;""),
    AND(S147&lt;&gt;"NA",S147&lt;&gt;"C",S147&lt;&gt;"NC",S147&lt;&gt;"SF",S147&lt;&gt;""),
    AND(U147&lt;&gt;"NA",U147&lt;&gt;"C",U147&lt;&gt;"NC",U147&lt;&gt;"SF",U147&lt;&gt;""),
    AND(W147&lt;&gt;"NA",W147&lt;&gt;"C",W147&lt;&gt;"NC",W147&lt;&gt;"SF",W147&lt;&gt;""),
    AND(Y147&lt;&gt;"NA",Y147&lt;&gt;"C",Y147&lt;&gt;"NC",Y147&lt;&gt;"SF",Y147&lt;&gt;""),
    AND(AA147&lt;&gt;"NA",AA147&lt;&gt;"C",AA147&lt;&gt;"NC",AA147&lt;&gt;"SF",AA147&lt;&gt;""),
    AND(AC147&lt;&gt;"NA",AC147&lt;&gt;"C",AC147&lt;&gt;"NC",AC147&lt;&gt;"SF",AC147&lt;&gt;"")
),"FALSO",
IF(AND(O147="NA",Q147="NA",S147="NA",U147="NA",W147="NA",Y147="NA",AA147="NA",AC147="NA"),"NA",
IF(OR(O147="NC",Q147="NC",S147="NC",U147="NC",W147="NC",Y147="NC",AA147="NC",AC147="NC",
       O147="SF",Q147="SF",S147="SF",U147="SF",W147="SF",Y147="SF",AA147="SF",AC147="SF"),"NC",
IF(SUM(IF(O147="C",1,0),IF(Q147="C",1,0),IF(S147="C",1,0),IF(U147="C",1,0),IF(W147="C",1,0),IF(Y147="C",1,0),IF(AA147="C",1,0),IF(AC147="C",1,0))=1,"C","C")))))</f>
        <v>NA</v>
      </c>
      <c r="AG147" s="93" t="str">
        <f>IF(AND(AE147="C",AF147="C"),"UTILIZOU O PDA CORRETAMENTE",IF(AND(AE147="C",AF147="NC"),"UTILIZOU O PDA CORRETAMENTE. NÃO HÁ FOTOS DE TODAS AS ETAPAS",IF(AND(AE147="NC",AF147="NC"),"NÃO UTILIZOU O PDA",IF(AND(AE147="NA",AF147="NA"),"NÃO AVALIADO POR FALHA DE SINCRONISMO"))))</f>
        <v>NÃO AVALIADO POR FALHA DE SINCRONISMO</v>
      </c>
      <c r="AH147" s="9"/>
      <c r="AI147" s="149" t="str">
        <f>E147</f>
        <v>SÃO PAULO</v>
      </c>
      <c r="AJ147" s="150" t="s">
        <v>6</v>
      </c>
    </row>
    <row r="148" spans="1:36" ht="30" customHeight="1">
      <c r="A148" s="162" t="s">
        <v>201</v>
      </c>
      <c r="B148" s="176">
        <v>2621049138</v>
      </c>
      <c r="C148" s="176" t="s">
        <v>142</v>
      </c>
      <c r="D148" s="176" t="s">
        <v>68</v>
      </c>
      <c r="E148" s="176" t="s">
        <v>5</v>
      </c>
      <c r="F148" s="176" t="s">
        <v>892</v>
      </c>
      <c r="G148" s="176">
        <v>24</v>
      </c>
      <c r="H148" s="176"/>
      <c r="I148" s="176" t="s">
        <v>332</v>
      </c>
      <c r="J148" s="176" t="s">
        <v>2148</v>
      </c>
      <c r="K148" s="176"/>
      <c r="L148" s="204">
        <v>46163.624305555553</v>
      </c>
      <c r="M148" s="204">
        <v>46163.64166666667</v>
      </c>
      <c r="N148" s="176" t="s">
        <v>2156</v>
      </c>
      <c r="O148" s="155" t="s">
        <v>207</v>
      </c>
      <c r="P148" s="90"/>
      <c r="Q148" s="144" t="s">
        <v>207</v>
      </c>
      <c r="R148" s="90"/>
      <c r="S148" s="144" t="s">
        <v>207</v>
      </c>
      <c r="T148" s="90"/>
      <c r="U148" s="144" t="s">
        <v>207</v>
      </c>
      <c r="V148" s="90"/>
      <c r="W148" s="144" t="s">
        <v>207</v>
      </c>
      <c r="X148" s="90"/>
      <c r="Y148" s="144" t="s">
        <v>207</v>
      </c>
      <c r="Z148" s="90"/>
      <c r="AA148" s="144" t="s">
        <v>207</v>
      </c>
      <c r="AB148" s="62"/>
      <c r="AC148" s="144" t="s">
        <v>207</v>
      </c>
      <c r="AD148" s="62"/>
      <c r="AE148" s="144" t="s">
        <v>207</v>
      </c>
      <c r="AF148" s="196" t="str">
        <f>IF(AND(O148="",Q148="",S148="",U148="",W148="",Y148="",AA148="",AC148=""),"",
IF(OR(    AND(O148&lt;&gt;"NA",O148&lt;&gt;"C",O148&lt;&gt;"NC",O148&lt;&gt;"SF",O148&lt;&gt;""),
    AND(Q148&lt;&gt;"NA",Q148&lt;&gt;"C",Q148&lt;&gt;"NC",Q148&lt;&gt;"SF",Q148&lt;&gt;""),
    AND(S148&lt;&gt;"NA",S148&lt;&gt;"C",S148&lt;&gt;"NC",S148&lt;&gt;"SF",S148&lt;&gt;""),
    AND(U148&lt;&gt;"NA",U148&lt;&gt;"C",U148&lt;&gt;"NC",U148&lt;&gt;"SF",U148&lt;&gt;""),
    AND(W148&lt;&gt;"NA",W148&lt;&gt;"C",W148&lt;&gt;"NC",W148&lt;&gt;"SF",W148&lt;&gt;""),
    AND(Y148&lt;&gt;"NA",Y148&lt;&gt;"C",Y148&lt;&gt;"NC",Y148&lt;&gt;"SF",Y148&lt;&gt;""),
    AND(AA148&lt;&gt;"NA",AA148&lt;&gt;"C",AA148&lt;&gt;"NC",AA148&lt;&gt;"SF",AA148&lt;&gt;""),
    AND(AC148&lt;&gt;"NA",AC148&lt;&gt;"C",AC148&lt;&gt;"NC",AC148&lt;&gt;"SF",AC148&lt;&gt;"")
),"FALSO",
IF(AND(O148="NA",Q148="NA",S148="NA",U148="NA",W148="NA",Y148="NA",AA148="NA",AC148="NA"),"NA",
IF(OR(O148="NC",Q148="NC",S148="NC",U148="NC",W148="NC",Y148="NC",AA148="NC",AC148="NC",
       O148="SF",Q148="SF",S148="SF",U148="SF",W148="SF",Y148="SF",AA148="SF",AC148="SF"),"NC",
IF(SUM(IF(O148="C",1,0),IF(Q148="C",1,0),IF(S148="C",1,0),IF(U148="C",1,0),IF(W148="C",1,0),IF(Y148="C",1,0),IF(AA148="C",1,0),IF(AC148="C",1,0))=1,"C","C")))))</f>
        <v>C</v>
      </c>
      <c r="AG148" s="93" t="str">
        <f>IF(AND(AE148="C",AF148="C"),"UTILIZOU O PDA CORRETAMENTE",IF(AND(AE148="C",AF148="NC"),"UTILIZOU O PDA CORRETAMENTE. NÃO HÁ FOTOS DE TODAS AS ETAPAS",IF(AND(AE148="NC",AF148="NC"),"NÃO UTILIZOU O PDA",IF(AND(AE148="NA",AF148="NA"),"NÃO AVALIADO POR FALHA DE SINCRONISMO"))))</f>
        <v>UTILIZOU O PDA CORRETAMENTE</v>
      </c>
      <c r="AH148" s="9" t="s">
        <v>39</v>
      </c>
      <c r="AI148" s="149" t="str">
        <f>E148</f>
        <v>SÃO PAULO</v>
      </c>
      <c r="AJ148" s="150" t="s">
        <v>6</v>
      </c>
    </row>
    <row r="149" spans="1:36" ht="30" customHeight="1">
      <c r="A149" s="162" t="s">
        <v>201</v>
      </c>
      <c r="B149" s="176">
        <v>2619947704</v>
      </c>
      <c r="C149" s="176" t="s">
        <v>142</v>
      </c>
      <c r="D149" s="176" t="s">
        <v>68</v>
      </c>
      <c r="E149" s="176" t="s">
        <v>5</v>
      </c>
      <c r="F149" s="176" t="s">
        <v>294</v>
      </c>
      <c r="G149" s="176">
        <v>6</v>
      </c>
      <c r="H149" s="176" t="s">
        <v>203</v>
      </c>
      <c r="I149" s="176" t="s">
        <v>295</v>
      </c>
      <c r="J149" s="176" t="s">
        <v>2148</v>
      </c>
      <c r="K149" s="176"/>
      <c r="L149" s="204">
        <v>46160.445138888892</v>
      </c>
      <c r="M149" s="204">
        <v>46160.476388888892</v>
      </c>
      <c r="N149" s="176" t="s">
        <v>2149</v>
      </c>
      <c r="O149" s="155" t="s">
        <v>207</v>
      </c>
      <c r="P149" s="90"/>
      <c r="Q149" s="144" t="s">
        <v>231</v>
      </c>
      <c r="R149" s="90" t="s">
        <v>2162</v>
      </c>
      <c r="S149" s="144" t="s">
        <v>207</v>
      </c>
      <c r="T149" s="90"/>
      <c r="U149" s="144" t="s">
        <v>207</v>
      </c>
      <c r="V149" s="90"/>
      <c r="W149" s="144" t="s">
        <v>207</v>
      </c>
      <c r="X149" s="90"/>
      <c r="Y149" s="144" t="s">
        <v>207</v>
      </c>
      <c r="Z149" s="90"/>
      <c r="AA149" s="144" t="s">
        <v>207</v>
      </c>
      <c r="AB149" s="62"/>
      <c r="AC149" s="144" t="s">
        <v>231</v>
      </c>
      <c r="AD149" s="62" t="s">
        <v>388</v>
      </c>
      <c r="AE149" s="144" t="s">
        <v>207</v>
      </c>
      <c r="AF149" s="196" t="str">
        <f>IF(AND(O149="",Q149="",S149="",U149="",W149="",Y149="",AA149="",AC149=""),"",
IF(OR(    AND(O149&lt;&gt;"NA",O149&lt;&gt;"C",O149&lt;&gt;"NC",O149&lt;&gt;"SF",O149&lt;&gt;""),
    AND(Q149&lt;&gt;"NA",Q149&lt;&gt;"C",Q149&lt;&gt;"NC",Q149&lt;&gt;"SF",Q149&lt;&gt;""),
    AND(S149&lt;&gt;"NA",S149&lt;&gt;"C",S149&lt;&gt;"NC",S149&lt;&gt;"SF",S149&lt;&gt;""),
    AND(U149&lt;&gt;"NA",U149&lt;&gt;"C",U149&lt;&gt;"NC",U149&lt;&gt;"SF",U149&lt;&gt;""),
    AND(W149&lt;&gt;"NA",W149&lt;&gt;"C",W149&lt;&gt;"NC",W149&lt;&gt;"SF",W149&lt;&gt;""),
    AND(Y149&lt;&gt;"NA",Y149&lt;&gt;"C",Y149&lt;&gt;"NC",Y149&lt;&gt;"SF",Y149&lt;&gt;""),
    AND(AA149&lt;&gt;"NA",AA149&lt;&gt;"C",AA149&lt;&gt;"NC",AA149&lt;&gt;"SF",AA149&lt;&gt;""),
    AND(AC149&lt;&gt;"NA",AC149&lt;&gt;"C",AC149&lt;&gt;"NC",AC149&lt;&gt;"SF",AC149&lt;&gt;"")
),"FALSO",
IF(AND(O149="NA",Q149="NA",S149="NA",U149="NA",W149="NA",Y149="NA",AA149="NA",AC149="NA"),"NA",
IF(OR(O149="NC",Q149="NC",S149="NC",U149="NC",W149="NC",Y149="NC",AA149="NC",AC149="NC",
       O149="SF",Q149="SF",S149="SF",U149="SF",W149="SF",Y149="SF",AA149="SF",AC149="SF"),"NC",
IF(SUM(IF(O149="C",1,0),IF(Q149="C",1,0),IF(S149="C",1,0),IF(U149="C",1,0),IF(W149="C",1,0),IF(Y149="C",1,0),IF(AA149="C",1,0),IF(AC149="C",1,0))=1,"C","C")))))</f>
        <v>NC</v>
      </c>
      <c r="AG149" s="93" t="str">
        <f>IF(AND(AE149="C",AF149="C"),"UTILIZOU O PDA CORRETAMENTE",IF(AND(AE149="C",AF149="NC"),"UTILIZOU O PDA CORRETAMENTE. NÃO HÁ FOTOS DE TODAS AS ETAPAS",IF(AND(AE149="NC",AF149="NC"),"NÃO UTILIZOU O PDA",IF(AND(AE149="NA",AF149="NA"),"NÃO AVALIADO POR FALHA DE SINCRONISMO"))))</f>
        <v>UTILIZOU O PDA CORRETAMENTE. NÃO HÁ FOTOS DE TODAS AS ETAPAS</v>
      </c>
      <c r="AH149" s="9" t="s">
        <v>60</v>
      </c>
      <c r="AI149" s="149" t="str">
        <f>E149</f>
        <v>SÃO PAULO</v>
      </c>
      <c r="AJ149" s="150" t="s">
        <v>6</v>
      </c>
    </row>
    <row r="150" spans="1:36" ht="30" customHeight="1">
      <c r="A150" s="162" t="s">
        <v>201</v>
      </c>
      <c r="B150" s="176">
        <v>2619998269</v>
      </c>
      <c r="C150" s="176" t="s">
        <v>139</v>
      </c>
      <c r="D150" s="176" t="s">
        <v>68</v>
      </c>
      <c r="E150" s="176" t="s">
        <v>5</v>
      </c>
      <c r="F150" s="176" t="s">
        <v>1322</v>
      </c>
      <c r="G150" s="176">
        <v>303</v>
      </c>
      <c r="H150" s="176"/>
      <c r="I150" s="176" t="s">
        <v>439</v>
      </c>
      <c r="J150" s="176" t="s">
        <v>2150</v>
      </c>
      <c r="K150" s="176" t="s">
        <v>2158</v>
      </c>
      <c r="L150" s="204">
        <v>46157.43472222222</v>
      </c>
      <c r="M150" s="204">
        <v>46157.435416666667</v>
      </c>
      <c r="N150" s="176" t="s">
        <v>2151</v>
      </c>
      <c r="O150" s="155" t="s">
        <v>62</v>
      </c>
      <c r="P150" s="90"/>
      <c r="Q150" s="144" t="s">
        <v>62</v>
      </c>
      <c r="R150" s="90"/>
      <c r="S150" s="144" t="s">
        <v>62</v>
      </c>
      <c r="T150" s="90"/>
      <c r="U150" s="144" t="s">
        <v>62</v>
      </c>
      <c r="V150" s="90"/>
      <c r="W150" s="144" t="s">
        <v>62</v>
      </c>
      <c r="X150" s="90"/>
      <c r="Y150" s="144" t="s">
        <v>62</v>
      </c>
      <c r="Z150" s="90"/>
      <c r="AA150" s="144" t="s">
        <v>62</v>
      </c>
      <c r="AB150" s="62"/>
      <c r="AC150" s="144" t="s">
        <v>62</v>
      </c>
      <c r="AD150" s="62"/>
      <c r="AE150" s="144" t="s">
        <v>62</v>
      </c>
      <c r="AF150" s="196" t="str">
        <f>IF(AND(O150="",Q150="",S150="",U150="",W150="",Y150="",AA150="",AC150=""),"",
IF(OR(    AND(O150&lt;&gt;"NA",O150&lt;&gt;"C",O150&lt;&gt;"NC",O150&lt;&gt;"SF",O150&lt;&gt;""),
    AND(Q150&lt;&gt;"NA",Q150&lt;&gt;"C",Q150&lt;&gt;"NC",Q150&lt;&gt;"SF",Q150&lt;&gt;""),
    AND(S150&lt;&gt;"NA",S150&lt;&gt;"C",S150&lt;&gt;"NC",S150&lt;&gt;"SF",S150&lt;&gt;""),
    AND(U150&lt;&gt;"NA",U150&lt;&gt;"C",U150&lt;&gt;"NC",U150&lt;&gt;"SF",U150&lt;&gt;""),
    AND(W150&lt;&gt;"NA",W150&lt;&gt;"C",W150&lt;&gt;"NC",W150&lt;&gt;"SF",W150&lt;&gt;""),
    AND(Y150&lt;&gt;"NA",Y150&lt;&gt;"C",Y150&lt;&gt;"NC",Y150&lt;&gt;"SF",Y150&lt;&gt;""),
    AND(AA150&lt;&gt;"NA",AA150&lt;&gt;"C",AA150&lt;&gt;"NC",AA150&lt;&gt;"SF",AA150&lt;&gt;""),
    AND(AC150&lt;&gt;"NA",AC150&lt;&gt;"C",AC150&lt;&gt;"NC",AC150&lt;&gt;"SF",AC150&lt;&gt;"")
),"FALSO",
IF(AND(O150="NA",Q150="NA",S150="NA",U150="NA",W150="NA",Y150="NA",AA150="NA",AC150="NA"),"NA",
IF(OR(O150="NC",Q150="NC",S150="NC",U150="NC",W150="NC",Y150="NC",AA150="NC",AC150="NC",
       O150="SF",Q150="SF",S150="SF",U150="SF",W150="SF",Y150="SF",AA150="SF",AC150="SF"),"NC",
IF(SUM(IF(O150="C",1,0),IF(Q150="C",1,0),IF(S150="C",1,0),IF(U150="C",1,0),IF(W150="C",1,0),IF(Y150="C",1,0),IF(AA150="C",1,0),IF(AC150="C",1,0))=1,"C","C")))))</f>
        <v>NA</v>
      </c>
      <c r="AG150" s="93" t="str">
        <f>IF(AND(AE150="C",AF150="C"),"UTILIZOU O PDA CORRETAMENTE",IF(AND(AE150="C",AF150="NC"),"UTILIZOU O PDA CORRETAMENTE. NÃO HÁ FOTOS DE TODAS AS ETAPAS",IF(AND(AE150="NC",AF150="NC"),"NÃO UTILIZOU O PDA",IF(AND(AE150="NA",AF150="NA"),"NÃO AVALIADO POR FALHA DE SINCRONISMO"))))</f>
        <v>NÃO AVALIADO POR FALHA DE SINCRONISMO</v>
      </c>
      <c r="AH150" s="9"/>
      <c r="AI150" s="149" t="str">
        <f>E150</f>
        <v>SÃO PAULO</v>
      </c>
      <c r="AJ150" s="150" t="s">
        <v>6</v>
      </c>
    </row>
    <row r="151" spans="1:36" ht="30" customHeight="1">
      <c r="A151" s="162" t="s">
        <v>201</v>
      </c>
      <c r="B151" s="176">
        <v>2621103028</v>
      </c>
      <c r="C151" s="176" t="s">
        <v>141</v>
      </c>
      <c r="D151" s="176" t="s">
        <v>68</v>
      </c>
      <c r="E151" s="176" t="s">
        <v>5</v>
      </c>
      <c r="F151" s="176" t="s">
        <v>394</v>
      </c>
      <c r="G151" s="176">
        <v>2516</v>
      </c>
      <c r="H151" s="176"/>
      <c r="I151" s="176" t="s">
        <v>254</v>
      </c>
      <c r="J151" s="176" t="s">
        <v>2150</v>
      </c>
      <c r="K151" s="176"/>
      <c r="L151" s="204">
        <v>46162.686805555553</v>
      </c>
      <c r="M151" s="204">
        <v>46162.699305555558</v>
      </c>
      <c r="N151" s="176" t="s">
        <v>2156</v>
      </c>
      <c r="O151" s="155" t="s">
        <v>207</v>
      </c>
      <c r="P151" s="90"/>
      <c r="Q151" s="144" t="s">
        <v>207</v>
      </c>
      <c r="R151" s="90"/>
      <c r="S151" s="144" t="s">
        <v>207</v>
      </c>
      <c r="T151" s="90"/>
      <c r="U151" s="144" t="s">
        <v>207</v>
      </c>
      <c r="V151" s="90"/>
      <c r="W151" s="144" t="s">
        <v>62</v>
      </c>
      <c r="X151" s="90"/>
      <c r="Y151" s="144" t="s">
        <v>207</v>
      </c>
      <c r="Z151" s="90"/>
      <c r="AA151" s="144" t="s">
        <v>207</v>
      </c>
      <c r="AB151" s="62"/>
      <c r="AC151" s="144" t="s">
        <v>231</v>
      </c>
      <c r="AD151" s="62" t="s">
        <v>388</v>
      </c>
      <c r="AE151" s="144" t="s">
        <v>207</v>
      </c>
      <c r="AF151" s="196" t="str">
        <f>IF(AND(O151="",Q151="",S151="",U151="",W151="",Y151="",AA151="",AC151=""),"",
IF(OR(    AND(O151&lt;&gt;"NA",O151&lt;&gt;"C",O151&lt;&gt;"NC",O151&lt;&gt;"SF",O151&lt;&gt;""),
    AND(Q151&lt;&gt;"NA",Q151&lt;&gt;"C",Q151&lt;&gt;"NC",Q151&lt;&gt;"SF",Q151&lt;&gt;""),
    AND(S151&lt;&gt;"NA",S151&lt;&gt;"C",S151&lt;&gt;"NC",S151&lt;&gt;"SF",S151&lt;&gt;""),
    AND(U151&lt;&gt;"NA",U151&lt;&gt;"C",U151&lt;&gt;"NC",U151&lt;&gt;"SF",U151&lt;&gt;""),
    AND(W151&lt;&gt;"NA",W151&lt;&gt;"C",W151&lt;&gt;"NC",W151&lt;&gt;"SF",W151&lt;&gt;""),
    AND(Y151&lt;&gt;"NA",Y151&lt;&gt;"C",Y151&lt;&gt;"NC",Y151&lt;&gt;"SF",Y151&lt;&gt;""),
    AND(AA151&lt;&gt;"NA",AA151&lt;&gt;"C",AA151&lt;&gt;"NC",AA151&lt;&gt;"SF",AA151&lt;&gt;""),
    AND(AC151&lt;&gt;"NA",AC151&lt;&gt;"C",AC151&lt;&gt;"NC",AC151&lt;&gt;"SF",AC151&lt;&gt;"")
),"FALSO",
IF(AND(O151="NA",Q151="NA",S151="NA",U151="NA",W151="NA",Y151="NA",AA151="NA",AC151="NA"),"NA",
IF(OR(O151="NC",Q151="NC",S151="NC",U151="NC",W151="NC",Y151="NC",AA151="NC",AC151="NC",
       O151="SF",Q151="SF",S151="SF",U151="SF",W151="SF",Y151="SF",AA151="SF",AC151="SF"),"NC",
IF(SUM(IF(O151="C",1,0),IF(Q151="C",1,0),IF(S151="C",1,0),IF(U151="C",1,0),IF(W151="C",1,0),IF(Y151="C",1,0),IF(AA151="C",1,0),IF(AC151="C",1,0))=1,"C","C")))))</f>
        <v>NC</v>
      </c>
      <c r="AG151" s="93" t="str">
        <f>IF(AND(AE151="C",AF151="C"),"UTILIZOU O PDA CORRETAMENTE",IF(AND(AE151="C",AF151="NC"),"UTILIZOU O PDA CORRETAMENTE. NÃO HÁ FOTOS DE TODAS AS ETAPAS",IF(AND(AE151="NC",AF151="NC"),"NÃO UTILIZOU O PDA",IF(AND(AE151="NA",AF151="NA"),"NÃO AVALIADO POR FALHA DE SINCRONISMO"))))</f>
        <v>UTILIZOU O PDA CORRETAMENTE. NÃO HÁ FOTOS DE TODAS AS ETAPAS</v>
      </c>
      <c r="AH151" s="9" t="s">
        <v>60</v>
      </c>
      <c r="AI151" s="149" t="str">
        <f>E151</f>
        <v>SÃO PAULO</v>
      </c>
      <c r="AJ151" s="150" t="s">
        <v>6</v>
      </c>
    </row>
    <row r="152" spans="1:36" ht="30" customHeight="1">
      <c r="A152" s="162" t="s">
        <v>201</v>
      </c>
      <c r="B152" s="176">
        <v>2621074564</v>
      </c>
      <c r="C152" s="176" t="s">
        <v>141</v>
      </c>
      <c r="D152" s="176" t="s">
        <v>68</v>
      </c>
      <c r="E152" s="176" t="s">
        <v>5</v>
      </c>
      <c r="F152" s="176" t="s">
        <v>466</v>
      </c>
      <c r="G152" s="176">
        <v>23</v>
      </c>
      <c r="H152" s="176" t="s">
        <v>217</v>
      </c>
      <c r="I152" s="176" t="s">
        <v>390</v>
      </c>
      <c r="J152" s="176" t="s">
        <v>2150</v>
      </c>
      <c r="K152" s="176" t="s">
        <v>217</v>
      </c>
      <c r="L152" s="204">
        <v>46162.419444444444</v>
      </c>
      <c r="M152" s="204">
        <v>46162.425694444442</v>
      </c>
      <c r="N152" s="176" t="s">
        <v>2156</v>
      </c>
      <c r="O152" s="154" t="s">
        <v>207</v>
      </c>
      <c r="P152" s="90"/>
      <c r="Q152" s="144" t="s">
        <v>207</v>
      </c>
      <c r="R152" s="90"/>
      <c r="S152" s="144" t="s">
        <v>207</v>
      </c>
      <c r="T152" s="90"/>
      <c r="U152" s="144" t="s">
        <v>207</v>
      </c>
      <c r="V152" s="90"/>
      <c r="W152" s="144" t="s">
        <v>207</v>
      </c>
      <c r="X152" s="90"/>
      <c r="Y152" s="144" t="s">
        <v>207</v>
      </c>
      <c r="Z152" s="90"/>
      <c r="AA152" s="144" t="s">
        <v>62</v>
      </c>
      <c r="AB152" s="62"/>
      <c r="AC152" s="144" t="s">
        <v>207</v>
      </c>
      <c r="AD152" s="62"/>
      <c r="AE152" s="144" t="s">
        <v>207</v>
      </c>
      <c r="AF152" s="196" t="str">
        <f>IF(AND(O152="",Q152="",S152="",U152="",W152="",Y152="",AA152="",AC152=""),"",
IF(OR(    AND(O152&lt;&gt;"NA",O152&lt;&gt;"C",O152&lt;&gt;"NC",O152&lt;&gt;"SF",O152&lt;&gt;""),
    AND(Q152&lt;&gt;"NA",Q152&lt;&gt;"C",Q152&lt;&gt;"NC",Q152&lt;&gt;"SF",Q152&lt;&gt;""),
    AND(S152&lt;&gt;"NA",S152&lt;&gt;"C",S152&lt;&gt;"NC",S152&lt;&gt;"SF",S152&lt;&gt;""),
    AND(U152&lt;&gt;"NA",U152&lt;&gt;"C",U152&lt;&gt;"NC",U152&lt;&gt;"SF",U152&lt;&gt;""),
    AND(W152&lt;&gt;"NA",W152&lt;&gt;"C",W152&lt;&gt;"NC",W152&lt;&gt;"SF",W152&lt;&gt;""),
    AND(Y152&lt;&gt;"NA",Y152&lt;&gt;"C",Y152&lt;&gt;"NC",Y152&lt;&gt;"SF",Y152&lt;&gt;""),
    AND(AA152&lt;&gt;"NA",AA152&lt;&gt;"C",AA152&lt;&gt;"NC",AA152&lt;&gt;"SF",AA152&lt;&gt;""),
    AND(AC152&lt;&gt;"NA",AC152&lt;&gt;"C",AC152&lt;&gt;"NC",AC152&lt;&gt;"SF",AC152&lt;&gt;"")
),"FALSO",
IF(AND(O152="NA",Q152="NA",S152="NA",U152="NA",W152="NA",Y152="NA",AA152="NA",AC152="NA"),"NA",
IF(OR(O152="NC",Q152="NC",S152="NC",U152="NC",W152="NC",Y152="NC",AA152="NC",AC152="NC",
       O152="SF",Q152="SF",S152="SF",U152="SF",W152="SF",Y152="SF",AA152="SF",AC152="SF"),"NC",
IF(SUM(IF(O152="C",1,0),IF(Q152="C",1,0),IF(S152="C",1,0),IF(U152="C",1,0),IF(W152="C",1,0),IF(Y152="C",1,0),IF(AA152="C",1,0),IF(AC152="C",1,0))=1,"C","C")))))</f>
        <v>C</v>
      </c>
      <c r="AG152" s="93" t="str">
        <f>IF(AND(AE152="C",AF152="C"),"UTILIZOU O PDA CORRETAMENTE",IF(AND(AE152="C",AF152="NC"),"UTILIZOU O PDA CORRETAMENTE. NÃO HÁ FOTOS DE TODAS AS ETAPAS",IF(AND(AE152="NC",AF152="NC"),"NÃO UTILIZOU O PDA",IF(AND(AE152="NA",AF152="NA"),"NÃO AVALIADO POR FALHA DE SINCRONISMO"))))</f>
        <v>UTILIZOU O PDA CORRETAMENTE</v>
      </c>
      <c r="AH152" s="9"/>
      <c r="AI152" s="149" t="str">
        <f>E152</f>
        <v>SÃO PAULO</v>
      </c>
      <c r="AJ152" s="150" t="s">
        <v>6</v>
      </c>
    </row>
    <row r="153" spans="1:36" ht="30" customHeight="1">
      <c r="A153" s="162" t="s">
        <v>201</v>
      </c>
      <c r="B153" s="176">
        <v>2693122028</v>
      </c>
      <c r="C153" s="176" t="s">
        <v>141</v>
      </c>
      <c r="D153" s="176" t="s">
        <v>68</v>
      </c>
      <c r="E153" s="176" t="s">
        <v>5</v>
      </c>
      <c r="F153" s="176" t="s">
        <v>743</v>
      </c>
      <c r="G153" s="176">
        <v>10</v>
      </c>
      <c r="H153" s="176" t="s">
        <v>260</v>
      </c>
      <c r="I153" s="176" t="s">
        <v>325</v>
      </c>
      <c r="J153" s="176" t="s">
        <v>2150</v>
      </c>
      <c r="K153" s="176" t="s">
        <v>217</v>
      </c>
      <c r="L153" s="204">
        <v>46157.429166666669</v>
      </c>
      <c r="M153" s="204">
        <v>46157.433333333334</v>
      </c>
      <c r="N153" s="176" t="s">
        <v>2156</v>
      </c>
      <c r="O153" s="155" t="s">
        <v>207</v>
      </c>
      <c r="P153" s="90"/>
      <c r="Q153" s="144" t="s">
        <v>207</v>
      </c>
      <c r="R153" s="90"/>
      <c r="S153" s="144" t="s">
        <v>207</v>
      </c>
      <c r="T153" s="90"/>
      <c r="U153" s="144" t="s">
        <v>207</v>
      </c>
      <c r="V153" s="90"/>
      <c r="W153" s="144" t="s">
        <v>207</v>
      </c>
      <c r="X153" s="90"/>
      <c r="Y153" s="144" t="s">
        <v>207</v>
      </c>
      <c r="Z153" s="90"/>
      <c r="AA153" s="144" t="s">
        <v>207</v>
      </c>
      <c r="AB153" s="62"/>
      <c r="AC153" s="144" t="s">
        <v>207</v>
      </c>
      <c r="AD153" s="62"/>
      <c r="AE153" s="144" t="s">
        <v>207</v>
      </c>
      <c r="AF153" s="196" t="str">
        <f>IF(AND(O153="",Q153="",S153="",U153="",W153="",Y153="",AA153="",AC153=""),"",
IF(OR(    AND(O153&lt;&gt;"NA",O153&lt;&gt;"C",O153&lt;&gt;"NC",O153&lt;&gt;"SF",O153&lt;&gt;""),
    AND(Q153&lt;&gt;"NA",Q153&lt;&gt;"C",Q153&lt;&gt;"NC",Q153&lt;&gt;"SF",Q153&lt;&gt;""),
    AND(S153&lt;&gt;"NA",S153&lt;&gt;"C",S153&lt;&gt;"NC",S153&lt;&gt;"SF",S153&lt;&gt;""),
    AND(U153&lt;&gt;"NA",U153&lt;&gt;"C",U153&lt;&gt;"NC",U153&lt;&gt;"SF",U153&lt;&gt;""),
    AND(W153&lt;&gt;"NA",W153&lt;&gt;"C",W153&lt;&gt;"NC",W153&lt;&gt;"SF",W153&lt;&gt;""),
    AND(Y153&lt;&gt;"NA",Y153&lt;&gt;"C",Y153&lt;&gt;"NC",Y153&lt;&gt;"SF",Y153&lt;&gt;""),
    AND(AA153&lt;&gt;"NA",AA153&lt;&gt;"C",AA153&lt;&gt;"NC",AA153&lt;&gt;"SF",AA153&lt;&gt;""),
    AND(AC153&lt;&gt;"NA",AC153&lt;&gt;"C",AC153&lt;&gt;"NC",AC153&lt;&gt;"SF",AC153&lt;&gt;"")
),"FALSO",
IF(AND(O153="NA",Q153="NA",S153="NA",U153="NA",W153="NA",Y153="NA",AA153="NA",AC153="NA"),"NA",
IF(OR(O153="NC",Q153="NC",S153="NC",U153="NC",W153="NC",Y153="NC",AA153="NC",AC153="NC",
       O153="SF",Q153="SF",S153="SF",U153="SF",W153="SF",Y153="SF",AA153="SF",AC153="SF"),"NC",
IF(SUM(IF(O153="C",1,0),IF(Q153="C",1,0),IF(S153="C",1,0),IF(U153="C",1,0),IF(W153="C",1,0),IF(Y153="C",1,0),IF(AA153="C",1,0),IF(AC153="C",1,0))=1,"C","C")))))</f>
        <v>C</v>
      </c>
      <c r="AG153" s="93" t="str">
        <f>IF(AND(AE153="C",AF153="C"),"UTILIZOU O PDA CORRETAMENTE",IF(AND(AE153="C",AF153="NC"),"UTILIZOU O PDA CORRETAMENTE. NÃO HÁ FOTOS DE TODAS AS ETAPAS",IF(AND(AE153="NC",AF153="NC"),"NÃO UTILIZOU O PDA",IF(AND(AE153="NA",AF153="NA"),"NÃO AVALIADO POR FALHA DE SINCRONISMO"))))</f>
        <v>UTILIZOU O PDA CORRETAMENTE</v>
      </c>
      <c r="AH153" s="9" t="s">
        <v>39</v>
      </c>
      <c r="AI153" s="149" t="str">
        <f>E153</f>
        <v>SÃO PAULO</v>
      </c>
      <c r="AJ153" s="150" t="s">
        <v>6</v>
      </c>
    </row>
    <row r="154" spans="1:36" ht="30" customHeight="1">
      <c r="A154" s="162" t="s">
        <v>201</v>
      </c>
      <c r="B154" s="176">
        <v>2620236034</v>
      </c>
      <c r="C154" s="176" t="s">
        <v>141</v>
      </c>
      <c r="D154" s="176" t="s">
        <v>68</v>
      </c>
      <c r="E154" s="176" t="s">
        <v>5</v>
      </c>
      <c r="F154" s="176" t="s">
        <v>1338</v>
      </c>
      <c r="G154" s="176">
        <v>130</v>
      </c>
      <c r="H154" s="176"/>
      <c r="I154" s="176" t="s">
        <v>245</v>
      </c>
      <c r="J154" s="176" t="s">
        <v>2150</v>
      </c>
      <c r="K154" s="176"/>
      <c r="L154" s="204">
        <v>46160.351388888892</v>
      </c>
      <c r="M154" s="204">
        <v>46160.35833333333</v>
      </c>
      <c r="N154" s="176" t="s">
        <v>2151</v>
      </c>
      <c r="O154" s="155" t="s">
        <v>62</v>
      </c>
      <c r="P154" s="90"/>
      <c r="Q154" s="144" t="s">
        <v>62</v>
      </c>
      <c r="R154" s="90"/>
      <c r="S154" s="144" t="s">
        <v>62</v>
      </c>
      <c r="T154" s="90"/>
      <c r="U154" s="144" t="s">
        <v>62</v>
      </c>
      <c r="V154" s="90"/>
      <c r="W154" s="144" t="s">
        <v>62</v>
      </c>
      <c r="X154" s="90"/>
      <c r="Y154" s="144" t="s">
        <v>62</v>
      </c>
      <c r="Z154" s="90"/>
      <c r="AA154" s="144" t="s">
        <v>62</v>
      </c>
      <c r="AB154" s="62"/>
      <c r="AC154" s="144" t="s">
        <v>62</v>
      </c>
      <c r="AD154" s="62"/>
      <c r="AE154" s="144" t="s">
        <v>62</v>
      </c>
      <c r="AF154" s="196" t="str">
        <f>IF(AND(O154="",Q154="",S154="",U154="",W154="",Y154="",AA154="",AC154=""),"",
IF(OR(    AND(O154&lt;&gt;"NA",O154&lt;&gt;"C",O154&lt;&gt;"NC",O154&lt;&gt;"SF",O154&lt;&gt;""),
    AND(Q154&lt;&gt;"NA",Q154&lt;&gt;"C",Q154&lt;&gt;"NC",Q154&lt;&gt;"SF",Q154&lt;&gt;""),
    AND(S154&lt;&gt;"NA",S154&lt;&gt;"C",S154&lt;&gt;"NC",S154&lt;&gt;"SF",S154&lt;&gt;""),
    AND(U154&lt;&gt;"NA",U154&lt;&gt;"C",U154&lt;&gt;"NC",U154&lt;&gt;"SF",U154&lt;&gt;""),
    AND(W154&lt;&gt;"NA",W154&lt;&gt;"C",W154&lt;&gt;"NC",W154&lt;&gt;"SF",W154&lt;&gt;""),
    AND(Y154&lt;&gt;"NA",Y154&lt;&gt;"C",Y154&lt;&gt;"NC",Y154&lt;&gt;"SF",Y154&lt;&gt;""),
    AND(AA154&lt;&gt;"NA",AA154&lt;&gt;"C",AA154&lt;&gt;"NC",AA154&lt;&gt;"SF",AA154&lt;&gt;""),
    AND(AC154&lt;&gt;"NA",AC154&lt;&gt;"C",AC154&lt;&gt;"NC",AC154&lt;&gt;"SF",AC154&lt;&gt;"")
),"FALSO",
IF(AND(O154="NA",Q154="NA",S154="NA",U154="NA",W154="NA",Y154="NA",AA154="NA",AC154="NA"),"NA",
IF(OR(O154="NC",Q154="NC",S154="NC",U154="NC",W154="NC",Y154="NC",AA154="NC",AC154="NC",
       O154="SF",Q154="SF",S154="SF",U154="SF",W154="SF",Y154="SF",AA154="SF",AC154="SF"),"NC",
IF(SUM(IF(O154="C",1,0),IF(Q154="C",1,0),IF(S154="C",1,0),IF(U154="C",1,0),IF(W154="C",1,0),IF(Y154="C",1,0),IF(AA154="C",1,0),IF(AC154="C",1,0))=1,"C","C")))))</f>
        <v>NA</v>
      </c>
      <c r="AG154" s="93" t="str">
        <f>IF(AND(AE154="C",AF154="C"),"UTILIZOU O PDA CORRETAMENTE",IF(AND(AE154="C",AF154="NC"),"UTILIZOU O PDA CORRETAMENTE. NÃO HÁ FOTOS DE TODAS AS ETAPAS",IF(AND(AE154="NC",AF154="NC"),"NÃO UTILIZOU O PDA",IF(AND(AE154="NA",AF154="NA"),"NÃO AVALIADO POR FALHA DE SINCRONISMO"))))</f>
        <v>NÃO AVALIADO POR FALHA DE SINCRONISMO</v>
      </c>
      <c r="AH154" s="9" t="s">
        <v>60</v>
      </c>
      <c r="AI154" s="149" t="str">
        <f>E154</f>
        <v>SÃO PAULO</v>
      </c>
      <c r="AJ154" s="150" t="s">
        <v>6</v>
      </c>
    </row>
    <row r="155" spans="1:36" ht="30" customHeight="1">
      <c r="A155" s="162" t="s">
        <v>201</v>
      </c>
      <c r="B155" s="176">
        <v>2618485085</v>
      </c>
      <c r="C155" s="176" t="s">
        <v>139</v>
      </c>
      <c r="D155" s="176" t="s">
        <v>68</v>
      </c>
      <c r="E155" s="176" t="s">
        <v>5</v>
      </c>
      <c r="F155" s="176" t="s">
        <v>740</v>
      </c>
      <c r="G155" s="176">
        <v>1064</v>
      </c>
      <c r="H155" s="176">
        <v>1064</v>
      </c>
      <c r="I155" s="176" t="s">
        <v>439</v>
      </c>
      <c r="J155" s="176" t="s">
        <v>2150</v>
      </c>
      <c r="K155" s="176" t="s">
        <v>2165</v>
      </c>
      <c r="L155" s="204">
        <v>46178.379166666666</v>
      </c>
      <c r="M155" s="204">
        <v>46178.385416666664</v>
      </c>
      <c r="N155" s="176" t="s">
        <v>2156</v>
      </c>
      <c r="O155" s="155" t="s">
        <v>62</v>
      </c>
      <c r="P155" s="90"/>
      <c r="Q155" s="144" t="s">
        <v>62</v>
      </c>
      <c r="R155" s="90"/>
      <c r="S155" s="144" t="s">
        <v>62</v>
      </c>
      <c r="T155" s="90"/>
      <c r="U155" s="144" t="s">
        <v>62</v>
      </c>
      <c r="V155" s="90"/>
      <c r="W155" s="144" t="s">
        <v>62</v>
      </c>
      <c r="X155" s="90"/>
      <c r="Y155" s="144" t="s">
        <v>62</v>
      </c>
      <c r="Z155" s="90"/>
      <c r="AA155" s="144" t="s">
        <v>62</v>
      </c>
      <c r="AB155" s="62"/>
      <c r="AC155" s="144" t="s">
        <v>62</v>
      </c>
      <c r="AD155" s="62"/>
      <c r="AE155" s="144" t="s">
        <v>62</v>
      </c>
      <c r="AF155" s="196" t="str">
        <f>IF(AND(O155="",Q155="",S155="",U155="",W155="",Y155="",AA155="",AC155=""),"",
IF(OR(    AND(O155&lt;&gt;"NA",O155&lt;&gt;"C",O155&lt;&gt;"NC",O155&lt;&gt;"SF",O155&lt;&gt;""),
    AND(Q155&lt;&gt;"NA",Q155&lt;&gt;"C",Q155&lt;&gt;"NC",Q155&lt;&gt;"SF",Q155&lt;&gt;""),
    AND(S155&lt;&gt;"NA",S155&lt;&gt;"C",S155&lt;&gt;"NC",S155&lt;&gt;"SF",S155&lt;&gt;""),
    AND(U155&lt;&gt;"NA",U155&lt;&gt;"C",U155&lt;&gt;"NC",U155&lt;&gt;"SF",U155&lt;&gt;""),
    AND(W155&lt;&gt;"NA",W155&lt;&gt;"C",W155&lt;&gt;"NC",W155&lt;&gt;"SF",W155&lt;&gt;""),
    AND(Y155&lt;&gt;"NA",Y155&lt;&gt;"C",Y155&lt;&gt;"NC",Y155&lt;&gt;"SF",Y155&lt;&gt;""),
    AND(AA155&lt;&gt;"NA",AA155&lt;&gt;"C",AA155&lt;&gt;"NC",AA155&lt;&gt;"SF",AA155&lt;&gt;""),
    AND(AC155&lt;&gt;"NA",AC155&lt;&gt;"C",AC155&lt;&gt;"NC",AC155&lt;&gt;"SF",AC155&lt;&gt;"")
),"FALSO",
IF(AND(O155="NA",Q155="NA",S155="NA",U155="NA",W155="NA",Y155="NA",AA155="NA",AC155="NA"),"NA",
IF(OR(O155="NC",Q155="NC",S155="NC",U155="NC",W155="NC",Y155="NC",AA155="NC",AC155="NC",
       O155="SF",Q155="SF",S155="SF",U155="SF",W155="SF",Y155="SF",AA155="SF",AC155="SF"),"NC",
IF(SUM(IF(O155="C",1,0),IF(Q155="C",1,0),IF(S155="C",1,0),IF(U155="C",1,0),IF(W155="C",1,0),IF(Y155="C",1,0),IF(AA155="C",1,0),IF(AC155="C",1,0))=1,"C","C")))))</f>
        <v>NA</v>
      </c>
      <c r="AG155" s="93" t="str">
        <f>IF(AND(AE155="C",AF155="C"),"UTILIZOU O PDA CORRETAMENTE",IF(AND(AE155="C",AF155="NC"),"UTILIZOU O PDA CORRETAMENTE. NÃO HÁ FOTOS DE TODAS AS ETAPAS",IF(AND(AE155="NC",AF155="NC"),"NÃO UTILIZOU O PDA",IF(AND(AE155="NA",AF155="NA"),"NÃO AVALIADO POR FALHA DE SINCRONISMO"))))</f>
        <v>NÃO AVALIADO POR FALHA DE SINCRONISMO</v>
      </c>
      <c r="AH155" s="9"/>
      <c r="AI155" s="149" t="str">
        <f>E155</f>
        <v>SÃO PAULO</v>
      </c>
      <c r="AJ155" s="150" t="s">
        <v>6</v>
      </c>
    </row>
    <row r="156" spans="1:36" ht="30" customHeight="1">
      <c r="A156" s="162" t="s">
        <v>201</v>
      </c>
      <c r="B156" s="176">
        <v>2618485217</v>
      </c>
      <c r="C156" s="176" t="s">
        <v>139</v>
      </c>
      <c r="D156" s="176" t="s">
        <v>68</v>
      </c>
      <c r="E156" s="176" t="s">
        <v>5</v>
      </c>
      <c r="F156" s="176" t="s">
        <v>740</v>
      </c>
      <c r="G156" s="176">
        <v>1190</v>
      </c>
      <c r="H156" s="176"/>
      <c r="I156" s="176" t="s">
        <v>439</v>
      </c>
      <c r="J156" s="176" t="s">
        <v>2150</v>
      </c>
      <c r="K156" s="176" t="s">
        <v>2165</v>
      </c>
      <c r="L156" s="204">
        <v>46178.400000000001</v>
      </c>
      <c r="M156" s="204">
        <v>46178.40902777778</v>
      </c>
      <c r="N156" s="176" t="s">
        <v>2156</v>
      </c>
      <c r="O156" s="155" t="s">
        <v>62</v>
      </c>
      <c r="P156" s="90"/>
      <c r="Q156" s="144" t="s">
        <v>62</v>
      </c>
      <c r="R156" s="90"/>
      <c r="S156" s="144" t="s">
        <v>62</v>
      </c>
      <c r="T156" s="90"/>
      <c r="U156" s="144" t="s">
        <v>62</v>
      </c>
      <c r="V156" s="90"/>
      <c r="W156" s="144" t="s">
        <v>62</v>
      </c>
      <c r="X156" s="90"/>
      <c r="Y156" s="144" t="s">
        <v>62</v>
      </c>
      <c r="Z156" s="90"/>
      <c r="AA156" s="144" t="s">
        <v>62</v>
      </c>
      <c r="AB156" s="62"/>
      <c r="AC156" s="144" t="s">
        <v>62</v>
      </c>
      <c r="AD156" s="62"/>
      <c r="AE156" s="144" t="s">
        <v>62</v>
      </c>
      <c r="AF156" s="196" t="str">
        <f>IF(AND(O156="",Q156="",S156="",U156="",W156="",Y156="",AA156="",AC156=""),"",
IF(OR(    AND(O156&lt;&gt;"NA",O156&lt;&gt;"C",O156&lt;&gt;"NC",O156&lt;&gt;"SF",O156&lt;&gt;""),
    AND(Q156&lt;&gt;"NA",Q156&lt;&gt;"C",Q156&lt;&gt;"NC",Q156&lt;&gt;"SF",Q156&lt;&gt;""),
    AND(S156&lt;&gt;"NA",S156&lt;&gt;"C",S156&lt;&gt;"NC",S156&lt;&gt;"SF",S156&lt;&gt;""),
    AND(U156&lt;&gt;"NA",U156&lt;&gt;"C",U156&lt;&gt;"NC",U156&lt;&gt;"SF",U156&lt;&gt;""),
    AND(W156&lt;&gt;"NA",W156&lt;&gt;"C",W156&lt;&gt;"NC",W156&lt;&gt;"SF",W156&lt;&gt;""),
    AND(Y156&lt;&gt;"NA",Y156&lt;&gt;"C",Y156&lt;&gt;"NC",Y156&lt;&gt;"SF",Y156&lt;&gt;""),
    AND(AA156&lt;&gt;"NA",AA156&lt;&gt;"C",AA156&lt;&gt;"NC",AA156&lt;&gt;"SF",AA156&lt;&gt;""),
    AND(AC156&lt;&gt;"NA",AC156&lt;&gt;"C",AC156&lt;&gt;"NC",AC156&lt;&gt;"SF",AC156&lt;&gt;"")
),"FALSO",
IF(AND(O156="NA",Q156="NA",S156="NA",U156="NA",W156="NA",Y156="NA",AA156="NA",AC156="NA"),"NA",
IF(OR(O156="NC",Q156="NC",S156="NC",U156="NC",W156="NC",Y156="NC",AA156="NC",AC156="NC",
       O156="SF",Q156="SF",S156="SF",U156="SF",W156="SF",Y156="SF",AA156="SF",AC156="SF"),"NC",
IF(SUM(IF(O156="C",1,0),IF(Q156="C",1,0),IF(S156="C",1,0),IF(U156="C",1,0),IF(W156="C",1,0),IF(Y156="C",1,0),IF(AA156="C",1,0),IF(AC156="C",1,0))=1,"C","C")))))</f>
        <v>NA</v>
      </c>
      <c r="AG156" s="93" t="str">
        <f>IF(AND(AE156="C",AF156="C"),"UTILIZOU O PDA CORRETAMENTE",IF(AND(AE156="C",AF156="NC"),"UTILIZOU O PDA CORRETAMENTE. NÃO HÁ FOTOS DE TODAS AS ETAPAS",IF(AND(AE156="NC",AF156="NC"),"NÃO UTILIZOU O PDA",IF(AND(AE156="NA",AF156="NA"),"NÃO AVALIADO POR FALHA DE SINCRONISMO"))))</f>
        <v>NÃO AVALIADO POR FALHA DE SINCRONISMO</v>
      </c>
      <c r="AH156" s="9"/>
      <c r="AI156" s="149" t="str">
        <f>E156</f>
        <v>SÃO PAULO</v>
      </c>
      <c r="AJ156" s="150" t="s">
        <v>6</v>
      </c>
    </row>
    <row r="157" spans="1:36" ht="30" customHeight="1">
      <c r="A157" s="162" t="s">
        <v>201</v>
      </c>
      <c r="B157" s="176">
        <v>2620237373</v>
      </c>
      <c r="C157" s="176" t="s">
        <v>141</v>
      </c>
      <c r="D157" s="176" t="s">
        <v>68</v>
      </c>
      <c r="E157" s="176" t="s">
        <v>5</v>
      </c>
      <c r="F157" s="176" t="s">
        <v>740</v>
      </c>
      <c r="G157" s="176">
        <v>1094</v>
      </c>
      <c r="H157" s="176" t="s">
        <v>217</v>
      </c>
      <c r="I157" s="176" t="s">
        <v>439</v>
      </c>
      <c r="J157" s="176" t="s">
        <v>2150</v>
      </c>
      <c r="K157" s="176" t="s">
        <v>217</v>
      </c>
      <c r="L157" s="204">
        <v>46156.581250000003</v>
      </c>
      <c r="M157" s="204">
        <v>46156.593055555553</v>
      </c>
      <c r="N157" s="176" t="s">
        <v>2156</v>
      </c>
      <c r="O157" s="155" t="s">
        <v>207</v>
      </c>
      <c r="P157" s="90"/>
      <c r="Q157" s="144" t="s">
        <v>207</v>
      </c>
      <c r="R157" s="90"/>
      <c r="S157" s="144" t="s">
        <v>207</v>
      </c>
      <c r="T157" s="90"/>
      <c r="U157" s="144" t="s">
        <v>207</v>
      </c>
      <c r="V157" s="90"/>
      <c r="W157" s="144" t="s">
        <v>207</v>
      </c>
      <c r="X157" s="90"/>
      <c r="Y157" s="144" t="s">
        <v>207</v>
      </c>
      <c r="Z157" s="90"/>
      <c r="AA157" s="144" t="s">
        <v>207</v>
      </c>
      <c r="AB157" s="62"/>
      <c r="AC157" s="144" t="s">
        <v>231</v>
      </c>
      <c r="AD157" s="62" t="s">
        <v>388</v>
      </c>
      <c r="AE157" s="144" t="s">
        <v>207</v>
      </c>
      <c r="AF157" s="196" t="str">
        <f>IF(AND(O157="",Q157="",S157="",U157="",W157="",Y157="",AA157="",AC157=""),"",
IF(OR(    AND(O157&lt;&gt;"NA",O157&lt;&gt;"C",O157&lt;&gt;"NC",O157&lt;&gt;"SF",O157&lt;&gt;""),
    AND(Q157&lt;&gt;"NA",Q157&lt;&gt;"C",Q157&lt;&gt;"NC",Q157&lt;&gt;"SF",Q157&lt;&gt;""),
    AND(S157&lt;&gt;"NA",S157&lt;&gt;"C",S157&lt;&gt;"NC",S157&lt;&gt;"SF",S157&lt;&gt;""),
    AND(U157&lt;&gt;"NA",U157&lt;&gt;"C",U157&lt;&gt;"NC",U157&lt;&gt;"SF",U157&lt;&gt;""),
    AND(W157&lt;&gt;"NA",W157&lt;&gt;"C",W157&lt;&gt;"NC",W157&lt;&gt;"SF",W157&lt;&gt;""),
    AND(Y157&lt;&gt;"NA",Y157&lt;&gt;"C",Y157&lt;&gt;"NC",Y157&lt;&gt;"SF",Y157&lt;&gt;""),
    AND(AA157&lt;&gt;"NA",AA157&lt;&gt;"C",AA157&lt;&gt;"NC",AA157&lt;&gt;"SF",AA157&lt;&gt;""),
    AND(AC157&lt;&gt;"NA",AC157&lt;&gt;"C",AC157&lt;&gt;"NC",AC157&lt;&gt;"SF",AC157&lt;&gt;"")
),"FALSO",
IF(AND(O157="NA",Q157="NA",S157="NA",U157="NA",W157="NA",Y157="NA",AA157="NA",AC157="NA"),"NA",
IF(OR(O157="NC",Q157="NC",S157="NC",U157="NC",W157="NC",Y157="NC",AA157="NC",AC157="NC",
       O157="SF",Q157="SF",S157="SF",U157="SF",W157="SF",Y157="SF",AA157="SF",AC157="SF"),"NC",
IF(SUM(IF(O157="C",1,0),IF(Q157="C",1,0),IF(S157="C",1,0),IF(U157="C",1,0),IF(W157="C",1,0),IF(Y157="C",1,0),IF(AA157="C",1,0),IF(AC157="C",1,0))=1,"C","C")))))</f>
        <v>NC</v>
      </c>
      <c r="AG157" s="93" t="str">
        <f>IF(AND(AE157="C",AF157="C"),"UTILIZOU O PDA CORRETAMENTE",IF(AND(AE157="C",AF157="NC"),"UTILIZOU O PDA CORRETAMENTE. NÃO HÁ FOTOS DE TODAS AS ETAPAS",IF(AND(AE157="NC",AF157="NC"),"NÃO UTILIZOU O PDA",IF(AND(AE157="NA",AF157="NA"),"NÃO AVALIADO POR FALHA DE SINCRONISMO"))))</f>
        <v>UTILIZOU O PDA CORRETAMENTE. NÃO HÁ FOTOS DE TODAS AS ETAPAS</v>
      </c>
      <c r="AH157" s="9" t="s">
        <v>60</v>
      </c>
      <c r="AI157" s="149" t="str">
        <f>E157</f>
        <v>SÃO PAULO</v>
      </c>
      <c r="AJ157" s="150" t="s">
        <v>6</v>
      </c>
    </row>
    <row r="158" spans="1:36" ht="30" customHeight="1">
      <c r="A158" s="162" t="s">
        <v>201</v>
      </c>
      <c r="B158" s="176">
        <v>2621507134</v>
      </c>
      <c r="C158" s="176" t="s">
        <v>141</v>
      </c>
      <c r="D158" s="176" t="s">
        <v>68</v>
      </c>
      <c r="E158" s="176" t="s">
        <v>5</v>
      </c>
      <c r="F158" s="176" t="s">
        <v>740</v>
      </c>
      <c r="G158" s="176">
        <v>722</v>
      </c>
      <c r="H158" s="176"/>
      <c r="I158" s="176" t="s">
        <v>439</v>
      </c>
      <c r="J158" s="176" t="s">
        <v>2150</v>
      </c>
      <c r="K158" s="176" t="s">
        <v>2197</v>
      </c>
      <c r="L158" s="204">
        <v>46164.429166666669</v>
      </c>
      <c r="M158" s="204">
        <v>46164.439583333333</v>
      </c>
      <c r="N158" s="176" t="s">
        <v>2156</v>
      </c>
      <c r="O158" s="155" t="s">
        <v>207</v>
      </c>
      <c r="P158" s="90"/>
      <c r="Q158" s="144" t="s">
        <v>207</v>
      </c>
      <c r="R158" s="90"/>
      <c r="S158" s="144" t="s">
        <v>207</v>
      </c>
      <c r="T158" s="90"/>
      <c r="U158" s="144" t="s">
        <v>207</v>
      </c>
      <c r="V158" s="90"/>
      <c r="W158" s="144" t="s">
        <v>207</v>
      </c>
      <c r="X158" s="90"/>
      <c r="Y158" s="144" t="s">
        <v>207</v>
      </c>
      <c r="Z158" s="90"/>
      <c r="AA158" s="144" t="s">
        <v>207</v>
      </c>
      <c r="AB158" s="62"/>
      <c r="AC158" s="144" t="s">
        <v>207</v>
      </c>
      <c r="AD158" s="62"/>
      <c r="AE158" s="144" t="s">
        <v>207</v>
      </c>
      <c r="AF158" s="196" t="str">
        <f>IF(AND(O158="",Q158="",S158="",U158="",W158="",Y158="",AA158="",AC158=""),"",
IF(OR(    AND(O158&lt;&gt;"NA",O158&lt;&gt;"C",O158&lt;&gt;"NC",O158&lt;&gt;"SF",O158&lt;&gt;""),
    AND(Q158&lt;&gt;"NA",Q158&lt;&gt;"C",Q158&lt;&gt;"NC",Q158&lt;&gt;"SF",Q158&lt;&gt;""),
    AND(S158&lt;&gt;"NA",S158&lt;&gt;"C",S158&lt;&gt;"NC",S158&lt;&gt;"SF",S158&lt;&gt;""),
    AND(U158&lt;&gt;"NA",U158&lt;&gt;"C",U158&lt;&gt;"NC",U158&lt;&gt;"SF",U158&lt;&gt;""),
    AND(W158&lt;&gt;"NA",W158&lt;&gt;"C",W158&lt;&gt;"NC",W158&lt;&gt;"SF",W158&lt;&gt;""),
    AND(Y158&lt;&gt;"NA",Y158&lt;&gt;"C",Y158&lt;&gt;"NC",Y158&lt;&gt;"SF",Y158&lt;&gt;""),
    AND(AA158&lt;&gt;"NA",AA158&lt;&gt;"C",AA158&lt;&gt;"NC",AA158&lt;&gt;"SF",AA158&lt;&gt;""),
    AND(AC158&lt;&gt;"NA",AC158&lt;&gt;"C",AC158&lt;&gt;"NC",AC158&lt;&gt;"SF",AC158&lt;&gt;"")
),"FALSO",
IF(AND(O158="NA",Q158="NA",S158="NA",U158="NA",W158="NA",Y158="NA",AA158="NA",AC158="NA"),"NA",
IF(OR(O158="NC",Q158="NC",S158="NC",U158="NC",W158="NC",Y158="NC",AA158="NC",AC158="NC",
       O158="SF",Q158="SF",S158="SF",U158="SF",W158="SF",Y158="SF",AA158="SF",AC158="SF"),"NC",
IF(SUM(IF(O158="C",1,0),IF(Q158="C",1,0),IF(S158="C",1,0),IF(U158="C",1,0),IF(W158="C",1,0),IF(Y158="C",1,0),IF(AA158="C",1,0),IF(AC158="C",1,0))=1,"C","C")))))</f>
        <v>C</v>
      </c>
      <c r="AG158" s="93" t="str">
        <f>IF(AND(AE158="C",AF158="C"),"UTILIZOU O PDA CORRETAMENTE",IF(AND(AE158="C",AF158="NC"),"UTILIZOU O PDA CORRETAMENTE. NÃO HÁ FOTOS DE TODAS AS ETAPAS",IF(AND(AE158="NC",AF158="NC"),"NÃO UTILIZOU O PDA",IF(AND(AE158="NA",AF158="NA"),"NÃO AVALIADO POR FALHA DE SINCRONISMO"))))</f>
        <v>UTILIZOU O PDA CORRETAMENTE</v>
      </c>
      <c r="AH158" s="9" t="s">
        <v>60</v>
      </c>
      <c r="AI158" s="149" t="str">
        <f>E158</f>
        <v>SÃO PAULO</v>
      </c>
      <c r="AJ158" s="150" t="s">
        <v>6</v>
      </c>
    </row>
    <row r="159" spans="1:36" ht="30" customHeight="1">
      <c r="A159" s="162" t="s">
        <v>201</v>
      </c>
      <c r="B159" s="176">
        <v>2692707059</v>
      </c>
      <c r="C159" s="176" t="s">
        <v>141</v>
      </c>
      <c r="D159" s="176" t="s">
        <v>68</v>
      </c>
      <c r="E159" s="176" t="s">
        <v>5</v>
      </c>
      <c r="F159" s="176" t="s">
        <v>495</v>
      </c>
      <c r="G159" s="176">
        <v>64</v>
      </c>
      <c r="H159" s="176" t="s">
        <v>217</v>
      </c>
      <c r="I159" s="176" t="s">
        <v>459</v>
      </c>
      <c r="J159" s="176" t="s">
        <v>2198</v>
      </c>
      <c r="K159" s="176" t="s">
        <v>217</v>
      </c>
      <c r="L159" s="204">
        <v>46270.473611111112</v>
      </c>
      <c r="M159" s="204">
        <v>46270.479166666664</v>
      </c>
      <c r="N159" s="176" t="s">
        <v>2149</v>
      </c>
      <c r="O159" s="155" t="s">
        <v>207</v>
      </c>
      <c r="P159" s="90"/>
      <c r="Q159" s="144" t="s">
        <v>207</v>
      </c>
      <c r="R159" s="90"/>
      <c r="S159" s="144" t="s">
        <v>207</v>
      </c>
      <c r="T159" s="90"/>
      <c r="U159" s="144" t="s">
        <v>207</v>
      </c>
      <c r="V159" s="90"/>
      <c r="W159" s="144" t="s">
        <v>207</v>
      </c>
      <c r="X159" s="90"/>
      <c r="Y159" s="144" t="s">
        <v>207</v>
      </c>
      <c r="Z159" s="90"/>
      <c r="AA159" s="144" t="s">
        <v>207</v>
      </c>
      <c r="AB159" s="62"/>
      <c r="AC159" s="144" t="s">
        <v>207</v>
      </c>
      <c r="AD159" s="62"/>
      <c r="AE159" s="144" t="s">
        <v>207</v>
      </c>
      <c r="AF159" s="196" t="str">
        <f>IF(AND(O159="",Q159="",S159="",U159="",W159="",Y159="",AA159="",AC159=""),"",
IF(OR(    AND(O159&lt;&gt;"NA",O159&lt;&gt;"C",O159&lt;&gt;"NC",O159&lt;&gt;"SF",O159&lt;&gt;""),
    AND(Q159&lt;&gt;"NA",Q159&lt;&gt;"C",Q159&lt;&gt;"NC",Q159&lt;&gt;"SF",Q159&lt;&gt;""),
    AND(S159&lt;&gt;"NA",S159&lt;&gt;"C",S159&lt;&gt;"NC",S159&lt;&gt;"SF",S159&lt;&gt;""),
    AND(U159&lt;&gt;"NA",U159&lt;&gt;"C",U159&lt;&gt;"NC",U159&lt;&gt;"SF",U159&lt;&gt;""),
    AND(W159&lt;&gt;"NA",W159&lt;&gt;"C",W159&lt;&gt;"NC",W159&lt;&gt;"SF",W159&lt;&gt;""),
    AND(Y159&lt;&gt;"NA",Y159&lt;&gt;"C",Y159&lt;&gt;"NC",Y159&lt;&gt;"SF",Y159&lt;&gt;""),
    AND(AA159&lt;&gt;"NA",AA159&lt;&gt;"C",AA159&lt;&gt;"NC",AA159&lt;&gt;"SF",AA159&lt;&gt;""),
    AND(AC159&lt;&gt;"NA",AC159&lt;&gt;"C",AC159&lt;&gt;"NC",AC159&lt;&gt;"SF",AC159&lt;&gt;"")
),"FALSO",
IF(AND(O159="NA",Q159="NA",S159="NA",U159="NA",W159="NA",Y159="NA",AA159="NA",AC159="NA"),"NA",
IF(OR(O159="NC",Q159="NC",S159="NC",U159="NC",W159="NC",Y159="NC",AA159="NC",AC159="NC",
       O159="SF",Q159="SF",S159="SF",U159="SF",W159="SF",Y159="SF",AA159="SF",AC159="SF"),"NC",
IF(SUM(IF(O159="C",1,0),IF(Q159="C",1,0),IF(S159="C",1,0),IF(U159="C",1,0),IF(W159="C",1,0),IF(Y159="C",1,0),IF(AA159="C",1,0),IF(AC159="C",1,0))=1,"C","C")))))</f>
        <v>C</v>
      </c>
      <c r="AG159" s="93" t="str">
        <f>IF(AND(AE159="C",AF159="C"),"UTILIZOU O PDA CORRETAMENTE",IF(AND(AE159="C",AF159="NC"),"UTILIZOU O PDA CORRETAMENTE. NÃO HÁ FOTOS DE TODAS AS ETAPAS",IF(AND(AE159="NC",AF159="NC"),"NÃO UTILIZOU O PDA",IF(AND(AE159="NA",AF159="NA"),"NÃO AVALIADO POR FALHA DE SINCRONISMO"))))</f>
        <v>UTILIZOU O PDA CORRETAMENTE</v>
      </c>
      <c r="AH159" s="9" t="s">
        <v>39</v>
      </c>
      <c r="AI159" s="149" t="str">
        <f>E159</f>
        <v>SÃO PAULO</v>
      </c>
      <c r="AJ159" s="150" t="s">
        <v>6</v>
      </c>
    </row>
    <row r="160" spans="1:36" ht="30" customHeight="1">
      <c r="A160" s="162" t="s">
        <v>201</v>
      </c>
      <c r="B160" s="176">
        <v>2620321479</v>
      </c>
      <c r="C160" s="176" t="s">
        <v>141</v>
      </c>
      <c r="D160" s="176" t="s">
        <v>68</v>
      </c>
      <c r="E160" s="176" t="s">
        <v>5</v>
      </c>
      <c r="F160" s="176" t="s">
        <v>733</v>
      </c>
      <c r="G160" s="176">
        <v>25</v>
      </c>
      <c r="H160" s="176"/>
      <c r="I160" s="176" t="s">
        <v>734</v>
      </c>
      <c r="J160" s="176" t="s">
        <v>2150</v>
      </c>
      <c r="K160" s="176" t="s">
        <v>2174</v>
      </c>
      <c r="L160" s="204">
        <v>46157.536111111112</v>
      </c>
      <c r="M160" s="204">
        <v>46157.539583333331</v>
      </c>
      <c r="N160" s="176" t="s">
        <v>2156</v>
      </c>
      <c r="O160" s="154" t="s">
        <v>207</v>
      </c>
      <c r="P160" s="90"/>
      <c r="Q160" s="144" t="s">
        <v>207</v>
      </c>
      <c r="R160" s="90"/>
      <c r="S160" s="144" t="s">
        <v>207</v>
      </c>
      <c r="T160" s="90"/>
      <c r="U160" s="144" t="s">
        <v>207</v>
      </c>
      <c r="V160" s="90"/>
      <c r="W160" s="144" t="s">
        <v>207</v>
      </c>
      <c r="X160" s="90"/>
      <c r="Y160" s="144" t="s">
        <v>207</v>
      </c>
      <c r="Z160" s="90"/>
      <c r="AA160" s="144" t="s">
        <v>207</v>
      </c>
      <c r="AB160" s="62"/>
      <c r="AC160" s="144" t="s">
        <v>207</v>
      </c>
      <c r="AD160" s="62"/>
      <c r="AE160" s="144" t="s">
        <v>207</v>
      </c>
      <c r="AF160" s="196" t="str">
        <f>IF(AND(O160="",Q160="",S160="",U160="",W160="",Y160="",AA160="",AC160=""),"",
IF(OR(    AND(O160&lt;&gt;"NA",O160&lt;&gt;"C",O160&lt;&gt;"NC",O160&lt;&gt;"SF",O160&lt;&gt;""),
    AND(Q160&lt;&gt;"NA",Q160&lt;&gt;"C",Q160&lt;&gt;"NC",Q160&lt;&gt;"SF",Q160&lt;&gt;""),
    AND(S160&lt;&gt;"NA",S160&lt;&gt;"C",S160&lt;&gt;"NC",S160&lt;&gt;"SF",S160&lt;&gt;""),
    AND(U160&lt;&gt;"NA",U160&lt;&gt;"C",U160&lt;&gt;"NC",U160&lt;&gt;"SF",U160&lt;&gt;""),
    AND(W160&lt;&gt;"NA",W160&lt;&gt;"C",W160&lt;&gt;"NC",W160&lt;&gt;"SF",W160&lt;&gt;""),
    AND(Y160&lt;&gt;"NA",Y160&lt;&gt;"C",Y160&lt;&gt;"NC",Y160&lt;&gt;"SF",Y160&lt;&gt;""),
    AND(AA160&lt;&gt;"NA",AA160&lt;&gt;"C",AA160&lt;&gt;"NC",AA160&lt;&gt;"SF",AA160&lt;&gt;""),
    AND(AC160&lt;&gt;"NA",AC160&lt;&gt;"C",AC160&lt;&gt;"NC",AC160&lt;&gt;"SF",AC160&lt;&gt;"")
),"FALSO",
IF(AND(O160="NA",Q160="NA",S160="NA",U160="NA",W160="NA",Y160="NA",AA160="NA",AC160="NA"),"NA",
IF(OR(O160="NC",Q160="NC",S160="NC",U160="NC",W160="NC",Y160="NC",AA160="NC",AC160="NC",
       O160="SF",Q160="SF",S160="SF",U160="SF",W160="SF",Y160="SF",AA160="SF",AC160="SF"),"NC",
IF(SUM(IF(O160="C",1,0),IF(Q160="C",1,0),IF(S160="C",1,0),IF(U160="C",1,0),IF(W160="C",1,0),IF(Y160="C",1,0),IF(AA160="C",1,0),IF(AC160="C",1,0))=1,"C","C")))))</f>
        <v>C</v>
      </c>
      <c r="AG160" s="93" t="str">
        <f>IF(AND(AE160="C",AF160="C"),"UTILIZOU O PDA CORRETAMENTE",IF(AND(AE160="C",AF160="NC"),"UTILIZOU O PDA CORRETAMENTE. NÃO HÁ FOTOS DE TODAS AS ETAPAS",IF(AND(AE160="NC",AF160="NC"),"NÃO UTILIZOU O PDA",IF(AND(AE160="NA",AF160="NA"),"NÃO AVALIADO POR FALHA DE SINCRONISMO"))))</f>
        <v>UTILIZOU O PDA CORRETAMENTE</v>
      </c>
      <c r="AH160" s="9" t="s">
        <v>39</v>
      </c>
      <c r="AI160" s="149" t="str">
        <f>E160</f>
        <v>SÃO PAULO</v>
      </c>
      <c r="AJ160" s="150" t="s">
        <v>6</v>
      </c>
    </row>
    <row r="161" spans="1:36" ht="30" customHeight="1">
      <c r="A161" s="162" t="s">
        <v>201</v>
      </c>
      <c r="B161" s="176">
        <v>2618925597</v>
      </c>
      <c r="C161" s="176" t="s">
        <v>142</v>
      </c>
      <c r="D161" s="176" t="s">
        <v>68</v>
      </c>
      <c r="E161" s="176" t="s">
        <v>5</v>
      </c>
      <c r="F161" s="176" t="s">
        <v>202</v>
      </c>
      <c r="G161" s="176">
        <v>10</v>
      </c>
      <c r="H161" s="176" t="s">
        <v>203</v>
      </c>
      <c r="I161" s="176" t="s">
        <v>204</v>
      </c>
      <c r="J161" s="176" t="s">
        <v>2148</v>
      </c>
      <c r="K161" s="176" t="s">
        <v>2158</v>
      </c>
      <c r="L161" s="204">
        <v>46331.390972222223</v>
      </c>
      <c r="M161" s="204">
        <v>46331.397222222222</v>
      </c>
      <c r="N161" s="176" t="s">
        <v>2151</v>
      </c>
      <c r="O161" s="155" t="s">
        <v>62</v>
      </c>
      <c r="P161" s="90"/>
      <c r="Q161" s="144" t="s">
        <v>62</v>
      </c>
      <c r="R161" s="90"/>
      <c r="S161" s="144" t="s">
        <v>62</v>
      </c>
      <c r="T161" s="90"/>
      <c r="U161" s="144" t="s">
        <v>62</v>
      </c>
      <c r="V161" s="90"/>
      <c r="W161" s="144" t="s">
        <v>62</v>
      </c>
      <c r="X161" s="90"/>
      <c r="Y161" s="144" t="s">
        <v>62</v>
      </c>
      <c r="Z161" s="90"/>
      <c r="AA161" s="144" t="s">
        <v>62</v>
      </c>
      <c r="AB161" s="62"/>
      <c r="AC161" s="144" t="s">
        <v>62</v>
      </c>
      <c r="AD161" s="62"/>
      <c r="AE161" s="144" t="s">
        <v>62</v>
      </c>
      <c r="AF161" s="196" t="str">
        <f>IF(AND(O161="",Q161="",S161="",U161="",W161="",Y161="",AA161="",AC161=""),"",
IF(OR(    AND(O161&lt;&gt;"NA",O161&lt;&gt;"C",O161&lt;&gt;"NC",O161&lt;&gt;"SF",O161&lt;&gt;""),
    AND(Q161&lt;&gt;"NA",Q161&lt;&gt;"C",Q161&lt;&gt;"NC",Q161&lt;&gt;"SF",Q161&lt;&gt;""),
    AND(S161&lt;&gt;"NA",S161&lt;&gt;"C",S161&lt;&gt;"NC",S161&lt;&gt;"SF",S161&lt;&gt;""),
    AND(U161&lt;&gt;"NA",U161&lt;&gt;"C",U161&lt;&gt;"NC",U161&lt;&gt;"SF",U161&lt;&gt;""),
    AND(W161&lt;&gt;"NA",W161&lt;&gt;"C",W161&lt;&gt;"NC",W161&lt;&gt;"SF",W161&lt;&gt;""),
    AND(Y161&lt;&gt;"NA",Y161&lt;&gt;"C",Y161&lt;&gt;"NC",Y161&lt;&gt;"SF",Y161&lt;&gt;""),
    AND(AA161&lt;&gt;"NA",AA161&lt;&gt;"C",AA161&lt;&gt;"NC",AA161&lt;&gt;"SF",AA161&lt;&gt;""),
    AND(AC161&lt;&gt;"NA",AC161&lt;&gt;"C",AC161&lt;&gt;"NC",AC161&lt;&gt;"SF",AC161&lt;&gt;"")
),"FALSO",
IF(AND(O161="NA",Q161="NA",S161="NA",U161="NA",W161="NA",Y161="NA",AA161="NA",AC161="NA"),"NA",
IF(OR(O161="NC",Q161="NC",S161="NC",U161="NC",W161="NC",Y161="NC",AA161="NC",AC161="NC",
       O161="SF",Q161="SF",S161="SF",U161="SF",W161="SF",Y161="SF",AA161="SF",AC161="SF"),"NC",
IF(SUM(IF(O161="C",1,0),IF(Q161="C",1,0),IF(S161="C",1,0),IF(U161="C",1,0),IF(W161="C",1,0),IF(Y161="C",1,0),IF(AA161="C",1,0),IF(AC161="C",1,0))=1,"C","C")))))</f>
        <v>NA</v>
      </c>
      <c r="AG161" s="93" t="str">
        <f>IF(AND(AE161="C",AF161="C"),"UTILIZOU O PDA CORRETAMENTE",IF(AND(AE161="C",AF161="NC"),"UTILIZOU O PDA CORRETAMENTE. NÃO HÁ FOTOS DE TODAS AS ETAPAS",IF(AND(AE161="NC",AF161="NC"),"NÃO UTILIZOU O PDA",IF(AND(AE161="NA",AF161="NA"),"NÃO AVALIADO POR FALHA DE SINCRONISMO"))))</f>
        <v>NÃO AVALIADO POR FALHA DE SINCRONISMO</v>
      </c>
      <c r="AH161" s="9" t="s">
        <v>60</v>
      </c>
      <c r="AI161" s="149" t="str">
        <f>E161</f>
        <v>SÃO PAULO</v>
      </c>
      <c r="AJ161" s="150" t="s">
        <v>6</v>
      </c>
    </row>
    <row r="162" spans="1:36" ht="30" customHeight="1">
      <c r="A162" s="162" t="s">
        <v>201</v>
      </c>
      <c r="B162" s="176">
        <v>2620549310</v>
      </c>
      <c r="C162" s="176" t="s">
        <v>141</v>
      </c>
      <c r="D162" s="176" t="s">
        <v>68</v>
      </c>
      <c r="E162" s="176" t="s">
        <v>5</v>
      </c>
      <c r="F162" s="176" t="s">
        <v>1866</v>
      </c>
      <c r="G162" s="176">
        <v>262</v>
      </c>
      <c r="H162" s="176" t="s">
        <v>374</v>
      </c>
      <c r="I162" s="176" t="s">
        <v>510</v>
      </c>
      <c r="J162" s="176" t="s">
        <v>2150</v>
      </c>
      <c r="K162" s="176" t="s">
        <v>2158</v>
      </c>
      <c r="L162" s="204">
        <v>46157.541666666664</v>
      </c>
      <c r="M162" s="204">
        <v>46157.544444444444</v>
      </c>
      <c r="N162" s="176" t="s">
        <v>2151</v>
      </c>
      <c r="O162" s="154" t="s">
        <v>62</v>
      </c>
      <c r="P162" s="90"/>
      <c r="Q162" s="144" t="s">
        <v>62</v>
      </c>
      <c r="R162" s="90"/>
      <c r="S162" s="144" t="s">
        <v>62</v>
      </c>
      <c r="T162" s="90"/>
      <c r="U162" s="144" t="s">
        <v>62</v>
      </c>
      <c r="V162" s="90"/>
      <c r="W162" s="144" t="s">
        <v>62</v>
      </c>
      <c r="X162" s="90"/>
      <c r="Y162" s="144" t="s">
        <v>62</v>
      </c>
      <c r="Z162" s="90"/>
      <c r="AA162" s="144" t="s">
        <v>62</v>
      </c>
      <c r="AB162" s="62"/>
      <c r="AC162" s="144" t="s">
        <v>62</v>
      </c>
      <c r="AD162" s="62"/>
      <c r="AE162" s="144" t="s">
        <v>62</v>
      </c>
      <c r="AF162" s="196" t="str">
        <f>IF(AND(O162="",Q162="",S162="",U162="",W162="",Y162="",AA162="",AC162=""),"",
IF(OR(    AND(O162&lt;&gt;"NA",O162&lt;&gt;"C",O162&lt;&gt;"NC",O162&lt;&gt;"SF",O162&lt;&gt;""),
    AND(Q162&lt;&gt;"NA",Q162&lt;&gt;"C",Q162&lt;&gt;"NC",Q162&lt;&gt;"SF",Q162&lt;&gt;""),
    AND(S162&lt;&gt;"NA",S162&lt;&gt;"C",S162&lt;&gt;"NC",S162&lt;&gt;"SF",S162&lt;&gt;""),
    AND(U162&lt;&gt;"NA",U162&lt;&gt;"C",U162&lt;&gt;"NC",U162&lt;&gt;"SF",U162&lt;&gt;""),
    AND(W162&lt;&gt;"NA",W162&lt;&gt;"C",W162&lt;&gt;"NC",W162&lt;&gt;"SF",W162&lt;&gt;""),
    AND(Y162&lt;&gt;"NA",Y162&lt;&gt;"C",Y162&lt;&gt;"NC",Y162&lt;&gt;"SF",Y162&lt;&gt;""),
    AND(AA162&lt;&gt;"NA",AA162&lt;&gt;"C",AA162&lt;&gt;"NC",AA162&lt;&gt;"SF",AA162&lt;&gt;""),
    AND(AC162&lt;&gt;"NA",AC162&lt;&gt;"C",AC162&lt;&gt;"NC",AC162&lt;&gt;"SF",AC162&lt;&gt;"")
),"FALSO",
IF(AND(O162="NA",Q162="NA",S162="NA",U162="NA",W162="NA",Y162="NA",AA162="NA",AC162="NA"),"NA",
IF(OR(O162="NC",Q162="NC",S162="NC",U162="NC",W162="NC",Y162="NC",AA162="NC",AC162="NC",
       O162="SF",Q162="SF",S162="SF",U162="SF",W162="SF",Y162="SF",AA162="SF",AC162="SF"),"NC",
IF(SUM(IF(O162="C",1,0),IF(Q162="C",1,0),IF(S162="C",1,0),IF(U162="C",1,0),IF(W162="C",1,0),IF(Y162="C",1,0),IF(AA162="C",1,0),IF(AC162="C",1,0))=1,"C","C")))))</f>
        <v>NA</v>
      </c>
      <c r="AG162" s="93" t="str">
        <f>IF(AND(AE162="C",AF162="C"),"UTILIZOU O PDA CORRETAMENTE",IF(AND(AE162="C",AF162="NC"),"UTILIZOU O PDA CORRETAMENTE. NÃO HÁ FOTOS DE TODAS AS ETAPAS",IF(AND(AE162="NC",AF162="NC"),"NÃO UTILIZOU O PDA",IF(AND(AE162="NA",AF162="NA"),"NÃO AVALIADO POR FALHA DE SINCRONISMO"))))</f>
        <v>NÃO AVALIADO POR FALHA DE SINCRONISMO</v>
      </c>
      <c r="AH162" s="9"/>
      <c r="AI162" s="149" t="str">
        <f>E162</f>
        <v>SÃO PAULO</v>
      </c>
      <c r="AJ162" s="150" t="s">
        <v>6</v>
      </c>
    </row>
    <row r="163" spans="1:36" ht="30" customHeight="1">
      <c r="A163" s="162" t="s">
        <v>201</v>
      </c>
      <c r="B163" s="176">
        <v>2620805609</v>
      </c>
      <c r="C163" s="176" t="s">
        <v>139</v>
      </c>
      <c r="D163" s="176" t="s">
        <v>68</v>
      </c>
      <c r="E163" s="176" t="s">
        <v>5</v>
      </c>
      <c r="F163" s="176" t="s">
        <v>1390</v>
      </c>
      <c r="G163" s="176">
        <v>0</v>
      </c>
      <c r="H163" s="176"/>
      <c r="I163" s="176" t="s">
        <v>840</v>
      </c>
      <c r="J163" s="176" t="s">
        <v>2150</v>
      </c>
      <c r="K163" s="176"/>
      <c r="L163" s="204">
        <v>46164.467361111114</v>
      </c>
      <c r="M163" s="204">
        <v>46164.474999999999</v>
      </c>
      <c r="N163" s="176" t="s">
        <v>2151</v>
      </c>
      <c r="O163" s="155" t="s">
        <v>207</v>
      </c>
      <c r="P163" s="90"/>
      <c r="Q163" s="144" t="s">
        <v>207</v>
      </c>
      <c r="R163" s="90"/>
      <c r="S163" s="144" t="s">
        <v>207</v>
      </c>
      <c r="T163" s="90"/>
      <c r="U163" s="144" t="s">
        <v>207</v>
      </c>
      <c r="V163" s="90"/>
      <c r="W163" s="144" t="s">
        <v>207</v>
      </c>
      <c r="X163" s="90"/>
      <c r="Y163" s="144" t="s">
        <v>230</v>
      </c>
      <c r="Z163" s="90"/>
      <c r="AA163" s="144" t="s">
        <v>207</v>
      </c>
      <c r="AB163" s="62"/>
      <c r="AC163" s="144" t="s">
        <v>207</v>
      </c>
      <c r="AD163" s="62"/>
      <c r="AE163" s="144" t="s">
        <v>207</v>
      </c>
      <c r="AF163" s="196" t="str">
        <f>IF(AND(O163="",Q163="",S163="",U163="",W163="",Y163="",AA163="",AC163=""),"",
IF(OR(    AND(O163&lt;&gt;"NA",O163&lt;&gt;"C",O163&lt;&gt;"NC",O163&lt;&gt;"SF",O163&lt;&gt;""),
    AND(Q163&lt;&gt;"NA",Q163&lt;&gt;"C",Q163&lt;&gt;"NC",Q163&lt;&gt;"SF",Q163&lt;&gt;""),
    AND(S163&lt;&gt;"NA",S163&lt;&gt;"C",S163&lt;&gt;"NC",S163&lt;&gt;"SF",S163&lt;&gt;""),
    AND(U163&lt;&gt;"NA",U163&lt;&gt;"C",U163&lt;&gt;"NC",U163&lt;&gt;"SF",U163&lt;&gt;""),
    AND(W163&lt;&gt;"NA",W163&lt;&gt;"C",W163&lt;&gt;"NC",W163&lt;&gt;"SF",W163&lt;&gt;""),
    AND(Y163&lt;&gt;"NA",Y163&lt;&gt;"C",Y163&lt;&gt;"NC",Y163&lt;&gt;"SF",Y163&lt;&gt;""),
    AND(AA163&lt;&gt;"NA",AA163&lt;&gt;"C",AA163&lt;&gt;"NC",AA163&lt;&gt;"SF",AA163&lt;&gt;""),
    AND(AC163&lt;&gt;"NA",AC163&lt;&gt;"C",AC163&lt;&gt;"NC",AC163&lt;&gt;"SF",AC163&lt;&gt;"")
),"FALSO",
IF(AND(O163="NA",Q163="NA",S163="NA",U163="NA",W163="NA",Y163="NA",AA163="NA",AC163="NA"),"NA",
IF(OR(O163="NC",Q163="NC",S163="NC",U163="NC",W163="NC",Y163="NC",AA163="NC",AC163="NC",
       O163="SF",Q163="SF",S163="SF",U163="SF",W163="SF",Y163="SF",AA163="SF",AC163="SF"),"NC",
IF(SUM(IF(O163="C",1,0),IF(Q163="C",1,0),IF(S163="C",1,0),IF(U163="C",1,0),IF(W163="C",1,0),IF(Y163="C",1,0),IF(AA163="C",1,0),IF(AC163="C",1,0))=1,"C","C")))))</f>
        <v>NC</v>
      </c>
      <c r="AG163" s="93" t="str">
        <f>IF(AND(AE163="C",AF163="C"),"UTILIZOU O PDA CORRETAMENTE",IF(AND(AE163="C",AF163="NC"),"UTILIZOU O PDA CORRETAMENTE. NÃO HÁ FOTOS DE TODAS AS ETAPAS",IF(AND(AE163="NC",AF163="NC"),"NÃO UTILIZOU O PDA",IF(AND(AE163="NA",AF163="NA"),"NÃO AVALIADO POR FALHA DE SINCRONISMO"))))</f>
        <v>UTILIZOU O PDA CORRETAMENTE. NÃO HÁ FOTOS DE TODAS AS ETAPAS</v>
      </c>
      <c r="AH163" s="9" t="s">
        <v>60</v>
      </c>
      <c r="AI163" s="149" t="str">
        <f>E163</f>
        <v>SÃO PAULO</v>
      </c>
      <c r="AJ163" s="150" t="s">
        <v>6</v>
      </c>
    </row>
    <row r="164" spans="1:36" ht="30" customHeight="1">
      <c r="A164" s="162" t="s">
        <v>201</v>
      </c>
      <c r="B164" s="176">
        <v>2617927727</v>
      </c>
      <c r="C164" s="176" t="s">
        <v>139</v>
      </c>
      <c r="D164" s="176" t="s">
        <v>68</v>
      </c>
      <c r="E164" s="176" t="s">
        <v>5</v>
      </c>
      <c r="F164" s="176" t="s">
        <v>2199</v>
      </c>
      <c r="G164" s="176">
        <v>504</v>
      </c>
      <c r="H164" s="176"/>
      <c r="I164" s="176" t="s">
        <v>432</v>
      </c>
      <c r="J164" s="176" t="s">
        <v>2150</v>
      </c>
      <c r="K164" s="176" t="s">
        <v>2182</v>
      </c>
      <c r="L164" s="204">
        <v>46058.505555555559</v>
      </c>
      <c r="M164" s="204">
        <v>46058.511805555558</v>
      </c>
      <c r="N164" s="176" t="s">
        <v>2156</v>
      </c>
      <c r="O164" s="155" t="s">
        <v>207</v>
      </c>
      <c r="P164" s="90"/>
      <c r="Q164" s="144" t="s">
        <v>207</v>
      </c>
      <c r="R164" s="90"/>
      <c r="S164" s="144" t="s">
        <v>207</v>
      </c>
      <c r="T164" s="90"/>
      <c r="U164" s="144" t="s">
        <v>207</v>
      </c>
      <c r="V164" s="90"/>
      <c r="W164" s="144" t="s">
        <v>207</v>
      </c>
      <c r="X164" s="90"/>
      <c r="Y164" s="144" t="s">
        <v>230</v>
      </c>
      <c r="Z164" s="90"/>
      <c r="AA164" s="144" t="s">
        <v>207</v>
      </c>
      <c r="AB164" s="90"/>
      <c r="AC164" s="144" t="s">
        <v>207</v>
      </c>
      <c r="AD164" s="90"/>
      <c r="AE164" s="144" t="s">
        <v>207</v>
      </c>
      <c r="AF164" s="196" t="str">
        <f>IF(AND(O164="",Q164="",S164="",U164="",W164="",Y164="",AA164="",AC164=""),"",
IF(OR(    AND(O164&lt;&gt;"NA",O164&lt;&gt;"C",O164&lt;&gt;"NC",O164&lt;&gt;"SF",O164&lt;&gt;""),
    AND(Q164&lt;&gt;"NA",Q164&lt;&gt;"C",Q164&lt;&gt;"NC",Q164&lt;&gt;"SF",Q164&lt;&gt;""),
    AND(S164&lt;&gt;"NA",S164&lt;&gt;"C",S164&lt;&gt;"NC",S164&lt;&gt;"SF",S164&lt;&gt;""),
    AND(U164&lt;&gt;"NA",U164&lt;&gt;"C",U164&lt;&gt;"NC",U164&lt;&gt;"SF",U164&lt;&gt;""),
    AND(W164&lt;&gt;"NA",W164&lt;&gt;"C",W164&lt;&gt;"NC",W164&lt;&gt;"SF",W164&lt;&gt;""),
    AND(Y164&lt;&gt;"NA",Y164&lt;&gt;"C",Y164&lt;&gt;"NC",Y164&lt;&gt;"SF",Y164&lt;&gt;""),
    AND(AA164&lt;&gt;"NA",AA164&lt;&gt;"C",AA164&lt;&gt;"NC",AA164&lt;&gt;"SF",AA164&lt;&gt;""),
    AND(AC164&lt;&gt;"NA",AC164&lt;&gt;"C",AC164&lt;&gt;"NC",AC164&lt;&gt;"SF",AC164&lt;&gt;"")
),"FALSO",
IF(AND(O164="NA",Q164="NA",S164="NA",U164="NA",W164="NA",Y164="NA",AA164="NA",AC164="NA"),"NA",
IF(OR(O164="NC",Q164="NC",S164="NC",U164="NC",W164="NC",Y164="NC",AA164="NC",AC164="NC",
       O164="SF",Q164="SF",S164="SF",U164="SF",W164="SF",Y164="SF",AA164="SF",AC164="SF"),"NC",
IF(SUM(IF(O164="C",1,0),IF(Q164="C",1,0),IF(S164="C",1,0),IF(U164="C",1,0),IF(W164="C",1,0),IF(Y164="C",1,0),IF(AA164="C",1,0),IF(AC164="C",1,0))=1,"C","C")))))</f>
        <v>NC</v>
      </c>
      <c r="AG164" s="93" t="str">
        <f>IF(AND(AE164="C",AF164="C"),"UTILIZOU O PDA CORRETAMENTE",IF(AND(AE164="C",AF164="NC"),"UTILIZOU O PDA CORRETAMENTE. NÃO HÁ FOTOS DE TODAS AS ETAPAS",IF(AND(AE164="NC",AF164="NC"),"NÃO UTILIZOU O PDA",IF(AND(AE164="NA",AF164="NA"),"NÃO AVALIADO POR FALHA DE SINCRONISMO"))))</f>
        <v>UTILIZOU O PDA CORRETAMENTE. NÃO HÁ FOTOS DE TODAS AS ETAPAS</v>
      </c>
      <c r="AH164" s="9" t="s">
        <v>60</v>
      </c>
      <c r="AI164" s="149" t="str">
        <f>E164</f>
        <v>SÃO PAULO</v>
      </c>
      <c r="AJ164" s="150" t="s">
        <v>6</v>
      </c>
    </row>
    <row r="165" spans="1:36" ht="30" customHeight="1">
      <c r="A165" s="162" t="s">
        <v>201</v>
      </c>
      <c r="B165" s="176">
        <v>2618424697</v>
      </c>
      <c r="C165" s="176" t="s">
        <v>141</v>
      </c>
      <c r="D165" s="176" t="s">
        <v>68</v>
      </c>
      <c r="E165" s="176" t="s">
        <v>5</v>
      </c>
      <c r="F165" s="176" t="s">
        <v>477</v>
      </c>
      <c r="G165" s="176">
        <v>106</v>
      </c>
      <c r="H165" s="176"/>
      <c r="I165" s="176" t="s">
        <v>478</v>
      </c>
      <c r="J165" s="176" t="s">
        <v>2150</v>
      </c>
      <c r="K165" s="176"/>
      <c r="L165" s="204">
        <v>46147.404166666667</v>
      </c>
      <c r="M165" s="204">
        <v>46147.40625</v>
      </c>
      <c r="N165" s="176" t="s">
        <v>2151</v>
      </c>
      <c r="O165" s="155" t="s">
        <v>62</v>
      </c>
      <c r="P165" s="90"/>
      <c r="Q165" s="144" t="s">
        <v>62</v>
      </c>
      <c r="R165" s="90"/>
      <c r="S165" s="144" t="s">
        <v>62</v>
      </c>
      <c r="T165" s="90"/>
      <c r="U165" s="144" t="s">
        <v>62</v>
      </c>
      <c r="V165" s="90"/>
      <c r="W165" s="144" t="s">
        <v>62</v>
      </c>
      <c r="X165" s="90"/>
      <c r="Y165" s="144" t="s">
        <v>62</v>
      </c>
      <c r="Z165" s="90"/>
      <c r="AA165" s="144" t="s">
        <v>62</v>
      </c>
      <c r="AB165" s="62"/>
      <c r="AC165" s="144" t="s">
        <v>62</v>
      </c>
      <c r="AD165" s="62"/>
      <c r="AE165" s="144" t="s">
        <v>62</v>
      </c>
      <c r="AF165" s="196" t="str">
        <f>IF(AND(O165="",Q165="",S165="",U165="",W165="",Y165="",AA165="",AC165=""),"",
IF(OR(    AND(O165&lt;&gt;"NA",O165&lt;&gt;"C",O165&lt;&gt;"NC",O165&lt;&gt;"SF",O165&lt;&gt;""),
    AND(Q165&lt;&gt;"NA",Q165&lt;&gt;"C",Q165&lt;&gt;"NC",Q165&lt;&gt;"SF",Q165&lt;&gt;""),
    AND(S165&lt;&gt;"NA",S165&lt;&gt;"C",S165&lt;&gt;"NC",S165&lt;&gt;"SF",S165&lt;&gt;""),
    AND(U165&lt;&gt;"NA",U165&lt;&gt;"C",U165&lt;&gt;"NC",U165&lt;&gt;"SF",U165&lt;&gt;""),
    AND(W165&lt;&gt;"NA",W165&lt;&gt;"C",W165&lt;&gt;"NC",W165&lt;&gt;"SF",W165&lt;&gt;""),
    AND(Y165&lt;&gt;"NA",Y165&lt;&gt;"C",Y165&lt;&gt;"NC",Y165&lt;&gt;"SF",Y165&lt;&gt;""),
    AND(AA165&lt;&gt;"NA",AA165&lt;&gt;"C",AA165&lt;&gt;"NC",AA165&lt;&gt;"SF",AA165&lt;&gt;""),
    AND(AC165&lt;&gt;"NA",AC165&lt;&gt;"C",AC165&lt;&gt;"NC",AC165&lt;&gt;"SF",AC165&lt;&gt;"")
),"FALSO",
IF(AND(O165="NA",Q165="NA",S165="NA",U165="NA",W165="NA",Y165="NA",AA165="NA",AC165="NA"),"NA",
IF(OR(O165="NC",Q165="NC",S165="NC",U165="NC",W165="NC",Y165="NC",AA165="NC",AC165="NC",
       O165="SF",Q165="SF",S165="SF",U165="SF",W165="SF",Y165="SF",AA165="SF",AC165="SF"),"NC",
IF(SUM(IF(O165="C",1,0),IF(Q165="C",1,0),IF(S165="C",1,0),IF(U165="C",1,0),IF(W165="C",1,0),IF(Y165="C",1,0),IF(AA165="C",1,0),IF(AC165="C",1,0))=1,"C","C")))))</f>
        <v>NA</v>
      </c>
      <c r="AG165" s="93" t="str">
        <f>IF(AND(AE165="C",AF165="C"),"UTILIZOU O PDA CORRETAMENTE",IF(AND(AE165="C",AF165="NC"),"UTILIZOU O PDA CORRETAMENTE. NÃO HÁ FOTOS DE TODAS AS ETAPAS",IF(AND(AE165="NC",AF165="NC"),"NÃO UTILIZOU O PDA",IF(AND(AE165="NA",AF165="NA"),"NÃO AVALIADO POR FALHA DE SINCRONISMO"))))</f>
        <v>NÃO AVALIADO POR FALHA DE SINCRONISMO</v>
      </c>
      <c r="AH165" s="9" t="s">
        <v>60</v>
      </c>
      <c r="AI165" s="149" t="str">
        <f>E165</f>
        <v>SÃO PAULO</v>
      </c>
      <c r="AJ165" s="150" t="s">
        <v>6</v>
      </c>
    </row>
    <row r="166" spans="1:36" ht="30" customHeight="1">
      <c r="A166" s="162" t="s">
        <v>201</v>
      </c>
      <c r="B166" s="176">
        <v>2620209265</v>
      </c>
      <c r="C166" s="176" t="s">
        <v>141</v>
      </c>
      <c r="D166" s="176" t="s">
        <v>68</v>
      </c>
      <c r="E166" s="176" t="s">
        <v>5</v>
      </c>
      <c r="F166" s="176" t="s">
        <v>477</v>
      </c>
      <c r="G166" s="176">
        <v>715</v>
      </c>
      <c r="H166" s="176"/>
      <c r="I166" s="176" t="s">
        <v>2088</v>
      </c>
      <c r="J166" s="176" t="s">
        <v>2150</v>
      </c>
      <c r="K166" s="176" t="s">
        <v>2158</v>
      </c>
      <c r="L166" s="204">
        <v>46157.351388888892</v>
      </c>
      <c r="M166" s="204">
        <v>46157.356249999997</v>
      </c>
      <c r="N166" s="176" t="s">
        <v>2151</v>
      </c>
      <c r="O166" s="155" t="s">
        <v>62</v>
      </c>
      <c r="P166" s="90"/>
      <c r="Q166" s="144" t="s">
        <v>62</v>
      </c>
      <c r="R166" s="90"/>
      <c r="S166" s="144" t="s">
        <v>62</v>
      </c>
      <c r="T166" s="90"/>
      <c r="U166" s="144" t="s">
        <v>62</v>
      </c>
      <c r="V166" s="90"/>
      <c r="W166" s="144" t="s">
        <v>62</v>
      </c>
      <c r="X166" s="90"/>
      <c r="Y166" s="144" t="s">
        <v>62</v>
      </c>
      <c r="Z166" s="90"/>
      <c r="AA166" s="144" t="s">
        <v>62</v>
      </c>
      <c r="AB166" s="62"/>
      <c r="AC166" s="144" t="s">
        <v>62</v>
      </c>
      <c r="AD166" s="62"/>
      <c r="AE166" s="144" t="s">
        <v>62</v>
      </c>
      <c r="AF166" s="196" t="str">
        <f>IF(AND(O166="",Q166="",S166="",U166="",W166="",Y166="",AA166="",AC166=""),"",
IF(OR(    AND(O166&lt;&gt;"NA",O166&lt;&gt;"C",O166&lt;&gt;"NC",O166&lt;&gt;"SF",O166&lt;&gt;""),
    AND(Q166&lt;&gt;"NA",Q166&lt;&gt;"C",Q166&lt;&gt;"NC",Q166&lt;&gt;"SF",Q166&lt;&gt;""),
    AND(S166&lt;&gt;"NA",S166&lt;&gt;"C",S166&lt;&gt;"NC",S166&lt;&gt;"SF",S166&lt;&gt;""),
    AND(U166&lt;&gt;"NA",U166&lt;&gt;"C",U166&lt;&gt;"NC",U166&lt;&gt;"SF",U166&lt;&gt;""),
    AND(W166&lt;&gt;"NA",W166&lt;&gt;"C",W166&lt;&gt;"NC",W166&lt;&gt;"SF",W166&lt;&gt;""),
    AND(Y166&lt;&gt;"NA",Y166&lt;&gt;"C",Y166&lt;&gt;"NC",Y166&lt;&gt;"SF",Y166&lt;&gt;""),
    AND(AA166&lt;&gt;"NA",AA166&lt;&gt;"C",AA166&lt;&gt;"NC",AA166&lt;&gt;"SF",AA166&lt;&gt;""),
    AND(AC166&lt;&gt;"NA",AC166&lt;&gt;"C",AC166&lt;&gt;"NC",AC166&lt;&gt;"SF",AC166&lt;&gt;"")
),"FALSO",
IF(AND(O166="NA",Q166="NA",S166="NA",U166="NA",W166="NA",Y166="NA",AA166="NA",AC166="NA"),"NA",
IF(OR(O166="NC",Q166="NC",S166="NC",U166="NC",W166="NC",Y166="NC",AA166="NC",AC166="NC",
       O166="SF",Q166="SF",S166="SF",U166="SF",W166="SF",Y166="SF",AA166="SF",AC166="SF"),"NC",
IF(SUM(IF(O166="C",1,0),IF(Q166="C",1,0),IF(S166="C",1,0),IF(U166="C",1,0),IF(W166="C",1,0),IF(Y166="C",1,0),IF(AA166="C",1,0),IF(AC166="C",1,0))=1,"C","C")))))</f>
        <v>NA</v>
      </c>
      <c r="AG166" s="93" t="str">
        <f>IF(AND(AE166="C",AF166="C"),"UTILIZOU O PDA CORRETAMENTE",IF(AND(AE166="C",AF166="NC"),"UTILIZOU O PDA CORRETAMENTE. NÃO HÁ FOTOS DE TODAS AS ETAPAS",IF(AND(AE166="NC",AF166="NC"),"NÃO UTILIZOU O PDA",IF(AND(AE166="NA",AF166="NA"),"NÃO AVALIADO POR FALHA DE SINCRONISMO"))))</f>
        <v>NÃO AVALIADO POR FALHA DE SINCRONISMO</v>
      </c>
      <c r="AH166" s="9"/>
      <c r="AI166" s="149" t="str">
        <f>E166</f>
        <v>SÃO PAULO</v>
      </c>
      <c r="AJ166" s="150" t="s">
        <v>6</v>
      </c>
    </row>
    <row r="167" spans="1:36" ht="30" customHeight="1">
      <c r="A167" s="162" t="s">
        <v>201</v>
      </c>
      <c r="B167" s="176">
        <v>2620530671</v>
      </c>
      <c r="C167" s="176" t="s">
        <v>141</v>
      </c>
      <c r="D167" s="176" t="s">
        <v>68</v>
      </c>
      <c r="E167" s="176" t="s">
        <v>5</v>
      </c>
      <c r="F167" s="176" t="s">
        <v>1334</v>
      </c>
      <c r="G167" s="176">
        <v>727</v>
      </c>
      <c r="H167" s="176"/>
      <c r="I167" s="176" t="s">
        <v>1335</v>
      </c>
      <c r="J167" s="176" t="s">
        <v>2150</v>
      </c>
      <c r="K167" s="176"/>
      <c r="L167" s="204">
        <v>46158.334027777775</v>
      </c>
      <c r="M167" s="204">
        <v>46158.341666666667</v>
      </c>
      <c r="N167" s="176" t="s">
        <v>2156</v>
      </c>
      <c r="O167" s="155" t="s">
        <v>207</v>
      </c>
      <c r="P167" s="90"/>
      <c r="Q167" s="144" t="s">
        <v>207</v>
      </c>
      <c r="R167" s="90"/>
      <c r="S167" s="144" t="s">
        <v>207</v>
      </c>
      <c r="T167" s="90"/>
      <c r="U167" s="144" t="s">
        <v>207</v>
      </c>
      <c r="V167" s="90"/>
      <c r="W167" s="144" t="s">
        <v>207</v>
      </c>
      <c r="X167" s="90"/>
      <c r="Y167" s="144" t="s">
        <v>207</v>
      </c>
      <c r="Z167" s="90"/>
      <c r="AA167" s="144" t="s">
        <v>207</v>
      </c>
      <c r="AB167" s="62"/>
      <c r="AC167" s="144" t="s">
        <v>207</v>
      </c>
      <c r="AD167" s="62"/>
      <c r="AE167" s="144" t="s">
        <v>207</v>
      </c>
      <c r="AF167" s="196" t="str">
        <f>IF(AND(O167="",Q167="",S167="",U167="",W167="",Y167="",AA167="",AC167=""),"",
IF(OR(    AND(O167&lt;&gt;"NA",O167&lt;&gt;"C",O167&lt;&gt;"NC",O167&lt;&gt;"SF",O167&lt;&gt;""),
    AND(Q167&lt;&gt;"NA",Q167&lt;&gt;"C",Q167&lt;&gt;"NC",Q167&lt;&gt;"SF",Q167&lt;&gt;""),
    AND(S167&lt;&gt;"NA",S167&lt;&gt;"C",S167&lt;&gt;"NC",S167&lt;&gt;"SF",S167&lt;&gt;""),
    AND(U167&lt;&gt;"NA",U167&lt;&gt;"C",U167&lt;&gt;"NC",U167&lt;&gt;"SF",U167&lt;&gt;""),
    AND(W167&lt;&gt;"NA",W167&lt;&gt;"C",W167&lt;&gt;"NC",W167&lt;&gt;"SF",W167&lt;&gt;""),
    AND(Y167&lt;&gt;"NA",Y167&lt;&gt;"C",Y167&lt;&gt;"NC",Y167&lt;&gt;"SF",Y167&lt;&gt;""),
    AND(AA167&lt;&gt;"NA",AA167&lt;&gt;"C",AA167&lt;&gt;"NC",AA167&lt;&gt;"SF",AA167&lt;&gt;""),
    AND(AC167&lt;&gt;"NA",AC167&lt;&gt;"C",AC167&lt;&gt;"NC",AC167&lt;&gt;"SF",AC167&lt;&gt;"")
),"FALSO",
IF(AND(O167="NA",Q167="NA",S167="NA",U167="NA",W167="NA",Y167="NA",AA167="NA",AC167="NA"),"NA",
IF(OR(O167="NC",Q167="NC",S167="NC",U167="NC",W167="NC",Y167="NC",AA167="NC",AC167="NC",
       O167="SF",Q167="SF",S167="SF",U167="SF",W167="SF",Y167="SF",AA167="SF",AC167="SF"),"NC",
IF(SUM(IF(O167="C",1,0),IF(Q167="C",1,0),IF(S167="C",1,0),IF(U167="C",1,0),IF(W167="C",1,0),IF(Y167="C",1,0),IF(AA167="C",1,0),IF(AC167="C",1,0))=1,"C","C")))))</f>
        <v>C</v>
      </c>
      <c r="AG167" s="93" t="str">
        <f>IF(AND(AE167="C",AF167="C"),"UTILIZOU O PDA CORRETAMENTE",IF(AND(AE167="C",AF167="NC"),"UTILIZOU O PDA CORRETAMENTE. NÃO HÁ FOTOS DE TODAS AS ETAPAS",IF(AND(AE167="NC",AF167="NC"),"NÃO UTILIZOU O PDA",IF(AND(AE167="NA",AF167="NA"),"NÃO AVALIADO POR FALHA DE SINCRONISMO"))))</f>
        <v>UTILIZOU O PDA CORRETAMENTE</v>
      </c>
      <c r="AH167" s="9" t="s">
        <v>60</v>
      </c>
      <c r="AI167" s="149" t="str">
        <f>E167</f>
        <v>SÃO PAULO</v>
      </c>
      <c r="AJ167" s="150" t="s">
        <v>6</v>
      </c>
    </row>
    <row r="168" spans="1:36" ht="30" customHeight="1">
      <c r="A168" s="162" t="s">
        <v>201</v>
      </c>
      <c r="B168" s="176">
        <v>2620208516</v>
      </c>
      <c r="C168" s="176" t="s">
        <v>141</v>
      </c>
      <c r="D168" s="176" t="s">
        <v>68</v>
      </c>
      <c r="E168" s="176" t="s">
        <v>5</v>
      </c>
      <c r="F168" s="176" t="s">
        <v>2200</v>
      </c>
      <c r="G168" s="176">
        <v>76</v>
      </c>
      <c r="H168" s="176"/>
      <c r="I168" s="176" t="s">
        <v>1041</v>
      </c>
      <c r="J168" s="176" t="s">
        <v>2150</v>
      </c>
      <c r="K168" s="176"/>
      <c r="L168" s="204">
        <v>46156.549305555556</v>
      </c>
      <c r="M168" s="204">
        <v>46156.5625</v>
      </c>
      <c r="N168" s="176" t="s">
        <v>2151</v>
      </c>
      <c r="O168" s="155" t="s">
        <v>207</v>
      </c>
      <c r="P168" s="90"/>
      <c r="Q168" s="144" t="s">
        <v>207</v>
      </c>
      <c r="R168" s="90"/>
      <c r="S168" s="144" t="s">
        <v>207</v>
      </c>
      <c r="T168" s="90"/>
      <c r="U168" s="144" t="s">
        <v>207</v>
      </c>
      <c r="V168" s="90"/>
      <c r="W168" s="144" t="s">
        <v>207</v>
      </c>
      <c r="X168" s="90"/>
      <c r="Y168" s="144" t="s">
        <v>207</v>
      </c>
      <c r="Z168" s="90"/>
      <c r="AA168" s="144" t="s">
        <v>207</v>
      </c>
      <c r="AB168" s="62"/>
      <c r="AC168" s="144" t="s">
        <v>207</v>
      </c>
      <c r="AD168" s="62"/>
      <c r="AE168" s="144" t="s">
        <v>207</v>
      </c>
      <c r="AF168" s="196" t="str">
        <f>IF(AND(O168="",Q168="",S168="",U168="",W168="",Y168="",AA168="",AC168=""),"",
IF(OR(    AND(O168&lt;&gt;"NA",O168&lt;&gt;"C",O168&lt;&gt;"NC",O168&lt;&gt;"SF",O168&lt;&gt;""),
    AND(Q168&lt;&gt;"NA",Q168&lt;&gt;"C",Q168&lt;&gt;"NC",Q168&lt;&gt;"SF",Q168&lt;&gt;""),
    AND(S168&lt;&gt;"NA",S168&lt;&gt;"C",S168&lt;&gt;"NC",S168&lt;&gt;"SF",S168&lt;&gt;""),
    AND(U168&lt;&gt;"NA",U168&lt;&gt;"C",U168&lt;&gt;"NC",U168&lt;&gt;"SF",U168&lt;&gt;""),
    AND(W168&lt;&gt;"NA",W168&lt;&gt;"C",W168&lt;&gt;"NC",W168&lt;&gt;"SF",W168&lt;&gt;""),
    AND(Y168&lt;&gt;"NA",Y168&lt;&gt;"C",Y168&lt;&gt;"NC",Y168&lt;&gt;"SF",Y168&lt;&gt;""),
    AND(AA168&lt;&gt;"NA",AA168&lt;&gt;"C",AA168&lt;&gt;"NC",AA168&lt;&gt;"SF",AA168&lt;&gt;""),
    AND(AC168&lt;&gt;"NA",AC168&lt;&gt;"C",AC168&lt;&gt;"NC",AC168&lt;&gt;"SF",AC168&lt;&gt;"")
),"FALSO",
IF(AND(O168="NA",Q168="NA",S168="NA",U168="NA",W168="NA",Y168="NA",AA168="NA",AC168="NA"),"NA",
IF(OR(O168="NC",Q168="NC",S168="NC",U168="NC",W168="NC",Y168="NC",AA168="NC",AC168="NC",
       O168="SF",Q168="SF",S168="SF",U168="SF",W168="SF",Y168="SF",AA168="SF",AC168="SF"),"NC",
IF(SUM(IF(O168="C",1,0),IF(Q168="C",1,0),IF(S168="C",1,0),IF(U168="C",1,0),IF(W168="C",1,0),IF(Y168="C",1,0),IF(AA168="C",1,0),IF(AC168="C",1,0))=1,"C","C")))))</f>
        <v>C</v>
      </c>
      <c r="AG168" s="93" t="str">
        <f>IF(AND(AE168="C",AF168="C"),"UTILIZOU O PDA CORRETAMENTE",IF(AND(AE168="C",AF168="NC"),"UTILIZOU O PDA CORRETAMENTE. NÃO HÁ FOTOS DE TODAS AS ETAPAS",IF(AND(AE168="NC",AF168="NC"),"NÃO UTILIZOU O PDA",IF(AND(AE168="NA",AF168="NA"),"NÃO AVALIADO POR FALHA DE SINCRONISMO"))))</f>
        <v>UTILIZOU O PDA CORRETAMENTE</v>
      </c>
      <c r="AH168" s="9"/>
      <c r="AI168" s="149" t="str">
        <f>E168</f>
        <v>SÃO PAULO</v>
      </c>
      <c r="AJ168" s="150" t="s">
        <v>6</v>
      </c>
    </row>
    <row r="169" spans="1:36" ht="30" customHeight="1">
      <c r="A169" s="162" t="s">
        <v>201</v>
      </c>
      <c r="B169" s="176">
        <v>2621241910</v>
      </c>
      <c r="C169" s="176" t="s">
        <v>141</v>
      </c>
      <c r="D169" s="176" t="s">
        <v>68</v>
      </c>
      <c r="E169" s="176" t="s">
        <v>5</v>
      </c>
      <c r="F169" s="176" t="s">
        <v>2201</v>
      </c>
      <c r="G169" s="176">
        <v>17</v>
      </c>
      <c r="H169" s="176"/>
      <c r="I169" s="176" t="s">
        <v>734</v>
      </c>
      <c r="J169" s="176" t="s">
        <v>2150</v>
      </c>
      <c r="K169" s="176"/>
      <c r="L169" s="204">
        <v>46163.383333333331</v>
      </c>
      <c r="M169" s="204">
        <v>46163.387499999997</v>
      </c>
      <c r="N169" s="176" t="s">
        <v>2156</v>
      </c>
      <c r="O169" s="155" t="s">
        <v>207</v>
      </c>
      <c r="P169" s="90"/>
      <c r="Q169" s="144" t="s">
        <v>231</v>
      </c>
      <c r="R169" s="90" t="s">
        <v>2202</v>
      </c>
      <c r="S169" s="144" t="s">
        <v>207</v>
      </c>
      <c r="T169" s="90"/>
      <c r="U169" s="144" t="s">
        <v>207</v>
      </c>
      <c r="V169" s="90"/>
      <c r="W169" s="144" t="s">
        <v>207</v>
      </c>
      <c r="X169" s="90"/>
      <c r="Y169" s="144" t="s">
        <v>207</v>
      </c>
      <c r="Z169" s="90"/>
      <c r="AA169" s="144" t="s">
        <v>207</v>
      </c>
      <c r="AB169" s="62"/>
      <c r="AC169" s="144" t="s">
        <v>207</v>
      </c>
      <c r="AD169" s="62"/>
      <c r="AE169" s="144" t="s">
        <v>207</v>
      </c>
      <c r="AF169" s="196" t="str">
        <f>IF(AND(O169="",Q169="",S169="",U169="",W169="",Y169="",AA169="",AC169=""),"",
IF(OR(    AND(O169&lt;&gt;"NA",O169&lt;&gt;"C",O169&lt;&gt;"NC",O169&lt;&gt;"SF",O169&lt;&gt;""),
    AND(Q169&lt;&gt;"NA",Q169&lt;&gt;"C",Q169&lt;&gt;"NC",Q169&lt;&gt;"SF",Q169&lt;&gt;""),
    AND(S169&lt;&gt;"NA",S169&lt;&gt;"C",S169&lt;&gt;"NC",S169&lt;&gt;"SF",S169&lt;&gt;""),
    AND(U169&lt;&gt;"NA",U169&lt;&gt;"C",U169&lt;&gt;"NC",U169&lt;&gt;"SF",U169&lt;&gt;""),
    AND(W169&lt;&gt;"NA",W169&lt;&gt;"C",W169&lt;&gt;"NC",W169&lt;&gt;"SF",W169&lt;&gt;""),
    AND(Y169&lt;&gt;"NA",Y169&lt;&gt;"C",Y169&lt;&gt;"NC",Y169&lt;&gt;"SF",Y169&lt;&gt;""),
    AND(AA169&lt;&gt;"NA",AA169&lt;&gt;"C",AA169&lt;&gt;"NC",AA169&lt;&gt;"SF",AA169&lt;&gt;""),
    AND(AC169&lt;&gt;"NA",AC169&lt;&gt;"C",AC169&lt;&gt;"NC",AC169&lt;&gt;"SF",AC169&lt;&gt;"")
),"FALSO",
IF(AND(O169="NA",Q169="NA",S169="NA",U169="NA",W169="NA",Y169="NA",AA169="NA",AC169="NA"),"NA",
IF(OR(O169="NC",Q169="NC",S169="NC",U169="NC",W169="NC",Y169="NC",AA169="NC",AC169="NC",
       O169="SF",Q169="SF",S169="SF",U169="SF",W169="SF",Y169="SF",AA169="SF",AC169="SF"),"NC",
IF(SUM(IF(O169="C",1,0),IF(Q169="C",1,0),IF(S169="C",1,0),IF(U169="C",1,0),IF(W169="C",1,0),IF(Y169="C",1,0),IF(AA169="C",1,0),IF(AC169="C",1,0))=1,"C","C")))))</f>
        <v>NC</v>
      </c>
      <c r="AG169" s="93" t="str">
        <f>IF(AND(AE169="C",AF169="C"),"UTILIZOU O PDA CORRETAMENTE",IF(AND(AE169="C",AF169="NC"),"UTILIZOU O PDA CORRETAMENTE. NÃO HÁ FOTOS DE TODAS AS ETAPAS",IF(AND(AE169="NC",AF169="NC"),"NÃO UTILIZOU O PDA",IF(AND(AE169="NA",AF169="NA"),"NÃO AVALIADO POR FALHA DE SINCRONISMO"))))</f>
        <v>UTILIZOU O PDA CORRETAMENTE. NÃO HÁ FOTOS DE TODAS AS ETAPAS</v>
      </c>
      <c r="AH169" s="9"/>
      <c r="AI169" s="149" t="str">
        <f>E169</f>
        <v>SÃO PAULO</v>
      </c>
      <c r="AJ169" s="150" t="s">
        <v>6</v>
      </c>
    </row>
    <row r="170" spans="1:36" ht="30" customHeight="1">
      <c r="A170" s="162" t="s">
        <v>201</v>
      </c>
      <c r="B170" s="176">
        <v>2618301317</v>
      </c>
      <c r="C170" s="176" t="s">
        <v>141</v>
      </c>
      <c r="D170" s="176" t="s">
        <v>68</v>
      </c>
      <c r="E170" s="176" t="s">
        <v>5</v>
      </c>
      <c r="F170" s="176" t="s">
        <v>1176</v>
      </c>
      <c r="G170" s="176">
        <v>472</v>
      </c>
      <c r="H170" s="176" t="s">
        <v>217</v>
      </c>
      <c r="I170" s="176" t="s">
        <v>671</v>
      </c>
      <c r="J170" s="176" t="s">
        <v>2150</v>
      </c>
      <c r="K170" s="176" t="s">
        <v>217</v>
      </c>
      <c r="L170" s="204">
        <v>46117.430555555555</v>
      </c>
      <c r="M170" s="204">
        <v>46117.463888888888</v>
      </c>
      <c r="N170" s="176" t="s">
        <v>2149</v>
      </c>
      <c r="O170" s="155" t="s">
        <v>207</v>
      </c>
      <c r="P170" s="90"/>
      <c r="Q170" s="144" t="s">
        <v>207</v>
      </c>
      <c r="R170" s="90"/>
      <c r="S170" s="144" t="s">
        <v>207</v>
      </c>
      <c r="T170" s="90"/>
      <c r="U170" s="144" t="s">
        <v>207</v>
      </c>
      <c r="V170" s="90"/>
      <c r="W170" s="144" t="s">
        <v>207</v>
      </c>
      <c r="X170" s="90"/>
      <c r="Y170" s="144" t="s">
        <v>207</v>
      </c>
      <c r="Z170" s="90"/>
      <c r="AA170" s="144" t="s">
        <v>207</v>
      </c>
      <c r="AB170" s="62"/>
      <c r="AC170" s="144" t="s">
        <v>231</v>
      </c>
      <c r="AD170" s="62" t="s">
        <v>388</v>
      </c>
      <c r="AE170" s="144" t="s">
        <v>207</v>
      </c>
      <c r="AF170" s="196" t="str">
        <f>IF(AND(O170="",Q170="",S170="",U170="",W170="",Y170="",AA170="",AC170=""),"",
IF(OR(    AND(O170&lt;&gt;"NA",O170&lt;&gt;"C",O170&lt;&gt;"NC",O170&lt;&gt;"SF",O170&lt;&gt;""),
    AND(Q170&lt;&gt;"NA",Q170&lt;&gt;"C",Q170&lt;&gt;"NC",Q170&lt;&gt;"SF",Q170&lt;&gt;""),
    AND(S170&lt;&gt;"NA",S170&lt;&gt;"C",S170&lt;&gt;"NC",S170&lt;&gt;"SF",S170&lt;&gt;""),
    AND(U170&lt;&gt;"NA",U170&lt;&gt;"C",U170&lt;&gt;"NC",U170&lt;&gt;"SF",U170&lt;&gt;""),
    AND(W170&lt;&gt;"NA",W170&lt;&gt;"C",W170&lt;&gt;"NC",W170&lt;&gt;"SF",W170&lt;&gt;""),
    AND(Y170&lt;&gt;"NA",Y170&lt;&gt;"C",Y170&lt;&gt;"NC",Y170&lt;&gt;"SF",Y170&lt;&gt;""),
    AND(AA170&lt;&gt;"NA",AA170&lt;&gt;"C",AA170&lt;&gt;"NC",AA170&lt;&gt;"SF",AA170&lt;&gt;""),
    AND(AC170&lt;&gt;"NA",AC170&lt;&gt;"C",AC170&lt;&gt;"NC",AC170&lt;&gt;"SF",AC170&lt;&gt;"")
),"FALSO",
IF(AND(O170="NA",Q170="NA",S170="NA",U170="NA",W170="NA",Y170="NA",AA170="NA",AC170="NA"),"NA",
IF(OR(O170="NC",Q170="NC",S170="NC",U170="NC",W170="NC",Y170="NC",AA170="NC",AC170="NC",
       O170="SF",Q170="SF",S170="SF",U170="SF",W170="SF",Y170="SF",AA170="SF",AC170="SF"),"NC",
IF(SUM(IF(O170="C",1,0),IF(Q170="C",1,0),IF(S170="C",1,0),IF(U170="C",1,0),IF(W170="C",1,0),IF(Y170="C",1,0),IF(AA170="C",1,0),IF(AC170="C",1,0))=1,"C","C")))))</f>
        <v>NC</v>
      </c>
      <c r="AG170" s="93" t="str">
        <f>IF(AND(AE170="C",AF170="C"),"UTILIZOU O PDA CORRETAMENTE",IF(AND(AE170="C",AF170="NC"),"UTILIZOU O PDA CORRETAMENTE. NÃO HÁ FOTOS DE TODAS AS ETAPAS",IF(AND(AE170="NC",AF170="NC"),"NÃO UTILIZOU O PDA",IF(AND(AE170="NA",AF170="NA"),"NÃO AVALIADO POR FALHA DE SINCRONISMO"))))</f>
        <v>UTILIZOU O PDA CORRETAMENTE. NÃO HÁ FOTOS DE TODAS AS ETAPAS</v>
      </c>
      <c r="AH170" s="9" t="s">
        <v>60</v>
      </c>
      <c r="AI170" s="149" t="str">
        <f>E170</f>
        <v>SÃO PAULO</v>
      </c>
      <c r="AJ170" s="150" t="s">
        <v>6</v>
      </c>
    </row>
    <row r="171" spans="1:36" ht="30" customHeight="1">
      <c r="A171" s="162" t="s">
        <v>201</v>
      </c>
      <c r="B171" s="176">
        <v>2620870825</v>
      </c>
      <c r="C171" s="176" t="s">
        <v>142</v>
      </c>
      <c r="D171" s="176" t="s">
        <v>68</v>
      </c>
      <c r="E171" s="176" t="s">
        <v>5</v>
      </c>
      <c r="F171" s="176" t="s">
        <v>962</v>
      </c>
      <c r="G171" s="176">
        <v>1789</v>
      </c>
      <c r="H171" s="176" t="s">
        <v>217</v>
      </c>
      <c r="I171" s="176" t="s">
        <v>821</v>
      </c>
      <c r="J171" s="176" t="s">
        <v>2148</v>
      </c>
      <c r="K171" s="176" t="s">
        <v>2203</v>
      </c>
      <c r="L171" s="204">
        <v>46165.415972222225</v>
      </c>
      <c r="M171" s="204">
        <v>46165.4375</v>
      </c>
      <c r="N171" s="176" t="s">
        <v>2156</v>
      </c>
      <c r="O171" s="155" t="s">
        <v>207</v>
      </c>
      <c r="P171" s="90"/>
      <c r="Q171" s="144" t="s">
        <v>207</v>
      </c>
      <c r="R171" s="90"/>
      <c r="S171" s="144" t="s">
        <v>207</v>
      </c>
      <c r="T171" s="90"/>
      <c r="U171" s="144" t="s">
        <v>207</v>
      </c>
      <c r="V171" s="90"/>
      <c r="W171" s="144" t="s">
        <v>207</v>
      </c>
      <c r="X171" s="90"/>
      <c r="Y171" s="144" t="s">
        <v>207</v>
      </c>
      <c r="Z171" s="90"/>
      <c r="AA171" s="144" t="s">
        <v>207</v>
      </c>
      <c r="AB171" s="62"/>
      <c r="AC171" s="144" t="s">
        <v>207</v>
      </c>
      <c r="AD171" s="62"/>
      <c r="AE171" s="144" t="s">
        <v>207</v>
      </c>
      <c r="AF171" s="196" t="str">
        <f>IF(AND(O171="",Q171="",S171="",U171="",W171="",Y171="",AA171="",AC171=""),"",
IF(OR(    AND(O171&lt;&gt;"NA",O171&lt;&gt;"C",O171&lt;&gt;"NC",O171&lt;&gt;"SF",O171&lt;&gt;""),
    AND(Q171&lt;&gt;"NA",Q171&lt;&gt;"C",Q171&lt;&gt;"NC",Q171&lt;&gt;"SF",Q171&lt;&gt;""),
    AND(S171&lt;&gt;"NA",S171&lt;&gt;"C",S171&lt;&gt;"NC",S171&lt;&gt;"SF",S171&lt;&gt;""),
    AND(U171&lt;&gt;"NA",U171&lt;&gt;"C",U171&lt;&gt;"NC",U171&lt;&gt;"SF",U171&lt;&gt;""),
    AND(W171&lt;&gt;"NA",W171&lt;&gt;"C",W171&lt;&gt;"NC",W171&lt;&gt;"SF",W171&lt;&gt;""),
    AND(Y171&lt;&gt;"NA",Y171&lt;&gt;"C",Y171&lt;&gt;"NC",Y171&lt;&gt;"SF",Y171&lt;&gt;""),
    AND(AA171&lt;&gt;"NA",AA171&lt;&gt;"C",AA171&lt;&gt;"NC",AA171&lt;&gt;"SF",AA171&lt;&gt;""),
    AND(AC171&lt;&gt;"NA",AC171&lt;&gt;"C",AC171&lt;&gt;"NC",AC171&lt;&gt;"SF",AC171&lt;&gt;"")
),"FALSO",
IF(AND(O171="NA",Q171="NA",S171="NA",U171="NA",W171="NA",Y171="NA",AA171="NA",AC171="NA"),"NA",
IF(OR(O171="NC",Q171="NC",S171="NC",U171="NC",W171="NC",Y171="NC",AA171="NC",AC171="NC",
       O171="SF",Q171="SF",S171="SF",U171="SF",W171="SF",Y171="SF",AA171="SF",AC171="SF"),"NC",
IF(SUM(IF(O171="C",1,0),IF(Q171="C",1,0),IF(S171="C",1,0),IF(U171="C",1,0),IF(W171="C",1,0),IF(Y171="C",1,0),IF(AA171="C",1,0),IF(AC171="C",1,0))=1,"C","C")))))</f>
        <v>C</v>
      </c>
      <c r="AG171" s="93" t="str">
        <f>IF(AND(AE171="C",AF171="C"),"UTILIZOU O PDA CORRETAMENTE",IF(AND(AE171="C",AF171="NC"),"UTILIZOU O PDA CORRETAMENTE. NÃO HÁ FOTOS DE TODAS AS ETAPAS",IF(AND(AE171="NC",AF171="NC"),"NÃO UTILIZOU O PDA",IF(AND(AE171="NA",AF171="NA"),"NÃO AVALIADO POR FALHA DE SINCRONISMO"))))</f>
        <v>UTILIZOU O PDA CORRETAMENTE</v>
      </c>
      <c r="AH171" s="9" t="s">
        <v>39</v>
      </c>
      <c r="AI171" s="149" t="str">
        <f>E171</f>
        <v>SÃO PAULO</v>
      </c>
      <c r="AJ171" s="150" t="s">
        <v>6</v>
      </c>
    </row>
    <row r="172" spans="1:36" ht="30" customHeight="1">
      <c r="A172" s="162" t="s">
        <v>201</v>
      </c>
      <c r="B172" s="176">
        <v>2691868797</v>
      </c>
      <c r="C172" s="176" t="s">
        <v>141</v>
      </c>
      <c r="D172" s="176" t="s">
        <v>68</v>
      </c>
      <c r="E172" s="176" t="s">
        <v>5</v>
      </c>
      <c r="F172" s="176" t="s">
        <v>2204</v>
      </c>
      <c r="G172" s="176">
        <v>160</v>
      </c>
      <c r="H172" s="176" t="s">
        <v>217</v>
      </c>
      <c r="I172" s="176" t="s">
        <v>1291</v>
      </c>
      <c r="J172" s="176" t="s">
        <v>2150</v>
      </c>
      <c r="K172" s="176" t="s">
        <v>2205</v>
      </c>
      <c r="L172" s="204">
        <v>46058.435416666667</v>
      </c>
      <c r="M172" s="204">
        <v>46058.461111111108</v>
      </c>
      <c r="N172" s="176" t="s">
        <v>2156</v>
      </c>
      <c r="O172" s="155" t="s">
        <v>207</v>
      </c>
      <c r="P172" s="90"/>
      <c r="Q172" s="144" t="s">
        <v>207</v>
      </c>
      <c r="R172" s="90"/>
      <c r="S172" s="144" t="s">
        <v>207</v>
      </c>
      <c r="T172" s="90"/>
      <c r="U172" s="144" t="s">
        <v>207</v>
      </c>
      <c r="V172" s="90"/>
      <c r="W172" s="144" t="s">
        <v>207</v>
      </c>
      <c r="X172" s="90"/>
      <c r="Y172" s="144" t="s">
        <v>207</v>
      </c>
      <c r="Z172" s="90"/>
      <c r="AA172" s="144" t="s">
        <v>207</v>
      </c>
      <c r="AB172" s="90"/>
      <c r="AC172" s="144" t="s">
        <v>231</v>
      </c>
      <c r="AD172" s="90" t="s">
        <v>388</v>
      </c>
      <c r="AE172" s="144" t="s">
        <v>207</v>
      </c>
      <c r="AF172" s="196" t="str">
        <f>IF(AND(O172="",Q172="",S172="",U172="",W172="",Y172="",AA172="",AC172=""),"",
IF(OR(    AND(O172&lt;&gt;"NA",O172&lt;&gt;"C",O172&lt;&gt;"NC",O172&lt;&gt;"SF",O172&lt;&gt;""),
    AND(Q172&lt;&gt;"NA",Q172&lt;&gt;"C",Q172&lt;&gt;"NC",Q172&lt;&gt;"SF",Q172&lt;&gt;""),
    AND(S172&lt;&gt;"NA",S172&lt;&gt;"C",S172&lt;&gt;"NC",S172&lt;&gt;"SF",S172&lt;&gt;""),
    AND(U172&lt;&gt;"NA",U172&lt;&gt;"C",U172&lt;&gt;"NC",U172&lt;&gt;"SF",U172&lt;&gt;""),
    AND(W172&lt;&gt;"NA",W172&lt;&gt;"C",W172&lt;&gt;"NC",W172&lt;&gt;"SF",W172&lt;&gt;""),
    AND(Y172&lt;&gt;"NA",Y172&lt;&gt;"C",Y172&lt;&gt;"NC",Y172&lt;&gt;"SF",Y172&lt;&gt;""),
    AND(AA172&lt;&gt;"NA",AA172&lt;&gt;"C",AA172&lt;&gt;"NC",AA172&lt;&gt;"SF",AA172&lt;&gt;""),
    AND(AC172&lt;&gt;"NA",AC172&lt;&gt;"C",AC172&lt;&gt;"NC",AC172&lt;&gt;"SF",AC172&lt;&gt;"")
),"FALSO",
IF(AND(O172="NA",Q172="NA",S172="NA",U172="NA",W172="NA",Y172="NA",AA172="NA",AC172="NA"),"NA",
IF(OR(O172="NC",Q172="NC",S172="NC",U172="NC",W172="NC",Y172="NC",AA172="NC",AC172="NC",
       O172="SF",Q172="SF",S172="SF",U172="SF",W172="SF",Y172="SF",AA172="SF",AC172="SF"),"NC",
IF(SUM(IF(O172="C",1,0),IF(Q172="C",1,0),IF(S172="C",1,0),IF(U172="C",1,0),IF(W172="C",1,0),IF(Y172="C",1,0),IF(AA172="C",1,0),IF(AC172="C",1,0))=1,"C","C")))))</f>
        <v>NC</v>
      </c>
      <c r="AG172" s="93" t="str">
        <f>IF(AND(AE172="C",AF172="C"),"UTILIZOU O PDA CORRETAMENTE",IF(AND(AE172="C",AF172="NC"),"UTILIZOU O PDA CORRETAMENTE. NÃO HÁ FOTOS DE TODAS AS ETAPAS",IF(AND(AE172="NC",AF172="NC"),"NÃO UTILIZOU O PDA",IF(AND(AE172="NA",AF172="NA"),"NÃO AVALIADO POR FALHA DE SINCRONISMO"))))</f>
        <v>UTILIZOU O PDA CORRETAMENTE. NÃO HÁ FOTOS DE TODAS AS ETAPAS</v>
      </c>
      <c r="AH172" s="9" t="s">
        <v>39</v>
      </c>
      <c r="AI172" s="149" t="str">
        <f>E172</f>
        <v>SÃO PAULO</v>
      </c>
      <c r="AJ172" s="150" t="s">
        <v>6</v>
      </c>
    </row>
    <row r="173" spans="1:36" ht="30" customHeight="1">
      <c r="A173" s="162" t="s">
        <v>201</v>
      </c>
      <c r="B173" s="176">
        <v>2693169202</v>
      </c>
      <c r="C173" s="176" t="s">
        <v>141</v>
      </c>
      <c r="D173" s="176" t="s">
        <v>68</v>
      </c>
      <c r="E173" s="176" t="s">
        <v>5</v>
      </c>
      <c r="F173" s="176" t="s">
        <v>2206</v>
      </c>
      <c r="G173" s="176">
        <v>137</v>
      </c>
      <c r="H173" s="176"/>
      <c r="I173" s="176" t="s">
        <v>971</v>
      </c>
      <c r="J173" s="176" t="s">
        <v>2150</v>
      </c>
      <c r="K173" s="176"/>
      <c r="L173" s="204">
        <v>46156.423611111109</v>
      </c>
      <c r="M173" s="204">
        <v>46156.436111111114</v>
      </c>
      <c r="N173" s="176" t="s">
        <v>2156</v>
      </c>
      <c r="O173" s="155" t="s">
        <v>207</v>
      </c>
      <c r="P173" s="90"/>
      <c r="Q173" s="144" t="s">
        <v>207</v>
      </c>
      <c r="R173" s="90"/>
      <c r="S173" s="144" t="s">
        <v>207</v>
      </c>
      <c r="T173" s="90"/>
      <c r="U173" s="144" t="s">
        <v>207</v>
      </c>
      <c r="V173" s="90"/>
      <c r="W173" s="144" t="s">
        <v>207</v>
      </c>
      <c r="X173" s="90"/>
      <c r="Y173" s="144" t="s">
        <v>207</v>
      </c>
      <c r="Z173" s="90"/>
      <c r="AA173" s="144" t="s">
        <v>207</v>
      </c>
      <c r="AB173" s="62"/>
      <c r="AC173" s="144" t="s">
        <v>207</v>
      </c>
      <c r="AD173" s="62"/>
      <c r="AE173" s="144" t="s">
        <v>207</v>
      </c>
      <c r="AF173" s="196" t="str">
        <f>IF(AND(O173="",Q173="",S173="",U173="",W173="",Y173="",AA173="",AC173=""),"",
IF(OR(    AND(O173&lt;&gt;"NA",O173&lt;&gt;"C",O173&lt;&gt;"NC",O173&lt;&gt;"SF",O173&lt;&gt;""),
    AND(Q173&lt;&gt;"NA",Q173&lt;&gt;"C",Q173&lt;&gt;"NC",Q173&lt;&gt;"SF",Q173&lt;&gt;""),
    AND(S173&lt;&gt;"NA",S173&lt;&gt;"C",S173&lt;&gt;"NC",S173&lt;&gt;"SF",S173&lt;&gt;""),
    AND(U173&lt;&gt;"NA",U173&lt;&gt;"C",U173&lt;&gt;"NC",U173&lt;&gt;"SF",U173&lt;&gt;""),
    AND(W173&lt;&gt;"NA",W173&lt;&gt;"C",W173&lt;&gt;"NC",W173&lt;&gt;"SF",W173&lt;&gt;""),
    AND(Y173&lt;&gt;"NA",Y173&lt;&gt;"C",Y173&lt;&gt;"NC",Y173&lt;&gt;"SF",Y173&lt;&gt;""),
    AND(AA173&lt;&gt;"NA",AA173&lt;&gt;"C",AA173&lt;&gt;"NC",AA173&lt;&gt;"SF",AA173&lt;&gt;""),
    AND(AC173&lt;&gt;"NA",AC173&lt;&gt;"C",AC173&lt;&gt;"NC",AC173&lt;&gt;"SF",AC173&lt;&gt;"")
),"FALSO",
IF(AND(O173="NA",Q173="NA",S173="NA",U173="NA",W173="NA",Y173="NA",AA173="NA",AC173="NA"),"NA",
IF(OR(O173="NC",Q173="NC",S173="NC",U173="NC",W173="NC",Y173="NC",AA173="NC",AC173="NC",
       O173="SF",Q173="SF",S173="SF",U173="SF",W173="SF",Y173="SF",AA173="SF",AC173="SF"),"NC",
IF(SUM(IF(O173="C",1,0),IF(Q173="C",1,0),IF(S173="C",1,0),IF(U173="C",1,0),IF(W173="C",1,0),IF(Y173="C",1,0),IF(AA173="C",1,0),IF(AC173="C",1,0))=1,"C","C")))))</f>
        <v>C</v>
      </c>
      <c r="AG173" s="93" t="str">
        <f>IF(AND(AE173="C",AF173="C"),"UTILIZOU O PDA CORRETAMENTE",IF(AND(AE173="C",AF173="NC"),"UTILIZOU O PDA CORRETAMENTE. NÃO HÁ FOTOS DE TODAS AS ETAPAS",IF(AND(AE173="NC",AF173="NC"),"NÃO UTILIZOU O PDA",IF(AND(AE173="NA",AF173="NA"),"NÃO AVALIADO POR FALHA DE SINCRONISMO"))))</f>
        <v>UTILIZOU O PDA CORRETAMENTE</v>
      </c>
      <c r="AH173" s="9" t="s">
        <v>39</v>
      </c>
      <c r="AI173" s="149" t="str">
        <f>E173</f>
        <v>SÃO PAULO</v>
      </c>
      <c r="AJ173" s="150" t="s">
        <v>6</v>
      </c>
    </row>
    <row r="174" spans="1:36" ht="30" customHeight="1">
      <c r="A174" s="162" t="s">
        <v>201</v>
      </c>
      <c r="B174" s="176">
        <v>2621102090</v>
      </c>
      <c r="C174" s="176" t="s">
        <v>139</v>
      </c>
      <c r="D174" s="176" t="s">
        <v>68</v>
      </c>
      <c r="E174" s="176" t="s">
        <v>5</v>
      </c>
      <c r="F174" s="176" t="s">
        <v>1417</v>
      </c>
      <c r="G174" s="176">
        <v>97</v>
      </c>
      <c r="H174" s="176" t="s">
        <v>217</v>
      </c>
      <c r="I174" s="176" t="s">
        <v>671</v>
      </c>
      <c r="J174" s="176" t="s">
        <v>2150</v>
      </c>
      <c r="K174" s="176" t="s">
        <v>217</v>
      </c>
      <c r="L174" s="204">
        <v>46164.507638888892</v>
      </c>
      <c r="M174" s="204">
        <v>46164.522916666669</v>
      </c>
      <c r="N174" s="176" t="s">
        <v>2149</v>
      </c>
      <c r="O174" s="154" t="s">
        <v>207</v>
      </c>
      <c r="P174" s="90"/>
      <c r="Q174" s="144" t="s">
        <v>231</v>
      </c>
      <c r="R174" s="90" t="s">
        <v>2207</v>
      </c>
      <c r="S174" s="144" t="s">
        <v>207</v>
      </c>
      <c r="T174" s="90"/>
      <c r="U174" s="144" t="s">
        <v>207</v>
      </c>
      <c r="V174" s="90"/>
      <c r="W174" s="144" t="s">
        <v>207</v>
      </c>
      <c r="X174" s="90"/>
      <c r="Y174" s="144" t="s">
        <v>207</v>
      </c>
      <c r="Z174" s="90"/>
      <c r="AA174" s="144" t="s">
        <v>207</v>
      </c>
      <c r="AB174" s="62"/>
      <c r="AC174" s="144" t="s">
        <v>207</v>
      </c>
      <c r="AD174" s="62"/>
      <c r="AE174" s="144" t="s">
        <v>207</v>
      </c>
      <c r="AF174" s="196" t="str">
        <f>IF(AND(O174="",Q174="",S174="",U174="",W174="",Y174="",AA174="",AC174=""),"",
IF(OR(    AND(O174&lt;&gt;"NA",O174&lt;&gt;"C",O174&lt;&gt;"NC",O174&lt;&gt;"SF",O174&lt;&gt;""),
    AND(Q174&lt;&gt;"NA",Q174&lt;&gt;"C",Q174&lt;&gt;"NC",Q174&lt;&gt;"SF",Q174&lt;&gt;""),
    AND(S174&lt;&gt;"NA",S174&lt;&gt;"C",S174&lt;&gt;"NC",S174&lt;&gt;"SF",S174&lt;&gt;""),
    AND(U174&lt;&gt;"NA",U174&lt;&gt;"C",U174&lt;&gt;"NC",U174&lt;&gt;"SF",U174&lt;&gt;""),
    AND(W174&lt;&gt;"NA",W174&lt;&gt;"C",W174&lt;&gt;"NC",W174&lt;&gt;"SF",W174&lt;&gt;""),
    AND(Y174&lt;&gt;"NA",Y174&lt;&gt;"C",Y174&lt;&gt;"NC",Y174&lt;&gt;"SF",Y174&lt;&gt;""),
    AND(AA174&lt;&gt;"NA",AA174&lt;&gt;"C",AA174&lt;&gt;"NC",AA174&lt;&gt;"SF",AA174&lt;&gt;""),
    AND(AC174&lt;&gt;"NA",AC174&lt;&gt;"C",AC174&lt;&gt;"NC",AC174&lt;&gt;"SF",AC174&lt;&gt;"")
),"FALSO",
IF(AND(O174="NA",Q174="NA",S174="NA",U174="NA",W174="NA",Y174="NA",AA174="NA",AC174="NA"),"NA",
IF(OR(O174="NC",Q174="NC",S174="NC",U174="NC",W174="NC",Y174="NC",AA174="NC",AC174="NC",
       O174="SF",Q174="SF",S174="SF",U174="SF",W174="SF",Y174="SF",AA174="SF",AC174="SF"),"NC",
IF(SUM(IF(O174="C",1,0),IF(Q174="C",1,0),IF(S174="C",1,0),IF(U174="C",1,0),IF(W174="C",1,0),IF(Y174="C",1,0),IF(AA174="C",1,0),IF(AC174="C",1,0))=1,"C","C")))))</f>
        <v>NC</v>
      </c>
      <c r="AG174" s="93" t="str">
        <f>IF(AND(AE174="C",AF174="C"),"UTILIZOU O PDA CORRETAMENTE",IF(AND(AE174="C",AF174="NC"),"UTILIZOU O PDA CORRETAMENTE. NÃO HÁ FOTOS DE TODAS AS ETAPAS",IF(AND(AE174="NC",AF174="NC"),"NÃO UTILIZOU O PDA",IF(AND(AE174="NA",AF174="NA"),"NÃO AVALIADO POR FALHA DE SINCRONISMO"))))</f>
        <v>UTILIZOU O PDA CORRETAMENTE. NÃO HÁ FOTOS DE TODAS AS ETAPAS</v>
      </c>
      <c r="AH174" s="9" t="s">
        <v>60</v>
      </c>
      <c r="AI174" s="149" t="str">
        <f>E174</f>
        <v>SÃO PAULO</v>
      </c>
      <c r="AJ174" s="150" t="s">
        <v>6</v>
      </c>
    </row>
    <row r="175" spans="1:36" ht="30" customHeight="1">
      <c r="A175" s="162" t="s">
        <v>201</v>
      </c>
      <c r="B175" s="176">
        <v>2618485399</v>
      </c>
      <c r="C175" s="176" t="s">
        <v>141</v>
      </c>
      <c r="D175" s="176" t="s">
        <v>68</v>
      </c>
      <c r="E175" s="176" t="s">
        <v>5</v>
      </c>
      <c r="F175" s="176" t="s">
        <v>1511</v>
      </c>
      <c r="G175" s="176">
        <v>61</v>
      </c>
      <c r="H175" s="176"/>
      <c r="I175" s="176" t="s">
        <v>427</v>
      </c>
      <c r="J175" s="176" t="s">
        <v>2150</v>
      </c>
      <c r="K175" s="176"/>
      <c r="L175" s="204">
        <v>46239.46597222222</v>
      </c>
      <c r="M175" s="204">
        <v>46239.474999999999</v>
      </c>
      <c r="N175" s="176" t="s">
        <v>2149</v>
      </c>
      <c r="O175" s="155" t="s">
        <v>207</v>
      </c>
      <c r="P175" s="90"/>
      <c r="Q175" s="144" t="s">
        <v>207</v>
      </c>
      <c r="R175" s="90"/>
      <c r="S175" s="144" t="s">
        <v>230</v>
      </c>
      <c r="T175" s="90"/>
      <c r="U175" s="144" t="s">
        <v>207</v>
      </c>
      <c r="V175" s="90"/>
      <c r="W175" s="144" t="s">
        <v>207</v>
      </c>
      <c r="X175" s="90"/>
      <c r="Y175" s="144" t="s">
        <v>207</v>
      </c>
      <c r="Z175" s="90"/>
      <c r="AA175" s="144" t="s">
        <v>230</v>
      </c>
      <c r="AB175" s="62"/>
      <c r="AC175" s="144" t="s">
        <v>231</v>
      </c>
      <c r="AD175" s="62" t="s">
        <v>388</v>
      </c>
      <c r="AE175" s="144" t="s">
        <v>207</v>
      </c>
      <c r="AF175" s="196" t="str">
        <f>IF(AND(O175="",Q175="",S175="",U175="",W175="",Y175="",AA175="",AC175=""),"",
IF(OR(    AND(O175&lt;&gt;"NA",O175&lt;&gt;"C",O175&lt;&gt;"NC",O175&lt;&gt;"SF",O175&lt;&gt;""),
    AND(Q175&lt;&gt;"NA",Q175&lt;&gt;"C",Q175&lt;&gt;"NC",Q175&lt;&gt;"SF",Q175&lt;&gt;""),
    AND(S175&lt;&gt;"NA",S175&lt;&gt;"C",S175&lt;&gt;"NC",S175&lt;&gt;"SF",S175&lt;&gt;""),
    AND(U175&lt;&gt;"NA",U175&lt;&gt;"C",U175&lt;&gt;"NC",U175&lt;&gt;"SF",U175&lt;&gt;""),
    AND(W175&lt;&gt;"NA",W175&lt;&gt;"C",W175&lt;&gt;"NC",W175&lt;&gt;"SF",W175&lt;&gt;""),
    AND(Y175&lt;&gt;"NA",Y175&lt;&gt;"C",Y175&lt;&gt;"NC",Y175&lt;&gt;"SF",Y175&lt;&gt;""),
    AND(AA175&lt;&gt;"NA",AA175&lt;&gt;"C",AA175&lt;&gt;"NC",AA175&lt;&gt;"SF",AA175&lt;&gt;""),
    AND(AC175&lt;&gt;"NA",AC175&lt;&gt;"C",AC175&lt;&gt;"NC",AC175&lt;&gt;"SF",AC175&lt;&gt;"")
),"FALSO",
IF(AND(O175="NA",Q175="NA",S175="NA",U175="NA",W175="NA",Y175="NA",AA175="NA",AC175="NA"),"NA",
IF(OR(O175="NC",Q175="NC",S175="NC",U175="NC",W175="NC",Y175="NC",AA175="NC",AC175="NC",
       O175="SF",Q175="SF",S175="SF",U175="SF",W175="SF",Y175="SF",AA175="SF",AC175="SF"),"NC",
IF(SUM(IF(O175="C",1,0),IF(Q175="C",1,0),IF(S175="C",1,0),IF(U175="C",1,0),IF(W175="C",1,0),IF(Y175="C",1,0),IF(AA175="C",1,0),IF(AC175="C",1,0))=1,"C","C")))))</f>
        <v>NC</v>
      </c>
      <c r="AG175" s="93" t="str">
        <f>IF(AND(AE175="C",AF175="C"),"UTILIZOU O PDA CORRETAMENTE",IF(AND(AE175="C",AF175="NC"),"UTILIZOU O PDA CORRETAMENTE. NÃO HÁ FOTOS DE TODAS AS ETAPAS",IF(AND(AE175="NC",AF175="NC"),"NÃO UTILIZOU O PDA",IF(AND(AE175="NA",AF175="NA"),"NÃO AVALIADO POR FALHA DE SINCRONISMO"))))</f>
        <v>UTILIZOU O PDA CORRETAMENTE. NÃO HÁ FOTOS DE TODAS AS ETAPAS</v>
      </c>
      <c r="AH175" s="9" t="s">
        <v>60</v>
      </c>
      <c r="AI175" s="149" t="str">
        <f>E175</f>
        <v>SÃO PAULO</v>
      </c>
      <c r="AJ175" s="150" t="s">
        <v>6</v>
      </c>
    </row>
    <row r="176" spans="1:36" ht="30" customHeight="1">
      <c r="A176" s="162" t="s">
        <v>201</v>
      </c>
      <c r="B176" s="176">
        <v>2620797498</v>
      </c>
      <c r="C176" s="176" t="s">
        <v>141</v>
      </c>
      <c r="D176" s="176" t="s">
        <v>68</v>
      </c>
      <c r="E176" s="176" t="s">
        <v>5</v>
      </c>
      <c r="F176" s="176" t="s">
        <v>1378</v>
      </c>
      <c r="G176" s="176">
        <v>1021</v>
      </c>
      <c r="H176" s="176" t="s">
        <v>217</v>
      </c>
      <c r="I176" s="176" t="s">
        <v>241</v>
      </c>
      <c r="J176" s="176" t="s">
        <v>2150</v>
      </c>
      <c r="K176" s="176" t="s">
        <v>217</v>
      </c>
      <c r="L176" s="204">
        <v>46162.461805555555</v>
      </c>
      <c r="M176" s="204">
        <v>46162.473611111112</v>
      </c>
      <c r="N176" s="176" t="s">
        <v>2149</v>
      </c>
      <c r="O176" s="155" t="s">
        <v>207</v>
      </c>
      <c r="P176" s="90"/>
      <c r="Q176" s="144" t="s">
        <v>207</v>
      </c>
      <c r="R176" s="90"/>
      <c r="S176" s="144" t="s">
        <v>207</v>
      </c>
      <c r="T176" s="90"/>
      <c r="U176" s="144" t="s">
        <v>207</v>
      </c>
      <c r="V176" s="90"/>
      <c r="W176" s="144" t="s">
        <v>207</v>
      </c>
      <c r="X176" s="90"/>
      <c r="Y176" s="144" t="s">
        <v>207</v>
      </c>
      <c r="Z176" s="90"/>
      <c r="AA176" s="144" t="s">
        <v>230</v>
      </c>
      <c r="AB176" s="62"/>
      <c r="AC176" s="144" t="s">
        <v>207</v>
      </c>
      <c r="AD176" s="62"/>
      <c r="AE176" s="144" t="s">
        <v>207</v>
      </c>
      <c r="AF176" s="196" t="str">
        <f>IF(AND(O176="",Q176="",S176="",U176="",W176="",Y176="",AA176="",AC176=""),"",
IF(OR(    AND(O176&lt;&gt;"NA",O176&lt;&gt;"C",O176&lt;&gt;"NC",O176&lt;&gt;"SF",O176&lt;&gt;""),
    AND(Q176&lt;&gt;"NA",Q176&lt;&gt;"C",Q176&lt;&gt;"NC",Q176&lt;&gt;"SF",Q176&lt;&gt;""),
    AND(S176&lt;&gt;"NA",S176&lt;&gt;"C",S176&lt;&gt;"NC",S176&lt;&gt;"SF",S176&lt;&gt;""),
    AND(U176&lt;&gt;"NA",U176&lt;&gt;"C",U176&lt;&gt;"NC",U176&lt;&gt;"SF",U176&lt;&gt;""),
    AND(W176&lt;&gt;"NA",W176&lt;&gt;"C",W176&lt;&gt;"NC",W176&lt;&gt;"SF",W176&lt;&gt;""),
    AND(Y176&lt;&gt;"NA",Y176&lt;&gt;"C",Y176&lt;&gt;"NC",Y176&lt;&gt;"SF",Y176&lt;&gt;""),
    AND(AA176&lt;&gt;"NA",AA176&lt;&gt;"C",AA176&lt;&gt;"NC",AA176&lt;&gt;"SF",AA176&lt;&gt;""),
    AND(AC176&lt;&gt;"NA",AC176&lt;&gt;"C",AC176&lt;&gt;"NC",AC176&lt;&gt;"SF",AC176&lt;&gt;"")
),"FALSO",
IF(AND(O176="NA",Q176="NA",S176="NA",U176="NA",W176="NA",Y176="NA",AA176="NA",AC176="NA"),"NA",
IF(OR(O176="NC",Q176="NC",S176="NC",U176="NC",W176="NC",Y176="NC",AA176="NC",AC176="NC",
       O176="SF",Q176="SF",S176="SF",U176="SF",W176="SF",Y176="SF",AA176="SF",AC176="SF"),"NC",
IF(SUM(IF(O176="C",1,0),IF(Q176="C",1,0),IF(S176="C",1,0),IF(U176="C",1,0),IF(W176="C",1,0),IF(Y176="C",1,0),IF(AA176="C",1,0),IF(AC176="C",1,0))=1,"C","C")))))</f>
        <v>NC</v>
      </c>
      <c r="AG176" s="93" t="str">
        <f>IF(AND(AE176="C",AF176="C"),"UTILIZOU O PDA CORRETAMENTE",IF(AND(AE176="C",AF176="NC"),"UTILIZOU O PDA CORRETAMENTE. NÃO HÁ FOTOS DE TODAS AS ETAPAS",IF(AND(AE176="NC",AF176="NC"),"NÃO UTILIZOU O PDA",IF(AND(AE176="NA",AF176="NA"),"NÃO AVALIADO POR FALHA DE SINCRONISMO"))))</f>
        <v>UTILIZOU O PDA CORRETAMENTE. NÃO HÁ FOTOS DE TODAS AS ETAPAS</v>
      </c>
      <c r="AH176" s="9" t="s">
        <v>60</v>
      </c>
      <c r="AI176" s="149" t="str">
        <f>E176</f>
        <v>SÃO PAULO</v>
      </c>
      <c r="AJ176" s="150" t="s">
        <v>6</v>
      </c>
    </row>
    <row r="177" spans="1:36" ht="30" customHeight="1">
      <c r="A177" s="162" t="s">
        <v>201</v>
      </c>
      <c r="B177" s="176">
        <v>2692341429</v>
      </c>
      <c r="C177" s="176" t="s">
        <v>141</v>
      </c>
      <c r="D177" s="176" t="s">
        <v>68</v>
      </c>
      <c r="E177" s="176" t="s">
        <v>5</v>
      </c>
      <c r="F177" s="176" t="s">
        <v>726</v>
      </c>
      <c r="G177" s="176">
        <v>26</v>
      </c>
      <c r="H177" s="176"/>
      <c r="I177" s="176" t="s">
        <v>332</v>
      </c>
      <c r="J177" s="176" t="s">
        <v>2150</v>
      </c>
      <c r="K177" s="176" t="s">
        <v>2208</v>
      </c>
      <c r="L177" s="204">
        <v>46239.333333333336</v>
      </c>
      <c r="M177" s="204">
        <v>46239.34375</v>
      </c>
      <c r="N177" s="176" t="s">
        <v>2151</v>
      </c>
      <c r="O177" s="154" t="s">
        <v>62</v>
      </c>
      <c r="P177" s="90"/>
      <c r="Q177" s="144" t="s">
        <v>62</v>
      </c>
      <c r="R177" s="90"/>
      <c r="S177" s="144" t="s">
        <v>62</v>
      </c>
      <c r="T177" s="90"/>
      <c r="U177" s="144" t="s">
        <v>62</v>
      </c>
      <c r="V177" s="90"/>
      <c r="W177" s="144" t="s">
        <v>62</v>
      </c>
      <c r="X177" s="90"/>
      <c r="Y177" s="144" t="s">
        <v>62</v>
      </c>
      <c r="Z177" s="90"/>
      <c r="AA177" s="144" t="s">
        <v>62</v>
      </c>
      <c r="AB177" s="62"/>
      <c r="AC177" s="144" t="s">
        <v>62</v>
      </c>
      <c r="AD177" s="62"/>
      <c r="AE177" s="144" t="s">
        <v>62</v>
      </c>
      <c r="AF177" s="196" t="str">
        <f>IF(AND(O177="",Q177="",S177="",U177="",W177="",Y177="",AA177="",AC177=""),"",
IF(OR(    AND(O177&lt;&gt;"NA",O177&lt;&gt;"C",O177&lt;&gt;"NC",O177&lt;&gt;"SF",O177&lt;&gt;""),
    AND(Q177&lt;&gt;"NA",Q177&lt;&gt;"C",Q177&lt;&gt;"NC",Q177&lt;&gt;"SF",Q177&lt;&gt;""),
    AND(S177&lt;&gt;"NA",S177&lt;&gt;"C",S177&lt;&gt;"NC",S177&lt;&gt;"SF",S177&lt;&gt;""),
    AND(U177&lt;&gt;"NA",U177&lt;&gt;"C",U177&lt;&gt;"NC",U177&lt;&gt;"SF",U177&lt;&gt;""),
    AND(W177&lt;&gt;"NA",W177&lt;&gt;"C",W177&lt;&gt;"NC",W177&lt;&gt;"SF",W177&lt;&gt;""),
    AND(Y177&lt;&gt;"NA",Y177&lt;&gt;"C",Y177&lt;&gt;"NC",Y177&lt;&gt;"SF",Y177&lt;&gt;""),
    AND(AA177&lt;&gt;"NA",AA177&lt;&gt;"C",AA177&lt;&gt;"NC",AA177&lt;&gt;"SF",AA177&lt;&gt;""),
    AND(AC177&lt;&gt;"NA",AC177&lt;&gt;"C",AC177&lt;&gt;"NC",AC177&lt;&gt;"SF",AC177&lt;&gt;"")
),"FALSO",
IF(AND(O177="NA",Q177="NA",S177="NA",U177="NA",W177="NA",Y177="NA",AA177="NA",AC177="NA"),"NA",
IF(OR(O177="NC",Q177="NC",S177="NC",U177="NC",W177="NC",Y177="NC",AA177="NC",AC177="NC",
       O177="SF",Q177="SF",S177="SF",U177="SF",W177="SF",Y177="SF",AA177="SF",AC177="SF"),"NC",
IF(SUM(IF(O177="C",1,0),IF(Q177="C",1,0),IF(S177="C",1,0),IF(U177="C",1,0),IF(W177="C",1,0),IF(Y177="C",1,0),IF(AA177="C",1,0),IF(AC177="C",1,0))=1,"C","C")))))</f>
        <v>NA</v>
      </c>
      <c r="AG177" s="93" t="str">
        <f>IF(AND(AE177="C",AF177="C"),"UTILIZOU O PDA CORRETAMENTE",IF(AND(AE177="C",AF177="NC"),"UTILIZOU O PDA CORRETAMENTE. NÃO HÁ FOTOS DE TODAS AS ETAPAS",IF(AND(AE177="NC",AF177="NC"),"NÃO UTILIZOU O PDA",IF(AND(AE177="NA",AF177="NA"),"NÃO AVALIADO POR FALHA DE SINCRONISMO"))))</f>
        <v>NÃO AVALIADO POR FALHA DE SINCRONISMO</v>
      </c>
      <c r="AH177" s="9" t="s">
        <v>60</v>
      </c>
      <c r="AI177" s="149" t="str">
        <f>E177</f>
        <v>SÃO PAULO</v>
      </c>
      <c r="AJ177" s="150" t="s">
        <v>6</v>
      </c>
    </row>
    <row r="178" spans="1:36" ht="30" customHeight="1">
      <c r="A178" s="162" t="s">
        <v>201</v>
      </c>
      <c r="B178" s="176">
        <v>2619843724</v>
      </c>
      <c r="C178" s="176" t="s">
        <v>142</v>
      </c>
      <c r="D178" s="176" t="s">
        <v>68</v>
      </c>
      <c r="E178" s="176" t="s">
        <v>5</v>
      </c>
      <c r="F178" s="176" t="s">
        <v>724</v>
      </c>
      <c r="G178" s="176">
        <v>288</v>
      </c>
      <c r="H178" s="176" t="s">
        <v>210</v>
      </c>
      <c r="I178" s="176" t="s">
        <v>254</v>
      </c>
      <c r="J178" s="176" t="s">
        <v>2148</v>
      </c>
      <c r="K178" s="176"/>
      <c r="L178" s="204">
        <v>46156.648611111108</v>
      </c>
      <c r="M178" s="204">
        <v>46156.660416666666</v>
      </c>
      <c r="N178" s="176" t="s">
        <v>2149</v>
      </c>
      <c r="O178" s="155" t="s">
        <v>207</v>
      </c>
      <c r="P178" s="90"/>
      <c r="Q178" s="144" t="s">
        <v>231</v>
      </c>
      <c r="R178" s="90" t="s">
        <v>1014</v>
      </c>
      <c r="S178" s="144" t="s">
        <v>207</v>
      </c>
      <c r="T178" s="90"/>
      <c r="U178" s="144" t="s">
        <v>207</v>
      </c>
      <c r="V178" s="90"/>
      <c r="W178" s="144" t="s">
        <v>207</v>
      </c>
      <c r="X178" s="90"/>
      <c r="Y178" s="144" t="s">
        <v>207</v>
      </c>
      <c r="Z178" s="90"/>
      <c r="AA178" s="144" t="s">
        <v>207</v>
      </c>
      <c r="AB178" s="62"/>
      <c r="AC178" s="144" t="s">
        <v>207</v>
      </c>
      <c r="AD178" s="62"/>
      <c r="AE178" s="144" t="s">
        <v>207</v>
      </c>
      <c r="AF178" s="196" t="str">
        <f>IF(AND(O178="",Q178="",S178="",U178="",W178="",Y178="",AA178="",AC178=""),"",
IF(OR(    AND(O178&lt;&gt;"NA",O178&lt;&gt;"C",O178&lt;&gt;"NC",O178&lt;&gt;"SF",O178&lt;&gt;""),
    AND(Q178&lt;&gt;"NA",Q178&lt;&gt;"C",Q178&lt;&gt;"NC",Q178&lt;&gt;"SF",Q178&lt;&gt;""),
    AND(S178&lt;&gt;"NA",S178&lt;&gt;"C",S178&lt;&gt;"NC",S178&lt;&gt;"SF",S178&lt;&gt;""),
    AND(U178&lt;&gt;"NA",U178&lt;&gt;"C",U178&lt;&gt;"NC",U178&lt;&gt;"SF",U178&lt;&gt;""),
    AND(W178&lt;&gt;"NA",W178&lt;&gt;"C",W178&lt;&gt;"NC",W178&lt;&gt;"SF",W178&lt;&gt;""),
    AND(Y178&lt;&gt;"NA",Y178&lt;&gt;"C",Y178&lt;&gt;"NC",Y178&lt;&gt;"SF",Y178&lt;&gt;""),
    AND(AA178&lt;&gt;"NA",AA178&lt;&gt;"C",AA178&lt;&gt;"NC",AA178&lt;&gt;"SF",AA178&lt;&gt;""),
    AND(AC178&lt;&gt;"NA",AC178&lt;&gt;"C",AC178&lt;&gt;"NC",AC178&lt;&gt;"SF",AC178&lt;&gt;"")
),"FALSO",
IF(AND(O178="NA",Q178="NA",S178="NA",U178="NA",W178="NA",Y178="NA",AA178="NA",AC178="NA"),"NA",
IF(OR(O178="NC",Q178="NC",S178="NC",U178="NC",W178="NC",Y178="NC",AA178="NC",AC178="NC",
       O178="SF",Q178="SF",S178="SF",U178="SF",W178="SF",Y178="SF",AA178="SF",AC178="SF"),"NC",
IF(SUM(IF(O178="C",1,0),IF(Q178="C",1,0),IF(S178="C",1,0),IF(U178="C",1,0),IF(W178="C",1,0),IF(Y178="C",1,0),IF(AA178="C",1,0),IF(AC178="C",1,0))=1,"C","C")))))</f>
        <v>NC</v>
      </c>
      <c r="AG178" s="93" t="str">
        <f>IF(AND(AE178="C",AF178="C"),"UTILIZOU O PDA CORRETAMENTE",IF(AND(AE178="C",AF178="NC"),"UTILIZOU O PDA CORRETAMENTE. NÃO HÁ FOTOS DE TODAS AS ETAPAS",IF(AND(AE178="NC",AF178="NC"),"NÃO UTILIZOU O PDA",IF(AND(AE178="NA",AF178="NA"),"NÃO AVALIADO POR FALHA DE SINCRONISMO"))))</f>
        <v>UTILIZOU O PDA CORRETAMENTE. NÃO HÁ FOTOS DE TODAS AS ETAPAS</v>
      </c>
      <c r="AH178" s="9" t="s">
        <v>60</v>
      </c>
      <c r="AI178" s="149" t="str">
        <f>E178</f>
        <v>SÃO PAULO</v>
      </c>
      <c r="AJ178" s="150" t="s">
        <v>6</v>
      </c>
    </row>
    <row r="179" spans="1:36" ht="30" customHeight="1">
      <c r="A179" s="162" t="s">
        <v>201</v>
      </c>
      <c r="B179" s="176">
        <v>2617781177</v>
      </c>
      <c r="C179" s="176" t="s">
        <v>142</v>
      </c>
      <c r="D179" s="176" t="s">
        <v>68</v>
      </c>
      <c r="E179" s="176" t="s">
        <v>5</v>
      </c>
      <c r="F179" s="176" t="s">
        <v>487</v>
      </c>
      <c r="G179" s="176">
        <v>80</v>
      </c>
      <c r="H179" s="176" t="s">
        <v>208</v>
      </c>
      <c r="I179" s="176" t="s">
        <v>6</v>
      </c>
      <c r="J179" s="176" t="s">
        <v>2148</v>
      </c>
      <c r="K179" s="176" t="s">
        <v>217</v>
      </c>
      <c r="L179" s="204">
        <v>46058.48541666667</v>
      </c>
      <c r="M179" s="204">
        <v>46058.490972222222</v>
      </c>
      <c r="N179" s="176" t="s">
        <v>2156</v>
      </c>
      <c r="O179" s="155" t="s">
        <v>207</v>
      </c>
      <c r="P179" s="90"/>
      <c r="Q179" s="144" t="s">
        <v>207</v>
      </c>
      <c r="R179" s="90"/>
      <c r="S179" s="144" t="s">
        <v>207</v>
      </c>
      <c r="T179" s="90"/>
      <c r="U179" s="144" t="s">
        <v>231</v>
      </c>
      <c r="V179" s="90" t="s">
        <v>2209</v>
      </c>
      <c r="W179" s="144" t="s">
        <v>207</v>
      </c>
      <c r="X179" s="90"/>
      <c r="Y179" s="144" t="s">
        <v>207</v>
      </c>
      <c r="Z179" s="90"/>
      <c r="AA179" s="144" t="s">
        <v>207</v>
      </c>
      <c r="AB179" s="90"/>
      <c r="AC179" s="144" t="s">
        <v>207</v>
      </c>
      <c r="AD179" s="90"/>
      <c r="AE179" s="144" t="s">
        <v>207</v>
      </c>
      <c r="AF179" s="196" t="str">
        <f>IF(AND(O179="",Q179="",S179="",U179="",W179="",Y179="",AA179="",AC179=""),"",
IF(OR(    AND(O179&lt;&gt;"NA",O179&lt;&gt;"C",O179&lt;&gt;"NC",O179&lt;&gt;"SF",O179&lt;&gt;""),
    AND(Q179&lt;&gt;"NA",Q179&lt;&gt;"C",Q179&lt;&gt;"NC",Q179&lt;&gt;"SF",Q179&lt;&gt;""),
    AND(S179&lt;&gt;"NA",S179&lt;&gt;"C",S179&lt;&gt;"NC",S179&lt;&gt;"SF",S179&lt;&gt;""),
    AND(U179&lt;&gt;"NA",U179&lt;&gt;"C",U179&lt;&gt;"NC",U179&lt;&gt;"SF",U179&lt;&gt;""),
    AND(W179&lt;&gt;"NA",W179&lt;&gt;"C",W179&lt;&gt;"NC",W179&lt;&gt;"SF",W179&lt;&gt;""),
    AND(Y179&lt;&gt;"NA",Y179&lt;&gt;"C",Y179&lt;&gt;"NC",Y179&lt;&gt;"SF",Y179&lt;&gt;""),
    AND(AA179&lt;&gt;"NA",AA179&lt;&gt;"C",AA179&lt;&gt;"NC",AA179&lt;&gt;"SF",AA179&lt;&gt;""),
    AND(AC179&lt;&gt;"NA",AC179&lt;&gt;"C",AC179&lt;&gt;"NC",AC179&lt;&gt;"SF",AC179&lt;&gt;"")
),"FALSO",
IF(AND(O179="NA",Q179="NA",S179="NA",U179="NA",W179="NA",Y179="NA",AA179="NA",AC179="NA"),"NA",
IF(OR(O179="NC",Q179="NC",S179="NC",U179="NC",W179="NC",Y179="NC",AA179="NC",AC179="NC",
       O179="SF",Q179="SF",S179="SF",U179="SF",W179="SF",Y179="SF",AA179="SF",AC179="SF"),"NC",
IF(SUM(IF(O179="C",1,0),IF(Q179="C",1,0),IF(S179="C",1,0),IF(U179="C",1,0),IF(W179="C",1,0),IF(Y179="C",1,0),IF(AA179="C",1,0),IF(AC179="C",1,0))=1,"C","C")))))</f>
        <v>NC</v>
      </c>
      <c r="AG179" s="93" t="str">
        <f>IF(AND(AE179="C",AF179="C"),"UTILIZOU O PDA CORRETAMENTE",IF(AND(AE179="C",AF179="NC"),"UTILIZOU O PDA CORRETAMENTE. NÃO HÁ FOTOS DE TODAS AS ETAPAS",IF(AND(AE179="NC",AF179="NC"),"NÃO UTILIZOU O PDA",IF(AND(AE179="NA",AF179="NA"),"NÃO AVALIADO POR FALHA DE SINCRONISMO"))))</f>
        <v>UTILIZOU O PDA CORRETAMENTE. NÃO HÁ FOTOS DE TODAS AS ETAPAS</v>
      </c>
      <c r="AH179" s="9" t="s">
        <v>39</v>
      </c>
      <c r="AI179" s="149" t="str">
        <f>E179</f>
        <v>SÃO PAULO</v>
      </c>
      <c r="AJ179" s="150" t="s">
        <v>6</v>
      </c>
    </row>
    <row r="180" spans="1:36" ht="30" customHeight="1">
      <c r="A180" s="162" t="s">
        <v>201</v>
      </c>
      <c r="B180" s="176">
        <v>2619198441</v>
      </c>
      <c r="C180" s="176" t="s">
        <v>141</v>
      </c>
      <c r="D180" s="176" t="s">
        <v>68</v>
      </c>
      <c r="E180" s="176" t="s">
        <v>5</v>
      </c>
      <c r="F180" s="176" t="s">
        <v>1543</v>
      </c>
      <c r="G180" s="176">
        <v>94</v>
      </c>
      <c r="H180" s="176" t="s">
        <v>208</v>
      </c>
      <c r="I180" s="176" t="s">
        <v>261</v>
      </c>
      <c r="J180" s="176" t="s">
        <v>2150</v>
      </c>
      <c r="K180" s="176" t="s">
        <v>217</v>
      </c>
      <c r="L180" s="204">
        <v>46331.428472222222</v>
      </c>
      <c r="M180" s="204">
        <v>46331.439583333333</v>
      </c>
      <c r="N180" s="176" t="s">
        <v>2149</v>
      </c>
      <c r="O180" s="155" t="s">
        <v>207</v>
      </c>
      <c r="P180" s="90"/>
      <c r="Q180" s="144" t="s">
        <v>207</v>
      </c>
      <c r="R180" s="90"/>
      <c r="S180" s="144" t="s">
        <v>207</v>
      </c>
      <c r="T180" s="90"/>
      <c r="U180" s="144" t="s">
        <v>230</v>
      </c>
      <c r="V180" s="90"/>
      <c r="W180" s="144" t="s">
        <v>207</v>
      </c>
      <c r="X180" s="90"/>
      <c r="Y180" s="144" t="s">
        <v>207</v>
      </c>
      <c r="Z180" s="90"/>
      <c r="AA180" s="144" t="s">
        <v>207</v>
      </c>
      <c r="AB180" s="62"/>
      <c r="AC180" s="144" t="s">
        <v>207</v>
      </c>
      <c r="AD180" s="62"/>
      <c r="AE180" s="144" t="s">
        <v>207</v>
      </c>
      <c r="AF180" s="196" t="str">
        <f>IF(AND(O180="",Q180="",S180="",U180="",W180="",Y180="",AA180="",AC180=""),"",
IF(OR(    AND(O180&lt;&gt;"NA",O180&lt;&gt;"C",O180&lt;&gt;"NC",O180&lt;&gt;"SF",O180&lt;&gt;""),
    AND(Q180&lt;&gt;"NA",Q180&lt;&gt;"C",Q180&lt;&gt;"NC",Q180&lt;&gt;"SF",Q180&lt;&gt;""),
    AND(S180&lt;&gt;"NA",S180&lt;&gt;"C",S180&lt;&gt;"NC",S180&lt;&gt;"SF",S180&lt;&gt;""),
    AND(U180&lt;&gt;"NA",U180&lt;&gt;"C",U180&lt;&gt;"NC",U180&lt;&gt;"SF",U180&lt;&gt;""),
    AND(W180&lt;&gt;"NA",W180&lt;&gt;"C",W180&lt;&gt;"NC",W180&lt;&gt;"SF",W180&lt;&gt;""),
    AND(Y180&lt;&gt;"NA",Y180&lt;&gt;"C",Y180&lt;&gt;"NC",Y180&lt;&gt;"SF",Y180&lt;&gt;""),
    AND(AA180&lt;&gt;"NA",AA180&lt;&gt;"C",AA180&lt;&gt;"NC",AA180&lt;&gt;"SF",AA180&lt;&gt;""),
    AND(AC180&lt;&gt;"NA",AC180&lt;&gt;"C",AC180&lt;&gt;"NC",AC180&lt;&gt;"SF",AC180&lt;&gt;"")
),"FALSO",
IF(AND(O180="NA",Q180="NA",S180="NA",U180="NA",W180="NA",Y180="NA",AA180="NA",AC180="NA"),"NA",
IF(OR(O180="NC",Q180="NC",S180="NC",U180="NC",W180="NC",Y180="NC",AA180="NC",AC180="NC",
       O180="SF",Q180="SF",S180="SF",U180="SF",W180="SF",Y180="SF",AA180="SF",AC180="SF"),"NC",
IF(SUM(IF(O180="C",1,0),IF(Q180="C",1,0),IF(S180="C",1,0),IF(U180="C",1,0),IF(W180="C",1,0),IF(Y180="C",1,0),IF(AA180="C",1,0),IF(AC180="C",1,0))=1,"C","C")))))</f>
        <v>NC</v>
      </c>
      <c r="AG180" s="93" t="str">
        <f>IF(AND(AE180="C",AF180="C"),"UTILIZOU O PDA CORRETAMENTE",IF(AND(AE180="C",AF180="NC"),"UTILIZOU O PDA CORRETAMENTE. NÃO HÁ FOTOS DE TODAS AS ETAPAS",IF(AND(AE180="NC",AF180="NC"),"NÃO UTILIZOU O PDA",IF(AND(AE180="NA",AF180="NA"),"NÃO AVALIADO POR FALHA DE SINCRONISMO"))))</f>
        <v>UTILIZOU O PDA CORRETAMENTE. NÃO HÁ FOTOS DE TODAS AS ETAPAS</v>
      </c>
      <c r="AH180" s="9" t="s">
        <v>60</v>
      </c>
      <c r="AI180" s="149" t="str">
        <f>E180</f>
        <v>SÃO PAULO</v>
      </c>
      <c r="AJ180" s="150" t="s">
        <v>6</v>
      </c>
    </row>
    <row r="181" spans="1:36" ht="30" customHeight="1">
      <c r="A181" s="162" t="s">
        <v>201</v>
      </c>
      <c r="B181" s="176">
        <v>2621252862</v>
      </c>
      <c r="C181" s="176" t="s">
        <v>141</v>
      </c>
      <c r="D181" s="176" t="s">
        <v>68</v>
      </c>
      <c r="E181" s="176" t="s">
        <v>5</v>
      </c>
      <c r="F181" s="176" t="s">
        <v>1405</v>
      </c>
      <c r="G181" s="176">
        <v>50</v>
      </c>
      <c r="H181" s="176" t="s">
        <v>203</v>
      </c>
      <c r="I181" s="176" t="s">
        <v>546</v>
      </c>
      <c r="J181" s="176" t="s">
        <v>2150</v>
      </c>
      <c r="K181" s="176" t="s">
        <v>217</v>
      </c>
      <c r="L181" s="204">
        <v>46164.521527777775</v>
      </c>
      <c r="M181" s="204">
        <v>46164.536111111112</v>
      </c>
      <c r="N181" s="176" t="s">
        <v>2151</v>
      </c>
      <c r="O181" s="155" t="s">
        <v>231</v>
      </c>
      <c r="P181" s="90" t="s">
        <v>891</v>
      </c>
      <c r="Q181" s="155" t="s">
        <v>231</v>
      </c>
      <c r="R181" s="90" t="s">
        <v>891</v>
      </c>
      <c r="S181" s="155" t="s">
        <v>231</v>
      </c>
      <c r="T181" s="90" t="s">
        <v>891</v>
      </c>
      <c r="U181" s="155" t="s">
        <v>231</v>
      </c>
      <c r="V181" s="90" t="s">
        <v>891</v>
      </c>
      <c r="W181" s="155" t="s">
        <v>231</v>
      </c>
      <c r="X181" s="90" t="s">
        <v>891</v>
      </c>
      <c r="Y181" s="155" t="s">
        <v>231</v>
      </c>
      <c r="Z181" s="90" t="s">
        <v>891</v>
      </c>
      <c r="AA181" s="155" t="s">
        <v>231</v>
      </c>
      <c r="AB181" s="90" t="s">
        <v>891</v>
      </c>
      <c r="AC181" s="155" t="s">
        <v>231</v>
      </c>
      <c r="AD181" s="90" t="s">
        <v>891</v>
      </c>
      <c r="AE181" s="144" t="s">
        <v>231</v>
      </c>
      <c r="AF181" s="196" t="str">
        <f>IF(AND(O181="",Q181="",S181="",U181="",W181="",Y181="",AA181="",AC181=""),"",
IF(OR(    AND(O181&lt;&gt;"NA",O181&lt;&gt;"C",O181&lt;&gt;"NC",O181&lt;&gt;"SF",O181&lt;&gt;""),
    AND(Q181&lt;&gt;"NA",Q181&lt;&gt;"C",Q181&lt;&gt;"NC",Q181&lt;&gt;"SF",Q181&lt;&gt;""),
    AND(S181&lt;&gt;"NA",S181&lt;&gt;"C",S181&lt;&gt;"NC",S181&lt;&gt;"SF",S181&lt;&gt;""),
    AND(U181&lt;&gt;"NA",U181&lt;&gt;"C",U181&lt;&gt;"NC",U181&lt;&gt;"SF",U181&lt;&gt;""),
    AND(W181&lt;&gt;"NA",W181&lt;&gt;"C",W181&lt;&gt;"NC",W181&lt;&gt;"SF",W181&lt;&gt;""),
    AND(Y181&lt;&gt;"NA",Y181&lt;&gt;"C",Y181&lt;&gt;"NC",Y181&lt;&gt;"SF",Y181&lt;&gt;""),
    AND(AA181&lt;&gt;"NA",AA181&lt;&gt;"C",AA181&lt;&gt;"NC",AA181&lt;&gt;"SF",AA181&lt;&gt;""),
    AND(AC181&lt;&gt;"NA",AC181&lt;&gt;"C",AC181&lt;&gt;"NC",AC181&lt;&gt;"SF",AC181&lt;&gt;"")
),"FALSO",
IF(AND(O181="NA",Q181="NA",S181="NA",U181="NA",W181="NA",Y181="NA",AA181="NA",AC181="NA"),"NA",
IF(OR(O181="NC",Q181="NC",S181="NC",U181="NC",W181="NC",Y181="NC",AA181="NC",AC181="NC",
       O181="SF",Q181="SF",S181="SF",U181="SF",W181="SF",Y181="SF",AA181="SF",AC181="SF"),"NC",
IF(SUM(IF(O181="C",1,0),IF(Q181="C",1,0),IF(S181="C",1,0),IF(U181="C",1,0),IF(W181="C",1,0),IF(Y181="C",1,0),IF(AA181="C",1,0),IF(AC181="C",1,0))=1,"C","C")))))</f>
        <v>NC</v>
      </c>
      <c r="AG181" s="93" t="str">
        <f>IF(AND(AE181="C",AF181="C"),"UTILIZOU O PDA CORRETAMENTE",IF(AND(AE181="C",AF181="NC"),"UTILIZOU O PDA CORRETAMENTE. NÃO HÁ FOTOS DE TODAS AS ETAPAS",IF(AND(AE181="NC",AF181="NC"),"NÃO UTILIZOU O PDA",IF(AND(AE181="NA",AF181="NA"),"NÃO AVALIADO POR FALHA DE SINCRONISMO"))))</f>
        <v>NÃO UTILIZOU O PDA</v>
      </c>
      <c r="AH181" s="9" t="s">
        <v>60</v>
      </c>
      <c r="AI181" s="149" t="str">
        <f>E181</f>
        <v>SÃO PAULO</v>
      </c>
      <c r="AJ181" s="150" t="s">
        <v>6</v>
      </c>
    </row>
    <row r="182" spans="1:36" ht="30" customHeight="1">
      <c r="A182" s="162" t="s">
        <v>201</v>
      </c>
      <c r="B182" s="176">
        <v>2621252906</v>
      </c>
      <c r="C182" s="176" t="s">
        <v>141</v>
      </c>
      <c r="D182" s="176" t="s">
        <v>68</v>
      </c>
      <c r="E182" s="176" t="s">
        <v>5</v>
      </c>
      <c r="F182" s="176" t="s">
        <v>1405</v>
      </c>
      <c r="G182" s="176">
        <v>4</v>
      </c>
      <c r="H182" s="176"/>
      <c r="I182" s="176" t="s">
        <v>546</v>
      </c>
      <c r="J182" s="176" t="s">
        <v>2150</v>
      </c>
      <c r="K182" s="176"/>
      <c r="L182" s="204">
        <v>46164.542361111111</v>
      </c>
      <c r="M182" s="204">
        <v>46164.556250000001</v>
      </c>
      <c r="N182" s="176" t="s">
        <v>2151</v>
      </c>
      <c r="O182" s="155" t="s">
        <v>207</v>
      </c>
      <c r="P182" s="90"/>
      <c r="Q182" s="144" t="s">
        <v>231</v>
      </c>
      <c r="R182" s="90" t="s">
        <v>2210</v>
      </c>
      <c r="S182" s="144" t="s">
        <v>207</v>
      </c>
      <c r="T182" s="90"/>
      <c r="U182" s="144" t="s">
        <v>230</v>
      </c>
      <c r="V182" s="90"/>
      <c r="W182" s="144" t="s">
        <v>207</v>
      </c>
      <c r="X182" s="90"/>
      <c r="Y182" s="144" t="s">
        <v>230</v>
      </c>
      <c r="Z182" s="90"/>
      <c r="AA182" s="144" t="s">
        <v>207</v>
      </c>
      <c r="AB182" s="62"/>
      <c r="AC182" s="144" t="s">
        <v>231</v>
      </c>
      <c r="AD182" s="62" t="s">
        <v>388</v>
      </c>
      <c r="AE182" s="144" t="s">
        <v>207</v>
      </c>
      <c r="AF182" s="196" t="str">
        <f>IF(AND(O182="",Q182="",S182="",U182="",W182="",Y182="",AA182="",AC182=""),"",
IF(OR(    AND(O182&lt;&gt;"NA",O182&lt;&gt;"C",O182&lt;&gt;"NC",O182&lt;&gt;"SF",O182&lt;&gt;""),
    AND(Q182&lt;&gt;"NA",Q182&lt;&gt;"C",Q182&lt;&gt;"NC",Q182&lt;&gt;"SF",Q182&lt;&gt;""),
    AND(S182&lt;&gt;"NA",S182&lt;&gt;"C",S182&lt;&gt;"NC",S182&lt;&gt;"SF",S182&lt;&gt;""),
    AND(U182&lt;&gt;"NA",U182&lt;&gt;"C",U182&lt;&gt;"NC",U182&lt;&gt;"SF",U182&lt;&gt;""),
    AND(W182&lt;&gt;"NA",W182&lt;&gt;"C",W182&lt;&gt;"NC",W182&lt;&gt;"SF",W182&lt;&gt;""),
    AND(Y182&lt;&gt;"NA",Y182&lt;&gt;"C",Y182&lt;&gt;"NC",Y182&lt;&gt;"SF",Y182&lt;&gt;""),
    AND(AA182&lt;&gt;"NA",AA182&lt;&gt;"C",AA182&lt;&gt;"NC",AA182&lt;&gt;"SF",AA182&lt;&gt;""),
    AND(AC182&lt;&gt;"NA",AC182&lt;&gt;"C",AC182&lt;&gt;"NC",AC182&lt;&gt;"SF",AC182&lt;&gt;"")
),"FALSO",
IF(AND(O182="NA",Q182="NA",S182="NA",U182="NA",W182="NA",Y182="NA",AA182="NA",AC182="NA"),"NA",
IF(OR(O182="NC",Q182="NC",S182="NC",U182="NC",W182="NC",Y182="NC",AA182="NC",AC182="NC",
       O182="SF",Q182="SF",S182="SF",U182="SF",W182="SF",Y182="SF",AA182="SF",AC182="SF"),"NC",
IF(SUM(IF(O182="C",1,0),IF(Q182="C",1,0),IF(S182="C",1,0),IF(U182="C",1,0),IF(W182="C",1,0),IF(Y182="C",1,0),IF(AA182="C",1,0),IF(AC182="C",1,0))=1,"C","C")))))</f>
        <v>NC</v>
      </c>
      <c r="AG182" s="93" t="str">
        <f>IF(AND(AE182="C",AF182="C"),"UTILIZOU O PDA CORRETAMENTE",IF(AND(AE182="C",AF182="NC"),"UTILIZOU O PDA CORRETAMENTE. NÃO HÁ FOTOS DE TODAS AS ETAPAS",IF(AND(AE182="NC",AF182="NC"),"NÃO UTILIZOU O PDA",IF(AND(AE182="NA",AF182="NA"),"NÃO AVALIADO POR FALHA DE SINCRONISMO"))))</f>
        <v>UTILIZOU O PDA CORRETAMENTE. NÃO HÁ FOTOS DE TODAS AS ETAPAS</v>
      </c>
      <c r="AH182" s="9" t="s">
        <v>60</v>
      </c>
      <c r="AI182" s="149" t="str">
        <f>E182</f>
        <v>SÃO PAULO</v>
      </c>
      <c r="AJ182" s="150" t="s">
        <v>6</v>
      </c>
    </row>
    <row r="183" spans="1:36" ht="30" customHeight="1">
      <c r="A183" s="162" t="s">
        <v>201</v>
      </c>
      <c r="B183" s="176">
        <v>2620807803</v>
      </c>
      <c r="C183" s="176" t="s">
        <v>141</v>
      </c>
      <c r="D183" s="176" t="s">
        <v>68</v>
      </c>
      <c r="E183" s="176" t="s">
        <v>5</v>
      </c>
      <c r="F183" s="176" t="s">
        <v>493</v>
      </c>
      <c r="G183" s="176">
        <v>443</v>
      </c>
      <c r="H183" s="176" t="s">
        <v>208</v>
      </c>
      <c r="I183" s="176" t="s">
        <v>356</v>
      </c>
      <c r="J183" s="176" t="s">
        <v>2150</v>
      </c>
      <c r="K183" s="176" t="s">
        <v>217</v>
      </c>
      <c r="L183" s="204">
        <v>46161.616666666669</v>
      </c>
      <c r="M183" s="204">
        <v>46161.620833333334</v>
      </c>
      <c r="N183" s="176" t="s">
        <v>2156</v>
      </c>
      <c r="O183" s="155" t="s">
        <v>207</v>
      </c>
      <c r="P183" s="90"/>
      <c r="Q183" s="144" t="s">
        <v>207</v>
      </c>
      <c r="R183" s="90"/>
      <c r="S183" s="144" t="s">
        <v>207</v>
      </c>
      <c r="T183" s="90"/>
      <c r="U183" s="144" t="s">
        <v>207</v>
      </c>
      <c r="V183" s="90"/>
      <c r="W183" s="144" t="s">
        <v>207</v>
      </c>
      <c r="X183" s="90"/>
      <c r="Y183" s="144" t="s">
        <v>230</v>
      </c>
      <c r="Z183" s="90"/>
      <c r="AA183" s="144" t="s">
        <v>207</v>
      </c>
      <c r="AB183" s="62"/>
      <c r="AC183" s="144" t="s">
        <v>207</v>
      </c>
      <c r="AD183" s="62"/>
      <c r="AE183" s="144" t="s">
        <v>207</v>
      </c>
      <c r="AF183" s="196" t="str">
        <f>IF(AND(O183="",Q183="",S183="",U183="",W183="",Y183="",AA183="",AC183=""),"",
IF(OR(    AND(O183&lt;&gt;"NA",O183&lt;&gt;"C",O183&lt;&gt;"NC",O183&lt;&gt;"SF",O183&lt;&gt;""),
    AND(Q183&lt;&gt;"NA",Q183&lt;&gt;"C",Q183&lt;&gt;"NC",Q183&lt;&gt;"SF",Q183&lt;&gt;""),
    AND(S183&lt;&gt;"NA",S183&lt;&gt;"C",S183&lt;&gt;"NC",S183&lt;&gt;"SF",S183&lt;&gt;""),
    AND(U183&lt;&gt;"NA",U183&lt;&gt;"C",U183&lt;&gt;"NC",U183&lt;&gt;"SF",U183&lt;&gt;""),
    AND(W183&lt;&gt;"NA",W183&lt;&gt;"C",W183&lt;&gt;"NC",W183&lt;&gt;"SF",W183&lt;&gt;""),
    AND(Y183&lt;&gt;"NA",Y183&lt;&gt;"C",Y183&lt;&gt;"NC",Y183&lt;&gt;"SF",Y183&lt;&gt;""),
    AND(AA183&lt;&gt;"NA",AA183&lt;&gt;"C",AA183&lt;&gt;"NC",AA183&lt;&gt;"SF",AA183&lt;&gt;""),
    AND(AC183&lt;&gt;"NA",AC183&lt;&gt;"C",AC183&lt;&gt;"NC",AC183&lt;&gt;"SF",AC183&lt;&gt;"")
),"FALSO",
IF(AND(O183="NA",Q183="NA",S183="NA",U183="NA",W183="NA",Y183="NA",AA183="NA",AC183="NA"),"NA",
IF(OR(O183="NC",Q183="NC",S183="NC",U183="NC",W183="NC",Y183="NC",AA183="NC",AC183="NC",
       O183="SF",Q183="SF",S183="SF",U183="SF",W183="SF",Y183="SF",AA183="SF",AC183="SF"),"NC",
IF(SUM(IF(O183="C",1,0),IF(Q183="C",1,0),IF(S183="C",1,0),IF(U183="C",1,0),IF(W183="C",1,0),IF(Y183="C",1,0),IF(AA183="C",1,0),IF(AC183="C",1,0))=1,"C","C")))))</f>
        <v>NC</v>
      </c>
      <c r="AG183" s="93" t="str">
        <f>IF(AND(AE183="C",AF183="C"),"UTILIZOU O PDA CORRETAMENTE",IF(AND(AE183="C",AF183="NC"),"UTILIZOU O PDA CORRETAMENTE. NÃO HÁ FOTOS DE TODAS AS ETAPAS",IF(AND(AE183="NC",AF183="NC"),"NÃO UTILIZOU O PDA",IF(AND(AE183="NA",AF183="NA"),"NÃO AVALIADO POR FALHA DE SINCRONISMO"))))</f>
        <v>UTILIZOU O PDA CORRETAMENTE. NÃO HÁ FOTOS DE TODAS AS ETAPAS</v>
      </c>
      <c r="AH183" s="9" t="s">
        <v>39</v>
      </c>
      <c r="AI183" s="149" t="str">
        <f>E183</f>
        <v>SÃO PAULO</v>
      </c>
      <c r="AJ183" s="150" t="s">
        <v>6</v>
      </c>
    </row>
    <row r="184" spans="1:36" ht="30" customHeight="1">
      <c r="A184" s="162" t="s">
        <v>201</v>
      </c>
      <c r="B184" s="176">
        <v>2620530161</v>
      </c>
      <c r="C184" s="176" t="s">
        <v>141</v>
      </c>
      <c r="D184" s="176" t="s">
        <v>68</v>
      </c>
      <c r="E184" s="176" t="s">
        <v>5</v>
      </c>
      <c r="F184" s="176" t="s">
        <v>2211</v>
      </c>
      <c r="G184" s="176">
        <v>1499</v>
      </c>
      <c r="H184" s="176" t="s">
        <v>217</v>
      </c>
      <c r="I184" s="176" t="s">
        <v>332</v>
      </c>
      <c r="J184" s="176" t="s">
        <v>2150</v>
      </c>
      <c r="K184" s="176" t="s">
        <v>217</v>
      </c>
      <c r="L184" s="204">
        <v>46158.498611111114</v>
      </c>
      <c r="M184" s="204">
        <v>46158.503472222219</v>
      </c>
      <c r="N184" s="176" t="s">
        <v>2156</v>
      </c>
      <c r="O184" s="155" t="s">
        <v>207</v>
      </c>
      <c r="P184" s="90"/>
      <c r="Q184" s="144" t="s">
        <v>207</v>
      </c>
      <c r="R184" s="90"/>
      <c r="S184" s="144" t="s">
        <v>207</v>
      </c>
      <c r="T184" s="90"/>
      <c r="U184" s="144" t="s">
        <v>207</v>
      </c>
      <c r="V184" s="90"/>
      <c r="W184" s="144" t="s">
        <v>207</v>
      </c>
      <c r="X184" s="90"/>
      <c r="Y184" s="144" t="s">
        <v>207</v>
      </c>
      <c r="Z184" s="90"/>
      <c r="AA184" s="144" t="s">
        <v>207</v>
      </c>
      <c r="AB184" s="62"/>
      <c r="AC184" s="144" t="s">
        <v>231</v>
      </c>
      <c r="AD184" s="62" t="s">
        <v>388</v>
      </c>
      <c r="AE184" s="144" t="s">
        <v>207</v>
      </c>
      <c r="AF184" s="196" t="str">
        <f>IF(AND(O184="",Q184="",S184="",U184="",W184="",Y184="",AA184="",AC184=""),"",
IF(OR(    AND(O184&lt;&gt;"NA",O184&lt;&gt;"C",O184&lt;&gt;"NC",O184&lt;&gt;"SF",O184&lt;&gt;""),
    AND(Q184&lt;&gt;"NA",Q184&lt;&gt;"C",Q184&lt;&gt;"NC",Q184&lt;&gt;"SF",Q184&lt;&gt;""),
    AND(S184&lt;&gt;"NA",S184&lt;&gt;"C",S184&lt;&gt;"NC",S184&lt;&gt;"SF",S184&lt;&gt;""),
    AND(U184&lt;&gt;"NA",U184&lt;&gt;"C",U184&lt;&gt;"NC",U184&lt;&gt;"SF",U184&lt;&gt;""),
    AND(W184&lt;&gt;"NA",W184&lt;&gt;"C",W184&lt;&gt;"NC",W184&lt;&gt;"SF",W184&lt;&gt;""),
    AND(Y184&lt;&gt;"NA",Y184&lt;&gt;"C",Y184&lt;&gt;"NC",Y184&lt;&gt;"SF",Y184&lt;&gt;""),
    AND(AA184&lt;&gt;"NA",AA184&lt;&gt;"C",AA184&lt;&gt;"NC",AA184&lt;&gt;"SF",AA184&lt;&gt;""),
    AND(AC184&lt;&gt;"NA",AC184&lt;&gt;"C",AC184&lt;&gt;"NC",AC184&lt;&gt;"SF",AC184&lt;&gt;"")
),"FALSO",
IF(AND(O184="NA",Q184="NA",S184="NA",U184="NA",W184="NA",Y184="NA",AA184="NA",AC184="NA"),"NA",
IF(OR(O184="NC",Q184="NC",S184="NC",U184="NC",W184="NC",Y184="NC",AA184="NC",AC184="NC",
       O184="SF",Q184="SF",S184="SF",U184="SF",W184="SF",Y184="SF",AA184="SF",AC184="SF"),"NC",
IF(SUM(IF(O184="C",1,0),IF(Q184="C",1,0),IF(S184="C",1,0),IF(U184="C",1,0),IF(W184="C",1,0),IF(Y184="C",1,0),IF(AA184="C",1,0),IF(AC184="C",1,0))=1,"C","C")))))</f>
        <v>NC</v>
      </c>
      <c r="AG184" s="93" t="str">
        <f>IF(AND(AE184="C",AF184="C"),"UTILIZOU O PDA CORRETAMENTE",IF(AND(AE184="C",AF184="NC"),"UTILIZOU O PDA CORRETAMENTE. NÃO HÁ FOTOS DE TODAS AS ETAPAS",IF(AND(AE184="NC",AF184="NC"),"NÃO UTILIZOU O PDA",IF(AND(AE184="NA",AF184="NA"),"NÃO AVALIADO POR FALHA DE SINCRONISMO"))))</f>
        <v>UTILIZOU O PDA CORRETAMENTE. NÃO HÁ FOTOS DE TODAS AS ETAPAS</v>
      </c>
      <c r="AH184" s="9" t="s">
        <v>60</v>
      </c>
      <c r="AI184" s="149" t="str">
        <f>E184</f>
        <v>SÃO PAULO</v>
      </c>
      <c r="AJ184" s="150" t="s">
        <v>6</v>
      </c>
    </row>
    <row r="185" spans="1:36" ht="30" customHeight="1">
      <c r="A185" s="162" t="s">
        <v>201</v>
      </c>
      <c r="B185" s="176">
        <v>2620187256</v>
      </c>
      <c r="C185" s="176" t="s">
        <v>141</v>
      </c>
      <c r="D185" s="176" t="s">
        <v>68</v>
      </c>
      <c r="E185" s="176" t="s">
        <v>5</v>
      </c>
      <c r="F185" s="176" t="s">
        <v>1903</v>
      </c>
      <c r="G185" s="176">
        <v>864</v>
      </c>
      <c r="H185" s="176" t="s">
        <v>217</v>
      </c>
      <c r="I185" s="176" t="s">
        <v>671</v>
      </c>
      <c r="J185" s="176" t="s">
        <v>2150</v>
      </c>
      <c r="K185" s="176" t="s">
        <v>217</v>
      </c>
      <c r="L185" s="204">
        <v>46156.602083333331</v>
      </c>
      <c r="M185" s="204">
        <v>46156.626388888886</v>
      </c>
      <c r="N185" s="176" t="s">
        <v>2149</v>
      </c>
      <c r="O185" s="155" t="s">
        <v>207</v>
      </c>
      <c r="P185" s="90"/>
      <c r="Q185" s="144" t="s">
        <v>207</v>
      </c>
      <c r="R185" s="90"/>
      <c r="S185" s="144" t="s">
        <v>207</v>
      </c>
      <c r="T185" s="90"/>
      <c r="U185" s="144" t="s">
        <v>207</v>
      </c>
      <c r="V185" s="90"/>
      <c r="W185" s="144" t="s">
        <v>207</v>
      </c>
      <c r="X185" s="90"/>
      <c r="Y185" s="144" t="s">
        <v>207</v>
      </c>
      <c r="Z185" s="90"/>
      <c r="AA185" s="144" t="s">
        <v>207</v>
      </c>
      <c r="AB185" s="62"/>
      <c r="AC185" s="144" t="s">
        <v>231</v>
      </c>
      <c r="AD185" s="62" t="s">
        <v>388</v>
      </c>
      <c r="AE185" s="144" t="s">
        <v>207</v>
      </c>
      <c r="AF185" s="196" t="str">
        <f>IF(AND(O185="",Q185="",S185="",U185="",W185="",Y185="",AA185="",AC185=""),"",
IF(OR(    AND(O185&lt;&gt;"NA",O185&lt;&gt;"C",O185&lt;&gt;"NC",O185&lt;&gt;"SF",O185&lt;&gt;""),
    AND(Q185&lt;&gt;"NA",Q185&lt;&gt;"C",Q185&lt;&gt;"NC",Q185&lt;&gt;"SF",Q185&lt;&gt;""),
    AND(S185&lt;&gt;"NA",S185&lt;&gt;"C",S185&lt;&gt;"NC",S185&lt;&gt;"SF",S185&lt;&gt;""),
    AND(U185&lt;&gt;"NA",U185&lt;&gt;"C",U185&lt;&gt;"NC",U185&lt;&gt;"SF",U185&lt;&gt;""),
    AND(W185&lt;&gt;"NA",W185&lt;&gt;"C",W185&lt;&gt;"NC",W185&lt;&gt;"SF",W185&lt;&gt;""),
    AND(Y185&lt;&gt;"NA",Y185&lt;&gt;"C",Y185&lt;&gt;"NC",Y185&lt;&gt;"SF",Y185&lt;&gt;""),
    AND(AA185&lt;&gt;"NA",AA185&lt;&gt;"C",AA185&lt;&gt;"NC",AA185&lt;&gt;"SF",AA185&lt;&gt;""),
    AND(AC185&lt;&gt;"NA",AC185&lt;&gt;"C",AC185&lt;&gt;"NC",AC185&lt;&gt;"SF",AC185&lt;&gt;"")
),"FALSO",
IF(AND(O185="NA",Q185="NA",S185="NA",U185="NA",W185="NA",Y185="NA",AA185="NA",AC185="NA"),"NA",
IF(OR(O185="NC",Q185="NC",S185="NC",U185="NC",W185="NC",Y185="NC",AA185="NC",AC185="NC",
       O185="SF",Q185="SF",S185="SF",U185="SF",W185="SF",Y185="SF",AA185="SF",AC185="SF"),"NC",
IF(SUM(IF(O185="C",1,0),IF(Q185="C",1,0),IF(S185="C",1,0),IF(U185="C",1,0),IF(W185="C",1,0),IF(Y185="C",1,0),IF(AA185="C",1,0),IF(AC185="C",1,0))=1,"C","C")))))</f>
        <v>NC</v>
      </c>
      <c r="AG185" s="93" t="str">
        <f>IF(AND(AE185="C",AF185="C"),"UTILIZOU O PDA CORRETAMENTE",IF(AND(AE185="C",AF185="NC"),"UTILIZOU O PDA CORRETAMENTE. NÃO HÁ FOTOS DE TODAS AS ETAPAS",IF(AND(AE185="NC",AF185="NC"),"NÃO UTILIZOU O PDA",IF(AND(AE185="NA",AF185="NA"),"NÃO AVALIADO POR FALHA DE SINCRONISMO"))))</f>
        <v>UTILIZOU O PDA CORRETAMENTE. NÃO HÁ FOTOS DE TODAS AS ETAPAS</v>
      </c>
      <c r="AH185" s="9"/>
      <c r="AI185" s="149" t="str">
        <f>E185</f>
        <v>SÃO PAULO</v>
      </c>
      <c r="AJ185" s="150" t="s">
        <v>6</v>
      </c>
    </row>
    <row r="186" spans="1:36" ht="30" customHeight="1">
      <c r="A186" s="162" t="s">
        <v>201</v>
      </c>
      <c r="B186" s="176">
        <v>2617775429</v>
      </c>
      <c r="C186" s="176" t="s">
        <v>142</v>
      </c>
      <c r="D186" s="176" t="s">
        <v>68</v>
      </c>
      <c r="E186" s="176" t="s">
        <v>5</v>
      </c>
      <c r="F186" s="176" t="s">
        <v>2212</v>
      </c>
      <c r="G186" s="176">
        <v>131</v>
      </c>
      <c r="H186" s="176" t="s">
        <v>217</v>
      </c>
      <c r="I186" s="176" t="s">
        <v>546</v>
      </c>
      <c r="J186" s="176" t="s">
        <v>2148</v>
      </c>
      <c r="K186" s="176" t="s">
        <v>2177</v>
      </c>
      <c r="L186" s="204">
        <v>46027.333333333336</v>
      </c>
      <c r="M186" s="204">
        <v>46027.334027777775</v>
      </c>
      <c r="N186" s="176" t="s">
        <v>2151</v>
      </c>
      <c r="O186" s="155" t="s">
        <v>62</v>
      </c>
      <c r="P186" s="90"/>
      <c r="Q186" s="144" t="s">
        <v>62</v>
      </c>
      <c r="R186" s="90"/>
      <c r="S186" s="144" t="s">
        <v>62</v>
      </c>
      <c r="T186" s="90"/>
      <c r="U186" s="144" t="s">
        <v>62</v>
      </c>
      <c r="V186" s="90"/>
      <c r="W186" s="144" t="s">
        <v>62</v>
      </c>
      <c r="X186" s="90"/>
      <c r="Y186" s="144" t="s">
        <v>62</v>
      </c>
      <c r="Z186" s="90"/>
      <c r="AA186" s="144" t="s">
        <v>62</v>
      </c>
      <c r="AB186" s="62"/>
      <c r="AC186" s="144" t="s">
        <v>62</v>
      </c>
      <c r="AD186" s="62"/>
      <c r="AE186" s="144" t="s">
        <v>62</v>
      </c>
      <c r="AF186" s="196" t="str">
        <f>IF(AND(O186="",Q186="",S186="",U186="",W186="",Y186="",AA186="",AC186=""),"",
IF(OR(    AND(O186&lt;&gt;"NA",O186&lt;&gt;"C",O186&lt;&gt;"NC",O186&lt;&gt;"SF",O186&lt;&gt;""),
    AND(Q186&lt;&gt;"NA",Q186&lt;&gt;"C",Q186&lt;&gt;"NC",Q186&lt;&gt;"SF",Q186&lt;&gt;""),
    AND(S186&lt;&gt;"NA",S186&lt;&gt;"C",S186&lt;&gt;"NC",S186&lt;&gt;"SF",S186&lt;&gt;""),
    AND(U186&lt;&gt;"NA",U186&lt;&gt;"C",U186&lt;&gt;"NC",U186&lt;&gt;"SF",U186&lt;&gt;""),
    AND(W186&lt;&gt;"NA",W186&lt;&gt;"C",W186&lt;&gt;"NC",W186&lt;&gt;"SF",W186&lt;&gt;""),
    AND(Y186&lt;&gt;"NA",Y186&lt;&gt;"C",Y186&lt;&gt;"NC",Y186&lt;&gt;"SF",Y186&lt;&gt;""),
    AND(AA186&lt;&gt;"NA",AA186&lt;&gt;"C",AA186&lt;&gt;"NC",AA186&lt;&gt;"SF",AA186&lt;&gt;""),
    AND(AC186&lt;&gt;"NA",AC186&lt;&gt;"C",AC186&lt;&gt;"NC",AC186&lt;&gt;"SF",AC186&lt;&gt;"")
),"FALSO",
IF(AND(O186="NA",Q186="NA",S186="NA",U186="NA",W186="NA",Y186="NA",AA186="NA",AC186="NA"),"NA",
IF(OR(O186="NC",Q186="NC",S186="NC",U186="NC",W186="NC",Y186="NC",AA186="NC",AC186="NC",
       O186="SF",Q186="SF",S186="SF",U186="SF",W186="SF",Y186="SF",AA186="SF",AC186="SF"),"NC",
IF(SUM(IF(O186="C",1,0),IF(Q186="C",1,0),IF(S186="C",1,0),IF(U186="C",1,0),IF(W186="C",1,0),IF(Y186="C",1,0),IF(AA186="C",1,0),IF(AC186="C",1,0))=1,"C","C")))))</f>
        <v>NA</v>
      </c>
      <c r="AG186" s="93" t="str">
        <f>IF(AND(AE186="C",AF186="C"),"UTILIZOU O PDA CORRETAMENTE",IF(AND(AE186="C",AF186="NC"),"UTILIZOU O PDA CORRETAMENTE. NÃO HÁ FOTOS DE TODAS AS ETAPAS",IF(AND(AE186="NC",AF186="NC"),"NÃO UTILIZOU O PDA",IF(AND(AE186="NA",AF186="NA"),"NÃO AVALIADO POR FALHA DE SINCRONISMO"))))</f>
        <v>NÃO AVALIADO POR FALHA DE SINCRONISMO</v>
      </c>
      <c r="AH186" s="9" t="s">
        <v>60</v>
      </c>
      <c r="AI186" s="149" t="str">
        <f>E186</f>
        <v>SÃO PAULO</v>
      </c>
      <c r="AJ186" s="150" t="s">
        <v>6</v>
      </c>
    </row>
    <row r="187" spans="1:36" ht="30" customHeight="1">
      <c r="A187" s="162" t="s">
        <v>201</v>
      </c>
      <c r="B187" s="176">
        <v>2619793081</v>
      </c>
      <c r="C187" s="176" t="s">
        <v>141</v>
      </c>
      <c r="D187" s="176" t="s">
        <v>68</v>
      </c>
      <c r="E187" s="176" t="s">
        <v>5</v>
      </c>
      <c r="F187" s="176" t="s">
        <v>1377</v>
      </c>
      <c r="G187" s="176">
        <v>675</v>
      </c>
      <c r="H187" s="176"/>
      <c r="I187" s="176" t="s">
        <v>316</v>
      </c>
      <c r="J187" s="176" t="s">
        <v>2150</v>
      </c>
      <c r="K187" s="176" t="s">
        <v>2213</v>
      </c>
      <c r="L187" s="204">
        <v>46155.351388888892</v>
      </c>
      <c r="M187" s="204">
        <v>46155.354166666664</v>
      </c>
      <c r="N187" s="176" t="s">
        <v>2149</v>
      </c>
      <c r="O187" s="155" t="s">
        <v>207</v>
      </c>
      <c r="P187" s="90"/>
      <c r="Q187" s="144" t="s">
        <v>207</v>
      </c>
      <c r="R187" s="90"/>
      <c r="S187" s="144" t="s">
        <v>207</v>
      </c>
      <c r="T187" s="90"/>
      <c r="U187" s="144" t="s">
        <v>231</v>
      </c>
      <c r="V187" s="90" t="s">
        <v>2214</v>
      </c>
      <c r="W187" s="144" t="s">
        <v>207</v>
      </c>
      <c r="X187" s="90"/>
      <c r="Y187" s="144" t="s">
        <v>207</v>
      </c>
      <c r="Z187" s="90"/>
      <c r="AA187" s="144" t="s">
        <v>207</v>
      </c>
      <c r="AB187" s="62"/>
      <c r="AC187" s="144" t="s">
        <v>207</v>
      </c>
      <c r="AD187" s="62"/>
      <c r="AE187" s="144" t="s">
        <v>207</v>
      </c>
      <c r="AF187" s="196" t="str">
        <f>IF(AND(O187="",Q187="",S187="",U187="",W187="",Y187="",AA187="",AC187=""),"",
IF(OR(    AND(O187&lt;&gt;"NA",O187&lt;&gt;"C",O187&lt;&gt;"NC",O187&lt;&gt;"SF",O187&lt;&gt;""),
    AND(Q187&lt;&gt;"NA",Q187&lt;&gt;"C",Q187&lt;&gt;"NC",Q187&lt;&gt;"SF",Q187&lt;&gt;""),
    AND(S187&lt;&gt;"NA",S187&lt;&gt;"C",S187&lt;&gt;"NC",S187&lt;&gt;"SF",S187&lt;&gt;""),
    AND(U187&lt;&gt;"NA",U187&lt;&gt;"C",U187&lt;&gt;"NC",U187&lt;&gt;"SF",U187&lt;&gt;""),
    AND(W187&lt;&gt;"NA",W187&lt;&gt;"C",W187&lt;&gt;"NC",W187&lt;&gt;"SF",W187&lt;&gt;""),
    AND(Y187&lt;&gt;"NA",Y187&lt;&gt;"C",Y187&lt;&gt;"NC",Y187&lt;&gt;"SF",Y187&lt;&gt;""),
    AND(AA187&lt;&gt;"NA",AA187&lt;&gt;"C",AA187&lt;&gt;"NC",AA187&lt;&gt;"SF",AA187&lt;&gt;""),
    AND(AC187&lt;&gt;"NA",AC187&lt;&gt;"C",AC187&lt;&gt;"NC",AC187&lt;&gt;"SF",AC187&lt;&gt;"")
),"FALSO",
IF(AND(O187="NA",Q187="NA",S187="NA",U187="NA",W187="NA",Y187="NA",AA187="NA",AC187="NA"),"NA",
IF(OR(O187="NC",Q187="NC",S187="NC",U187="NC",W187="NC",Y187="NC",AA187="NC",AC187="NC",
       O187="SF",Q187="SF",S187="SF",U187="SF",W187="SF",Y187="SF",AA187="SF",AC187="SF"),"NC",
IF(SUM(IF(O187="C",1,0),IF(Q187="C",1,0),IF(S187="C",1,0),IF(U187="C",1,0),IF(W187="C",1,0),IF(Y187="C",1,0),IF(AA187="C",1,0),IF(AC187="C",1,0))=1,"C","C")))))</f>
        <v>NC</v>
      </c>
      <c r="AG187" s="93" t="str">
        <f>IF(AND(AE187="C",AF187="C"),"UTILIZOU O PDA CORRETAMENTE",IF(AND(AE187="C",AF187="NC"),"UTILIZOU O PDA CORRETAMENTE. NÃO HÁ FOTOS DE TODAS AS ETAPAS",IF(AND(AE187="NC",AF187="NC"),"NÃO UTILIZOU O PDA",IF(AND(AE187="NA",AF187="NA"),"NÃO AVALIADO POR FALHA DE SINCRONISMO"))))</f>
        <v>UTILIZOU O PDA CORRETAMENTE. NÃO HÁ FOTOS DE TODAS AS ETAPAS</v>
      </c>
      <c r="AH187" s="9" t="s">
        <v>60</v>
      </c>
      <c r="AI187" s="149" t="str">
        <f>E187</f>
        <v>SÃO PAULO</v>
      </c>
      <c r="AJ187" s="150" t="s">
        <v>6</v>
      </c>
    </row>
    <row r="188" spans="1:36" ht="30" customHeight="1">
      <c r="A188" s="162" t="s">
        <v>201</v>
      </c>
      <c r="B188" s="176">
        <v>2620237241</v>
      </c>
      <c r="C188" s="176" t="s">
        <v>142</v>
      </c>
      <c r="D188" s="176" t="s">
        <v>68</v>
      </c>
      <c r="E188" s="176" t="s">
        <v>5</v>
      </c>
      <c r="F188" s="176" t="s">
        <v>1377</v>
      </c>
      <c r="G188" s="176">
        <v>543</v>
      </c>
      <c r="H188" s="176" t="s">
        <v>504</v>
      </c>
      <c r="I188" s="176" t="s">
        <v>316</v>
      </c>
      <c r="J188" s="176" t="s">
        <v>2148</v>
      </c>
      <c r="K188" s="176"/>
      <c r="L188" s="204">
        <v>46161.706250000003</v>
      </c>
      <c r="M188" s="204">
        <v>46161.709722222222</v>
      </c>
      <c r="N188" s="176" t="s">
        <v>2156</v>
      </c>
      <c r="O188" s="155" t="s">
        <v>207</v>
      </c>
      <c r="P188" s="90"/>
      <c r="Q188" s="144" t="s">
        <v>207</v>
      </c>
      <c r="R188" s="90"/>
      <c r="S188" s="144" t="s">
        <v>207</v>
      </c>
      <c r="T188" s="90"/>
      <c r="U188" s="144" t="s">
        <v>207</v>
      </c>
      <c r="V188" s="90"/>
      <c r="W188" s="144" t="s">
        <v>207</v>
      </c>
      <c r="X188" s="90"/>
      <c r="Y188" s="144" t="s">
        <v>207</v>
      </c>
      <c r="Z188" s="90"/>
      <c r="AA188" s="144" t="s">
        <v>207</v>
      </c>
      <c r="AB188" s="62"/>
      <c r="AC188" s="144" t="s">
        <v>231</v>
      </c>
      <c r="AD188" s="62" t="s">
        <v>388</v>
      </c>
      <c r="AE188" s="144" t="s">
        <v>207</v>
      </c>
      <c r="AF188" s="196" t="str">
        <f>IF(AND(O188="",Q188="",S188="",U188="",W188="",Y188="",AA188="",AC188=""),"",
IF(OR(    AND(O188&lt;&gt;"NA",O188&lt;&gt;"C",O188&lt;&gt;"NC",O188&lt;&gt;"SF",O188&lt;&gt;""),
    AND(Q188&lt;&gt;"NA",Q188&lt;&gt;"C",Q188&lt;&gt;"NC",Q188&lt;&gt;"SF",Q188&lt;&gt;""),
    AND(S188&lt;&gt;"NA",S188&lt;&gt;"C",S188&lt;&gt;"NC",S188&lt;&gt;"SF",S188&lt;&gt;""),
    AND(U188&lt;&gt;"NA",U188&lt;&gt;"C",U188&lt;&gt;"NC",U188&lt;&gt;"SF",U188&lt;&gt;""),
    AND(W188&lt;&gt;"NA",W188&lt;&gt;"C",W188&lt;&gt;"NC",W188&lt;&gt;"SF",W188&lt;&gt;""),
    AND(Y188&lt;&gt;"NA",Y188&lt;&gt;"C",Y188&lt;&gt;"NC",Y188&lt;&gt;"SF",Y188&lt;&gt;""),
    AND(AA188&lt;&gt;"NA",AA188&lt;&gt;"C",AA188&lt;&gt;"NC",AA188&lt;&gt;"SF",AA188&lt;&gt;""),
    AND(AC188&lt;&gt;"NA",AC188&lt;&gt;"C",AC188&lt;&gt;"NC",AC188&lt;&gt;"SF",AC188&lt;&gt;"")
),"FALSO",
IF(AND(O188="NA",Q188="NA",S188="NA",U188="NA",W188="NA",Y188="NA",AA188="NA",AC188="NA"),"NA",
IF(OR(O188="NC",Q188="NC",S188="NC",U188="NC",W188="NC",Y188="NC",AA188="NC",AC188="NC",
       O188="SF",Q188="SF",S188="SF",U188="SF",W188="SF",Y188="SF",AA188="SF",AC188="SF"),"NC",
IF(SUM(IF(O188="C",1,0),IF(Q188="C",1,0),IF(S188="C",1,0),IF(U188="C",1,0),IF(W188="C",1,0),IF(Y188="C",1,0),IF(AA188="C",1,0),IF(AC188="C",1,0))=1,"C","C")))))</f>
        <v>NC</v>
      </c>
      <c r="AG188" s="93" t="str">
        <f>IF(AND(AE188="C",AF188="C"),"UTILIZOU O PDA CORRETAMENTE",IF(AND(AE188="C",AF188="NC"),"UTILIZOU O PDA CORRETAMENTE. NÃO HÁ FOTOS DE TODAS AS ETAPAS",IF(AND(AE188="NC",AF188="NC"),"NÃO UTILIZOU O PDA",IF(AND(AE188="NA",AF188="NA"),"NÃO AVALIADO POR FALHA DE SINCRONISMO"))))</f>
        <v>UTILIZOU O PDA CORRETAMENTE. NÃO HÁ FOTOS DE TODAS AS ETAPAS</v>
      </c>
      <c r="AH188" s="9" t="s">
        <v>60</v>
      </c>
      <c r="AI188" s="149" t="str">
        <f>E188</f>
        <v>SÃO PAULO</v>
      </c>
      <c r="AJ188" s="150" t="s">
        <v>6</v>
      </c>
    </row>
    <row r="189" spans="1:36" ht="30" customHeight="1">
      <c r="A189" s="162" t="s">
        <v>201</v>
      </c>
      <c r="B189" s="176">
        <v>2618380886</v>
      </c>
      <c r="C189" s="176" t="s">
        <v>141</v>
      </c>
      <c r="D189" s="176" t="s">
        <v>68</v>
      </c>
      <c r="E189" s="176" t="s">
        <v>5</v>
      </c>
      <c r="F189" s="176" t="s">
        <v>706</v>
      </c>
      <c r="G189" s="176">
        <v>237</v>
      </c>
      <c r="H189" s="176"/>
      <c r="I189" s="176" t="s">
        <v>6</v>
      </c>
      <c r="J189" s="176" t="s">
        <v>2150</v>
      </c>
      <c r="K189" s="176"/>
      <c r="L189" s="204">
        <v>46117.48333333333</v>
      </c>
      <c r="M189" s="204">
        <v>46117.506249999999</v>
      </c>
      <c r="N189" s="176" t="s">
        <v>2149</v>
      </c>
      <c r="O189" s="155" t="s">
        <v>207</v>
      </c>
      <c r="P189" s="90"/>
      <c r="Q189" s="144" t="s">
        <v>207</v>
      </c>
      <c r="R189" s="90"/>
      <c r="S189" s="144" t="s">
        <v>207</v>
      </c>
      <c r="T189" s="90"/>
      <c r="U189" s="144" t="s">
        <v>207</v>
      </c>
      <c r="V189" s="90"/>
      <c r="W189" s="144" t="s">
        <v>207</v>
      </c>
      <c r="X189" s="90"/>
      <c r="Y189" s="144" t="s">
        <v>207</v>
      </c>
      <c r="Z189" s="90"/>
      <c r="AA189" s="144" t="s">
        <v>207</v>
      </c>
      <c r="AB189" s="62"/>
      <c r="AC189" s="144" t="s">
        <v>207</v>
      </c>
      <c r="AD189" s="62"/>
      <c r="AE189" s="144" t="s">
        <v>207</v>
      </c>
      <c r="AF189" s="196" t="str">
        <f>IF(AND(O189="",Q189="",S189="",U189="",W189="",Y189="",AA189="",AC189=""),"",
IF(OR(    AND(O189&lt;&gt;"NA",O189&lt;&gt;"C",O189&lt;&gt;"NC",O189&lt;&gt;"SF",O189&lt;&gt;""),
    AND(Q189&lt;&gt;"NA",Q189&lt;&gt;"C",Q189&lt;&gt;"NC",Q189&lt;&gt;"SF",Q189&lt;&gt;""),
    AND(S189&lt;&gt;"NA",S189&lt;&gt;"C",S189&lt;&gt;"NC",S189&lt;&gt;"SF",S189&lt;&gt;""),
    AND(U189&lt;&gt;"NA",U189&lt;&gt;"C",U189&lt;&gt;"NC",U189&lt;&gt;"SF",U189&lt;&gt;""),
    AND(W189&lt;&gt;"NA",W189&lt;&gt;"C",W189&lt;&gt;"NC",W189&lt;&gt;"SF",W189&lt;&gt;""),
    AND(Y189&lt;&gt;"NA",Y189&lt;&gt;"C",Y189&lt;&gt;"NC",Y189&lt;&gt;"SF",Y189&lt;&gt;""),
    AND(AA189&lt;&gt;"NA",AA189&lt;&gt;"C",AA189&lt;&gt;"NC",AA189&lt;&gt;"SF",AA189&lt;&gt;""),
    AND(AC189&lt;&gt;"NA",AC189&lt;&gt;"C",AC189&lt;&gt;"NC",AC189&lt;&gt;"SF",AC189&lt;&gt;"")
),"FALSO",
IF(AND(O189="NA",Q189="NA",S189="NA",U189="NA",W189="NA",Y189="NA",AA189="NA",AC189="NA"),"NA",
IF(OR(O189="NC",Q189="NC",S189="NC",U189="NC",W189="NC",Y189="NC",AA189="NC",AC189="NC",
       O189="SF",Q189="SF",S189="SF",U189="SF",W189="SF",Y189="SF",AA189="SF",AC189="SF"),"NC",
IF(SUM(IF(O189="C",1,0),IF(Q189="C",1,0),IF(S189="C",1,0),IF(U189="C",1,0),IF(W189="C",1,0),IF(Y189="C",1,0),IF(AA189="C",1,0),IF(AC189="C",1,0))=1,"C","C")))))</f>
        <v>C</v>
      </c>
      <c r="AG189" s="93" t="str">
        <f>IF(AND(AE189="C",AF189="C"),"UTILIZOU O PDA CORRETAMENTE",IF(AND(AE189="C",AF189="NC"),"UTILIZOU O PDA CORRETAMENTE. NÃO HÁ FOTOS DE TODAS AS ETAPAS",IF(AND(AE189="NC",AF189="NC"),"NÃO UTILIZOU O PDA",IF(AND(AE189="NA",AF189="NA"),"NÃO AVALIADO POR FALHA DE SINCRONISMO"))))</f>
        <v>UTILIZOU O PDA CORRETAMENTE</v>
      </c>
      <c r="AH189" s="9" t="s">
        <v>39</v>
      </c>
      <c r="AI189" s="149" t="str">
        <f>E189</f>
        <v>SÃO PAULO</v>
      </c>
      <c r="AJ189" s="150" t="s">
        <v>6</v>
      </c>
    </row>
    <row r="190" spans="1:36" ht="30" customHeight="1">
      <c r="A190" s="162" t="s">
        <v>201</v>
      </c>
      <c r="B190" s="176">
        <v>2618314624</v>
      </c>
      <c r="C190" s="176" t="s">
        <v>141</v>
      </c>
      <c r="D190" s="176" t="s">
        <v>68</v>
      </c>
      <c r="E190" s="176" t="s">
        <v>5</v>
      </c>
      <c r="F190" s="176" t="s">
        <v>1189</v>
      </c>
      <c r="G190" s="176">
        <v>26</v>
      </c>
      <c r="H190" s="176" t="s">
        <v>217</v>
      </c>
      <c r="I190" s="176" t="s">
        <v>1190</v>
      </c>
      <c r="J190" s="176" t="s">
        <v>2150</v>
      </c>
      <c r="K190" s="176" t="s">
        <v>217</v>
      </c>
      <c r="L190" s="204">
        <v>46147.351388888892</v>
      </c>
      <c r="M190" s="204">
        <v>46147.354166666664</v>
      </c>
      <c r="N190" s="176" t="s">
        <v>2156</v>
      </c>
      <c r="O190" s="155" t="s">
        <v>62</v>
      </c>
      <c r="P190" s="90"/>
      <c r="Q190" s="144" t="s">
        <v>62</v>
      </c>
      <c r="R190" s="90"/>
      <c r="S190" s="144" t="s">
        <v>62</v>
      </c>
      <c r="T190" s="90"/>
      <c r="U190" s="144" t="s">
        <v>62</v>
      </c>
      <c r="V190" s="90"/>
      <c r="W190" s="144" t="s">
        <v>62</v>
      </c>
      <c r="X190" s="90"/>
      <c r="Y190" s="144" t="s">
        <v>62</v>
      </c>
      <c r="Z190" s="90"/>
      <c r="AA190" s="144" t="s">
        <v>62</v>
      </c>
      <c r="AB190" s="62"/>
      <c r="AC190" s="144" t="s">
        <v>62</v>
      </c>
      <c r="AD190" s="62"/>
      <c r="AE190" s="144" t="s">
        <v>62</v>
      </c>
      <c r="AF190" s="196" t="str">
        <f>IF(AND(O190="",Q190="",S190="",U190="",W190="",Y190="",AA190="",AC190=""),"",
IF(OR(    AND(O190&lt;&gt;"NA",O190&lt;&gt;"C",O190&lt;&gt;"NC",O190&lt;&gt;"SF",O190&lt;&gt;""),
    AND(Q190&lt;&gt;"NA",Q190&lt;&gt;"C",Q190&lt;&gt;"NC",Q190&lt;&gt;"SF",Q190&lt;&gt;""),
    AND(S190&lt;&gt;"NA",S190&lt;&gt;"C",S190&lt;&gt;"NC",S190&lt;&gt;"SF",S190&lt;&gt;""),
    AND(U190&lt;&gt;"NA",U190&lt;&gt;"C",U190&lt;&gt;"NC",U190&lt;&gt;"SF",U190&lt;&gt;""),
    AND(W190&lt;&gt;"NA",W190&lt;&gt;"C",W190&lt;&gt;"NC",W190&lt;&gt;"SF",W190&lt;&gt;""),
    AND(Y190&lt;&gt;"NA",Y190&lt;&gt;"C",Y190&lt;&gt;"NC",Y190&lt;&gt;"SF",Y190&lt;&gt;""),
    AND(AA190&lt;&gt;"NA",AA190&lt;&gt;"C",AA190&lt;&gt;"NC",AA190&lt;&gt;"SF",AA190&lt;&gt;""),
    AND(AC190&lt;&gt;"NA",AC190&lt;&gt;"C",AC190&lt;&gt;"NC",AC190&lt;&gt;"SF",AC190&lt;&gt;"")
),"FALSO",
IF(AND(O190="NA",Q190="NA",S190="NA",U190="NA",W190="NA",Y190="NA",AA190="NA",AC190="NA"),"NA",
IF(OR(O190="NC",Q190="NC",S190="NC",U190="NC",W190="NC",Y190="NC",AA190="NC",AC190="NC",
       O190="SF",Q190="SF",S190="SF",U190="SF",W190="SF",Y190="SF",AA190="SF",AC190="SF"),"NC",
IF(SUM(IF(O190="C",1,0),IF(Q190="C",1,0),IF(S190="C",1,0),IF(U190="C",1,0),IF(W190="C",1,0),IF(Y190="C",1,0),IF(AA190="C",1,0),IF(AC190="C",1,0))=1,"C","C")))))</f>
        <v>NA</v>
      </c>
      <c r="AG190" s="93" t="str">
        <f>IF(AND(AE190="C",AF190="C"),"UTILIZOU O PDA CORRETAMENTE",IF(AND(AE190="C",AF190="NC"),"UTILIZOU O PDA CORRETAMENTE. NÃO HÁ FOTOS DE TODAS AS ETAPAS",IF(AND(AE190="NC",AF190="NC"),"NÃO UTILIZOU O PDA",IF(AND(AE190="NA",AF190="NA"),"NÃO AVALIADO POR FALHA DE SINCRONISMO"))))</f>
        <v>NÃO AVALIADO POR FALHA DE SINCRONISMO</v>
      </c>
      <c r="AH190" s="9" t="s">
        <v>60</v>
      </c>
      <c r="AI190" s="149" t="str">
        <f>E190</f>
        <v>SÃO PAULO</v>
      </c>
      <c r="AJ190" s="150" t="s">
        <v>6</v>
      </c>
    </row>
    <row r="191" spans="1:36" ht="30" customHeight="1">
      <c r="A191" s="162" t="s">
        <v>201</v>
      </c>
      <c r="B191" s="176">
        <v>2620829744</v>
      </c>
      <c r="C191" s="176" t="s">
        <v>141</v>
      </c>
      <c r="D191" s="176" t="s">
        <v>68</v>
      </c>
      <c r="E191" s="176" t="s">
        <v>5</v>
      </c>
      <c r="F191" s="176" t="s">
        <v>842</v>
      </c>
      <c r="G191" s="176">
        <v>721</v>
      </c>
      <c r="H191" s="176"/>
      <c r="I191" s="176" t="s">
        <v>383</v>
      </c>
      <c r="J191" s="176" t="s">
        <v>2150</v>
      </c>
      <c r="K191" s="176"/>
      <c r="L191" s="204">
        <v>46162.440972222219</v>
      </c>
      <c r="M191" s="204">
        <v>46162.45</v>
      </c>
      <c r="N191" s="176" t="s">
        <v>2149</v>
      </c>
      <c r="O191" s="155" t="s">
        <v>207</v>
      </c>
      <c r="P191" s="90"/>
      <c r="Q191" s="144" t="s">
        <v>207</v>
      </c>
      <c r="R191" s="90"/>
      <c r="S191" s="144" t="s">
        <v>207</v>
      </c>
      <c r="T191" s="90"/>
      <c r="U191" s="144" t="s">
        <v>207</v>
      </c>
      <c r="V191" s="90"/>
      <c r="W191" s="144" t="s">
        <v>207</v>
      </c>
      <c r="X191" s="90"/>
      <c r="Y191" s="144" t="s">
        <v>207</v>
      </c>
      <c r="Z191" s="90"/>
      <c r="AA191" s="144" t="s">
        <v>207</v>
      </c>
      <c r="AB191" s="62"/>
      <c r="AC191" s="144" t="s">
        <v>207</v>
      </c>
      <c r="AD191" s="62"/>
      <c r="AE191" s="144" t="s">
        <v>207</v>
      </c>
      <c r="AF191" s="196" t="str">
        <f>IF(AND(O191="",Q191="",S191="",U191="",W191="",Y191="",AA191="",AC191=""),"",
IF(OR(    AND(O191&lt;&gt;"NA",O191&lt;&gt;"C",O191&lt;&gt;"NC",O191&lt;&gt;"SF",O191&lt;&gt;""),
    AND(Q191&lt;&gt;"NA",Q191&lt;&gt;"C",Q191&lt;&gt;"NC",Q191&lt;&gt;"SF",Q191&lt;&gt;""),
    AND(S191&lt;&gt;"NA",S191&lt;&gt;"C",S191&lt;&gt;"NC",S191&lt;&gt;"SF",S191&lt;&gt;""),
    AND(U191&lt;&gt;"NA",U191&lt;&gt;"C",U191&lt;&gt;"NC",U191&lt;&gt;"SF",U191&lt;&gt;""),
    AND(W191&lt;&gt;"NA",W191&lt;&gt;"C",W191&lt;&gt;"NC",W191&lt;&gt;"SF",W191&lt;&gt;""),
    AND(Y191&lt;&gt;"NA",Y191&lt;&gt;"C",Y191&lt;&gt;"NC",Y191&lt;&gt;"SF",Y191&lt;&gt;""),
    AND(AA191&lt;&gt;"NA",AA191&lt;&gt;"C",AA191&lt;&gt;"NC",AA191&lt;&gt;"SF",AA191&lt;&gt;""),
    AND(AC191&lt;&gt;"NA",AC191&lt;&gt;"C",AC191&lt;&gt;"NC",AC191&lt;&gt;"SF",AC191&lt;&gt;"")
),"FALSO",
IF(AND(O191="NA",Q191="NA",S191="NA",U191="NA",W191="NA",Y191="NA",AA191="NA",AC191="NA"),"NA",
IF(OR(O191="NC",Q191="NC",S191="NC",U191="NC",W191="NC",Y191="NC",AA191="NC",AC191="NC",
       O191="SF",Q191="SF",S191="SF",U191="SF",W191="SF",Y191="SF",AA191="SF",AC191="SF"),"NC",
IF(SUM(IF(O191="C",1,0),IF(Q191="C",1,0),IF(S191="C",1,0),IF(U191="C",1,0),IF(W191="C",1,0),IF(Y191="C",1,0),IF(AA191="C",1,0),IF(AC191="C",1,0))=1,"C","C")))))</f>
        <v>C</v>
      </c>
      <c r="AG191" s="93" t="str">
        <f>IF(AND(AE191="C",AF191="C"),"UTILIZOU O PDA CORRETAMENTE",IF(AND(AE191="C",AF191="NC"),"UTILIZOU O PDA CORRETAMENTE. NÃO HÁ FOTOS DE TODAS AS ETAPAS",IF(AND(AE191="NC",AF191="NC"),"NÃO UTILIZOU O PDA",IF(AND(AE191="NA",AF191="NA"),"NÃO AVALIADO POR FALHA DE SINCRONISMO"))))</f>
        <v>UTILIZOU O PDA CORRETAMENTE</v>
      </c>
      <c r="AH191" s="9" t="s">
        <v>39</v>
      </c>
      <c r="AI191" s="149" t="str">
        <f>E191</f>
        <v>SÃO PAULO</v>
      </c>
      <c r="AJ191" s="150" t="s">
        <v>6</v>
      </c>
    </row>
    <row r="192" spans="1:36" ht="30" customHeight="1">
      <c r="A192" s="162" t="s">
        <v>201</v>
      </c>
      <c r="B192" s="176">
        <v>2621448418</v>
      </c>
      <c r="C192" s="176" t="s">
        <v>141</v>
      </c>
      <c r="D192" s="176" t="s">
        <v>68</v>
      </c>
      <c r="E192" s="176" t="s">
        <v>5</v>
      </c>
      <c r="F192" s="176" t="s">
        <v>1414</v>
      </c>
      <c r="G192" s="176">
        <v>480</v>
      </c>
      <c r="H192" s="176"/>
      <c r="I192" s="176" t="s">
        <v>316</v>
      </c>
      <c r="J192" s="176" t="s">
        <v>2150</v>
      </c>
      <c r="K192" s="176"/>
      <c r="L192" s="204">
        <v>46164.686111111114</v>
      </c>
      <c r="M192" s="204">
        <v>46164.693749999999</v>
      </c>
      <c r="N192" s="176" t="s">
        <v>2149</v>
      </c>
      <c r="O192" s="154" t="s">
        <v>207</v>
      </c>
      <c r="P192" s="90"/>
      <c r="Q192" s="144" t="s">
        <v>207</v>
      </c>
      <c r="R192" s="90"/>
      <c r="S192" s="144" t="s">
        <v>207</v>
      </c>
      <c r="T192" s="90"/>
      <c r="U192" s="144" t="s">
        <v>207</v>
      </c>
      <c r="V192" s="90"/>
      <c r="W192" s="144" t="s">
        <v>207</v>
      </c>
      <c r="X192" s="90"/>
      <c r="Y192" s="144" t="s">
        <v>207</v>
      </c>
      <c r="Z192" s="90"/>
      <c r="AA192" s="144" t="s">
        <v>207</v>
      </c>
      <c r="AB192" s="62"/>
      <c r="AC192" s="144" t="s">
        <v>207</v>
      </c>
      <c r="AD192" s="62"/>
      <c r="AE192" s="144" t="s">
        <v>207</v>
      </c>
      <c r="AF192" s="196" t="str">
        <f>IF(AND(O192="",Q192="",S192="",U192="",W192="",Y192="",AA192="",AC192=""),"",
IF(OR(    AND(O192&lt;&gt;"NA",O192&lt;&gt;"C",O192&lt;&gt;"NC",O192&lt;&gt;"SF",O192&lt;&gt;""),
    AND(Q192&lt;&gt;"NA",Q192&lt;&gt;"C",Q192&lt;&gt;"NC",Q192&lt;&gt;"SF",Q192&lt;&gt;""),
    AND(S192&lt;&gt;"NA",S192&lt;&gt;"C",S192&lt;&gt;"NC",S192&lt;&gt;"SF",S192&lt;&gt;""),
    AND(U192&lt;&gt;"NA",U192&lt;&gt;"C",U192&lt;&gt;"NC",U192&lt;&gt;"SF",U192&lt;&gt;""),
    AND(W192&lt;&gt;"NA",W192&lt;&gt;"C",W192&lt;&gt;"NC",W192&lt;&gt;"SF",W192&lt;&gt;""),
    AND(Y192&lt;&gt;"NA",Y192&lt;&gt;"C",Y192&lt;&gt;"NC",Y192&lt;&gt;"SF",Y192&lt;&gt;""),
    AND(AA192&lt;&gt;"NA",AA192&lt;&gt;"C",AA192&lt;&gt;"NC",AA192&lt;&gt;"SF",AA192&lt;&gt;""),
    AND(AC192&lt;&gt;"NA",AC192&lt;&gt;"C",AC192&lt;&gt;"NC",AC192&lt;&gt;"SF",AC192&lt;&gt;"")
),"FALSO",
IF(AND(O192="NA",Q192="NA",S192="NA",U192="NA",W192="NA",Y192="NA",AA192="NA",AC192="NA"),"NA",
IF(OR(O192="NC",Q192="NC",S192="NC",U192="NC",W192="NC",Y192="NC",AA192="NC",AC192="NC",
       O192="SF",Q192="SF",S192="SF",U192="SF",W192="SF",Y192="SF",AA192="SF",AC192="SF"),"NC",
IF(SUM(IF(O192="C",1,0),IF(Q192="C",1,0),IF(S192="C",1,0),IF(U192="C",1,0),IF(W192="C",1,0),IF(Y192="C",1,0),IF(AA192="C",1,0),IF(AC192="C",1,0))=1,"C","C")))))</f>
        <v>C</v>
      </c>
      <c r="AG192" s="93" t="str">
        <f>IF(AND(AE192="C",AF192="C"),"UTILIZOU O PDA CORRETAMENTE",IF(AND(AE192="C",AF192="NC"),"UTILIZOU O PDA CORRETAMENTE. NÃO HÁ FOTOS DE TODAS AS ETAPAS",IF(AND(AE192="NC",AF192="NC"),"NÃO UTILIZOU O PDA",IF(AND(AE192="NA",AF192="NA"),"NÃO AVALIADO POR FALHA DE SINCRONISMO"))))</f>
        <v>UTILIZOU O PDA CORRETAMENTE</v>
      </c>
      <c r="AH192" s="9" t="s">
        <v>60</v>
      </c>
      <c r="AI192" s="149" t="str">
        <f>E192</f>
        <v>SÃO PAULO</v>
      </c>
      <c r="AJ192" s="150" t="s">
        <v>6</v>
      </c>
    </row>
    <row r="193" spans="1:36" ht="30" customHeight="1">
      <c r="A193" s="162" t="s">
        <v>201</v>
      </c>
      <c r="B193" s="176">
        <v>2620208794</v>
      </c>
      <c r="C193" s="176" t="s">
        <v>141</v>
      </c>
      <c r="D193" s="176" t="s">
        <v>68</v>
      </c>
      <c r="E193" s="176" t="s">
        <v>5</v>
      </c>
      <c r="F193" s="176" t="s">
        <v>2215</v>
      </c>
      <c r="G193" s="176">
        <v>55</v>
      </c>
      <c r="H193" s="176"/>
      <c r="I193" s="176" t="s">
        <v>283</v>
      </c>
      <c r="J193" s="176" t="s">
        <v>2150</v>
      </c>
      <c r="K193" s="176" t="s">
        <v>2216</v>
      </c>
      <c r="L193" s="204">
        <v>46155.513888888891</v>
      </c>
      <c r="M193" s="204">
        <v>46155.520833333336</v>
      </c>
      <c r="N193" s="176" t="s">
        <v>2149</v>
      </c>
      <c r="O193" s="155" t="s">
        <v>207</v>
      </c>
      <c r="P193" s="90"/>
      <c r="Q193" s="144" t="s">
        <v>207</v>
      </c>
      <c r="R193" s="90"/>
      <c r="S193" s="144" t="s">
        <v>207</v>
      </c>
      <c r="T193" s="90"/>
      <c r="U193" s="144" t="s">
        <v>207</v>
      </c>
      <c r="V193" s="90"/>
      <c r="W193" s="144" t="s">
        <v>207</v>
      </c>
      <c r="X193" s="90"/>
      <c r="Y193" s="144" t="s">
        <v>207</v>
      </c>
      <c r="Z193" s="90"/>
      <c r="AA193" s="144" t="s">
        <v>207</v>
      </c>
      <c r="AB193" s="62"/>
      <c r="AC193" s="144" t="s">
        <v>207</v>
      </c>
      <c r="AD193" s="62"/>
      <c r="AE193" s="144" t="s">
        <v>207</v>
      </c>
      <c r="AF193" s="196" t="str">
        <f>IF(AND(O193="",Q193="",S193="",U193="",W193="",Y193="",AA193="",AC193=""),"",
IF(OR(    AND(O193&lt;&gt;"NA",O193&lt;&gt;"C",O193&lt;&gt;"NC",O193&lt;&gt;"SF",O193&lt;&gt;""),
    AND(Q193&lt;&gt;"NA",Q193&lt;&gt;"C",Q193&lt;&gt;"NC",Q193&lt;&gt;"SF",Q193&lt;&gt;""),
    AND(S193&lt;&gt;"NA",S193&lt;&gt;"C",S193&lt;&gt;"NC",S193&lt;&gt;"SF",S193&lt;&gt;""),
    AND(U193&lt;&gt;"NA",U193&lt;&gt;"C",U193&lt;&gt;"NC",U193&lt;&gt;"SF",U193&lt;&gt;""),
    AND(W193&lt;&gt;"NA",W193&lt;&gt;"C",W193&lt;&gt;"NC",W193&lt;&gt;"SF",W193&lt;&gt;""),
    AND(Y193&lt;&gt;"NA",Y193&lt;&gt;"C",Y193&lt;&gt;"NC",Y193&lt;&gt;"SF",Y193&lt;&gt;""),
    AND(AA193&lt;&gt;"NA",AA193&lt;&gt;"C",AA193&lt;&gt;"NC",AA193&lt;&gt;"SF",AA193&lt;&gt;""),
    AND(AC193&lt;&gt;"NA",AC193&lt;&gt;"C",AC193&lt;&gt;"NC",AC193&lt;&gt;"SF",AC193&lt;&gt;"")
),"FALSO",
IF(AND(O193="NA",Q193="NA",S193="NA",U193="NA",W193="NA",Y193="NA",AA193="NA",AC193="NA"),"NA",
IF(OR(O193="NC",Q193="NC",S193="NC",U193="NC",W193="NC",Y193="NC",AA193="NC",AC193="NC",
       O193="SF",Q193="SF",S193="SF",U193="SF",W193="SF",Y193="SF",AA193="SF",AC193="SF"),"NC",
IF(SUM(IF(O193="C",1,0),IF(Q193="C",1,0),IF(S193="C",1,0),IF(U193="C",1,0),IF(W193="C",1,0),IF(Y193="C",1,0),IF(AA193="C",1,0),IF(AC193="C",1,0))=1,"C","C")))))</f>
        <v>C</v>
      </c>
      <c r="AG193" s="93" t="str">
        <f>IF(AND(AE193="C",AF193="C"),"UTILIZOU O PDA CORRETAMENTE",IF(AND(AE193="C",AF193="NC"),"UTILIZOU O PDA CORRETAMENTE. NÃO HÁ FOTOS DE TODAS AS ETAPAS",IF(AND(AE193="NC",AF193="NC"),"NÃO UTILIZOU O PDA",IF(AND(AE193="NA",AF193="NA"),"NÃO AVALIADO POR FALHA DE SINCRONISMO"))))</f>
        <v>UTILIZOU O PDA CORRETAMENTE</v>
      </c>
      <c r="AH193" s="9"/>
      <c r="AI193" s="149" t="str">
        <f>E193</f>
        <v>SÃO PAULO</v>
      </c>
      <c r="AJ193" s="150" t="s">
        <v>6</v>
      </c>
    </row>
    <row r="194" spans="1:36" ht="30" customHeight="1">
      <c r="A194" s="162" t="s">
        <v>201</v>
      </c>
      <c r="B194" s="176">
        <v>2620550136</v>
      </c>
      <c r="C194" s="176" t="s">
        <v>141</v>
      </c>
      <c r="D194" s="176" t="s">
        <v>68</v>
      </c>
      <c r="E194" s="176" t="s">
        <v>5</v>
      </c>
      <c r="F194" s="176" t="s">
        <v>352</v>
      </c>
      <c r="G194" s="176">
        <v>236</v>
      </c>
      <c r="H194" s="176"/>
      <c r="I194" s="176" t="s">
        <v>353</v>
      </c>
      <c r="J194" s="176" t="s">
        <v>2150</v>
      </c>
      <c r="K194" s="176" t="s">
        <v>2158</v>
      </c>
      <c r="L194" s="204">
        <v>46157.55972222222</v>
      </c>
      <c r="M194" s="204">
        <v>46157.5625</v>
      </c>
      <c r="N194" s="176" t="s">
        <v>2151</v>
      </c>
      <c r="O194" s="155" t="s">
        <v>62</v>
      </c>
      <c r="P194" s="90"/>
      <c r="Q194" s="144" t="s">
        <v>62</v>
      </c>
      <c r="R194" s="90"/>
      <c r="S194" s="144" t="s">
        <v>62</v>
      </c>
      <c r="T194" s="90"/>
      <c r="U194" s="144" t="s">
        <v>62</v>
      </c>
      <c r="V194" s="90"/>
      <c r="W194" s="144" t="s">
        <v>62</v>
      </c>
      <c r="X194" s="90"/>
      <c r="Y194" s="144" t="s">
        <v>62</v>
      </c>
      <c r="Z194" s="90"/>
      <c r="AA194" s="144" t="s">
        <v>62</v>
      </c>
      <c r="AB194" s="62"/>
      <c r="AC194" s="144" t="s">
        <v>62</v>
      </c>
      <c r="AD194" s="62"/>
      <c r="AE194" s="144" t="s">
        <v>62</v>
      </c>
      <c r="AF194" s="196" t="str">
        <f>IF(AND(O194="",Q194="",S194="",U194="",W194="",Y194="",AA194="",AC194=""),"",
IF(OR(    AND(O194&lt;&gt;"NA",O194&lt;&gt;"C",O194&lt;&gt;"NC",O194&lt;&gt;"SF",O194&lt;&gt;""),
    AND(Q194&lt;&gt;"NA",Q194&lt;&gt;"C",Q194&lt;&gt;"NC",Q194&lt;&gt;"SF",Q194&lt;&gt;""),
    AND(S194&lt;&gt;"NA",S194&lt;&gt;"C",S194&lt;&gt;"NC",S194&lt;&gt;"SF",S194&lt;&gt;""),
    AND(U194&lt;&gt;"NA",U194&lt;&gt;"C",U194&lt;&gt;"NC",U194&lt;&gt;"SF",U194&lt;&gt;""),
    AND(W194&lt;&gt;"NA",W194&lt;&gt;"C",W194&lt;&gt;"NC",W194&lt;&gt;"SF",W194&lt;&gt;""),
    AND(Y194&lt;&gt;"NA",Y194&lt;&gt;"C",Y194&lt;&gt;"NC",Y194&lt;&gt;"SF",Y194&lt;&gt;""),
    AND(AA194&lt;&gt;"NA",AA194&lt;&gt;"C",AA194&lt;&gt;"NC",AA194&lt;&gt;"SF",AA194&lt;&gt;""),
    AND(AC194&lt;&gt;"NA",AC194&lt;&gt;"C",AC194&lt;&gt;"NC",AC194&lt;&gt;"SF",AC194&lt;&gt;"")
),"FALSO",
IF(AND(O194="NA",Q194="NA",S194="NA",U194="NA",W194="NA",Y194="NA",AA194="NA",AC194="NA"),"NA",
IF(OR(O194="NC",Q194="NC",S194="NC",U194="NC",W194="NC",Y194="NC",AA194="NC",AC194="NC",
       O194="SF",Q194="SF",S194="SF",U194="SF",W194="SF",Y194="SF",AA194="SF",AC194="SF"),"NC",
IF(SUM(IF(O194="C",1,0),IF(Q194="C",1,0),IF(S194="C",1,0),IF(U194="C",1,0),IF(W194="C",1,0),IF(Y194="C",1,0),IF(AA194="C",1,0),IF(AC194="C",1,0))=1,"C","C")))))</f>
        <v>NA</v>
      </c>
      <c r="AG194" s="93" t="str">
        <f>IF(AND(AE194="C",AF194="C"),"UTILIZOU O PDA CORRETAMENTE",IF(AND(AE194="C",AF194="NC"),"UTILIZOU O PDA CORRETAMENTE. NÃO HÁ FOTOS DE TODAS AS ETAPAS",IF(AND(AE194="NC",AF194="NC"),"NÃO UTILIZOU O PDA",IF(AND(AE194="NA",AF194="NA"),"NÃO AVALIADO POR FALHA DE SINCRONISMO"))))</f>
        <v>NÃO AVALIADO POR FALHA DE SINCRONISMO</v>
      </c>
      <c r="AH194" s="9"/>
      <c r="AI194" s="149" t="str">
        <f>E194</f>
        <v>SÃO PAULO</v>
      </c>
      <c r="AJ194" s="150" t="s">
        <v>6</v>
      </c>
    </row>
    <row r="195" spans="1:36" ht="30" customHeight="1">
      <c r="A195" s="162" t="s">
        <v>201</v>
      </c>
      <c r="B195" s="176">
        <v>2620565492</v>
      </c>
      <c r="C195" s="176" t="s">
        <v>141</v>
      </c>
      <c r="D195" s="176" t="s">
        <v>68</v>
      </c>
      <c r="E195" s="176" t="s">
        <v>5</v>
      </c>
      <c r="F195" s="176" t="s">
        <v>1371</v>
      </c>
      <c r="G195" s="176">
        <v>69</v>
      </c>
      <c r="H195" s="176" t="s">
        <v>217</v>
      </c>
      <c r="I195" s="176" t="s">
        <v>241</v>
      </c>
      <c r="J195" s="176" t="s">
        <v>2150</v>
      </c>
      <c r="K195" s="176" t="s">
        <v>217</v>
      </c>
      <c r="L195" s="204">
        <v>46161.51458333333</v>
      </c>
      <c r="M195" s="204">
        <v>46161.523611111108</v>
      </c>
      <c r="N195" s="176" t="s">
        <v>2151</v>
      </c>
      <c r="O195" s="155" t="s">
        <v>207</v>
      </c>
      <c r="P195" s="90"/>
      <c r="Q195" s="144" t="s">
        <v>231</v>
      </c>
      <c r="R195" s="90" t="s">
        <v>2191</v>
      </c>
      <c r="S195" s="144" t="s">
        <v>207</v>
      </c>
      <c r="T195" s="90"/>
      <c r="U195" s="144" t="s">
        <v>207</v>
      </c>
      <c r="V195" s="90"/>
      <c r="W195" s="144" t="s">
        <v>207</v>
      </c>
      <c r="X195" s="90"/>
      <c r="Y195" s="144" t="s">
        <v>62</v>
      </c>
      <c r="Z195" s="90"/>
      <c r="AA195" s="144" t="s">
        <v>207</v>
      </c>
      <c r="AB195" s="62"/>
      <c r="AC195" s="144" t="s">
        <v>207</v>
      </c>
      <c r="AD195" s="62"/>
      <c r="AE195" s="144" t="s">
        <v>207</v>
      </c>
      <c r="AF195" s="196" t="str">
        <f>IF(AND(O195="",Q195="",S195="",U195="",W195="",Y195="",AA195="",AC195=""),"",
IF(OR(    AND(O195&lt;&gt;"NA",O195&lt;&gt;"C",O195&lt;&gt;"NC",O195&lt;&gt;"SF",O195&lt;&gt;""),
    AND(Q195&lt;&gt;"NA",Q195&lt;&gt;"C",Q195&lt;&gt;"NC",Q195&lt;&gt;"SF",Q195&lt;&gt;""),
    AND(S195&lt;&gt;"NA",S195&lt;&gt;"C",S195&lt;&gt;"NC",S195&lt;&gt;"SF",S195&lt;&gt;""),
    AND(U195&lt;&gt;"NA",U195&lt;&gt;"C",U195&lt;&gt;"NC",U195&lt;&gt;"SF",U195&lt;&gt;""),
    AND(W195&lt;&gt;"NA",W195&lt;&gt;"C",W195&lt;&gt;"NC",W195&lt;&gt;"SF",W195&lt;&gt;""),
    AND(Y195&lt;&gt;"NA",Y195&lt;&gt;"C",Y195&lt;&gt;"NC",Y195&lt;&gt;"SF",Y195&lt;&gt;""),
    AND(AA195&lt;&gt;"NA",AA195&lt;&gt;"C",AA195&lt;&gt;"NC",AA195&lt;&gt;"SF",AA195&lt;&gt;""),
    AND(AC195&lt;&gt;"NA",AC195&lt;&gt;"C",AC195&lt;&gt;"NC",AC195&lt;&gt;"SF",AC195&lt;&gt;"")
),"FALSO",
IF(AND(O195="NA",Q195="NA",S195="NA",U195="NA",W195="NA",Y195="NA",AA195="NA",AC195="NA"),"NA",
IF(OR(O195="NC",Q195="NC",S195="NC",U195="NC",W195="NC",Y195="NC",AA195="NC",AC195="NC",
       O195="SF",Q195="SF",S195="SF",U195="SF",W195="SF",Y195="SF",AA195="SF",AC195="SF"),"NC",
IF(SUM(IF(O195="C",1,0),IF(Q195="C",1,0),IF(S195="C",1,0),IF(U195="C",1,0),IF(W195="C",1,0),IF(Y195="C",1,0),IF(AA195="C",1,0),IF(AC195="C",1,0))=1,"C","C")))))</f>
        <v>NC</v>
      </c>
      <c r="AG195" s="93" t="str">
        <f>IF(AND(AE195="C",AF195="C"),"UTILIZOU O PDA CORRETAMENTE",IF(AND(AE195="C",AF195="NC"),"UTILIZOU O PDA CORRETAMENTE. NÃO HÁ FOTOS DE TODAS AS ETAPAS",IF(AND(AE195="NC",AF195="NC"),"NÃO UTILIZOU O PDA",IF(AND(AE195="NA",AF195="NA"),"NÃO AVALIADO POR FALHA DE SINCRONISMO"))))</f>
        <v>UTILIZOU O PDA CORRETAMENTE. NÃO HÁ FOTOS DE TODAS AS ETAPAS</v>
      </c>
      <c r="AH195" s="9" t="s">
        <v>60</v>
      </c>
      <c r="AI195" s="149" t="str">
        <f>E195</f>
        <v>SÃO PAULO</v>
      </c>
      <c r="AJ195" s="150" t="s">
        <v>6</v>
      </c>
    </row>
    <row r="196" spans="1:36" ht="30" customHeight="1">
      <c r="A196" s="162" t="s">
        <v>201</v>
      </c>
      <c r="B196" s="176">
        <v>2619359279</v>
      </c>
      <c r="C196" s="176" t="s">
        <v>142</v>
      </c>
      <c r="D196" s="176" t="s">
        <v>68</v>
      </c>
      <c r="E196" s="176" t="s">
        <v>5</v>
      </c>
      <c r="F196" s="176" t="s">
        <v>1547</v>
      </c>
      <c r="G196" s="176">
        <v>945</v>
      </c>
      <c r="H196" s="176" t="s">
        <v>203</v>
      </c>
      <c r="I196" s="176" t="s">
        <v>316</v>
      </c>
      <c r="J196" s="176" t="s">
        <v>2148</v>
      </c>
      <c r="K196" s="176" t="s">
        <v>2158</v>
      </c>
      <c r="L196" s="204">
        <v>46331.393055555556</v>
      </c>
      <c r="M196" s="204">
        <v>46331.395833333336</v>
      </c>
      <c r="N196" s="176" t="s">
        <v>2151</v>
      </c>
      <c r="O196" s="155" t="s">
        <v>62</v>
      </c>
      <c r="P196" s="90"/>
      <c r="Q196" s="144" t="s">
        <v>62</v>
      </c>
      <c r="R196" s="90"/>
      <c r="S196" s="144" t="s">
        <v>62</v>
      </c>
      <c r="T196" s="90"/>
      <c r="U196" s="144" t="s">
        <v>62</v>
      </c>
      <c r="V196" s="90"/>
      <c r="W196" s="144" t="s">
        <v>62</v>
      </c>
      <c r="X196" s="90"/>
      <c r="Y196" s="144" t="s">
        <v>62</v>
      </c>
      <c r="Z196" s="90"/>
      <c r="AA196" s="144" t="s">
        <v>62</v>
      </c>
      <c r="AB196" s="62"/>
      <c r="AC196" s="144" t="s">
        <v>62</v>
      </c>
      <c r="AD196" s="62"/>
      <c r="AE196" s="144" t="s">
        <v>62</v>
      </c>
      <c r="AF196" s="196" t="str">
        <f>IF(AND(O196="",Q196="",S196="",U196="",W196="",Y196="",AA196="",AC196=""),"",
IF(OR(    AND(O196&lt;&gt;"NA",O196&lt;&gt;"C",O196&lt;&gt;"NC",O196&lt;&gt;"SF",O196&lt;&gt;""),
    AND(Q196&lt;&gt;"NA",Q196&lt;&gt;"C",Q196&lt;&gt;"NC",Q196&lt;&gt;"SF",Q196&lt;&gt;""),
    AND(S196&lt;&gt;"NA",S196&lt;&gt;"C",S196&lt;&gt;"NC",S196&lt;&gt;"SF",S196&lt;&gt;""),
    AND(U196&lt;&gt;"NA",U196&lt;&gt;"C",U196&lt;&gt;"NC",U196&lt;&gt;"SF",U196&lt;&gt;""),
    AND(W196&lt;&gt;"NA",W196&lt;&gt;"C",W196&lt;&gt;"NC",W196&lt;&gt;"SF",W196&lt;&gt;""),
    AND(Y196&lt;&gt;"NA",Y196&lt;&gt;"C",Y196&lt;&gt;"NC",Y196&lt;&gt;"SF",Y196&lt;&gt;""),
    AND(AA196&lt;&gt;"NA",AA196&lt;&gt;"C",AA196&lt;&gt;"NC",AA196&lt;&gt;"SF",AA196&lt;&gt;""),
    AND(AC196&lt;&gt;"NA",AC196&lt;&gt;"C",AC196&lt;&gt;"NC",AC196&lt;&gt;"SF",AC196&lt;&gt;"")
),"FALSO",
IF(AND(O196="NA",Q196="NA",S196="NA",U196="NA",W196="NA",Y196="NA",AA196="NA",AC196="NA"),"NA",
IF(OR(O196="NC",Q196="NC",S196="NC",U196="NC",W196="NC",Y196="NC",AA196="NC",AC196="NC",
       O196="SF",Q196="SF",S196="SF",U196="SF",W196="SF",Y196="SF",AA196="SF",AC196="SF"),"NC",
IF(SUM(IF(O196="C",1,0),IF(Q196="C",1,0),IF(S196="C",1,0),IF(U196="C",1,0),IF(W196="C",1,0),IF(Y196="C",1,0),IF(AA196="C",1,0),IF(AC196="C",1,0))=1,"C","C")))))</f>
        <v>NA</v>
      </c>
      <c r="AG196" s="93" t="str">
        <f>IF(AND(AE196="C",AF196="C"),"UTILIZOU O PDA CORRETAMENTE",IF(AND(AE196="C",AF196="NC"),"UTILIZOU O PDA CORRETAMENTE. NÃO HÁ FOTOS DE TODAS AS ETAPAS",IF(AND(AE196="NC",AF196="NC"),"NÃO UTILIZOU O PDA",IF(AND(AE196="NA",AF196="NA"),"NÃO AVALIADO POR FALHA DE SINCRONISMO"))))</f>
        <v>NÃO AVALIADO POR FALHA DE SINCRONISMO</v>
      </c>
      <c r="AH196" s="9" t="s">
        <v>60</v>
      </c>
      <c r="AI196" s="149" t="str">
        <f>E196</f>
        <v>SÃO PAULO</v>
      </c>
      <c r="AJ196" s="150" t="s">
        <v>6</v>
      </c>
    </row>
    <row r="197" spans="1:36" ht="30" customHeight="1">
      <c r="A197" s="162" t="s">
        <v>201</v>
      </c>
      <c r="B197" s="176">
        <v>2621496211</v>
      </c>
      <c r="C197" s="176" t="s">
        <v>142</v>
      </c>
      <c r="D197" s="176" t="s">
        <v>68</v>
      </c>
      <c r="E197" s="176" t="s">
        <v>5</v>
      </c>
      <c r="F197" s="176" t="s">
        <v>1495</v>
      </c>
      <c r="G197" s="176">
        <v>121</v>
      </c>
      <c r="H197" s="176" t="s">
        <v>217</v>
      </c>
      <c r="I197" s="176" t="s">
        <v>968</v>
      </c>
      <c r="J197" s="176" t="s">
        <v>2148</v>
      </c>
      <c r="K197" s="176" t="s">
        <v>217</v>
      </c>
      <c r="L197" s="204">
        <v>46165.63958333333</v>
      </c>
      <c r="M197" s="204">
        <v>46165.655555555553</v>
      </c>
      <c r="N197" s="176" t="s">
        <v>2156</v>
      </c>
      <c r="O197" s="155" t="s">
        <v>207</v>
      </c>
      <c r="P197" s="90"/>
      <c r="Q197" s="144" t="s">
        <v>207</v>
      </c>
      <c r="R197" s="90"/>
      <c r="S197" s="144" t="s">
        <v>207</v>
      </c>
      <c r="T197" s="90"/>
      <c r="U197" s="144" t="s">
        <v>207</v>
      </c>
      <c r="V197" s="90"/>
      <c r="W197" s="144" t="s">
        <v>207</v>
      </c>
      <c r="X197" s="90"/>
      <c r="Y197" s="144" t="s">
        <v>207</v>
      </c>
      <c r="Z197" s="90"/>
      <c r="AA197" s="144" t="s">
        <v>207</v>
      </c>
      <c r="AB197" s="62"/>
      <c r="AC197" s="144" t="s">
        <v>231</v>
      </c>
      <c r="AD197" s="62" t="s">
        <v>2217</v>
      </c>
      <c r="AE197" s="144" t="s">
        <v>207</v>
      </c>
      <c r="AF197" s="196" t="str">
        <f>IF(AND(O197="",Q197="",S197="",U197="",W197="",Y197="",AA197="",AC197=""),"",
IF(OR(    AND(O197&lt;&gt;"NA",O197&lt;&gt;"C",O197&lt;&gt;"NC",O197&lt;&gt;"SF",O197&lt;&gt;""),
    AND(Q197&lt;&gt;"NA",Q197&lt;&gt;"C",Q197&lt;&gt;"NC",Q197&lt;&gt;"SF",Q197&lt;&gt;""),
    AND(S197&lt;&gt;"NA",S197&lt;&gt;"C",S197&lt;&gt;"NC",S197&lt;&gt;"SF",S197&lt;&gt;""),
    AND(U197&lt;&gt;"NA",U197&lt;&gt;"C",U197&lt;&gt;"NC",U197&lt;&gt;"SF",U197&lt;&gt;""),
    AND(W197&lt;&gt;"NA",W197&lt;&gt;"C",W197&lt;&gt;"NC",W197&lt;&gt;"SF",W197&lt;&gt;""),
    AND(Y197&lt;&gt;"NA",Y197&lt;&gt;"C",Y197&lt;&gt;"NC",Y197&lt;&gt;"SF",Y197&lt;&gt;""),
    AND(AA197&lt;&gt;"NA",AA197&lt;&gt;"C",AA197&lt;&gt;"NC",AA197&lt;&gt;"SF",AA197&lt;&gt;""),
    AND(AC197&lt;&gt;"NA",AC197&lt;&gt;"C",AC197&lt;&gt;"NC",AC197&lt;&gt;"SF",AC197&lt;&gt;"")
),"FALSO",
IF(AND(O197="NA",Q197="NA",S197="NA",U197="NA",W197="NA",Y197="NA",AA197="NA",AC197="NA"),"NA",
IF(OR(O197="NC",Q197="NC",S197="NC",U197="NC",W197="NC",Y197="NC",AA197="NC",AC197="NC",
       O197="SF",Q197="SF",S197="SF",U197="SF",W197="SF",Y197="SF",AA197="SF",AC197="SF"),"NC",
IF(SUM(IF(O197="C",1,0),IF(Q197="C",1,0),IF(S197="C",1,0),IF(U197="C",1,0),IF(W197="C",1,0),IF(Y197="C",1,0),IF(AA197="C",1,0),IF(AC197="C",1,0))=1,"C","C")))))</f>
        <v>NC</v>
      </c>
      <c r="AG197" s="93" t="str">
        <f>IF(AND(AE197="C",AF197="C"),"UTILIZOU O PDA CORRETAMENTE",IF(AND(AE197="C",AF197="NC"),"UTILIZOU O PDA CORRETAMENTE. NÃO HÁ FOTOS DE TODAS AS ETAPAS",IF(AND(AE197="NC",AF197="NC"),"NÃO UTILIZOU O PDA",IF(AND(AE197="NA",AF197="NA"),"NÃO AVALIADO POR FALHA DE SINCRONISMO"))))</f>
        <v>UTILIZOU O PDA CORRETAMENTE. NÃO HÁ FOTOS DE TODAS AS ETAPAS</v>
      </c>
      <c r="AH197" s="9"/>
      <c r="AI197" s="149" t="str">
        <f>E197</f>
        <v>SÃO PAULO</v>
      </c>
      <c r="AJ197" s="150" t="s">
        <v>6</v>
      </c>
    </row>
    <row r="198" spans="1:36" ht="30" customHeight="1">
      <c r="A198" s="162" t="s">
        <v>201</v>
      </c>
      <c r="B198" s="176">
        <v>2692260598</v>
      </c>
      <c r="C198" s="176" t="s">
        <v>141</v>
      </c>
      <c r="D198" s="176" t="s">
        <v>68</v>
      </c>
      <c r="E198" s="176" t="s">
        <v>5</v>
      </c>
      <c r="F198" s="176" t="s">
        <v>700</v>
      </c>
      <c r="G198" s="176">
        <v>94</v>
      </c>
      <c r="H198" s="176" t="s">
        <v>208</v>
      </c>
      <c r="I198" s="176" t="s">
        <v>439</v>
      </c>
      <c r="J198" s="176" t="s">
        <v>2150</v>
      </c>
      <c r="K198" s="176" t="s">
        <v>2165</v>
      </c>
      <c r="L198" s="204">
        <v>46147.393055555556</v>
      </c>
      <c r="M198" s="204">
        <v>46147.395833333336</v>
      </c>
      <c r="N198" s="176" t="s">
        <v>2151</v>
      </c>
      <c r="O198" s="155" t="s">
        <v>62</v>
      </c>
      <c r="P198" s="90"/>
      <c r="Q198" s="144" t="s">
        <v>62</v>
      </c>
      <c r="R198" s="90"/>
      <c r="S198" s="144" t="s">
        <v>62</v>
      </c>
      <c r="T198" s="90"/>
      <c r="U198" s="144" t="s">
        <v>62</v>
      </c>
      <c r="V198" s="90"/>
      <c r="W198" s="144" t="s">
        <v>62</v>
      </c>
      <c r="X198" s="90"/>
      <c r="Y198" s="144" t="s">
        <v>62</v>
      </c>
      <c r="Z198" s="90"/>
      <c r="AA198" s="144" t="s">
        <v>62</v>
      </c>
      <c r="AB198" s="62"/>
      <c r="AC198" s="144" t="s">
        <v>62</v>
      </c>
      <c r="AD198" s="62"/>
      <c r="AE198" s="144" t="s">
        <v>62</v>
      </c>
      <c r="AF198" s="196" t="str">
        <f>IF(AND(O198="",Q198="",S198="",U198="",W198="",Y198="",AA198="",AC198=""),"",
IF(OR(    AND(O198&lt;&gt;"NA",O198&lt;&gt;"C",O198&lt;&gt;"NC",O198&lt;&gt;"SF",O198&lt;&gt;""),
    AND(Q198&lt;&gt;"NA",Q198&lt;&gt;"C",Q198&lt;&gt;"NC",Q198&lt;&gt;"SF",Q198&lt;&gt;""),
    AND(S198&lt;&gt;"NA",S198&lt;&gt;"C",S198&lt;&gt;"NC",S198&lt;&gt;"SF",S198&lt;&gt;""),
    AND(U198&lt;&gt;"NA",U198&lt;&gt;"C",U198&lt;&gt;"NC",U198&lt;&gt;"SF",U198&lt;&gt;""),
    AND(W198&lt;&gt;"NA",W198&lt;&gt;"C",W198&lt;&gt;"NC",W198&lt;&gt;"SF",W198&lt;&gt;""),
    AND(Y198&lt;&gt;"NA",Y198&lt;&gt;"C",Y198&lt;&gt;"NC",Y198&lt;&gt;"SF",Y198&lt;&gt;""),
    AND(AA198&lt;&gt;"NA",AA198&lt;&gt;"C",AA198&lt;&gt;"NC",AA198&lt;&gt;"SF",AA198&lt;&gt;""),
    AND(AC198&lt;&gt;"NA",AC198&lt;&gt;"C",AC198&lt;&gt;"NC",AC198&lt;&gt;"SF",AC198&lt;&gt;"")
),"FALSO",
IF(AND(O198="NA",Q198="NA",S198="NA",U198="NA",W198="NA",Y198="NA",AA198="NA",AC198="NA"),"NA",
IF(OR(O198="NC",Q198="NC",S198="NC",U198="NC",W198="NC",Y198="NC",AA198="NC",AC198="NC",
       O198="SF",Q198="SF",S198="SF",U198="SF",W198="SF",Y198="SF",AA198="SF",AC198="SF"),"NC",
IF(SUM(IF(O198="C",1,0),IF(Q198="C",1,0),IF(S198="C",1,0),IF(U198="C",1,0),IF(W198="C",1,0),IF(Y198="C",1,0),IF(AA198="C",1,0),IF(AC198="C",1,0))=1,"C","C")))))</f>
        <v>NA</v>
      </c>
      <c r="AG198" s="93" t="str">
        <f>IF(AND(AE198="C",AF198="C"),"UTILIZOU O PDA CORRETAMENTE",IF(AND(AE198="C",AF198="NC"),"UTILIZOU O PDA CORRETAMENTE. NÃO HÁ FOTOS DE TODAS AS ETAPAS",IF(AND(AE198="NC",AF198="NC"),"NÃO UTILIZOU O PDA",IF(AND(AE198="NA",AF198="NA"),"NÃO AVALIADO POR FALHA DE SINCRONISMO"))))</f>
        <v>NÃO AVALIADO POR FALHA DE SINCRONISMO</v>
      </c>
      <c r="AH198" s="9" t="s">
        <v>60</v>
      </c>
      <c r="AI198" s="149" t="str">
        <f>E198</f>
        <v>SÃO PAULO</v>
      </c>
      <c r="AJ198" s="150" t="s">
        <v>6</v>
      </c>
    </row>
    <row r="199" spans="1:36" ht="30" customHeight="1">
      <c r="A199" s="162" t="s">
        <v>201</v>
      </c>
      <c r="B199" s="176">
        <v>2619788822</v>
      </c>
      <c r="C199" s="176" t="s">
        <v>142</v>
      </c>
      <c r="D199" s="176" t="s">
        <v>68</v>
      </c>
      <c r="E199" s="176" t="s">
        <v>5</v>
      </c>
      <c r="F199" s="176" t="s">
        <v>1549</v>
      </c>
      <c r="G199" s="176">
        <v>100</v>
      </c>
      <c r="H199" s="176"/>
      <c r="I199" s="176" t="s">
        <v>223</v>
      </c>
      <c r="J199" s="176" t="s">
        <v>2148</v>
      </c>
      <c r="K199" s="176"/>
      <c r="L199" s="204">
        <v>46154.575694444444</v>
      </c>
      <c r="M199" s="204">
        <v>46154.586805555555</v>
      </c>
      <c r="N199" s="176" t="s">
        <v>2149</v>
      </c>
      <c r="O199" s="155" t="s">
        <v>207</v>
      </c>
      <c r="P199" s="90"/>
      <c r="Q199" s="144" t="s">
        <v>207</v>
      </c>
      <c r="R199" s="90"/>
      <c r="S199" s="144" t="s">
        <v>207</v>
      </c>
      <c r="T199" s="90"/>
      <c r="U199" s="144" t="s">
        <v>207</v>
      </c>
      <c r="V199" s="90"/>
      <c r="W199" s="144" t="s">
        <v>207</v>
      </c>
      <c r="X199" s="90"/>
      <c r="Y199" s="144" t="s">
        <v>207</v>
      </c>
      <c r="Z199" s="90"/>
      <c r="AA199" s="144" t="s">
        <v>207</v>
      </c>
      <c r="AB199" s="62"/>
      <c r="AC199" s="144" t="s">
        <v>207</v>
      </c>
      <c r="AD199" s="62"/>
      <c r="AE199" s="144" t="s">
        <v>207</v>
      </c>
      <c r="AF199" s="196" t="str">
        <f>IF(AND(O199="",Q199="",S199="",U199="",W199="",Y199="",AA199="",AC199=""),"",
IF(OR(    AND(O199&lt;&gt;"NA",O199&lt;&gt;"C",O199&lt;&gt;"NC",O199&lt;&gt;"SF",O199&lt;&gt;""),
    AND(Q199&lt;&gt;"NA",Q199&lt;&gt;"C",Q199&lt;&gt;"NC",Q199&lt;&gt;"SF",Q199&lt;&gt;""),
    AND(S199&lt;&gt;"NA",S199&lt;&gt;"C",S199&lt;&gt;"NC",S199&lt;&gt;"SF",S199&lt;&gt;""),
    AND(U199&lt;&gt;"NA",U199&lt;&gt;"C",U199&lt;&gt;"NC",U199&lt;&gt;"SF",U199&lt;&gt;""),
    AND(W199&lt;&gt;"NA",W199&lt;&gt;"C",W199&lt;&gt;"NC",W199&lt;&gt;"SF",W199&lt;&gt;""),
    AND(Y199&lt;&gt;"NA",Y199&lt;&gt;"C",Y199&lt;&gt;"NC",Y199&lt;&gt;"SF",Y199&lt;&gt;""),
    AND(AA199&lt;&gt;"NA",AA199&lt;&gt;"C",AA199&lt;&gt;"NC",AA199&lt;&gt;"SF",AA199&lt;&gt;""),
    AND(AC199&lt;&gt;"NA",AC199&lt;&gt;"C",AC199&lt;&gt;"NC",AC199&lt;&gt;"SF",AC199&lt;&gt;"")
),"FALSO",
IF(AND(O199="NA",Q199="NA",S199="NA",U199="NA",W199="NA",Y199="NA",AA199="NA",AC199="NA"),"NA",
IF(OR(O199="NC",Q199="NC",S199="NC",U199="NC",W199="NC",Y199="NC",AA199="NC",AC199="NC",
       O199="SF",Q199="SF",S199="SF",U199="SF",W199="SF",Y199="SF",AA199="SF",AC199="SF"),"NC",
IF(SUM(IF(O199="C",1,0),IF(Q199="C",1,0),IF(S199="C",1,0),IF(U199="C",1,0),IF(W199="C",1,0),IF(Y199="C",1,0),IF(AA199="C",1,0),IF(AC199="C",1,0))=1,"C","C")))))</f>
        <v>C</v>
      </c>
      <c r="AG199" s="93" t="str">
        <f>IF(AND(AE199="C",AF199="C"),"UTILIZOU O PDA CORRETAMENTE",IF(AND(AE199="C",AF199="NC"),"UTILIZOU O PDA CORRETAMENTE. NÃO HÁ FOTOS DE TODAS AS ETAPAS",IF(AND(AE199="NC",AF199="NC"),"NÃO UTILIZOU O PDA",IF(AND(AE199="NA",AF199="NA"),"NÃO AVALIADO POR FALHA DE SINCRONISMO"))))</f>
        <v>UTILIZOU O PDA CORRETAMENTE</v>
      </c>
      <c r="AH199" s="9" t="s">
        <v>60</v>
      </c>
      <c r="AI199" s="149" t="str">
        <f>E199</f>
        <v>SÃO PAULO</v>
      </c>
      <c r="AJ199" s="150" t="s">
        <v>6</v>
      </c>
    </row>
    <row r="200" spans="1:36" ht="30" customHeight="1">
      <c r="A200" s="162" t="s">
        <v>201</v>
      </c>
      <c r="B200" s="176">
        <v>2619788806</v>
      </c>
      <c r="C200" s="176" t="s">
        <v>2218</v>
      </c>
      <c r="D200" s="176" t="s">
        <v>68</v>
      </c>
      <c r="E200" s="176" t="s">
        <v>5</v>
      </c>
      <c r="F200" s="176" t="s">
        <v>1549</v>
      </c>
      <c r="G200" s="176">
        <v>99</v>
      </c>
      <c r="H200" s="176" t="s">
        <v>260</v>
      </c>
      <c r="I200" s="176" t="s">
        <v>223</v>
      </c>
      <c r="J200" s="176" t="s">
        <v>2148</v>
      </c>
      <c r="K200" s="176" t="s">
        <v>217</v>
      </c>
      <c r="L200" s="204">
        <v>46154.561111111114</v>
      </c>
      <c r="M200" s="204">
        <v>46154.574999999997</v>
      </c>
      <c r="N200" s="176" t="s">
        <v>2149</v>
      </c>
      <c r="O200" s="155" t="s">
        <v>207</v>
      </c>
      <c r="P200" s="90"/>
      <c r="Q200" s="144" t="s">
        <v>207</v>
      </c>
      <c r="R200" s="90"/>
      <c r="S200" s="144" t="s">
        <v>207</v>
      </c>
      <c r="T200" s="90"/>
      <c r="U200" s="144" t="s">
        <v>207</v>
      </c>
      <c r="V200" s="90"/>
      <c r="W200" s="144" t="s">
        <v>207</v>
      </c>
      <c r="X200" s="90"/>
      <c r="Y200" s="144" t="s">
        <v>207</v>
      </c>
      <c r="Z200" s="90"/>
      <c r="AA200" s="144" t="s">
        <v>207</v>
      </c>
      <c r="AB200" s="62"/>
      <c r="AC200" s="144" t="s">
        <v>207</v>
      </c>
      <c r="AD200" s="62"/>
      <c r="AE200" s="144" t="s">
        <v>207</v>
      </c>
      <c r="AF200" s="196" t="str">
        <f>IF(AND(O200="",Q200="",S200="",U200="",W200="",Y200="",AA200="",AC200=""),"",
IF(OR(    AND(O200&lt;&gt;"NA",O200&lt;&gt;"C",O200&lt;&gt;"NC",O200&lt;&gt;"SF",O200&lt;&gt;""),
    AND(Q200&lt;&gt;"NA",Q200&lt;&gt;"C",Q200&lt;&gt;"NC",Q200&lt;&gt;"SF",Q200&lt;&gt;""),
    AND(S200&lt;&gt;"NA",S200&lt;&gt;"C",S200&lt;&gt;"NC",S200&lt;&gt;"SF",S200&lt;&gt;""),
    AND(U200&lt;&gt;"NA",U200&lt;&gt;"C",U200&lt;&gt;"NC",U200&lt;&gt;"SF",U200&lt;&gt;""),
    AND(W200&lt;&gt;"NA",W200&lt;&gt;"C",W200&lt;&gt;"NC",W200&lt;&gt;"SF",W200&lt;&gt;""),
    AND(Y200&lt;&gt;"NA",Y200&lt;&gt;"C",Y200&lt;&gt;"NC",Y200&lt;&gt;"SF",Y200&lt;&gt;""),
    AND(AA200&lt;&gt;"NA",AA200&lt;&gt;"C",AA200&lt;&gt;"NC",AA200&lt;&gt;"SF",AA200&lt;&gt;""),
    AND(AC200&lt;&gt;"NA",AC200&lt;&gt;"C",AC200&lt;&gt;"NC",AC200&lt;&gt;"SF",AC200&lt;&gt;"")
),"FALSO",
IF(AND(O200="NA",Q200="NA",S200="NA",U200="NA",W200="NA",Y200="NA",AA200="NA",AC200="NA"),"NA",
IF(OR(O200="NC",Q200="NC",S200="NC",U200="NC",W200="NC",Y200="NC",AA200="NC",AC200="NC",
       O200="SF",Q200="SF",S200="SF",U200="SF",W200="SF",Y200="SF",AA200="SF",AC200="SF"),"NC",
IF(SUM(IF(O200="C",1,0),IF(Q200="C",1,0),IF(S200="C",1,0),IF(U200="C",1,0),IF(W200="C",1,0),IF(Y200="C",1,0),IF(AA200="C",1,0),IF(AC200="C",1,0))=1,"C","C")))))</f>
        <v>C</v>
      </c>
      <c r="AG200" s="93" t="str">
        <f>IF(AND(AE200="C",AF200="C"),"UTILIZOU O PDA CORRETAMENTE",IF(AND(AE200="C",AF200="NC"),"UTILIZOU O PDA CORRETAMENTE. NÃO HÁ FOTOS DE TODAS AS ETAPAS",IF(AND(AE200="NC",AF200="NC"),"NÃO UTILIZOU O PDA",IF(AND(AE200="NA",AF200="NA"),"NÃO AVALIADO POR FALHA DE SINCRONISMO"))))</f>
        <v>UTILIZOU O PDA CORRETAMENTE</v>
      </c>
      <c r="AH200" s="9" t="s">
        <v>60</v>
      </c>
      <c r="AI200" s="149" t="str">
        <f>E200</f>
        <v>SÃO PAULO</v>
      </c>
      <c r="AJ200" s="150" t="s">
        <v>6</v>
      </c>
    </row>
    <row r="201" spans="1:36" ht="30" customHeight="1">
      <c r="A201" s="162" t="s">
        <v>201</v>
      </c>
      <c r="B201" s="176">
        <v>2619793292</v>
      </c>
      <c r="C201" s="176" t="s">
        <v>141</v>
      </c>
      <c r="D201" s="176" t="s">
        <v>68</v>
      </c>
      <c r="E201" s="176" t="s">
        <v>5</v>
      </c>
      <c r="F201" s="176" t="s">
        <v>1076</v>
      </c>
      <c r="G201" s="176">
        <v>1021</v>
      </c>
      <c r="H201" s="176" t="s">
        <v>217</v>
      </c>
      <c r="I201" s="176" t="s">
        <v>316</v>
      </c>
      <c r="J201" s="176" t="s">
        <v>2150</v>
      </c>
      <c r="K201" s="176" t="s">
        <v>217</v>
      </c>
      <c r="L201" s="204">
        <v>46155.361805555556</v>
      </c>
      <c r="M201" s="204">
        <v>46155.375</v>
      </c>
      <c r="N201" s="176" t="s">
        <v>2149</v>
      </c>
      <c r="O201" s="155" t="s">
        <v>207</v>
      </c>
      <c r="P201" s="90"/>
      <c r="Q201" s="144" t="s">
        <v>207</v>
      </c>
      <c r="R201" s="90"/>
      <c r="S201" s="144" t="s">
        <v>207</v>
      </c>
      <c r="T201" s="90"/>
      <c r="U201" s="144" t="s">
        <v>207</v>
      </c>
      <c r="V201" s="90"/>
      <c r="W201" s="144" t="s">
        <v>207</v>
      </c>
      <c r="X201" s="90"/>
      <c r="Y201" s="144" t="s">
        <v>207</v>
      </c>
      <c r="Z201" s="90"/>
      <c r="AA201" s="144" t="s">
        <v>207</v>
      </c>
      <c r="AB201" s="62"/>
      <c r="AC201" s="144" t="s">
        <v>207</v>
      </c>
      <c r="AD201" s="62"/>
      <c r="AE201" s="144" t="s">
        <v>207</v>
      </c>
      <c r="AF201" s="196" t="str">
        <f>IF(AND(O201="",Q201="",S201="",U201="",W201="",Y201="",AA201="",AC201=""),"",
IF(OR(    AND(O201&lt;&gt;"NA",O201&lt;&gt;"C",O201&lt;&gt;"NC",O201&lt;&gt;"SF",O201&lt;&gt;""),
    AND(Q201&lt;&gt;"NA",Q201&lt;&gt;"C",Q201&lt;&gt;"NC",Q201&lt;&gt;"SF",Q201&lt;&gt;""),
    AND(S201&lt;&gt;"NA",S201&lt;&gt;"C",S201&lt;&gt;"NC",S201&lt;&gt;"SF",S201&lt;&gt;""),
    AND(U201&lt;&gt;"NA",U201&lt;&gt;"C",U201&lt;&gt;"NC",U201&lt;&gt;"SF",U201&lt;&gt;""),
    AND(W201&lt;&gt;"NA",W201&lt;&gt;"C",W201&lt;&gt;"NC",W201&lt;&gt;"SF",W201&lt;&gt;""),
    AND(Y201&lt;&gt;"NA",Y201&lt;&gt;"C",Y201&lt;&gt;"NC",Y201&lt;&gt;"SF",Y201&lt;&gt;""),
    AND(AA201&lt;&gt;"NA",AA201&lt;&gt;"C",AA201&lt;&gt;"NC",AA201&lt;&gt;"SF",AA201&lt;&gt;""),
    AND(AC201&lt;&gt;"NA",AC201&lt;&gt;"C",AC201&lt;&gt;"NC",AC201&lt;&gt;"SF",AC201&lt;&gt;"")
),"FALSO",
IF(AND(O201="NA",Q201="NA",S201="NA",U201="NA",W201="NA",Y201="NA",AA201="NA",AC201="NA"),"NA",
IF(OR(O201="NC",Q201="NC",S201="NC",U201="NC",W201="NC",Y201="NC",AA201="NC",AC201="NC",
       O201="SF",Q201="SF",S201="SF",U201="SF",W201="SF",Y201="SF",AA201="SF",AC201="SF"),"NC",
IF(SUM(IF(O201="C",1,0),IF(Q201="C",1,0),IF(S201="C",1,0),IF(U201="C",1,0),IF(W201="C",1,0),IF(Y201="C",1,0),IF(AA201="C",1,0),IF(AC201="C",1,0))=1,"C","C")))))</f>
        <v>C</v>
      </c>
      <c r="AG201" s="93" t="str">
        <f>IF(AND(AE201="C",AF201="C"),"UTILIZOU O PDA CORRETAMENTE",IF(AND(AE201="C",AF201="NC"),"UTILIZOU O PDA CORRETAMENTE. NÃO HÁ FOTOS DE TODAS AS ETAPAS",IF(AND(AE201="NC",AF201="NC"),"NÃO UTILIZOU O PDA",IF(AND(AE201="NA",AF201="NA"),"NÃO AVALIADO POR FALHA DE SINCRONISMO"))))</f>
        <v>UTILIZOU O PDA CORRETAMENTE</v>
      </c>
      <c r="AH201" s="9" t="s">
        <v>60</v>
      </c>
      <c r="AI201" s="149" t="str">
        <f>E201</f>
        <v>SÃO PAULO</v>
      </c>
      <c r="AJ201" s="150" t="s">
        <v>6</v>
      </c>
    </row>
    <row r="202" spans="1:36" ht="30" customHeight="1">
      <c r="A202" s="162" t="s">
        <v>201</v>
      </c>
      <c r="B202" s="176">
        <v>2619851452</v>
      </c>
      <c r="C202" s="176" t="s">
        <v>141</v>
      </c>
      <c r="D202" s="176" t="s">
        <v>68</v>
      </c>
      <c r="E202" s="176" t="s">
        <v>5</v>
      </c>
      <c r="F202" s="176" t="s">
        <v>695</v>
      </c>
      <c r="G202" s="176">
        <v>4</v>
      </c>
      <c r="H202" s="176" t="s">
        <v>208</v>
      </c>
      <c r="I202" s="176" t="s">
        <v>696</v>
      </c>
      <c r="J202" s="176" t="s">
        <v>2150</v>
      </c>
      <c r="K202" s="176" t="s">
        <v>2219</v>
      </c>
      <c r="L202" s="204">
        <v>46158.367361111108</v>
      </c>
      <c r="M202" s="204">
        <v>46158.379166666666</v>
      </c>
      <c r="N202" s="176" t="s">
        <v>2156</v>
      </c>
      <c r="O202" s="155" t="s">
        <v>207</v>
      </c>
      <c r="P202" s="90"/>
      <c r="Q202" s="144" t="s">
        <v>231</v>
      </c>
      <c r="R202" s="90" t="s">
        <v>2152</v>
      </c>
      <c r="S202" s="144" t="s">
        <v>207</v>
      </c>
      <c r="T202" s="90"/>
      <c r="U202" s="144" t="s">
        <v>207</v>
      </c>
      <c r="V202" s="90"/>
      <c r="W202" s="144" t="s">
        <v>207</v>
      </c>
      <c r="X202" s="90"/>
      <c r="Y202" s="144" t="s">
        <v>207</v>
      </c>
      <c r="Z202" s="90"/>
      <c r="AA202" s="144" t="s">
        <v>230</v>
      </c>
      <c r="AB202" s="62"/>
      <c r="AC202" s="144" t="s">
        <v>207</v>
      </c>
      <c r="AD202" s="62"/>
      <c r="AE202" s="144" t="s">
        <v>207</v>
      </c>
      <c r="AF202" s="196" t="str">
        <f>IF(AND(O202="",Q202="",S202="",U202="",W202="",Y202="",AA202="",AC202=""),"",
IF(OR(    AND(O202&lt;&gt;"NA",O202&lt;&gt;"C",O202&lt;&gt;"NC",O202&lt;&gt;"SF",O202&lt;&gt;""),
    AND(Q202&lt;&gt;"NA",Q202&lt;&gt;"C",Q202&lt;&gt;"NC",Q202&lt;&gt;"SF",Q202&lt;&gt;""),
    AND(S202&lt;&gt;"NA",S202&lt;&gt;"C",S202&lt;&gt;"NC",S202&lt;&gt;"SF",S202&lt;&gt;""),
    AND(U202&lt;&gt;"NA",U202&lt;&gt;"C",U202&lt;&gt;"NC",U202&lt;&gt;"SF",U202&lt;&gt;""),
    AND(W202&lt;&gt;"NA",W202&lt;&gt;"C",W202&lt;&gt;"NC",W202&lt;&gt;"SF",W202&lt;&gt;""),
    AND(Y202&lt;&gt;"NA",Y202&lt;&gt;"C",Y202&lt;&gt;"NC",Y202&lt;&gt;"SF",Y202&lt;&gt;""),
    AND(AA202&lt;&gt;"NA",AA202&lt;&gt;"C",AA202&lt;&gt;"NC",AA202&lt;&gt;"SF",AA202&lt;&gt;""),
    AND(AC202&lt;&gt;"NA",AC202&lt;&gt;"C",AC202&lt;&gt;"NC",AC202&lt;&gt;"SF",AC202&lt;&gt;"")
),"FALSO",
IF(AND(O202="NA",Q202="NA",S202="NA",U202="NA",W202="NA",Y202="NA",AA202="NA",AC202="NA"),"NA",
IF(OR(O202="NC",Q202="NC",S202="NC",U202="NC",W202="NC",Y202="NC",AA202="NC",AC202="NC",
       O202="SF",Q202="SF",S202="SF",U202="SF",W202="SF",Y202="SF",AA202="SF",AC202="SF"),"NC",
IF(SUM(IF(O202="C",1,0),IF(Q202="C",1,0),IF(S202="C",1,0),IF(U202="C",1,0),IF(W202="C",1,0),IF(Y202="C",1,0),IF(AA202="C",1,0),IF(AC202="C",1,0))=1,"C","C")))))</f>
        <v>NC</v>
      </c>
      <c r="AG202" s="93" t="str">
        <f>IF(AND(AE202="C",AF202="C"),"UTILIZOU O PDA CORRETAMENTE",IF(AND(AE202="C",AF202="NC"),"UTILIZOU O PDA CORRETAMENTE. NÃO HÁ FOTOS DE TODAS AS ETAPAS",IF(AND(AE202="NC",AF202="NC"),"NÃO UTILIZOU O PDA",IF(AND(AE202="NA",AF202="NA"),"NÃO AVALIADO POR FALHA DE SINCRONISMO"))))</f>
        <v>UTILIZOU O PDA CORRETAMENTE. NÃO HÁ FOTOS DE TODAS AS ETAPAS</v>
      </c>
      <c r="AH202" s="9" t="s">
        <v>39</v>
      </c>
      <c r="AI202" s="149" t="str">
        <f>E202</f>
        <v>SÃO PAULO</v>
      </c>
      <c r="AJ202" s="150" t="s">
        <v>6</v>
      </c>
    </row>
    <row r="203" spans="1:36" ht="30" customHeight="1">
      <c r="A203" s="162" t="s">
        <v>201</v>
      </c>
      <c r="B203" s="176">
        <v>2693566949</v>
      </c>
      <c r="C203" s="176" t="s">
        <v>141</v>
      </c>
      <c r="D203" s="176" t="s">
        <v>68</v>
      </c>
      <c r="E203" s="176" t="s">
        <v>5</v>
      </c>
      <c r="F203" s="176" t="s">
        <v>847</v>
      </c>
      <c r="G203" s="176">
        <v>16</v>
      </c>
      <c r="H203" s="176" t="s">
        <v>203</v>
      </c>
      <c r="I203" s="176" t="s">
        <v>325</v>
      </c>
      <c r="J203" s="176" t="s">
        <v>2150</v>
      </c>
      <c r="K203" s="176" t="s">
        <v>2220</v>
      </c>
      <c r="L203" s="204">
        <v>46162.5625</v>
      </c>
      <c r="M203" s="204">
        <v>46162.568055555559</v>
      </c>
      <c r="N203" s="176" t="s">
        <v>2156</v>
      </c>
      <c r="O203" s="155" t="s">
        <v>207</v>
      </c>
      <c r="P203" s="90"/>
      <c r="Q203" s="144" t="s">
        <v>207</v>
      </c>
      <c r="R203" s="90"/>
      <c r="S203" s="144" t="s">
        <v>207</v>
      </c>
      <c r="T203" s="90"/>
      <c r="U203" s="144" t="s">
        <v>207</v>
      </c>
      <c r="V203" s="90"/>
      <c r="W203" s="144" t="s">
        <v>207</v>
      </c>
      <c r="X203" s="90"/>
      <c r="Y203" s="144" t="s">
        <v>207</v>
      </c>
      <c r="Z203" s="90"/>
      <c r="AA203" s="144" t="s">
        <v>207</v>
      </c>
      <c r="AB203" s="62"/>
      <c r="AC203" s="144" t="s">
        <v>207</v>
      </c>
      <c r="AD203" s="62"/>
      <c r="AE203" s="144" t="s">
        <v>207</v>
      </c>
      <c r="AF203" s="196" t="str">
        <f>IF(AND(O203="",Q203="",S203="",U203="",W203="",Y203="",AA203="",AC203=""),"",
IF(OR(    AND(O203&lt;&gt;"NA",O203&lt;&gt;"C",O203&lt;&gt;"NC",O203&lt;&gt;"SF",O203&lt;&gt;""),
    AND(Q203&lt;&gt;"NA",Q203&lt;&gt;"C",Q203&lt;&gt;"NC",Q203&lt;&gt;"SF",Q203&lt;&gt;""),
    AND(S203&lt;&gt;"NA",S203&lt;&gt;"C",S203&lt;&gt;"NC",S203&lt;&gt;"SF",S203&lt;&gt;""),
    AND(U203&lt;&gt;"NA",U203&lt;&gt;"C",U203&lt;&gt;"NC",U203&lt;&gt;"SF",U203&lt;&gt;""),
    AND(W203&lt;&gt;"NA",W203&lt;&gt;"C",W203&lt;&gt;"NC",W203&lt;&gt;"SF",W203&lt;&gt;""),
    AND(Y203&lt;&gt;"NA",Y203&lt;&gt;"C",Y203&lt;&gt;"NC",Y203&lt;&gt;"SF",Y203&lt;&gt;""),
    AND(AA203&lt;&gt;"NA",AA203&lt;&gt;"C",AA203&lt;&gt;"NC",AA203&lt;&gt;"SF",AA203&lt;&gt;""),
    AND(AC203&lt;&gt;"NA",AC203&lt;&gt;"C",AC203&lt;&gt;"NC",AC203&lt;&gt;"SF",AC203&lt;&gt;"")
),"FALSO",
IF(AND(O203="NA",Q203="NA",S203="NA",U203="NA",W203="NA",Y203="NA",AA203="NA",AC203="NA"),"NA",
IF(OR(O203="NC",Q203="NC",S203="NC",U203="NC",W203="NC",Y203="NC",AA203="NC",AC203="NC",
       O203="SF",Q203="SF",S203="SF",U203="SF",W203="SF",Y203="SF",AA203="SF",AC203="SF"),"NC",
IF(SUM(IF(O203="C",1,0),IF(Q203="C",1,0),IF(S203="C",1,0),IF(U203="C",1,0),IF(W203="C",1,0),IF(Y203="C",1,0),IF(AA203="C",1,0),IF(AC203="C",1,0))=1,"C","C")))))</f>
        <v>C</v>
      </c>
      <c r="AG203" s="93" t="str">
        <f>IF(AND(AE203="C",AF203="C"),"UTILIZOU O PDA CORRETAMENTE",IF(AND(AE203="C",AF203="NC"),"UTILIZOU O PDA CORRETAMENTE. NÃO HÁ FOTOS DE TODAS AS ETAPAS",IF(AND(AE203="NC",AF203="NC"),"NÃO UTILIZOU O PDA",IF(AND(AE203="NA",AF203="NA"),"NÃO AVALIADO POR FALHA DE SINCRONISMO"))))</f>
        <v>UTILIZOU O PDA CORRETAMENTE</v>
      </c>
      <c r="AH203" s="9" t="s">
        <v>39</v>
      </c>
      <c r="AI203" s="149" t="str">
        <f>E203</f>
        <v>SÃO PAULO</v>
      </c>
      <c r="AJ203" s="150" t="s">
        <v>6</v>
      </c>
    </row>
    <row r="204" spans="1:36" ht="30" customHeight="1">
      <c r="A204" s="162" t="s">
        <v>201</v>
      </c>
      <c r="B204" s="176">
        <v>2620254048</v>
      </c>
      <c r="C204" s="176" t="s">
        <v>142</v>
      </c>
      <c r="D204" s="176" t="s">
        <v>68</v>
      </c>
      <c r="E204" s="176" t="s">
        <v>5</v>
      </c>
      <c r="F204" s="176" t="s">
        <v>835</v>
      </c>
      <c r="G204" s="176">
        <v>44</v>
      </c>
      <c r="H204" s="176" t="s">
        <v>260</v>
      </c>
      <c r="I204" s="176" t="s">
        <v>479</v>
      </c>
      <c r="J204" s="176" t="s">
        <v>2148</v>
      </c>
      <c r="K204" s="176"/>
      <c r="L204" s="204">
        <v>46162.532638888886</v>
      </c>
      <c r="M204" s="204">
        <v>46162.544444444444</v>
      </c>
      <c r="N204" s="176" t="s">
        <v>2151</v>
      </c>
      <c r="O204" s="155" t="s">
        <v>207</v>
      </c>
      <c r="P204" s="90"/>
      <c r="Q204" s="144" t="s">
        <v>231</v>
      </c>
      <c r="R204" s="90" t="s">
        <v>2157</v>
      </c>
      <c r="S204" s="144" t="s">
        <v>207</v>
      </c>
      <c r="T204" s="90"/>
      <c r="U204" s="144" t="s">
        <v>207</v>
      </c>
      <c r="V204" s="90"/>
      <c r="W204" s="144" t="s">
        <v>207</v>
      </c>
      <c r="X204" s="90"/>
      <c r="Y204" s="144" t="s">
        <v>207</v>
      </c>
      <c r="Z204" s="90"/>
      <c r="AA204" s="144" t="s">
        <v>207</v>
      </c>
      <c r="AB204" s="62"/>
      <c r="AC204" s="144" t="s">
        <v>207</v>
      </c>
      <c r="AD204" s="62"/>
      <c r="AE204" s="144" t="s">
        <v>207</v>
      </c>
      <c r="AF204" s="196" t="str">
        <f>IF(AND(O204="",Q204="",S204="",U204="",W204="",Y204="",AA204="",AC204=""),"",
IF(OR(    AND(O204&lt;&gt;"NA",O204&lt;&gt;"C",O204&lt;&gt;"NC",O204&lt;&gt;"SF",O204&lt;&gt;""),
    AND(Q204&lt;&gt;"NA",Q204&lt;&gt;"C",Q204&lt;&gt;"NC",Q204&lt;&gt;"SF",Q204&lt;&gt;""),
    AND(S204&lt;&gt;"NA",S204&lt;&gt;"C",S204&lt;&gt;"NC",S204&lt;&gt;"SF",S204&lt;&gt;""),
    AND(U204&lt;&gt;"NA",U204&lt;&gt;"C",U204&lt;&gt;"NC",U204&lt;&gt;"SF",U204&lt;&gt;""),
    AND(W204&lt;&gt;"NA",W204&lt;&gt;"C",W204&lt;&gt;"NC",W204&lt;&gt;"SF",W204&lt;&gt;""),
    AND(Y204&lt;&gt;"NA",Y204&lt;&gt;"C",Y204&lt;&gt;"NC",Y204&lt;&gt;"SF",Y204&lt;&gt;""),
    AND(AA204&lt;&gt;"NA",AA204&lt;&gt;"C",AA204&lt;&gt;"NC",AA204&lt;&gt;"SF",AA204&lt;&gt;""),
    AND(AC204&lt;&gt;"NA",AC204&lt;&gt;"C",AC204&lt;&gt;"NC",AC204&lt;&gt;"SF",AC204&lt;&gt;"")
),"FALSO",
IF(AND(O204="NA",Q204="NA",S204="NA",U204="NA",W204="NA",Y204="NA",AA204="NA",AC204="NA"),"NA",
IF(OR(O204="NC",Q204="NC",S204="NC",U204="NC",W204="NC",Y204="NC",AA204="NC",AC204="NC",
       O204="SF",Q204="SF",S204="SF",U204="SF",W204="SF",Y204="SF",AA204="SF",AC204="SF"),"NC",
IF(SUM(IF(O204="C",1,0),IF(Q204="C",1,0),IF(S204="C",1,0),IF(U204="C",1,0),IF(W204="C",1,0),IF(Y204="C",1,0),IF(AA204="C",1,0),IF(AC204="C",1,0))=1,"C","C")))))</f>
        <v>NC</v>
      </c>
      <c r="AG204" s="93" t="str">
        <f>IF(AND(AE204="C",AF204="C"),"UTILIZOU O PDA CORRETAMENTE",IF(AND(AE204="C",AF204="NC"),"UTILIZOU O PDA CORRETAMENTE. NÃO HÁ FOTOS DE TODAS AS ETAPAS",IF(AND(AE204="NC",AF204="NC"),"NÃO UTILIZOU O PDA",IF(AND(AE204="NA",AF204="NA"),"NÃO AVALIADO POR FALHA DE SINCRONISMO"))))</f>
        <v>UTILIZOU O PDA CORRETAMENTE. NÃO HÁ FOTOS DE TODAS AS ETAPAS</v>
      </c>
      <c r="AH204" s="9" t="s">
        <v>60</v>
      </c>
      <c r="AI204" s="149" t="str">
        <f>E204</f>
        <v>SÃO PAULO</v>
      </c>
      <c r="AJ204" s="150" t="s">
        <v>6</v>
      </c>
    </row>
    <row r="205" spans="1:36" ht="30" customHeight="1">
      <c r="A205" s="162" t="s">
        <v>201</v>
      </c>
      <c r="B205" s="176">
        <v>2620254059</v>
      </c>
      <c r="C205" s="176" t="s">
        <v>142</v>
      </c>
      <c r="D205" s="176" t="s">
        <v>68</v>
      </c>
      <c r="E205" s="176" t="s">
        <v>5</v>
      </c>
      <c r="F205" s="176" t="s">
        <v>835</v>
      </c>
      <c r="G205" s="176">
        <v>44</v>
      </c>
      <c r="H205" s="176" t="s">
        <v>285</v>
      </c>
      <c r="I205" s="176" t="s">
        <v>479</v>
      </c>
      <c r="J205" s="176" t="s">
        <v>2148</v>
      </c>
      <c r="K205" s="176" t="s">
        <v>217</v>
      </c>
      <c r="L205" s="204">
        <v>46162.503472222219</v>
      </c>
      <c r="M205" s="204">
        <v>46162.521527777775</v>
      </c>
      <c r="N205" s="176" t="s">
        <v>2151</v>
      </c>
      <c r="O205" s="155" t="s">
        <v>207</v>
      </c>
      <c r="P205" s="90"/>
      <c r="Q205" s="155" t="s">
        <v>231</v>
      </c>
      <c r="R205" s="90" t="s">
        <v>2157</v>
      </c>
      <c r="S205" s="155" t="s">
        <v>207</v>
      </c>
      <c r="T205" s="90"/>
      <c r="U205" s="155" t="s">
        <v>207</v>
      </c>
      <c r="V205" s="90"/>
      <c r="W205" s="155" t="s">
        <v>207</v>
      </c>
      <c r="X205" s="90"/>
      <c r="Y205" s="155" t="s">
        <v>207</v>
      </c>
      <c r="Z205" s="90"/>
      <c r="AA205" s="155" t="s">
        <v>207</v>
      </c>
      <c r="AB205" s="62"/>
      <c r="AC205" s="155" t="s">
        <v>207</v>
      </c>
      <c r="AD205" s="62"/>
      <c r="AE205" s="144" t="s">
        <v>207</v>
      </c>
      <c r="AF205" s="196" t="str">
        <f>IF(AND(O205="",Q205="",S205="",U205="",W205="",Y205="",AA205="",AC205=""),"",
IF(OR(    AND(O205&lt;&gt;"NA",O205&lt;&gt;"C",O205&lt;&gt;"NC",O205&lt;&gt;"SF",O205&lt;&gt;""),
    AND(Q205&lt;&gt;"NA",Q205&lt;&gt;"C",Q205&lt;&gt;"NC",Q205&lt;&gt;"SF",Q205&lt;&gt;""),
    AND(S205&lt;&gt;"NA",S205&lt;&gt;"C",S205&lt;&gt;"NC",S205&lt;&gt;"SF",S205&lt;&gt;""),
    AND(U205&lt;&gt;"NA",U205&lt;&gt;"C",U205&lt;&gt;"NC",U205&lt;&gt;"SF",U205&lt;&gt;""),
    AND(W205&lt;&gt;"NA",W205&lt;&gt;"C",W205&lt;&gt;"NC",W205&lt;&gt;"SF",W205&lt;&gt;""),
    AND(Y205&lt;&gt;"NA",Y205&lt;&gt;"C",Y205&lt;&gt;"NC",Y205&lt;&gt;"SF",Y205&lt;&gt;""),
    AND(AA205&lt;&gt;"NA",AA205&lt;&gt;"C",AA205&lt;&gt;"NC",AA205&lt;&gt;"SF",AA205&lt;&gt;""),
    AND(AC205&lt;&gt;"NA",AC205&lt;&gt;"C",AC205&lt;&gt;"NC",AC205&lt;&gt;"SF",AC205&lt;&gt;"")
),"FALSO",
IF(AND(O205="NA",Q205="NA",S205="NA",U205="NA",W205="NA",Y205="NA",AA205="NA",AC205="NA"),"NA",
IF(OR(O205="NC",Q205="NC",S205="NC",U205="NC",W205="NC",Y205="NC",AA205="NC",AC205="NC",
       O205="SF",Q205="SF",S205="SF",U205="SF",W205="SF",Y205="SF",AA205="SF",AC205="SF"),"NC",
IF(SUM(IF(O205="C",1,0),IF(Q205="C",1,0),IF(S205="C",1,0),IF(U205="C",1,0),IF(W205="C",1,0),IF(Y205="C",1,0),IF(AA205="C",1,0),IF(AC205="C",1,0))=1,"C","C")))))</f>
        <v>NC</v>
      </c>
      <c r="AG205" s="93" t="str">
        <f>IF(AND(AE205="C",AF205="C"),"UTILIZOU O PDA CORRETAMENTE",IF(AND(AE205="C",AF205="NC"),"UTILIZOU O PDA CORRETAMENTE. NÃO HÁ FOTOS DE TODAS AS ETAPAS",IF(AND(AE205="NC",AF205="NC"),"NÃO UTILIZOU O PDA",IF(AND(AE205="NA",AF205="NA"),"NÃO AVALIADO POR FALHA DE SINCRONISMO"))))</f>
        <v>UTILIZOU O PDA CORRETAMENTE. NÃO HÁ FOTOS DE TODAS AS ETAPAS</v>
      </c>
      <c r="AH205" s="9"/>
      <c r="AI205" s="149" t="str">
        <f>E205</f>
        <v>SÃO PAULO</v>
      </c>
      <c r="AJ205" s="150" t="s">
        <v>6</v>
      </c>
    </row>
    <row r="206" spans="1:36" ht="30" customHeight="1">
      <c r="A206" s="162" t="s">
        <v>201</v>
      </c>
      <c r="B206" s="176">
        <v>2620252338</v>
      </c>
      <c r="C206" s="176" t="s">
        <v>142</v>
      </c>
      <c r="D206" s="176" t="s">
        <v>68</v>
      </c>
      <c r="E206" s="176" t="s">
        <v>5</v>
      </c>
      <c r="F206" s="176" t="s">
        <v>835</v>
      </c>
      <c r="G206" s="176">
        <v>44</v>
      </c>
      <c r="H206" s="176"/>
      <c r="I206" s="176" t="s">
        <v>479</v>
      </c>
      <c r="J206" s="176" t="s">
        <v>2148</v>
      </c>
      <c r="K206" s="176"/>
      <c r="L206" s="204">
        <v>46162.524305555555</v>
      </c>
      <c r="M206" s="204">
        <v>46162.53125</v>
      </c>
      <c r="N206" s="176" t="s">
        <v>2151</v>
      </c>
      <c r="O206" s="155" t="s">
        <v>207</v>
      </c>
      <c r="P206" s="90"/>
      <c r="Q206" s="144" t="s">
        <v>231</v>
      </c>
      <c r="R206" s="90" t="s">
        <v>2157</v>
      </c>
      <c r="S206" s="144" t="s">
        <v>207</v>
      </c>
      <c r="T206" s="90"/>
      <c r="U206" s="144" t="s">
        <v>207</v>
      </c>
      <c r="V206" s="90"/>
      <c r="W206" s="144" t="s">
        <v>207</v>
      </c>
      <c r="X206" s="90"/>
      <c r="Y206" s="144" t="s">
        <v>207</v>
      </c>
      <c r="Z206" s="90"/>
      <c r="AA206" s="144" t="s">
        <v>207</v>
      </c>
      <c r="AB206" s="62"/>
      <c r="AC206" s="144" t="s">
        <v>207</v>
      </c>
      <c r="AD206" s="62"/>
      <c r="AE206" s="144" t="s">
        <v>207</v>
      </c>
      <c r="AF206" s="196" t="str">
        <f>IF(AND(O206="",Q206="",S206="",U206="",W206="",Y206="",AA206="",AC206=""),"",
IF(OR(    AND(O206&lt;&gt;"NA",O206&lt;&gt;"C",O206&lt;&gt;"NC",O206&lt;&gt;"SF",O206&lt;&gt;""),
    AND(Q206&lt;&gt;"NA",Q206&lt;&gt;"C",Q206&lt;&gt;"NC",Q206&lt;&gt;"SF",Q206&lt;&gt;""),
    AND(S206&lt;&gt;"NA",S206&lt;&gt;"C",S206&lt;&gt;"NC",S206&lt;&gt;"SF",S206&lt;&gt;""),
    AND(U206&lt;&gt;"NA",U206&lt;&gt;"C",U206&lt;&gt;"NC",U206&lt;&gt;"SF",U206&lt;&gt;""),
    AND(W206&lt;&gt;"NA",W206&lt;&gt;"C",W206&lt;&gt;"NC",W206&lt;&gt;"SF",W206&lt;&gt;""),
    AND(Y206&lt;&gt;"NA",Y206&lt;&gt;"C",Y206&lt;&gt;"NC",Y206&lt;&gt;"SF",Y206&lt;&gt;""),
    AND(AA206&lt;&gt;"NA",AA206&lt;&gt;"C",AA206&lt;&gt;"NC",AA206&lt;&gt;"SF",AA206&lt;&gt;""),
    AND(AC206&lt;&gt;"NA",AC206&lt;&gt;"C",AC206&lt;&gt;"NC",AC206&lt;&gt;"SF",AC206&lt;&gt;"")
),"FALSO",
IF(AND(O206="NA",Q206="NA",S206="NA",U206="NA",W206="NA",Y206="NA",AA206="NA",AC206="NA"),"NA",
IF(OR(O206="NC",Q206="NC",S206="NC",U206="NC",W206="NC",Y206="NC",AA206="NC",AC206="NC",
       O206="SF",Q206="SF",S206="SF",U206="SF",W206="SF",Y206="SF",AA206="SF",AC206="SF"),"NC",
IF(SUM(IF(O206="C",1,0),IF(Q206="C",1,0),IF(S206="C",1,0),IF(U206="C",1,0),IF(W206="C",1,0),IF(Y206="C",1,0),IF(AA206="C",1,0),IF(AC206="C",1,0))=1,"C","C")))))</f>
        <v>NC</v>
      </c>
      <c r="AG206" s="93" t="str">
        <f>IF(AND(AE206="C",AF206="C"),"UTILIZOU O PDA CORRETAMENTE",IF(AND(AE206="C",AF206="NC"),"UTILIZOU O PDA CORRETAMENTE. NÃO HÁ FOTOS DE TODAS AS ETAPAS",IF(AND(AE206="NC",AF206="NC"),"NÃO UTILIZOU O PDA",IF(AND(AE206="NA",AF206="NA"),"NÃO AVALIADO POR FALHA DE SINCRONISMO"))))</f>
        <v>UTILIZOU O PDA CORRETAMENTE. NÃO HÁ FOTOS DE TODAS AS ETAPAS</v>
      </c>
      <c r="AH206" s="9" t="s">
        <v>60</v>
      </c>
      <c r="AI206" s="149" t="str">
        <f>E206</f>
        <v>SÃO PAULO</v>
      </c>
      <c r="AJ206" s="150" t="s">
        <v>6</v>
      </c>
    </row>
    <row r="207" spans="1:36" ht="30" customHeight="1">
      <c r="A207" s="162" t="s">
        <v>201</v>
      </c>
      <c r="B207" s="176">
        <v>2619793167</v>
      </c>
      <c r="C207" s="176" t="s">
        <v>141</v>
      </c>
      <c r="D207" s="176" t="s">
        <v>68</v>
      </c>
      <c r="E207" s="176" t="s">
        <v>5</v>
      </c>
      <c r="F207" s="176" t="s">
        <v>1323</v>
      </c>
      <c r="G207" s="176">
        <v>665</v>
      </c>
      <c r="H207" s="176" t="s">
        <v>211</v>
      </c>
      <c r="I207" s="176" t="s">
        <v>316</v>
      </c>
      <c r="J207" s="176" t="s">
        <v>2150</v>
      </c>
      <c r="K207" s="176" t="s">
        <v>2167</v>
      </c>
      <c r="L207" s="204">
        <v>46158.375</v>
      </c>
      <c r="M207" s="204">
        <v>46158.395833333336</v>
      </c>
      <c r="N207" s="176" t="s">
        <v>2151</v>
      </c>
      <c r="O207" s="155" t="s">
        <v>62</v>
      </c>
      <c r="P207" s="90"/>
      <c r="Q207" s="144" t="s">
        <v>62</v>
      </c>
      <c r="R207" s="90"/>
      <c r="S207" s="144" t="s">
        <v>62</v>
      </c>
      <c r="T207" s="90"/>
      <c r="U207" s="144" t="s">
        <v>62</v>
      </c>
      <c r="V207" s="90"/>
      <c r="W207" s="144" t="s">
        <v>62</v>
      </c>
      <c r="X207" s="90"/>
      <c r="Y207" s="144" t="s">
        <v>62</v>
      </c>
      <c r="Z207" s="90"/>
      <c r="AA207" s="144" t="s">
        <v>62</v>
      </c>
      <c r="AB207" s="62"/>
      <c r="AC207" s="144" t="s">
        <v>62</v>
      </c>
      <c r="AD207" s="62"/>
      <c r="AE207" s="144" t="s">
        <v>62</v>
      </c>
      <c r="AF207" s="196" t="str">
        <f>IF(AND(O207="",Q207="",S207="",U207="",W207="",Y207="",AA207="",AC207=""),"",
IF(OR(    AND(O207&lt;&gt;"NA",O207&lt;&gt;"C",O207&lt;&gt;"NC",O207&lt;&gt;"SF",O207&lt;&gt;""),
    AND(Q207&lt;&gt;"NA",Q207&lt;&gt;"C",Q207&lt;&gt;"NC",Q207&lt;&gt;"SF",Q207&lt;&gt;""),
    AND(S207&lt;&gt;"NA",S207&lt;&gt;"C",S207&lt;&gt;"NC",S207&lt;&gt;"SF",S207&lt;&gt;""),
    AND(U207&lt;&gt;"NA",U207&lt;&gt;"C",U207&lt;&gt;"NC",U207&lt;&gt;"SF",U207&lt;&gt;""),
    AND(W207&lt;&gt;"NA",W207&lt;&gt;"C",W207&lt;&gt;"NC",W207&lt;&gt;"SF",W207&lt;&gt;""),
    AND(Y207&lt;&gt;"NA",Y207&lt;&gt;"C",Y207&lt;&gt;"NC",Y207&lt;&gt;"SF",Y207&lt;&gt;""),
    AND(AA207&lt;&gt;"NA",AA207&lt;&gt;"C",AA207&lt;&gt;"NC",AA207&lt;&gt;"SF",AA207&lt;&gt;""),
    AND(AC207&lt;&gt;"NA",AC207&lt;&gt;"C",AC207&lt;&gt;"NC",AC207&lt;&gt;"SF",AC207&lt;&gt;"")
),"FALSO",
IF(AND(O207="NA",Q207="NA",S207="NA",U207="NA",W207="NA",Y207="NA",AA207="NA",AC207="NA"),"NA",
IF(OR(O207="NC",Q207="NC",S207="NC",U207="NC",W207="NC",Y207="NC",AA207="NC",AC207="NC",
       O207="SF",Q207="SF",S207="SF",U207="SF",W207="SF",Y207="SF",AA207="SF",AC207="SF"),"NC",
IF(SUM(IF(O207="C",1,0),IF(Q207="C",1,0),IF(S207="C",1,0),IF(U207="C",1,0),IF(W207="C",1,0),IF(Y207="C",1,0),IF(AA207="C",1,0),IF(AC207="C",1,0))=1,"C","C")))))</f>
        <v>NA</v>
      </c>
      <c r="AG207" s="93" t="str">
        <f>IF(AND(AE207="C",AF207="C"),"UTILIZOU O PDA CORRETAMENTE",IF(AND(AE207="C",AF207="NC"),"UTILIZOU O PDA CORRETAMENTE. NÃO HÁ FOTOS DE TODAS AS ETAPAS",IF(AND(AE207="NC",AF207="NC"),"NÃO UTILIZOU O PDA",IF(AND(AE207="NA",AF207="NA"),"NÃO AVALIADO POR FALHA DE SINCRONISMO"))))</f>
        <v>NÃO AVALIADO POR FALHA DE SINCRONISMO</v>
      </c>
      <c r="AH207" s="9"/>
      <c r="AI207" s="149" t="str">
        <f>E207</f>
        <v>SÃO PAULO</v>
      </c>
      <c r="AJ207" s="150" t="s">
        <v>6</v>
      </c>
    </row>
    <row r="208" spans="1:36" ht="30" customHeight="1">
      <c r="A208" s="162" t="s">
        <v>201</v>
      </c>
      <c r="B208" s="176">
        <v>2619792521</v>
      </c>
      <c r="C208" s="176" t="s">
        <v>141</v>
      </c>
      <c r="D208" s="176" t="s">
        <v>68</v>
      </c>
      <c r="E208" s="176" t="s">
        <v>5</v>
      </c>
      <c r="F208" s="176" t="s">
        <v>1277</v>
      </c>
      <c r="G208" s="176">
        <v>902</v>
      </c>
      <c r="H208" s="176"/>
      <c r="I208" s="176" t="s">
        <v>316</v>
      </c>
      <c r="J208" s="176" t="s">
        <v>2150</v>
      </c>
      <c r="K208" s="176"/>
      <c r="L208" s="204">
        <v>46156.376388888886</v>
      </c>
      <c r="M208" s="204">
        <v>46156.39166666667</v>
      </c>
      <c r="N208" s="176" t="s">
        <v>2149</v>
      </c>
      <c r="O208" s="155" t="s">
        <v>207</v>
      </c>
      <c r="P208" s="90"/>
      <c r="Q208" s="144" t="s">
        <v>207</v>
      </c>
      <c r="R208" s="90"/>
      <c r="S208" s="144" t="s">
        <v>207</v>
      </c>
      <c r="T208" s="90"/>
      <c r="U208" s="144" t="s">
        <v>207</v>
      </c>
      <c r="V208" s="90"/>
      <c r="W208" s="144" t="s">
        <v>207</v>
      </c>
      <c r="X208" s="90"/>
      <c r="Y208" s="144" t="s">
        <v>207</v>
      </c>
      <c r="Z208" s="90"/>
      <c r="AA208" s="144" t="s">
        <v>230</v>
      </c>
      <c r="AB208" s="62"/>
      <c r="AC208" s="144" t="s">
        <v>231</v>
      </c>
      <c r="AD208" s="62" t="s">
        <v>388</v>
      </c>
      <c r="AE208" s="144" t="s">
        <v>207</v>
      </c>
      <c r="AF208" s="196" t="str">
        <f>IF(AND(O208="",Q208="",S208="",U208="",W208="",Y208="",AA208="",AC208=""),"",
IF(OR(    AND(O208&lt;&gt;"NA",O208&lt;&gt;"C",O208&lt;&gt;"NC",O208&lt;&gt;"SF",O208&lt;&gt;""),
    AND(Q208&lt;&gt;"NA",Q208&lt;&gt;"C",Q208&lt;&gt;"NC",Q208&lt;&gt;"SF",Q208&lt;&gt;""),
    AND(S208&lt;&gt;"NA",S208&lt;&gt;"C",S208&lt;&gt;"NC",S208&lt;&gt;"SF",S208&lt;&gt;""),
    AND(U208&lt;&gt;"NA",U208&lt;&gt;"C",U208&lt;&gt;"NC",U208&lt;&gt;"SF",U208&lt;&gt;""),
    AND(W208&lt;&gt;"NA",W208&lt;&gt;"C",W208&lt;&gt;"NC",W208&lt;&gt;"SF",W208&lt;&gt;""),
    AND(Y208&lt;&gt;"NA",Y208&lt;&gt;"C",Y208&lt;&gt;"NC",Y208&lt;&gt;"SF",Y208&lt;&gt;""),
    AND(AA208&lt;&gt;"NA",AA208&lt;&gt;"C",AA208&lt;&gt;"NC",AA208&lt;&gt;"SF",AA208&lt;&gt;""),
    AND(AC208&lt;&gt;"NA",AC208&lt;&gt;"C",AC208&lt;&gt;"NC",AC208&lt;&gt;"SF",AC208&lt;&gt;"")
),"FALSO",
IF(AND(O208="NA",Q208="NA",S208="NA",U208="NA",W208="NA",Y208="NA",AA208="NA",AC208="NA"),"NA",
IF(OR(O208="NC",Q208="NC",S208="NC",U208="NC",W208="NC",Y208="NC",AA208="NC",AC208="NC",
       O208="SF",Q208="SF",S208="SF",U208="SF",W208="SF",Y208="SF",AA208="SF",AC208="SF"),"NC",
IF(SUM(IF(O208="C",1,0),IF(Q208="C",1,0),IF(S208="C",1,0),IF(U208="C",1,0),IF(W208="C",1,0),IF(Y208="C",1,0),IF(AA208="C",1,0),IF(AC208="C",1,0))=1,"C","C")))))</f>
        <v>NC</v>
      </c>
      <c r="AG208" s="93" t="str">
        <f>IF(AND(AE208="C",AF208="C"),"UTILIZOU O PDA CORRETAMENTE",IF(AND(AE208="C",AF208="NC"),"UTILIZOU O PDA CORRETAMENTE. NÃO HÁ FOTOS DE TODAS AS ETAPAS",IF(AND(AE208="NC",AF208="NC"),"NÃO UTILIZOU O PDA",IF(AND(AE208="NA",AF208="NA"),"NÃO AVALIADO POR FALHA DE SINCRONISMO"))))</f>
        <v>UTILIZOU O PDA CORRETAMENTE. NÃO HÁ FOTOS DE TODAS AS ETAPAS</v>
      </c>
      <c r="AH208" s="9"/>
      <c r="AI208" s="149" t="str">
        <f>E208</f>
        <v>SÃO PAULO</v>
      </c>
      <c r="AJ208" s="150" t="s">
        <v>6</v>
      </c>
    </row>
    <row r="209" spans="1:36" ht="30" customHeight="1">
      <c r="A209" s="162" t="s">
        <v>201</v>
      </c>
      <c r="B209" s="176">
        <v>2619792597</v>
      </c>
      <c r="C209" s="176" t="s">
        <v>141</v>
      </c>
      <c r="D209" s="176" t="s">
        <v>68</v>
      </c>
      <c r="E209" s="176" t="s">
        <v>5</v>
      </c>
      <c r="F209" s="176" t="s">
        <v>1277</v>
      </c>
      <c r="G209" s="176">
        <v>787</v>
      </c>
      <c r="H209" s="176" t="s">
        <v>203</v>
      </c>
      <c r="I209" s="176" t="s">
        <v>316</v>
      </c>
      <c r="J209" s="176" t="s">
        <v>2150</v>
      </c>
      <c r="K209" s="176" t="s">
        <v>2167</v>
      </c>
      <c r="L209" s="204">
        <v>46158.375</v>
      </c>
      <c r="M209" s="204">
        <v>46158.395833333336</v>
      </c>
      <c r="N209" s="176" t="s">
        <v>2151</v>
      </c>
      <c r="O209" s="155" t="s">
        <v>62</v>
      </c>
      <c r="P209" s="90"/>
      <c r="Q209" s="144" t="s">
        <v>62</v>
      </c>
      <c r="R209" s="90"/>
      <c r="S209" s="144" t="s">
        <v>62</v>
      </c>
      <c r="T209" s="90"/>
      <c r="U209" s="144" t="s">
        <v>62</v>
      </c>
      <c r="V209" s="90"/>
      <c r="W209" s="144" t="s">
        <v>62</v>
      </c>
      <c r="X209" s="90"/>
      <c r="Y209" s="144" t="s">
        <v>62</v>
      </c>
      <c r="Z209" s="90"/>
      <c r="AA209" s="144" t="s">
        <v>62</v>
      </c>
      <c r="AB209" s="62"/>
      <c r="AC209" s="144" t="s">
        <v>62</v>
      </c>
      <c r="AD209" s="62"/>
      <c r="AE209" s="144" t="s">
        <v>62</v>
      </c>
      <c r="AF209" s="196" t="str">
        <f>IF(AND(O209="",Q209="",S209="",U209="",W209="",Y209="",AA209="",AC209=""),"",
IF(OR(    AND(O209&lt;&gt;"NA",O209&lt;&gt;"C",O209&lt;&gt;"NC",O209&lt;&gt;"SF",O209&lt;&gt;""),
    AND(Q209&lt;&gt;"NA",Q209&lt;&gt;"C",Q209&lt;&gt;"NC",Q209&lt;&gt;"SF",Q209&lt;&gt;""),
    AND(S209&lt;&gt;"NA",S209&lt;&gt;"C",S209&lt;&gt;"NC",S209&lt;&gt;"SF",S209&lt;&gt;""),
    AND(U209&lt;&gt;"NA",U209&lt;&gt;"C",U209&lt;&gt;"NC",U209&lt;&gt;"SF",U209&lt;&gt;""),
    AND(W209&lt;&gt;"NA",W209&lt;&gt;"C",W209&lt;&gt;"NC",W209&lt;&gt;"SF",W209&lt;&gt;""),
    AND(Y209&lt;&gt;"NA",Y209&lt;&gt;"C",Y209&lt;&gt;"NC",Y209&lt;&gt;"SF",Y209&lt;&gt;""),
    AND(AA209&lt;&gt;"NA",AA209&lt;&gt;"C",AA209&lt;&gt;"NC",AA209&lt;&gt;"SF",AA209&lt;&gt;""),
    AND(AC209&lt;&gt;"NA",AC209&lt;&gt;"C",AC209&lt;&gt;"NC",AC209&lt;&gt;"SF",AC209&lt;&gt;"")
),"FALSO",
IF(AND(O209="NA",Q209="NA",S209="NA",U209="NA",W209="NA",Y209="NA",AA209="NA",AC209="NA"),"NA",
IF(OR(O209="NC",Q209="NC",S209="NC",U209="NC",W209="NC",Y209="NC",AA209="NC",AC209="NC",
       O209="SF",Q209="SF",S209="SF",U209="SF",W209="SF",Y209="SF",AA209="SF",AC209="SF"),"NC",
IF(SUM(IF(O209="C",1,0),IF(Q209="C",1,0),IF(S209="C",1,0),IF(U209="C",1,0),IF(W209="C",1,0),IF(Y209="C",1,0),IF(AA209="C",1,0),IF(AC209="C",1,0))=1,"C","C")))))</f>
        <v>NA</v>
      </c>
      <c r="AG209" s="93" t="str">
        <f>IF(AND(AE209="C",AF209="C"),"UTILIZOU O PDA CORRETAMENTE",IF(AND(AE209="C",AF209="NC"),"UTILIZOU O PDA CORRETAMENTE. NÃO HÁ FOTOS DE TODAS AS ETAPAS",IF(AND(AE209="NC",AF209="NC"),"NÃO UTILIZOU O PDA",IF(AND(AE209="NA",AF209="NA"),"NÃO AVALIADO POR FALHA DE SINCRONISMO"))))</f>
        <v>NÃO AVALIADO POR FALHA DE SINCRONISMO</v>
      </c>
      <c r="AH209" s="9"/>
      <c r="AI209" s="149" t="str">
        <f>E209</f>
        <v>SÃO PAULO</v>
      </c>
      <c r="AJ209" s="150" t="s">
        <v>6</v>
      </c>
    </row>
    <row r="210" spans="1:36" ht="30" customHeight="1">
      <c r="A210" s="162" t="s">
        <v>201</v>
      </c>
      <c r="B210" s="176">
        <v>2618424803</v>
      </c>
      <c r="C210" s="176" t="s">
        <v>142</v>
      </c>
      <c r="D210" s="176" t="s">
        <v>68</v>
      </c>
      <c r="E210" s="176" t="s">
        <v>5</v>
      </c>
      <c r="F210" s="176" t="s">
        <v>1243</v>
      </c>
      <c r="G210" s="176">
        <v>97</v>
      </c>
      <c r="H210" s="176" t="s">
        <v>217</v>
      </c>
      <c r="I210" s="176" t="s">
        <v>353</v>
      </c>
      <c r="J210" s="176" t="s">
        <v>2148</v>
      </c>
      <c r="K210" s="176" t="s">
        <v>2158</v>
      </c>
      <c r="L210" s="204">
        <v>46178.351388888892</v>
      </c>
      <c r="M210" s="204">
        <v>46178.354166666664</v>
      </c>
      <c r="N210" s="176" t="s">
        <v>2156</v>
      </c>
      <c r="O210" s="155" t="s">
        <v>62</v>
      </c>
      <c r="P210" s="90"/>
      <c r="Q210" s="144" t="s">
        <v>62</v>
      </c>
      <c r="R210" s="90"/>
      <c r="S210" s="144" t="s">
        <v>62</v>
      </c>
      <c r="T210" s="90"/>
      <c r="U210" s="144" t="s">
        <v>62</v>
      </c>
      <c r="V210" s="90"/>
      <c r="W210" s="144" t="s">
        <v>62</v>
      </c>
      <c r="X210" s="90"/>
      <c r="Y210" s="144" t="s">
        <v>62</v>
      </c>
      <c r="Z210" s="90"/>
      <c r="AA210" s="144" t="s">
        <v>62</v>
      </c>
      <c r="AB210" s="62"/>
      <c r="AC210" s="144" t="s">
        <v>62</v>
      </c>
      <c r="AD210" s="62"/>
      <c r="AE210" s="144" t="s">
        <v>62</v>
      </c>
      <c r="AF210" s="196" t="str">
        <f>IF(AND(O210="",Q210="",S210="",U210="",W210="",Y210="",AA210="",AC210=""),"",
IF(OR(    AND(O210&lt;&gt;"NA",O210&lt;&gt;"C",O210&lt;&gt;"NC",O210&lt;&gt;"SF",O210&lt;&gt;""),
    AND(Q210&lt;&gt;"NA",Q210&lt;&gt;"C",Q210&lt;&gt;"NC",Q210&lt;&gt;"SF",Q210&lt;&gt;""),
    AND(S210&lt;&gt;"NA",S210&lt;&gt;"C",S210&lt;&gt;"NC",S210&lt;&gt;"SF",S210&lt;&gt;""),
    AND(U210&lt;&gt;"NA",U210&lt;&gt;"C",U210&lt;&gt;"NC",U210&lt;&gt;"SF",U210&lt;&gt;""),
    AND(W210&lt;&gt;"NA",W210&lt;&gt;"C",W210&lt;&gt;"NC",W210&lt;&gt;"SF",W210&lt;&gt;""),
    AND(Y210&lt;&gt;"NA",Y210&lt;&gt;"C",Y210&lt;&gt;"NC",Y210&lt;&gt;"SF",Y210&lt;&gt;""),
    AND(AA210&lt;&gt;"NA",AA210&lt;&gt;"C",AA210&lt;&gt;"NC",AA210&lt;&gt;"SF",AA210&lt;&gt;""),
    AND(AC210&lt;&gt;"NA",AC210&lt;&gt;"C",AC210&lt;&gt;"NC",AC210&lt;&gt;"SF",AC210&lt;&gt;"")
),"FALSO",
IF(AND(O210="NA",Q210="NA",S210="NA",U210="NA",W210="NA",Y210="NA",AA210="NA",AC210="NA"),"NA",
IF(OR(O210="NC",Q210="NC",S210="NC",U210="NC",W210="NC",Y210="NC",AA210="NC",AC210="NC",
       O210="SF",Q210="SF",S210="SF",U210="SF",W210="SF",Y210="SF",AA210="SF",AC210="SF"),"NC",
IF(SUM(IF(O210="C",1,0),IF(Q210="C",1,0),IF(S210="C",1,0),IF(U210="C",1,0),IF(W210="C",1,0),IF(Y210="C",1,0),IF(AA210="C",1,0),IF(AC210="C",1,0))=1,"C","C")))))</f>
        <v>NA</v>
      </c>
      <c r="AG210" s="93" t="str">
        <f>IF(AND(AE210="C",AF210="C"),"UTILIZOU O PDA CORRETAMENTE",IF(AND(AE210="C",AF210="NC"),"UTILIZOU O PDA CORRETAMENTE. NÃO HÁ FOTOS DE TODAS AS ETAPAS",IF(AND(AE210="NC",AF210="NC"),"NÃO UTILIZOU O PDA",IF(AND(AE210="NA",AF210="NA"),"NÃO AVALIADO POR FALHA DE SINCRONISMO"))))</f>
        <v>NÃO AVALIADO POR FALHA DE SINCRONISMO</v>
      </c>
      <c r="AH210" s="9"/>
      <c r="AI210" s="149" t="str">
        <f>E210</f>
        <v>SÃO PAULO</v>
      </c>
      <c r="AJ210" s="150" t="s">
        <v>6</v>
      </c>
    </row>
    <row r="211" spans="1:36" ht="30" customHeight="1">
      <c r="A211" s="162" t="s">
        <v>201</v>
      </c>
      <c r="B211" s="176">
        <v>2621044876</v>
      </c>
      <c r="C211" s="176" t="s">
        <v>139</v>
      </c>
      <c r="D211" s="176" t="s">
        <v>68</v>
      </c>
      <c r="E211" s="176" t="s">
        <v>5</v>
      </c>
      <c r="F211" s="176" t="s">
        <v>1406</v>
      </c>
      <c r="G211" s="176">
        <v>78</v>
      </c>
      <c r="H211" s="176" t="s">
        <v>217</v>
      </c>
      <c r="I211" s="176" t="s">
        <v>502</v>
      </c>
      <c r="J211" s="176" t="s">
        <v>2150</v>
      </c>
      <c r="K211" s="176" t="s">
        <v>217</v>
      </c>
      <c r="L211" s="204">
        <v>46164.461111111108</v>
      </c>
      <c r="M211" s="204">
        <v>46164.467361111114</v>
      </c>
      <c r="N211" s="176" t="s">
        <v>2156</v>
      </c>
      <c r="O211" s="155" t="s">
        <v>207</v>
      </c>
      <c r="P211" s="90"/>
      <c r="Q211" s="144" t="s">
        <v>207</v>
      </c>
      <c r="R211" s="90"/>
      <c r="S211" s="144" t="s">
        <v>207</v>
      </c>
      <c r="T211" s="90"/>
      <c r="U211" s="144" t="s">
        <v>207</v>
      </c>
      <c r="V211" s="90"/>
      <c r="W211" s="144" t="s">
        <v>207</v>
      </c>
      <c r="X211" s="90"/>
      <c r="Y211" s="144" t="s">
        <v>207</v>
      </c>
      <c r="Z211" s="90"/>
      <c r="AA211" s="144" t="s">
        <v>207</v>
      </c>
      <c r="AB211" s="62"/>
      <c r="AC211" s="144" t="s">
        <v>207</v>
      </c>
      <c r="AD211" s="62"/>
      <c r="AE211" s="144" t="s">
        <v>207</v>
      </c>
      <c r="AF211" s="196" t="str">
        <f>IF(AND(O211="",Q211="",S211="",U211="",W211="",Y211="",AA211="",AC211=""),"",
IF(OR(    AND(O211&lt;&gt;"NA",O211&lt;&gt;"C",O211&lt;&gt;"NC",O211&lt;&gt;"SF",O211&lt;&gt;""),
    AND(Q211&lt;&gt;"NA",Q211&lt;&gt;"C",Q211&lt;&gt;"NC",Q211&lt;&gt;"SF",Q211&lt;&gt;""),
    AND(S211&lt;&gt;"NA",S211&lt;&gt;"C",S211&lt;&gt;"NC",S211&lt;&gt;"SF",S211&lt;&gt;""),
    AND(U211&lt;&gt;"NA",U211&lt;&gt;"C",U211&lt;&gt;"NC",U211&lt;&gt;"SF",U211&lt;&gt;""),
    AND(W211&lt;&gt;"NA",W211&lt;&gt;"C",W211&lt;&gt;"NC",W211&lt;&gt;"SF",W211&lt;&gt;""),
    AND(Y211&lt;&gt;"NA",Y211&lt;&gt;"C",Y211&lt;&gt;"NC",Y211&lt;&gt;"SF",Y211&lt;&gt;""),
    AND(AA211&lt;&gt;"NA",AA211&lt;&gt;"C",AA211&lt;&gt;"NC",AA211&lt;&gt;"SF",AA211&lt;&gt;""),
    AND(AC211&lt;&gt;"NA",AC211&lt;&gt;"C",AC211&lt;&gt;"NC",AC211&lt;&gt;"SF",AC211&lt;&gt;"")
),"FALSO",
IF(AND(O211="NA",Q211="NA",S211="NA",U211="NA",W211="NA",Y211="NA",AA211="NA",AC211="NA"),"NA",
IF(OR(O211="NC",Q211="NC",S211="NC",U211="NC",W211="NC",Y211="NC",AA211="NC",AC211="NC",
       O211="SF",Q211="SF",S211="SF",U211="SF",W211="SF",Y211="SF",AA211="SF",AC211="SF"),"NC",
IF(SUM(IF(O211="C",1,0),IF(Q211="C",1,0),IF(S211="C",1,0),IF(U211="C",1,0),IF(W211="C",1,0),IF(Y211="C",1,0),IF(AA211="C",1,0),IF(AC211="C",1,0))=1,"C","C")))))</f>
        <v>C</v>
      </c>
      <c r="AG211" s="93" t="str">
        <f>IF(AND(AE211="C",AF211="C"),"UTILIZOU O PDA CORRETAMENTE",IF(AND(AE211="C",AF211="NC"),"UTILIZOU O PDA CORRETAMENTE. NÃO HÁ FOTOS DE TODAS AS ETAPAS",IF(AND(AE211="NC",AF211="NC"),"NÃO UTILIZOU O PDA",IF(AND(AE211="NA",AF211="NA"),"NÃO AVALIADO POR FALHA DE SINCRONISMO"))))</f>
        <v>UTILIZOU O PDA CORRETAMENTE</v>
      </c>
      <c r="AH211" s="9" t="s">
        <v>60</v>
      </c>
      <c r="AI211" s="149" t="str">
        <f>E211</f>
        <v>SÃO PAULO</v>
      </c>
      <c r="AJ211" s="150" t="s">
        <v>6</v>
      </c>
    </row>
    <row r="212" spans="1:36" ht="30" customHeight="1">
      <c r="A212" s="162" t="s">
        <v>201</v>
      </c>
      <c r="B212" s="176">
        <v>2620792951</v>
      </c>
      <c r="C212" s="176" t="s">
        <v>141</v>
      </c>
      <c r="D212" s="176" t="s">
        <v>68</v>
      </c>
      <c r="E212" s="176" t="s">
        <v>5</v>
      </c>
      <c r="F212" s="176" t="s">
        <v>913</v>
      </c>
      <c r="G212" s="176">
        <v>120</v>
      </c>
      <c r="H212" s="176" t="s">
        <v>212</v>
      </c>
      <c r="I212" s="176" t="s">
        <v>261</v>
      </c>
      <c r="J212" s="176" t="s">
        <v>2150</v>
      </c>
      <c r="K212" s="176" t="s">
        <v>217</v>
      </c>
      <c r="L212" s="204">
        <v>46161.500694444447</v>
      </c>
      <c r="M212" s="204">
        <v>46161.509027777778</v>
      </c>
      <c r="N212" s="176" t="s">
        <v>2156</v>
      </c>
      <c r="O212" s="155" t="s">
        <v>207</v>
      </c>
      <c r="P212" s="90"/>
      <c r="Q212" s="144" t="s">
        <v>207</v>
      </c>
      <c r="R212" s="90"/>
      <c r="S212" s="144" t="s">
        <v>207</v>
      </c>
      <c r="T212" s="90"/>
      <c r="U212" s="144" t="s">
        <v>207</v>
      </c>
      <c r="V212" s="90"/>
      <c r="W212" s="144" t="s">
        <v>207</v>
      </c>
      <c r="X212" s="90"/>
      <c r="Y212" s="144" t="s">
        <v>207</v>
      </c>
      <c r="Z212" s="90"/>
      <c r="AA212" s="144" t="s">
        <v>207</v>
      </c>
      <c r="AB212" s="62"/>
      <c r="AC212" s="144" t="s">
        <v>207</v>
      </c>
      <c r="AD212" s="62"/>
      <c r="AE212" s="144" t="s">
        <v>207</v>
      </c>
      <c r="AF212" s="196" t="str">
        <f>IF(AND(O212="",Q212="",S212="",U212="",W212="",Y212="",AA212="",AC212=""),"",
IF(OR(    AND(O212&lt;&gt;"NA",O212&lt;&gt;"C",O212&lt;&gt;"NC",O212&lt;&gt;"SF",O212&lt;&gt;""),
    AND(Q212&lt;&gt;"NA",Q212&lt;&gt;"C",Q212&lt;&gt;"NC",Q212&lt;&gt;"SF",Q212&lt;&gt;""),
    AND(S212&lt;&gt;"NA",S212&lt;&gt;"C",S212&lt;&gt;"NC",S212&lt;&gt;"SF",S212&lt;&gt;""),
    AND(U212&lt;&gt;"NA",U212&lt;&gt;"C",U212&lt;&gt;"NC",U212&lt;&gt;"SF",U212&lt;&gt;""),
    AND(W212&lt;&gt;"NA",W212&lt;&gt;"C",W212&lt;&gt;"NC",W212&lt;&gt;"SF",W212&lt;&gt;""),
    AND(Y212&lt;&gt;"NA",Y212&lt;&gt;"C",Y212&lt;&gt;"NC",Y212&lt;&gt;"SF",Y212&lt;&gt;""),
    AND(AA212&lt;&gt;"NA",AA212&lt;&gt;"C",AA212&lt;&gt;"NC",AA212&lt;&gt;"SF",AA212&lt;&gt;""),
    AND(AC212&lt;&gt;"NA",AC212&lt;&gt;"C",AC212&lt;&gt;"NC",AC212&lt;&gt;"SF",AC212&lt;&gt;"")
),"FALSO",
IF(AND(O212="NA",Q212="NA",S212="NA",U212="NA",W212="NA",Y212="NA",AA212="NA",AC212="NA"),"NA",
IF(OR(O212="NC",Q212="NC",S212="NC",U212="NC",W212="NC",Y212="NC",AA212="NC",AC212="NC",
       O212="SF",Q212="SF",S212="SF",U212="SF",W212="SF",Y212="SF",AA212="SF",AC212="SF"),"NC",
IF(SUM(IF(O212="C",1,0),IF(Q212="C",1,0),IF(S212="C",1,0),IF(U212="C",1,0),IF(W212="C",1,0),IF(Y212="C",1,0),IF(AA212="C",1,0),IF(AC212="C",1,0))=1,"C","C")))))</f>
        <v>C</v>
      </c>
      <c r="AG212" s="93" t="str">
        <f>IF(AND(AE212="C",AF212="C"),"UTILIZOU O PDA CORRETAMENTE",IF(AND(AE212="C",AF212="NC"),"UTILIZOU O PDA CORRETAMENTE. NÃO HÁ FOTOS DE TODAS AS ETAPAS",IF(AND(AE212="NC",AF212="NC"),"NÃO UTILIZOU O PDA",IF(AND(AE212="NA",AF212="NA"),"NÃO AVALIADO POR FALHA DE SINCRONISMO"))))</f>
        <v>UTILIZOU O PDA CORRETAMENTE</v>
      </c>
      <c r="AH212" s="9"/>
      <c r="AI212" s="149" t="str">
        <f>E212</f>
        <v>SÃO PAULO</v>
      </c>
      <c r="AJ212" s="150" t="s">
        <v>6</v>
      </c>
    </row>
    <row r="213" spans="1:36" ht="30" customHeight="1">
      <c r="A213" s="162" t="s">
        <v>201</v>
      </c>
      <c r="B213" s="176">
        <v>2621660798</v>
      </c>
      <c r="C213" s="176" t="s">
        <v>139</v>
      </c>
      <c r="D213" s="176" t="s">
        <v>68</v>
      </c>
      <c r="E213" s="176" t="s">
        <v>5</v>
      </c>
      <c r="F213" s="176" t="s">
        <v>817</v>
      </c>
      <c r="G213" s="176">
        <v>0</v>
      </c>
      <c r="H213" s="176"/>
      <c r="I213" s="176" t="s">
        <v>432</v>
      </c>
      <c r="J213" s="176" t="s">
        <v>2150</v>
      </c>
      <c r="K213" s="176"/>
      <c r="L213" s="204">
        <v>46165.536111111112</v>
      </c>
      <c r="M213" s="204">
        <v>46165.545138888891</v>
      </c>
      <c r="N213" s="176" t="s">
        <v>2156</v>
      </c>
      <c r="O213" s="155" t="s">
        <v>207</v>
      </c>
      <c r="P213" s="90"/>
      <c r="Q213" s="144" t="s">
        <v>207</v>
      </c>
      <c r="R213" s="90"/>
      <c r="S213" s="144" t="s">
        <v>207</v>
      </c>
      <c r="T213" s="90"/>
      <c r="U213" s="144" t="s">
        <v>207</v>
      </c>
      <c r="V213" s="90"/>
      <c r="W213" s="144" t="s">
        <v>207</v>
      </c>
      <c r="X213" s="90"/>
      <c r="Y213" s="144" t="s">
        <v>207</v>
      </c>
      <c r="Z213" s="90"/>
      <c r="AA213" s="144" t="s">
        <v>207</v>
      </c>
      <c r="AB213" s="62"/>
      <c r="AC213" s="144" t="s">
        <v>231</v>
      </c>
      <c r="AD213" s="62" t="s">
        <v>2217</v>
      </c>
      <c r="AE213" s="144" t="s">
        <v>207</v>
      </c>
      <c r="AF213" s="196" t="str">
        <f>IF(AND(O213="",Q213="",S213="",U213="",W213="",Y213="",AA213="",AC213=""),"",
IF(OR(    AND(O213&lt;&gt;"NA",O213&lt;&gt;"C",O213&lt;&gt;"NC",O213&lt;&gt;"SF",O213&lt;&gt;""),
    AND(Q213&lt;&gt;"NA",Q213&lt;&gt;"C",Q213&lt;&gt;"NC",Q213&lt;&gt;"SF",Q213&lt;&gt;""),
    AND(S213&lt;&gt;"NA",S213&lt;&gt;"C",S213&lt;&gt;"NC",S213&lt;&gt;"SF",S213&lt;&gt;""),
    AND(U213&lt;&gt;"NA",U213&lt;&gt;"C",U213&lt;&gt;"NC",U213&lt;&gt;"SF",U213&lt;&gt;""),
    AND(W213&lt;&gt;"NA",W213&lt;&gt;"C",W213&lt;&gt;"NC",W213&lt;&gt;"SF",W213&lt;&gt;""),
    AND(Y213&lt;&gt;"NA",Y213&lt;&gt;"C",Y213&lt;&gt;"NC",Y213&lt;&gt;"SF",Y213&lt;&gt;""),
    AND(AA213&lt;&gt;"NA",AA213&lt;&gt;"C",AA213&lt;&gt;"NC",AA213&lt;&gt;"SF",AA213&lt;&gt;""),
    AND(AC213&lt;&gt;"NA",AC213&lt;&gt;"C",AC213&lt;&gt;"NC",AC213&lt;&gt;"SF",AC213&lt;&gt;"")
),"FALSO",
IF(AND(O213="NA",Q213="NA",S213="NA",U213="NA",W213="NA",Y213="NA",AA213="NA",AC213="NA"),"NA",
IF(OR(O213="NC",Q213="NC",S213="NC",U213="NC",W213="NC",Y213="NC",AA213="NC",AC213="NC",
       O213="SF",Q213="SF",S213="SF",U213="SF",W213="SF",Y213="SF",AA213="SF",AC213="SF"),"NC",
IF(SUM(IF(O213="C",1,0),IF(Q213="C",1,0),IF(S213="C",1,0),IF(U213="C",1,0),IF(W213="C",1,0),IF(Y213="C",1,0),IF(AA213="C",1,0),IF(AC213="C",1,0))=1,"C","C")))))</f>
        <v>NC</v>
      </c>
      <c r="AG213" s="93" t="str">
        <f>IF(AND(AE213="C",AF213="C"),"UTILIZOU O PDA CORRETAMENTE",IF(AND(AE213="C",AF213="NC"),"UTILIZOU O PDA CORRETAMENTE. NÃO HÁ FOTOS DE TODAS AS ETAPAS",IF(AND(AE213="NC",AF213="NC"),"NÃO UTILIZOU O PDA",IF(AND(AE213="NA",AF213="NA"),"NÃO AVALIADO POR FALHA DE SINCRONISMO"))))</f>
        <v>UTILIZOU O PDA CORRETAMENTE. NÃO HÁ FOTOS DE TODAS AS ETAPAS</v>
      </c>
      <c r="AH213" s="9"/>
      <c r="AI213" s="149" t="str">
        <f>E213</f>
        <v>SÃO PAULO</v>
      </c>
      <c r="AJ213" s="150" t="s">
        <v>6</v>
      </c>
    </row>
    <row r="214" spans="1:36" ht="30" customHeight="1">
      <c r="A214" s="162" t="s">
        <v>201</v>
      </c>
      <c r="B214" s="176">
        <v>2620185889</v>
      </c>
      <c r="C214" s="176" t="s">
        <v>141</v>
      </c>
      <c r="D214" s="176" t="s">
        <v>68</v>
      </c>
      <c r="E214" s="176" t="s">
        <v>5</v>
      </c>
      <c r="F214" s="176" t="s">
        <v>529</v>
      </c>
      <c r="G214" s="176">
        <v>3</v>
      </c>
      <c r="H214" s="176" t="s">
        <v>285</v>
      </c>
      <c r="I214" s="176" t="s">
        <v>325</v>
      </c>
      <c r="J214" s="176" t="s">
        <v>2150</v>
      </c>
      <c r="K214" s="176" t="s">
        <v>217</v>
      </c>
      <c r="L214" s="204">
        <v>46156.670138888891</v>
      </c>
      <c r="M214" s="204">
        <v>46156.69027777778</v>
      </c>
      <c r="N214" s="176" t="s">
        <v>2156</v>
      </c>
      <c r="O214" s="155" t="s">
        <v>207</v>
      </c>
      <c r="P214" s="90"/>
      <c r="Q214" s="144" t="s">
        <v>207</v>
      </c>
      <c r="R214" s="90"/>
      <c r="S214" s="144" t="s">
        <v>207</v>
      </c>
      <c r="T214" s="90"/>
      <c r="U214" s="144" t="s">
        <v>207</v>
      </c>
      <c r="V214" s="90"/>
      <c r="W214" s="144" t="s">
        <v>207</v>
      </c>
      <c r="X214" s="90"/>
      <c r="Y214" s="144" t="s">
        <v>207</v>
      </c>
      <c r="Z214" s="90"/>
      <c r="AA214" s="144" t="s">
        <v>207</v>
      </c>
      <c r="AB214" s="62"/>
      <c r="AC214" s="144" t="s">
        <v>207</v>
      </c>
      <c r="AD214" s="62"/>
      <c r="AE214" s="144" t="s">
        <v>207</v>
      </c>
      <c r="AF214" s="196" t="str">
        <f>IF(AND(O214="",Q214="",S214="",U214="",W214="",Y214="",AA214="",AC214=""),"",
IF(OR(    AND(O214&lt;&gt;"NA",O214&lt;&gt;"C",O214&lt;&gt;"NC",O214&lt;&gt;"SF",O214&lt;&gt;""),
    AND(Q214&lt;&gt;"NA",Q214&lt;&gt;"C",Q214&lt;&gt;"NC",Q214&lt;&gt;"SF",Q214&lt;&gt;""),
    AND(S214&lt;&gt;"NA",S214&lt;&gt;"C",S214&lt;&gt;"NC",S214&lt;&gt;"SF",S214&lt;&gt;""),
    AND(U214&lt;&gt;"NA",U214&lt;&gt;"C",U214&lt;&gt;"NC",U214&lt;&gt;"SF",U214&lt;&gt;""),
    AND(W214&lt;&gt;"NA",W214&lt;&gt;"C",W214&lt;&gt;"NC",W214&lt;&gt;"SF",W214&lt;&gt;""),
    AND(Y214&lt;&gt;"NA",Y214&lt;&gt;"C",Y214&lt;&gt;"NC",Y214&lt;&gt;"SF",Y214&lt;&gt;""),
    AND(AA214&lt;&gt;"NA",AA214&lt;&gt;"C",AA214&lt;&gt;"NC",AA214&lt;&gt;"SF",AA214&lt;&gt;""),
    AND(AC214&lt;&gt;"NA",AC214&lt;&gt;"C",AC214&lt;&gt;"NC",AC214&lt;&gt;"SF",AC214&lt;&gt;"")
),"FALSO",
IF(AND(O214="NA",Q214="NA",S214="NA",U214="NA",W214="NA",Y214="NA",AA214="NA",AC214="NA"),"NA",
IF(OR(O214="NC",Q214="NC",S214="NC",U214="NC",W214="NC",Y214="NC",AA214="NC",AC214="NC",
       O214="SF",Q214="SF",S214="SF",U214="SF",W214="SF",Y214="SF",AA214="SF",AC214="SF"),"NC",
IF(SUM(IF(O214="C",1,0),IF(Q214="C",1,0),IF(S214="C",1,0),IF(U214="C",1,0),IF(W214="C",1,0),IF(Y214="C",1,0),IF(AA214="C",1,0),IF(AC214="C",1,0))=1,"C","C")))))</f>
        <v>C</v>
      </c>
      <c r="AG214" s="93" t="str">
        <f>IF(AND(AE214="C",AF214="C"),"UTILIZOU O PDA CORRETAMENTE",IF(AND(AE214="C",AF214="NC"),"UTILIZOU O PDA CORRETAMENTE. NÃO HÁ FOTOS DE TODAS AS ETAPAS",IF(AND(AE214="NC",AF214="NC"),"NÃO UTILIZOU O PDA",IF(AND(AE214="NA",AF214="NA"),"NÃO AVALIADO POR FALHA DE SINCRONISMO"))))</f>
        <v>UTILIZOU O PDA CORRETAMENTE</v>
      </c>
      <c r="AH214" s="9"/>
      <c r="AI214" s="149" t="str">
        <f>E214</f>
        <v>SÃO PAULO</v>
      </c>
      <c r="AJ214" s="150" t="s">
        <v>6</v>
      </c>
    </row>
    <row r="215" spans="1:36" ht="30" customHeight="1">
      <c r="A215" s="162" t="s">
        <v>201</v>
      </c>
      <c r="B215" s="176">
        <v>2618661227</v>
      </c>
      <c r="C215" s="176" t="s">
        <v>142</v>
      </c>
      <c r="D215" s="176" t="s">
        <v>68</v>
      </c>
      <c r="E215" s="176" t="s">
        <v>5</v>
      </c>
      <c r="F215" s="176" t="s">
        <v>1244</v>
      </c>
      <c r="G215" s="176">
        <v>271</v>
      </c>
      <c r="H215" s="176" t="s">
        <v>217</v>
      </c>
      <c r="I215" s="176" t="s">
        <v>502</v>
      </c>
      <c r="J215" s="176" t="s">
        <v>2148</v>
      </c>
      <c r="K215" s="176" t="s">
        <v>2165</v>
      </c>
      <c r="L215" s="204">
        <v>46178.379166666666</v>
      </c>
      <c r="M215" s="204">
        <v>46178.384027777778</v>
      </c>
      <c r="N215" s="176" t="s">
        <v>2156</v>
      </c>
      <c r="O215" s="154" t="s">
        <v>62</v>
      </c>
      <c r="P215" s="90"/>
      <c r="Q215" s="144" t="s">
        <v>62</v>
      </c>
      <c r="R215" s="90"/>
      <c r="S215" s="144" t="s">
        <v>62</v>
      </c>
      <c r="T215" s="90"/>
      <c r="U215" s="144" t="s">
        <v>62</v>
      </c>
      <c r="V215" s="90"/>
      <c r="W215" s="144" t="s">
        <v>62</v>
      </c>
      <c r="X215" s="90"/>
      <c r="Y215" s="144" t="s">
        <v>62</v>
      </c>
      <c r="Z215" s="90"/>
      <c r="AA215" s="144" t="s">
        <v>62</v>
      </c>
      <c r="AB215" s="62"/>
      <c r="AC215" s="144" t="s">
        <v>62</v>
      </c>
      <c r="AD215" s="62"/>
      <c r="AE215" s="144" t="s">
        <v>62</v>
      </c>
      <c r="AF215" s="196" t="str">
        <f>IF(AND(O215="",Q215="",S215="",U215="",W215="",Y215="",AA215="",AC215=""),"",
IF(OR(    AND(O215&lt;&gt;"NA",O215&lt;&gt;"C",O215&lt;&gt;"NC",O215&lt;&gt;"SF",O215&lt;&gt;""),
    AND(Q215&lt;&gt;"NA",Q215&lt;&gt;"C",Q215&lt;&gt;"NC",Q215&lt;&gt;"SF",Q215&lt;&gt;""),
    AND(S215&lt;&gt;"NA",S215&lt;&gt;"C",S215&lt;&gt;"NC",S215&lt;&gt;"SF",S215&lt;&gt;""),
    AND(U215&lt;&gt;"NA",U215&lt;&gt;"C",U215&lt;&gt;"NC",U215&lt;&gt;"SF",U215&lt;&gt;""),
    AND(W215&lt;&gt;"NA",W215&lt;&gt;"C",W215&lt;&gt;"NC",W215&lt;&gt;"SF",W215&lt;&gt;""),
    AND(Y215&lt;&gt;"NA",Y215&lt;&gt;"C",Y215&lt;&gt;"NC",Y215&lt;&gt;"SF",Y215&lt;&gt;""),
    AND(AA215&lt;&gt;"NA",AA215&lt;&gt;"C",AA215&lt;&gt;"NC",AA215&lt;&gt;"SF",AA215&lt;&gt;""),
    AND(AC215&lt;&gt;"NA",AC215&lt;&gt;"C",AC215&lt;&gt;"NC",AC215&lt;&gt;"SF",AC215&lt;&gt;"")
),"FALSO",
IF(AND(O215="NA",Q215="NA",S215="NA",U215="NA",W215="NA",Y215="NA",AA215="NA",AC215="NA"),"NA",
IF(OR(O215="NC",Q215="NC",S215="NC",U215="NC",W215="NC",Y215="NC",AA215="NC",AC215="NC",
       O215="SF",Q215="SF",S215="SF",U215="SF",W215="SF",Y215="SF",AA215="SF",AC215="SF"),"NC",
IF(SUM(IF(O215="C",1,0),IF(Q215="C",1,0),IF(S215="C",1,0),IF(U215="C",1,0),IF(W215="C",1,0),IF(Y215="C",1,0),IF(AA215="C",1,0),IF(AC215="C",1,0))=1,"C","C")))))</f>
        <v>NA</v>
      </c>
      <c r="AG215" s="93" t="str">
        <f>IF(AND(AE215="C",AF215="C"),"UTILIZOU O PDA CORRETAMENTE",IF(AND(AE215="C",AF215="NC"),"UTILIZOU O PDA CORRETAMENTE. NÃO HÁ FOTOS DE TODAS AS ETAPAS",IF(AND(AE215="NC",AF215="NC"),"NÃO UTILIZOU O PDA",IF(AND(AE215="NA",AF215="NA"),"NÃO AVALIADO POR FALHA DE SINCRONISMO"))))</f>
        <v>NÃO AVALIADO POR FALHA DE SINCRONISMO</v>
      </c>
      <c r="AH215" s="9"/>
      <c r="AI215" s="149" t="str">
        <f>E215</f>
        <v>SÃO PAULO</v>
      </c>
      <c r="AJ215" s="150" t="s">
        <v>6</v>
      </c>
    </row>
    <row r="216" spans="1:36" ht="30" customHeight="1">
      <c r="A216" s="162" t="s">
        <v>201</v>
      </c>
      <c r="B216" s="176">
        <v>2619301156</v>
      </c>
      <c r="C216" s="176" t="s">
        <v>141</v>
      </c>
      <c r="D216" s="176" t="s">
        <v>68</v>
      </c>
      <c r="E216" s="176" t="s">
        <v>5</v>
      </c>
      <c r="F216" s="176" t="s">
        <v>1370</v>
      </c>
      <c r="G216" s="176">
        <v>467</v>
      </c>
      <c r="H216" s="176" t="s">
        <v>217</v>
      </c>
      <c r="I216" s="176" t="s">
        <v>241</v>
      </c>
      <c r="J216" s="176" t="s">
        <v>2150</v>
      </c>
      <c r="K216" s="176" t="s">
        <v>2158</v>
      </c>
      <c r="L216" s="204">
        <v>46331.333333333336</v>
      </c>
      <c r="M216" s="204">
        <v>46331.34375</v>
      </c>
      <c r="N216" s="176" t="s">
        <v>2151</v>
      </c>
      <c r="O216" s="155" t="s">
        <v>62</v>
      </c>
      <c r="P216" s="90"/>
      <c r="Q216" s="144" t="s">
        <v>62</v>
      </c>
      <c r="R216" s="90"/>
      <c r="S216" s="144" t="s">
        <v>62</v>
      </c>
      <c r="T216" s="90"/>
      <c r="U216" s="144" t="s">
        <v>62</v>
      </c>
      <c r="V216" s="90"/>
      <c r="W216" s="144" t="s">
        <v>62</v>
      </c>
      <c r="X216" s="90"/>
      <c r="Y216" s="144" t="s">
        <v>62</v>
      </c>
      <c r="Z216" s="90"/>
      <c r="AA216" s="144" t="s">
        <v>62</v>
      </c>
      <c r="AB216" s="62"/>
      <c r="AC216" s="144" t="s">
        <v>62</v>
      </c>
      <c r="AD216" s="62"/>
      <c r="AE216" s="144" t="s">
        <v>62</v>
      </c>
      <c r="AF216" s="196" t="str">
        <f>IF(AND(O216="",Q216="",S216="",U216="",W216="",Y216="",AA216="",AC216=""),"",
IF(OR(    AND(O216&lt;&gt;"NA",O216&lt;&gt;"C",O216&lt;&gt;"NC",O216&lt;&gt;"SF",O216&lt;&gt;""),
    AND(Q216&lt;&gt;"NA",Q216&lt;&gt;"C",Q216&lt;&gt;"NC",Q216&lt;&gt;"SF",Q216&lt;&gt;""),
    AND(S216&lt;&gt;"NA",S216&lt;&gt;"C",S216&lt;&gt;"NC",S216&lt;&gt;"SF",S216&lt;&gt;""),
    AND(U216&lt;&gt;"NA",U216&lt;&gt;"C",U216&lt;&gt;"NC",U216&lt;&gt;"SF",U216&lt;&gt;""),
    AND(W216&lt;&gt;"NA",W216&lt;&gt;"C",W216&lt;&gt;"NC",W216&lt;&gt;"SF",W216&lt;&gt;""),
    AND(Y216&lt;&gt;"NA",Y216&lt;&gt;"C",Y216&lt;&gt;"NC",Y216&lt;&gt;"SF",Y216&lt;&gt;""),
    AND(AA216&lt;&gt;"NA",AA216&lt;&gt;"C",AA216&lt;&gt;"NC",AA216&lt;&gt;"SF",AA216&lt;&gt;""),
    AND(AC216&lt;&gt;"NA",AC216&lt;&gt;"C",AC216&lt;&gt;"NC",AC216&lt;&gt;"SF",AC216&lt;&gt;"")
),"FALSO",
IF(AND(O216="NA",Q216="NA",S216="NA",U216="NA",W216="NA",Y216="NA",AA216="NA",AC216="NA"),"NA",
IF(OR(O216="NC",Q216="NC",S216="NC",U216="NC",W216="NC",Y216="NC",AA216="NC",AC216="NC",
       O216="SF",Q216="SF",S216="SF",U216="SF",W216="SF",Y216="SF",AA216="SF",AC216="SF"),"NC",
IF(SUM(IF(O216="C",1,0),IF(Q216="C",1,0),IF(S216="C",1,0),IF(U216="C",1,0),IF(W216="C",1,0),IF(Y216="C",1,0),IF(AA216="C",1,0),IF(AC216="C",1,0))=1,"C","C")))))</f>
        <v>NA</v>
      </c>
      <c r="AG216" s="93" t="str">
        <f>IF(AND(AE216="C",AF216="C"),"UTILIZOU O PDA CORRETAMENTE",IF(AND(AE216="C",AF216="NC"),"UTILIZOU O PDA CORRETAMENTE. NÃO HÁ FOTOS DE TODAS AS ETAPAS",IF(AND(AE216="NC",AF216="NC"),"NÃO UTILIZOU O PDA",IF(AND(AE216="NA",AF216="NA"),"NÃO AVALIADO POR FALHA DE SINCRONISMO"))))</f>
        <v>NÃO AVALIADO POR FALHA DE SINCRONISMO</v>
      </c>
      <c r="AH216" s="9" t="s">
        <v>60</v>
      </c>
      <c r="AI216" s="149" t="str">
        <f>E216</f>
        <v>SÃO PAULO</v>
      </c>
      <c r="AJ216" s="150" t="s">
        <v>6</v>
      </c>
    </row>
    <row r="217" spans="1:36" ht="30" customHeight="1">
      <c r="A217" s="162" t="s">
        <v>201</v>
      </c>
      <c r="B217" s="176">
        <v>2619301188</v>
      </c>
      <c r="C217" s="176" t="s">
        <v>139</v>
      </c>
      <c r="D217" s="176" t="s">
        <v>68</v>
      </c>
      <c r="E217" s="176" t="s">
        <v>5</v>
      </c>
      <c r="F217" s="176" t="s">
        <v>1370</v>
      </c>
      <c r="G217" s="176">
        <v>485</v>
      </c>
      <c r="H217" s="176" t="s">
        <v>217</v>
      </c>
      <c r="I217" s="176" t="s">
        <v>241</v>
      </c>
      <c r="J217" s="176" t="s">
        <v>2150</v>
      </c>
      <c r="K217" s="176" t="s">
        <v>2158</v>
      </c>
      <c r="L217" s="204">
        <v>46331.352777777778</v>
      </c>
      <c r="M217" s="204">
        <v>46331.357638888891</v>
      </c>
      <c r="N217" s="176" t="s">
        <v>2151</v>
      </c>
      <c r="O217" s="155" t="s">
        <v>62</v>
      </c>
      <c r="P217" s="90"/>
      <c r="Q217" s="144" t="s">
        <v>62</v>
      </c>
      <c r="R217" s="90"/>
      <c r="S217" s="144" t="s">
        <v>62</v>
      </c>
      <c r="T217" s="90"/>
      <c r="U217" s="144" t="s">
        <v>62</v>
      </c>
      <c r="V217" s="90"/>
      <c r="W217" s="144" t="s">
        <v>62</v>
      </c>
      <c r="X217" s="90"/>
      <c r="Y217" s="144" t="s">
        <v>62</v>
      </c>
      <c r="Z217" s="90"/>
      <c r="AA217" s="144" t="s">
        <v>62</v>
      </c>
      <c r="AB217" s="62"/>
      <c r="AC217" s="144" t="s">
        <v>62</v>
      </c>
      <c r="AD217" s="62"/>
      <c r="AE217" s="144" t="s">
        <v>62</v>
      </c>
      <c r="AF217" s="196" t="str">
        <f>IF(AND(O217="",Q217="",S217="",U217="",W217="",Y217="",AA217="",AC217=""),"",
IF(OR(    AND(O217&lt;&gt;"NA",O217&lt;&gt;"C",O217&lt;&gt;"NC",O217&lt;&gt;"SF",O217&lt;&gt;""),
    AND(Q217&lt;&gt;"NA",Q217&lt;&gt;"C",Q217&lt;&gt;"NC",Q217&lt;&gt;"SF",Q217&lt;&gt;""),
    AND(S217&lt;&gt;"NA",S217&lt;&gt;"C",S217&lt;&gt;"NC",S217&lt;&gt;"SF",S217&lt;&gt;""),
    AND(U217&lt;&gt;"NA",U217&lt;&gt;"C",U217&lt;&gt;"NC",U217&lt;&gt;"SF",U217&lt;&gt;""),
    AND(W217&lt;&gt;"NA",W217&lt;&gt;"C",W217&lt;&gt;"NC",W217&lt;&gt;"SF",W217&lt;&gt;""),
    AND(Y217&lt;&gt;"NA",Y217&lt;&gt;"C",Y217&lt;&gt;"NC",Y217&lt;&gt;"SF",Y217&lt;&gt;""),
    AND(AA217&lt;&gt;"NA",AA217&lt;&gt;"C",AA217&lt;&gt;"NC",AA217&lt;&gt;"SF",AA217&lt;&gt;""),
    AND(AC217&lt;&gt;"NA",AC217&lt;&gt;"C",AC217&lt;&gt;"NC",AC217&lt;&gt;"SF",AC217&lt;&gt;"")
),"FALSO",
IF(AND(O217="NA",Q217="NA",S217="NA",U217="NA",W217="NA",Y217="NA",AA217="NA",AC217="NA"),"NA",
IF(OR(O217="NC",Q217="NC",S217="NC",U217="NC",W217="NC",Y217="NC",AA217="NC",AC217="NC",
       O217="SF",Q217="SF",S217="SF",U217="SF",W217="SF",Y217="SF",AA217="SF",AC217="SF"),"NC",
IF(SUM(IF(O217="C",1,0),IF(Q217="C",1,0),IF(S217="C",1,0),IF(U217="C",1,0),IF(W217="C",1,0),IF(Y217="C",1,0),IF(AA217="C",1,0),IF(AC217="C",1,0))=1,"C","C")))))</f>
        <v>NA</v>
      </c>
      <c r="AG217" s="93" t="str">
        <f>IF(AND(AE217="C",AF217="C"),"UTILIZOU O PDA CORRETAMENTE",IF(AND(AE217="C",AF217="NC"),"UTILIZOU O PDA CORRETAMENTE. NÃO HÁ FOTOS DE TODAS AS ETAPAS",IF(AND(AE217="NC",AF217="NC"),"NÃO UTILIZOU O PDA",IF(AND(AE217="NA",AF217="NA"),"NÃO AVALIADO POR FALHA DE SINCRONISMO"))))</f>
        <v>NÃO AVALIADO POR FALHA DE SINCRONISMO</v>
      </c>
      <c r="AH217" s="9" t="s">
        <v>60</v>
      </c>
      <c r="AI217" s="149" t="str">
        <f>E217</f>
        <v>SÃO PAULO</v>
      </c>
      <c r="AJ217" s="150" t="s">
        <v>6</v>
      </c>
    </row>
    <row r="218" spans="1:36" ht="30" customHeight="1">
      <c r="A218" s="162" t="s">
        <v>201</v>
      </c>
      <c r="B218" s="176">
        <v>2620797383</v>
      </c>
      <c r="C218" s="176" t="s">
        <v>141</v>
      </c>
      <c r="D218" s="176" t="s">
        <v>68</v>
      </c>
      <c r="E218" s="176" t="s">
        <v>5</v>
      </c>
      <c r="F218" s="176" t="s">
        <v>1370</v>
      </c>
      <c r="G218" s="176">
        <v>415</v>
      </c>
      <c r="H218" s="176" t="s">
        <v>217</v>
      </c>
      <c r="I218" s="176" t="s">
        <v>241</v>
      </c>
      <c r="J218" s="176" t="s">
        <v>2150</v>
      </c>
      <c r="K218" s="176" t="s">
        <v>2221</v>
      </c>
      <c r="L218" s="204">
        <v>46161.412499999999</v>
      </c>
      <c r="M218" s="204">
        <v>46161.42083333333</v>
      </c>
      <c r="N218" s="176" t="s">
        <v>2151</v>
      </c>
      <c r="O218" s="155" t="s">
        <v>207</v>
      </c>
      <c r="P218" s="90"/>
      <c r="Q218" s="144" t="s">
        <v>207</v>
      </c>
      <c r="R218" s="90"/>
      <c r="S218" s="144" t="s">
        <v>207</v>
      </c>
      <c r="T218" s="90"/>
      <c r="U218" s="144" t="s">
        <v>207</v>
      </c>
      <c r="V218" s="90"/>
      <c r="W218" s="144" t="s">
        <v>207</v>
      </c>
      <c r="X218" s="90"/>
      <c r="Y218" s="144" t="s">
        <v>62</v>
      </c>
      <c r="Z218" s="90"/>
      <c r="AA218" s="144" t="s">
        <v>207</v>
      </c>
      <c r="AB218" s="62"/>
      <c r="AC218" s="144" t="s">
        <v>207</v>
      </c>
      <c r="AD218" s="62"/>
      <c r="AE218" s="144" t="s">
        <v>207</v>
      </c>
      <c r="AF218" s="196" t="str">
        <f>IF(AND(O218="",Q218="",S218="",U218="",W218="",Y218="",AA218="",AC218=""),"",
IF(OR(    AND(O218&lt;&gt;"NA",O218&lt;&gt;"C",O218&lt;&gt;"NC",O218&lt;&gt;"SF",O218&lt;&gt;""),
    AND(Q218&lt;&gt;"NA",Q218&lt;&gt;"C",Q218&lt;&gt;"NC",Q218&lt;&gt;"SF",Q218&lt;&gt;""),
    AND(S218&lt;&gt;"NA",S218&lt;&gt;"C",S218&lt;&gt;"NC",S218&lt;&gt;"SF",S218&lt;&gt;""),
    AND(U218&lt;&gt;"NA",U218&lt;&gt;"C",U218&lt;&gt;"NC",U218&lt;&gt;"SF",U218&lt;&gt;""),
    AND(W218&lt;&gt;"NA",W218&lt;&gt;"C",W218&lt;&gt;"NC",W218&lt;&gt;"SF",W218&lt;&gt;""),
    AND(Y218&lt;&gt;"NA",Y218&lt;&gt;"C",Y218&lt;&gt;"NC",Y218&lt;&gt;"SF",Y218&lt;&gt;""),
    AND(AA218&lt;&gt;"NA",AA218&lt;&gt;"C",AA218&lt;&gt;"NC",AA218&lt;&gt;"SF",AA218&lt;&gt;""),
    AND(AC218&lt;&gt;"NA",AC218&lt;&gt;"C",AC218&lt;&gt;"NC",AC218&lt;&gt;"SF",AC218&lt;&gt;"")
),"FALSO",
IF(AND(O218="NA",Q218="NA",S218="NA",U218="NA",W218="NA",Y218="NA",AA218="NA",AC218="NA"),"NA",
IF(OR(O218="NC",Q218="NC",S218="NC",U218="NC",W218="NC",Y218="NC",AA218="NC",AC218="NC",
       O218="SF",Q218="SF",S218="SF",U218="SF",W218="SF",Y218="SF",AA218="SF",AC218="SF"),"NC",
IF(SUM(IF(O218="C",1,0),IF(Q218="C",1,0),IF(S218="C",1,0),IF(U218="C",1,0),IF(W218="C",1,0),IF(Y218="C",1,0),IF(AA218="C",1,0),IF(AC218="C",1,0))=1,"C","C")))))</f>
        <v>C</v>
      </c>
      <c r="AG218" s="93" t="str">
        <f>IF(AND(AE218="C",AF218="C"),"UTILIZOU O PDA CORRETAMENTE",IF(AND(AE218="C",AF218="NC"),"UTILIZOU O PDA CORRETAMENTE. NÃO HÁ FOTOS DE TODAS AS ETAPAS",IF(AND(AE218="NC",AF218="NC"),"NÃO UTILIZOU O PDA",IF(AND(AE218="NA",AF218="NA"),"NÃO AVALIADO POR FALHA DE SINCRONISMO"))))</f>
        <v>UTILIZOU O PDA CORRETAMENTE</v>
      </c>
      <c r="AH218" s="9" t="s">
        <v>60</v>
      </c>
      <c r="AI218" s="149" t="str">
        <f>E218</f>
        <v>SÃO PAULO</v>
      </c>
      <c r="AJ218" s="150" t="s">
        <v>6</v>
      </c>
    </row>
    <row r="219" spans="1:36" ht="30" customHeight="1">
      <c r="A219" s="162" t="s">
        <v>201</v>
      </c>
      <c r="B219" s="176">
        <v>2620797520</v>
      </c>
      <c r="C219" s="176" t="s">
        <v>141</v>
      </c>
      <c r="D219" s="176" t="s">
        <v>68</v>
      </c>
      <c r="E219" s="176" t="s">
        <v>5</v>
      </c>
      <c r="F219" s="176" t="s">
        <v>1370</v>
      </c>
      <c r="G219" s="176">
        <v>259</v>
      </c>
      <c r="H219" s="176" t="s">
        <v>965</v>
      </c>
      <c r="I219" s="176" t="s">
        <v>432</v>
      </c>
      <c r="J219" s="176" t="s">
        <v>2150</v>
      </c>
      <c r="K219" s="176"/>
      <c r="L219" s="204">
        <v>46161.427083333336</v>
      </c>
      <c r="M219" s="204">
        <v>46161.434027777781</v>
      </c>
      <c r="N219" s="176" t="s">
        <v>2151</v>
      </c>
      <c r="O219" s="155" t="s">
        <v>207</v>
      </c>
      <c r="P219" s="90"/>
      <c r="Q219" s="144" t="s">
        <v>231</v>
      </c>
      <c r="R219" s="90" t="s">
        <v>402</v>
      </c>
      <c r="S219" s="144" t="s">
        <v>207</v>
      </c>
      <c r="T219" s="90"/>
      <c r="U219" s="144" t="s">
        <v>230</v>
      </c>
      <c r="V219" s="90"/>
      <c r="W219" s="144" t="s">
        <v>207</v>
      </c>
      <c r="X219" s="90"/>
      <c r="Y219" s="144" t="s">
        <v>62</v>
      </c>
      <c r="Z219" s="90"/>
      <c r="AA219" s="144" t="s">
        <v>207</v>
      </c>
      <c r="AB219" s="62"/>
      <c r="AC219" s="144" t="s">
        <v>207</v>
      </c>
      <c r="AD219" s="62"/>
      <c r="AE219" s="144" t="s">
        <v>207</v>
      </c>
      <c r="AF219" s="196" t="str">
        <f>IF(AND(O219="",Q219="",S219="",U219="",W219="",Y219="",AA219="",AC219=""),"",
IF(OR(    AND(O219&lt;&gt;"NA",O219&lt;&gt;"C",O219&lt;&gt;"NC",O219&lt;&gt;"SF",O219&lt;&gt;""),
    AND(Q219&lt;&gt;"NA",Q219&lt;&gt;"C",Q219&lt;&gt;"NC",Q219&lt;&gt;"SF",Q219&lt;&gt;""),
    AND(S219&lt;&gt;"NA",S219&lt;&gt;"C",S219&lt;&gt;"NC",S219&lt;&gt;"SF",S219&lt;&gt;""),
    AND(U219&lt;&gt;"NA",U219&lt;&gt;"C",U219&lt;&gt;"NC",U219&lt;&gt;"SF",U219&lt;&gt;""),
    AND(W219&lt;&gt;"NA",W219&lt;&gt;"C",W219&lt;&gt;"NC",W219&lt;&gt;"SF",W219&lt;&gt;""),
    AND(Y219&lt;&gt;"NA",Y219&lt;&gt;"C",Y219&lt;&gt;"NC",Y219&lt;&gt;"SF",Y219&lt;&gt;""),
    AND(AA219&lt;&gt;"NA",AA219&lt;&gt;"C",AA219&lt;&gt;"NC",AA219&lt;&gt;"SF",AA219&lt;&gt;""),
    AND(AC219&lt;&gt;"NA",AC219&lt;&gt;"C",AC219&lt;&gt;"NC",AC219&lt;&gt;"SF",AC219&lt;&gt;"")
),"FALSO",
IF(AND(O219="NA",Q219="NA",S219="NA",U219="NA",W219="NA",Y219="NA",AA219="NA",AC219="NA"),"NA",
IF(OR(O219="NC",Q219="NC",S219="NC",U219="NC",W219="NC",Y219="NC",AA219="NC",AC219="NC",
       O219="SF",Q219="SF",S219="SF",U219="SF",W219="SF",Y219="SF",AA219="SF",AC219="SF"),"NC",
IF(SUM(IF(O219="C",1,0),IF(Q219="C",1,0),IF(S219="C",1,0),IF(U219="C",1,0),IF(W219="C",1,0),IF(Y219="C",1,0),IF(AA219="C",1,0),IF(AC219="C",1,0))=1,"C","C")))))</f>
        <v>NC</v>
      </c>
      <c r="AG219" s="93" t="str">
        <f>IF(AND(AE219="C",AF219="C"),"UTILIZOU O PDA CORRETAMENTE",IF(AND(AE219="C",AF219="NC"),"UTILIZOU O PDA CORRETAMENTE. NÃO HÁ FOTOS DE TODAS AS ETAPAS",IF(AND(AE219="NC",AF219="NC"),"NÃO UTILIZOU O PDA",IF(AND(AE219="NA",AF219="NA"),"NÃO AVALIADO POR FALHA DE SINCRONISMO"))))</f>
        <v>UTILIZOU O PDA CORRETAMENTE. NÃO HÁ FOTOS DE TODAS AS ETAPAS</v>
      </c>
      <c r="AH219" s="9" t="s">
        <v>60</v>
      </c>
      <c r="AI219" s="149" t="str">
        <f>E219</f>
        <v>SÃO PAULO</v>
      </c>
      <c r="AJ219" s="150" t="s">
        <v>6</v>
      </c>
    </row>
    <row r="220" spans="1:36" ht="30" customHeight="1">
      <c r="A220" s="162" t="s">
        <v>201</v>
      </c>
      <c r="B220" s="176">
        <v>2620326636</v>
      </c>
      <c r="C220" s="176" t="s">
        <v>141</v>
      </c>
      <c r="D220" s="176" t="s">
        <v>68</v>
      </c>
      <c r="E220" s="176" t="s">
        <v>5</v>
      </c>
      <c r="F220" s="176" t="s">
        <v>680</v>
      </c>
      <c r="G220" s="176">
        <v>1022</v>
      </c>
      <c r="H220" s="176"/>
      <c r="I220" s="176" t="s">
        <v>459</v>
      </c>
      <c r="J220" s="176" t="s">
        <v>2198</v>
      </c>
      <c r="K220" s="176"/>
      <c r="L220" s="204">
        <v>46160.552083333336</v>
      </c>
      <c r="M220" s="204">
        <v>46160.565972222219</v>
      </c>
      <c r="N220" s="176" t="s">
        <v>2149</v>
      </c>
      <c r="O220" s="155" t="s">
        <v>207</v>
      </c>
      <c r="P220" s="90"/>
      <c r="Q220" s="144" t="s">
        <v>207</v>
      </c>
      <c r="R220" s="90"/>
      <c r="S220" s="144" t="s">
        <v>207</v>
      </c>
      <c r="T220" s="90"/>
      <c r="U220" s="144" t="s">
        <v>207</v>
      </c>
      <c r="V220" s="90"/>
      <c r="W220" s="144" t="s">
        <v>230</v>
      </c>
      <c r="X220" s="90"/>
      <c r="Y220" s="144" t="s">
        <v>207</v>
      </c>
      <c r="Z220" s="90"/>
      <c r="AA220" s="144" t="s">
        <v>207</v>
      </c>
      <c r="AB220" s="62"/>
      <c r="AC220" s="144" t="s">
        <v>231</v>
      </c>
      <c r="AD220" s="62" t="s">
        <v>388</v>
      </c>
      <c r="AE220" s="144" t="s">
        <v>207</v>
      </c>
      <c r="AF220" s="196" t="str">
        <f>IF(AND(O220="",Q220="",S220="",U220="",W220="",Y220="",AA220="",AC220=""),"",
IF(OR(    AND(O220&lt;&gt;"NA",O220&lt;&gt;"C",O220&lt;&gt;"NC",O220&lt;&gt;"SF",O220&lt;&gt;""),
    AND(Q220&lt;&gt;"NA",Q220&lt;&gt;"C",Q220&lt;&gt;"NC",Q220&lt;&gt;"SF",Q220&lt;&gt;""),
    AND(S220&lt;&gt;"NA",S220&lt;&gt;"C",S220&lt;&gt;"NC",S220&lt;&gt;"SF",S220&lt;&gt;""),
    AND(U220&lt;&gt;"NA",U220&lt;&gt;"C",U220&lt;&gt;"NC",U220&lt;&gt;"SF",U220&lt;&gt;""),
    AND(W220&lt;&gt;"NA",W220&lt;&gt;"C",W220&lt;&gt;"NC",W220&lt;&gt;"SF",W220&lt;&gt;""),
    AND(Y220&lt;&gt;"NA",Y220&lt;&gt;"C",Y220&lt;&gt;"NC",Y220&lt;&gt;"SF",Y220&lt;&gt;""),
    AND(AA220&lt;&gt;"NA",AA220&lt;&gt;"C",AA220&lt;&gt;"NC",AA220&lt;&gt;"SF",AA220&lt;&gt;""),
    AND(AC220&lt;&gt;"NA",AC220&lt;&gt;"C",AC220&lt;&gt;"NC",AC220&lt;&gt;"SF",AC220&lt;&gt;"")
),"FALSO",
IF(AND(O220="NA",Q220="NA",S220="NA",U220="NA",W220="NA",Y220="NA",AA220="NA",AC220="NA"),"NA",
IF(OR(O220="NC",Q220="NC",S220="NC",U220="NC",W220="NC",Y220="NC",AA220="NC",AC220="NC",
       O220="SF",Q220="SF",S220="SF",U220="SF",W220="SF",Y220="SF",AA220="SF",AC220="SF"),"NC",
IF(SUM(IF(O220="C",1,0),IF(Q220="C",1,0),IF(S220="C",1,0),IF(U220="C",1,0),IF(W220="C",1,0),IF(Y220="C",1,0),IF(AA220="C",1,0),IF(AC220="C",1,0))=1,"C","C")))))</f>
        <v>NC</v>
      </c>
      <c r="AG220" s="93" t="str">
        <f>IF(AND(AE220="C",AF220="C"),"UTILIZOU O PDA CORRETAMENTE",IF(AND(AE220="C",AF220="NC"),"UTILIZOU O PDA CORRETAMENTE. NÃO HÁ FOTOS DE TODAS AS ETAPAS",IF(AND(AE220="NC",AF220="NC"),"NÃO UTILIZOU O PDA",IF(AND(AE220="NA",AF220="NA"),"NÃO AVALIADO POR FALHA DE SINCRONISMO"))))</f>
        <v>UTILIZOU O PDA CORRETAMENTE. NÃO HÁ FOTOS DE TODAS AS ETAPAS</v>
      </c>
      <c r="AH220" s="9" t="s">
        <v>60</v>
      </c>
      <c r="AI220" s="149" t="str">
        <f>E220</f>
        <v>SÃO PAULO</v>
      </c>
      <c r="AJ220" s="150" t="s">
        <v>6</v>
      </c>
    </row>
    <row r="221" spans="1:36" ht="30" customHeight="1">
      <c r="A221" s="162" t="s">
        <v>201</v>
      </c>
      <c r="B221" s="176">
        <v>2620326739</v>
      </c>
      <c r="C221" s="176" t="s">
        <v>141</v>
      </c>
      <c r="D221" s="176" t="s">
        <v>68</v>
      </c>
      <c r="E221" s="176" t="s">
        <v>5</v>
      </c>
      <c r="F221" s="176" t="s">
        <v>680</v>
      </c>
      <c r="G221" s="176">
        <v>1061</v>
      </c>
      <c r="H221" s="176" t="s">
        <v>217</v>
      </c>
      <c r="I221" s="176" t="s">
        <v>459</v>
      </c>
      <c r="J221" s="176" t="s">
        <v>2150</v>
      </c>
      <c r="K221" s="176" t="s">
        <v>217</v>
      </c>
      <c r="L221" s="204">
        <v>46160.570833333331</v>
      </c>
      <c r="M221" s="204">
        <v>46160.57708333333</v>
      </c>
      <c r="N221" s="176" t="s">
        <v>2149</v>
      </c>
      <c r="O221" s="155" t="s">
        <v>207</v>
      </c>
      <c r="P221" s="90"/>
      <c r="Q221" s="144" t="s">
        <v>207</v>
      </c>
      <c r="R221" s="90"/>
      <c r="S221" s="144" t="s">
        <v>207</v>
      </c>
      <c r="T221" s="90"/>
      <c r="U221" s="144" t="s">
        <v>207</v>
      </c>
      <c r="V221" s="90"/>
      <c r="W221" s="144" t="s">
        <v>207</v>
      </c>
      <c r="X221" s="90"/>
      <c r="Y221" s="144" t="s">
        <v>207</v>
      </c>
      <c r="Z221" s="90"/>
      <c r="AA221" s="144" t="s">
        <v>207</v>
      </c>
      <c r="AB221" s="62"/>
      <c r="AC221" s="144" t="s">
        <v>231</v>
      </c>
      <c r="AD221" s="62" t="s">
        <v>388</v>
      </c>
      <c r="AE221" s="144" t="s">
        <v>207</v>
      </c>
      <c r="AF221" s="196" t="str">
        <f>IF(AND(O221="",Q221="",S221="",U221="",W221="",Y221="",AA221="",AC221=""),"",
IF(OR(    AND(O221&lt;&gt;"NA",O221&lt;&gt;"C",O221&lt;&gt;"NC",O221&lt;&gt;"SF",O221&lt;&gt;""),
    AND(Q221&lt;&gt;"NA",Q221&lt;&gt;"C",Q221&lt;&gt;"NC",Q221&lt;&gt;"SF",Q221&lt;&gt;""),
    AND(S221&lt;&gt;"NA",S221&lt;&gt;"C",S221&lt;&gt;"NC",S221&lt;&gt;"SF",S221&lt;&gt;""),
    AND(U221&lt;&gt;"NA",U221&lt;&gt;"C",U221&lt;&gt;"NC",U221&lt;&gt;"SF",U221&lt;&gt;""),
    AND(W221&lt;&gt;"NA",W221&lt;&gt;"C",W221&lt;&gt;"NC",W221&lt;&gt;"SF",W221&lt;&gt;""),
    AND(Y221&lt;&gt;"NA",Y221&lt;&gt;"C",Y221&lt;&gt;"NC",Y221&lt;&gt;"SF",Y221&lt;&gt;""),
    AND(AA221&lt;&gt;"NA",AA221&lt;&gt;"C",AA221&lt;&gt;"NC",AA221&lt;&gt;"SF",AA221&lt;&gt;""),
    AND(AC221&lt;&gt;"NA",AC221&lt;&gt;"C",AC221&lt;&gt;"NC",AC221&lt;&gt;"SF",AC221&lt;&gt;"")
),"FALSO",
IF(AND(O221="NA",Q221="NA",S221="NA",U221="NA",W221="NA",Y221="NA",AA221="NA",AC221="NA"),"NA",
IF(OR(O221="NC",Q221="NC",S221="NC",U221="NC",W221="NC",Y221="NC",AA221="NC",AC221="NC",
       O221="SF",Q221="SF",S221="SF",U221="SF",W221="SF",Y221="SF",AA221="SF",AC221="SF"),"NC",
IF(SUM(IF(O221="C",1,0),IF(Q221="C",1,0),IF(S221="C",1,0),IF(U221="C",1,0),IF(W221="C",1,0),IF(Y221="C",1,0),IF(AA221="C",1,0),IF(AC221="C",1,0))=1,"C","C")))))</f>
        <v>NC</v>
      </c>
      <c r="AG221" s="93" t="str">
        <f>IF(AND(AE221="C",AF221="C"),"UTILIZOU O PDA CORRETAMENTE",IF(AND(AE221="C",AF221="NC"),"UTILIZOU O PDA CORRETAMENTE. NÃO HÁ FOTOS DE TODAS AS ETAPAS",IF(AND(AE221="NC",AF221="NC"),"NÃO UTILIZOU O PDA",IF(AND(AE221="NA",AF221="NA"),"NÃO AVALIADO POR FALHA DE SINCRONISMO"))))</f>
        <v>UTILIZOU O PDA CORRETAMENTE. NÃO HÁ FOTOS DE TODAS AS ETAPAS</v>
      </c>
      <c r="AH221" s="9" t="s">
        <v>60</v>
      </c>
      <c r="AI221" s="149" t="str">
        <f>E221</f>
        <v>SÃO PAULO</v>
      </c>
      <c r="AJ221" s="150" t="s">
        <v>6</v>
      </c>
    </row>
    <row r="222" spans="1:36" ht="30" customHeight="1">
      <c r="A222" s="162" t="s">
        <v>201</v>
      </c>
      <c r="B222" s="176">
        <v>2618429107</v>
      </c>
      <c r="C222" s="176" t="s">
        <v>141</v>
      </c>
      <c r="D222" s="176" t="s">
        <v>68</v>
      </c>
      <c r="E222" s="176" t="s">
        <v>5</v>
      </c>
      <c r="F222" s="176" t="s">
        <v>1503</v>
      </c>
      <c r="G222" s="176">
        <v>265</v>
      </c>
      <c r="H222" s="176"/>
      <c r="I222" s="176" t="s">
        <v>325</v>
      </c>
      <c r="J222" s="176" t="s">
        <v>2150</v>
      </c>
      <c r="K222" s="176"/>
      <c r="L222" s="204">
        <v>46208.54583333333</v>
      </c>
      <c r="M222" s="204">
        <v>46208.556250000001</v>
      </c>
      <c r="N222" s="176" t="s">
        <v>2149</v>
      </c>
      <c r="O222" s="155" t="s">
        <v>207</v>
      </c>
      <c r="P222" s="90"/>
      <c r="Q222" s="144" t="s">
        <v>231</v>
      </c>
      <c r="R222" s="90" t="s">
        <v>2222</v>
      </c>
      <c r="S222" s="144" t="s">
        <v>207</v>
      </c>
      <c r="T222" s="90"/>
      <c r="U222" s="144" t="s">
        <v>207</v>
      </c>
      <c r="V222" s="90"/>
      <c r="W222" s="144" t="s">
        <v>207</v>
      </c>
      <c r="X222" s="90"/>
      <c r="Y222" s="144" t="s">
        <v>207</v>
      </c>
      <c r="Z222" s="90"/>
      <c r="AA222" s="144" t="s">
        <v>207</v>
      </c>
      <c r="AB222" s="62"/>
      <c r="AC222" s="144" t="s">
        <v>231</v>
      </c>
      <c r="AD222" s="62" t="s">
        <v>388</v>
      </c>
      <c r="AE222" s="144" t="s">
        <v>207</v>
      </c>
      <c r="AF222" s="196" t="str">
        <f>IF(AND(O222="",Q222="",S222="",U222="",W222="",Y222="",AA222="",AC222=""),"",
IF(OR(    AND(O222&lt;&gt;"NA",O222&lt;&gt;"C",O222&lt;&gt;"NC",O222&lt;&gt;"SF",O222&lt;&gt;""),
    AND(Q222&lt;&gt;"NA",Q222&lt;&gt;"C",Q222&lt;&gt;"NC",Q222&lt;&gt;"SF",Q222&lt;&gt;""),
    AND(S222&lt;&gt;"NA",S222&lt;&gt;"C",S222&lt;&gt;"NC",S222&lt;&gt;"SF",S222&lt;&gt;""),
    AND(U222&lt;&gt;"NA",U222&lt;&gt;"C",U222&lt;&gt;"NC",U222&lt;&gt;"SF",U222&lt;&gt;""),
    AND(W222&lt;&gt;"NA",W222&lt;&gt;"C",W222&lt;&gt;"NC",W222&lt;&gt;"SF",W222&lt;&gt;""),
    AND(Y222&lt;&gt;"NA",Y222&lt;&gt;"C",Y222&lt;&gt;"NC",Y222&lt;&gt;"SF",Y222&lt;&gt;""),
    AND(AA222&lt;&gt;"NA",AA222&lt;&gt;"C",AA222&lt;&gt;"NC",AA222&lt;&gt;"SF",AA222&lt;&gt;""),
    AND(AC222&lt;&gt;"NA",AC222&lt;&gt;"C",AC222&lt;&gt;"NC",AC222&lt;&gt;"SF",AC222&lt;&gt;"")
),"FALSO",
IF(AND(O222="NA",Q222="NA",S222="NA",U222="NA",W222="NA",Y222="NA",AA222="NA",AC222="NA"),"NA",
IF(OR(O222="NC",Q222="NC",S222="NC",U222="NC",W222="NC",Y222="NC",AA222="NC",AC222="NC",
       O222="SF",Q222="SF",S222="SF",U222="SF",W222="SF",Y222="SF",AA222="SF",AC222="SF"),"NC",
IF(SUM(IF(O222="C",1,0),IF(Q222="C",1,0),IF(S222="C",1,0),IF(U222="C",1,0),IF(W222="C",1,0),IF(Y222="C",1,0),IF(AA222="C",1,0),IF(AC222="C",1,0))=1,"C","C")))))</f>
        <v>NC</v>
      </c>
      <c r="AG222" s="93" t="str">
        <f>IF(AND(AE222="C",AF222="C"),"UTILIZOU O PDA CORRETAMENTE",IF(AND(AE222="C",AF222="NC"),"UTILIZOU O PDA CORRETAMENTE. NÃO HÁ FOTOS DE TODAS AS ETAPAS",IF(AND(AE222="NC",AF222="NC"),"NÃO UTILIZOU O PDA",IF(AND(AE222="NA",AF222="NA"),"NÃO AVALIADO POR FALHA DE SINCRONISMO"))))</f>
        <v>UTILIZOU O PDA CORRETAMENTE. NÃO HÁ FOTOS DE TODAS AS ETAPAS</v>
      </c>
      <c r="AH222" s="9" t="s">
        <v>60</v>
      </c>
      <c r="AI222" s="149" t="str">
        <f>E222</f>
        <v>SÃO PAULO</v>
      </c>
      <c r="AJ222" s="150" t="s">
        <v>6</v>
      </c>
    </row>
    <row r="223" spans="1:36" ht="30" customHeight="1">
      <c r="A223" s="162" t="s">
        <v>201</v>
      </c>
      <c r="B223" s="176">
        <v>2620846122</v>
      </c>
      <c r="C223" s="176" t="s">
        <v>139</v>
      </c>
      <c r="D223" s="176" t="s">
        <v>68</v>
      </c>
      <c r="E223" s="176" t="s">
        <v>5</v>
      </c>
      <c r="F223" s="176" t="s">
        <v>1381</v>
      </c>
      <c r="G223" s="176">
        <v>1009</v>
      </c>
      <c r="H223" s="176" t="s">
        <v>217</v>
      </c>
      <c r="I223" s="176" t="s">
        <v>245</v>
      </c>
      <c r="J223" s="176" t="s">
        <v>2150</v>
      </c>
      <c r="K223" s="176" t="s">
        <v>217</v>
      </c>
      <c r="L223" s="204">
        <v>46162.447222222225</v>
      </c>
      <c r="M223" s="204">
        <v>46162.454861111109</v>
      </c>
      <c r="N223" s="176" t="s">
        <v>2151</v>
      </c>
      <c r="O223" s="155" t="s">
        <v>207</v>
      </c>
      <c r="P223" s="90"/>
      <c r="Q223" s="144" t="s">
        <v>207</v>
      </c>
      <c r="R223" s="90"/>
      <c r="S223" s="144" t="s">
        <v>207</v>
      </c>
      <c r="T223" s="90"/>
      <c r="U223" s="144" t="s">
        <v>207</v>
      </c>
      <c r="V223" s="90"/>
      <c r="W223" s="144" t="s">
        <v>207</v>
      </c>
      <c r="X223" s="90"/>
      <c r="Y223" s="144" t="s">
        <v>230</v>
      </c>
      <c r="Z223" s="90"/>
      <c r="AA223" s="144" t="s">
        <v>230</v>
      </c>
      <c r="AB223" s="62"/>
      <c r="AC223" s="144" t="s">
        <v>231</v>
      </c>
      <c r="AD223" s="62" t="s">
        <v>388</v>
      </c>
      <c r="AE223" s="144" t="s">
        <v>207</v>
      </c>
      <c r="AF223" s="196" t="str">
        <f>IF(AND(O223="",Q223="",S223="",U223="",W223="",Y223="",AA223="",AC223=""),"",
IF(OR(    AND(O223&lt;&gt;"NA",O223&lt;&gt;"C",O223&lt;&gt;"NC",O223&lt;&gt;"SF",O223&lt;&gt;""),
    AND(Q223&lt;&gt;"NA",Q223&lt;&gt;"C",Q223&lt;&gt;"NC",Q223&lt;&gt;"SF",Q223&lt;&gt;""),
    AND(S223&lt;&gt;"NA",S223&lt;&gt;"C",S223&lt;&gt;"NC",S223&lt;&gt;"SF",S223&lt;&gt;""),
    AND(U223&lt;&gt;"NA",U223&lt;&gt;"C",U223&lt;&gt;"NC",U223&lt;&gt;"SF",U223&lt;&gt;""),
    AND(W223&lt;&gt;"NA",W223&lt;&gt;"C",W223&lt;&gt;"NC",W223&lt;&gt;"SF",W223&lt;&gt;""),
    AND(Y223&lt;&gt;"NA",Y223&lt;&gt;"C",Y223&lt;&gt;"NC",Y223&lt;&gt;"SF",Y223&lt;&gt;""),
    AND(AA223&lt;&gt;"NA",AA223&lt;&gt;"C",AA223&lt;&gt;"NC",AA223&lt;&gt;"SF",AA223&lt;&gt;""),
    AND(AC223&lt;&gt;"NA",AC223&lt;&gt;"C",AC223&lt;&gt;"NC",AC223&lt;&gt;"SF",AC223&lt;&gt;"")
),"FALSO",
IF(AND(O223="NA",Q223="NA",S223="NA",U223="NA",W223="NA",Y223="NA",AA223="NA",AC223="NA"),"NA",
IF(OR(O223="NC",Q223="NC",S223="NC",U223="NC",W223="NC",Y223="NC",AA223="NC",AC223="NC",
       O223="SF",Q223="SF",S223="SF",U223="SF",W223="SF",Y223="SF",AA223="SF",AC223="SF"),"NC",
IF(SUM(IF(O223="C",1,0),IF(Q223="C",1,0),IF(S223="C",1,0),IF(U223="C",1,0),IF(W223="C",1,0),IF(Y223="C",1,0),IF(AA223="C",1,0),IF(AC223="C",1,0))=1,"C","C")))))</f>
        <v>NC</v>
      </c>
      <c r="AG223" s="93" t="str">
        <f>IF(AND(AE223="C",AF223="C"),"UTILIZOU O PDA CORRETAMENTE",IF(AND(AE223="C",AF223="NC"),"UTILIZOU O PDA CORRETAMENTE. NÃO HÁ FOTOS DE TODAS AS ETAPAS",IF(AND(AE223="NC",AF223="NC"),"NÃO UTILIZOU O PDA",IF(AND(AE223="NA",AF223="NA"),"NÃO AVALIADO POR FALHA DE SINCRONISMO"))))</f>
        <v>UTILIZOU O PDA CORRETAMENTE. NÃO HÁ FOTOS DE TODAS AS ETAPAS</v>
      </c>
      <c r="AH223" s="9" t="s">
        <v>60</v>
      </c>
      <c r="AI223" s="149" t="str">
        <f>E223</f>
        <v>SÃO PAULO</v>
      </c>
      <c r="AJ223" s="150" t="s">
        <v>6</v>
      </c>
    </row>
    <row r="224" spans="1:36" ht="30" customHeight="1">
      <c r="A224" s="162" t="s">
        <v>201</v>
      </c>
      <c r="B224" s="176">
        <v>2620131506</v>
      </c>
      <c r="C224" s="176" t="s">
        <v>141</v>
      </c>
      <c r="D224" s="176" t="s">
        <v>68</v>
      </c>
      <c r="E224" s="176" t="s">
        <v>5</v>
      </c>
      <c r="F224" s="176" t="s">
        <v>1330</v>
      </c>
      <c r="G224" s="176">
        <v>303</v>
      </c>
      <c r="H224" s="176" t="s">
        <v>501</v>
      </c>
      <c r="I224" s="176" t="s">
        <v>383</v>
      </c>
      <c r="J224" s="176" t="s">
        <v>2150</v>
      </c>
      <c r="K224" s="176" t="s">
        <v>2186</v>
      </c>
      <c r="L224" s="204">
        <v>46158.333333333336</v>
      </c>
      <c r="M224" s="204">
        <v>46158.354166666664</v>
      </c>
      <c r="N224" s="176" t="s">
        <v>2151</v>
      </c>
      <c r="O224" s="155" t="s">
        <v>62</v>
      </c>
      <c r="P224" s="90"/>
      <c r="Q224" s="144" t="s">
        <v>62</v>
      </c>
      <c r="R224" s="90"/>
      <c r="S224" s="144" t="s">
        <v>62</v>
      </c>
      <c r="T224" s="90"/>
      <c r="U224" s="144" t="s">
        <v>62</v>
      </c>
      <c r="V224" s="90"/>
      <c r="W224" s="144" t="s">
        <v>62</v>
      </c>
      <c r="X224" s="90"/>
      <c r="Y224" s="144" t="s">
        <v>62</v>
      </c>
      <c r="Z224" s="90"/>
      <c r="AA224" s="144" t="s">
        <v>62</v>
      </c>
      <c r="AB224" s="62"/>
      <c r="AC224" s="144" t="s">
        <v>62</v>
      </c>
      <c r="AD224" s="62"/>
      <c r="AE224" s="144" t="s">
        <v>62</v>
      </c>
      <c r="AF224" s="196" t="str">
        <f>IF(AND(O224="",Q224="",S224="",U224="",W224="",Y224="",AA224="",AC224=""),"",
IF(OR(    AND(O224&lt;&gt;"NA",O224&lt;&gt;"C",O224&lt;&gt;"NC",O224&lt;&gt;"SF",O224&lt;&gt;""),
    AND(Q224&lt;&gt;"NA",Q224&lt;&gt;"C",Q224&lt;&gt;"NC",Q224&lt;&gt;"SF",Q224&lt;&gt;""),
    AND(S224&lt;&gt;"NA",S224&lt;&gt;"C",S224&lt;&gt;"NC",S224&lt;&gt;"SF",S224&lt;&gt;""),
    AND(U224&lt;&gt;"NA",U224&lt;&gt;"C",U224&lt;&gt;"NC",U224&lt;&gt;"SF",U224&lt;&gt;""),
    AND(W224&lt;&gt;"NA",W224&lt;&gt;"C",W224&lt;&gt;"NC",W224&lt;&gt;"SF",W224&lt;&gt;""),
    AND(Y224&lt;&gt;"NA",Y224&lt;&gt;"C",Y224&lt;&gt;"NC",Y224&lt;&gt;"SF",Y224&lt;&gt;""),
    AND(AA224&lt;&gt;"NA",AA224&lt;&gt;"C",AA224&lt;&gt;"NC",AA224&lt;&gt;"SF",AA224&lt;&gt;""),
    AND(AC224&lt;&gt;"NA",AC224&lt;&gt;"C",AC224&lt;&gt;"NC",AC224&lt;&gt;"SF",AC224&lt;&gt;"")
),"FALSO",
IF(AND(O224="NA",Q224="NA",S224="NA",U224="NA",W224="NA",Y224="NA",AA224="NA",AC224="NA"),"NA",
IF(OR(O224="NC",Q224="NC",S224="NC",U224="NC",W224="NC",Y224="NC",AA224="NC",AC224="NC",
       O224="SF",Q224="SF",S224="SF",U224="SF",W224="SF",Y224="SF",AA224="SF",AC224="SF"),"NC",
IF(SUM(IF(O224="C",1,0),IF(Q224="C",1,0),IF(S224="C",1,0),IF(U224="C",1,0),IF(W224="C",1,0),IF(Y224="C",1,0),IF(AA224="C",1,0),IF(AC224="C",1,0))=1,"C","C")))))</f>
        <v>NA</v>
      </c>
      <c r="AG224" s="93" t="str">
        <f>IF(AND(AE224="C",AF224="C"),"UTILIZOU O PDA CORRETAMENTE",IF(AND(AE224="C",AF224="NC"),"UTILIZOU O PDA CORRETAMENTE. NÃO HÁ FOTOS DE TODAS AS ETAPAS",IF(AND(AE224="NC",AF224="NC"),"NÃO UTILIZOU O PDA",IF(AND(AE224="NA",AF224="NA"),"NÃO AVALIADO POR FALHA DE SINCRONISMO"))))</f>
        <v>NÃO AVALIADO POR FALHA DE SINCRONISMO</v>
      </c>
      <c r="AH224" s="9"/>
      <c r="AI224" s="149" t="str">
        <f>E224</f>
        <v>SÃO PAULO</v>
      </c>
      <c r="AJ224" s="150" t="s">
        <v>6</v>
      </c>
    </row>
    <row r="225" spans="1:36" ht="30" customHeight="1">
      <c r="A225" s="162" t="s">
        <v>201</v>
      </c>
      <c r="B225" s="176">
        <v>2619140271</v>
      </c>
      <c r="C225" s="176" t="s">
        <v>142</v>
      </c>
      <c r="D225" s="176" t="s">
        <v>68</v>
      </c>
      <c r="E225" s="176" t="s">
        <v>5</v>
      </c>
      <c r="F225" s="176" t="s">
        <v>668</v>
      </c>
      <c r="G225" s="176">
        <v>26</v>
      </c>
      <c r="H225" s="176"/>
      <c r="I225" s="176" t="s">
        <v>204</v>
      </c>
      <c r="J225" s="176" t="s">
        <v>2148</v>
      </c>
      <c r="K225" s="176" t="s">
        <v>2158</v>
      </c>
      <c r="L225" s="204">
        <v>46331.361111111109</v>
      </c>
      <c r="M225" s="204">
        <v>46331.367361111108</v>
      </c>
      <c r="N225" s="176" t="s">
        <v>2151</v>
      </c>
      <c r="O225" s="155" t="s">
        <v>62</v>
      </c>
      <c r="P225" s="90"/>
      <c r="Q225" s="144" t="s">
        <v>62</v>
      </c>
      <c r="R225" s="90"/>
      <c r="S225" s="144" t="s">
        <v>62</v>
      </c>
      <c r="T225" s="90"/>
      <c r="U225" s="144" t="s">
        <v>62</v>
      </c>
      <c r="V225" s="90"/>
      <c r="W225" s="144" t="s">
        <v>62</v>
      </c>
      <c r="X225" s="90"/>
      <c r="Y225" s="144" t="s">
        <v>62</v>
      </c>
      <c r="Z225" s="90"/>
      <c r="AA225" s="144" t="s">
        <v>62</v>
      </c>
      <c r="AB225" s="62"/>
      <c r="AC225" s="144" t="s">
        <v>62</v>
      </c>
      <c r="AD225" s="62"/>
      <c r="AE225" s="144" t="s">
        <v>62</v>
      </c>
      <c r="AF225" s="196" t="str">
        <f>IF(AND(O225="",Q225="",S225="",U225="",W225="",Y225="",AA225="",AC225=""),"",
IF(OR(    AND(O225&lt;&gt;"NA",O225&lt;&gt;"C",O225&lt;&gt;"NC",O225&lt;&gt;"SF",O225&lt;&gt;""),
    AND(Q225&lt;&gt;"NA",Q225&lt;&gt;"C",Q225&lt;&gt;"NC",Q225&lt;&gt;"SF",Q225&lt;&gt;""),
    AND(S225&lt;&gt;"NA",S225&lt;&gt;"C",S225&lt;&gt;"NC",S225&lt;&gt;"SF",S225&lt;&gt;""),
    AND(U225&lt;&gt;"NA",U225&lt;&gt;"C",U225&lt;&gt;"NC",U225&lt;&gt;"SF",U225&lt;&gt;""),
    AND(W225&lt;&gt;"NA",W225&lt;&gt;"C",W225&lt;&gt;"NC",W225&lt;&gt;"SF",W225&lt;&gt;""),
    AND(Y225&lt;&gt;"NA",Y225&lt;&gt;"C",Y225&lt;&gt;"NC",Y225&lt;&gt;"SF",Y225&lt;&gt;""),
    AND(AA225&lt;&gt;"NA",AA225&lt;&gt;"C",AA225&lt;&gt;"NC",AA225&lt;&gt;"SF",AA225&lt;&gt;""),
    AND(AC225&lt;&gt;"NA",AC225&lt;&gt;"C",AC225&lt;&gt;"NC",AC225&lt;&gt;"SF",AC225&lt;&gt;"")
),"FALSO",
IF(AND(O225="NA",Q225="NA",S225="NA",U225="NA",W225="NA",Y225="NA",AA225="NA",AC225="NA"),"NA",
IF(OR(O225="NC",Q225="NC",S225="NC",U225="NC",W225="NC",Y225="NC",AA225="NC",AC225="NC",
       O225="SF",Q225="SF",S225="SF",U225="SF",W225="SF",Y225="SF",AA225="SF",AC225="SF"),"NC",
IF(SUM(IF(O225="C",1,0),IF(Q225="C",1,0),IF(S225="C",1,0),IF(U225="C",1,0),IF(W225="C",1,0),IF(Y225="C",1,0),IF(AA225="C",1,0),IF(AC225="C",1,0))=1,"C","C")))))</f>
        <v>NA</v>
      </c>
      <c r="AG225" s="93" t="str">
        <f>IF(AND(AE225="C",AF225="C"),"UTILIZOU O PDA CORRETAMENTE",IF(AND(AE225="C",AF225="NC"),"UTILIZOU O PDA CORRETAMENTE. NÃO HÁ FOTOS DE TODAS AS ETAPAS",IF(AND(AE225="NC",AF225="NC"),"NÃO UTILIZOU O PDA",IF(AND(AE225="NA",AF225="NA"),"NÃO AVALIADO POR FALHA DE SINCRONISMO"))))</f>
        <v>NÃO AVALIADO POR FALHA DE SINCRONISMO</v>
      </c>
      <c r="AH225" s="9" t="s">
        <v>60</v>
      </c>
      <c r="AI225" s="149" t="str">
        <f>E225</f>
        <v>SÃO PAULO</v>
      </c>
      <c r="AJ225" s="150" t="s">
        <v>6</v>
      </c>
    </row>
    <row r="226" spans="1:36" ht="30" customHeight="1">
      <c r="A226" s="162" t="s">
        <v>201</v>
      </c>
      <c r="B226" s="176">
        <v>2692760315</v>
      </c>
      <c r="C226" s="176" t="s">
        <v>141</v>
      </c>
      <c r="D226" s="176" t="s">
        <v>68</v>
      </c>
      <c r="E226" s="176" t="s">
        <v>5</v>
      </c>
      <c r="F226" s="176" t="s">
        <v>516</v>
      </c>
      <c r="G226" s="176">
        <v>254</v>
      </c>
      <c r="H226" s="176" t="s">
        <v>217</v>
      </c>
      <c r="I226" s="176" t="s">
        <v>517</v>
      </c>
      <c r="J226" s="176" t="s">
        <v>2150</v>
      </c>
      <c r="K226" s="176" t="s">
        <v>2158</v>
      </c>
      <c r="L226" s="204">
        <v>46331.35833333333</v>
      </c>
      <c r="M226" s="204">
        <v>46331.361111111109</v>
      </c>
      <c r="N226" s="176" t="s">
        <v>2151</v>
      </c>
      <c r="O226" s="155" t="s">
        <v>62</v>
      </c>
      <c r="P226" s="90"/>
      <c r="Q226" s="144" t="s">
        <v>62</v>
      </c>
      <c r="R226" s="90"/>
      <c r="S226" s="144" t="s">
        <v>62</v>
      </c>
      <c r="T226" s="90"/>
      <c r="U226" s="144" t="s">
        <v>62</v>
      </c>
      <c r="V226" s="90"/>
      <c r="W226" s="144" t="s">
        <v>62</v>
      </c>
      <c r="X226" s="90"/>
      <c r="Y226" s="144" t="s">
        <v>62</v>
      </c>
      <c r="Z226" s="90"/>
      <c r="AA226" s="144" t="s">
        <v>62</v>
      </c>
      <c r="AB226" s="62"/>
      <c r="AC226" s="144" t="s">
        <v>62</v>
      </c>
      <c r="AD226" s="62"/>
      <c r="AE226" s="144" t="s">
        <v>62</v>
      </c>
      <c r="AF226" s="196" t="str">
        <f>IF(AND(O226="",Q226="",S226="",U226="",W226="",Y226="",AA226="",AC226=""),"",
IF(OR(    AND(O226&lt;&gt;"NA",O226&lt;&gt;"C",O226&lt;&gt;"NC",O226&lt;&gt;"SF",O226&lt;&gt;""),
    AND(Q226&lt;&gt;"NA",Q226&lt;&gt;"C",Q226&lt;&gt;"NC",Q226&lt;&gt;"SF",Q226&lt;&gt;""),
    AND(S226&lt;&gt;"NA",S226&lt;&gt;"C",S226&lt;&gt;"NC",S226&lt;&gt;"SF",S226&lt;&gt;""),
    AND(U226&lt;&gt;"NA",U226&lt;&gt;"C",U226&lt;&gt;"NC",U226&lt;&gt;"SF",U226&lt;&gt;""),
    AND(W226&lt;&gt;"NA",W226&lt;&gt;"C",W226&lt;&gt;"NC",W226&lt;&gt;"SF",W226&lt;&gt;""),
    AND(Y226&lt;&gt;"NA",Y226&lt;&gt;"C",Y226&lt;&gt;"NC",Y226&lt;&gt;"SF",Y226&lt;&gt;""),
    AND(AA226&lt;&gt;"NA",AA226&lt;&gt;"C",AA226&lt;&gt;"NC",AA226&lt;&gt;"SF",AA226&lt;&gt;""),
    AND(AC226&lt;&gt;"NA",AC226&lt;&gt;"C",AC226&lt;&gt;"NC",AC226&lt;&gt;"SF",AC226&lt;&gt;"")
),"FALSO",
IF(AND(O226="NA",Q226="NA",S226="NA",U226="NA",W226="NA",Y226="NA",AA226="NA",AC226="NA"),"NA",
IF(OR(O226="NC",Q226="NC",S226="NC",U226="NC",W226="NC",Y226="NC",AA226="NC",AC226="NC",
       O226="SF",Q226="SF",S226="SF",U226="SF",W226="SF",Y226="SF",AA226="SF",AC226="SF"),"NC",
IF(SUM(IF(O226="C",1,0),IF(Q226="C",1,0),IF(S226="C",1,0),IF(U226="C",1,0),IF(W226="C",1,0),IF(Y226="C",1,0),IF(AA226="C",1,0),IF(AC226="C",1,0))=1,"C","C")))))</f>
        <v>NA</v>
      </c>
      <c r="AG226" s="93" t="str">
        <f>IF(AND(AE226="C",AF226="C"),"UTILIZOU O PDA CORRETAMENTE",IF(AND(AE226="C",AF226="NC"),"UTILIZOU O PDA CORRETAMENTE. NÃO HÁ FOTOS DE TODAS AS ETAPAS",IF(AND(AE226="NC",AF226="NC"),"NÃO UTILIZOU O PDA",IF(AND(AE226="NA",AF226="NA"),"NÃO AVALIADO POR FALHA DE SINCRONISMO"))))</f>
        <v>NÃO AVALIADO POR FALHA DE SINCRONISMO</v>
      </c>
      <c r="AH226" s="9" t="s">
        <v>60</v>
      </c>
      <c r="AI226" s="149" t="str">
        <f>E226</f>
        <v>SÃO PAULO</v>
      </c>
      <c r="AJ226" s="150" t="s">
        <v>6</v>
      </c>
    </row>
    <row r="227" spans="1:36" ht="30" customHeight="1">
      <c r="A227" s="162" t="s">
        <v>201</v>
      </c>
      <c r="B227" s="176">
        <v>2620549884</v>
      </c>
      <c r="C227" s="176" t="s">
        <v>141</v>
      </c>
      <c r="D227" s="176" t="s">
        <v>68</v>
      </c>
      <c r="E227" s="176" t="s">
        <v>5</v>
      </c>
      <c r="F227" s="176" t="s">
        <v>2223</v>
      </c>
      <c r="G227" s="176">
        <v>12</v>
      </c>
      <c r="H227" s="176" t="s">
        <v>285</v>
      </c>
      <c r="I227" s="176" t="s">
        <v>353</v>
      </c>
      <c r="J227" s="176" t="s">
        <v>2150</v>
      </c>
      <c r="K227" s="176" t="s">
        <v>2158</v>
      </c>
      <c r="L227" s="204">
        <v>46157.48333333333</v>
      </c>
      <c r="M227" s="204">
        <v>46157.487500000003</v>
      </c>
      <c r="N227" s="176" t="s">
        <v>2151</v>
      </c>
      <c r="O227" s="155" t="s">
        <v>62</v>
      </c>
      <c r="P227" s="90"/>
      <c r="Q227" s="144" t="s">
        <v>62</v>
      </c>
      <c r="R227" s="90"/>
      <c r="S227" s="144" t="s">
        <v>62</v>
      </c>
      <c r="T227" s="90"/>
      <c r="U227" s="144" t="s">
        <v>62</v>
      </c>
      <c r="V227" s="90"/>
      <c r="W227" s="144" t="s">
        <v>62</v>
      </c>
      <c r="X227" s="90"/>
      <c r="Y227" s="144" t="s">
        <v>62</v>
      </c>
      <c r="Z227" s="90"/>
      <c r="AA227" s="144" t="s">
        <v>62</v>
      </c>
      <c r="AB227" s="62"/>
      <c r="AC227" s="144" t="s">
        <v>62</v>
      </c>
      <c r="AD227" s="62"/>
      <c r="AE227" s="144" t="s">
        <v>62</v>
      </c>
      <c r="AF227" s="196" t="str">
        <f>IF(AND(O227="",Q227="",S227="",U227="",W227="",Y227="",AA227="",AC227=""),"",
IF(OR(    AND(O227&lt;&gt;"NA",O227&lt;&gt;"C",O227&lt;&gt;"NC",O227&lt;&gt;"SF",O227&lt;&gt;""),
    AND(Q227&lt;&gt;"NA",Q227&lt;&gt;"C",Q227&lt;&gt;"NC",Q227&lt;&gt;"SF",Q227&lt;&gt;""),
    AND(S227&lt;&gt;"NA",S227&lt;&gt;"C",S227&lt;&gt;"NC",S227&lt;&gt;"SF",S227&lt;&gt;""),
    AND(U227&lt;&gt;"NA",U227&lt;&gt;"C",U227&lt;&gt;"NC",U227&lt;&gt;"SF",U227&lt;&gt;""),
    AND(W227&lt;&gt;"NA",W227&lt;&gt;"C",W227&lt;&gt;"NC",W227&lt;&gt;"SF",W227&lt;&gt;""),
    AND(Y227&lt;&gt;"NA",Y227&lt;&gt;"C",Y227&lt;&gt;"NC",Y227&lt;&gt;"SF",Y227&lt;&gt;""),
    AND(AA227&lt;&gt;"NA",AA227&lt;&gt;"C",AA227&lt;&gt;"NC",AA227&lt;&gt;"SF",AA227&lt;&gt;""),
    AND(AC227&lt;&gt;"NA",AC227&lt;&gt;"C",AC227&lt;&gt;"NC",AC227&lt;&gt;"SF",AC227&lt;&gt;"")
),"FALSO",
IF(AND(O227="NA",Q227="NA",S227="NA",U227="NA",W227="NA",Y227="NA",AA227="NA",AC227="NA"),"NA",
IF(OR(O227="NC",Q227="NC",S227="NC",U227="NC",W227="NC",Y227="NC",AA227="NC",AC227="NC",
       O227="SF",Q227="SF",S227="SF",U227="SF",W227="SF",Y227="SF",AA227="SF",AC227="SF"),"NC",
IF(SUM(IF(O227="C",1,0),IF(Q227="C",1,0),IF(S227="C",1,0),IF(U227="C",1,0),IF(W227="C",1,0),IF(Y227="C",1,0),IF(AA227="C",1,0),IF(AC227="C",1,0))=1,"C","C")))))</f>
        <v>NA</v>
      </c>
      <c r="AG227" s="93" t="str">
        <f>IF(AND(AE227="C",AF227="C"),"UTILIZOU O PDA CORRETAMENTE",IF(AND(AE227="C",AF227="NC"),"UTILIZOU O PDA CORRETAMENTE. NÃO HÁ FOTOS DE TODAS AS ETAPAS",IF(AND(AE227="NC",AF227="NC"),"NÃO UTILIZOU O PDA",IF(AND(AE227="NA",AF227="NA"),"NÃO AVALIADO POR FALHA DE SINCRONISMO"))))</f>
        <v>NÃO AVALIADO POR FALHA DE SINCRONISMO</v>
      </c>
      <c r="AH227" s="9"/>
      <c r="AI227" s="149" t="str">
        <f>E227</f>
        <v>SÃO PAULO</v>
      </c>
      <c r="AJ227" s="150" t="s">
        <v>6</v>
      </c>
    </row>
    <row r="228" spans="1:36" ht="30" customHeight="1">
      <c r="A228" s="162" t="s">
        <v>201</v>
      </c>
      <c r="B228" s="176">
        <v>2619136476</v>
      </c>
      <c r="C228" s="176" t="s">
        <v>141</v>
      </c>
      <c r="D228" s="176" t="s">
        <v>68</v>
      </c>
      <c r="E228" s="176" t="s">
        <v>5</v>
      </c>
      <c r="F228" s="176" t="s">
        <v>660</v>
      </c>
      <c r="G228" s="176">
        <v>1100</v>
      </c>
      <c r="H228" s="176" t="s">
        <v>217</v>
      </c>
      <c r="I228" s="176" t="s">
        <v>245</v>
      </c>
      <c r="J228" s="176" t="s">
        <v>2150</v>
      </c>
      <c r="K228" s="176" t="s">
        <v>217</v>
      </c>
      <c r="L228" s="204">
        <v>46270.362500000003</v>
      </c>
      <c r="M228" s="204">
        <v>46270.374305555553</v>
      </c>
      <c r="N228" s="176" t="s">
        <v>2149</v>
      </c>
      <c r="O228" s="155" t="s">
        <v>207</v>
      </c>
      <c r="P228" s="90"/>
      <c r="Q228" s="144" t="s">
        <v>207</v>
      </c>
      <c r="R228" s="90"/>
      <c r="S228" s="144" t="s">
        <v>207</v>
      </c>
      <c r="T228" s="90"/>
      <c r="U228" s="144" t="s">
        <v>207</v>
      </c>
      <c r="V228" s="90"/>
      <c r="W228" s="144" t="s">
        <v>207</v>
      </c>
      <c r="X228" s="90"/>
      <c r="Y228" s="144" t="s">
        <v>207</v>
      </c>
      <c r="Z228" s="90"/>
      <c r="AA228" s="144" t="s">
        <v>207</v>
      </c>
      <c r="AB228" s="62"/>
      <c r="AC228" s="144" t="s">
        <v>231</v>
      </c>
      <c r="AD228" s="62" t="s">
        <v>388</v>
      </c>
      <c r="AE228" s="144" t="s">
        <v>207</v>
      </c>
      <c r="AF228" s="196" t="str">
        <f>IF(AND(O228="",Q228="",S228="",U228="",W228="",Y228="",AA228="",AC228=""),"",
IF(OR(    AND(O228&lt;&gt;"NA",O228&lt;&gt;"C",O228&lt;&gt;"NC",O228&lt;&gt;"SF",O228&lt;&gt;""),
    AND(Q228&lt;&gt;"NA",Q228&lt;&gt;"C",Q228&lt;&gt;"NC",Q228&lt;&gt;"SF",Q228&lt;&gt;""),
    AND(S228&lt;&gt;"NA",S228&lt;&gt;"C",S228&lt;&gt;"NC",S228&lt;&gt;"SF",S228&lt;&gt;""),
    AND(U228&lt;&gt;"NA",U228&lt;&gt;"C",U228&lt;&gt;"NC",U228&lt;&gt;"SF",U228&lt;&gt;""),
    AND(W228&lt;&gt;"NA",W228&lt;&gt;"C",W228&lt;&gt;"NC",W228&lt;&gt;"SF",W228&lt;&gt;""),
    AND(Y228&lt;&gt;"NA",Y228&lt;&gt;"C",Y228&lt;&gt;"NC",Y228&lt;&gt;"SF",Y228&lt;&gt;""),
    AND(AA228&lt;&gt;"NA",AA228&lt;&gt;"C",AA228&lt;&gt;"NC",AA228&lt;&gt;"SF",AA228&lt;&gt;""),
    AND(AC228&lt;&gt;"NA",AC228&lt;&gt;"C",AC228&lt;&gt;"NC",AC228&lt;&gt;"SF",AC228&lt;&gt;"")
),"FALSO",
IF(AND(O228="NA",Q228="NA",S228="NA",U228="NA",W228="NA",Y228="NA",AA228="NA",AC228="NA"),"NA",
IF(OR(O228="NC",Q228="NC",S228="NC",U228="NC",W228="NC",Y228="NC",AA228="NC",AC228="NC",
       O228="SF",Q228="SF",S228="SF",U228="SF",W228="SF",Y228="SF",AA228="SF",AC228="SF"),"NC",
IF(SUM(IF(O228="C",1,0),IF(Q228="C",1,0),IF(S228="C",1,0),IF(U228="C",1,0),IF(W228="C",1,0),IF(Y228="C",1,0),IF(AA228="C",1,0),IF(AC228="C",1,0))=1,"C","C")))))</f>
        <v>NC</v>
      </c>
      <c r="AG228" s="93" t="str">
        <f>IF(AND(AE228="C",AF228="C"),"UTILIZOU O PDA CORRETAMENTE",IF(AND(AE228="C",AF228="NC"),"UTILIZOU O PDA CORRETAMENTE. NÃO HÁ FOTOS DE TODAS AS ETAPAS",IF(AND(AE228="NC",AF228="NC"),"NÃO UTILIZOU O PDA",IF(AND(AE228="NA",AF228="NA"),"NÃO AVALIADO POR FALHA DE SINCRONISMO"))))</f>
        <v>UTILIZOU O PDA CORRETAMENTE. NÃO HÁ FOTOS DE TODAS AS ETAPAS</v>
      </c>
      <c r="AH228" s="9" t="s">
        <v>60</v>
      </c>
      <c r="AI228" s="149" t="str">
        <f>E228</f>
        <v>SÃO PAULO</v>
      </c>
      <c r="AJ228" s="150" t="s">
        <v>6</v>
      </c>
    </row>
    <row r="229" spans="1:36" ht="30" customHeight="1">
      <c r="A229" s="162" t="s">
        <v>201</v>
      </c>
      <c r="B229" s="176">
        <v>2620185581</v>
      </c>
      <c r="C229" s="176" t="s">
        <v>141</v>
      </c>
      <c r="D229" s="176" t="s">
        <v>68</v>
      </c>
      <c r="E229" s="176" t="s">
        <v>5</v>
      </c>
      <c r="F229" s="176" t="s">
        <v>660</v>
      </c>
      <c r="G229" s="176">
        <v>120</v>
      </c>
      <c r="H229" s="176"/>
      <c r="I229" s="176" t="s">
        <v>245</v>
      </c>
      <c r="J229" s="176" t="s">
        <v>2150</v>
      </c>
      <c r="K229" s="176"/>
      <c r="L229" s="204">
        <v>46156.51458333333</v>
      </c>
      <c r="M229" s="204">
        <v>46156.524305555555</v>
      </c>
      <c r="N229" s="176" t="s">
        <v>2149</v>
      </c>
      <c r="O229" s="155" t="s">
        <v>207</v>
      </c>
      <c r="P229" s="90"/>
      <c r="Q229" s="144" t="s">
        <v>207</v>
      </c>
      <c r="R229" s="90"/>
      <c r="S229" s="144" t="s">
        <v>207</v>
      </c>
      <c r="T229" s="90"/>
      <c r="U229" s="144" t="s">
        <v>207</v>
      </c>
      <c r="V229" s="90"/>
      <c r="W229" s="144" t="s">
        <v>207</v>
      </c>
      <c r="X229" s="90"/>
      <c r="Y229" s="144" t="s">
        <v>207</v>
      </c>
      <c r="Z229" s="90"/>
      <c r="AA229" s="144" t="s">
        <v>230</v>
      </c>
      <c r="AB229" s="62"/>
      <c r="AC229" s="144" t="s">
        <v>207</v>
      </c>
      <c r="AD229" s="62"/>
      <c r="AE229" s="144" t="s">
        <v>207</v>
      </c>
      <c r="AF229" s="196" t="str">
        <f>IF(AND(O229="",Q229="",S229="",U229="",W229="",Y229="",AA229="",AC229=""),"",
IF(OR(    AND(O229&lt;&gt;"NA",O229&lt;&gt;"C",O229&lt;&gt;"NC",O229&lt;&gt;"SF",O229&lt;&gt;""),
    AND(Q229&lt;&gt;"NA",Q229&lt;&gt;"C",Q229&lt;&gt;"NC",Q229&lt;&gt;"SF",Q229&lt;&gt;""),
    AND(S229&lt;&gt;"NA",S229&lt;&gt;"C",S229&lt;&gt;"NC",S229&lt;&gt;"SF",S229&lt;&gt;""),
    AND(U229&lt;&gt;"NA",U229&lt;&gt;"C",U229&lt;&gt;"NC",U229&lt;&gt;"SF",U229&lt;&gt;""),
    AND(W229&lt;&gt;"NA",W229&lt;&gt;"C",W229&lt;&gt;"NC",W229&lt;&gt;"SF",W229&lt;&gt;""),
    AND(Y229&lt;&gt;"NA",Y229&lt;&gt;"C",Y229&lt;&gt;"NC",Y229&lt;&gt;"SF",Y229&lt;&gt;""),
    AND(AA229&lt;&gt;"NA",AA229&lt;&gt;"C",AA229&lt;&gt;"NC",AA229&lt;&gt;"SF",AA229&lt;&gt;""),
    AND(AC229&lt;&gt;"NA",AC229&lt;&gt;"C",AC229&lt;&gt;"NC",AC229&lt;&gt;"SF",AC229&lt;&gt;"")
),"FALSO",
IF(AND(O229="NA",Q229="NA",S229="NA",U229="NA",W229="NA",Y229="NA",AA229="NA",AC229="NA"),"NA",
IF(OR(O229="NC",Q229="NC",S229="NC",U229="NC",W229="NC",Y229="NC",AA229="NC",AC229="NC",
       O229="SF",Q229="SF",S229="SF",U229="SF",W229="SF",Y229="SF",AA229="SF",AC229="SF"),"NC",
IF(SUM(IF(O229="C",1,0),IF(Q229="C",1,0),IF(S229="C",1,0),IF(U229="C",1,0),IF(W229="C",1,0),IF(Y229="C",1,0),IF(AA229="C",1,0),IF(AC229="C",1,0))=1,"C","C")))))</f>
        <v>NC</v>
      </c>
      <c r="AG229" s="93" t="str">
        <f>IF(AND(AE229="C",AF229="C"),"UTILIZOU O PDA CORRETAMENTE",IF(AND(AE229="C",AF229="NC"),"UTILIZOU O PDA CORRETAMENTE. NÃO HÁ FOTOS DE TODAS AS ETAPAS",IF(AND(AE229="NC",AF229="NC"),"NÃO UTILIZOU O PDA",IF(AND(AE229="NA",AF229="NA"),"NÃO AVALIADO POR FALHA DE SINCRONISMO"))))</f>
        <v>UTILIZOU O PDA CORRETAMENTE. NÃO HÁ FOTOS DE TODAS AS ETAPAS</v>
      </c>
      <c r="AH229" s="9" t="s">
        <v>60</v>
      </c>
      <c r="AI229" s="149" t="str">
        <f>E229</f>
        <v>SÃO PAULO</v>
      </c>
      <c r="AJ229" s="150" t="s">
        <v>6</v>
      </c>
    </row>
    <row r="230" spans="1:36" ht="30" customHeight="1">
      <c r="A230" s="162" t="s">
        <v>201</v>
      </c>
      <c r="B230" s="176">
        <v>2620842865</v>
      </c>
      <c r="C230" s="176" t="s">
        <v>141</v>
      </c>
      <c r="D230" s="176" t="s">
        <v>68</v>
      </c>
      <c r="E230" s="176" t="s">
        <v>5</v>
      </c>
      <c r="F230" s="176" t="s">
        <v>660</v>
      </c>
      <c r="G230" s="176">
        <v>304</v>
      </c>
      <c r="H230" s="176" t="s">
        <v>314</v>
      </c>
      <c r="I230" s="176" t="s">
        <v>245</v>
      </c>
      <c r="J230" s="176" t="s">
        <v>2150</v>
      </c>
      <c r="K230" s="176"/>
      <c r="L230" s="204">
        <v>46165.393750000003</v>
      </c>
      <c r="M230" s="204">
        <v>46165.402083333334</v>
      </c>
      <c r="N230" s="176" t="s">
        <v>2156</v>
      </c>
      <c r="O230" s="155" t="s">
        <v>207</v>
      </c>
      <c r="P230" s="90"/>
      <c r="Q230" s="144" t="s">
        <v>207</v>
      </c>
      <c r="R230" s="90"/>
      <c r="S230" s="144" t="s">
        <v>207</v>
      </c>
      <c r="T230" s="90"/>
      <c r="U230" s="144" t="s">
        <v>207</v>
      </c>
      <c r="V230" s="90"/>
      <c r="W230" s="144" t="s">
        <v>207</v>
      </c>
      <c r="X230" s="90"/>
      <c r="Y230" s="144" t="s">
        <v>207</v>
      </c>
      <c r="Z230" s="90"/>
      <c r="AA230" s="144" t="s">
        <v>207</v>
      </c>
      <c r="AB230" s="62"/>
      <c r="AC230" s="144" t="s">
        <v>207</v>
      </c>
      <c r="AD230" s="62"/>
      <c r="AE230" s="144" t="s">
        <v>207</v>
      </c>
      <c r="AF230" s="196" t="str">
        <f>IF(AND(O230="",Q230="",S230="",U230="",W230="",Y230="",AA230="",AC230=""),"",
IF(OR(    AND(O230&lt;&gt;"NA",O230&lt;&gt;"C",O230&lt;&gt;"NC",O230&lt;&gt;"SF",O230&lt;&gt;""),
    AND(Q230&lt;&gt;"NA",Q230&lt;&gt;"C",Q230&lt;&gt;"NC",Q230&lt;&gt;"SF",Q230&lt;&gt;""),
    AND(S230&lt;&gt;"NA",S230&lt;&gt;"C",S230&lt;&gt;"NC",S230&lt;&gt;"SF",S230&lt;&gt;""),
    AND(U230&lt;&gt;"NA",U230&lt;&gt;"C",U230&lt;&gt;"NC",U230&lt;&gt;"SF",U230&lt;&gt;""),
    AND(W230&lt;&gt;"NA",W230&lt;&gt;"C",W230&lt;&gt;"NC",W230&lt;&gt;"SF",W230&lt;&gt;""),
    AND(Y230&lt;&gt;"NA",Y230&lt;&gt;"C",Y230&lt;&gt;"NC",Y230&lt;&gt;"SF",Y230&lt;&gt;""),
    AND(AA230&lt;&gt;"NA",AA230&lt;&gt;"C",AA230&lt;&gt;"NC",AA230&lt;&gt;"SF",AA230&lt;&gt;""),
    AND(AC230&lt;&gt;"NA",AC230&lt;&gt;"C",AC230&lt;&gt;"NC",AC230&lt;&gt;"SF",AC230&lt;&gt;"")
),"FALSO",
IF(AND(O230="NA",Q230="NA",S230="NA",U230="NA",W230="NA",Y230="NA",AA230="NA",AC230="NA"),"NA",
IF(OR(O230="NC",Q230="NC",S230="NC",U230="NC",W230="NC",Y230="NC",AA230="NC",AC230="NC",
       O230="SF",Q230="SF",S230="SF",U230="SF",W230="SF",Y230="SF",AA230="SF",AC230="SF"),"NC",
IF(SUM(IF(O230="C",1,0),IF(Q230="C",1,0),IF(S230="C",1,0),IF(U230="C",1,0),IF(W230="C",1,0),IF(Y230="C",1,0),IF(AA230="C",1,0),IF(AC230="C",1,0))=1,"C","C")))))</f>
        <v>C</v>
      </c>
      <c r="AG230" s="93" t="str">
        <f>IF(AND(AE230="C",AF230="C"),"UTILIZOU O PDA CORRETAMENTE",IF(AND(AE230="C",AF230="NC"),"UTILIZOU O PDA CORRETAMENTE. NÃO HÁ FOTOS DE TODAS AS ETAPAS",IF(AND(AE230="NC",AF230="NC"),"NÃO UTILIZOU O PDA",IF(AND(AE230="NA",AF230="NA"),"NÃO AVALIADO POR FALHA DE SINCRONISMO"))))</f>
        <v>UTILIZOU O PDA CORRETAMENTE</v>
      </c>
      <c r="AH230" s="9" t="s">
        <v>60</v>
      </c>
      <c r="AI230" s="149" t="str">
        <f>E230</f>
        <v>SÃO PAULO</v>
      </c>
      <c r="AJ230" s="150" t="s">
        <v>6</v>
      </c>
    </row>
    <row r="231" spans="1:36" ht="30" customHeight="1">
      <c r="A231" s="162" t="s">
        <v>201</v>
      </c>
      <c r="B231" s="176">
        <v>2693733643</v>
      </c>
      <c r="C231" s="176" t="s">
        <v>141</v>
      </c>
      <c r="D231" s="176" t="s">
        <v>68</v>
      </c>
      <c r="E231" s="176" t="s">
        <v>5</v>
      </c>
      <c r="F231" s="176" t="s">
        <v>880</v>
      </c>
      <c r="G231" s="176">
        <v>5</v>
      </c>
      <c r="H231" s="176" t="s">
        <v>217</v>
      </c>
      <c r="I231" s="176" t="s">
        <v>204</v>
      </c>
      <c r="J231" s="176" t="s">
        <v>2150</v>
      </c>
      <c r="K231" s="176" t="s">
        <v>217</v>
      </c>
      <c r="L231" s="204">
        <v>46164.583333333336</v>
      </c>
      <c r="M231" s="204">
        <v>46164.59652777778</v>
      </c>
      <c r="N231" s="176" t="s">
        <v>2149</v>
      </c>
      <c r="O231" s="155" t="s">
        <v>207</v>
      </c>
      <c r="P231" s="90"/>
      <c r="Q231" s="144" t="s">
        <v>207</v>
      </c>
      <c r="R231" s="90"/>
      <c r="S231" s="144" t="s">
        <v>207</v>
      </c>
      <c r="T231" s="90"/>
      <c r="U231" s="144" t="s">
        <v>207</v>
      </c>
      <c r="V231" s="90"/>
      <c r="W231" s="144" t="s">
        <v>207</v>
      </c>
      <c r="X231" s="90"/>
      <c r="Y231" s="144" t="s">
        <v>207</v>
      </c>
      <c r="Z231" s="90"/>
      <c r="AA231" s="144" t="s">
        <v>230</v>
      </c>
      <c r="AB231" s="62"/>
      <c r="AC231" s="144" t="s">
        <v>231</v>
      </c>
      <c r="AD231" s="62" t="s">
        <v>2217</v>
      </c>
      <c r="AE231" s="144" t="s">
        <v>207</v>
      </c>
      <c r="AF231" s="196" t="str">
        <f>IF(AND(O231="",Q231="",S231="",U231="",W231="",Y231="",AA231="",AC231=""),"",
IF(OR(    AND(O231&lt;&gt;"NA",O231&lt;&gt;"C",O231&lt;&gt;"NC",O231&lt;&gt;"SF",O231&lt;&gt;""),
    AND(Q231&lt;&gt;"NA",Q231&lt;&gt;"C",Q231&lt;&gt;"NC",Q231&lt;&gt;"SF",Q231&lt;&gt;""),
    AND(S231&lt;&gt;"NA",S231&lt;&gt;"C",S231&lt;&gt;"NC",S231&lt;&gt;"SF",S231&lt;&gt;""),
    AND(U231&lt;&gt;"NA",U231&lt;&gt;"C",U231&lt;&gt;"NC",U231&lt;&gt;"SF",U231&lt;&gt;""),
    AND(W231&lt;&gt;"NA",W231&lt;&gt;"C",W231&lt;&gt;"NC",W231&lt;&gt;"SF",W231&lt;&gt;""),
    AND(Y231&lt;&gt;"NA",Y231&lt;&gt;"C",Y231&lt;&gt;"NC",Y231&lt;&gt;"SF",Y231&lt;&gt;""),
    AND(AA231&lt;&gt;"NA",AA231&lt;&gt;"C",AA231&lt;&gt;"NC",AA231&lt;&gt;"SF",AA231&lt;&gt;""),
    AND(AC231&lt;&gt;"NA",AC231&lt;&gt;"C",AC231&lt;&gt;"NC",AC231&lt;&gt;"SF",AC231&lt;&gt;"")
),"FALSO",
IF(AND(O231="NA",Q231="NA",S231="NA",U231="NA",W231="NA",Y231="NA",AA231="NA",AC231="NA"),"NA",
IF(OR(O231="NC",Q231="NC",S231="NC",U231="NC",W231="NC",Y231="NC",AA231="NC",AC231="NC",
       O231="SF",Q231="SF",S231="SF",U231="SF",W231="SF",Y231="SF",AA231="SF",AC231="SF"),"NC",
IF(SUM(IF(O231="C",1,0),IF(Q231="C",1,0),IF(S231="C",1,0),IF(U231="C",1,0),IF(W231="C",1,0),IF(Y231="C",1,0),IF(AA231="C",1,0),IF(AC231="C",1,0))=1,"C","C")))))</f>
        <v>NC</v>
      </c>
      <c r="AG231" s="93" t="str">
        <f>IF(AND(AE231="C",AF231="C"),"UTILIZOU O PDA CORRETAMENTE",IF(AND(AE231="C",AF231="NC"),"UTILIZOU O PDA CORRETAMENTE. NÃO HÁ FOTOS DE TODAS AS ETAPAS",IF(AND(AE231="NC",AF231="NC"),"NÃO UTILIZOU O PDA",IF(AND(AE231="NA",AF231="NA"),"NÃO AVALIADO POR FALHA DE SINCRONISMO"))))</f>
        <v>UTILIZOU O PDA CORRETAMENTE. NÃO HÁ FOTOS DE TODAS AS ETAPAS</v>
      </c>
      <c r="AH231" s="9" t="s">
        <v>39</v>
      </c>
      <c r="AI231" s="149" t="str">
        <f>E231</f>
        <v>SÃO PAULO</v>
      </c>
      <c r="AJ231" s="150" t="s">
        <v>6</v>
      </c>
    </row>
    <row r="232" spans="1:36" ht="30" customHeight="1">
      <c r="A232" s="162" t="s">
        <v>201</v>
      </c>
      <c r="B232" s="176">
        <v>2621448331</v>
      </c>
      <c r="C232" s="176" t="s">
        <v>141</v>
      </c>
      <c r="D232" s="176" t="s">
        <v>68</v>
      </c>
      <c r="E232" s="176" t="s">
        <v>5</v>
      </c>
      <c r="F232" s="176" t="s">
        <v>810</v>
      </c>
      <c r="G232" s="176">
        <v>231</v>
      </c>
      <c r="H232" s="176" t="s">
        <v>203</v>
      </c>
      <c r="I232" s="176" t="s">
        <v>510</v>
      </c>
      <c r="J232" s="176" t="s">
        <v>2150</v>
      </c>
      <c r="K232" s="176"/>
      <c r="L232" s="204">
        <v>46164.7</v>
      </c>
      <c r="M232" s="204">
        <v>46164.724305555559</v>
      </c>
      <c r="N232" s="176" t="s">
        <v>2149</v>
      </c>
      <c r="O232" s="155" t="s">
        <v>207</v>
      </c>
      <c r="P232" s="90"/>
      <c r="Q232" s="144" t="s">
        <v>207</v>
      </c>
      <c r="R232" s="90"/>
      <c r="S232" s="144" t="s">
        <v>207</v>
      </c>
      <c r="T232" s="90"/>
      <c r="U232" s="144" t="s">
        <v>207</v>
      </c>
      <c r="V232" s="90"/>
      <c r="W232" s="144" t="s">
        <v>207</v>
      </c>
      <c r="X232" s="90"/>
      <c r="Y232" s="144" t="s">
        <v>207</v>
      </c>
      <c r="Z232" s="90"/>
      <c r="AA232" s="144" t="s">
        <v>207</v>
      </c>
      <c r="AB232" s="62"/>
      <c r="AC232" s="144" t="s">
        <v>207</v>
      </c>
      <c r="AD232" s="62"/>
      <c r="AE232" s="144" t="s">
        <v>207</v>
      </c>
      <c r="AF232" s="196" t="str">
        <f>IF(AND(O232="",Q232="",S232="",U232="",W232="",Y232="",AA232="",AC232=""),"",
IF(OR(    AND(O232&lt;&gt;"NA",O232&lt;&gt;"C",O232&lt;&gt;"NC",O232&lt;&gt;"SF",O232&lt;&gt;""),
    AND(Q232&lt;&gt;"NA",Q232&lt;&gt;"C",Q232&lt;&gt;"NC",Q232&lt;&gt;"SF",Q232&lt;&gt;""),
    AND(S232&lt;&gt;"NA",S232&lt;&gt;"C",S232&lt;&gt;"NC",S232&lt;&gt;"SF",S232&lt;&gt;""),
    AND(U232&lt;&gt;"NA",U232&lt;&gt;"C",U232&lt;&gt;"NC",U232&lt;&gt;"SF",U232&lt;&gt;""),
    AND(W232&lt;&gt;"NA",W232&lt;&gt;"C",W232&lt;&gt;"NC",W232&lt;&gt;"SF",W232&lt;&gt;""),
    AND(Y232&lt;&gt;"NA",Y232&lt;&gt;"C",Y232&lt;&gt;"NC",Y232&lt;&gt;"SF",Y232&lt;&gt;""),
    AND(AA232&lt;&gt;"NA",AA232&lt;&gt;"C",AA232&lt;&gt;"NC",AA232&lt;&gt;"SF",AA232&lt;&gt;""),
    AND(AC232&lt;&gt;"NA",AC232&lt;&gt;"C",AC232&lt;&gt;"NC",AC232&lt;&gt;"SF",AC232&lt;&gt;"")
),"FALSO",
IF(AND(O232="NA",Q232="NA",S232="NA",U232="NA",W232="NA",Y232="NA",AA232="NA",AC232="NA"),"NA",
IF(OR(O232="NC",Q232="NC",S232="NC",U232="NC",W232="NC",Y232="NC",AA232="NC",AC232="NC",
       O232="SF",Q232="SF",S232="SF",U232="SF",W232="SF",Y232="SF",AA232="SF",AC232="SF"),"NC",
IF(SUM(IF(O232="C",1,0),IF(Q232="C",1,0),IF(S232="C",1,0),IF(U232="C",1,0),IF(W232="C",1,0),IF(Y232="C",1,0),IF(AA232="C",1,0),IF(AC232="C",1,0))=1,"C","C")))))</f>
        <v>C</v>
      </c>
      <c r="AG232" s="93" t="str">
        <f>IF(AND(AE232="C",AF232="C"),"UTILIZOU O PDA CORRETAMENTE",IF(AND(AE232="C",AF232="NC"),"UTILIZOU O PDA CORRETAMENTE. NÃO HÁ FOTOS DE TODAS AS ETAPAS",IF(AND(AE232="NC",AF232="NC"),"NÃO UTILIZOU O PDA",IF(AND(AE232="NA",AF232="NA"),"NÃO AVALIADO POR FALHA DE SINCRONISMO"))))</f>
        <v>UTILIZOU O PDA CORRETAMENTE</v>
      </c>
      <c r="AH232" s="9" t="s">
        <v>60</v>
      </c>
      <c r="AI232" s="149" t="str">
        <f>E232</f>
        <v>SÃO PAULO</v>
      </c>
      <c r="AJ232" s="150" t="s">
        <v>6</v>
      </c>
    </row>
    <row r="233" spans="1:36" ht="30" customHeight="1">
      <c r="A233" s="162" t="s">
        <v>201</v>
      </c>
      <c r="B233" s="176">
        <v>2693099433</v>
      </c>
      <c r="C233" s="176" t="s">
        <v>141</v>
      </c>
      <c r="D233" s="176" t="s">
        <v>68</v>
      </c>
      <c r="E233" s="176" t="s">
        <v>5</v>
      </c>
      <c r="F233" s="176" t="s">
        <v>593</v>
      </c>
      <c r="G233" s="176">
        <v>277</v>
      </c>
      <c r="H233" s="176" t="s">
        <v>217</v>
      </c>
      <c r="I233" s="176" t="s">
        <v>349</v>
      </c>
      <c r="J233" s="176" t="s">
        <v>2150</v>
      </c>
      <c r="K233" s="176" t="s">
        <v>217</v>
      </c>
      <c r="L233" s="204">
        <v>46156.486111111109</v>
      </c>
      <c r="M233" s="204">
        <v>46156.495833333334</v>
      </c>
      <c r="N233" s="176" t="s">
        <v>2149</v>
      </c>
      <c r="O233" s="155" t="s">
        <v>207</v>
      </c>
      <c r="P233" s="90"/>
      <c r="Q233" s="144" t="s">
        <v>207</v>
      </c>
      <c r="R233" s="90"/>
      <c r="S233" s="144" t="s">
        <v>207</v>
      </c>
      <c r="T233" s="90"/>
      <c r="U233" s="144" t="s">
        <v>207</v>
      </c>
      <c r="V233" s="90"/>
      <c r="W233" s="144" t="s">
        <v>230</v>
      </c>
      <c r="X233" s="90"/>
      <c r="Y233" s="144" t="s">
        <v>207</v>
      </c>
      <c r="Z233" s="90"/>
      <c r="AA233" s="144" t="s">
        <v>207</v>
      </c>
      <c r="AB233" s="62"/>
      <c r="AC233" s="144" t="s">
        <v>207</v>
      </c>
      <c r="AD233" s="62"/>
      <c r="AE233" s="144" t="s">
        <v>207</v>
      </c>
      <c r="AF233" s="196" t="str">
        <f>IF(AND(O233="",Q233="",S233="",U233="",W233="",Y233="",AA233="",AC233=""),"",
IF(OR(    AND(O233&lt;&gt;"NA",O233&lt;&gt;"C",O233&lt;&gt;"NC",O233&lt;&gt;"SF",O233&lt;&gt;""),
    AND(Q233&lt;&gt;"NA",Q233&lt;&gt;"C",Q233&lt;&gt;"NC",Q233&lt;&gt;"SF",Q233&lt;&gt;""),
    AND(S233&lt;&gt;"NA",S233&lt;&gt;"C",S233&lt;&gt;"NC",S233&lt;&gt;"SF",S233&lt;&gt;""),
    AND(U233&lt;&gt;"NA",U233&lt;&gt;"C",U233&lt;&gt;"NC",U233&lt;&gt;"SF",U233&lt;&gt;""),
    AND(W233&lt;&gt;"NA",W233&lt;&gt;"C",W233&lt;&gt;"NC",W233&lt;&gt;"SF",W233&lt;&gt;""),
    AND(Y233&lt;&gt;"NA",Y233&lt;&gt;"C",Y233&lt;&gt;"NC",Y233&lt;&gt;"SF",Y233&lt;&gt;""),
    AND(AA233&lt;&gt;"NA",AA233&lt;&gt;"C",AA233&lt;&gt;"NC",AA233&lt;&gt;"SF",AA233&lt;&gt;""),
    AND(AC233&lt;&gt;"NA",AC233&lt;&gt;"C",AC233&lt;&gt;"NC",AC233&lt;&gt;"SF",AC233&lt;&gt;"")
),"FALSO",
IF(AND(O233="NA",Q233="NA",S233="NA",U233="NA",W233="NA",Y233="NA",AA233="NA",AC233="NA"),"NA",
IF(OR(O233="NC",Q233="NC",S233="NC",U233="NC",W233="NC",Y233="NC",AA233="NC",AC233="NC",
       O233="SF",Q233="SF",S233="SF",U233="SF",W233="SF",Y233="SF",AA233="SF",AC233="SF"),"NC",
IF(SUM(IF(O233="C",1,0),IF(Q233="C",1,0),IF(S233="C",1,0),IF(U233="C",1,0),IF(W233="C",1,0),IF(Y233="C",1,0),IF(AA233="C",1,0),IF(AC233="C",1,0))=1,"C","C")))))</f>
        <v>NC</v>
      </c>
      <c r="AG233" s="93" t="str">
        <f>IF(AND(AE233="C",AF233="C"),"UTILIZOU O PDA CORRETAMENTE",IF(AND(AE233="C",AF233="NC"),"UTILIZOU O PDA CORRETAMENTE. NÃO HÁ FOTOS DE TODAS AS ETAPAS",IF(AND(AE233="NC",AF233="NC"),"NÃO UTILIZOU O PDA",IF(AND(AE233="NA",AF233="NA"),"NÃO AVALIADO POR FALHA DE SINCRONISMO"))))</f>
        <v>UTILIZOU O PDA CORRETAMENTE. NÃO HÁ FOTOS DE TODAS AS ETAPAS</v>
      </c>
      <c r="AH233" s="9" t="s">
        <v>39</v>
      </c>
      <c r="AI233" s="149" t="str">
        <f>E233</f>
        <v>SÃO PAULO</v>
      </c>
      <c r="AJ233" s="150" t="s">
        <v>6</v>
      </c>
    </row>
    <row r="234" spans="1:36" ht="30" customHeight="1">
      <c r="A234" s="162" t="s">
        <v>201</v>
      </c>
      <c r="B234" s="176">
        <v>2621263015</v>
      </c>
      <c r="C234" s="176" t="s">
        <v>141</v>
      </c>
      <c r="D234" s="176" t="s">
        <v>68</v>
      </c>
      <c r="E234" s="176" t="s">
        <v>5</v>
      </c>
      <c r="F234" s="176" t="s">
        <v>890</v>
      </c>
      <c r="G234" s="176">
        <v>435</v>
      </c>
      <c r="H234" s="176"/>
      <c r="I234" s="176" t="s">
        <v>459</v>
      </c>
      <c r="J234" s="176" t="s">
        <v>2150</v>
      </c>
      <c r="K234" s="176"/>
      <c r="L234" s="204">
        <v>46163.429861111108</v>
      </c>
      <c r="M234" s="204">
        <v>46163.436805555553</v>
      </c>
      <c r="N234" s="176" t="s">
        <v>2149</v>
      </c>
      <c r="O234" s="155" t="s">
        <v>207</v>
      </c>
      <c r="P234" s="90"/>
      <c r="Q234" s="144" t="s">
        <v>207</v>
      </c>
      <c r="R234" s="90"/>
      <c r="S234" s="144" t="s">
        <v>207</v>
      </c>
      <c r="T234" s="90"/>
      <c r="U234" s="144" t="s">
        <v>207</v>
      </c>
      <c r="V234" s="90"/>
      <c r="W234" s="144" t="s">
        <v>207</v>
      </c>
      <c r="X234" s="90"/>
      <c r="Y234" s="144" t="s">
        <v>207</v>
      </c>
      <c r="Z234" s="90"/>
      <c r="AA234" s="144" t="s">
        <v>207</v>
      </c>
      <c r="AB234" s="62"/>
      <c r="AC234" s="144" t="s">
        <v>207</v>
      </c>
      <c r="AD234" s="62"/>
      <c r="AE234" s="144" t="s">
        <v>207</v>
      </c>
      <c r="AF234" s="196" t="str">
        <f>IF(AND(O234="",Q234="",S234="",U234="",W234="",Y234="",AA234="",AC234=""),"",
IF(OR(    AND(O234&lt;&gt;"NA",O234&lt;&gt;"C",O234&lt;&gt;"NC",O234&lt;&gt;"SF",O234&lt;&gt;""),
    AND(Q234&lt;&gt;"NA",Q234&lt;&gt;"C",Q234&lt;&gt;"NC",Q234&lt;&gt;"SF",Q234&lt;&gt;""),
    AND(S234&lt;&gt;"NA",S234&lt;&gt;"C",S234&lt;&gt;"NC",S234&lt;&gt;"SF",S234&lt;&gt;""),
    AND(U234&lt;&gt;"NA",U234&lt;&gt;"C",U234&lt;&gt;"NC",U234&lt;&gt;"SF",U234&lt;&gt;""),
    AND(W234&lt;&gt;"NA",W234&lt;&gt;"C",W234&lt;&gt;"NC",W234&lt;&gt;"SF",W234&lt;&gt;""),
    AND(Y234&lt;&gt;"NA",Y234&lt;&gt;"C",Y234&lt;&gt;"NC",Y234&lt;&gt;"SF",Y234&lt;&gt;""),
    AND(AA234&lt;&gt;"NA",AA234&lt;&gt;"C",AA234&lt;&gt;"NC",AA234&lt;&gt;"SF",AA234&lt;&gt;""),
    AND(AC234&lt;&gt;"NA",AC234&lt;&gt;"C",AC234&lt;&gt;"NC",AC234&lt;&gt;"SF",AC234&lt;&gt;"")
),"FALSO",
IF(AND(O234="NA",Q234="NA",S234="NA",U234="NA",W234="NA",Y234="NA",AA234="NA",AC234="NA"),"NA",
IF(OR(O234="NC",Q234="NC",S234="NC",U234="NC",W234="NC",Y234="NC",AA234="NC",AC234="NC",
       O234="SF",Q234="SF",S234="SF",U234="SF",W234="SF",Y234="SF",AA234="SF",AC234="SF"),"NC",
IF(SUM(IF(O234="C",1,0),IF(Q234="C",1,0),IF(S234="C",1,0),IF(U234="C",1,0),IF(W234="C",1,0),IF(Y234="C",1,0),IF(AA234="C",1,0),IF(AC234="C",1,0))=1,"C","C")))))</f>
        <v>C</v>
      </c>
      <c r="AG234" s="93" t="str">
        <f>IF(AND(AE234="C",AF234="C"),"UTILIZOU O PDA CORRETAMENTE",IF(AND(AE234="C",AF234="NC"),"UTILIZOU O PDA CORRETAMENTE. NÃO HÁ FOTOS DE TODAS AS ETAPAS",IF(AND(AE234="NC",AF234="NC"),"NÃO UTILIZOU O PDA",IF(AND(AE234="NA",AF234="NA"),"NÃO AVALIADO POR FALHA DE SINCRONISMO"))))</f>
        <v>UTILIZOU O PDA CORRETAMENTE</v>
      </c>
      <c r="AH234" s="9" t="s">
        <v>39</v>
      </c>
      <c r="AI234" s="149" t="str">
        <f>E234</f>
        <v>SÃO PAULO</v>
      </c>
      <c r="AJ234" s="150" t="s">
        <v>6</v>
      </c>
    </row>
    <row r="235" spans="1:36" ht="30" customHeight="1">
      <c r="A235" s="162" t="s">
        <v>201</v>
      </c>
      <c r="B235" s="176">
        <v>2621279653</v>
      </c>
      <c r="C235" s="176" t="s">
        <v>141</v>
      </c>
      <c r="D235" s="176" t="s">
        <v>68</v>
      </c>
      <c r="E235" s="176" t="s">
        <v>5</v>
      </c>
      <c r="F235" s="176" t="s">
        <v>890</v>
      </c>
      <c r="G235" s="176">
        <v>316</v>
      </c>
      <c r="H235" s="176" t="s">
        <v>217</v>
      </c>
      <c r="I235" s="176" t="s">
        <v>459</v>
      </c>
      <c r="J235" s="176" t="s">
        <v>2150</v>
      </c>
      <c r="K235" s="176" t="s">
        <v>217</v>
      </c>
      <c r="L235" s="204">
        <v>46164.45</v>
      </c>
      <c r="M235" s="204">
        <v>46164.462500000001</v>
      </c>
      <c r="N235" s="176" t="s">
        <v>2149</v>
      </c>
      <c r="O235" s="155" t="s">
        <v>207</v>
      </c>
      <c r="P235" s="90"/>
      <c r="Q235" s="144" t="s">
        <v>207</v>
      </c>
      <c r="R235" s="90"/>
      <c r="S235" s="144" t="s">
        <v>207</v>
      </c>
      <c r="T235" s="90"/>
      <c r="U235" s="144" t="s">
        <v>207</v>
      </c>
      <c r="V235" s="90"/>
      <c r="W235" s="144" t="s">
        <v>207</v>
      </c>
      <c r="X235" s="90"/>
      <c r="Y235" s="144" t="s">
        <v>207</v>
      </c>
      <c r="Z235" s="90"/>
      <c r="AA235" s="144" t="s">
        <v>207</v>
      </c>
      <c r="AB235" s="62"/>
      <c r="AC235" s="144" t="s">
        <v>207</v>
      </c>
      <c r="AD235" s="62"/>
      <c r="AE235" s="144" t="s">
        <v>207</v>
      </c>
      <c r="AF235" s="196" t="str">
        <f>IF(AND(O235="",Q235="",S235="",U235="",W235="",Y235="",AA235="",AC235=""),"",
IF(OR(    AND(O235&lt;&gt;"NA",O235&lt;&gt;"C",O235&lt;&gt;"NC",O235&lt;&gt;"SF",O235&lt;&gt;""),
    AND(Q235&lt;&gt;"NA",Q235&lt;&gt;"C",Q235&lt;&gt;"NC",Q235&lt;&gt;"SF",Q235&lt;&gt;""),
    AND(S235&lt;&gt;"NA",S235&lt;&gt;"C",S235&lt;&gt;"NC",S235&lt;&gt;"SF",S235&lt;&gt;""),
    AND(U235&lt;&gt;"NA",U235&lt;&gt;"C",U235&lt;&gt;"NC",U235&lt;&gt;"SF",U235&lt;&gt;""),
    AND(W235&lt;&gt;"NA",W235&lt;&gt;"C",W235&lt;&gt;"NC",W235&lt;&gt;"SF",W235&lt;&gt;""),
    AND(Y235&lt;&gt;"NA",Y235&lt;&gt;"C",Y235&lt;&gt;"NC",Y235&lt;&gt;"SF",Y235&lt;&gt;""),
    AND(AA235&lt;&gt;"NA",AA235&lt;&gt;"C",AA235&lt;&gt;"NC",AA235&lt;&gt;"SF",AA235&lt;&gt;""),
    AND(AC235&lt;&gt;"NA",AC235&lt;&gt;"C",AC235&lt;&gt;"NC",AC235&lt;&gt;"SF",AC235&lt;&gt;"")
),"FALSO",
IF(AND(O235="NA",Q235="NA",S235="NA",U235="NA",W235="NA",Y235="NA",AA235="NA",AC235="NA"),"NA",
IF(OR(O235="NC",Q235="NC",S235="NC",U235="NC",W235="NC",Y235="NC",AA235="NC",AC235="NC",
       O235="SF",Q235="SF",S235="SF",U235="SF",W235="SF",Y235="SF",AA235="SF",AC235="SF"),"NC",
IF(SUM(IF(O235="C",1,0),IF(Q235="C",1,0),IF(S235="C",1,0),IF(U235="C",1,0),IF(W235="C",1,0),IF(Y235="C",1,0),IF(AA235="C",1,0),IF(AC235="C",1,0))=1,"C","C")))))</f>
        <v>C</v>
      </c>
      <c r="AG235" s="93" t="str">
        <f>IF(AND(AE235="C",AF235="C"),"UTILIZOU O PDA CORRETAMENTE",IF(AND(AE235="C",AF235="NC"),"UTILIZOU O PDA CORRETAMENTE. NÃO HÁ FOTOS DE TODAS AS ETAPAS",IF(AND(AE235="NC",AF235="NC"),"NÃO UTILIZOU O PDA",IF(AND(AE235="NA",AF235="NA"),"NÃO AVALIADO POR FALHA DE SINCRONISMO"))))</f>
        <v>UTILIZOU O PDA CORRETAMENTE</v>
      </c>
      <c r="AH235" s="9" t="s">
        <v>60</v>
      </c>
      <c r="AI235" s="149" t="str">
        <f>E235</f>
        <v>SÃO PAULO</v>
      </c>
      <c r="AJ235" s="150" t="s">
        <v>6</v>
      </c>
    </row>
    <row r="236" spans="1:36" ht="30" customHeight="1">
      <c r="A236" s="162" t="s">
        <v>201</v>
      </c>
      <c r="B236" s="176">
        <v>2621252690</v>
      </c>
      <c r="C236" s="176" t="s">
        <v>141</v>
      </c>
      <c r="D236" s="176" t="s">
        <v>68</v>
      </c>
      <c r="E236" s="176" t="s">
        <v>5</v>
      </c>
      <c r="F236" s="176" t="s">
        <v>1979</v>
      </c>
      <c r="G236" s="176">
        <v>366</v>
      </c>
      <c r="H236" s="176" t="s">
        <v>217</v>
      </c>
      <c r="I236" s="176" t="s">
        <v>241</v>
      </c>
      <c r="J236" s="176" t="s">
        <v>2150</v>
      </c>
      <c r="K236" s="176" t="s">
        <v>217</v>
      </c>
      <c r="L236" s="204">
        <v>46164.379861111112</v>
      </c>
      <c r="M236" s="204">
        <v>46164.388888888891</v>
      </c>
      <c r="N236" s="176" t="s">
        <v>2156</v>
      </c>
      <c r="O236" s="155" t="s">
        <v>207</v>
      </c>
      <c r="P236" s="90"/>
      <c r="Q236" s="144" t="s">
        <v>207</v>
      </c>
      <c r="R236" s="90"/>
      <c r="S236" s="144" t="s">
        <v>207</v>
      </c>
      <c r="T236" s="90"/>
      <c r="U236" s="144" t="s">
        <v>207</v>
      </c>
      <c r="V236" s="90"/>
      <c r="W236" s="144" t="s">
        <v>207</v>
      </c>
      <c r="X236" s="90"/>
      <c r="Y236" s="144" t="s">
        <v>207</v>
      </c>
      <c r="Z236" s="90"/>
      <c r="AA236" s="144" t="s">
        <v>207</v>
      </c>
      <c r="AB236" s="62"/>
      <c r="AC236" s="144" t="s">
        <v>231</v>
      </c>
      <c r="AD236" s="62" t="s">
        <v>2217</v>
      </c>
      <c r="AE236" s="144" t="s">
        <v>207</v>
      </c>
      <c r="AF236" s="196" t="str">
        <f>IF(AND(O236="",Q236="",S236="",U236="",W236="",Y236="",AA236="",AC236=""),"",
IF(OR(    AND(O236&lt;&gt;"NA",O236&lt;&gt;"C",O236&lt;&gt;"NC",O236&lt;&gt;"SF",O236&lt;&gt;""),
    AND(Q236&lt;&gt;"NA",Q236&lt;&gt;"C",Q236&lt;&gt;"NC",Q236&lt;&gt;"SF",Q236&lt;&gt;""),
    AND(S236&lt;&gt;"NA",S236&lt;&gt;"C",S236&lt;&gt;"NC",S236&lt;&gt;"SF",S236&lt;&gt;""),
    AND(U236&lt;&gt;"NA",U236&lt;&gt;"C",U236&lt;&gt;"NC",U236&lt;&gt;"SF",U236&lt;&gt;""),
    AND(W236&lt;&gt;"NA",W236&lt;&gt;"C",W236&lt;&gt;"NC",W236&lt;&gt;"SF",W236&lt;&gt;""),
    AND(Y236&lt;&gt;"NA",Y236&lt;&gt;"C",Y236&lt;&gt;"NC",Y236&lt;&gt;"SF",Y236&lt;&gt;""),
    AND(AA236&lt;&gt;"NA",AA236&lt;&gt;"C",AA236&lt;&gt;"NC",AA236&lt;&gt;"SF",AA236&lt;&gt;""),
    AND(AC236&lt;&gt;"NA",AC236&lt;&gt;"C",AC236&lt;&gt;"NC",AC236&lt;&gt;"SF",AC236&lt;&gt;"")
),"FALSO",
IF(AND(O236="NA",Q236="NA",S236="NA",U236="NA",W236="NA",Y236="NA",AA236="NA",AC236="NA"),"NA",
IF(OR(O236="NC",Q236="NC",S236="NC",U236="NC",W236="NC",Y236="NC",AA236="NC",AC236="NC",
       O236="SF",Q236="SF",S236="SF",U236="SF",W236="SF",Y236="SF",AA236="SF",AC236="SF"),"NC",
IF(SUM(IF(O236="C",1,0),IF(Q236="C",1,0),IF(S236="C",1,0),IF(U236="C",1,0),IF(W236="C",1,0),IF(Y236="C",1,0),IF(AA236="C",1,0),IF(AC236="C",1,0))=1,"C","C")))))</f>
        <v>NC</v>
      </c>
      <c r="AG236" s="93" t="str">
        <f>IF(AND(AE236="C",AF236="C"),"UTILIZOU O PDA CORRETAMENTE",IF(AND(AE236="C",AF236="NC"),"UTILIZOU O PDA CORRETAMENTE. NÃO HÁ FOTOS DE TODAS AS ETAPAS",IF(AND(AE236="NC",AF236="NC"),"NÃO UTILIZOU O PDA",IF(AND(AE236="NA",AF236="NA"),"NÃO AVALIADO POR FALHA DE SINCRONISMO"))))</f>
        <v>UTILIZOU O PDA CORRETAMENTE. NÃO HÁ FOTOS DE TODAS AS ETAPAS</v>
      </c>
      <c r="AH236" s="9" t="s">
        <v>60</v>
      </c>
      <c r="AI236" s="149" t="str">
        <f>E236</f>
        <v>SÃO PAULO</v>
      </c>
      <c r="AJ236" s="150" t="s">
        <v>6</v>
      </c>
    </row>
    <row r="237" spans="1:36" ht="30" customHeight="1">
      <c r="A237" s="162" t="s">
        <v>201</v>
      </c>
      <c r="B237" s="176">
        <v>2618897063</v>
      </c>
      <c r="C237" s="176" t="s">
        <v>141</v>
      </c>
      <c r="D237" s="176" t="s">
        <v>68</v>
      </c>
      <c r="E237" s="176" t="s">
        <v>5</v>
      </c>
      <c r="F237" s="176" t="s">
        <v>548</v>
      </c>
      <c r="G237" s="176">
        <v>736</v>
      </c>
      <c r="H237" s="176" t="s">
        <v>208</v>
      </c>
      <c r="I237" s="176" t="s">
        <v>283</v>
      </c>
      <c r="J237" s="176" t="s">
        <v>2150</v>
      </c>
      <c r="K237" s="176"/>
      <c r="L237" s="204">
        <v>46270.563888888886</v>
      </c>
      <c r="M237" s="204">
        <v>46270.573611111111</v>
      </c>
      <c r="N237" s="176" t="s">
        <v>2149</v>
      </c>
      <c r="O237" s="155" t="s">
        <v>207</v>
      </c>
      <c r="P237" s="90"/>
      <c r="Q237" s="144" t="s">
        <v>207</v>
      </c>
      <c r="R237" s="90"/>
      <c r="S237" s="144" t="s">
        <v>207</v>
      </c>
      <c r="T237" s="90"/>
      <c r="U237" s="144" t="s">
        <v>207</v>
      </c>
      <c r="V237" s="90"/>
      <c r="W237" s="144" t="s">
        <v>207</v>
      </c>
      <c r="X237" s="90"/>
      <c r="Y237" s="144" t="s">
        <v>207</v>
      </c>
      <c r="Z237" s="90"/>
      <c r="AA237" s="144" t="s">
        <v>207</v>
      </c>
      <c r="AB237" s="62"/>
      <c r="AC237" s="144" t="s">
        <v>207</v>
      </c>
      <c r="AD237" s="62"/>
      <c r="AE237" s="144" t="s">
        <v>207</v>
      </c>
      <c r="AF237" s="196" t="str">
        <f>IF(AND(O237="",Q237="",S237="",U237="",W237="",Y237="",AA237="",AC237=""),"",
IF(OR(    AND(O237&lt;&gt;"NA",O237&lt;&gt;"C",O237&lt;&gt;"NC",O237&lt;&gt;"SF",O237&lt;&gt;""),
    AND(Q237&lt;&gt;"NA",Q237&lt;&gt;"C",Q237&lt;&gt;"NC",Q237&lt;&gt;"SF",Q237&lt;&gt;""),
    AND(S237&lt;&gt;"NA",S237&lt;&gt;"C",S237&lt;&gt;"NC",S237&lt;&gt;"SF",S237&lt;&gt;""),
    AND(U237&lt;&gt;"NA",U237&lt;&gt;"C",U237&lt;&gt;"NC",U237&lt;&gt;"SF",U237&lt;&gt;""),
    AND(W237&lt;&gt;"NA",W237&lt;&gt;"C",W237&lt;&gt;"NC",W237&lt;&gt;"SF",W237&lt;&gt;""),
    AND(Y237&lt;&gt;"NA",Y237&lt;&gt;"C",Y237&lt;&gt;"NC",Y237&lt;&gt;"SF",Y237&lt;&gt;""),
    AND(AA237&lt;&gt;"NA",AA237&lt;&gt;"C",AA237&lt;&gt;"NC",AA237&lt;&gt;"SF",AA237&lt;&gt;""),
    AND(AC237&lt;&gt;"NA",AC237&lt;&gt;"C",AC237&lt;&gt;"NC",AC237&lt;&gt;"SF",AC237&lt;&gt;"")
),"FALSO",
IF(AND(O237="NA",Q237="NA",S237="NA",U237="NA",W237="NA",Y237="NA",AA237="NA",AC237="NA"),"NA",
IF(OR(O237="NC",Q237="NC",S237="NC",U237="NC",W237="NC",Y237="NC",AA237="NC",AC237="NC",
       O237="SF",Q237="SF",S237="SF",U237="SF",W237="SF",Y237="SF",AA237="SF",AC237="SF"),"NC",
IF(SUM(IF(O237="C",1,0),IF(Q237="C",1,0),IF(S237="C",1,0),IF(U237="C",1,0),IF(W237="C",1,0),IF(Y237="C",1,0),IF(AA237="C",1,0),IF(AC237="C",1,0))=1,"C","C")))))</f>
        <v>C</v>
      </c>
      <c r="AG237" s="93" t="str">
        <f>IF(AND(AE237="C",AF237="C"),"UTILIZOU O PDA CORRETAMENTE",IF(AND(AE237="C",AF237="NC"),"UTILIZOU O PDA CORRETAMENTE. NÃO HÁ FOTOS DE TODAS AS ETAPAS",IF(AND(AE237="NC",AF237="NC"),"NÃO UTILIZOU O PDA",IF(AND(AE237="NA",AF237="NA"),"NÃO AVALIADO POR FALHA DE SINCRONISMO"))))</f>
        <v>UTILIZOU O PDA CORRETAMENTE</v>
      </c>
      <c r="AH237" s="9" t="s">
        <v>39</v>
      </c>
      <c r="AI237" s="149" t="str">
        <f>E237</f>
        <v>SÃO PAULO</v>
      </c>
      <c r="AJ237" s="150" t="s">
        <v>6</v>
      </c>
    </row>
    <row r="238" spans="1:36" ht="30" customHeight="1">
      <c r="A238" s="162" t="s">
        <v>201</v>
      </c>
      <c r="B238" s="176">
        <v>2617363678</v>
      </c>
      <c r="C238" s="176" t="s">
        <v>142</v>
      </c>
      <c r="D238" s="176" t="s">
        <v>68</v>
      </c>
      <c r="E238" s="176" t="s">
        <v>5</v>
      </c>
      <c r="F238" s="176" t="s">
        <v>1219</v>
      </c>
      <c r="G238" s="176">
        <v>275</v>
      </c>
      <c r="H238" s="176"/>
      <c r="I238" s="176" t="s">
        <v>644</v>
      </c>
      <c r="J238" s="176" t="s">
        <v>2148</v>
      </c>
      <c r="K238" s="176"/>
      <c r="L238" s="204">
        <v>46147.486805555556</v>
      </c>
      <c r="M238" s="204">
        <v>46147.505555555559</v>
      </c>
      <c r="N238" s="176" t="s">
        <v>2149</v>
      </c>
      <c r="O238" s="155" t="s">
        <v>207</v>
      </c>
      <c r="P238" s="90"/>
      <c r="Q238" s="144" t="s">
        <v>207</v>
      </c>
      <c r="R238" s="90"/>
      <c r="S238" s="144" t="s">
        <v>207</v>
      </c>
      <c r="T238" s="90"/>
      <c r="U238" s="144" t="s">
        <v>207</v>
      </c>
      <c r="V238" s="90"/>
      <c r="W238" s="144" t="s">
        <v>207</v>
      </c>
      <c r="X238" s="90"/>
      <c r="Y238" s="144" t="s">
        <v>207</v>
      </c>
      <c r="Z238" s="90"/>
      <c r="AA238" s="144" t="s">
        <v>207</v>
      </c>
      <c r="AB238" s="62"/>
      <c r="AC238" s="144" t="s">
        <v>207</v>
      </c>
      <c r="AD238" s="62"/>
      <c r="AE238" s="144" t="s">
        <v>207</v>
      </c>
      <c r="AF238" s="196" t="str">
        <f>IF(AND(O238="",Q238="",S238="",U238="",W238="",Y238="",AA238="",AC238=""),"",
IF(OR(    AND(O238&lt;&gt;"NA",O238&lt;&gt;"C",O238&lt;&gt;"NC",O238&lt;&gt;"SF",O238&lt;&gt;""),
    AND(Q238&lt;&gt;"NA",Q238&lt;&gt;"C",Q238&lt;&gt;"NC",Q238&lt;&gt;"SF",Q238&lt;&gt;""),
    AND(S238&lt;&gt;"NA",S238&lt;&gt;"C",S238&lt;&gt;"NC",S238&lt;&gt;"SF",S238&lt;&gt;""),
    AND(U238&lt;&gt;"NA",U238&lt;&gt;"C",U238&lt;&gt;"NC",U238&lt;&gt;"SF",U238&lt;&gt;""),
    AND(W238&lt;&gt;"NA",W238&lt;&gt;"C",W238&lt;&gt;"NC",W238&lt;&gt;"SF",W238&lt;&gt;""),
    AND(Y238&lt;&gt;"NA",Y238&lt;&gt;"C",Y238&lt;&gt;"NC",Y238&lt;&gt;"SF",Y238&lt;&gt;""),
    AND(AA238&lt;&gt;"NA",AA238&lt;&gt;"C",AA238&lt;&gt;"NC",AA238&lt;&gt;"SF",AA238&lt;&gt;""),
    AND(AC238&lt;&gt;"NA",AC238&lt;&gt;"C",AC238&lt;&gt;"NC",AC238&lt;&gt;"SF",AC238&lt;&gt;"")
),"FALSO",
IF(AND(O238="NA",Q238="NA",S238="NA",U238="NA",W238="NA",Y238="NA",AA238="NA",AC238="NA"),"NA",
IF(OR(O238="NC",Q238="NC",S238="NC",U238="NC",W238="NC",Y238="NC",AA238="NC",AC238="NC",
       O238="SF",Q238="SF",S238="SF",U238="SF",W238="SF",Y238="SF",AA238="SF",AC238="SF"),"NC",
IF(SUM(IF(O238="C",1,0),IF(Q238="C",1,0),IF(S238="C",1,0),IF(U238="C",1,0),IF(W238="C",1,0),IF(Y238="C",1,0),IF(AA238="C",1,0),IF(AC238="C",1,0))=1,"C","C")))))</f>
        <v>C</v>
      </c>
      <c r="AG238" s="93" t="str">
        <f>IF(AND(AE238="C",AF238="C"),"UTILIZOU O PDA CORRETAMENTE",IF(AND(AE238="C",AF238="NC"),"UTILIZOU O PDA CORRETAMENTE. NÃO HÁ FOTOS DE TODAS AS ETAPAS",IF(AND(AE238="NC",AF238="NC"),"NÃO UTILIZOU O PDA",IF(AND(AE238="NA",AF238="NA"),"NÃO AVALIADO POR FALHA DE SINCRONISMO"))))</f>
        <v>UTILIZOU O PDA CORRETAMENTE</v>
      </c>
      <c r="AH238" s="9" t="s">
        <v>60</v>
      </c>
      <c r="AI238" s="149" t="str">
        <f>E238</f>
        <v>SÃO PAULO</v>
      </c>
      <c r="AJ238" s="150" t="s">
        <v>6</v>
      </c>
    </row>
    <row r="239" spans="1:36" ht="30" customHeight="1">
      <c r="A239" s="162" t="s">
        <v>201</v>
      </c>
      <c r="B239" s="176">
        <v>2619183383</v>
      </c>
      <c r="C239" s="176" t="s">
        <v>142</v>
      </c>
      <c r="D239" s="176" t="s">
        <v>68</v>
      </c>
      <c r="E239" s="176" t="s">
        <v>5</v>
      </c>
      <c r="F239" s="176" t="s">
        <v>1534</v>
      </c>
      <c r="G239" s="176">
        <v>92</v>
      </c>
      <c r="H239" s="176"/>
      <c r="I239" s="176" t="s">
        <v>301</v>
      </c>
      <c r="J239" s="176" t="s">
        <v>2148</v>
      </c>
      <c r="K239" s="176"/>
      <c r="L239" s="204">
        <v>46331.461111111108</v>
      </c>
      <c r="M239" s="204">
        <v>46331.490277777775</v>
      </c>
      <c r="N239" s="176" t="s">
        <v>2149</v>
      </c>
      <c r="O239" s="155" t="s">
        <v>207</v>
      </c>
      <c r="P239" s="90"/>
      <c r="Q239" s="144" t="s">
        <v>207</v>
      </c>
      <c r="R239" s="90"/>
      <c r="S239" s="144" t="s">
        <v>207</v>
      </c>
      <c r="T239" s="90"/>
      <c r="U239" s="144" t="s">
        <v>207</v>
      </c>
      <c r="V239" s="90"/>
      <c r="W239" s="144" t="s">
        <v>207</v>
      </c>
      <c r="X239" s="90"/>
      <c r="Y239" s="144" t="s">
        <v>207</v>
      </c>
      <c r="Z239" s="90"/>
      <c r="AA239" s="144" t="s">
        <v>207</v>
      </c>
      <c r="AB239" s="62"/>
      <c r="AC239" s="144" t="s">
        <v>207</v>
      </c>
      <c r="AD239" s="62"/>
      <c r="AE239" s="144" t="s">
        <v>207</v>
      </c>
      <c r="AF239" s="196" t="str">
        <f>IF(AND(O239="",Q239="",S239="",U239="",W239="",Y239="",AA239="",AC239=""),"",
IF(OR(    AND(O239&lt;&gt;"NA",O239&lt;&gt;"C",O239&lt;&gt;"NC",O239&lt;&gt;"SF",O239&lt;&gt;""),
    AND(Q239&lt;&gt;"NA",Q239&lt;&gt;"C",Q239&lt;&gt;"NC",Q239&lt;&gt;"SF",Q239&lt;&gt;""),
    AND(S239&lt;&gt;"NA",S239&lt;&gt;"C",S239&lt;&gt;"NC",S239&lt;&gt;"SF",S239&lt;&gt;""),
    AND(U239&lt;&gt;"NA",U239&lt;&gt;"C",U239&lt;&gt;"NC",U239&lt;&gt;"SF",U239&lt;&gt;""),
    AND(W239&lt;&gt;"NA",W239&lt;&gt;"C",W239&lt;&gt;"NC",W239&lt;&gt;"SF",W239&lt;&gt;""),
    AND(Y239&lt;&gt;"NA",Y239&lt;&gt;"C",Y239&lt;&gt;"NC",Y239&lt;&gt;"SF",Y239&lt;&gt;""),
    AND(AA239&lt;&gt;"NA",AA239&lt;&gt;"C",AA239&lt;&gt;"NC",AA239&lt;&gt;"SF",AA239&lt;&gt;""),
    AND(AC239&lt;&gt;"NA",AC239&lt;&gt;"C",AC239&lt;&gt;"NC",AC239&lt;&gt;"SF",AC239&lt;&gt;"")
),"FALSO",
IF(AND(O239="NA",Q239="NA",S239="NA",U239="NA",W239="NA",Y239="NA",AA239="NA",AC239="NA"),"NA",
IF(OR(O239="NC",Q239="NC",S239="NC",U239="NC",W239="NC",Y239="NC",AA239="NC",AC239="NC",
       O239="SF",Q239="SF",S239="SF",U239="SF",W239="SF",Y239="SF",AA239="SF",AC239="SF"),"NC",
IF(SUM(IF(O239="C",1,0),IF(Q239="C",1,0),IF(S239="C",1,0),IF(U239="C",1,0),IF(W239="C",1,0),IF(Y239="C",1,0),IF(AA239="C",1,0),IF(AC239="C",1,0))=1,"C","C")))))</f>
        <v>C</v>
      </c>
      <c r="AG239" s="93" t="str">
        <f>IF(AND(AE239="C",AF239="C"),"UTILIZOU O PDA CORRETAMENTE",IF(AND(AE239="C",AF239="NC"),"UTILIZOU O PDA CORRETAMENTE. NÃO HÁ FOTOS DE TODAS AS ETAPAS",IF(AND(AE239="NC",AF239="NC"),"NÃO UTILIZOU O PDA",IF(AND(AE239="NA",AF239="NA"),"NÃO AVALIADO POR FALHA DE SINCRONISMO"))))</f>
        <v>UTILIZOU O PDA CORRETAMENTE</v>
      </c>
      <c r="AH239" s="9" t="s">
        <v>60</v>
      </c>
      <c r="AI239" s="149" t="str">
        <f>E239</f>
        <v>SÃO PAULO</v>
      </c>
      <c r="AJ239" s="150" t="s">
        <v>6</v>
      </c>
    </row>
    <row r="240" spans="1:36" ht="30" customHeight="1">
      <c r="A240" s="162" t="s">
        <v>201</v>
      </c>
      <c r="B240" s="176">
        <v>2619987564</v>
      </c>
      <c r="C240" s="176" t="s">
        <v>141</v>
      </c>
      <c r="D240" s="176" t="s">
        <v>68</v>
      </c>
      <c r="E240" s="176" t="s">
        <v>5</v>
      </c>
      <c r="F240" s="176" t="s">
        <v>1534</v>
      </c>
      <c r="G240" s="176">
        <v>72</v>
      </c>
      <c r="H240" s="176" t="s">
        <v>217</v>
      </c>
      <c r="I240" s="176" t="s">
        <v>301</v>
      </c>
      <c r="J240" s="176" t="s">
        <v>2150</v>
      </c>
      <c r="K240" s="176" t="s">
        <v>217</v>
      </c>
      <c r="L240" s="204">
        <v>46154.621527777781</v>
      </c>
      <c r="M240" s="204">
        <v>46154.652083333334</v>
      </c>
      <c r="N240" s="176" t="s">
        <v>2156</v>
      </c>
      <c r="O240" s="155" t="s">
        <v>207</v>
      </c>
      <c r="P240" s="90"/>
      <c r="Q240" s="144" t="s">
        <v>207</v>
      </c>
      <c r="R240" s="90"/>
      <c r="S240" s="144" t="s">
        <v>207</v>
      </c>
      <c r="T240" s="90"/>
      <c r="U240" s="144" t="s">
        <v>207</v>
      </c>
      <c r="V240" s="90"/>
      <c r="W240" s="144" t="s">
        <v>207</v>
      </c>
      <c r="X240" s="90"/>
      <c r="Y240" s="144" t="s">
        <v>207</v>
      </c>
      <c r="Z240" s="90"/>
      <c r="AA240" s="144" t="s">
        <v>207</v>
      </c>
      <c r="AB240" s="62"/>
      <c r="AC240" s="144" t="s">
        <v>231</v>
      </c>
      <c r="AD240" s="62" t="s">
        <v>388</v>
      </c>
      <c r="AE240" s="144" t="s">
        <v>207</v>
      </c>
      <c r="AF240" s="196" t="str">
        <f>IF(AND(O240="",Q240="",S240="",U240="",W240="",Y240="",AA240="",AC240=""),"",
IF(OR(    AND(O240&lt;&gt;"NA",O240&lt;&gt;"C",O240&lt;&gt;"NC",O240&lt;&gt;"SF",O240&lt;&gt;""),
    AND(Q240&lt;&gt;"NA",Q240&lt;&gt;"C",Q240&lt;&gt;"NC",Q240&lt;&gt;"SF",Q240&lt;&gt;""),
    AND(S240&lt;&gt;"NA",S240&lt;&gt;"C",S240&lt;&gt;"NC",S240&lt;&gt;"SF",S240&lt;&gt;""),
    AND(U240&lt;&gt;"NA",U240&lt;&gt;"C",U240&lt;&gt;"NC",U240&lt;&gt;"SF",U240&lt;&gt;""),
    AND(W240&lt;&gt;"NA",W240&lt;&gt;"C",W240&lt;&gt;"NC",W240&lt;&gt;"SF",W240&lt;&gt;""),
    AND(Y240&lt;&gt;"NA",Y240&lt;&gt;"C",Y240&lt;&gt;"NC",Y240&lt;&gt;"SF",Y240&lt;&gt;""),
    AND(AA240&lt;&gt;"NA",AA240&lt;&gt;"C",AA240&lt;&gt;"NC",AA240&lt;&gt;"SF",AA240&lt;&gt;""),
    AND(AC240&lt;&gt;"NA",AC240&lt;&gt;"C",AC240&lt;&gt;"NC",AC240&lt;&gt;"SF",AC240&lt;&gt;"")
),"FALSO",
IF(AND(O240="NA",Q240="NA",S240="NA",U240="NA",W240="NA",Y240="NA",AA240="NA",AC240="NA"),"NA",
IF(OR(O240="NC",Q240="NC",S240="NC",U240="NC",W240="NC",Y240="NC",AA240="NC",AC240="NC",
       O240="SF",Q240="SF",S240="SF",U240="SF",W240="SF",Y240="SF",AA240="SF",AC240="SF"),"NC",
IF(SUM(IF(O240="C",1,0),IF(Q240="C",1,0),IF(S240="C",1,0),IF(U240="C",1,0),IF(W240="C",1,0),IF(Y240="C",1,0),IF(AA240="C",1,0),IF(AC240="C",1,0))=1,"C","C")))))</f>
        <v>NC</v>
      </c>
      <c r="AG240" s="93" t="str">
        <f>IF(AND(AE240="C",AF240="C"),"UTILIZOU O PDA CORRETAMENTE",IF(AND(AE240="C",AF240="NC"),"UTILIZOU O PDA CORRETAMENTE. NÃO HÁ FOTOS DE TODAS AS ETAPAS",IF(AND(AE240="NC",AF240="NC"),"NÃO UTILIZOU O PDA",IF(AND(AE240="NA",AF240="NA"),"NÃO AVALIADO POR FALHA DE SINCRONISMO"))))</f>
        <v>UTILIZOU O PDA CORRETAMENTE. NÃO HÁ FOTOS DE TODAS AS ETAPAS</v>
      </c>
      <c r="AH240" s="9"/>
      <c r="AI240" s="149" t="str">
        <f>E240</f>
        <v>SÃO PAULO</v>
      </c>
      <c r="AJ240" s="150" t="s">
        <v>6</v>
      </c>
    </row>
    <row r="241" spans="1:36" ht="30" customHeight="1">
      <c r="A241" s="162" t="s">
        <v>201</v>
      </c>
      <c r="B241" s="176">
        <v>2619986228</v>
      </c>
      <c r="C241" s="176" t="s">
        <v>141</v>
      </c>
      <c r="D241" s="176" t="s">
        <v>68</v>
      </c>
      <c r="E241" s="176" t="s">
        <v>5</v>
      </c>
      <c r="F241" s="176" t="s">
        <v>1534</v>
      </c>
      <c r="G241" s="176">
        <v>22</v>
      </c>
      <c r="H241" s="176" t="s">
        <v>203</v>
      </c>
      <c r="I241" s="176" t="s">
        <v>301</v>
      </c>
      <c r="J241" s="176" t="s">
        <v>2150</v>
      </c>
      <c r="K241" s="176" t="s">
        <v>217</v>
      </c>
      <c r="L241" s="204">
        <v>46155.382638888892</v>
      </c>
      <c r="M241" s="204">
        <v>46155.405555555553</v>
      </c>
      <c r="N241" s="176" t="s">
        <v>2156</v>
      </c>
      <c r="O241" s="155" t="s">
        <v>207</v>
      </c>
      <c r="P241" s="90"/>
      <c r="Q241" s="144" t="s">
        <v>207</v>
      </c>
      <c r="R241" s="90"/>
      <c r="S241" s="144" t="s">
        <v>207</v>
      </c>
      <c r="T241" s="90"/>
      <c r="U241" s="144" t="s">
        <v>207</v>
      </c>
      <c r="V241" s="90"/>
      <c r="W241" s="144" t="s">
        <v>207</v>
      </c>
      <c r="X241" s="90"/>
      <c r="Y241" s="144" t="s">
        <v>207</v>
      </c>
      <c r="Z241" s="90"/>
      <c r="AA241" s="144" t="s">
        <v>207</v>
      </c>
      <c r="AB241" s="62"/>
      <c r="AC241" s="144" t="s">
        <v>207</v>
      </c>
      <c r="AD241" s="62"/>
      <c r="AE241" s="144" t="s">
        <v>207</v>
      </c>
      <c r="AF241" s="196" t="str">
        <f>IF(AND(O241="",Q241="",S241="",U241="",W241="",Y241="",AA241="",AC241=""),"",
IF(OR(    AND(O241&lt;&gt;"NA",O241&lt;&gt;"C",O241&lt;&gt;"NC",O241&lt;&gt;"SF",O241&lt;&gt;""),
    AND(Q241&lt;&gt;"NA",Q241&lt;&gt;"C",Q241&lt;&gt;"NC",Q241&lt;&gt;"SF",Q241&lt;&gt;""),
    AND(S241&lt;&gt;"NA",S241&lt;&gt;"C",S241&lt;&gt;"NC",S241&lt;&gt;"SF",S241&lt;&gt;""),
    AND(U241&lt;&gt;"NA",U241&lt;&gt;"C",U241&lt;&gt;"NC",U241&lt;&gt;"SF",U241&lt;&gt;""),
    AND(W241&lt;&gt;"NA",W241&lt;&gt;"C",W241&lt;&gt;"NC",W241&lt;&gt;"SF",W241&lt;&gt;""),
    AND(Y241&lt;&gt;"NA",Y241&lt;&gt;"C",Y241&lt;&gt;"NC",Y241&lt;&gt;"SF",Y241&lt;&gt;""),
    AND(AA241&lt;&gt;"NA",AA241&lt;&gt;"C",AA241&lt;&gt;"NC",AA241&lt;&gt;"SF",AA241&lt;&gt;""),
    AND(AC241&lt;&gt;"NA",AC241&lt;&gt;"C",AC241&lt;&gt;"NC",AC241&lt;&gt;"SF",AC241&lt;&gt;"")
),"FALSO",
IF(AND(O241="NA",Q241="NA",S241="NA",U241="NA",W241="NA",Y241="NA",AA241="NA",AC241="NA"),"NA",
IF(OR(O241="NC",Q241="NC",S241="NC",U241="NC",W241="NC",Y241="NC",AA241="NC",AC241="NC",
       O241="SF",Q241="SF",S241="SF",U241="SF",W241="SF",Y241="SF",AA241="SF",AC241="SF"),"NC",
IF(SUM(IF(O241="C",1,0),IF(Q241="C",1,0),IF(S241="C",1,0),IF(U241="C",1,0),IF(W241="C",1,0),IF(Y241="C",1,0),IF(AA241="C",1,0),IF(AC241="C",1,0))=1,"C","C")))))</f>
        <v>C</v>
      </c>
      <c r="AG241" s="93" t="str">
        <f>IF(AND(AE241="C",AF241="C"),"UTILIZOU O PDA CORRETAMENTE",IF(AND(AE241="C",AF241="NC"),"UTILIZOU O PDA CORRETAMENTE. NÃO HÁ FOTOS DE TODAS AS ETAPAS",IF(AND(AE241="NC",AF241="NC"),"NÃO UTILIZOU O PDA",IF(AND(AE241="NA",AF241="NA"),"NÃO AVALIADO POR FALHA DE SINCRONISMO"))))</f>
        <v>UTILIZOU O PDA CORRETAMENTE</v>
      </c>
      <c r="AH241" s="9"/>
      <c r="AI241" s="149" t="str">
        <f>E241</f>
        <v>SÃO PAULO</v>
      </c>
      <c r="AJ241" s="150" t="s">
        <v>6</v>
      </c>
    </row>
    <row r="242" spans="1:36" ht="30" customHeight="1">
      <c r="A242" s="162" t="s">
        <v>201</v>
      </c>
      <c r="B242" s="176">
        <v>2618738080</v>
      </c>
      <c r="C242" s="176" t="s">
        <v>141</v>
      </c>
      <c r="D242" s="176" t="s">
        <v>68</v>
      </c>
      <c r="E242" s="176" t="s">
        <v>5</v>
      </c>
      <c r="F242" s="176" t="s">
        <v>1236</v>
      </c>
      <c r="G242" s="176">
        <v>124</v>
      </c>
      <c r="H242" s="176" t="s">
        <v>217</v>
      </c>
      <c r="I242" s="176" t="s">
        <v>353</v>
      </c>
      <c r="J242" s="176" t="s">
        <v>2150</v>
      </c>
      <c r="K242" s="176" t="s">
        <v>2224</v>
      </c>
      <c r="L242" s="204">
        <v>46147.611111111109</v>
      </c>
      <c r="M242" s="204">
        <v>46147.614583333336</v>
      </c>
      <c r="N242" s="176" t="s">
        <v>2149</v>
      </c>
      <c r="O242" s="155" t="s">
        <v>62</v>
      </c>
      <c r="P242" s="90"/>
      <c r="Q242" s="144" t="s">
        <v>62</v>
      </c>
      <c r="R242" s="90"/>
      <c r="S242" s="144" t="s">
        <v>62</v>
      </c>
      <c r="T242" s="90"/>
      <c r="U242" s="144" t="s">
        <v>62</v>
      </c>
      <c r="V242" s="90"/>
      <c r="W242" s="144" t="s">
        <v>62</v>
      </c>
      <c r="X242" s="90"/>
      <c r="Y242" s="144" t="s">
        <v>62</v>
      </c>
      <c r="Z242" s="90"/>
      <c r="AA242" s="144" t="s">
        <v>62</v>
      </c>
      <c r="AB242" s="62"/>
      <c r="AC242" s="144" t="s">
        <v>62</v>
      </c>
      <c r="AD242" s="62"/>
      <c r="AE242" s="144" t="s">
        <v>62</v>
      </c>
      <c r="AF242" s="196" t="str">
        <f>IF(AND(O242="",Q242="",S242="",U242="",W242="",Y242="",AA242="",AC242=""),"",
IF(OR(    AND(O242&lt;&gt;"NA",O242&lt;&gt;"C",O242&lt;&gt;"NC",O242&lt;&gt;"SF",O242&lt;&gt;""),
    AND(Q242&lt;&gt;"NA",Q242&lt;&gt;"C",Q242&lt;&gt;"NC",Q242&lt;&gt;"SF",Q242&lt;&gt;""),
    AND(S242&lt;&gt;"NA",S242&lt;&gt;"C",S242&lt;&gt;"NC",S242&lt;&gt;"SF",S242&lt;&gt;""),
    AND(U242&lt;&gt;"NA",U242&lt;&gt;"C",U242&lt;&gt;"NC",U242&lt;&gt;"SF",U242&lt;&gt;""),
    AND(W242&lt;&gt;"NA",W242&lt;&gt;"C",W242&lt;&gt;"NC",W242&lt;&gt;"SF",W242&lt;&gt;""),
    AND(Y242&lt;&gt;"NA",Y242&lt;&gt;"C",Y242&lt;&gt;"NC",Y242&lt;&gt;"SF",Y242&lt;&gt;""),
    AND(AA242&lt;&gt;"NA",AA242&lt;&gt;"C",AA242&lt;&gt;"NC",AA242&lt;&gt;"SF",AA242&lt;&gt;""),
    AND(AC242&lt;&gt;"NA",AC242&lt;&gt;"C",AC242&lt;&gt;"NC",AC242&lt;&gt;"SF",AC242&lt;&gt;"")
),"FALSO",
IF(AND(O242="NA",Q242="NA",S242="NA",U242="NA",W242="NA",Y242="NA",AA242="NA",AC242="NA"),"NA",
IF(OR(O242="NC",Q242="NC",S242="NC",U242="NC",W242="NC",Y242="NC",AA242="NC",AC242="NC",
       O242="SF",Q242="SF",S242="SF",U242="SF",W242="SF",Y242="SF",AA242="SF",AC242="SF"),"NC",
IF(SUM(IF(O242="C",1,0),IF(Q242="C",1,0),IF(S242="C",1,0),IF(U242="C",1,0),IF(W242="C",1,0),IF(Y242="C",1,0),IF(AA242="C",1,0),IF(AC242="C",1,0))=1,"C","C")))))</f>
        <v>NA</v>
      </c>
      <c r="AG242" s="93" t="str">
        <f>IF(AND(AE242="C",AF242="C"),"UTILIZOU O PDA CORRETAMENTE",IF(AND(AE242="C",AF242="NC"),"UTILIZOU O PDA CORRETAMENTE. NÃO HÁ FOTOS DE TODAS AS ETAPAS",IF(AND(AE242="NC",AF242="NC"),"NÃO UTILIZOU O PDA",IF(AND(AE242="NA",AF242="NA"),"NÃO AVALIADO POR FALHA DE SINCRONISMO"))))</f>
        <v>NÃO AVALIADO POR FALHA DE SINCRONISMO</v>
      </c>
      <c r="AH242" s="9"/>
      <c r="AI242" s="149" t="str">
        <f>E242</f>
        <v>SÃO PAULO</v>
      </c>
      <c r="AJ242" s="150" t="s">
        <v>6</v>
      </c>
    </row>
    <row r="243" spans="1:36" ht="30" customHeight="1">
      <c r="A243" s="162" t="s">
        <v>201</v>
      </c>
      <c r="B243" s="176">
        <v>2620326704</v>
      </c>
      <c r="C243" s="176" t="s">
        <v>139</v>
      </c>
      <c r="D243" s="176" t="s">
        <v>68</v>
      </c>
      <c r="E243" s="176" t="s">
        <v>5</v>
      </c>
      <c r="F243" s="176" t="s">
        <v>1236</v>
      </c>
      <c r="G243" s="176">
        <v>12</v>
      </c>
      <c r="H243" s="176" t="s">
        <v>217</v>
      </c>
      <c r="I243" s="176" t="s">
        <v>254</v>
      </c>
      <c r="J243" s="176" t="s">
        <v>2150</v>
      </c>
      <c r="K243" s="176" t="s">
        <v>217</v>
      </c>
      <c r="L243" s="204">
        <v>46157.520138888889</v>
      </c>
      <c r="M243" s="204">
        <v>46157.536111111112</v>
      </c>
      <c r="N243" s="176" t="s">
        <v>2151</v>
      </c>
      <c r="O243" s="155" t="s">
        <v>207</v>
      </c>
      <c r="P243" s="90"/>
      <c r="Q243" s="144" t="s">
        <v>207</v>
      </c>
      <c r="R243" s="90"/>
      <c r="S243" s="144" t="s">
        <v>207</v>
      </c>
      <c r="T243" s="90"/>
      <c r="U243" s="144" t="s">
        <v>207</v>
      </c>
      <c r="V243" s="90"/>
      <c r="W243" s="144" t="s">
        <v>207</v>
      </c>
      <c r="X243" s="90"/>
      <c r="Y243" s="144" t="s">
        <v>207</v>
      </c>
      <c r="Z243" s="90"/>
      <c r="AA243" s="144" t="s">
        <v>207</v>
      </c>
      <c r="AB243" s="62"/>
      <c r="AC243" s="144" t="s">
        <v>207</v>
      </c>
      <c r="AD243" s="62"/>
      <c r="AE243" s="144" t="s">
        <v>207</v>
      </c>
      <c r="AF243" s="196" t="str">
        <f>IF(AND(O243="",Q243="",S243="",U243="",W243="",Y243="",AA243="",AC243=""),"",
IF(OR(    AND(O243&lt;&gt;"NA",O243&lt;&gt;"C",O243&lt;&gt;"NC",O243&lt;&gt;"SF",O243&lt;&gt;""),
    AND(Q243&lt;&gt;"NA",Q243&lt;&gt;"C",Q243&lt;&gt;"NC",Q243&lt;&gt;"SF",Q243&lt;&gt;""),
    AND(S243&lt;&gt;"NA",S243&lt;&gt;"C",S243&lt;&gt;"NC",S243&lt;&gt;"SF",S243&lt;&gt;""),
    AND(U243&lt;&gt;"NA",U243&lt;&gt;"C",U243&lt;&gt;"NC",U243&lt;&gt;"SF",U243&lt;&gt;""),
    AND(W243&lt;&gt;"NA",W243&lt;&gt;"C",W243&lt;&gt;"NC",W243&lt;&gt;"SF",W243&lt;&gt;""),
    AND(Y243&lt;&gt;"NA",Y243&lt;&gt;"C",Y243&lt;&gt;"NC",Y243&lt;&gt;"SF",Y243&lt;&gt;""),
    AND(AA243&lt;&gt;"NA",AA243&lt;&gt;"C",AA243&lt;&gt;"NC",AA243&lt;&gt;"SF",AA243&lt;&gt;""),
    AND(AC243&lt;&gt;"NA",AC243&lt;&gt;"C",AC243&lt;&gt;"NC",AC243&lt;&gt;"SF",AC243&lt;&gt;"")
),"FALSO",
IF(AND(O243="NA",Q243="NA",S243="NA",U243="NA",W243="NA",Y243="NA",AA243="NA",AC243="NA"),"NA",
IF(OR(O243="NC",Q243="NC",S243="NC",U243="NC",W243="NC",Y243="NC",AA243="NC",AC243="NC",
       O243="SF",Q243="SF",S243="SF",U243="SF",W243="SF",Y243="SF",AA243="SF",AC243="SF"),"NC",
IF(SUM(IF(O243="C",1,0),IF(Q243="C",1,0),IF(S243="C",1,0),IF(U243="C",1,0),IF(W243="C",1,0),IF(Y243="C",1,0),IF(AA243="C",1,0),IF(AC243="C",1,0))=1,"C","C")))))</f>
        <v>C</v>
      </c>
      <c r="AG243" s="93" t="str">
        <f>IF(AND(AE243="C",AF243="C"),"UTILIZOU O PDA CORRETAMENTE",IF(AND(AE243="C",AF243="NC"),"UTILIZOU O PDA CORRETAMENTE. NÃO HÁ FOTOS DE TODAS AS ETAPAS",IF(AND(AE243="NC",AF243="NC"),"NÃO UTILIZOU O PDA",IF(AND(AE243="NA",AF243="NA"),"NÃO AVALIADO POR FALHA DE SINCRONISMO"))))</f>
        <v>UTILIZOU O PDA CORRETAMENTE</v>
      </c>
      <c r="AH243" s="9" t="s">
        <v>60</v>
      </c>
      <c r="AI243" s="149" t="str">
        <f>E243</f>
        <v>SÃO PAULO</v>
      </c>
      <c r="AJ243" s="150" t="s">
        <v>6</v>
      </c>
    </row>
    <row r="244" spans="1:36" ht="30" customHeight="1">
      <c r="A244" s="162" t="s">
        <v>201</v>
      </c>
      <c r="B244" s="176">
        <v>2693124026</v>
      </c>
      <c r="C244" s="176" t="s">
        <v>141</v>
      </c>
      <c r="D244" s="176" t="s">
        <v>68</v>
      </c>
      <c r="E244" s="176" t="s">
        <v>5</v>
      </c>
      <c r="F244" s="176" t="s">
        <v>651</v>
      </c>
      <c r="G244" s="176">
        <v>32</v>
      </c>
      <c r="H244" s="176"/>
      <c r="I244" s="176" t="s">
        <v>261</v>
      </c>
      <c r="J244" s="176" t="s">
        <v>2150</v>
      </c>
      <c r="K244" s="176"/>
      <c r="L244" s="204">
        <v>46155.429166666669</v>
      </c>
      <c r="M244" s="204">
        <v>46155.434027777781</v>
      </c>
      <c r="N244" s="176" t="s">
        <v>2156</v>
      </c>
      <c r="O244" s="155" t="s">
        <v>207</v>
      </c>
      <c r="P244" s="90"/>
      <c r="Q244" s="144" t="s">
        <v>207</v>
      </c>
      <c r="R244" s="90"/>
      <c r="S244" s="144" t="s">
        <v>207</v>
      </c>
      <c r="T244" s="90"/>
      <c r="U244" s="144" t="s">
        <v>207</v>
      </c>
      <c r="V244" s="90"/>
      <c r="W244" s="144" t="s">
        <v>207</v>
      </c>
      <c r="X244" s="90"/>
      <c r="Y244" s="144" t="s">
        <v>207</v>
      </c>
      <c r="Z244" s="90"/>
      <c r="AA244" s="144" t="s">
        <v>207</v>
      </c>
      <c r="AB244" s="62"/>
      <c r="AC244" s="144" t="s">
        <v>207</v>
      </c>
      <c r="AD244" s="62"/>
      <c r="AE244" s="144" t="s">
        <v>207</v>
      </c>
      <c r="AF244" s="196" t="str">
        <f>IF(AND(O244="",Q244="",S244="",U244="",W244="",Y244="",AA244="",AC244=""),"",
IF(OR(    AND(O244&lt;&gt;"NA",O244&lt;&gt;"C",O244&lt;&gt;"NC",O244&lt;&gt;"SF",O244&lt;&gt;""),
    AND(Q244&lt;&gt;"NA",Q244&lt;&gt;"C",Q244&lt;&gt;"NC",Q244&lt;&gt;"SF",Q244&lt;&gt;""),
    AND(S244&lt;&gt;"NA",S244&lt;&gt;"C",S244&lt;&gt;"NC",S244&lt;&gt;"SF",S244&lt;&gt;""),
    AND(U244&lt;&gt;"NA",U244&lt;&gt;"C",U244&lt;&gt;"NC",U244&lt;&gt;"SF",U244&lt;&gt;""),
    AND(W244&lt;&gt;"NA",W244&lt;&gt;"C",W244&lt;&gt;"NC",W244&lt;&gt;"SF",W244&lt;&gt;""),
    AND(Y244&lt;&gt;"NA",Y244&lt;&gt;"C",Y244&lt;&gt;"NC",Y244&lt;&gt;"SF",Y244&lt;&gt;""),
    AND(AA244&lt;&gt;"NA",AA244&lt;&gt;"C",AA244&lt;&gt;"NC",AA244&lt;&gt;"SF",AA244&lt;&gt;""),
    AND(AC244&lt;&gt;"NA",AC244&lt;&gt;"C",AC244&lt;&gt;"NC",AC244&lt;&gt;"SF",AC244&lt;&gt;"")
),"FALSO",
IF(AND(O244="NA",Q244="NA",S244="NA",U244="NA",W244="NA",Y244="NA",AA244="NA",AC244="NA"),"NA",
IF(OR(O244="NC",Q244="NC",S244="NC",U244="NC",W244="NC",Y244="NC",AA244="NC",AC244="NC",
       O244="SF",Q244="SF",S244="SF",U244="SF",W244="SF",Y244="SF",AA244="SF",AC244="SF"),"NC",
IF(SUM(IF(O244="C",1,0),IF(Q244="C",1,0),IF(S244="C",1,0),IF(U244="C",1,0),IF(W244="C",1,0),IF(Y244="C",1,0),IF(AA244="C",1,0),IF(AC244="C",1,0))=1,"C","C")))))</f>
        <v>C</v>
      </c>
      <c r="AG244" s="93" t="str">
        <f>IF(AND(AE244="C",AF244="C"),"UTILIZOU O PDA CORRETAMENTE",IF(AND(AE244="C",AF244="NC"),"UTILIZOU O PDA CORRETAMENTE. NÃO HÁ FOTOS DE TODAS AS ETAPAS",IF(AND(AE244="NC",AF244="NC"),"NÃO UTILIZOU O PDA",IF(AND(AE244="NA",AF244="NA"),"NÃO AVALIADO POR FALHA DE SINCRONISMO"))))</f>
        <v>UTILIZOU O PDA CORRETAMENTE</v>
      </c>
      <c r="AH244" s="9" t="s">
        <v>39</v>
      </c>
      <c r="AI244" s="149" t="str">
        <f>E244</f>
        <v>SÃO PAULO</v>
      </c>
      <c r="AJ244" s="150" t="s">
        <v>6</v>
      </c>
    </row>
    <row r="245" spans="1:36" ht="30" customHeight="1">
      <c r="A245" s="162" t="s">
        <v>201</v>
      </c>
      <c r="B245" s="176">
        <v>2618738436</v>
      </c>
      <c r="C245" s="176" t="s">
        <v>141</v>
      </c>
      <c r="D245" s="176" t="s">
        <v>68</v>
      </c>
      <c r="E245" s="176" t="s">
        <v>5</v>
      </c>
      <c r="F245" s="176" t="s">
        <v>1235</v>
      </c>
      <c r="G245" s="176">
        <v>1</v>
      </c>
      <c r="H245" s="176"/>
      <c r="I245" s="176" t="s">
        <v>427</v>
      </c>
      <c r="J245" s="176" t="s">
        <v>2150</v>
      </c>
      <c r="K245" s="176" t="s">
        <v>2224</v>
      </c>
      <c r="L245" s="204">
        <v>46147.607638888891</v>
      </c>
      <c r="M245" s="204">
        <v>46147.615277777775</v>
      </c>
      <c r="N245" s="176" t="s">
        <v>2149</v>
      </c>
      <c r="O245" s="154" t="s">
        <v>62</v>
      </c>
      <c r="P245" s="90"/>
      <c r="Q245" s="144" t="s">
        <v>62</v>
      </c>
      <c r="R245" s="90"/>
      <c r="S245" s="144" t="s">
        <v>62</v>
      </c>
      <c r="T245" s="90"/>
      <c r="U245" s="144" t="s">
        <v>62</v>
      </c>
      <c r="V245" s="90"/>
      <c r="W245" s="144" t="s">
        <v>62</v>
      </c>
      <c r="X245" s="90"/>
      <c r="Y245" s="144" t="s">
        <v>62</v>
      </c>
      <c r="Z245" s="90"/>
      <c r="AA245" s="144" t="s">
        <v>62</v>
      </c>
      <c r="AB245" s="62"/>
      <c r="AC245" s="144" t="s">
        <v>62</v>
      </c>
      <c r="AD245" s="62"/>
      <c r="AE245" s="144" t="s">
        <v>62</v>
      </c>
      <c r="AF245" s="196" t="str">
        <f>IF(AND(O245="",Q245="",S245="",U245="",W245="",Y245="",AA245="",AC245=""),"",
IF(OR(    AND(O245&lt;&gt;"NA",O245&lt;&gt;"C",O245&lt;&gt;"NC",O245&lt;&gt;"SF",O245&lt;&gt;""),
    AND(Q245&lt;&gt;"NA",Q245&lt;&gt;"C",Q245&lt;&gt;"NC",Q245&lt;&gt;"SF",Q245&lt;&gt;""),
    AND(S245&lt;&gt;"NA",S245&lt;&gt;"C",S245&lt;&gt;"NC",S245&lt;&gt;"SF",S245&lt;&gt;""),
    AND(U245&lt;&gt;"NA",U245&lt;&gt;"C",U245&lt;&gt;"NC",U245&lt;&gt;"SF",U245&lt;&gt;""),
    AND(W245&lt;&gt;"NA",W245&lt;&gt;"C",W245&lt;&gt;"NC",W245&lt;&gt;"SF",W245&lt;&gt;""),
    AND(Y245&lt;&gt;"NA",Y245&lt;&gt;"C",Y245&lt;&gt;"NC",Y245&lt;&gt;"SF",Y245&lt;&gt;""),
    AND(AA245&lt;&gt;"NA",AA245&lt;&gt;"C",AA245&lt;&gt;"NC",AA245&lt;&gt;"SF",AA245&lt;&gt;""),
    AND(AC245&lt;&gt;"NA",AC245&lt;&gt;"C",AC245&lt;&gt;"NC",AC245&lt;&gt;"SF",AC245&lt;&gt;"")
),"FALSO",
IF(AND(O245="NA",Q245="NA",S245="NA",U245="NA",W245="NA",Y245="NA",AA245="NA",AC245="NA"),"NA",
IF(OR(O245="NC",Q245="NC",S245="NC",U245="NC",W245="NC",Y245="NC",AA245="NC",AC245="NC",
       O245="SF",Q245="SF",S245="SF",U245="SF",W245="SF",Y245="SF",AA245="SF",AC245="SF"),"NC",
IF(SUM(IF(O245="C",1,0),IF(Q245="C",1,0),IF(S245="C",1,0),IF(U245="C",1,0),IF(W245="C",1,0),IF(Y245="C",1,0),IF(AA245="C",1,0),IF(AC245="C",1,0))=1,"C","C")))))</f>
        <v>NA</v>
      </c>
      <c r="AG245" s="93" t="str">
        <f>IF(AND(AE245="C",AF245="C"),"UTILIZOU O PDA CORRETAMENTE",IF(AND(AE245="C",AF245="NC"),"UTILIZOU O PDA CORRETAMENTE. NÃO HÁ FOTOS DE TODAS AS ETAPAS",IF(AND(AE245="NC",AF245="NC"),"NÃO UTILIZOU O PDA",IF(AND(AE245="NA",AF245="NA"),"NÃO AVALIADO POR FALHA DE SINCRONISMO"))))</f>
        <v>NÃO AVALIADO POR FALHA DE SINCRONISMO</v>
      </c>
      <c r="AH245" s="9"/>
      <c r="AI245" s="149" t="str">
        <f>E245</f>
        <v>SÃO PAULO</v>
      </c>
      <c r="AJ245" s="150" t="s">
        <v>6</v>
      </c>
    </row>
    <row r="246" spans="1:36" ht="30" customHeight="1">
      <c r="A246" s="162" t="s">
        <v>201</v>
      </c>
      <c r="B246" s="176">
        <v>2617748373</v>
      </c>
      <c r="C246" s="176" t="s">
        <v>142</v>
      </c>
      <c r="D246" s="176" t="s">
        <v>68</v>
      </c>
      <c r="E246" s="176" t="s">
        <v>5</v>
      </c>
      <c r="F246" s="176" t="s">
        <v>2225</v>
      </c>
      <c r="G246" s="176">
        <v>132</v>
      </c>
      <c r="H246" s="176" t="s">
        <v>217</v>
      </c>
      <c r="I246" s="176" t="s">
        <v>268</v>
      </c>
      <c r="J246" s="176" t="s">
        <v>2148</v>
      </c>
      <c r="K246" s="176" t="s">
        <v>2177</v>
      </c>
      <c r="L246" s="204">
        <v>46027.333333333336</v>
      </c>
      <c r="M246" s="204">
        <v>46027.334027777775</v>
      </c>
      <c r="N246" s="176" t="s">
        <v>2151</v>
      </c>
      <c r="O246" s="155" t="s">
        <v>62</v>
      </c>
      <c r="P246" s="90"/>
      <c r="Q246" s="144" t="s">
        <v>62</v>
      </c>
      <c r="R246" s="90"/>
      <c r="S246" s="144" t="s">
        <v>62</v>
      </c>
      <c r="T246" s="90"/>
      <c r="U246" s="144" t="s">
        <v>62</v>
      </c>
      <c r="V246" s="90"/>
      <c r="W246" s="144" t="s">
        <v>62</v>
      </c>
      <c r="X246" s="90"/>
      <c r="Y246" s="144" t="s">
        <v>62</v>
      </c>
      <c r="Z246" s="90"/>
      <c r="AA246" s="144" t="s">
        <v>62</v>
      </c>
      <c r="AB246" s="62"/>
      <c r="AC246" s="144" t="s">
        <v>62</v>
      </c>
      <c r="AD246" s="62"/>
      <c r="AE246" s="144" t="s">
        <v>62</v>
      </c>
      <c r="AF246" s="196" t="str">
        <f>IF(AND(O246="",Q246="",S246="",U246="",W246="",Y246="",AA246="",AC246=""),"",
IF(OR(    AND(O246&lt;&gt;"NA",O246&lt;&gt;"C",O246&lt;&gt;"NC",O246&lt;&gt;"SF",O246&lt;&gt;""),
    AND(Q246&lt;&gt;"NA",Q246&lt;&gt;"C",Q246&lt;&gt;"NC",Q246&lt;&gt;"SF",Q246&lt;&gt;""),
    AND(S246&lt;&gt;"NA",S246&lt;&gt;"C",S246&lt;&gt;"NC",S246&lt;&gt;"SF",S246&lt;&gt;""),
    AND(U246&lt;&gt;"NA",U246&lt;&gt;"C",U246&lt;&gt;"NC",U246&lt;&gt;"SF",U246&lt;&gt;""),
    AND(W246&lt;&gt;"NA",W246&lt;&gt;"C",W246&lt;&gt;"NC",W246&lt;&gt;"SF",W246&lt;&gt;""),
    AND(Y246&lt;&gt;"NA",Y246&lt;&gt;"C",Y246&lt;&gt;"NC",Y246&lt;&gt;"SF",Y246&lt;&gt;""),
    AND(AA246&lt;&gt;"NA",AA246&lt;&gt;"C",AA246&lt;&gt;"NC",AA246&lt;&gt;"SF",AA246&lt;&gt;""),
    AND(AC246&lt;&gt;"NA",AC246&lt;&gt;"C",AC246&lt;&gt;"NC",AC246&lt;&gt;"SF",AC246&lt;&gt;"")
),"FALSO",
IF(AND(O246="NA",Q246="NA",S246="NA",U246="NA",W246="NA",Y246="NA",AA246="NA",AC246="NA"),"NA",
IF(OR(O246="NC",Q246="NC",S246="NC",U246="NC",W246="NC",Y246="NC",AA246="NC",AC246="NC",
       O246="SF",Q246="SF",S246="SF",U246="SF",W246="SF",Y246="SF",AA246="SF",AC246="SF"),"NC",
IF(SUM(IF(O246="C",1,0),IF(Q246="C",1,0),IF(S246="C",1,0),IF(U246="C",1,0),IF(W246="C",1,0),IF(Y246="C",1,0),IF(AA246="C",1,0),IF(AC246="C",1,0))=1,"C","C")))))</f>
        <v>NA</v>
      </c>
      <c r="AG246" s="93" t="str">
        <f>IF(AND(AE246="C",AF246="C"),"UTILIZOU O PDA CORRETAMENTE",IF(AND(AE246="C",AF246="NC"),"UTILIZOU O PDA CORRETAMENTE. NÃO HÁ FOTOS DE TODAS AS ETAPAS",IF(AND(AE246="NC",AF246="NC"),"NÃO UTILIZOU O PDA",IF(AND(AE246="NA",AF246="NA"),"NÃO AVALIADO POR FALHA DE SINCRONISMO"))))</f>
        <v>NÃO AVALIADO POR FALHA DE SINCRONISMO</v>
      </c>
      <c r="AH246" s="9" t="s">
        <v>60</v>
      </c>
      <c r="AI246" s="149" t="str">
        <f>E246</f>
        <v>SÃO PAULO</v>
      </c>
      <c r="AJ246" s="150" t="s">
        <v>6</v>
      </c>
    </row>
    <row r="247" spans="1:36" ht="30" customHeight="1">
      <c r="A247" s="162" t="s">
        <v>201</v>
      </c>
      <c r="B247" s="176">
        <v>2618030686</v>
      </c>
      <c r="C247" s="176" t="s">
        <v>141</v>
      </c>
      <c r="D247" s="176" t="s">
        <v>68</v>
      </c>
      <c r="E247" s="176" t="s">
        <v>5</v>
      </c>
      <c r="F247" s="176" t="s">
        <v>646</v>
      </c>
      <c r="G247" s="176">
        <v>396</v>
      </c>
      <c r="H247" s="176" t="s">
        <v>217</v>
      </c>
      <c r="I247" s="176" t="s">
        <v>223</v>
      </c>
      <c r="J247" s="176" t="s">
        <v>2150</v>
      </c>
      <c r="K247" s="176" t="s">
        <v>217</v>
      </c>
      <c r="L247" s="204">
        <v>46147.344444444447</v>
      </c>
      <c r="M247" s="204">
        <v>46147.357638888891</v>
      </c>
      <c r="N247" s="176" t="s">
        <v>2149</v>
      </c>
      <c r="O247" s="155" t="s">
        <v>207</v>
      </c>
      <c r="P247" s="90"/>
      <c r="Q247" s="144" t="s">
        <v>207</v>
      </c>
      <c r="R247" s="90"/>
      <c r="S247" s="144" t="s">
        <v>207</v>
      </c>
      <c r="T247" s="90"/>
      <c r="U247" s="144" t="s">
        <v>207</v>
      </c>
      <c r="V247" s="90"/>
      <c r="W247" s="144" t="s">
        <v>207</v>
      </c>
      <c r="X247" s="90"/>
      <c r="Y247" s="144" t="s">
        <v>207</v>
      </c>
      <c r="Z247" s="90"/>
      <c r="AA247" s="144" t="s">
        <v>207</v>
      </c>
      <c r="AB247" s="62"/>
      <c r="AC247" s="144" t="s">
        <v>207</v>
      </c>
      <c r="AD247" s="62"/>
      <c r="AE247" s="144" t="s">
        <v>207</v>
      </c>
      <c r="AF247" s="196" t="str">
        <f>IF(AND(O247="",Q247="",S247="",U247="",W247="",Y247="",AA247="",AC247=""),"",
IF(OR(    AND(O247&lt;&gt;"NA",O247&lt;&gt;"C",O247&lt;&gt;"NC",O247&lt;&gt;"SF",O247&lt;&gt;""),
    AND(Q247&lt;&gt;"NA",Q247&lt;&gt;"C",Q247&lt;&gt;"NC",Q247&lt;&gt;"SF",Q247&lt;&gt;""),
    AND(S247&lt;&gt;"NA",S247&lt;&gt;"C",S247&lt;&gt;"NC",S247&lt;&gt;"SF",S247&lt;&gt;""),
    AND(U247&lt;&gt;"NA",U247&lt;&gt;"C",U247&lt;&gt;"NC",U247&lt;&gt;"SF",U247&lt;&gt;""),
    AND(W247&lt;&gt;"NA",W247&lt;&gt;"C",W247&lt;&gt;"NC",W247&lt;&gt;"SF",W247&lt;&gt;""),
    AND(Y247&lt;&gt;"NA",Y247&lt;&gt;"C",Y247&lt;&gt;"NC",Y247&lt;&gt;"SF",Y247&lt;&gt;""),
    AND(AA247&lt;&gt;"NA",AA247&lt;&gt;"C",AA247&lt;&gt;"NC",AA247&lt;&gt;"SF",AA247&lt;&gt;""),
    AND(AC247&lt;&gt;"NA",AC247&lt;&gt;"C",AC247&lt;&gt;"NC",AC247&lt;&gt;"SF",AC247&lt;&gt;"")
),"FALSO",
IF(AND(O247="NA",Q247="NA",S247="NA",U247="NA",W247="NA",Y247="NA",AA247="NA",AC247="NA"),"NA",
IF(OR(O247="NC",Q247="NC",S247="NC",U247="NC",W247="NC",Y247="NC",AA247="NC",AC247="NC",
       O247="SF",Q247="SF",S247="SF",U247="SF",W247="SF",Y247="SF",AA247="SF",AC247="SF"),"NC",
IF(SUM(IF(O247="C",1,0),IF(Q247="C",1,0),IF(S247="C",1,0),IF(U247="C",1,0),IF(W247="C",1,0),IF(Y247="C",1,0),IF(AA247="C",1,0),IF(AC247="C",1,0))=1,"C","C")))))</f>
        <v>C</v>
      </c>
      <c r="AG247" s="93" t="str">
        <f>IF(AND(AE247="C",AF247="C"),"UTILIZOU O PDA CORRETAMENTE",IF(AND(AE247="C",AF247="NC"),"UTILIZOU O PDA CORRETAMENTE. NÃO HÁ FOTOS DE TODAS AS ETAPAS",IF(AND(AE247="NC",AF247="NC"),"NÃO UTILIZOU O PDA",IF(AND(AE247="NA",AF247="NA"),"NÃO AVALIADO POR FALHA DE SINCRONISMO"))))</f>
        <v>UTILIZOU O PDA CORRETAMENTE</v>
      </c>
      <c r="AH247" s="9" t="s">
        <v>39</v>
      </c>
      <c r="AI247" s="149" t="str">
        <f>E247</f>
        <v>SÃO PAULO</v>
      </c>
      <c r="AJ247" s="150" t="s">
        <v>6</v>
      </c>
    </row>
    <row r="248" spans="1:36" ht="30" customHeight="1">
      <c r="A248" s="162" t="s">
        <v>201</v>
      </c>
      <c r="B248" s="176">
        <v>2619944847</v>
      </c>
      <c r="C248" s="176" t="s">
        <v>142</v>
      </c>
      <c r="D248" s="176" t="s">
        <v>68</v>
      </c>
      <c r="E248" s="176" t="s">
        <v>5</v>
      </c>
      <c r="F248" s="176" t="s">
        <v>646</v>
      </c>
      <c r="G248" s="176">
        <v>396</v>
      </c>
      <c r="H248" s="176" t="s">
        <v>217</v>
      </c>
      <c r="I248" s="176" t="s">
        <v>223</v>
      </c>
      <c r="J248" s="176" t="s">
        <v>2148</v>
      </c>
      <c r="K248" s="176" t="s">
        <v>2177</v>
      </c>
      <c r="L248" s="204">
        <v>46160.353472222225</v>
      </c>
      <c r="M248" s="204">
        <v>46160.356249999997</v>
      </c>
      <c r="N248" s="176" t="s">
        <v>2151</v>
      </c>
      <c r="O248" s="155" t="s">
        <v>62</v>
      </c>
      <c r="P248" s="90"/>
      <c r="Q248" s="144" t="s">
        <v>62</v>
      </c>
      <c r="R248" s="90"/>
      <c r="S248" s="144" t="s">
        <v>62</v>
      </c>
      <c r="T248" s="90"/>
      <c r="U248" s="144" t="s">
        <v>62</v>
      </c>
      <c r="V248" s="90"/>
      <c r="W248" s="144" t="s">
        <v>62</v>
      </c>
      <c r="X248" s="90"/>
      <c r="Y248" s="144" t="s">
        <v>62</v>
      </c>
      <c r="Z248" s="90"/>
      <c r="AA248" s="144" t="s">
        <v>62</v>
      </c>
      <c r="AB248" s="62"/>
      <c r="AC248" s="144" t="s">
        <v>62</v>
      </c>
      <c r="AD248" s="62"/>
      <c r="AE248" s="144" t="s">
        <v>62</v>
      </c>
      <c r="AF248" s="196" t="str">
        <f>IF(AND(O248="",Q248="",S248="",U248="",W248="",Y248="",AA248="",AC248=""),"",
IF(OR(    AND(O248&lt;&gt;"NA",O248&lt;&gt;"C",O248&lt;&gt;"NC",O248&lt;&gt;"SF",O248&lt;&gt;""),
    AND(Q248&lt;&gt;"NA",Q248&lt;&gt;"C",Q248&lt;&gt;"NC",Q248&lt;&gt;"SF",Q248&lt;&gt;""),
    AND(S248&lt;&gt;"NA",S248&lt;&gt;"C",S248&lt;&gt;"NC",S248&lt;&gt;"SF",S248&lt;&gt;""),
    AND(U248&lt;&gt;"NA",U248&lt;&gt;"C",U248&lt;&gt;"NC",U248&lt;&gt;"SF",U248&lt;&gt;""),
    AND(W248&lt;&gt;"NA",W248&lt;&gt;"C",W248&lt;&gt;"NC",W248&lt;&gt;"SF",W248&lt;&gt;""),
    AND(Y248&lt;&gt;"NA",Y248&lt;&gt;"C",Y248&lt;&gt;"NC",Y248&lt;&gt;"SF",Y248&lt;&gt;""),
    AND(AA248&lt;&gt;"NA",AA248&lt;&gt;"C",AA248&lt;&gt;"NC",AA248&lt;&gt;"SF",AA248&lt;&gt;""),
    AND(AC248&lt;&gt;"NA",AC248&lt;&gt;"C",AC248&lt;&gt;"NC",AC248&lt;&gt;"SF",AC248&lt;&gt;"")
),"FALSO",
IF(AND(O248="NA",Q248="NA",S248="NA",U248="NA",W248="NA",Y248="NA",AA248="NA",AC248="NA"),"NA",
IF(OR(O248="NC",Q248="NC",S248="NC",U248="NC",W248="NC",Y248="NC",AA248="NC",AC248="NC",
       O248="SF",Q248="SF",S248="SF",U248="SF",W248="SF",Y248="SF",AA248="SF",AC248="SF"),"NC",
IF(SUM(IF(O248="C",1,0),IF(Q248="C",1,0),IF(S248="C",1,0),IF(U248="C",1,0),IF(W248="C",1,0),IF(Y248="C",1,0),IF(AA248="C",1,0),IF(AC248="C",1,0))=1,"C","C")))))</f>
        <v>NA</v>
      </c>
      <c r="AG248" s="93" t="str">
        <f>IF(AND(AE248="C",AF248="C"),"UTILIZOU O PDA CORRETAMENTE",IF(AND(AE248="C",AF248="NC"),"UTILIZOU O PDA CORRETAMENTE. NÃO HÁ FOTOS DE TODAS AS ETAPAS",IF(AND(AE248="NC",AF248="NC"),"NÃO UTILIZOU O PDA",IF(AND(AE248="NA",AF248="NA"),"NÃO AVALIADO POR FALHA DE SINCRONISMO"))))</f>
        <v>NÃO AVALIADO POR FALHA DE SINCRONISMO</v>
      </c>
      <c r="AH248" s="9"/>
      <c r="AI248" s="149" t="str">
        <f>E248</f>
        <v>SÃO PAULO</v>
      </c>
      <c r="AJ248" s="150" t="s">
        <v>6</v>
      </c>
    </row>
    <row r="249" spans="1:36" ht="30" customHeight="1">
      <c r="A249" s="162" t="s">
        <v>201</v>
      </c>
      <c r="B249" s="176">
        <v>2620797445</v>
      </c>
      <c r="C249" s="176" t="s">
        <v>141</v>
      </c>
      <c r="D249" s="176" t="s">
        <v>68</v>
      </c>
      <c r="E249" s="176" t="s">
        <v>5</v>
      </c>
      <c r="F249" s="176" t="s">
        <v>1340</v>
      </c>
      <c r="G249" s="176">
        <v>97</v>
      </c>
      <c r="H249" s="176"/>
      <c r="I249" s="176" t="s">
        <v>432</v>
      </c>
      <c r="J249" s="176" t="s">
        <v>2150</v>
      </c>
      <c r="K249" s="176"/>
      <c r="L249" s="204">
        <v>46161.381249999999</v>
      </c>
      <c r="M249" s="204">
        <v>46161.390972222223</v>
      </c>
      <c r="N249" s="176" t="s">
        <v>2151</v>
      </c>
      <c r="O249" s="155" t="s">
        <v>207</v>
      </c>
      <c r="P249" s="90"/>
      <c r="Q249" s="144" t="s">
        <v>231</v>
      </c>
      <c r="R249" s="90" t="s">
        <v>402</v>
      </c>
      <c r="S249" s="144" t="s">
        <v>207</v>
      </c>
      <c r="T249" s="90"/>
      <c r="U249" s="144" t="s">
        <v>207</v>
      </c>
      <c r="V249" s="90"/>
      <c r="W249" s="144" t="s">
        <v>207</v>
      </c>
      <c r="X249" s="90"/>
      <c r="Y249" s="144" t="s">
        <v>62</v>
      </c>
      <c r="Z249" s="90"/>
      <c r="AA249" s="144" t="s">
        <v>207</v>
      </c>
      <c r="AB249" s="62"/>
      <c r="AC249" s="144" t="s">
        <v>207</v>
      </c>
      <c r="AD249" s="62"/>
      <c r="AE249" s="144" t="s">
        <v>207</v>
      </c>
      <c r="AF249" s="196" t="str">
        <f>IF(AND(O249="",Q249="",S249="",U249="",W249="",Y249="",AA249="",AC249=""),"",
IF(OR(    AND(O249&lt;&gt;"NA",O249&lt;&gt;"C",O249&lt;&gt;"NC",O249&lt;&gt;"SF",O249&lt;&gt;""),
    AND(Q249&lt;&gt;"NA",Q249&lt;&gt;"C",Q249&lt;&gt;"NC",Q249&lt;&gt;"SF",Q249&lt;&gt;""),
    AND(S249&lt;&gt;"NA",S249&lt;&gt;"C",S249&lt;&gt;"NC",S249&lt;&gt;"SF",S249&lt;&gt;""),
    AND(U249&lt;&gt;"NA",U249&lt;&gt;"C",U249&lt;&gt;"NC",U249&lt;&gt;"SF",U249&lt;&gt;""),
    AND(W249&lt;&gt;"NA",W249&lt;&gt;"C",W249&lt;&gt;"NC",W249&lt;&gt;"SF",W249&lt;&gt;""),
    AND(Y249&lt;&gt;"NA",Y249&lt;&gt;"C",Y249&lt;&gt;"NC",Y249&lt;&gt;"SF",Y249&lt;&gt;""),
    AND(AA249&lt;&gt;"NA",AA249&lt;&gt;"C",AA249&lt;&gt;"NC",AA249&lt;&gt;"SF",AA249&lt;&gt;""),
    AND(AC249&lt;&gt;"NA",AC249&lt;&gt;"C",AC249&lt;&gt;"NC",AC249&lt;&gt;"SF",AC249&lt;&gt;"")
),"FALSO",
IF(AND(O249="NA",Q249="NA",S249="NA",U249="NA",W249="NA",Y249="NA",AA249="NA",AC249="NA"),"NA",
IF(OR(O249="NC",Q249="NC",S249="NC",U249="NC",W249="NC",Y249="NC",AA249="NC",AC249="NC",
       O249="SF",Q249="SF",S249="SF",U249="SF",W249="SF",Y249="SF",AA249="SF",AC249="SF"),"NC",
IF(SUM(IF(O249="C",1,0),IF(Q249="C",1,0),IF(S249="C",1,0),IF(U249="C",1,0),IF(W249="C",1,0),IF(Y249="C",1,0),IF(AA249="C",1,0),IF(AC249="C",1,0))=1,"C","C")))))</f>
        <v>NC</v>
      </c>
      <c r="AG249" s="93" t="str">
        <f>IF(AND(AE249="C",AF249="C"),"UTILIZOU O PDA CORRETAMENTE",IF(AND(AE249="C",AF249="NC"),"UTILIZOU O PDA CORRETAMENTE. NÃO HÁ FOTOS DE TODAS AS ETAPAS",IF(AND(AE249="NC",AF249="NC"),"NÃO UTILIZOU O PDA",IF(AND(AE249="NA",AF249="NA"),"NÃO AVALIADO POR FALHA DE SINCRONISMO"))))</f>
        <v>UTILIZOU O PDA CORRETAMENTE. NÃO HÁ FOTOS DE TODAS AS ETAPAS</v>
      </c>
      <c r="AH249" s="9" t="s">
        <v>60</v>
      </c>
      <c r="AI249" s="149" t="str">
        <f>E249</f>
        <v>SÃO PAULO</v>
      </c>
      <c r="AJ249" s="150" t="s">
        <v>6</v>
      </c>
    </row>
    <row r="250" spans="1:36" ht="30" customHeight="1">
      <c r="A250" s="162" t="s">
        <v>201</v>
      </c>
      <c r="B250" s="176">
        <v>2618431053</v>
      </c>
      <c r="C250" s="176" t="s">
        <v>142</v>
      </c>
      <c r="D250" s="176" t="s">
        <v>68</v>
      </c>
      <c r="E250" s="176" t="s">
        <v>5</v>
      </c>
      <c r="F250" s="176" t="s">
        <v>1280</v>
      </c>
      <c r="G250" s="176">
        <v>276</v>
      </c>
      <c r="H250" s="176" t="s">
        <v>217</v>
      </c>
      <c r="I250" s="176" t="s">
        <v>283</v>
      </c>
      <c r="J250" s="176" t="s">
        <v>2148</v>
      </c>
      <c r="K250" s="176" t="s">
        <v>2226</v>
      </c>
      <c r="L250" s="204">
        <v>46156.416666666664</v>
      </c>
      <c r="M250" s="204">
        <v>46156.420138888891</v>
      </c>
      <c r="N250" s="176" t="s">
        <v>2156</v>
      </c>
      <c r="O250" s="155" t="s">
        <v>62</v>
      </c>
      <c r="P250" s="90"/>
      <c r="Q250" s="144" t="s">
        <v>62</v>
      </c>
      <c r="R250" s="90"/>
      <c r="S250" s="144" t="s">
        <v>62</v>
      </c>
      <c r="T250" s="90"/>
      <c r="U250" s="144" t="s">
        <v>62</v>
      </c>
      <c r="V250" s="90"/>
      <c r="W250" s="144" t="s">
        <v>62</v>
      </c>
      <c r="X250" s="90"/>
      <c r="Y250" s="144" t="s">
        <v>62</v>
      </c>
      <c r="Z250" s="90"/>
      <c r="AA250" s="144" t="s">
        <v>62</v>
      </c>
      <c r="AB250" s="62"/>
      <c r="AC250" s="144" t="s">
        <v>62</v>
      </c>
      <c r="AD250" s="62"/>
      <c r="AE250" s="144" t="s">
        <v>62</v>
      </c>
      <c r="AF250" s="196" t="str">
        <f>IF(AND(O250="",Q250="",S250="",U250="",W250="",Y250="",AA250="",AC250=""),"",
IF(OR(    AND(O250&lt;&gt;"NA",O250&lt;&gt;"C",O250&lt;&gt;"NC",O250&lt;&gt;"SF",O250&lt;&gt;""),
    AND(Q250&lt;&gt;"NA",Q250&lt;&gt;"C",Q250&lt;&gt;"NC",Q250&lt;&gt;"SF",Q250&lt;&gt;""),
    AND(S250&lt;&gt;"NA",S250&lt;&gt;"C",S250&lt;&gt;"NC",S250&lt;&gt;"SF",S250&lt;&gt;""),
    AND(U250&lt;&gt;"NA",U250&lt;&gt;"C",U250&lt;&gt;"NC",U250&lt;&gt;"SF",U250&lt;&gt;""),
    AND(W250&lt;&gt;"NA",W250&lt;&gt;"C",W250&lt;&gt;"NC",W250&lt;&gt;"SF",W250&lt;&gt;""),
    AND(Y250&lt;&gt;"NA",Y250&lt;&gt;"C",Y250&lt;&gt;"NC",Y250&lt;&gt;"SF",Y250&lt;&gt;""),
    AND(AA250&lt;&gt;"NA",AA250&lt;&gt;"C",AA250&lt;&gt;"NC",AA250&lt;&gt;"SF",AA250&lt;&gt;""),
    AND(AC250&lt;&gt;"NA",AC250&lt;&gt;"C",AC250&lt;&gt;"NC",AC250&lt;&gt;"SF",AC250&lt;&gt;"")
),"FALSO",
IF(AND(O250="NA",Q250="NA",S250="NA",U250="NA",W250="NA",Y250="NA",AA250="NA",AC250="NA"),"NA",
IF(OR(O250="NC",Q250="NC",S250="NC",U250="NC",W250="NC",Y250="NC",AA250="NC",AC250="NC",
       O250="SF",Q250="SF",S250="SF",U250="SF",W250="SF",Y250="SF",AA250="SF",AC250="SF"),"NC",
IF(SUM(IF(O250="C",1,0),IF(Q250="C",1,0),IF(S250="C",1,0),IF(U250="C",1,0),IF(W250="C",1,0),IF(Y250="C",1,0),IF(AA250="C",1,0),IF(AC250="C",1,0))=1,"C","C")))))</f>
        <v>NA</v>
      </c>
      <c r="AG250" s="93" t="str">
        <f>IF(AND(AE250="C",AF250="C"),"UTILIZOU O PDA CORRETAMENTE",IF(AND(AE250="C",AF250="NC"),"UTILIZOU O PDA CORRETAMENTE. NÃO HÁ FOTOS DE TODAS AS ETAPAS",IF(AND(AE250="NC",AF250="NC"),"NÃO UTILIZOU O PDA",IF(AND(AE250="NA",AF250="NA"),"NÃO AVALIADO POR FALHA DE SINCRONISMO"))))</f>
        <v>NÃO AVALIADO POR FALHA DE SINCRONISMO</v>
      </c>
      <c r="AH250" s="9" t="s">
        <v>60</v>
      </c>
      <c r="AI250" s="149" t="str">
        <f>E250</f>
        <v>SÃO PAULO</v>
      </c>
      <c r="AJ250" s="150" t="s">
        <v>6</v>
      </c>
    </row>
    <row r="251" spans="1:36" ht="30" customHeight="1">
      <c r="A251" s="162" t="s">
        <v>201</v>
      </c>
      <c r="B251" s="176">
        <v>2620854907</v>
      </c>
      <c r="C251" s="176" t="s">
        <v>139</v>
      </c>
      <c r="D251" s="176" t="s">
        <v>68</v>
      </c>
      <c r="E251" s="176" t="s">
        <v>5</v>
      </c>
      <c r="F251" s="176" t="s">
        <v>1384</v>
      </c>
      <c r="G251" s="176">
        <v>269</v>
      </c>
      <c r="H251" s="176" t="s">
        <v>217</v>
      </c>
      <c r="I251" s="176" t="s">
        <v>1385</v>
      </c>
      <c r="J251" s="176" t="s">
        <v>2150</v>
      </c>
      <c r="K251" s="176" t="s">
        <v>217</v>
      </c>
      <c r="L251" s="204">
        <v>46162.566666666666</v>
      </c>
      <c r="M251" s="204">
        <v>46162.573611111111</v>
      </c>
      <c r="N251" s="176" t="s">
        <v>2151</v>
      </c>
      <c r="O251" s="155" t="s">
        <v>207</v>
      </c>
      <c r="P251" s="90"/>
      <c r="Q251" s="144" t="s">
        <v>207</v>
      </c>
      <c r="R251" s="90"/>
      <c r="S251" s="144" t="s">
        <v>207</v>
      </c>
      <c r="T251" s="90"/>
      <c r="U251" s="144" t="s">
        <v>207</v>
      </c>
      <c r="V251" s="90"/>
      <c r="W251" s="144" t="s">
        <v>207</v>
      </c>
      <c r="X251" s="90"/>
      <c r="Y251" s="144" t="s">
        <v>230</v>
      </c>
      <c r="Z251" s="90"/>
      <c r="AA251" s="144" t="s">
        <v>207</v>
      </c>
      <c r="AB251" s="62"/>
      <c r="AC251" s="144" t="s">
        <v>207</v>
      </c>
      <c r="AD251" s="62"/>
      <c r="AE251" s="144" t="s">
        <v>207</v>
      </c>
      <c r="AF251" s="196" t="str">
        <f>IF(AND(O251="",Q251="",S251="",U251="",W251="",Y251="",AA251="",AC251=""),"",
IF(OR(    AND(O251&lt;&gt;"NA",O251&lt;&gt;"C",O251&lt;&gt;"NC",O251&lt;&gt;"SF",O251&lt;&gt;""),
    AND(Q251&lt;&gt;"NA",Q251&lt;&gt;"C",Q251&lt;&gt;"NC",Q251&lt;&gt;"SF",Q251&lt;&gt;""),
    AND(S251&lt;&gt;"NA",S251&lt;&gt;"C",S251&lt;&gt;"NC",S251&lt;&gt;"SF",S251&lt;&gt;""),
    AND(U251&lt;&gt;"NA",U251&lt;&gt;"C",U251&lt;&gt;"NC",U251&lt;&gt;"SF",U251&lt;&gt;""),
    AND(W251&lt;&gt;"NA",W251&lt;&gt;"C",W251&lt;&gt;"NC",W251&lt;&gt;"SF",W251&lt;&gt;""),
    AND(Y251&lt;&gt;"NA",Y251&lt;&gt;"C",Y251&lt;&gt;"NC",Y251&lt;&gt;"SF",Y251&lt;&gt;""),
    AND(AA251&lt;&gt;"NA",AA251&lt;&gt;"C",AA251&lt;&gt;"NC",AA251&lt;&gt;"SF",AA251&lt;&gt;""),
    AND(AC251&lt;&gt;"NA",AC251&lt;&gt;"C",AC251&lt;&gt;"NC",AC251&lt;&gt;"SF",AC251&lt;&gt;"")
),"FALSO",
IF(AND(O251="NA",Q251="NA",S251="NA",U251="NA",W251="NA",Y251="NA",AA251="NA",AC251="NA"),"NA",
IF(OR(O251="NC",Q251="NC",S251="NC",U251="NC",W251="NC",Y251="NC",AA251="NC",AC251="NC",
       O251="SF",Q251="SF",S251="SF",U251="SF",W251="SF",Y251="SF",AA251="SF",AC251="SF"),"NC",
IF(SUM(IF(O251="C",1,0),IF(Q251="C",1,0),IF(S251="C",1,0),IF(U251="C",1,0),IF(W251="C",1,0),IF(Y251="C",1,0),IF(AA251="C",1,0),IF(AC251="C",1,0))=1,"C","C")))))</f>
        <v>NC</v>
      </c>
      <c r="AG251" s="93" t="str">
        <f>IF(AND(AE251="C",AF251="C"),"UTILIZOU O PDA CORRETAMENTE",IF(AND(AE251="C",AF251="NC"),"UTILIZOU O PDA CORRETAMENTE. NÃO HÁ FOTOS DE TODAS AS ETAPAS",IF(AND(AE251="NC",AF251="NC"),"NÃO UTILIZOU O PDA",IF(AND(AE251="NA",AF251="NA"),"NÃO AVALIADO POR FALHA DE SINCRONISMO"))))</f>
        <v>UTILIZOU O PDA CORRETAMENTE. NÃO HÁ FOTOS DE TODAS AS ETAPAS</v>
      </c>
      <c r="AH251" s="9" t="s">
        <v>60</v>
      </c>
      <c r="AI251" s="149" t="str">
        <f>E251</f>
        <v>SÃO PAULO</v>
      </c>
      <c r="AJ251" s="150" t="s">
        <v>6</v>
      </c>
    </row>
    <row r="252" spans="1:36" ht="30" customHeight="1">
      <c r="A252" s="162" t="s">
        <v>201</v>
      </c>
      <c r="B252" s="176">
        <v>2619163743</v>
      </c>
      <c r="C252" s="176" t="s">
        <v>142</v>
      </c>
      <c r="D252" s="176" t="s">
        <v>68</v>
      </c>
      <c r="E252" s="176" t="s">
        <v>5</v>
      </c>
      <c r="F252" s="176" t="s">
        <v>641</v>
      </c>
      <c r="G252" s="176">
        <v>215</v>
      </c>
      <c r="H252" s="176" t="s">
        <v>260</v>
      </c>
      <c r="I252" s="176" t="s">
        <v>642</v>
      </c>
      <c r="J252" s="176" t="s">
        <v>2148</v>
      </c>
      <c r="K252" s="176" t="s">
        <v>2158</v>
      </c>
      <c r="L252" s="204">
        <v>46331.385416666664</v>
      </c>
      <c r="M252" s="204">
        <v>46331.388194444444</v>
      </c>
      <c r="N252" s="176" t="s">
        <v>2151</v>
      </c>
      <c r="O252" s="155" t="s">
        <v>62</v>
      </c>
      <c r="P252" s="90"/>
      <c r="Q252" s="144" t="s">
        <v>62</v>
      </c>
      <c r="R252" s="90"/>
      <c r="S252" s="144" t="s">
        <v>62</v>
      </c>
      <c r="T252" s="90"/>
      <c r="U252" s="144" t="s">
        <v>62</v>
      </c>
      <c r="V252" s="90"/>
      <c r="W252" s="144" t="s">
        <v>62</v>
      </c>
      <c r="X252" s="90"/>
      <c r="Y252" s="144" t="s">
        <v>62</v>
      </c>
      <c r="Z252" s="90"/>
      <c r="AA252" s="144" t="s">
        <v>62</v>
      </c>
      <c r="AB252" s="62"/>
      <c r="AC252" s="144" t="s">
        <v>62</v>
      </c>
      <c r="AD252" s="62"/>
      <c r="AE252" s="144" t="s">
        <v>62</v>
      </c>
      <c r="AF252" s="196" t="str">
        <f>IF(AND(O252="",Q252="",S252="",U252="",W252="",Y252="",AA252="",AC252=""),"",
IF(OR(    AND(O252&lt;&gt;"NA",O252&lt;&gt;"C",O252&lt;&gt;"NC",O252&lt;&gt;"SF",O252&lt;&gt;""),
    AND(Q252&lt;&gt;"NA",Q252&lt;&gt;"C",Q252&lt;&gt;"NC",Q252&lt;&gt;"SF",Q252&lt;&gt;""),
    AND(S252&lt;&gt;"NA",S252&lt;&gt;"C",S252&lt;&gt;"NC",S252&lt;&gt;"SF",S252&lt;&gt;""),
    AND(U252&lt;&gt;"NA",U252&lt;&gt;"C",U252&lt;&gt;"NC",U252&lt;&gt;"SF",U252&lt;&gt;""),
    AND(W252&lt;&gt;"NA",W252&lt;&gt;"C",W252&lt;&gt;"NC",W252&lt;&gt;"SF",W252&lt;&gt;""),
    AND(Y252&lt;&gt;"NA",Y252&lt;&gt;"C",Y252&lt;&gt;"NC",Y252&lt;&gt;"SF",Y252&lt;&gt;""),
    AND(AA252&lt;&gt;"NA",AA252&lt;&gt;"C",AA252&lt;&gt;"NC",AA252&lt;&gt;"SF",AA252&lt;&gt;""),
    AND(AC252&lt;&gt;"NA",AC252&lt;&gt;"C",AC252&lt;&gt;"NC",AC252&lt;&gt;"SF",AC252&lt;&gt;"")
),"FALSO",
IF(AND(O252="NA",Q252="NA",S252="NA",U252="NA",W252="NA",Y252="NA",AA252="NA",AC252="NA"),"NA",
IF(OR(O252="NC",Q252="NC",S252="NC",U252="NC",W252="NC",Y252="NC",AA252="NC",AC252="NC",
       O252="SF",Q252="SF",S252="SF",U252="SF",W252="SF",Y252="SF",AA252="SF",AC252="SF"),"NC",
IF(SUM(IF(O252="C",1,0),IF(Q252="C",1,0),IF(S252="C",1,0),IF(U252="C",1,0),IF(W252="C",1,0),IF(Y252="C",1,0),IF(AA252="C",1,0),IF(AC252="C",1,0))=1,"C","C")))))</f>
        <v>NA</v>
      </c>
      <c r="AG252" s="93" t="str">
        <f>IF(AND(AE252="C",AF252="C"),"UTILIZOU O PDA CORRETAMENTE",IF(AND(AE252="C",AF252="NC"),"UTILIZOU O PDA CORRETAMENTE. NÃO HÁ FOTOS DE TODAS AS ETAPAS",IF(AND(AE252="NC",AF252="NC"),"NÃO UTILIZOU O PDA",IF(AND(AE252="NA",AF252="NA"),"NÃO AVALIADO POR FALHA DE SINCRONISMO"))))</f>
        <v>NÃO AVALIADO POR FALHA DE SINCRONISMO</v>
      </c>
      <c r="AH252" s="9" t="s">
        <v>60</v>
      </c>
      <c r="AI252" s="149" t="str">
        <f>E252</f>
        <v>SÃO PAULO</v>
      </c>
      <c r="AJ252" s="150" t="s">
        <v>6</v>
      </c>
    </row>
    <row r="253" spans="1:36" ht="30" customHeight="1">
      <c r="A253" s="162" t="s">
        <v>201</v>
      </c>
      <c r="B253" s="176">
        <v>2618428965</v>
      </c>
      <c r="C253" s="176" t="s">
        <v>141</v>
      </c>
      <c r="D253" s="176" t="s">
        <v>68</v>
      </c>
      <c r="E253" s="176" t="s">
        <v>5</v>
      </c>
      <c r="F253" s="176" t="s">
        <v>1504</v>
      </c>
      <c r="G253" s="176">
        <v>345</v>
      </c>
      <c r="H253" s="176" t="s">
        <v>217</v>
      </c>
      <c r="I253" s="176" t="s">
        <v>325</v>
      </c>
      <c r="J253" s="176" t="s">
        <v>2150</v>
      </c>
      <c r="K253" s="176" t="s">
        <v>217</v>
      </c>
      <c r="L253" s="204">
        <v>46208.532638888886</v>
      </c>
      <c r="M253" s="204">
        <v>46208.543055555558</v>
      </c>
      <c r="N253" s="176" t="s">
        <v>2149</v>
      </c>
      <c r="O253" s="155" t="s">
        <v>207</v>
      </c>
      <c r="P253" s="90"/>
      <c r="Q253" s="144" t="s">
        <v>231</v>
      </c>
      <c r="R253" s="90" t="s">
        <v>2227</v>
      </c>
      <c r="S253" s="144" t="s">
        <v>207</v>
      </c>
      <c r="T253" s="90"/>
      <c r="U253" s="144" t="s">
        <v>207</v>
      </c>
      <c r="V253" s="90"/>
      <c r="W253" s="144" t="s">
        <v>207</v>
      </c>
      <c r="X253" s="90"/>
      <c r="Y253" s="144" t="s">
        <v>207</v>
      </c>
      <c r="Z253" s="90"/>
      <c r="AA253" s="144" t="s">
        <v>207</v>
      </c>
      <c r="AB253" s="62"/>
      <c r="AC253" s="144" t="s">
        <v>231</v>
      </c>
      <c r="AD253" s="62" t="s">
        <v>388</v>
      </c>
      <c r="AE253" s="144" t="s">
        <v>207</v>
      </c>
      <c r="AF253" s="196" t="str">
        <f>IF(AND(O253="",Q253="",S253="",U253="",W253="",Y253="",AA253="",AC253=""),"",
IF(OR(    AND(O253&lt;&gt;"NA",O253&lt;&gt;"C",O253&lt;&gt;"NC",O253&lt;&gt;"SF",O253&lt;&gt;""),
    AND(Q253&lt;&gt;"NA",Q253&lt;&gt;"C",Q253&lt;&gt;"NC",Q253&lt;&gt;"SF",Q253&lt;&gt;""),
    AND(S253&lt;&gt;"NA",S253&lt;&gt;"C",S253&lt;&gt;"NC",S253&lt;&gt;"SF",S253&lt;&gt;""),
    AND(U253&lt;&gt;"NA",U253&lt;&gt;"C",U253&lt;&gt;"NC",U253&lt;&gt;"SF",U253&lt;&gt;""),
    AND(W253&lt;&gt;"NA",W253&lt;&gt;"C",W253&lt;&gt;"NC",W253&lt;&gt;"SF",W253&lt;&gt;""),
    AND(Y253&lt;&gt;"NA",Y253&lt;&gt;"C",Y253&lt;&gt;"NC",Y253&lt;&gt;"SF",Y253&lt;&gt;""),
    AND(AA253&lt;&gt;"NA",AA253&lt;&gt;"C",AA253&lt;&gt;"NC",AA253&lt;&gt;"SF",AA253&lt;&gt;""),
    AND(AC253&lt;&gt;"NA",AC253&lt;&gt;"C",AC253&lt;&gt;"NC",AC253&lt;&gt;"SF",AC253&lt;&gt;"")
),"FALSO",
IF(AND(O253="NA",Q253="NA",S253="NA",U253="NA",W253="NA",Y253="NA",AA253="NA",AC253="NA"),"NA",
IF(OR(O253="NC",Q253="NC",S253="NC",U253="NC",W253="NC",Y253="NC",AA253="NC",AC253="NC",
       O253="SF",Q253="SF",S253="SF",U253="SF",W253="SF",Y253="SF",AA253="SF",AC253="SF"),"NC",
IF(SUM(IF(O253="C",1,0),IF(Q253="C",1,0),IF(S253="C",1,0),IF(U253="C",1,0),IF(W253="C",1,0),IF(Y253="C",1,0),IF(AA253="C",1,0),IF(AC253="C",1,0))=1,"C","C")))))</f>
        <v>NC</v>
      </c>
      <c r="AG253" s="93" t="str">
        <f>IF(AND(AE253="C",AF253="C"),"UTILIZOU O PDA CORRETAMENTE",IF(AND(AE253="C",AF253="NC"),"UTILIZOU O PDA CORRETAMENTE. NÃO HÁ FOTOS DE TODAS AS ETAPAS",IF(AND(AE253="NC",AF253="NC"),"NÃO UTILIZOU O PDA",IF(AND(AE253="NA",AF253="NA"),"NÃO AVALIADO POR FALHA DE SINCRONISMO"))))</f>
        <v>UTILIZOU O PDA CORRETAMENTE. NÃO HÁ FOTOS DE TODAS AS ETAPAS</v>
      </c>
      <c r="AH253" s="9" t="s">
        <v>60</v>
      </c>
      <c r="AI253" s="149" t="str">
        <f>E253</f>
        <v>SÃO PAULO</v>
      </c>
      <c r="AJ253" s="150" t="s">
        <v>6</v>
      </c>
    </row>
    <row r="254" spans="1:36" ht="30" customHeight="1">
      <c r="A254" s="162" t="s">
        <v>201</v>
      </c>
      <c r="B254" s="176">
        <v>2621124041</v>
      </c>
      <c r="C254" s="176" t="s">
        <v>141</v>
      </c>
      <c r="D254" s="176" t="s">
        <v>68</v>
      </c>
      <c r="E254" s="176" t="s">
        <v>5</v>
      </c>
      <c r="F254" s="176" t="s">
        <v>882</v>
      </c>
      <c r="G254" s="176">
        <v>767</v>
      </c>
      <c r="H254" s="176" t="s">
        <v>203</v>
      </c>
      <c r="I254" s="176" t="s">
        <v>254</v>
      </c>
      <c r="J254" s="176" t="s">
        <v>2150</v>
      </c>
      <c r="K254" s="176" t="s">
        <v>2228</v>
      </c>
      <c r="L254" s="204">
        <v>46164.625</v>
      </c>
      <c r="M254" s="204">
        <v>46164.631944444445</v>
      </c>
      <c r="N254" s="176" t="s">
        <v>2149</v>
      </c>
      <c r="O254" s="155" t="s">
        <v>207</v>
      </c>
      <c r="P254" s="90"/>
      <c r="Q254" s="144" t="s">
        <v>207</v>
      </c>
      <c r="R254" s="90"/>
      <c r="S254" s="144" t="s">
        <v>230</v>
      </c>
      <c r="T254" s="90"/>
      <c r="U254" s="144" t="s">
        <v>231</v>
      </c>
      <c r="V254" s="90" t="s">
        <v>2229</v>
      </c>
      <c r="W254" s="144" t="s">
        <v>207</v>
      </c>
      <c r="X254" s="90"/>
      <c r="Y254" s="144" t="s">
        <v>207</v>
      </c>
      <c r="Z254" s="90"/>
      <c r="AA254" s="144" t="s">
        <v>207</v>
      </c>
      <c r="AB254" s="62"/>
      <c r="AC254" s="144" t="s">
        <v>207</v>
      </c>
      <c r="AD254" s="62"/>
      <c r="AE254" s="144" t="s">
        <v>207</v>
      </c>
      <c r="AF254" s="196" t="str">
        <f>IF(AND(O254="",Q254="",S254="",U254="",W254="",Y254="",AA254="",AC254=""),"",
IF(OR(    AND(O254&lt;&gt;"NA",O254&lt;&gt;"C",O254&lt;&gt;"NC",O254&lt;&gt;"SF",O254&lt;&gt;""),
    AND(Q254&lt;&gt;"NA",Q254&lt;&gt;"C",Q254&lt;&gt;"NC",Q254&lt;&gt;"SF",Q254&lt;&gt;""),
    AND(S254&lt;&gt;"NA",S254&lt;&gt;"C",S254&lt;&gt;"NC",S254&lt;&gt;"SF",S254&lt;&gt;""),
    AND(U254&lt;&gt;"NA",U254&lt;&gt;"C",U254&lt;&gt;"NC",U254&lt;&gt;"SF",U254&lt;&gt;""),
    AND(W254&lt;&gt;"NA",W254&lt;&gt;"C",W254&lt;&gt;"NC",W254&lt;&gt;"SF",W254&lt;&gt;""),
    AND(Y254&lt;&gt;"NA",Y254&lt;&gt;"C",Y254&lt;&gt;"NC",Y254&lt;&gt;"SF",Y254&lt;&gt;""),
    AND(AA254&lt;&gt;"NA",AA254&lt;&gt;"C",AA254&lt;&gt;"NC",AA254&lt;&gt;"SF",AA254&lt;&gt;""),
    AND(AC254&lt;&gt;"NA",AC254&lt;&gt;"C",AC254&lt;&gt;"NC",AC254&lt;&gt;"SF",AC254&lt;&gt;"")
),"FALSO",
IF(AND(O254="NA",Q254="NA",S254="NA",U254="NA",W254="NA",Y254="NA",AA254="NA",AC254="NA"),"NA",
IF(OR(O254="NC",Q254="NC",S254="NC",U254="NC",W254="NC",Y254="NC",AA254="NC",AC254="NC",
       O254="SF",Q254="SF",S254="SF",U254="SF",W254="SF",Y254="SF",AA254="SF",AC254="SF"),"NC",
IF(SUM(IF(O254="C",1,0),IF(Q254="C",1,0),IF(S254="C",1,0),IF(U254="C",1,0),IF(W254="C",1,0),IF(Y254="C",1,0),IF(AA254="C",1,0),IF(AC254="C",1,0))=1,"C","C")))))</f>
        <v>NC</v>
      </c>
      <c r="AG254" s="93" t="str">
        <f>IF(AND(AE254="C",AF254="C"),"UTILIZOU O PDA CORRETAMENTE",IF(AND(AE254="C",AF254="NC"),"UTILIZOU O PDA CORRETAMENTE. NÃO HÁ FOTOS DE TODAS AS ETAPAS",IF(AND(AE254="NC",AF254="NC"),"NÃO UTILIZOU O PDA",IF(AND(AE254="NA",AF254="NA"),"NÃO AVALIADO POR FALHA DE SINCRONISMO"))))</f>
        <v>UTILIZOU O PDA CORRETAMENTE. NÃO HÁ FOTOS DE TODAS AS ETAPAS</v>
      </c>
      <c r="AH254" s="9" t="s">
        <v>39</v>
      </c>
      <c r="AI254" s="149" t="str">
        <f>E254</f>
        <v>SÃO PAULO</v>
      </c>
      <c r="AJ254" s="150" t="s">
        <v>6</v>
      </c>
    </row>
    <row r="255" spans="1:36" ht="30" customHeight="1">
      <c r="A255" s="162" t="s">
        <v>201</v>
      </c>
      <c r="B255" s="176">
        <v>2618916180</v>
      </c>
      <c r="C255" s="176" t="s">
        <v>141</v>
      </c>
      <c r="D255" s="176" t="s">
        <v>68</v>
      </c>
      <c r="E255" s="176" t="s">
        <v>5</v>
      </c>
      <c r="F255" s="176" t="s">
        <v>1544</v>
      </c>
      <c r="G255" s="176">
        <v>71</v>
      </c>
      <c r="H255" s="176" t="s">
        <v>217</v>
      </c>
      <c r="I255" s="176" t="s">
        <v>517</v>
      </c>
      <c r="J255" s="176" t="s">
        <v>2150</v>
      </c>
      <c r="K255" s="176" t="s">
        <v>217</v>
      </c>
      <c r="L255" s="204">
        <v>46154.414583333331</v>
      </c>
      <c r="M255" s="204">
        <v>46154.427777777775</v>
      </c>
      <c r="N255" s="176" t="s">
        <v>2149</v>
      </c>
      <c r="O255" s="155" t="s">
        <v>207</v>
      </c>
      <c r="P255" s="90"/>
      <c r="Q255" s="144" t="s">
        <v>207</v>
      </c>
      <c r="R255" s="90"/>
      <c r="S255" s="144" t="s">
        <v>207</v>
      </c>
      <c r="T255" s="90"/>
      <c r="U255" s="144" t="s">
        <v>207</v>
      </c>
      <c r="V255" s="90"/>
      <c r="W255" s="144" t="s">
        <v>207</v>
      </c>
      <c r="X255" s="90"/>
      <c r="Y255" s="144" t="s">
        <v>207</v>
      </c>
      <c r="Z255" s="90"/>
      <c r="AA255" s="144" t="s">
        <v>207</v>
      </c>
      <c r="AB255" s="62"/>
      <c r="AC255" s="144" t="s">
        <v>207</v>
      </c>
      <c r="AD255" s="62"/>
      <c r="AE255" s="144" t="s">
        <v>207</v>
      </c>
      <c r="AF255" s="196" t="str">
        <f>IF(AND(O255="",Q255="",S255="",U255="",W255="",Y255="",AA255="",AC255=""),"",
IF(OR(    AND(O255&lt;&gt;"NA",O255&lt;&gt;"C",O255&lt;&gt;"NC",O255&lt;&gt;"SF",O255&lt;&gt;""),
    AND(Q255&lt;&gt;"NA",Q255&lt;&gt;"C",Q255&lt;&gt;"NC",Q255&lt;&gt;"SF",Q255&lt;&gt;""),
    AND(S255&lt;&gt;"NA",S255&lt;&gt;"C",S255&lt;&gt;"NC",S255&lt;&gt;"SF",S255&lt;&gt;""),
    AND(U255&lt;&gt;"NA",U255&lt;&gt;"C",U255&lt;&gt;"NC",U255&lt;&gt;"SF",U255&lt;&gt;""),
    AND(W255&lt;&gt;"NA",W255&lt;&gt;"C",W255&lt;&gt;"NC",W255&lt;&gt;"SF",W255&lt;&gt;""),
    AND(Y255&lt;&gt;"NA",Y255&lt;&gt;"C",Y255&lt;&gt;"NC",Y255&lt;&gt;"SF",Y255&lt;&gt;""),
    AND(AA255&lt;&gt;"NA",AA255&lt;&gt;"C",AA255&lt;&gt;"NC",AA255&lt;&gt;"SF",AA255&lt;&gt;""),
    AND(AC255&lt;&gt;"NA",AC255&lt;&gt;"C",AC255&lt;&gt;"NC",AC255&lt;&gt;"SF",AC255&lt;&gt;"")
),"FALSO",
IF(AND(O255="NA",Q255="NA",S255="NA",U255="NA",W255="NA",Y255="NA",AA255="NA",AC255="NA"),"NA",
IF(OR(O255="NC",Q255="NC",S255="NC",U255="NC",W255="NC",Y255="NC",AA255="NC",AC255="NC",
       O255="SF",Q255="SF",S255="SF",U255="SF",W255="SF",Y255="SF",AA255="SF",AC255="SF"),"NC",
IF(SUM(IF(O255="C",1,0),IF(Q255="C",1,0),IF(S255="C",1,0),IF(U255="C",1,0),IF(W255="C",1,0),IF(Y255="C",1,0),IF(AA255="C",1,0),IF(AC255="C",1,0))=1,"C","C")))))</f>
        <v>C</v>
      </c>
      <c r="AG255" s="93" t="str">
        <f>IF(AND(AE255="C",AF255="C"),"UTILIZOU O PDA CORRETAMENTE",IF(AND(AE255="C",AF255="NC"),"UTILIZOU O PDA CORRETAMENTE. NÃO HÁ FOTOS DE TODAS AS ETAPAS",IF(AND(AE255="NC",AF255="NC"),"NÃO UTILIZOU O PDA",IF(AND(AE255="NA",AF255="NA"),"NÃO AVALIADO POR FALHA DE SINCRONISMO"))))</f>
        <v>UTILIZOU O PDA CORRETAMENTE</v>
      </c>
      <c r="AH255" s="9" t="s">
        <v>39</v>
      </c>
      <c r="AI255" s="149" t="str">
        <f>E255</f>
        <v>SÃO PAULO</v>
      </c>
      <c r="AJ255" s="150" t="s">
        <v>6</v>
      </c>
    </row>
    <row r="256" spans="1:36" ht="30" customHeight="1">
      <c r="A256" s="162" t="s">
        <v>201</v>
      </c>
      <c r="B256" s="176">
        <v>2618750236</v>
      </c>
      <c r="C256" s="176" t="s">
        <v>139</v>
      </c>
      <c r="D256" s="176" t="s">
        <v>68</v>
      </c>
      <c r="E256" s="176" t="s">
        <v>5</v>
      </c>
      <c r="F256" s="176" t="s">
        <v>1510</v>
      </c>
      <c r="G256" s="176">
        <v>12</v>
      </c>
      <c r="H256" s="176" t="s">
        <v>217</v>
      </c>
      <c r="I256" s="176" t="s">
        <v>427</v>
      </c>
      <c r="J256" s="176" t="s">
        <v>2150</v>
      </c>
      <c r="K256" s="176" t="s">
        <v>217</v>
      </c>
      <c r="L256" s="204">
        <v>46239.49722222222</v>
      </c>
      <c r="M256" s="204">
        <v>46239.508333333331</v>
      </c>
      <c r="N256" s="176" t="s">
        <v>2149</v>
      </c>
      <c r="O256" s="155" t="s">
        <v>207</v>
      </c>
      <c r="P256" s="90"/>
      <c r="Q256" s="144" t="s">
        <v>207</v>
      </c>
      <c r="R256" s="90"/>
      <c r="S256" s="144" t="s">
        <v>207</v>
      </c>
      <c r="T256" s="90"/>
      <c r="U256" s="144" t="s">
        <v>207</v>
      </c>
      <c r="V256" s="90"/>
      <c r="W256" s="144" t="s">
        <v>207</v>
      </c>
      <c r="X256" s="90"/>
      <c r="Y256" s="144" t="s">
        <v>207</v>
      </c>
      <c r="Z256" s="90"/>
      <c r="AA256" s="144" t="s">
        <v>230</v>
      </c>
      <c r="AB256" s="62"/>
      <c r="AC256" s="144" t="s">
        <v>231</v>
      </c>
      <c r="AD256" s="62" t="s">
        <v>388</v>
      </c>
      <c r="AE256" s="144" t="s">
        <v>207</v>
      </c>
      <c r="AF256" s="196" t="str">
        <f>IF(AND(O256="",Q256="",S256="",U256="",W256="",Y256="",AA256="",AC256=""),"",
IF(OR(    AND(O256&lt;&gt;"NA",O256&lt;&gt;"C",O256&lt;&gt;"NC",O256&lt;&gt;"SF",O256&lt;&gt;""),
    AND(Q256&lt;&gt;"NA",Q256&lt;&gt;"C",Q256&lt;&gt;"NC",Q256&lt;&gt;"SF",Q256&lt;&gt;""),
    AND(S256&lt;&gt;"NA",S256&lt;&gt;"C",S256&lt;&gt;"NC",S256&lt;&gt;"SF",S256&lt;&gt;""),
    AND(U256&lt;&gt;"NA",U256&lt;&gt;"C",U256&lt;&gt;"NC",U256&lt;&gt;"SF",U256&lt;&gt;""),
    AND(W256&lt;&gt;"NA",W256&lt;&gt;"C",W256&lt;&gt;"NC",W256&lt;&gt;"SF",W256&lt;&gt;""),
    AND(Y256&lt;&gt;"NA",Y256&lt;&gt;"C",Y256&lt;&gt;"NC",Y256&lt;&gt;"SF",Y256&lt;&gt;""),
    AND(AA256&lt;&gt;"NA",AA256&lt;&gt;"C",AA256&lt;&gt;"NC",AA256&lt;&gt;"SF",AA256&lt;&gt;""),
    AND(AC256&lt;&gt;"NA",AC256&lt;&gt;"C",AC256&lt;&gt;"NC",AC256&lt;&gt;"SF",AC256&lt;&gt;"")
),"FALSO",
IF(AND(O256="NA",Q256="NA",S256="NA",U256="NA",W256="NA",Y256="NA",AA256="NA",AC256="NA"),"NA",
IF(OR(O256="NC",Q256="NC",S256="NC",U256="NC",W256="NC",Y256="NC",AA256="NC",AC256="NC",
       O256="SF",Q256="SF",S256="SF",U256="SF",W256="SF",Y256="SF",AA256="SF",AC256="SF"),"NC",
IF(SUM(IF(O256="C",1,0),IF(Q256="C",1,0),IF(S256="C",1,0),IF(U256="C",1,0),IF(W256="C",1,0),IF(Y256="C",1,0),IF(AA256="C",1,0),IF(AC256="C",1,0))=1,"C","C")))))</f>
        <v>NC</v>
      </c>
      <c r="AG256" s="93" t="str">
        <f>IF(AND(AE256="C",AF256="C"),"UTILIZOU O PDA CORRETAMENTE",IF(AND(AE256="C",AF256="NC"),"UTILIZOU O PDA CORRETAMENTE. NÃO HÁ FOTOS DE TODAS AS ETAPAS",IF(AND(AE256="NC",AF256="NC"),"NÃO UTILIZOU O PDA",IF(AND(AE256="NA",AF256="NA"),"NÃO AVALIADO POR FALHA DE SINCRONISMO"))))</f>
        <v>UTILIZOU O PDA CORRETAMENTE. NÃO HÁ FOTOS DE TODAS AS ETAPAS</v>
      </c>
      <c r="AH256" s="9" t="s">
        <v>60</v>
      </c>
      <c r="AI256" s="149" t="str">
        <f>E256</f>
        <v>SÃO PAULO</v>
      </c>
      <c r="AJ256" s="150" t="s">
        <v>6</v>
      </c>
    </row>
    <row r="257" spans="1:36" ht="30" customHeight="1">
      <c r="A257" s="162" t="s">
        <v>201</v>
      </c>
      <c r="B257" s="176">
        <v>2618741110</v>
      </c>
      <c r="C257" s="176" t="s">
        <v>141</v>
      </c>
      <c r="D257" s="176" t="s">
        <v>68</v>
      </c>
      <c r="E257" s="176" t="s">
        <v>5</v>
      </c>
      <c r="F257" s="176" t="s">
        <v>915</v>
      </c>
      <c r="G257" s="176">
        <v>107</v>
      </c>
      <c r="H257" s="176"/>
      <c r="I257" s="176" t="s">
        <v>432</v>
      </c>
      <c r="J257" s="176" t="s">
        <v>2150</v>
      </c>
      <c r="K257" s="176"/>
      <c r="L257" s="204">
        <v>46208.447222222225</v>
      </c>
      <c r="M257" s="204">
        <v>46208.470833333333</v>
      </c>
      <c r="N257" s="176" t="s">
        <v>2149</v>
      </c>
      <c r="O257" s="155" t="s">
        <v>207</v>
      </c>
      <c r="P257" s="90"/>
      <c r="Q257" s="144" t="s">
        <v>207</v>
      </c>
      <c r="R257" s="90"/>
      <c r="S257" s="144" t="s">
        <v>207</v>
      </c>
      <c r="T257" s="90"/>
      <c r="U257" s="144" t="s">
        <v>207</v>
      </c>
      <c r="V257" s="90"/>
      <c r="W257" s="144" t="s">
        <v>207</v>
      </c>
      <c r="X257" s="90"/>
      <c r="Y257" s="144" t="s">
        <v>207</v>
      </c>
      <c r="Z257" s="90"/>
      <c r="AA257" s="144" t="s">
        <v>207</v>
      </c>
      <c r="AB257" s="62"/>
      <c r="AC257" s="144" t="s">
        <v>231</v>
      </c>
      <c r="AD257" s="62" t="s">
        <v>388</v>
      </c>
      <c r="AE257" s="144" t="s">
        <v>207</v>
      </c>
      <c r="AF257" s="196" t="str">
        <f>IF(AND(O257="",Q257="",S257="",U257="",W257="",Y257="",AA257="",AC257=""),"",
IF(OR(    AND(O257&lt;&gt;"NA",O257&lt;&gt;"C",O257&lt;&gt;"NC",O257&lt;&gt;"SF",O257&lt;&gt;""),
    AND(Q257&lt;&gt;"NA",Q257&lt;&gt;"C",Q257&lt;&gt;"NC",Q257&lt;&gt;"SF",Q257&lt;&gt;""),
    AND(S257&lt;&gt;"NA",S257&lt;&gt;"C",S257&lt;&gt;"NC",S257&lt;&gt;"SF",S257&lt;&gt;""),
    AND(U257&lt;&gt;"NA",U257&lt;&gt;"C",U257&lt;&gt;"NC",U257&lt;&gt;"SF",U257&lt;&gt;""),
    AND(W257&lt;&gt;"NA",W257&lt;&gt;"C",W257&lt;&gt;"NC",W257&lt;&gt;"SF",W257&lt;&gt;""),
    AND(Y257&lt;&gt;"NA",Y257&lt;&gt;"C",Y257&lt;&gt;"NC",Y257&lt;&gt;"SF",Y257&lt;&gt;""),
    AND(AA257&lt;&gt;"NA",AA257&lt;&gt;"C",AA257&lt;&gt;"NC",AA257&lt;&gt;"SF",AA257&lt;&gt;""),
    AND(AC257&lt;&gt;"NA",AC257&lt;&gt;"C",AC257&lt;&gt;"NC",AC257&lt;&gt;"SF",AC257&lt;&gt;"")
),"FALSO",
IF(AND(O257="NA",Q257="NA",S257="NA",U257="NA",W257="NA",Y257="NA",AA257="NA",AC257="NA"),"NA",
IF(OR(O257="NC",Q257="NC",S257="NC",U257="NC",W257="NC",Y257="NC",AA257="NC",AC257="NC",
       O257="SF",Q257="SF",S257="SF",U257="SF",W257="SF",Y257="SF",AA257="SF",AC257="SF"),"NC",
IF(SUM(IF(O257="C",1,0),IF(Q257="C",1,0),IF(S257="C",1,0),IF(U257="C",1,0),IF(W257="C",1,0),IF(Y257="C",1,0),IF(AA257="C",1,0),IF(AC257="C",1,0))=1,"C","C")))))</f>
        <v>NC</v>
      </c>
      <c r="AG257" s="93" t="str">
        <f>IF(AND(AE257="C",AF257="C"),"UTILIZOU O PDA CORRETAMENTE",IF(AND(AE257="C",AF257="NC"),"UTILIZOU O PDA CORRETAMENTE. NÃO HÁ FOTOS DE TODAS AS ETAPAS",IF(AND(AE257="NC",AF257="NC"),"NÃO UTILIZOU O PDA",IF(AND(AE257="NA",AF257="NA"),"NÃO AVALIADO POR FALHA DE SINCRONISMO"))))</f>
        <v>UTILIZOU O PDA CORRETAMENTE. NÃO HÁ FOTOS DE TODAS AS ETAPAS</v>
      </c>
      <c r="AH257" s="9" t="s">
        <v>60</v>
      </c>
      <c r="AI257" s="149" t="str">
        <f>E257</f>
        <v>SÃO PAULO</v>
      </c>
      <c r="AJ257" s="150" t="s">
        <v>6</v>
      </c>
    </row>
    <row r="258" spans="1:36" ht="30" customHeight="1">
      <c r="A258" s="162" t="s">
        <v>201</v>
      </c>
      <c r="B258" s="176">
        <v>2621252352</v>
      </c>
      <c r="C258" s="176" t="s">
        <v>142</v>
      </c>
      <c r="D258" s="176" t="s">
        <v>68</v>
      </c>
      <c r="E258" s="176" t="s">
        <v>5</v>
      </c>
      <c r="F258" s="176" t="s">
        <v>915</v>
      </c>
      <c r="G258" s="176">
        <v>254</v>
      </c>
      <c r="H258" s="176" t="s">
        <v>203</v>
      </c>
      <c r="I258" s="176" t="s">
        <v>432</v>
      </c>
      <c r="J258" s="176" t="s">
        <v>2148</v>
      </c>
      <c r="K258" s="176" t="s">
        <v>217</v>
      </c>
      <c r="L258" s="204">
        <v>46163.475694444445</v>
      </c>
      <c r="M258" s="204">
        <v>46163.488194444442</v>
      </c>
      <c r="N258" s="176" t="s">
        <v>2151</v>
      </c>
      <c r="O258" s="155" t="s">
        <v>207</v>
      </c>
      <c r="P258" s="90"/>
      <c r="Q258" s="144" t="s">
        <v>207</v>
      </c>
      <c r="R258" s="90"/>
      <c r="S258" s="144" t="s">
        <v>207</v>
      </c>
      <c r="T258" s="90"/>
      <c r="U258" s="144" t="s">
        <v>207</v>
      </c>
      <c r="V258" s="90"/>
      <c r="W258" s="144" t="s">
        <v>207</v>
      </c>
      <c r="X258" s="90"/>
      <c r="Y258" s="144" t="s">
        <v>207</v>
      </c>
      <c r="Z258" s="90"/>
      <c r="AA258" s="144" t="s">
        <v>207</v>
      </c>
      <c r="AB258" s="62"/>
      <c r="AC258" s="144" t="s">
        <v>231</v>
      </c>
      <c r="AD258" s="62" t="s">
        <v>388</v>
      </c>
      <c r="AE258" s="144" t="s">
        <v>207</v>
      </c>
      <c r="AF258" s="196" t="str">
        <f>IF(AND(O258="",Q258="",S258="",U258="",W258="",Y258="",AA258="",AC258=""),"",
IF(OR(    AND(O258&lt;&gt;"NA",O258&lt;&gt;"C",O258&lt;&gt;"NC",O258&lt;&gt;"SF",O258&lt;&gt;""),
    AND(Q258&lt;&gt;"NA",Q258&lt;&gt;"C",Q258&lt;&gt;"NC",Q258&lt;&gt;"SF",Q258&lt;&gt;""),
    AND(S258&lt;&gt;"NA",S258&lt;&gt;"C",S258&lt;&gt;"NC",S258&lt;&gt;"SF",S258&lt;&gt;""),
    AND(U258&lt;&gt;"NA",U258&lt;&gt;"C",U258&lt;&gt;"NC",U258&lt;&gt;"SF",U258&lt;&gt;""),
    AND(W258&lt;&gt;"NA",W258&lt;&gt;"C",W258&lt;&gt;"NC",W258&lt;&gt;"SF",W258&lt;&gt;""),
    AND(Y258&lt;&gt;"NA",Y258&lt;&gt;"C",Y258&lt;&gt;"NC",Y258&lt;&gt;"SF",Y258&lt;&gt;""),
    AND(AA258&lt;&gt;"NA",AA258&lt;&gt;"C",AA258&lt;&gt;"NC",AA258&lt;&gt;"SF",AA258&lt;&gt;""),
    AND(AC258&lt;&gt;"NA",AC258&lt;&gt;"C",AC258&lt;&gt;"NC",AC258&lt;&gt;"SF",AC258&lt;&gt;"")
),"FALSO",
IF(AND(O258="NA",Q258="NA",S258="NA",U258="NA",W258="NA",Y258="NA",AA258="NA",AC258="NA"),"NA",
IF(OR(O258="NC",Q258="NC",S258="NC",U258="NC",W258="NC",Y258="NC",AA258="NC",AC258="NC",
       O258="SF",Q258="SF",S258="SF",U258="SF",W258="SF",Y258="SF",AA258="SF",AC258="SF"),"NC",
IF(SUM(IF(O258="C",1,0),IF(Q258="C",1,0),IF(S258="C",1,0),IF(U258="C",1,0),IF(W258="C",1,0),IF(Y258="C",1,0),IF(AA258="C",1,0),IF(AC258="C",1,0))=1,"C","C")))))</f>
        <v>NC</v>
      </c>
      <c r="AG258" s="93" t="str">
        <f>IF(AND(AE258="C",AF258="C"),"UTILIZOU O PDA CORRETAMENTE",IF(AND(AE258="C",AF258="NC"),"UTILIZOU O PDA CORRETAMENTE. NÃO HÁ FOTOS DE TODAS AS ETAPAS",IF(AND(AE258="NC",AF258="NC"),"NÃO UTILIZOU O PDA",IF(AND(AE258="NA",AF258="NA"),"NÃO AVALIADO POR FALHA DE SINCRONISMO"))))</f>
        <v>UTILIZOU O PDA CORRETAMENTE. NÃO HÁ FOTOS DE TODAS AS ETAPAS</v>
      </c>
      <c r="AH258" s="9"/>
      <c r="AI258" s="149" t="str">
        <f>E258</f>
        <v>SÃO PAULO</v>
      </c>
      <c r="AJ258" s="150" t="s">
        <v>6</v>
      </c>
    </row>
    <row r="259" spans="1:36" ht="30" customHeight="1">
      <c r="A259" s="162" t="s">
        <v>201</v>
      </c>
      <c r="B259" s="176">
        <v>2620714662</v>
      </c>
      <c r="C259" s="176" t="s">
        <v>141</v>
      </c>
      <c r="D259" s="176" t="s">
        <v>68</v>
      </c>
      <c r="E259" s="176" t="s">
        <v>5</v>
      </c>
      <c r="F259" s="176" t="s">
        <v>634</v>
      </c>
      <c r="G259" s="176">
        <v>511</v>
      </c>
      <c r="H259" s="176"/>
      <c r="I259" s="176" t="s">
        <v>329</v>
      </c>
      <c r="J259" s="176" t="s">
        <v>2150</v>
      </c>
      <c r="K259" s="176"/>
      <c r="L259" s="204">
        <v>46161.601388888892</v>
      </c>
      <c r="M259" s="204">
        <v>46161.604166666664</v>
      </c>
      <c r="N259" s="176" t="s">
        <v>2156</v>
      </c>
      <c r="O259" s="155" t="s">
        <v>207</v>
      </c>
      <c r="P259" s="90"/>
      <c r="Q259" s="144" t="s">
        <v>207</v>
      </c>
      <c r="R259" s="90"/>
      <c r="S259" s="144" t="s">
        <v>207</v>
      </c>
      <c r="T259" s="90"/>
      <c r="U259" s="144" t="s">
        <v>207</v>
      </c>
      <c r="V259" s="90"/>
      <c r="W259" s="144" t="s">
        <v>207</v>
      </c>
      <c r="X259" s="90"/>
      <c r="Y259" s="144" t="s">
        <v>207</v>
      </c>
      <c r="Z259" s="90"/>
      <c r="AA259" s="144" t="s">
        <v>207</v>
      </c>
      <c r="AB259" s="62"/>
      <c r="AC259" s="144" t="s">
        <v>207</v>
      </c>
      <c r="AD259" s="62"/>
      <c r="AE259" s="144" t="s">
        <v>207</v>
      </c>
      <c r="AF259" s="196" t="str">
        <f>IF(AND(O259="",Q259="",S259="",U259="",W259="",Y259="",AA259="",AC259=""),"",
IF(OR(    AND(O259&lt;&gt;"NA",O259&lt;&gt;"C",O259&lt;&gt;"NC",O259&lt;&gt;"SF",O259&lt;&gt;""),
    AND(Q259&lt;&gt;"NA",Q259&lt;&gt;"C",Q259&lt;&gt;"NC",Q259&lt;&gt;"SF",Q259&lt;&gt;""),
    AND(S259&lt;&gt;"NA",S259&lt;&gt;"C",S259&lt;&gt;"NC",S259&lt;&gt;"SF",S259&lt;&gt;""),
    AND(U259&lt;&gt;"NA",U259&lt;&gt;"C",U259&lt;&gt;"NC",U259&lt;&gt;"SF",U259&lt;&gt;""),
    AND(W259&lt;&gt;"NA",W259&lt;&gt;"C",W259&lt;&gt;"NC",W259&lt;&gt;"SF",W259&lt;&gt;""),
    AND(Y259&lt;&gt;"NA",Y259&lt;&gt;"C",Y259&lt;&gt;"NC",Y259&lt;&gt;"SF",Y259&lt;&gt;""),
    AND(AA259&lt;&gt;"NA",AA259&lt;&gt;"C",AA259&lt;&gt;"NC",AA259&lt;&gt;"SF",AA259&lt;&gt;""),
    AND(AC259&lt;&gt;"NA",AC259&lt;&gt;"C",AC259&lt;&gt;"NC",AC259&lt;&gt;"SF",AC259&lt;&gt;"")
),"FALSO",
IF(AND(O259="NA",Q259="NA",S259="NA",U259="NA",W259="NA",Y259="NA",AA259="NA",AC259="NA"),"NA",
IF(OR(O259="NC",Q259="NC",S259="NC",U259="NC",W259="NC",Y259="NC",AA259="NC",AC259="NC",
       O259="SF",Q259="SF",S259="SF",U259="SF",W259="SF",Y259="SF",AA259="SF",AC259="SF"),"NC",
IF(SUM(IF(O259="C",1,0),IF(Q259="C",1,0),IF(S259="C",1,0),IF(U259="C",1,0),IF(W259="C",1,0),IF(Y259="C",1,0),IF(AA259="C",1,0),IF(AC259="C",1,0))=1,"C","C")))))</f>
        <v>C</v>
      </c>
      <c r="AG259" s="93" t="str">
        <f>IF(AND(AE259="C",AF259="C"),"UTILIZOU O PDA CORRETAMENTE",IF(AND(AE259="C",AF259="NC"),"UTILIZOU O PDA CORRETAMENTE. NÃO HÁ FOTOS DE TODAS AS ETAPAS",IF(AND(AE259="NC",AF259="NC"),"NÃO UTILIZOU O PDA",IF(AND(AE259="NA",AF259="NA"),"NÃO AVALIADO POR FALHA DE SINCRONISMO"))))</f>
        <v>UTILIZOU O PDA CORRETAMENTE</v>
      </c>
      <c r="AH259" s="9" t="s">
        <v>39</v>
      </c>
      <c r="AI259" s="149" t="str">
        <f>E259</f>
        <v>SÃO PAULO</v>
      </c>
      <c r="AJ259" s="150" t="s">
        <v>6</v>
      </c>
    </row>
    <row r="260" spans="1:36" ht="30" customHeight="1">
      <c r="A260" s="162" t="s">
        <v>201</v>
      </c>
      <c r="B260" s="176">
        <v>2620331840</v>
      </c>
      <c r="C260" s="176" t="s">
        <v>142</v>
      </c>
      <c r="D260" s="176" t="s">
        <v>68</v>
      </c>
      <c r="E260" s="176" t="s">
        <v>5</v>
      </c>
      <c r="F260" s="176" t="s">
        <v>628</v>
      </c>
      <c r="G260" s="176">
        <v>76</v>
      </c>
      <c r="H260" s="176"/>
      <c r="I260" s="176" t="s">
        <v>261</v>
      </c>
      <c r="J260" s="176" t="s">
        <v>2148</v>
      </c>
      <c r="K260" s="176"/>
      <c r="L260" s="204">
        <v>46157.598611111112</v>
      </c>
      <c r="M260" s="204">
        <v>46157.606249999997</v>
      </c>
      <c r="N260" s="176" t="s">
        <v>2156</v>
      </c>
      <c r="O260" s="155" t="s">
        <v>207</v>
      </c>
      <c r="P260" s="90"/>
      <c r="Q260" s="144" t="s">
        <v>207</v>
      </c>
      <c r="R260" s="90"/>
      <c r="S260" s="144" t="s">
        <v>207</v>
      </c>
      <c r="T260" s="90"/>
      <c r="U260" s="144" t="s">
        <v>207</v>
      </c>
      <c r="V260" s="90"/>
      <c r="W260" s="144" t="s">
        <v>207</v>
      </c>
      <c r="X260" s="90"/>
      <c r="Y260" s="144" t="s">
        <v>207</v>
      </c>
      <c r="Z260" s="90"/>
      <c r="AA260" s="144" t="s">
        <v>207</v>
      </c>
      <c r="AB260" s="62"/>
      <c r="AC260" s="144" t="s">
        <v>207</v>
      </c>
      <c r="AD260" s="62"/>
      <c r="AE260" s="144" t="s">
        <v>207</v>
      </c>
      <c r="AF260" s="196" t="str">
        <f>IF(AND(O260="",Q260="",S260="",U260="",W260="",Y260="",AA260="",AC260=""),"",
IF(OR(    AND(O260&lt;&gt;"NA",O260&lt;&gt;"C",O260&lt;&gt;"NC",O260&lt;&gt;"SF",O260&lt;&gt;""),
    AND(Q260&lt;&gt;"NA",Q260&lt;&gt;"C",Q260&lt;&gt;"NC",Q260&lt;&gt;"SF",Q260&lt;&gt;""),
    AND(S260&lt;&gt;"NA",S260&lt;&gt;"C",S260&lt;&gt;"NC",S260&lt;&gt;"SF",S260&lt;&gt;""),
    AND(U260&lt;&gt;"NA",U260&lt;&gt;"C",U260&lt;&gt;"NC",U260&lt;&gt;"SF",U260&lt;&gt;""),
    AND(W260&lt;&gt;"NA",W260&lt;&gt;"C",W260&lt;&gt;"NC",W260&lt;&gt;"SF",W260&lt;&gt;""),
    AND(Y260&lt;&gt;"NA",Y260&lt;&gt;"C",Y260&lt;&gt;"NC",Y260&lt;&gt;"SF",Y260&lt;&gt;""),
    AND(AA260&lt;&gt;"NA",AA260&lt;&gt;"C",AA260&lt;&gt;"NC",AA260&lt;&gt;"SF",AA260&lt;&gt;""),
    AND(AC260&lt;&gt;"NA",AC260&lt;&gt;"C",AC260&lt;&gt;"NC",AC260&lt;&gt;"SF",AC260&lt;&gt;"")
),"FALSO",
IF(AND(O260="NA",Q260="NA",S260="NA",U260="NA",W260="NA",Y260="NA",AA260="NA",AC260="NA"),"NA",
IF(OR(O260="NC",Q260="NC",S260="NC",U260="NC",W260="NC",Y260="NC",AA260="NC",AC260="NC",
       O260="SF",Q260="SF",S260="SF",U260="SF",W260="SF",Y260="SF",AA260="SF",AC260="SF"),"NC",
IF(SUM(IF(O260="C",1,0),IF(Q260="C",1,0),IF(S260="C",1,0),IF(U260="C",1,0),IF(W260="C",1,0),IF(Y260="C",1,0),IF(AA260="C",1,0),IF(AC260="C",1,0))=1,"C","C")))))</f>
        <v>C</v>
      </c>
      <c r="AG260" s="93" t="str">
        <f>IF(AND(AE260="C",AF260="C"),"UTILIZOU O PDA CORRETAMENTE",IF(AND(AE260="C",AF260="NC"),"UTILIZOU O PDA CORRETAMENTE. NÃO HÁ FOTOS DE TODAS AS ETAPAS",IF(AND(AE260="NC",AF260="NC"),"NÃO UTILIZOU O PDA",IF(AND(AE260="NA",AF260="NA"),"NÃO AVALIADO POR FALHA DE SINCRONISMO"))))</f>
        <v>UTILIZOU O PDA CORRETAMENTE</v>
      </c>
      <c r="AH260" s="9" t="s">
        <v>39</v>
      </c>
      <c r="AI260" s="149" t="str">
        <f>E260</f>
        <v>SÃO PAULO</v>
      </c>
      <c r="AJ260" s="150" t="s">
        <v>6</v>
      </c>
    </row>
    <row r="261" spans="1:36" ht="30" customHeight="1">
      <c r="A261" s="162" t="s">
        <v>201</v>
      </c>
      <c r="B261" s="176">
        <v>2620323365</v>
      </c>
      <c r="C261" s="176" t="s">
        <v>141</v>
      </c>
      <c r="D261" s="176" t="s">
        <v>68</v>
      </c>
      <c r="E261" s="176" t="s">
        <v>5</v>
      </c>
      <c r="F261" s="176" t="s">
        <v>628</v>
      </c>
      <c r="G261" s="176">
        <v>96</v>
      </c>
      <c r="H261" s="176" t="s">
        <v>203</v>
      </c>
      <c r="I261" s="176" t="s">
        <v>261</v>
      </c>
      <c r="J261" s="176" t="s">
        <v>2150</v>
      </c>
      <c r="K261" s="176" t="s">
        <v>2230</v>
      </c>
      <c r="L261" s="204">
        <v>46159.25</v>
      </c>
      <c r="M261" s="204">
        <v>46159.256944444445</v>
      </c>
      <c r="N261" s="176" t="s">
        <v>2156</v>
      </c>
      <c r="O261" s="155" t="s">
        <v>62</v>
      </c>
      <c r="P261" s="90"/>
      <c r="Q261" s="144" t="s">
        <v>62</v>
      </c>
      <c r="R261" s="90"/>
      <c r="S261" s="144" t="s">
        <v>62</v>
      </c>
      <c r="T261" s="90"/>
      <c r="U261" s="144" t="s">
        <v>62</v>
      </c>
      <c r="V261" s="90"/>
      <c r="W261" s="144" t="s">
        <v>62</v>
      </c>
      <c r="X261" s="90"/>
      <c r="Y261" s="144" t="s">
        <v>62</v>
      </c>
      <c r="Z261" s="90"/>
      <c r="AA261" s="144" t="s">
        <v>62</v>
      </c>
      <c r="AB261" s="62"/>
      <c r="AC261" s="144" t="s">
        <v>62</v>
      </c>
      <c r="AD261" s="62"/>
      <c r="AE261" s="144" t="s">
        <v>62</v>
      </c>
      <c r="AF261" s="196" t="str">
        <f>IF(AND(O261="",Q261="",S261="",U261="",W261="",Y261="",AA261="",AC261=""),"",
IF(OR(    AND(O261&lt;&gt;"NA",O261&lt;&gt;"C",O261&lt;&gt;"NC",O261&lt;&gt;"SF",O261&lt;&gt;""),
    AND(Q261&lt;&gt;"NA",Q261&lt;&gt;"C",Q261&lt;&gt;"NC",Q261&lt;&gt;"SF",Q261&lt;&gt;""),
    AND(S261&lt;&gt;"NA",S261&lt;&gt;"C",S261&lt;&gt;"NC",S261&lt;&gt;"SF",S261&lt;&gt;""),
    AND(U261&lt;&gt;"NA",U261&lt;&gt;"C",U261&lt;&gt;"NC",U261&lt;&gt;"SF",U261&lt;&gt;""),
    AND(W261&lt;&gt;"NA",W261&lt;&gt;"C",W261&lt;&gt;"NC",W261&lt;&gt;"SF",W261&lt;&gt;""),
    AND(Y261&lt;&gt;"NA",Y261&lt;&gt;"C",Y261&lt;&gt;"NC",Y261&lt;&gt;"SF",Y261&lt;&gt;""),
    AND(AA261&lt;&gt;"NA",AA261&lt;&gt;"C",AA261&lt;&gt;"NC",AA261&lt;&gt;"SF",AA261&lt;&gt;""),
    AND(AC261&lt;&gt;"NA",AC261&lt;&gt;"C",AC261&lt;&gt;"NC",AC261&lt;&gt;"SF",AC261&lt;&gt;"")
),"FALSO",
IF(AND(O261="NA",Q261="NA",S261="NA",U261="NA",W261="NA",Y261="NA",AA261="NA",AC261="NA"),"NA",
IF(OR(O261="NC",Q261="NC",S261="NC",U261="NC",W261="NC",Y261="NC",AA261="NC",AC261="NC",
       O261="SF",Q261="SF",S261="SF",U261="SF",W261="SF",Y261="SF",AA261="SF",AC261="SF"),"NC",
IF(SUM(IF(O261="C",1,0),IF(Q261="C",1,0),IF(S261="C",1,0),IF(U261="C",1,0),IF(W261="C",1,0),IF(Y261="C",1,0),IF(AA261="C",1,0),IF(AC261="C",1,0))=1,"C","C")))))</f>
        <v>NA</v>
      </c>
      <c r="AG261" s="93" t="str">
        <f>IF(AND(AE261="C",AF261="C"),"UTILIZOU O PDA CORRETAMENTE",IF(AND(AE261="C",AF261="NC"),"UTILIZOU O PDA CORRETAMENTE. NÃO HÁ FOTOS DE TODAS AS ETAPAS",IF(AND(AE261="NC",AF261="NC"),"NÃO UTILIZOU O PDA",IF(AND(AE261="NA",AF261="NA"),"NÃO AVALIADO POR FALHA DE SINCRONISMO"))))</f>
        <v>NÃO AVALIADO POR FALHA DE SINCRONISMO</v>
      </c>
      <c r="AH261" s="9" t="s">
        <v>39</v>
      </c>
      <c r="AI261" s="149" t="str">
        <f>E261</f>
        <v>SÃO PAULO</v>
      </c>
      <c r="AJ261" s="150" t="s">
        <v>6</v>
      </c>
    </row>
    <row r="262" spans="1:36" ht="30" customHeight="1">
      <c r="A262" s="162" t="s">
        <v>201</v>
      </c>
      <c r="B262" s="176">
        <v>2621499944</v>
      </c>
      <c r="C262" s="176" t="s">
        <v>141</v>
      </c>
      <c r="D262" s="176" t="s">
        <v>68</v>
      </c>
      <c r="E262" s="176" t="s">
        <v>5</v>
      </c>
      <c r="F262" s="176" t="s">
        <v>1431</v>
      </c>
      <c r="G262" s="176">
        <v>302</v>
      </c>
      <c r="H262" s="176" t="s">
        <v>260</v>
      </c>
      <c r="I262" s="176" t="s">
        <v>283</v>
      </c>
      <c r="J262" s="176" t="s">
        <v>2150</v>
      </c>
      <c r="K262" s="176"/>
      <c r="L262" s="204">
        <v>46165.569444444445</v>
      </c>
      <c r="M262" s="204">
        <v>46165.574305555558</v>
      </c>
      <c r="N262" s="176" t="s">
        <v>2156</v>
      </c>
      <c r="O262" s="155" t="s">
        <v>207</v>
      </c>
      <c r="P262" s="90"/>
      <c r="Q262" s="144" t="s">
        <v>207</v>
      </c>
      <c r="R262" s="90"/>
      <c r="S262" s="144" t="s">
        <v>207</v>
      </c>
      <c r="T262" s="90"/>
      <c r="U262" s="144" t="s">
        <v>207</v>
      </c>
      <c r="V262" s="90"/>
      <c r="W262" s="144" t="s">
        <v>207</v>
      </c>
      <c r="X262" s="90"/>
      <c r="Y262" s="144" t="s">
        <v>207</v>
      </c>
      <c r="Z262" s="90"/>
      <c r="AA262" s="144" t="s">
        <v>207</v>
      </c>
      <c r="AB262" s="62"/>
      <c r="AC262" s="144" t="s">
        <v>231</v>
      </c>
      <c r="AD262" s="62" t="s">
        <v>2217</v>
      </c>
      <c r="AE262" s="144" t="s">
        <v>207</v>
      </c>
      <c r="AF262" s="196" t="str">
        <f>IF(AND(O262="",Q262="",S262="",U262="",W262="",Y262="",AA262="",AC262=""),"",
IF(OR(    AND(O262&lt;&gt;"NA",O262&lt;&gt;"C",O262&lt;&gt;"NC",O262&lt;&gt;"SF",O262&lt;&gt;""),
    AND(Q262&lt;&gt;"NA",Q262&lt;&gt;"C",Q262&lt;&gt;"NC",Q262&lt;&gt;"SF",Q262&lt;&gt;""),
    AND(S262&lt;&gt;"NA",S262&lt;&gt;"C",S262&lt;&gt;"NC",S262&lt;&gt;"SF",S262&lt;&gt;""),
    AND(U262&lt;&gt;"NA",U262&lt;&gt;"C",U262&lt;&gt;"NC",U262&lt;&gt;"SF",U262&lt;&gt;""),
    AND(W262&lt;&gt;"NA",W262&lt;&gt;"C",W262&lt;&gt;"NC",W262&lt;&gt;"SF",W262&lt;&gt;""),
    AND(Y262&lt;&gt;"NA",Y262&lt;&gt;"C",Y262&lt;&gt;"NC",Y262&lt;&gt;"SF",Y262&lt;&gt;""),
    AND(AA262&lt;&gt;"NA",AA262&lt;&gt;"C",AA262&lt;&gt;"NC",AA262&lt;&gt;"SF",AA262&lt;&gt;""),
    AND(AC262&lt;&gt;"NA",AC262&lt;&gt;"C",AC262&lt;&gt;"NC",AC262&lt;&gt;"SF",AC262&lt;&gt;"")
),"FALSO",
IF(AND(O262="NA",Q262="NA",S262="NA",U262="NA",W262="NA",Y262="NA",AA262="NA",AC262="NA"),"NA",
IF(OR(O262="NC",Q262="NC",S262="NC",U262="NC",W262="NC",Y262="NC",AA262="NC",AC262="NC",
       O262="SF",Q262="SF",S262="SF",U262="SF",W262="SF",Y262="SF",AA262="SF",AC262="SF"),"NC",
IF(SUM(IF(O262="C",1,0),IF(Q262="C",1,0),IF(S262="C",1,0),IF(U262="C",1,0),IF(W262="C",1,0),IF(Y262="C",1,0),IF(AA262="C",1,0),IF(AC262="C",1,0))=1,"C","C")))))</f>
        <v>NC</v>
      </c>
      <c r="AG262" s="93" t="str">
        <f>IF(AND(AE262="C",AF262="C"),"UTILIZOU O PDA CORRETAMENTE",IF(AND(AE262="C",AF262="NC"),"UTILIZOU O PDA CORRETAMENTE. NÃO HÁ FOTOS DE TODAS AS ETAPAS",IF(AND(AE262="NC",AF262="NC"),"NÃO UTILIZOU O PDA",IF(AND(AE262="NA",AF262="NA"),"NÃO AVALIADO POR FALHA DE SINCRONISMO"))))</f>
        <v>UTILIZOU O PDA CORRETAMENTE. NÃO HÁ FOTOS DE TODAS AS ETAPAS</v>
      </c>
      <c r="AH262" s="9" t="s">
        <v>60</v>
      </c>
      <c r="AI262" s="149" t="str">
        <f>E262</f>
        <v>SÃO PAULO</v>
      </c>
      <c r="AJ262" s="150" t="s">
        <v>6</v>
      </c>
    </row>
    <row r="263" spans="1:36" ht="30" customHeight="1">
      <c r="A263" s="162" t="s">
        <v>201</v>
      </c>
      <c r="B263" s="176">
        <v>2621500214</v>
      </c>
      <c r="C263" s="176" t="s">
        <v>141</v>
      </c>
      <c r="D263" s="176" t="s">
        <v>68</v>
      </c>
      <c r="E263" s="176" t="s">
        <v>5</v>
      </c>
      <c r="F263" s="176" t="s">
        <v>1431</v>
      </c>
      <c r="G263" s="176">
        <v>232</v>
      </c>
      <c r="H263" s="176" t="s">
        <v>203</v>
      </c>
      <c r="I263" s="176" t="s">
        <v>283</v>
      </c>
      <c r="J263" s="176" t="s">
        <v>2150</v>
      </c>
      <c r="K263" s="176" t="s">
        <v>217</v>
      </c>
      <c r="L263" s="204">
        <v>46165.580555555556</v>
      </c>
      <c r="M263" s="204">
        <v>46165.587500000001</v>
      </c>
      <c r="N263" s="176" t="s">
        <v>2156</v>
      </c>
      <c r="O263" s="155" t="s">
        <v>207</v>
      </c>
      <c r="P263" s="90"/>
      <c r="Q263" s="144" t="s">
        <v>207</v>
      </c>
      <c r="R263" s="90"/>
      <c r="S263" s="144" t="s">
        <v>207</v>
      </c>
      <c r="T263" s="90"/>
      <c r="U263" s="144" t="s">
        <v>207</v>
      </c>
      <c r="V263" s="90"/>
      <c r="W263" s="144" t="s">
        <v>207</v>
      </c>
      <c r="X263" s="90"/>
      <c r="Y263" s="144" t="s">
        <v>207</v>
      </c>
      <c r="Z263" s="90"/>
      <c r="AA263" s="144" t="s">
        <v>207</v>
      </c>
      <c r="AB263" s="62"/>
      <c r="AC263" s="144" t="s">
        <v>207</v>
      </c>
      <c r="AD263" s="62"/>
      <c r="AE263" s="144" t="s">
        <v>207</v>
      </c>
      <c r="AF263" s="196" t="str">
        <f>IF(AND(O263="",Q263="",S263="",U263="",W263="",Y263="",AA263="",AC263=""),"",
IF(OR(    AND(O263&lt;&gt;"NA",O263&lt;&gt;"C",O263&lt;&gt;"NC",O263&lt;&gt;"SF",O263&lt;&gt;""),
    AND(Q263&lt;&gt;"NA",Q263&lt;&gt;"C",Q263&lt;&gt;"NC",Q263&lt;&gt;"SF",Q263&lt;&gt;""),
    AND(S263&lt;&gt;"NA",S263&lt;&gt;"C",S263&lt;&gt;"NC",S263&lt;&gt;"SF",S263&lt;&gt;""),
    AND(U263&lt;&gt;"NA",U263&lt;&gt;"C",U263&lt;&gt;"NC",U263&lt;&gt;"SF",U263&lt;&gt;""),
    AND(W263&lt;&gt;"NA",W263&lt;&gt;"C",W263&lt;&gt;"NC",W263&lt;&gt;"SF",W263&lt;&gt;""),
    AND(Y263&lt;&gt;"NA",Y263&lt;&gt;"C",Y263&lt;&gt;"NC",Y263&lt;&gt;"SF",Y263&lt;&gt;""),
    AND(AA263&lt;&gt;"NA",AA263&lt;&gt;"C",AA263&lt;&gt;"NC",AA263&lt;&gt;"SF",AA263&lt;&gt;""),
    AND(AC263&lt;&gt;"NA",AC263&lt;&gt;"C",AC263&lt;&gt;"NC",AC263&lt;&gt;"SF",AC263&lt;&gt;"")
),"FALSO",
IF(AND(O263="NA",Q263="NA",S263="NA",U263="NA",W263="NA",Y263="NA",AA263="NA",AC263="NA"),"NA",
IF(OR(O263="NC",Q263="NC",S263="NC",U263="NC",W263="NC",Y263="NC",AA263="NC",AC263="NC",
       O263="SF",Q263="SF",S263="SF",U263="SF",W263="SF",Y263="SF",AA263="SF",AC263="SF"),"NC",
IF(SUM(IF(O263="C",1,0),IF(Q263="C",1,0),IF(S263="C",1,0),IF(U263="C",1,0),IF(W263="C",1,0),IF(Y263="C",1,0),IF(AA263="C",1,0),IF(AC263="C",1,0))=1,"C","C")))))</f>
        <v>C</v>
      </c>
      <c r="AG263" s="93" t="str">
        <f>IF(AND(AE263="C",AF263="C"),"UTILIZOU O PDA CORRETAMENTE",IF(AND(AE263="C",AF263="NC"),"UTILIZOU O PDA CORRETAMENTE. NÃO HÁ FOTOS DE TODAS AS ETAPAS",IF(AND(AE263="NC",AF263="NC"),"NÃO UTILIZOU O PDA",IF(AND(AE263="NA",AF263="NA"),"NÃO AVALIADO POR FALHA DE SINCRONISMO"))))</f>
        <v>UTILIZOU O PDA CORRETAMENTE</v>
      </c>
      <c r="AH263" s="9" t="s">
        <v>60</v>
      </c>
      <c r="AI263" s="149" t="str">
        <f>E263</f>
        <v>SÃO PAULO</v>
      </c>
      <c r="AJ263" s="150" t="s">
        <v>6</v>
      </c>
    </row>
    <row r="264" spans="1:36" ht="30" customHeight="1">
      <c r="A264" s="162" t="s">
        <v>201</v>
      </c>
      <c r="B264" s="176">
        <v>2618917002</v>
      </c>
      <c r="C264" s="176" t="s">
        <v>141</v>
      </c>
      <c r="D264" s="176" t="s">
        <v>68</v>
      </c>
      <c r="E264" s="176" t="s">
        <v>5</v>
      </c>
      <c r="F264" s="176" t="s">
        <v>577</v>
      </c>
      <c r="G264" s="176">
        <v>377</v>
      </c>
      <c r="H264" s="176"/>
      <c r="I264" s="176" t="s">
        <v>283</v>
      </c>
      <c r="J264" s="176" t="s">
        <v>2150</v>
      </c>
      <c r="K264" s="176"/>
      <c r="L264" s="204">
        <v>46270.541666666664</v>
      </c>
      <c r="M264" s="204">
        <v>46270.552777777775</v>
      </c>
      <c r="N264" s="176" t="s">
        <v>2149</v>
      </c>
      <c r="O264" s="155" t="s">
        <v>207</v>
      </c>
      <c r="P264" s="90"/>
      <c r="Q264" s="144" t="s">
        <v>207</v>
      </c>
      <c r="R264" s="90"/>
      <c r="S264" s="144" t="s">
        <v>207</v>
      </c>
      <c r="T264" s="90"/>
      <c r="U264" s="144" t="s">
        <v>207</v>
      </c>
      <c r="V264" s="90"/>
      <c r="W264" s="144" t="s">
        <v>207</v>
      </c>
      <c r="X264" s="90"/>
      <c r="Y264" s="144" t="s">
        <v>207</v>
      </c>
      <c r="Z264" s="90"/>
      <c r="AA264" s="144" t="s">
        <v>230</v>
      </c>
      <c r="AB264" s="62"/>
      <c r="AC264" s="144" t="s">
        <v>207</v>
      </c>
      <c r="AD264" s="62"/>
      <c r="AE264" s="144" t="s">
        <v>207</v>
      </c>
      <c r="AF264" s="196" t="str">
        <f>IF(AND(O264="",Q264="",S264="",U264="",W264="",Y264="",AA264="",AC264=""),"",
IF(OR(    AND(O264&lt;&gt;"NA",O264&lt;&gt;"C",O264&lt;&gt;"NC",O264&lt;&gt;"SF",O264&lt;&gt;""),
    AND(Q264&lt;&gt;"NA",Q264&lt;&gt;"C",Q264&lt;&gt;"NC",Q264&lt;&gt;"SF",Q264&lt;&gt;""),
    AND(S264&lt;&gt;"NA",S264&lt;&gt;"C",S264&lt;&gt;"NC",S264&lt;&gt;"SF",S264&lt;&gt;""),
    AND(U264&lt;&gt;"NA",U264&lt;&gt;"C",U264&lt;&gt;"NC",U264&lt;&gt;"SF",U264&lt;&gt;""),
    AND(W264&lt;&gt;"NA",W264&lt;&gt;"C",W264&lt;&gt;"NC",W264&lt;&gt;"SF",W264&lt;&gt;""),
    AND(Y264&lt;&gt;"NA",Y264&lt;&gt;"C",Y264&lt;&gt;"NC",Y264&lt;&gt;"SF",Y264&lt;&gt;""),
    AND(AA264&lt;&gt;"NA",AA264&lt;&gt;"C",AA264&lt;&gt;"NC",AA264&lt;&gt;"SF",AA264&lt;&gt;""),
    AND(AC264&lt;&gt;"NA",AC264&lt;&gt;"C",AC264&lt;&gt;"NC",AC264&lt;&gt;"SF",AC264&lt;&gt;"")
),"FALSO",
IF(AND(O264="NA",Q264="NA",S264="NA",U264="NA",W264="NA",Y264="NA",AA264="NA",AC264="NA"),"NA",
IF(OR(O264="NC",Q264="NC",S264="NC",U264="NC",W264="NC",Y264="NC",AA264="NC",AC264="NC",
       O264="SF",Q264="SF",S264="SF",U264="SF",W264="SF",Y264="SF",AA264="SF",AC264="SF"),"NC",
IF(SUM(IF(O264="C",1,0),IF(Q264="C",1,0),IF(S264="C",1,0),IF(U264="C",1,0),IF(W264="C",1,0),IF(Y264="C",1,0),IF(AA264="C",1,0),IF(AC264="C",1,0))=1,"C","C")))))</f>
        <v>NC</v>
      </c>
      <c r="AG264" s="93" t="str">
        <f>IF(AND(AE264="C",AF264="C"),"UTILIZOU O PDA CORRETAMENTE",IF(AND(AE264="C",AF264="NC"),"UTILIZOU O PDA CORRETAMENTE. NÃO HÁ FOTOS DE TODAS AS ETAPAS",IF(AND(AE264="NC",AF264="NC"),"NÃO UTILIZOU O PDA",IF(AND(AE264="NA",AF264="NA"),"NÃO AVALIADO POR FALHA DE SINCRONISMO"))))</f>
        <v>UTILIZOU O PDA CORRETAMENTE. NÃO HÁ FOTOS DE TODAS AS ETAPAS</v>
      </c>
      <c r="AH264" s="9" t="s">
        <v>39</v>
      </c>
      <c r="AI264" s="149" t="str">
        <f>E264</f>
        <v>SÃO PAULO</v>
      </c>
      <c r="AJ264" s="150" t="s">
        <v>6</v>
      </c>
    </row>
    <row r="265" spans="1:36" ht="30" customHeight="1">
      <c r="A265" s="162" t="s">
        <v>201</v>
      </c>
      <c r="B265" s="176">
        <v>2620576484</v>
      </c>
      <c r="C265" s="176" t="s">
        <v>141</v>
      </c>
      <c r="D265" s="176" t="s">
        <v>68</v>
      </c>
      <c r="E265" s="176" t="s">
        <v>5</v>
      </c>
      <c r="F265" s="176" t="s">
        <v>1354</v>
      </c>
      <c r="G265" s="176">
        <v>98</v>
      </c>
      <c r="H265" s="176"/>
      <c r="I265" s="176" t="s">
        <v>283</v>
      </c>
      <c r="J265" s="176" t="s">
        <v>2150</v>
      </c>
      <c r="K265" s="176"/>
      <c r="L265" s="204">
        <v>46161.554861111108</v>
      </c>
      <c r="M265" s="204">
        <v>46161.556944444441</v>
      </c>
      <c r="N265" s="176" t="s">
        <v>2151</v>
      </c>
      <c r="O265" s="155" t="s">
        <v>207</v>
      </c>
      <c r="P265" s="90"/>
      <c r="Q265" s="144" t="s">
        <v>207</v>
      </c>
      <c r="R265" s="90"/>
      <c r="S265" s="144" t="s">
        <v>207</v>
      </c>
      <c r="T265" s="90"/>
      <c r="U265" s="144" t="s">
        <v>207</v>
      </c>
      <c r="V265" s="90"/>
      <c r="W265" s="144" t="s">
        <v>207</v>
      </c>
      <c r="X265" s="90"/>
      <c r="Y265" s="144" t="s">
        <v>207</v>
      </c>
      <c r="Z265" s="90"/>
      <c r="AA265" s="144" t="s">
        <v>207</v>
      </c>
      <c r="AB265" s="62"/>
      <c r="AC265" s="144" t="s">
        <v>207</v>
      </c>
      <c r="AD265" s="62"/>
      <c r="AE265" s="144" t="s">
        <v>207</v>
      </c>
      <c r="AF265" s="196" t="str">
        <f>IF(AND(O265="",Q265="",S265="",U265="",W265="",Y265="",AA265="",AC265=""),"",
IF(OR(    AND(O265&lt;&gt;"NA",O265&lt;&gt;"C",O265&lt;&gt;"NC",O265&lt;&gt;"SF",O265&lt;&gt;""),
    AND(Q265&lt;&gt;"NA",Q265&lt;&gt;"C",Q265&lt;&gt;"NC",Q265&lt;&gt;"SF",Q265&lt;&gt;""),
    AND(S265&lt;&gt;"NA",S265&lt;&gt;"C",S265&lt;&gt;"NC",S265&lt;&gt;"SF",S265&lt;&gt;""),
    AND(U265&lt;&gt;"NA",U265&lt;&gt;"C",U265&lt;&gt;"NC",U265&lt;&gt;"SF",U265&lt;&gt;""),
    AND(W265&lt;&gt;"NA",W265&lt;&gt;"C",W265&lt;&gt;"NC",W265&lt;&gt;"SF",W265&lt;&gt;""),
    AND(Y265&lt;&gt;"NA",Y265&lt;&gt;"C",Y265&lt;&gt;"NC",Y265&lt;&gt;"SF",Y265&lt;&gt;""),
    AND(AA265&lt;&gt;"NA",AA265&lt;&gt;"C",AA265&lt;&gt;"NC",AA265&lt;&gt;"SF",AA265&lt;&gt;""),
    AND(AC265&lt;&gt;"NA",AC265&lt;&gt;"C",AC265&lt;&gt;"NC",AC265&lt;&gt;"SF",AC265&lt;&gt;"")
),"FALSO",
IF(AND(O265="NA",Q265="NA",S265="NA",U265="NA",W265="NA",Y265="NA",AA265="NA",AC265="NA"),"NA",
IF(OR(O265="NC",Q265="NC",S265="NC",U265="NC",W265="NC",Y265="NC",AA265="NC",AC265="NC",
       O265="SF",Q265="SF",S265="SF",U265="SF",W265="SF",Y265="SF",AA265="SF",AC265="SF"),"NC",
IF(SUM(IF(O265="C",1,0),IF(Q265="C",1,0),IF(S265="C",1,0),IF(U265="C",1,0),IF(W265="C",1,0),IF(Y265="C",1,0),IF(AA265="C",1,0),IF(AC265="C",1,0))=1,"C","C")))))</f>
        <v>C</v>
      </c>
      <c r="AG265" s="93" t="str">
        <f>IF(AND(AE265="C",AF265="C"),"UTILIZOU O PDA CORRETAMENTE",IF(AND(AE265="C",AF265="NC"),"UTILIZOU O PDA CORRETAMENTE. NÃO HÁ FOTOS DE TODAS AS ETAPAS",IF(AND(AE265="NC",AF265="NC"),"NÃO UTILIZOU O PDA",IF(AND(AE265="NA",AF265="NA"),"NÃO AVALIADO POR FALHA DE SINCRONISMO"))))</f>
        <v>UTILIZOU O PDA CORRETAMENTE</v>
      </c>
      <c r="AH265" s="9" t="s">
        <v>60</v>
      </c>
      <c r="AI265" s="149" t="str">
        <f>E265</f>
        <v>SÃO PAULO</v>
      </c>
      <c r="AJ265" s="150" t="s">
        <v>6</v>
      </c>
    </row>
    <row r="266" spans="1:36" ht="30" customHeight="1">
      <c r="A266" s="162" t="s">
        <v>201</v>
      </c>
      <c r="B266" s="176">
        <v>2620186287</v>
      </c>
      <c r="C266" s="176" t="s">
        <v>141</v>
      </c>
      <c r="D266" s="176" t="s">
        <v>68</v>
      </c>
      <c r="E266" s="176" t="s">
        <v>5</v>
      </c>
      <c r="F266" s="176" t="s">
        <v>1295</v>
      </c>
      <c r="G266" s="176">
        <v>461</v>
      </c>
      <c r="H266" s="176"/>
      <c r="I266" s="176" t="s">
        <v>510</v>
      </c>
      <c r="J266" s="176" t="s">
        <v>2150</v>
      </c>
      <c r="K266" s="176"/>
      <c r="L266" s="204">
        <v>46157.418749999997</v>
      </c>
      <c r="M266" s="204">
        <v>46157.425000000003</v>
      </c>
      <c r="N266" s="176" t="s">
        <v>2151</v>
      </c>
      <c r="O266" s="155" t="s">
        <v>231</v>
      </c>
      <c r="P266" s="90" t="s">
        <v>891</v>
      </c>
      <c r="Q266" s="144" t="s">
        <v>231</v>
      </c>
      <c r="R266" s="90" t="s">
        <v>891</v>
      </c>
      <c r="S266" s="144" t="s">
        <v>231</v>
      </c>
      <c r="T266" s="90" t="s">
        <v>891</v>
      </c>
      <c r="U266" s="144" t="s">
        <v>231</v>
      </c>
      <c r="V266" s="90" t="s">
        <v>891</v>
      </c>
      <c r="W266" s="144" t="s">
        <v>231</v>
      </c>
      <c r="X266" s="90" t="s">
        <v>891</v>
      </c>
      <c r="Y266" s="144" t="s">
        <v>231</v>
      </c>
      <c r="Z266" s="90" t="s">
        <v>891</v>
      </c>
      <c r="AA266" s="144" t="s">
        <v>231</v>
      </c>
      <c r="AB266" s="90" t="s">
        <v>891</v>
      </c>
      <c r="AC266" s="144" t="s">
        <v>231</v>
      </c>
      <c r="AD266" s="90" t="s">
        <v>891</v>
      </c>
      <c r="AE266" s="144" t="s">
        <v>231</v>
      </c>
      <c r="AF266" s="196" t="str">
        <f>IF(AND(O266="",Q266="",S266="",U266="",W266="",Y266="",AA266="",AC266=""),"",
IF(OR(    AND(O266&lt;&gt;"NA",O266&lt;&gt;"C",O266&lt;&gt;"NC",O266&lt;&gt;"SF",O266&lt;&gt;""),
    AND(Q266&lt;&gt;"NA",Q266&lt;&gt;"C",Q266&lt;&gt;"NC",Q266&lt;&gt;"SF",Q266&lt;&gt;""),
    AND(S266&lt;&gt;"NA",S266&lt;&gt;"C",S266&lt;&gt;"NC",S266&lt;&gt;"SF",S266&lt;&gt;""),
    AND(U266&lt;&gt;"NA",U266&lt;&gt;"C",U266&lt;&gt;"NC",U266&lt;&gt;"SF",U266&lt;&gt;""),
    AND(W266&lt;&gt;"NA",W266&lt;&gt;"C",W266&lt;&gt;"NC",W266&lt;&gt;"SF",W266&lt;&gt;""),
    AND(Y266&lt;&gt;"NA",Y266&lt;&gt;"C",Y266&lt;&gt;"NC",Y266&lt;&gt;"SF",Y266&lt;&gt;""),
    AND(AA266&lt;&gt;"NA",AA266&lt;&gt;"C",AA266&lt;&gt;"NC",AA266&lt;&gt;"SF",AA266&lt;&gt;""),
    AND(AC266&lt;&gt;"NA",AC266&lt;&gt;"C",AC266&lt;&gt;"NC",AC266&lt;&gt;"SF",AC266&lt;&gt;"")
),"FALSO",
IF(AND(O266="NA",Q266="NA",S266="NA",U266="NA",W266="NA",Y266="NA",AA266="NA",AC266="NA"),"NA",
IF(OR(O266="NC",Q266="NC",S266="NC",U266="NC",W266="NC",Y266="NC",AA266="NC",AC266="NC",
       O266="SF",Q266="SF",S266="SF",U266="SF",W266="SF",Y266="SF",AA266="SF",AC266="SF"),"NC",
IF(SUM(IF(O266="C",1,0),IF(Q266="C",1,0),IF(S266="C",1,0),IF(U266="C",1,0),IF(W266="C",1,0),IF(Y266="C",1,0),IF(AA266="C",1,0),IF(AC266="C",1,0))=1,"C","C")))))</f>
        <v>NC</v>
      </c>
      <c r="AG266" s="93" t="str">
        <f>IF(AND(AE266="C",AF266="C"),"UTILIZOU O PDA CORRETAMENTE",IF(AND(AE266="C",AF266="NC"),"UTILIZOU O PDA CORRETAMENTE. NÃO HÁ FOTOS DE TODAS AS ETAPAS",IF(AND(AE266="NC",AF266="NC"),"NÃO UTILIZOU O PDA",IF(AND(AE266="NA",AF266="NA"),"NÃO AVALIADO POR FALHA DE SINCRONISMO"))))</f>
        <v>NÃO UTILIZOU O PDA</v>
      </c>
      <c r="AH266" s="9" t="s">
        <v>60</v>
      </c>
      <c r="AI266" s="149" t="str">
        <f>E266</f>
        <v>SÃO PAULO</v>
      </c>
      <c r="AJ266" s="150" t="s">
        <v>6</v>
      </c>
    </row>
    <row r="267" spans="1:36" ht="30" customHeight="1">
      <c r="A267" s="162" t="s">
        <v>201</v>
      </c>
      <c r="B267" s="176">
        <v>2620186203</v>
      </c>
      <c r="C267" s="176" t="s">
        <v>141</v>
      </c>
      <c r="D267" s="176" t="s">
        <v>68</v>
      </c>
      <c r="E267" s="176" t="s">
        <v>5</v>
      </c>
      <c r="F267" s="176" t="s">
        <v>1295</v>
      </c>
      <c r="G267" s="176">
        <v>443</v>
      </c>
      <c r="H267" s="176" t="s">
        <v>203</v>
      </c>
      <c r="I267" s="176" t="s">
        <v>510</v>
      </c>
      <c r="J267" s="176" t="s">
        <v>2150</v>
      </c>
      <c r="K267" s="176"/>
      <c r="L267" s="204">
        <v>46157.411111111112</v>
      </c>
      <c r="M267" s="204">
        <v>46157.416666666664</v>
      </c>
      <c r="N267" s="176" t="s">
        <v>2151</v>
      </c>
      <c r="O267" s="155" t="s">
        <v>207</v>
      </c>
      <c r="P267" s="90"/>
      <c r="Q267" s="144" t="s">
        <v>207</v>
      </c>
      <c r="R267" s="90"/>
      <c r="S267" s="144" t="s">
        <v>207</v>
      </c>
      <c r="T267" s="90"/>
      <c r="U267" s="144" t="s">
        <v>207</v>
      </c>
      <c r="V267" s="90"/>
      <c r="W267" s="144" t="s">
        <v>207</v>
      </c>
      <c r="X267" s="90"/>
      <c r="Y267" s="144" t="s">
        <v>62</v>
      </c>
      <c r="Z267" s="90"/>
      <c r="AA267" s="144" t="s">
        <v>207</v>
      </c>
      <c r="AB267" s="62"/>
      <c r="AC267" s="144" t="s">
        <v>207</v>
      </c>
      <c r="AD267" s="62"/>
      <c r="AE267" s="144" t="s">
        <v>207</v>
      </c>
      <c r="AF267" s="196" t="str">
        <f>IF(AND(O267="",Q267="",S267="",U267="",W267="",Y267="",AA267="",AC267=""),"",
IF(OR(    AND(O267&lt;&gt;"NA",O267&lt;&gt;"C",O267&lt;&gt;"NC",O267&lt;&gt;"SF",O267&lt;&gt;""),
    AND(Q267&lt;&gt;"NA",Q267&lt;&gt;"C",Q267&lt;&gt;"NC",Q267&lt;&gt;"SF",Q267&lt;&gt;""),
    AND(S267&lt;&gt;"NA",S267&lt;&gt;"C",S267&lt;&gt;"NC",S267&lt;&gt;"SF",S267&lt;&gt;""),
    AND(U267&lt;&gt;"NA",U267&lt;&gt;"C",U267&lt;&gt;"NC",U267&lt;&gt;"SF",U267&lt;&gt;""),
    AND(W267&lt;&gt;"NA",W267&lt;&gt;"C",W267&lt;&gt;"NC",W267&lt;&gt;"SF",W267&lt;&gt;""),
    AND(Y267&lt;&gt;"NA",Y267&lt;&gt;"C",Y267&lt;&gt;"NC",Y267&lt;&gt;"SF",Y267&lt;&gt;""),
    AND(AA267&lt;&gt;"NA",AA267&lt;&gt;"C",AA267&lt;&gt;"NC",AA267&lt;&gt;"SF",AA267&lt;&gt;""),
    AND(AC267&lt;&gt;"NA",AC267&lt;&gt;"C",AC267&lt;&gt;"NC",AC267&lt;&gt;"SF",AC267&lt;&gt;"")
),"FALSO",
IF(AND(O267="NA",Q267="NA",S267="NA",U267="NA",W267="NA",Y267="NA",AA267="NA",AC267="NA"),"NA",
IF(OR(O267="NC",Q267="NC",S267="NC",U267="NC",W267="NC",Y267="NC",AA267="NC",AC267="NC",
       O267="SF",Q267="SF",S267="SF",U267="SF",W267="SF",Y267="SF",AA267="SF",AC267="SF"),"NC",
IF(SUM(IF(O267="C",1,0),IF(Q267="C",1,0),IF(S267="C",1,0),IF(U267="C",1,0),IF(W267="C",1,0),IF(Y267="C",1,0),IF(AA267="C",1,0),IF(AC267="C",1,0))=1,"C","C")))))</f>
        <v>C</v>
      </c>
      <c r="AG267" s="93" t="str">
        <f>IF(AND(AE267="C",AF267="C"),"UTILIZOU O PDA CORRETAMENTE",IF(AND(AE267="C",AF267="NC"),"UTILIZOU O PDA CORRETAMENTE. NÃO HÁ FOTOS DE TODAS AS ETAPAS",IF(AND(AE267="NC",AF267="NC"),"NÃO UTILIZOU O PDA",IF(AND(AE267="NA",AF267="NA"),"NÃO AVALIADO POR FALHA DE SINCRONISMO"))))</f>
        <v>UTILIZOU O PDA CORRETAMENTE</v>
      </c>
      <c r="AH267" s="9" t="s">
        <v>60</v>
      </c>
      <c r="AI267" s="149" t="str">
        <f>E267</f>
        <v>SÃO PAULO</v>
      </c>
      <c r="AJ267" s="150" t="s">
        <v>6</v>
      </c>
    </row>
    <row r="268" spans="1:36" ht="30" customHeight="1">
      <c r="A268" s="162" t="s">
        <v>201</v>
      </c>
      <c r="B268" s="176">
        <v>2620186123</v>
      </c>
      <c r="C268" s="176" t="s">
        <v>141</v>
      </c>
      <c r="D268" s="176" t="s">
        <v>68</v>
      </c>
      <c r="E268" s="176" t="s">
        <v>5</v>
      </c>
      <c r="F268" s="176" t="s">
        <v>1295</v>
      </c>
      <c r="G268" s="176">
        <v>419</v>
      </c>
      <c r="H268" s="176" t="s">
        <v>203</v>
      </c>
      <c r="I268" s="176" t="s">
        <v>510</v>
      </c>
      <c r="J268" s="176" t="s">
        <v>2150</v>
      </c>
      <c r="K268" s="176"/>
      <c r="L268" s="204">
        <v>46157.401388888888</v>
      </c>
      <c r="M268" s="204">
        <v>46157.40902777778</v>
      </c>
      <c r="N268" s="176" t="s">
        <v>2151</v>
      </c>
      <c r="O268" s="155" t="s">
        <v>207</v>
      </c>
      <c r="P268" s="90"/>
      <c r="Q268" s="144" t="s">
        <v>207</v>
      </c>
      <c r="R268" s="90"/>
      <c r="S268" s="144" t="s">
        <v>207</v>
      </c>
      <c r="T268" s="90"/>
      <c r="U268" s="144" t="s">
        <v>207</v>
      </c>
      <c r="V268" s="90"/>
      <c r="W268" s="144" t="s">
        <v>207</v>
      </c>
      <c r="X268" s="90"/>
      <c r="Y268" s="144" t="s">
        <v>62</v>
      </c>
      <c r="Z268" s="90"/>
      <c r="AA268" s="144" t="s">
        <v>207</v>
      </c>
      <c r="AB268" s="62"/>
      <c r="AC268" s="144" t="s">
        <v>207</v>
      </c>
      <c r="AD268" s="62"/>
      <c r="AE268" s="144" t="s">
        <v>207</v>
      </c>
      <c r="AF268" s="196" t="str">
        <f>IF(AND(O268="",Q268="",S268="",U268="",W268="",Y268="",AA268="",AC268=""),"",
IF(OR(    AND(O268&lt;&gt;"NA",O268&lt;&gt;"C",O268&lt;&gt;"NC",O268&lt;&gt;"SF",O268&lt;&gt;""),
    AND(Q268&lt;&gt;"NA",Q268&lt;&gt;"C",Q268&lt;&gt;"NC",Q268&lt;&gt;"SF",Q268&lt;&gt;""),
    AND(S268&lt;&gt;"NA",S268&lt;&gt;"C",S268&lt;&gt;"NC",S268&lt;&gt;"SF",S268&lt;&gt;""),
    AND(U268&lt;&gt;"NA",U268&lt;&gt;"C",U268&lt;&gt;"NC",U268&lt;&gt;"SF",U268&lt;&gt;""),
    AND(W268&lt;&gt;"NA",W268&lt;&gt;"C",W268&lt;&gt;"NC",W268&lt;&gt;"SF",W268&lt;&gt;""),
    AND(Y268&lt;&gt;"NA",Y268&lt;&gt;"C",Y268&lt;&gt;"NC",Y268&lt;&gt;"SF",Y268&lt;&gt;""),
    AND(AA268&lt;&gt;"NA",AA268&lt;&gt;"C",AA268&lt;&gt;"NC",AA268&lt;&gt;"SF",AA268&lt;&gt;""),
    AND(AC268&lt;&gt;"NA",AC268&lt;&gt;"C",AC268&lt;&gt;"NC",AC268&lt;&gt;"SF",AC268&lt;&gt;"")
),"FALSO",
IF(AND(O268="NA",Q268="NA",S268="NA",U268="NA",W268="NA",Y268="NA",AA268="NA",AC268="NA"),"NA",
IF(OR(O268="NC",Q268="NC",S268="NC",U268="NC",W268="NC",Y268="NC",AA268="NC",AC268="NC",
       O268="SF",Q268="SF",S268="SF",U268="SF",W268="SF",Y268="SF",AA268="SF",AC268="SF"),"NC",
IF(SUM(IF(O268="C",1,0),IF(Q268="C",1,0),IF(S268="C",1,0),IF(U268="C",1,0),IF(W268="C",1,0),IF(Y268="C",1,0),IF(AA268="C",1,0),IF(AC268="C",1,0))=1,"C","C")))))</f>
        <v>C</v>
      </c>
      <c r="AG268" s="93" t="str">
        <f>IF(AND(AE268="C",AF268="C"),"UTILIZOU O PDA CORRETAMENTE",IF(AND(AE268="C",AF268="NC"),"UTILIZOU O PDA CORRETAMENTE. NÃO HÁ FOTOS DE TODAS AS ETAPAS",IF(AND(AE268="NC",AF268="NC"),"NÃO UTILIZOU O PDA",IF(AND(AE268="NA",AF268="NA"),"NÃO AVALIADO POR FALHA DE SINCRONISMO"))))</f>
        <v>UTILIZOU O PDA CORRETAMENTE</v>
      </c>
      <c r="AH268" s="9" t="s">
        <v>60</v>
      </c>
      <c r="AI268" s="149" t="str">
        <f>E268</f>
        <v>SÃO PAULO</v>
      </c>
      <c r="AJ268" s="150" t="s">
        <v>6</v>
      </c>
    </row>
    <row r="269" spans="1:36" ht="30" customHeight="1">
      <c r="A269" s="162" t="s">
        <v>201</v>
      </c>
      <c r="B269" s="176">
        <v>2620374181</v>
      </c>
      <c r="C269" s="176" t="s">
        <v>141</v>
      </c>
      <c r="D269" s="176" t="s">
        <v>68</v>
      </c>
      <c r="E269" s="176" t="s">
        <v>5</v>
      </c>
      <c r="F269" s="176" t="s">
        <v>1295</v>
      </c>
      <c r="G269" s="176">
        <v>502</v>
      </c>
      <c r="H269" s="176" t="s">
        <v>260</v>
      </c>
      <c r="I269" s="176" t="s">
        <v>510</v>
      </c>
      <c r="J269" s="176" t="s">
        <v>2150</v>
      </c>
      <c r="K269" s="176" t="s">
        <v>217</v>
      </c>
      <c r="L269" s="204">
        <v>46161.356249999997</v>
      </c>
      <c r="M269" s="204">
        <v>46161.363888888889</v>
      </c>
      <c r="N269" s="176" t="s">
        <v>2151</v>
      </c>
      <c r="O269" s="155" t="s">
        <v>207</v>
      </c>
      <c r="P269" s="90"/>
      <c r="Q269" s="144" t="s">
        <v>207</v>
      </c>
      <c r="R269" s="90"/>
      <c r="S269" s="144" t="s">
        <v>207</v>
      </c>
      <c r="T269" s="90"/>
      <c r="U269" s="144" t="s">
        <v>207</v>
      </c>
      <c r="V269" s="90"/>
      <c r="W269" s="144" t="s">
        <v>207</v>
      </c>
      <c r="X269" s="90"/>
      <c r="Y269" s="144" t="s">
        <v>62</v>
      </c>
      <c r="Z269" s="90"/>
      <c r="AA269" s="144" t="s">
        <v>207</v>
      </c>
      <c r="AB269" s="62"/>
      <c r="AC269" s="144" t="s">
        <v>207</v>
      </c>
      <c r="AD269" s="62"/>
      <c r="AE269" s="144" t="s">
        <v>207</v>
      </c>
      <c r="AF269" s="196" t="str">
        <f>IF(AND(O269="",Q269="",S269="",U269="",W269="",Y269="",AA269="",AC269=""),"",
IF(OR(    AND(O269&lt;&gt;"NA",O269&lt;&gt;"C",O269&lt;&gt;"NC",O269&lt;&gt;"SF",O269&lt;&gt;""),
    AND(Q269&lt;&gt;"NA",Q269&lt;&gt;"C",Q269&lt;&gt;"NC",Q269&lt;&gt;"SF",Q269&lt;&gt;""),
    AND(S269&lt;&gt;"NA",S269&lt;&gt;"C",S269&lt;&gt;"NC",S269&lt;&gt;"SF",S269&lt;&gt;""),
    AND(U269&lt;&gt;"NA",U269&lt;&gt;"C",U269&lt;&gt;"NC",U269&lt;&gt;"SF",U269&lt;&gt;""),
    AND(W269&lt;&gt;"NA",W269&lt;&gt;"C",W269&lt;&gt;"NC",W269&lt;&gt;"SF",W269&lt;&gt;""),
    AND(Y269&lt;&gt;"NA",Y269&lt;&gt;"C",Y269&lt;&gt;"NC",Y269&lt;&gt;"SF",Y269&lt;&gt;""),
    AND(AA269&lt;&gt;"NA",AA269&lt;&gt;"C",AA269&lt;&gt;"NC",AA269&lt;&gt;"SF",AA269&lt;&gt;""),
    AND(AC269&lt;&gt;"NA",AC269&lt;&gt;"C",AC269&lt;&gt;"NC",AC269&lt;&gt;"SF",AC269&lt;&gt;"")
),"FALSO",
IF(AND(O269="NA",Q269="NA",S269="NA",U269="NA",W269="NA",Y269="NA",AA269="NA",AC269="NA"),"NA",
IF(OR(O269="NC",Q269="NC",S269="NC",U269="NC",W269="NC",Y269="NC",AA269="NC",AC269="NC",
       O269="SF",Q269="SF",S269="SF",U269="SF",W269="SF",Y269="SF",AA269="SF",AC269="SF"),"NC",
IF(SUM(IF(O269="C",1,0),IF(Q269="C",1,0),IF(S269="C",1,0),IF(U269="C",1,0),IF(W269="C",1,0),IF(Y269="C",1,0),IF(AA269="C",1,0),IF(AC269="C",1,0))=1,"C","C")))))</f>
        <v>C</v>
      </c>
      <c r="AG269" s="93" t="str">
        <f>IF(AND(AE269="C",AF269="C"),"UTILIZOU O PDA CORRETAMENTE",IF(AND(AE269="C",AF269="NC"),"UTILIZOU O PDA CORRETAMENTE. NÃO HÁ FOTOS DE TODAS AS ETAPAS",IF(AND(AE269="NC",AF269="NC"),"NÃO UTILIZOU O PDA",IF(AND(AE269="NA",AF269="NA"),"NÃO AVALIADO POR FALHA DE SINCRONISMO"))))</f>
        <v>UTILIZOU O PDA CORRETAMENTE</v>
      </c>
      <c r="AH269" s="9" t="s">
        <v>60</v>
      </c>
      <c r="AI269" s="149" t="str">
        <f>E269</f>
        <v>SÃO PAULO</v>
      </c>
      <c r="AJ269" s="150" t="s">
        <v>6</v>
      </c>
    </row>
    <row r="270" spans="1:36" ht="30" customHeight="1">
      <c r="A270" s="162" t="s">
        <v>201</v>
      </c>
      <c r="B270" s="176">
        <v>2620208192</v>
      </c>
      <c r="C270" s="176" t="s">
        <v>141</v>
      </c>
      <c r="D270" s="176" t="s">
        <v>68</v>
      </c>
      <c r="E270" s="176" t="s">
        <v>5</v>
      </c>
      <c r="F270" s="176" t="s">
        <v>2231</v>
      </c>
      <c r="G270" s="176">
        <v>33</v>
      </c>
      <c r="H270" s="176" t="s">
        <v>203</v>
      </c>
      <c r="I270" s="176" t="s">
        <v>1100</v>
      </c>
      <c r="J270" s="176" t="s">
        <v>2150</v>
      </c>
      <c r="K270" s="176"/>
      <c r="L270" s="204">
        <v>46156.645833333336</v>
      </c>
      <c r="M270" s="204">
        <v>46156.647916666669</v>
      </c>
      <c r="N270" s="176" t="s">
        <v>2156</v>
      </c>
      <c r="O270" s="155" t="s">
        <v>207</v>
      </c>
      <c r="P270" s="90"/>
      <c r="Q270" s="144" t="s">
        <v>207</v>
      </c>
      <c r="R270" s="90"/>
      <c r="S270" s="144" t="s">
        <v>207</v>
      </c>
      <c r="T270" s="90"/>
      <c r="U270" s="144" t="s">
        <v>207</v>
      </c>
      <c r="V270" s="90"/>
      <c r="W270" s="144" t="s">
        <v>207</v>
      </c>
      <c r="X270" s="90"/>
      <c r="Y270" s="144" t="s">
        <v>207</v>
      </c>
      <c r="Z270" s="90"/>
      <c r="AA270" s="144" t="s">
        <v>207</v>
      </c>
      <c r="AB270" s="62"/>
      <c r="AC270" s="144" t="s">
        <v>207</v>
      </c>
      <c r="AD270" s="62"/>
      <c r="AE270" s="144" t="s">
        <v>207</v>
      </c>
      <c r="AF270" s="196" t="str">
        <f>IF(AND(O270="",Q270="",S270="",U270="",W270="",Y270="",AA270="",AC270=""),"",
IF(OR(    AND(O270&lt;&gt;"NA",O270&lt;&gt;"C",O270&lt;&gt;"NC",O270&lt;&gt;"SF",O270&lt;&gt;""),
    AND(Q270&lt;&gt;"NA",Q270&lt;&gt;"C",Q270&lt;&gt;"NC",Q270&lt;&gt;"SF",Q270&lt;&gt;""),
    AND(S270&lt;&gt;"NA",S270&lt;&gt;"C",S270&lt;&gt;"NC",S270&lt;&gt;"SF",S270&lt;&gt;""),
    AND(U270&lt;&gt;"NA",U270&lt;&gt;"C",U270&lt;&gt;"NC",U270&lt;&gt;"SF",U270&lt;&gt;""),
    AND(W270&lt;&gt;"NA",W270&lt;&gt;"C",W270&lt;&gt;"NC",W270&lt;&gt;"SF",W270&lt;&gt;""),
    AND(Y270&lt;&gt;"NA",Y270&lt;&gt;"C",Y270&lt;&gt;"NC",Y270&lt;&gt;"SF",Y270&lt;&gt;""),
    AND(AA270&lt;&gt;"NA",AA270&lt;&gt;"C",AA270&lt;&gt;"NC",AA270&lt;&gt;"SF",AA270&lt;&gt;""),
    AND(AC270&lt;&gt;"NA",AC270&lt;&gt;"C",AC270&lt;&gt;"NC",AC270&lt;&gt;"SF",AC270&lt;&gt;"")
),"FALSO",
IF(AND(O270="NA",Q270="NA",S270="NA",U270="NA",W270="NA",Y270="NA",AA270="NA",AC270="NA"),"NA",
IF(OR(O270="NC",Q270="NC",S270="NC",U270="NC",W270="NC",Y270="NC",AA270="NC",AC270="NC",
       O270="SF",Q270="SF",S270="SF",U270="SF",W270="SF",Y270="SF",AA270="SF",AC270="SF"),"NC",
IF(SUM(IF(O270="C",1,0),IF(Q270="C",1,0),IF(S270="C",1,0),IF(U270="C",1,0),IF(W270="C",1,0),IF(Y270="C",1,0),IF(AA270="C",1,0),IF(AC270="C",1,0))=1,"C","C")))))</f>
        <v>C</v>
      </c>
      <c r="AG270" s="93" t="str">
        <f>IF(AND(AE270="C",AF270="C"),"UTILIZOU O PDA CORRETAMENTE",IF(AND(AE270="C",AF270="NC"),"UTILIZOU O PDA CORRETAMENTE. NÃO HÁ FOTOS DE TODAS AS ETAPAS",IF(AND(AE270="NC",AF270="NC"),"NÃO UTILIZOU O PDA",IF(AND(AE270="NA",AF270="NA"),"NÃO AVALIADO POR FALHA DE SINCRONISMO"))))</f>
        <v>UTILIZOU O PDA CORRETAMENTE</v>
      </c>
      <c r="AH270" s="9"/>
      <c r="AI270" s="149" t="str">
        <f>E270</f>
        <v>SÃO PAULO</v>
      </c>
      <c r="AJ270" s="150" t="s">
        <v>6</v>
      </c>
    </row>
    <row r="271" spans="1:36" ht="30" customHeight="1">
      <c r="A271" s="162" t="s">
        <v>201</v>
      </c>
      <c r="B271" s="176">
        <v>2620209039</v>
      </c>
      <c r="C271" s="176" t="s">
        <v>141</v>
      </c>
      <c r="D271" s="176" t="s">
        <v>68</v>
      </c>
      <c r="E271" s="176" t="s">
        <v>5</v>
      </c>
      <c r="F271" s="176" t="s">
        <v>2231</v>
      </c>
      <c r="G271" s="176">
        <v>28</v>
      </c>
      <c r="H271" s="176"/>
      <c r="I271" s="176" t="s">
        <v>1100</v>
      </c>
      <c r="J271" s="176" t="s">
        <v>2150</v>
      </c>
      <c r="K271" s="176"/>
      <c r="L271" s="204">
        <v>46156.629166666666</v>
      </c>
      <c r="M271" s="204">
        <v>46156.634722222225</v>
      </c>
      <c r="N271" s="176" t="s">
        <v>2156</v>
      </c>
      <c r="O271" s="155" t="s">
        <v>207</v>
      </c>
      <c r="P271" s="90"/>
      <c r="Q271" s="144" t="s">
        <v>207</v>
      </c>
      <c r="R271" s="90"/>
      <c r="S271" s="144" t="s">
        <v>207</v>
      </c>
      <c r="T271" s="90"/>
      <c r="U271" s="144" t="s">
        <v>207</v>
      </c>
      <c r="V271" s="90"/>
      <c r="W271" s="144" t="s">
        <v>207</v>
      </c>
      <c r="X271" s="90"/>
      <c r="Y271" s="144" t="s">
        <v>207</v>
      </c>
      <c r="Z271" s="90"/>
      <c r="AA271" s="144" t="s">
        <v>207</v>
      </c>
      <c r="AB271" s="62"/>
      <c r="AC271" s="144" t="s">
        <v>231</v>
      </c>
      <c r="AD271" s="62" t="s">
        <v>388</v>
      </c>
      <c r="AE271" s="144" t="s">
        <v>207</v>
      </c>
      <c r="AF271" s="196" t="str">
        <f>IF(AND(O271="",Q271="",S271="",U271="",W271="",Y271="",AA271="",AC271=""),"",
IF(OR(    AND(O271&lt;&gt;"NA",O271&lt;&gt;"C",O271&lt;&gt;"NC",O271&lt;&gt;"SF",O271&lt;&gt;""),
    AND(Q271&lt;&gt;"NA",Q271&lt;&gt;"C",Q271&lt;&gt;"NC",Q271&lt;&gt;"SF",Q271&lt;&gt;""),
    AND(S271&lt;&gt;"NA",S271&lt;&gt;"C",S271&lt;&gt;"NC",S271&lt;&gt;"SF",S271&lt;&gt;""),
    AND(U271&lt;&gt;"NA",U271&lt;&gt;"C",U271&lt;&gt;"NC",U271&lt;&gt;"SF",U271&lt;&gt;""),
    AND(W271&lt;&gt;"NA",W271&lt;&gt;"C",W271&lt;&gt;"NC",W271&lt;&gt;"SF",W271&lt;&gt;""),
    AND(Y271&lt;&gt;"NA",Y271&lt;&gt;"C",Y271&lt;&gt;"NC",Y271&lt;&gt;"SF",Y271&lt;&gt;""),
    AND(AA271&lt;&gt;"NA",AA271&lt;&gt;"C",AA271&lt;&gt;"NC",AA271&lt;&gt;"SF",AA271&lt;&gt;""),
    AND(AC271&lt;&gt;"NA",AC271&lt;&gt;"C",AC271&lt;&gt;"NC",AC271&lt;&gt;"SF",AC271&lt;&gt;"")
),"FALSO",
IF(AND(O271="NA",Q271="NA",S271="NA",U271="NA",W271="NA",Y271="NA",AA271="NA",AC271="NA"),"NA",
IF(OR(O271="NC",Q271="NC",S271="NC",U271="NC",W271="NC",Y271="NC",AA271="NC",AC271="NC",
       O271="SF",Q271="SF",S271="SF",U271="SF",W271="SF",Y271="SF",AA271="SF",AC271="SF"),"NC",
IF(SUM(IF(O271="C",1,0),IF(Q271="C",1,0),IF(S271="C",1,0),IF(U271="C",1,0),IF(W271="C",1,0),IF(Y271="C",1,0),IF(AA271="C",1,0),IF(AC271="C",1,0))=1,"C","C")))))</f>
        <v>NC</v>
      </c>
      <c r="AG271" s="93" t="str">
        <f>IF(AND(AE271="C",AF271="C"),"UTILIZOU O PDA CORRETAMENTE",IF(AND(AE271="C",AF271="NC"),"UTILIZOU O PDA CORRETAMENTE. NÃO HÁ FOTOS DE TODAS AS ETAPAS",IF(AND(AE271="NC",AF271="NC"),"NÃO UTILIZOU O PDA",IF(AND(AE271="NA",AF271="NA"),"NÃO AVALIADO POR FALHA DE SINCRONISMO"))))</f>
        <v>UTILIZOU O PDA CORRETAMENTE. NÃO HÁ FOTOS DE TODAS AS ETAPAS</v>
      </c>
      <c r="AH271" s="9"/>
      <c r="AI271" s="149" t="str">
        <f>E271</f>
        <v>SÃO PAULO</v>
      </c>
      <c r="AJ271" s="150" t="s">
        <v>6</v>
      </c>
    </row>
    <row r="272" spans="1:36" ht="30" customHeight="1">
      <c r="A272" s="162" t="s">
        <v>201</v>
      </c>
      <c r="B272" s="176">
        <v>2619182467</v>
      </c>
      <c r="C272" s="176" t="s">
        <v>142</v>
      </c>
      <c r="D272" s="176" t="s">
        <v>68</v>
      </c>
      <c r="E272" s="176" t="s">
        <v>5</v>
      </c>
      <c r="F272" s="176" t="s">
        <v>1539</v>
      </c>
      <c r="G272" s="176">
        <v>144</v>
      </c>
      <c r="H272" s="176"/>
      <c r="I272" s="176" t="s">
        <v>427</v>
      </c>
      <c r="J272" s="176" t="s">
        <v>2148</v>
      </c>
      <c r="K272" s="176"/>
      <c r="L272" s="204">
        <v>46331.347222222219</v>
      </c>
      <c r="M272" s="204">
        <v>46331.367361111108</v>
      </c>
      <c r="N272" s="176" t="s">
        <v>2149</v>
      </c>
      <c r="O272" s="155" t="s">
        <v>207</v>
      </c>
      <c r="P272" s="90"/>
      <c r="Q272" s="144" t="s">
        <v>207</v>
      </c>
      <c r="R272" s="90"/>
      <c r="S272" s="144" t="s">
        <v>207</v>
      </c>
      <c r="T272" s="90"/>
      <c r="U272" s="144" t="s">
        <v>207</v>
      </c>
      <c r="V272" s="90"/>
      <c r="W272" s="144" t="s">
        <v>207</v>
      </c>
      <c r="X272" s="90"/>
      <c r="Y272" s="144" t="s">
        <v>207</v>
      </c>
      <c r="Z272" s="90"/>
      <c r="AA272" s="144" t="s">
        <v>207</v>
      </c>
      <c r="AB272" s="62"/>
      <c r="AC272" s="144" t="s">
        <v>231</v>
      </c>
      <c r="AD272" s="62" t="s">
        <v>388</v>
      </c>
      <c r="AE272" s="144" t="s">
        <v>207</v>
      </c>
      <c r="AF272" s="196" t="str">
        <f>IF(AND(O272="",Q272="",S272="",U272="",W272="",Y272="",AA272="",AC272=""),"",
IF(OR(    AND(O272&lt;&gt;"NA",O272&lt;&gt;"C",O272&lt;&gt;"NC",O272&lt;&gt;"SF",O272&lt;&gt;""),
    AND(Q272&lt;&gt;"NA",Q272&lt;&gt;"C",Q272&lt;&gt;"NC",Q272&lt;&gt;"SF",Q272&lt;&gt;""),
    AND(S272&lt;&gt;"NA",S272&lt;&gt;"C",S272&lt;&gt;"NC",S272&lt;&gt;"SF",S272&lt;&gt;""),
    AND(U272&lt;&gt;"NA",U272&lt;&gt;"C",U272&lt;&gt;"NC",U272&lt;&gt;"SF",U272&lt;&gt;""),
    AND(W272&lt;&gt;"NA",W272&lt;&gt;"C",W272&lt;&gt;"NC",W272&lt;&gt;"SF",W272&lt;&gt;""),
    AND(Y272&lt;&gt;"NA",Y272&lt;&gt;"C",Y272&lt;&gt;"NC",Y272&lt;&gt;"SF",Y272&lt;&gt;""),
    AND(AA272&lt;&gt;"NA",AA272&lt;&gt;"C",AA272&lt;&gt;"NC",AA272&lt;&gt;"SF",AA272&lt;&gt;""),
    AND(AC272&lt;&gt;"NA",AC272&lt;&gt;"C",AC272&lt;&gt;"NC",AC272&lt;&gt;"SF",AC272&lt;&gt;"")
),"FALSO",
IF(AND(O272="NA",Q272="NA",S272="NA",U272="NA",W272="NA",Y272="NA",AA272="NA",AC272="NA"),"NA",
IF(OR(O272="NC",Q272="NC",S272="NC",U272="NC",W272="NC",Y272="NC",AA272="NC",AC272="NC",
       O272="SF",Q272="SF",S272="SF",U272="SF",W272="SF",Y272="SF",AA272="SF",AC272="SF"),"NC",
IF(SUM(IF(O272="C",1,0),IF(Q272="C",1,0),IF(S272="C",1,0),IF(U272="C",1,0),IF(W272="C",1,0),IF(Y272="C",1,0),IF(AA272="C",1,0),IF(AC272="C",1,0))=1,"C","C")))))</f>
        <v>NC</v>
      </c>
      <c r="AG272" s="93" t="str">
        <f>IF(AND(AE272="C",AF272="C"),"UTILIZOU O PDA CORRETAMENTE",IF(AND(AE272="C",AF272="NC"),"UTILIZOU O PDA CORRETAMENTE. NÃO HÁ FOTOS DE TODAS AS ETAPAS",IF(AND(AE272="NC",AF272="NC"),"NÃO UTILIZOU O PDA",IF(AND(AE272="NA",AF272="NA"),"NÃO AVALIADO POR FALHA DE SINCRONISMO"))))</f>
        <v>UTILIZOU O PDA CORRETAMENTE. NÃO HÁ FOTOS DE TODAS AS ETAPAS</v>
      </c>
      <c r="AH272" s="9" t="s">
        <v>60</v>
      </c>
      <c r="AI272" s="149" t="str">
        <f>E272</f>
        <v>SÃO PAULO</v>
      </c>
      <c r="AJ272" s="150" t="s">
        <v>6</v>
      </c>
    </row>
    <row r="273" spans="1:36" ht="30" customHeight="1">
      <c r="A273" s="162" t="s">
        <v>201</v>
      </c>
      <c r="B273" s="208">
        <v>2693555606</v>
      </c>
      <c r="C273" s="208" t="s">
        <v>141</v>
      </c>
      <c r="D273" s="208" t="s">
        <v>68</v>
      </c>
      <c r="E273" s="208" t="s">
        <v>5</v>
      </c>
      <c r="F273" s="208" t="s">
        <v>853</v>
      </c>
      <c r="G273" s="208">
        <v>130</v>
      </c>
      <c r="H273" s="208"/>
      <c r="I273" s="208" t="s">
        <v>204</v>
      </c>
      <c r="J273" s="208" t="s">
        <v>2150</v>
      </c>
      <c r="K273" s="208"/>
      <c r="L273" s="239">
        <v>46163.532638888886</v>
      </c>
      <c r="M273" s="239">
        <v>46163.542361111111</v>
      </c>
      <c r="N273" s="208" t="s">
        <v>2149</v>
      </c>
      <c r="O273" s="240" t="s">
        <v>62</v>
      </c>
      <c r="P273" s="241"/>
      <c r="Q273" s="242" t="s">
        <v>62</v>
      </c>
      <c r="R273" s="241"/>
      <c r="S273" s="242" t="s">
        <v>62</v>
      </c>
      <c r="T273" s="241"/>
      <c r="U273" s="242" t="s">
        <v>62</v>
      </c>
      <c r="V273" s="241"/>
      <c r="W273" s="242" t="s">
        <v>62</v>
      </c>
      <c r="X273" s="241"/>
      <c r="Y273" s="242" t="s">
        <v>62</v>
      </c>
      <c r="Z273" s="241"/>
      <c r="AA273" s="242" t="s">
        <v>62</v>
      </c>
      <c r="AB273" s="261"/>
      <c r="AC273" s="242" t="s">
        <v>62</v>
      </c>
      <c r="AD273" s="261"/>
      <c r="AE273" s="242" t="s">
        <v>62</v>
      </c>
      <c r="AF273" s="262" t="str">
        <f>IF(AND(O273="",Q273="",S273="",U273="",W273="",Y273="",AA273="",AC273=""),"",
IF(OR(    AND(O273&lt;&gt;"NA",O273&lt;&gt;"C",O273&lt;&gt;"NC",O273&lt;&gt;"SF",O273&lt;&gt;""),
    AND(Q273&lt;&gt;"NA",Q273&lt;&gt;"C",Q273&lt;&gt;"NC",Q273&lt;&gt;"SF",Q273&lt;&gt;""),
    AND(S273&lt;&gt;"NA",S273&lt;&gt;"C",S273&lt;&gt;"NC",S273&lt;&gt;"SF",S273&lt;&gt;""),
    AND(U273&lt;&gt;"NA",U273&lt;&gt;"C",U273&lt;&gt;"NC",U273&lt;&gt;"SF",U273&lt;&gt;""),
    AND(W273&lt;&gt;"NA",W273&lt;&gt;"C",W273&lt;&gt;"NC",W273&lt;&gt;"SF",W273&lt;&gt;""),
    AND(Y273&lt;&gt;"NA",Y273&lt;&gt;"C",Y273&lt;&gt;"NC",Y273&lt;&gt;"SF",Y273&lt;&gt;""),
    AND(AA273&lt;&gt;"NA",AA273&lt;&gt;"C",AA273&lt;&gt;"NC",AA273&lt;&gt;"SF",AA273&lt;&gt;""),
    AND(AC273&lt;&gt;"NA",AC273&lt;&gt;"C",AC273&lt;&gt;"NC",AC273&lt;&gt;"SF",AC273&lt;&gt;"")
),"FALSO",
IF(AND(O273="NA",Q273="NA",S273="NA",U273="NA",W273="NA",Y273="NA",AA273="NA",AC273="NA"),"NA",
IF(OR(O273="NC",Q273="NC",S273="NC",U273="NC",W273="NC",Y273="NC",AA273="NC",AC273="NC",
       O273="SF",Q273="SF",S273="SF",U273="SF",W273="SF",Y273="SF",AA273="SF",AC273="SF"),"NC",
IF(SUM(IF(O273="C",1,0),IF(Q273="C",1,0),IF(S273="C",1,0),IF(U273="C",1,0),IF(W273="C",1,0),IF(Y273="C",1,0),IF(AA273="C",1,0),IF(AC273="C",1,0))=1,"C","C")))))</f>
        <v>NA</v>
      </c>
      <c r="AG273" s="263" t="str">
        <f>IF(AND(AE273="C",AF273="C"),"UTILIZOU O PDA CORRETAMENTE",IF(AND(AE273="C",AF273="NC"),"UTILIZOU O PDA CORRETAMENTE. NÃO HÁ FOTOS DE TODAS AS ETAPAS",IF(AND(AE273="NC",AF273="NC"),"NÃO UTILIZOU O PDA",IF(AND(AE273="NA",AF273="NA"),"NÃO AVALIADO POR FALHA DE SINCRONISMO"))))</f>
        <v>NÃO AVALIADO POR FALHA DE SINCRONISMO</v>
      </c>
      <c r="AH273" s="264" t="s">
        <v>39</v>
      </c>
      <c r="AI273" s="246" t="str">
        <f>E273</f>
        <v>SÃO PAULO</v>
      </c>
      <c r="AJ273" s="245" t="s">
        <v>6</v>
      </c>
    </row>
    <row r="274" spans="1:36" ht="30" customHeight="1">
      <c r="A274" s="162" t="s">
        <v>201</v>
      </c>
      <c r="B274" s="176">
        <v>2620827507</v>
      </c>
      <c r="C274" s="176" t="s">
        <v>141</v>
      </c>
      <c r="D274" s="176" t="s">
        <v>68</v>
      </c>
      <c r="E274" s="176" t="s">
        <v>5</v>
      </c>
      <c r="F274" s="176" t="s">
        <v>1393</v>
      </c>
      <c r="G274" s="176">
        <v>100</v>
      </c>
      <c r="H274" s="176"/>
      <c r="I274" s="176" t="s">
        <v>261</v>
      </c>
      <c r="J274" s="176" t="s">
        <v>2150</v>
      </c>
      <c r="K274" s="176"/>
      <c r="L274" s="204">
        <v>46162.595138888886</v>
      </c>
      <c r="M274" s="204">
        <v>46162.6</v>
      </c>
      <c r="N274" s="176" t="s">
        <v>2156</v>
      </c>
      <c r="O274" s="155" t="s">
        <v>207</v>
      </c>
      <c r="P274" s="90"/>
      <c r="Q274" s="144" t="s">
        <v>207</v>
      </c>
      <c r="R274" s="90"/>
      <c r="S274" s="144" t="s">
        <v>207</v>
      </c>
      <c r="T274" s="90"/>
      <c r="U274" s="144" t="s">
        <v>207</v>
      </c>
      <c r="V274" s="90"/>
      <c r="W274" s="144" t="s">
        <v>207</v>
      </c>
      <c r="X274" s="90"/>
      <c r="Y274" s="144" t="s">
        <v>207</v>
      </c>
      <c r="Z274" s="90"/>
      <c r="AA274" s="144" t="s">
        <v>207</v>
      </c>
      <c r="AB274" s="62"/>
      <c r="AC274" s="144" t="s">
        <v>207</v>
      </c>
      <c r="AD274" s="62"/>
      <c r="AE274" s="144" t="s">
        <v>207</v>
      </c>
      <c r="AF274" s="196" t="str">
        <f>IF(AND(O274="",Q274="",S274="",U274="",W274="",Y274="",AA274="",AC274=""),"",
IF(OR(    AND(O274&lt;&gt;"NA",O274&lt;&gt;"C",O274&lt;&gt;"NC",O274&lt;&gt;"SF",O274&lt;&gt;""),
    AND(Q274&lt;&gt;"NA",Q274&lt;&gt;"C",Q274&lt;&gt;"NC",Q274&lt;&gt;"SF",Q274&lt;&gt;""),
    AND(S274&lt;&gt;"NA",S274&lt;&gt;"C",S274&lt;&gt;"NC",S274&lt;&gt;"SF",S274&lt;&gt;""),
    AND(U274&lt;&gt;"NA",U274&lt;&gt;"C",U274&lt;&gt;"NC",U274&lt;&gt;"SF",U274&lt;&gt;""),
    AND(W274&lt;&gt;"NA",W274&lt;&gt;"C",W274&lt;&gt;"NC",W274&lt;&gt;"SF",W274&lt;&gt;""),
    AND(Y274&lt;&gt;"NA",Y274&lt;&gt;"C",Y274&lt;&gt;"NC",Y274&lt;&gt;"SF",Y274&lt;&gt;""),
    AND(AA274&lt;&gt;"NA",AA274&lt;&gt;"C",AA274&lt;&gt;"NC",AA274&lt;&gt;"SF",AA274&lt;&gt;""),
    AND(AC274&lt;&gt;"NA",AC274&lt;&gt;"C",AC274&lt;&gt;"NC",AC274&lt;&gt;"SF",AC274&lt;&gt;"")
),"FALSO",
IF(AND(O274="NA",Q274="NA",S274="NA",U274="NA",W274="NA",Y274="NA",AA274="NA",AC274="NA"),"NA",
IF(OR(O274="NC",Q274="NC",S274="NC",U274="NC",W274="NC",Y274="NC",AA274="NC",AC274="NC",
       O274="SF",Q274="SF",S274="SF",U274="SF",W274="SF",Y274="SF",AA274="SF",AC274="SF"),"NC",
IF(SUM(IF(O274="C",1,0),IF(Q274="C",1,0),IF(S274="C",1,0),IF(U274="C",1,0),IF(W274="C",1,0),IF(Y274="C",1,0),IF(AA274="C",1,0),IF(AC274="C",1,0))=1,"C","C")))))</f>
        <v>C</v>
      </c>
      <c r="AG274" s="93" t="str">
        <f>IF(AND(AE274="C",AF274="C"),"UTILIZOU O PDA CORRETAMENTE",IF(AND(AE274="C",AF274="NC"),"UTILIZOU O PDA CORRETAMENTE. NÃO HÁ FOTOS DE TODAS AS ETAPAS",IF(AND(AE274="NC",AF274="NC"),"NÃO UTILIZOU O PDA",IF(AND(AE274="NA",AF274="NA"),"NÃO AVALIADO POR FALHA DE SINCRONISMO"))))</f>
        <v>UTILIZOU O PDA CORRETAMENTE</v>
      </c>
      <c r="AH274" s="9" t="s">
        <v>60</v>
      </c>
      <c r="AI274" s="149" t="str">
        <f>E274</f>
        <v>SÃO PAULO</v>
      </c>
      <c r="AJ274" s="150" t="s">
        <v>6</v>
      </c>
    </row>
    <row r="275" spans="1:36" ht="30" customHeight="1">
      <c r="A275" s="162" t="s">
        <v>201</v>
      </c>
      <c r="B275" s="176">
        <v>2620830350</v>
      </c>
      <c r="C275" s="176" t="s">
        <v>141</v>
      </c>
      <c r="D275" s="176" t="s">
        <v>68</v>
      </c>
      <c r="E275" s="176" t="s">
        <v>5</v>
      </c>
      <c r="F275" s="176" t="s">
        <v>1389</v>
      </c>
      <c r="G275" s="176">
        <v>61</v>
      </c>
      <c r="H275" s="176" t="s">
        <v>217</v>
      </c>
      <c r="I275" s="176" t="s">
        <v>245</v>
      </c>
      <c r="J275" s="176" t="s">
        <v>2150</v>
      </c>
      <c r="K275" s="176" t="s">
        <v>217</v>
      </c>
      <c r="L275" s="204">
        <v>46162.423611111109</v>
      </c>
      <c r="M275" s="204">
        <v>46162.432638888888</v>
      </c>
      <c r="N275" s="176" t="s">
        <v>2151</v>
      </c>
      <c r="O275" s="155" t="s">
        <v>207</v>
      </c>
      <c r="P275" s="90"/>
      <c r="Q275" s="144" t="s">
        <v>207</v>
      </c>
      <c r="R275" s="90"/>
      <c r="S275" s="144" t="s">
        <v>207</v>
      </c>
      <c r="T275" s="90"/>
      <c r="U275" s="144" t="s">
        <v>207</v>
      </c>
      <c r="V275" s="90"/>
      <c r="W275" s="144" t="s">
        <v>207</v>
      </c>
      <c r="X275" s="90"/>
      <c r="Y275" s="144" t="s">
        <v>207</v>
      </c>
      <c r="Z275" s="90"/>
      <c r="AA275" s="144" t="s">
        <v>207</v>
      </c>
      <c r="AB275" s="62"/>
      <c r="AC275" s="144" t="s">
        <v>207</v>
      </c>
      <c r="AD275" s="62"/>
      <c r="AE275" s="144" t="s">
        <v>207</v>
      </c>
      <c r="AF275" s="196" t="str">
        <f>IF(AND(O275="",Q275="",S275="",U275="",W275="",Y275="",AA275="",AC275=""),"",
IF(OR(    AND(O275&lt;&gt;"NA",O275&lt;&gt;"C",O275&lt;&gt;"NC",O275&lt;&gt;"SF",O275&lt;&gt;""),
    AND(Q275&lt;&gt;"NA",Q275&lt;&gt;"C",Q275&lt;&gt;"NC",Q275&lt;&gt;"SF",Q275&lt;&gt;""),
    AND(S275&lt;&gt;"NA",S275&lt;&gt;"C",S275&lt;&gt;"NC",S275&lt;&gt;"SF",S275&lt;&gt;""),
    AND(U275&lt;&gt;"NA",U275&lt;&gt;"C",U275&lt;&gt;"NC",U275&lt;&gt;"SF",U275&lt;&gt;""),
    AND(W275&lt;&gt;"NA",W275&lt;&gt;"C",W275&lt;&gt;"NC",W275&lt;&gt;"SF",W275&lt;&gt;""),
    AND(Y275&lt;&gt;"NA",Y275&lt;&gt;"C",Y275&lt;&gt;"NC",Y275&lt;&gt;"SF",Y275&lt;&gt;""),
    AND(AA275&lt;&gt;"NA",AA275&lt;&gt;"C",AA275&lt;&gt;"NC",AA275&lt;&gt;"SF",AA275&lt;&gt;""),
    AND(AC275&lt;&gt;"NA",AC275&lt;&gt;"C",AC275&lt;&gt;"NC",AC275&lt;&gt;"SF",AC275&lt;&gt;"")
),"FALSO",
IF(AND(O275="NA",Q275="NA",S275="NA",U275="NA",W275="NA",Y275="NA",AA275="NA",AC275="NA"),"NA",
IF(OR(O275="NC",Q275="NC",S275="NC",U275="NC",W275="NC",Y275="NC",AA275="NC",AC275="NC",
       O275="SF",Q275="SF",S275="SF",U275="SF",W275="SF",Y275="SF",AA275="SF",AC275="SF"),"NC",
IF(SUM(IF(O275="C",1,0),IF(Q275="C",1,0),IF(S275="C",1,0),IF(U275="C",1,0),IF(W275="C",1,0),IF(Y275="C",1,0),IF(AA275="C",1,0),IF(AC275="C",1,0))=1,"C","C")))))</f>
        <v>C</v>
      </c>
      <c r="AG275" s="93" t="str">
        <f>IF(AND(AE275="C",AF275="C"),"UTILIZOU O PDA CORRETAMENTE",IF(AND(AE275="C",AF275="NC"),"UTILIZOU O PDA CORRETAMENTE. NÃO HÁ FOTOS DE TODAS AS ETAPAS",IF(AND(AE275="NC",AF275="NC"),"NÃO UTILIZOU O PDA",IF(AND(AE275="NA",AF275="NA"),"NÃO AVALIADO POR FALHA DE SINCRONISMO"))))</f>
        <v>UTILIZOU O PDA CORRETAMENTE</v>
      </c>
      <c r="AH275" s="9" t="s">
        <v>60</v>
      </c>
      <c r="AI275" s="149" t="str">
        <f>E275</f>
        <v>SÃO PAULO</v>
      </c>
      <c r="AJ275" s="150" t="s">
        <v>6</v>
      </c>
    </row>
    <row r="276" spans="1:36" ht="30" customHeight="1">
      <c r="A276" s="162" t="s">
        <v>201</v>
      </c>
      <c r="B276" s="176">
        <v>2692523354</v>
      </c>
      <c r="C276" s="176" t="s">
        <v>141</v>
      </c>
      <c r="D276" s="176" t="s">
        <v>68</v>
      </c>
      <c r="E276" s="176" t="s">
        <v>5</v>
      </c>
      <c r="F276" s="176" t="s">
        <v>624</v>
      </c>
      <c r="G276" s="176">
        <v>42</v>
      </c>
      <c r="H276" s="176"/>
      <c r="I276" s="176" t="s">
        <v>245</v>
      </c>
      <c r="J276" s="176" t="s">
        <v>2150</v>
      </c>
      <c r="K276" s="176"/>
      <c r="L276" s="204">
        <v>46270.412499999999</v>
      </c>
      <c r="M276" s="204">
        <v>46270.421527777777</v>
      </c>
      <c r="N276" s="176" t="s">
        <v>2149</v>
      </c>
      <c r="O276" s="155" t="s">
        <v>207</v>
      </c>
      <c r="P276" s="90"/>
      <c r="Q276" s="144" t="s">
        <v>231</v>
      </c>
      <c r="R276" s="90" t="s">
        <v>2232</v>
      </c>
      <c r="S276" s="144" t="s">
        <v>207</v>
      </c>
      <c r="T276" s="90"/>
      <c r="U276" s="144" t="s">
        <v>207</v>
      </c>
      <c r="V276" s="90"/>
      <c r="W276" s="144" t="s">
        <v>207</v>
      </c>
      <c r="X276" s="90"/>
      <c r="Y276" s="144" t="s">
        <v>207</v>
      </c>
      <c r="Z276" s="90"/>
      <c r="AA276" s="144" t="s">
        <v>207</v>
      </c>
      <c r="AB276" s="62"/>
      <c r="AC276" s="144" t="s">
        <v>207</v>
      </c>
      <c r="AD276" s="62"/>
      <c r="AE276" s="144" t="s">
        <v>207</v>
      </c>
      <c r="AF276" s="196" t="str">
        <f>IF(AND(O276="",Q276="",S276="",U276="",W276="",Y276="",AA276="",AC276=""),"",
IF(OR(    AND(O276&lt;&gt;"NA",O276&lt;&gt;"C",O276&lt;&gt;"NC",O276&lt;&gt;"SF",O276&lt;&gt;""),
    AND(Q276&lt;&gt;"NA",Q276&lt;&gt;"C",Q276&lt;&gt;"NC",Q276&lt;&gt;"SF",Q276&lt;&gt;""),
    AND(S276&lt;&gt;"NA",S276&lt;&gt;"C",S276&lt;&gt;"NC",S276&lt;&gt;"SF",S276&lt;&gt;""),
    AND(U276&lt;&gt;"NA",U276&lt;&gt;"C",U276&lt;&gt;"NC",U276&lt;&gt;"SF",U276&lt;&gt;""),
    AND(W276&lt;&gt;"NA",W276&lt;&gt;"C",W276&lt;&gt;"NC",W276&lt;&gt;"SF",W276&lt;&gt;""),
    AND(Y276&lt;&gt;"NA",Y276&lt;&gt;"C",Y276&lt;&gt;"NC",Y276&lt;&gt;"SF",Y276&lt;&gt;""),
    AND(AA276&lt;&gt;"NA",AA276&lt;&gt;"C",AA276&lt;&gt;"NC",AA276&lt;&gt;"SF",AA276&lt;&gt;""),
    AND(AC276&lt;&gt;"NA",AC276&lt;&gt;"C",AC276&lt;&gt;"NC",AC276&lt;&gt;"SF",AC276&lt;&gt;"")
),"FALSO",
IF(AND(O276="NA",Q276="NA",S276="NA",U276="NA",W276="NA",Y276="NA",AA276="NA",AC276="NA"),"NA",
IF(OR(O276="NC",Q276="NC",S276="NC",U276="NC",W276="NC",Y276="NC",AA276="NC",AC276="NC",
       O276="SF",Q276="SF",S276="SF",U276="SF",W276="SF",Y276="SF",AA276="SF",AC276="SF"),"NC",
IF(SUM(IF(O276="C",1,0),IF(Q276="C",1,0),IF(S276="C",1,0),IF(U276="C",1,0),IF(W276="C",1,0),IF(Y276="C",1,0),IF(AA276="C",1,0),IF(AC276="C",1,0))=1,"C","C")))))</f>
        <v>NC</v>
      </c>
      <c r="AG276" s="93" t="str">
        <f>IF(AND(AE276="C",AF276="C"),"UTILIZOU O PDA CORRETAMENTE",IF(AND(AE276="C",AF276="NC"),"UTILIZOU O PDA CORRETAMENTE. NÃO HÁ FOTOS DE TODAS AS ETAPAS",IF(AND(AE276="NC",AF276="NC"),"NÃO UTILIZOU O PDA",IF(AND(AE276="NA",AF276="NA"),"NÃO AVALIADO POR FALHA DE SINCRONISMO"))))</f>
        <v>UTILIZOU O PDA CORRETAMENTE. NÃO HÁ FOTOS DE TODAS AS ETAPAS</v>
      </c>
      <c r="AH276" s="9" t="s">
        <v>60</v>
      </c>
      <c r="AI276" s="149" t="str">
        <f>E276</f>
        <v>SÃO PAULO</v>
      </c>
      <c r="AJ276" s="150" t="s">
        <v>6</v>
      </c>
    </row>
    <row r="277" spans="1:36" ht="30" customHeight="1">
      <c r="A277" s="162" t="s">
        <v>201</v>
      </c>
      <c r="B277" s="176">
        <v>2621241520</v>
      </c>
      <c r="C277" s="176" t="s">
        <v>141</v>
      </c>
      <c r="D277" s="176" t="s">
        <v>68</v>
      </c>
      <c r="E277" s="176" t="s">
        <v>5</v>
      </c>
      <c r="F277" s="176" t="s">
        <v>2233</v>
      </c>
      <c r="G277" s="176">
        <v>101</v>
      </c>
      <c r="H277" s="176"/>
      <c r="I277" s="176" t="s">
        <v>397</v>
      </c>
      <c r="J277" s="176" t="s">
        <v>2150</v>
      </c>
      <c r="K277" s="176"/>
      <c r="L277" s="204">
        <v>46163.370138888888</v>
      </c>
      <c r="M277" s="204">
        <v>46163.380555555559</v>
      </c>
      <c r="N277" s="176" t="s">
        <v>2151</v>
      </c>
      <c r="O277" s="155" t="s">
        <v>207</v>
      </c>
      <c r="P277" s="90"/>
      <c r="Q277" s="144" t="s">
        <v>207</v>
      </c>
      <c r="R277" s="90"/>
      <c r="S277" s="144" t="s">
        <v>207</v>
      </c>
      <c r="T277" s="90"/>
      <c r="U277" s="144" t="s">
        <v>207</v>
      </c>
      <c r="V277" s="90"/>
      <c r="W277" s="144" t="s">
        <v>207</v>
      </c>
      <c r="X277" s="90"/>
      <c r="Y277" s="144" t="s">
        <v>230</v>
      </c>
      <c r="Z277" s="90"/>
      <c r="AA277" s="144" t="s">
        <v>207</v>
      </c>
      <c r="AB277" s="62"/>
      <c r="AC277" s="144" t="s">
        <v>230</v>
      </c>
      <c r="AD277" s="62"/>
      <c r="AE277" s="144" t="s">
        <v>207</v>
      </c>
      <c r="AF277" s="196" t="str">
        <f>IF(AND(O277="",Q277="",S277="",U277="",W277="",Y277="",AA277="",AC277=""),"",
IF(OR(    AND(O277&lt;&gt;"NA",O277&lt;&gt;"C",O277&lt;&gt;"NC",O277&lt;&gt;"SF",O277&lt;&gt;""),
    AND(Q277&lt;&gt;"NA",Q277&lt;&gt;"C",Q277&lt;&gt;"NC",Q277&lt;&gt;"SF",Q277&lt;&gt;""),
    AND(S277&lt;&gt;"NA",S277&lt;&gt;"C",S277&lt;&gt;"NC",S277&lt;&gt;"SF",S277&lt;&gt;""),
    AND(U277&lt;&gt;"NA",U277&lt;&gt;"C",U277&lt;&gt;"NC",U277&lt;&gt;"SF",U277&lt;&gt;""),
    AND(W277&lt;&gt;"NA",W277&lt;&gt;"C",W277&lt;&gt;"NC",W277&lt;&gt;"SF",W277&lt;&gt;""),
    AND(Y277&lt;&gt;"NA",Y277&lt;&gt;"C",Y277&lt;&gt;"NC",Y277&lt;&gt;"SF",Y277&lt;&gt;""),
    AND(AA277&lt;&gt;"NA",AA277&lt;&gt;"C",AA277&lt;&gt;"NC",AA277&lt;&gt;"SF",AA277&lt;&gt;""),
    AND(AC277&lt;&gt;"NA",AC277&lt;&gt;"C",AC277&lt;&gt;"NC",AC277&lt;&gt;"SF",AC277&lt;&gt;"")
),"FALSO",
IF(AND(O277="NA",Q277="NA",S277="NA",U277="NA",W277="NA",Y277="NA",AA277="NA",AC277="NA"),"NA",
IF(OR(O277="NC",Q277="NC",S277="NC",U277="NC",W277="NC",Y277="NC",AA277="NC",AC277="NC",
       O277="SF",Q277="SF",S277="SF",U277="SF",W277="SF",Y277="SF",AA277="SF",AC277="SF"),"NC",
IF(SUM(IF(O277="C",1,0),IF(Q277="C",1,0),IF(S277="C",1,0),IF(U277="C",1,0),IF(W277="C",1,0),IF(Y277="C",1,0),IF(AA277="C",1,0),IF(AC277="C",1,0))=1,"C","C")))))</f>
        <v>NC</v>
      </c>
      <c r="AG277" s="93" t="str">
        <f>IF(AND(AE277="C",AF277="C"),"UTILIZOU O PDA CORRETAMENTE",IF(AND(AE277="C",AF277="NC"),"UTILIZOU O PDA CORRETAMENTE. NÃO HÁ FOTOS DE TODAS AS ETAPAS",IF(AND(AE277="NC",AF277="NC"),"NÃO UTILIZOU O PDA",IF(AND(AE277="NA",AF277="NA"),"NÃO AVALIADO POR FALHA DE SINCRONISMO"))))</f>
        <v>UTILIZOU O PDA CORRETAMENTE. NÃO HÁ FOTOS DE TODAS AS ETAPAS</v>
      </c>
      <c r="AH277" s="9"/>
      <c r="AI277" s="149" t="str">
        <f>E277</f>
        <v>SÃO PAULO</v>
      </c>
      <c r="AJ277" s="150" t="s">
        <v>6</v>
      </c>
    </row>
    <row r="278" spans="1:36" ht="30" customHeight="1">
      <c r="A278" s="162" t="s">
        <v>201</v>
      </c>
      <c r="B278" s="176">
        <v>2619955732</v>
      </c>
      <c r="C278" s="176" t="s">
        <v>141</v>
      </c>
      <c r="D278" s="176" t="s">
        <v>68</v>
      </c>
      <c r="E278" s="176" t="s">
        <v>5</v>
      </c>
      <c r="F278" s="176" t="s">
        <v>606</v>
      </c>
      <c r="G278" s="176">
        <v>51</v>
      </c>
      <c r="H278" s="176" t="s">
        <v>260</v>
      </c>
      <c r="I278" s="176" t="s">
        <v>316</v>
      </c>
      <c r="J278" s="176" t="s">
        <v>2150</v>
      </c>
      <c r="K278" s="176"/>
      <c r="L278" s="204">
        <v>46156.396527777775</v>
      </c>
      <c r="M278" s="204">
        <v>46156.404861111114</v>
      </c>
      <c r="N278" s="176" t="s">
        <v>2149</v>
      </c>
      <c r="O278" s="155" t="s">
        <v>207</v>
      </c>
      <c r="P278" s="90"/>
      <c r="Q278" s="144" t="s">
        <v>207</v>
      </c>
      <c r="R278" s="90"/>
      <c r="S278" s="144" t="s">
        <v>207</v>
      </c>
      <c r="T278" s="90"/>
      <c r="U278" s="144" t="s">
        <v>207</v>
      </c>
      <c r="V278" s="90"/>
      <c r="W278" s="144" t="s">
        <v>207</v>
      </c>
      <c r="X278" s="90"/>
      <c r="Y278" s="144" t="s">
        <v>207</v>
      </c>
      <c r="Z278" s="90"/>
      <c r="AA278" s="144" t="s">
        <v>207</v>
      </c>
      <c r="AB278" s="62"/>
      <c r="AC278" s="144" t="s">
        <v>207</v>
      </c>
      <c r="AD278" s="62"/>
      <c r="AE278" s="144" t="s">
        <v>207</v>
      </c>
      <c r="AF278" s="196" t="str">
        <f>IF(AND(O278="",Q278="",S278="",U278="",W278="",Y278="",AA278="",AC278=""),"",
IF(OR(    AND(O278&lt;&gt;"NA",O278&lt;&gt;"C",O278&lt;&gt;"NC",O278&lt;&gt;"SF",O278&lt;&gt;""),
    AND(Q278&lt;&gt;"NA",Q278&lt;&gt;"C",Q278&lt;&gt;"NC",Q278&lt;&gt;"SF",Q278&lt;&gt;""),
    AND(S278&lt;&gt;"NA",S278&lt;&gt;"C",S278&lt;&gt;"NC",S278&lt;&gt;"SF",S278&lt;&gt;""),
    AND(U278&lt;&gt;"NA",U278&lt;&gt;"C",U278&lt;&gt;"NC",U278&lt;&gt;"SF",U278&lt;&gt;""),
    AND(W278&lt;&gt;"NA",W278&lt;&gt;"C",W278&lt;&gt;"NC",W278&lt;&gt;"SF",W278&lt;&gt;""),
    AND(Y278&lt;&gt;"NA",Y278&lt;&gt;"C",Y278&lt;&gt;"NC",Y278&lt;&gt;"SF",Y278&lt;&gt;""),
    AND(AA278&lt;&gt;"NA",AA278&lt;&gt;"C",AA278&lt;&gt;"NC",AA278&lt;&gt;"SF",AA278&lt;&gt;""),
    AND(AC278&lt;&gt;"NA",AC278&lt;&gt;"C",AC278&lt;&gt;"NC",AC278&lt;&gt;"SF",AC278&lt;&gt;"")
),"FALSO",
IF(AND(O278="NA",Q278="NA",S278="NA",U278="NA",W278="NA",Y278="NA",AA278="NA",AC278="NA"),"NA",
IF(OR(O278="NC",Q278="NC",S278="NC",U278="NC",W278="NC",Y278="NC",AA278="NC",AC278="NC",
       O278="SF",Q278="SF",S278="SF",U278="SF",W278="SF",Y278="SF",AA278="SF",AC278="SF"),"NC",
IF(SUM(IF(O278="C",1,0),IF(Q278="C",1,0),IF(S278="C",1,0),IF(U278="C",1,0),IF(W278="C",1,0),IF(Y278="C",1,0),IF(AA278="C",1,0),IF(AC278="C",1,0))=1,"C","C")))))</f>
        <v>C</v>
      </c>
      <c r="AG278" s="93" t="str">
        <f>IF(AND(AE278="C",AF278="C"),"UTILIZOU O PDA CORRETAMENTE",IF(AND(AE278="C",AF278="NC"),"UTILIZOU O PDA CORRETAMENTE. NÃO HÁ FOTOS DE TODAS AS ETAPAS",IF(AND(AE278="NC",AF278="NC"),"NÃO UTILIZOU O PDA",IF(AND(AE278="NA",AF278="NA"),"NÃO AVALIADO POR FALHA DE SINCRONISMO"))))</f>
        <v>UTILIZOU O PDA CORRETAMENTE</v>
      </c>
      <c r="AH278" s="9" t="s">
        <v>39</v>
      </c>
      <c r="AI278" s="149" t="str">
        <f>E278</f>
        <v>SÃO PAULO</v>
      </c>
      <c r="AJ278" s="150" t="s">
        <v>6</v>
      </c>
    </row>
    <row r="279" spans="1:36" ht="30" customHeight="1">
      <c r="A279" s="162" t="s">
        <v>201</v>
      </c>
      <c r="B279" s="176">
        <v>2619792695</v>
      </c>
      <c r="C279" s="176" t="s">
        <v>141</v>
      </c>
      <c r="D279" s="176" t="s">
        <v>68</v>
      </c>
      <c r="E279" s="176" t="s">
        <v>5</v>
      </c>
      <c r="F279" s="176" t="s">
        <v>606</v>
      </c>
      <c r="G279" s="176">
        <v>735</v>
      </c>
      <c r="H279" s="176" t="s">
        <v>217</v>
      </c>
      <c r="I279" s="176" t="s">
        <v>316</v>
      </c>
      <c r="J279" s="176" t="s">
        <v>2150</v>
      </c>
      <c r="K279" s="176" t="s">
        <v>2234</v>
      </c>
      <c r="L279" s="204">
        <v>46156.351388888892</v>
      </c>
      <c r="M279" s="204">
        <v>46156.354166666664</v>
      </c>
      <c r="N279" s="176" t="s">
        <v>2149</v>
      </c>
      <c r="O279" s="155" t="s">
        <v>207</v>
      </c>
      <c r="P279" s="90"/>
      <c r="Q279" s="144" t="s">
        <v>207</v>
      </c>
      <c r="R279" s="90"/>
      <c r="S279" s="144" t="s">
        <v>207</v>
      </c>
      <c r="T279" s="90"/>
      <c r="U279" s="144" t="s">
        <v>231</v>
      </c>
      <c r="V279" s="90" t="s">
        <v>2235</v>
      </c>
      <c r="W279" s="144" t="s">
        <v>207</v>
      </c>
      <c r="X279" s="90"/>
      <c r="Y279" s="144" t="s">
        <v>207</v>
      </c>
      <c r="Z279" s="90"/>
      <c r="AA279" s="144" t="s">
        <v>207</v>
      </c>
      <c r="AB279" s="62"/>
      <c r="AC279" s="144" t="s">
        <v>207</v>
      </c>
      <c r="AD279" s="62"/>
      <c r="AE279" s="144" t="s">
        <v>207</v>
      </c>
      <c r="AF279" s="196" t="str">
        <f>IF(AND(O279="",Q279="",S279="",U279="",W279="",Y279="",AA279="",AC279=""),"",
IF(OR(    AND(O279&lt;&gt;"NA",O279&lt;&gt;"C",O279&lt;&gt;"NC",O279&lt;&gt;"SF",O279&lt;&gt;""),
    AND(Q279&lt;&gt;"NA",Q279&lt;&gt;"C",Q279&lt;&gt;"NC",Q279&lt;&gt;"SF",Q279&lt;&gt;""),
    AND(S279&lt;&gt;"NA",S279&lt;&gt;"C",S279&lt;&gt;"NC",S279&lt;&gt;"SF",S279&lt;&gt;""),
    AND(U279&lt;&gt;"NA",U279&lt;&gt;"C",U279&lt;&gt;"NC",U279&lt;&gt;"SF",U279&lt;&gt;""),
    AND(W279&lt;&gt;"NA",W279&lt;&gt;"C",W279&lt;&gt;"NC",W279&lt;&gt;"SF",W279&lt;&gt;""),
    AND(Y279&lt;&gt;"NA",Y279&lt;&gt;"C",Y279&lt;&gt;"NC",Y279&lt;&gt;"SF",Y279&lt;&gt;""),
    AND(AA279&lt;&gt;"NA",AA279&lt;&gt;"C",AA279&lt;&gt;"NC",AA279&lt;&gt;"SF",AA279&lt;&gt;""),
    AND(AC279&lt;&gt;"NA",AC279&lt;&gt;"C",AC279&lt;&gt;"NC",AC279&lt;&gt;"SF",AC279&lt;&gt;"")
),"FALSO",
IF(AND(O279="NA",Q279="NA",S279="NA",U279="NA",W279="NA",Y279="NA",AA279="NA",AC279="NA"),"NA",
IF(OR(O279="NC",Q279="NC",S279="NC",U279="NC",W279="NC",Y279="NC",AA279="NC",AC279="NC",
       O279="SF",Q279="SF",S279="SF",U279="SF",W279="SF",Y279="SF",AA279="SF",AC279="SF"),"NC",
IF(SUM(IF(O279="C",1,0),IF(Q279="C",1,0),IF(S279="C",1,0),IF(U279="C",1,0),IF(W279="C",1,0),IF(Y279="C",1,0),IF(AA279="C",1,0),IF(AC279="C",1,0))=1,"C","C")))))</f>
        <v>NC</v>
      </c>
      <c r="AG279" s="93" t="str">
        <f>IF(AND(AE279="C",AF279="C"),"UTILIZOU O PDA CORRETAMENTE",IF(AND(AE279="C",AF279="NC"),"UTILIZOU O PDA CORRETAMENTE. NÃO HÁ FOTOS DE TODAS AS ETAPAS",IF(AND(AE279="NC",AF279="NC"),"NÃO UTILIZOU O PDA",IF(AND(AE279="NA",AF279="NA"),"NÃO AVALIADO POR FALHA DE SINCRONISMO"))))</f>
        <v>UTILIZOU O PDA CORRETAMENTE. NÃO HÁ FOTOS DE TODAS AS ETAPAS</v>
      </c>
      <c r="AH279" s="9" t="s">
        <v>60</v>
      </c>
      <c r="AI279" s="149" t="str">
        <f>E279</f>
        <v>SÃO PAULO</v>
      </c>
      <c r="AJ279" s="150" t="s">
        <v>6</v>
      </c>
    </row>
    <row r="280" spans="1:36" ht="30" customHeight="1">
      <c r="A280" s="162" t="s">
        <v>201</v>
      </c>
      <c r="B280" s="176">
        <v>2620549747</v>
      </c>
      <c r="C280" s="176" t="s">
        <v>141</v>
      </c>
      <c r="D280" s="176" t="s">
        <v>68</v>
      </c>
      <c r="E280" s="176" t="s">
        <v>5</v>
      </c>
      <c r="F280" s="176" t="s">
        <v>1453</v>
      </c>
      <c r="G280" s="176">
        <v>97</v>
      </c>
      <c r="H280" s="176" t="s">
        <v>208</v>
      </c>
      <c r="I280" s="176" t="s">
        <v>254</v>
      </c>
      <c r="J280" s="176" t="s">
        <v>2150</v>
      </c>
      <c r="K280" s="176" t="s">
        <v>2236</v>
      </c>
      <c r="L280" s="204">
        <v>46157.479861111111</v>
      </c>
      <c r="M280" s="204">
        <v>46157.486111111109</v>
      </c>
      <c r="N280" s="176" t="s">
        <v>2151</v>
      </c>
      <c r="O280" s="155" t="s">
        <v>62</v>
      </c>
      <c r="P280" s="90"/>
      <c r="Q280" s="144" t="s">
        <v>62</v>
      </c>
      <c r="R280" s="90"/>
      <c r="S280" s="144" t="s">
        <v>62</v>
      </c>
      <c r="T280" s="90"/>
      <c r="U280" s="144" t="s">
        <v>62</v>
      </c>
      <c r="V280" s="90"/>
      <c r="W280" s="144" t="s">
        <v>62</v>
      </c>
      <c r="X280" s="90"/>
      <c r="Y280" s="144" t="s">
        <v>62</v>
      </c>
      <c r="Z280" s="90"/>
      <c r="AA280" s="144" t="s">
        <v>62</v>
      </c>
      <c r="AB280" s="62"/>
      <c r="AC280" s="144" t="s">
        <v>62</v>
      </c>
      <c r="AD280" s="62"/>
      <c r="AE280" s="144" t="s">
        <v>62</v>
      </c>
      <c r="AF280" s="196" t="str">
        <f>IF(AND(O280="",Q280="",S280="",U280="",W280="",Y280="",AA280="",AC280=""),"",
IF(OR(    AND(O280&lt;&gt;"NA",O280&lt;&gt;"C",O280&lt;&gt;"NC",O280&lt;&gt;"SF",O280&lt;&gt;""),
    AND(Q280&lt;&gt;"NA",Q280&lt;&gt;"C",Q280&lt;&gt;"NC",Q280&lt;&gt;"SF",Q280&lt;&gt;""),
    AND(S280&lt;&gt;"NA",S280&lt;&gt;"C",S280&lt;&gt;"NC",S280&lt;&gt;"SF",S280&lt;&gt;""),
    AND(U280&lt;&gt;"NA",U280&lt;&gt;"C",U280&lt;&gt;"NC",U280&lt;&gt;"SF",U280&lt;&gt;""),
    AND(W280&lt;&gt;"NA",W280&lt;&gt;"C",W280&lt;&gt;"NC",W280&lt;&gt;"SF",W280&lt;&gt;""),
    AND(Y280&lt;&gt;"NA",Y280&lt;&gt;"C",Y280&lt;&gt;"NC",Y280&lt;&gt;"SF",Y280&lt;&gt;""),
    AND(AA280&lt;&gt;"NA",AA280&lt;&gt;"C",AA280&lt;&gt;"NC",AA280&lt;&gt;"SF",AA280&lt;&gt;""),
    AND(AC280&lt;&gt;"NA",AC280&lt;&gt;"C",AC280&lt;&gt;"NC",AC280&lt;&gt;"SF",AC280&lt;&gt;"")
),"FALSO",
IF(AND(O280="NA",Q280="NA",S280="NA",U280="NA",W280="NA",Y280="NA",AA280="NA",AC280="NA"),"NA",
IF(OR(O280="NC",Q280="NC",S280="NC",U280="NC",W280="NC",Y280="NC",AA280="NC",AC280="NC",
       O280="SF",Q280="SF",S280="SF",U280="SF",W280="SF",Y280="SF",AA280="SF",AC280="SF"),"NC",
IF(SUM(IF(O280="C",1,0),IF(Q280="C",1,0),IF(S280="C",1,0),IF(U280="C",1,0),IF(W280="C",1,0),IF(Y280="C",1,0),IF(AA280="C",1,0),IF(AC280="C",1,0))=1,"C","C")))))</f>
        <v>NA</v>
      </c>
      <c r="AG280" s="93" t="str">
        <f>IF(AND(AE280="C",AF280="C"),"UTILIZOU O PDA CORRETAMENTE",IF(AND(AE280="C",AF280="NC"),"UTILIZOU O PDA CORRETAMENTE. NÃO HÁ FOTOS DE TODAS AS ETAPAS",IF(AND(AE280="NC",AF280="NC"),"NÃO UTILIZOU O PDA",IF(AND(AE280="NA",AF280="NA"),"NÃO AVALIADO POR FALHA DE SINCRONISMO"))))</f>
        <v>NÃO AVALIADO POR FALHA DE SINCRONISMO</v>
      </c>
      <c r="AH280" s="9"/>
      <c r="AI280" s="149" t="str">
        <f>E280</f>
        <v>SÃO PAULO</v>
      </c>
      <c r="AJ280" s="150" t="s">
        <v>6</v>
      </c>
    </row>
    <row r="281" spans="1:36" ht="30" customHeight="1">
      <c r="A281" s="162" t="s">
        <v>201</v>
      </c>
      <c r="B281" s="176">
        <v>2693307701</v>
      </c>
      <c r="C281" s="176" t="s">
        <v>141</v>
      </c>
      <c r="D281" s="176" t="s">
        <v>68</v>
      </c>
      <c r="E281" s="176" t="s">
        <v>5</v>
      </c>
      <c r="F281" s="176" t="s">
        <v>612</v>
      </c>
      <c r="G281" s="176">
        <v>245</v>
      </c>
      <c r="H281" s="176" t="s">
        <v>203</v>
      </c>
      <c r="I281" s="176" t="s">
        <v>233</v>
      </c>
      <c r="J281" s="176" t="s">
        <v>2150</v>
      </c>
      <c r="K281" s="176" t="s">
        <v>217</v>
      </c>
      <c r="L281" s="204">
        <v>46158.486805555556</v>
      </c>
      <c r="M281" s="204">
        <v>46158.490277777775</v>
      </c>
      <c r="N281" s="176" t="s">
        <v>2156</v>
      </c>
      <c r="O281" s="155" t="s">
        <v>207</v>
      </c>
      <c r="P281" s="90"/>
      <c r="Q281" s="144" t="s">
        <v>207</v>
      </c>
      <c r="R281" s="90"/>
      <c r="S281" s="144" t="s">
        <v>207</v>
      </c>
      <c r="T281" s="90"/>
      <c r="U281" s="144" t="s">
        <v>207</v>
      </c>
      <c r="V281" s="90"/>
      <c r="W281" s="144" t="s">
        <v>207</v>
      </c>
      <c r="X281" s="90"/>
      <c r="Y281" s="144" t="s">
        <v>207</v>
      </c>
      <c r="Z281" s="90"/>
      <c r="AA281" s="144" t="s">
        <v>207</v>
      </c>
      <c r="AB281" s="62"/>
      <c r="AC281" s="144" t="s">
        <v>207</v>
      </c>
      <c r="AD281" s="62"/>
      <c r="AE281" s="144" t="s">
        <v>207</v>
      </c>
      <c r="AF281" s="196" t="str">
        <f>IF(AND(O281="",Q281="",S281="",U281="",W281="",Y281="",AA281="",AC281=""),"",
IF(OR(    AND(O281&lt;&gt;"NA",O281&lt;&gt;"C",O281&lt;&gt;"NC",O281&lt;&gt;"SF",O281&lt;&gt;""),
    AND(Q281&lt;&gt;"NA",Q281&lt;&gt;"C",Q281&lt;&gt;"NC",Q281&lt;&gt;"SF",Q281&lt;&gt;""),
    AND(S281&lt;&gt;"NA",S281&lt;&gt;"C",S281&lt;&gt;"NC",S281&lt;&gt;"SF",S281&lt;&gt;""),
    AND(U281&lt;&gt;"NA",U281&lt;&gt;"C",U281&lt;&gt;"NC",U281&lt;&gt;"SF",U281&lt;&gt;""),
    AND(W281&lt;&gt;"NA",W281&lt;&gt;"C",W281&lt;&gt;"NC",W281&lt;&gt;"SF",W281&lt;&gt;""),
    AND(Y281&lt;&gt;"NA",Y281&lt;&gt;"C",Y281&lt;&gt;"NC",Y281&lt;&gt;"SF",Y281&lt;&gt;""),
    AND(AA281&lt;&gt;"NA",AA281&lt;&gt;"C",AA281&lt;&gt;"NC",AA281&lt;&gt;"SF",AA281&lt;&gt;""),
    AND(AC281&lt;&gt;"NA",AC281&lt;&gt;"C",AC281&lt;&gt;"NC",AC281&lt;&gt;"SF",AC281&lt;&gt;"")
),"FALSO",
IF(AND(O281="NA",Q281="NA",S281="NA",U281="NA",W281="NA",Y281="NA",AA281="NA",AC281="NA"),"NA",
IF(OR(O281="NC",Q281="NC",S281="NC",U281="NC",W281="NC",Y281="NC",AA281="NC",AC281="NC",
       O281="SF",Q281="SF",S281="SF",U281="SF",W281="SF",Y281="SF",AA281="SF",AC281="SF"),"NC",
IF(SUM(IF(O281="C",1,0),IF(Q281="C",1,0),IF(S281="C",1,0),IF(U281="C",1,0),IF(W281="C",1,0),IF(Y281="C",1,0),IF(AA281="C",1,0),IF(AC281="C",1,0))=1,"C","C")))))</f>
        <v>C</v>
      </c>
      <c r="AG281" s="93" t="str">
        <f>IF(AND(AE281="C",AF281="C"),"UTILIZOU O PDA CORRETAMENTE",IF(AND(AE281="C",AF281="NC"),"UTILIZOU O PDA CORRETAMENTE. NÃO HÁ FOTOS DE TODAS AS ETAPAS",IF(AND(AE281="NC",AF281="NC"),"NÃO UTILIZOU O PDA",IF(AND(AE281="NA",AF281="NA"),"NÃO AVALIADO POR FALHA DE SINCRONISMO"))))</f>
        <v>UTILIZOU O PDA CORRETAMENTE</v>
      </c>
      <c r="AH281" s="9" t="s">
        <v>39</v>
      </c>
      <c r="AI281" s="149" t="str">
        <f>E281</f>
        <v>SÃO PAULO</v>
      </c>
      <c r="AJ281" s="150" t="s">
        <v>6</v>
      </c>
    </row>
    <row r="282" spans="1:36" ht="30" customHeight="1">
      <c r="A282" s="162" t="s">
        <v>201</v>
      </c>
      <c r="B282" s="176">
        <v>2621263766</v>
      </c>
      <c r="C282" s="176" t="s">
        <v>141</v>
      </c>
      <c r="D282" s="176" t="s">
        <v>68</v>
      </c>
      <c r="E282" s="176" t="s">
        <v>5</v>
      </c>
      <c r="F282" s="176" t="s">
        <v>888</v>
      </c>
      <c r="G282" s="176">
        <v>233</v>
      </c>
      <c r="H282" s="176" t="s">
        <v>217</v>
      </c>
      <c r="I282" s="176" t="s">
        <v>6</v>
      </c>
      <c r="J282" s="176" t="s">
        <v>2150</v>
      </c>
      <c r="K282" s="176" t="s">
        <v>217</v>
      </c>
      <c r="L282" s="204">
        <v>46165.449305555558</v>
      </c>
      <c r="M282" s="204">
        <v>46165.45208333333</v>
      </c>
      <c r="N282" s="176" t="s">
        <v>2156</v>
      </c>
      <c r="O282" s="155" t="s">
        <v>207</v>
      </c>
      <c r="P282" s="90"/>
      <c r="Q282" s="144" t="s">
        <v>207</v>
      </c>
      <c r="R282" s="90"/>
      <c r="S282" s="144" t="s">
        <v>207</v>
      </c>
      <c r="T282" s="90"/>
      <c r="U282" s="144" t="s">
        <v>207</v>
      </c>
      <c r="V282" s="90"/>
      <c r="W282" s="144" t="s">
        <v>207</v>
      </c>
      <c r="X282" s="90"/>
      <c r="Y282" s="144" t="s">
        <v>207</v>
      </c>
      <c r="Z282" s="90"/>
      <c r="AA282" s="144" t="s">
        <v>207</v>
      </c>
      <c r="AB282" s="62"/>
      <c r="AC282" s="144" t="s">
        <v>207</v>
      </c>
      <c r="AD282" s="62"/>
      <c r="AE282" s="144" t="s">
        <v>207</v>
      </c>
      <c r="AF282" s="196" t="str">
        <f>IF(AND(O282="",Q282="",S282="",U282="",W282="",Y282="",AA282="",AC282=""),"",
IF(OR(    AND(O282&lt;&gt;"NA",O282&lt;&gt;"C",O282&lt;&gt;"NC",O282&lt;&gt;"SF",O282&lt;&gt;""),
    AND(Q282&lt;&gt;"NA",Q282&lt;&gt;"C",Q282&lt;&gt;"NC",Q282&lt;&gt;"SF",Q282&lt;&gt;""),
    AND(S282&lt;&gt;"NA",S282&lt;&gt;"C",S282&lt;&gt;"NC",S282&lt;&gt;"SF",S282&lt;&gt;""),
    AND(U282&lt;&gt;"NA",U282&lt;&gt;"C",U282&lt;&gt;"NC",U282&lt;&gt;"SF",U282&lt;&gt;""),
    AND(W282&lt;&gt;"NA",W282&lt;&gt;"C",W282&lt;&gt;"NC",W282&lt;&gt;"SF",W282&lt;&gt;""),
    AND(Y282&lt;&gt;"NA",Y282&lt;&gt;"C",Y282&lt;&gt;"NC",Y282&lt;&gt;"SF",Y282&lt;&gt;""),
    AND(AA282&lt;&gt;"NA",AA282&lt;&gt;"C",AA282&lt;&gt;"NC",AA282&lt;&gt;"SF",AA282&lt;&gt;""),
    AND(AC282&lt;&gt;"NA",AC282&lt;&gt;"C",AC282&lt;&gt;"NC",AC282&lt;&gt;"SF",AC282&lt;&gt;"")
),"FALSO",
IF(AND(O282="NA",Q282="NA",S282="NA",U282="NA",W282="NA",Y282="NA",AA282="NA",AC282="NA"),"NA",
IF(OR(O282="NC",Q282="NC",S282="NC",U282="NC",W282="NC",Y282="NC",AA282="NC",AC282="NC",
       O282="SF",Q282="SF",S282="SF",U282="SF",W282="SF",Y282="SF",AA282="SF",AC282="SF"),"NC",
IF(SUM(IF(O282="C",1,0),IF(Q282="C",1,0),IF(S282="C",1,0),IF(U282="C",1,0),IF(W282="C",1,0),IF(Y282="C",1,0),IF(AA282="C",1,0),IF(AC282="C",1,0))=1,"C","C")))))</f>
        <v>C</v>
      </c>
      <c r="AG282" s="93" t="str">
        <f>IF(AND(AE282="C",AF282="C"),"UTILIZOU O PDA CORRETAMENTE",IF(AND(AE282="C",AF282="NC"),"UTILIZOU O PDA CORRETAMENTE. NÃO HÁ FOTOS DE TODAS AS ETAPAS",IF(AND(AE282="NC",AF282="NC"),"NÃO UTILIZOU O PDA",IF(AND(AE282="NA",AF282="NA"),"NÃO AVALIADO POR FALHA DE SINCRONISMO"))))</f>
        <v>UTILIZOU O PDA CORRETAMENTE</v>
      </c>
      <c r="AH282" s="9" t="s">
        <v>39</v>
      </c>
      <c r="AI282" s="149" t="str">
        <f>E282</f>
        <v>SÃO PAULO</v>
      </c>
      <c r="AJ282" s="150" t="s">
        <v>6</v>
      </c>
    </row>
    <row r="283" spans="1:36" ht="30" customHeight="1">
      <c r="A283" s="162" t="s">
        <v>201</v>
      </c>
      <c r="B283" s="206">
        <v>2691789786</v>
      </c>
      <c r="C283" s="176" t="s">
        <v>141</v>
      </c>
      <c r="D283" s="176" t="s">
        <v>68</v>
      </c>
      <c r="E283" s="176" t="s">
        <v>5</v>
      </c>
      <c r="F283" s="176" t="s">
        <v>610</v>
      </c>
      <c r="G283" s="176">
        <v>12</v>
      </c>
      <c r="H283" s="176" t="s">
        <v>217</v>
      </c>
      <c r="I283" s="176" t="s">
        <v>261</v>
      </c>
      <c r="J283" s="176" t="s">
        <v>2150</v>
      </c>
      <c r="K283" s="176" t="s">
        <v>217</v>
      </c>
      <c r="L283" s="204">
        <v>46058.361805555556</v>
      </c>
      <c r="M283" s="204">
        <v>46058.370138888888</v>
      </c>
      <c r="N283" s="176" t="s">
        <v>2156</v>
      </c>
      <c r="O283" s="155" t="s">
        <v>207</v>
      </c>
      <c r="P283" s="90"/>
      <c r="Q283" s="144" t="s">
        <v>207</v>
      </c>
      <c r="R283" s="90"/>
      <c r="S283" s="144" t="s">
        <v>207</v>
      </c>
      <c r="T283" s="90"/>
      <c r="U283" s="144" t="s">
        <v>207</v>
      </c>
      <c r="V283" s="90"/>
      <c r="W283" s="144" t="s">
        <v>207</v>
      </c>
      <c r="X283" s="90"/>
      <c r="Y283" s="144" t="s">
        <v>207</v>
      </c>
      <c r="Z283" s="90"/>
      <c r="AA283" s="144" t="s">
        <v>207</v>
      </c>
      <c r="AB283" s="90"/>
      <c r="AC283" s="144" t="s">
        <v>207</v>
      </c>
      <c r="AD283" s="90"/>
      <c r="AE283" s="144" t="s">
        <v>207</v>
      </c>
      <c r="AF283" s="196" t="str">
        <f>IF(AND(O283="",Q283="",S283="",U283="",W283="",Y283="",AA283="",AC283=""),"",
IF(OR(    AND(O283&lt;&gt;"NA",O283&lt;&gt;"C",O283&lt;&gt;"NC",O283&lt;&gt;"SF",O283&lt;&gt;""),
    AND(Q283&lt;&gt;"NA",Q283&lt;&gt;"C",Q283&lt;&gt;"NC",Q283&lt;&gt;"SF",Q283&lt;&gt;""),
    AND(S283&lt;&gt;"NA",S283&lt;&gt;"C",S283&lt;&gt;"NC",S283&lt;&gt;"SF",S283&lt;&gt;""),
    AND(U283&lt;&gt;"NA",U283&lt;&gt;"C",U283&lt;&gt;"NC",U283&lt;&gt;"SF",U283&lt;&gt;""),
    AND(W283&lt;&gt;"NA",W283&lt;&gt;"C",W283&lt;&gt;"NC",W283&lt;&gt;"SF",W283&lt;&gt;""),
    AND(Y283&lt;&gt;"NA",Y283&lt;&gt;"C",Y283&lt;&gt;"NC",Y283&lt;&gt;"SF",Y283&lt;&gt;""),
    AND(AA283&lt;&gt;"NA",AA283&lt;&gt;"C",AA283&lt;&gt;"NC",AA283&lt;&gt;"SF",AA283&lt;&gt;""),
    AND(AC283&lt;&gt;"NA",AC283&lt;&gt;"C",AC283&lt;&gt;"NC",AC283&lt;&gt;"SF",AC283&lt;&gt;"")
),"FALSO",
IF(AND(O283="NA",Q283="NA",S283="NA",U283="NA",W283="NA",Y283="NA",AA283="NA",AC283="NA"),"NA",
IF(OR(O283="NC",Q283="NC",S283="NC",U283="NC",W283="NC",Y283="NC",AA283="NC",AC283="NC",
       O283="SF",Q283="SF",S283="SF",U283="SF",W283="SF",Y283="SF",AA283="SF",AC283="SF"),"NC",
IF(SUM(IF(O283="C",1,0),IF(Q283="C",1,0),IF(S283="C",1,0),IF(U283="C",1,0),IF(W283="C",1,0),IF(Y283="C",1,0),IF(AA283="C",1,0),IF(AC283="C",1,0))=1,"C","C")))))</f>
        <v>C</v>
      </c>
      <c r="AG283" s="93" t="str">
        <f>IF(AND(AE283="C",AF283="C"),"UTILIZOU O PDA CORRETAMENTE",IF(AND(AE283="C",AF283="NC"),"UTILIZOU O PDA CORRETAMENTE. NÃO HÁ FOTOS DE TODAS AS ETAPAS",IF(AND(AE283="NC",AF283="NC"),"NÃO UTILIZOU O PDA",IF(AND(AE283="NA",AF283="NA"),"NÃO AVALIADO POR FALHA DE SINCRONISMO"))))</f>
        <v>UTILIZOU O PDA CORRETAMENTE</v>
      </c>
      <c r="AH283" s="9" t="s">
        <v>39</v>
      </c>
      <c r="AI283" s="149" t="str">
        <f>E283</f>
        <v>SÃO PAULO</v>
      </c>
      <c r="AJ283" s="150" t="s">
        <v>6</v>
      </c>
    </row>
    <row r="284" spans="1:36" ht="30" customHeight="1">
      <c r="A284" s="162" t="s">
        <v>201</v>
      </c>
      <c r="B284" s="176">
        <v>2620856876</v>
      </c>
      <c r="C284" s="176" t="s">
        <v>141</v>
      </c>
      <c r="D284" s="176" t="s">
        <v>68</v>
      </c>
      <c r="E284" s="176" t="s">
        <v>5</v>
      </c>
      <c r="F284" s="176" t="s">
        <v>608</v>
      </c>
      <c r="G284" s="176">
        <v>694</v>
      </c>
      <c r="H284" s="176" t="s">
        <v>217</v>
      </c>
      <c r="I284" s="176" t="s">
        <v>241</v>
      </c>
      <c r="J284" s="176" t="s">
        <v>2150</v>
      </c>
      <c r="K284" s="176" t="s">
        <v>217</v>
      </c>
      <c r="L284" s="204">
        <v>46162.59375</v>
      </c>
      <c r="M284" s="204">
        <v>46162.601388888892</v>
      </c>
      <c r="N284" s="176" t="s">
        <v>2149</v>
      </c>
      <c r="O284" s="155" t="s">
        <v>207</v>
      </c>
      <c r="P284" s="90"/>
      <c r="Q284" s="144" t="s">
        <v>207</v>
      </c>
      <c r="R284" s="90"/>
      <c r="S284" s="144" t="s">
        <v>230</v>
      </c>
      <c r="T284" s="90"/>
      <c r="U284" s="144" t="s">
        <v>207</v>
      </c>
      <c r="V284" s="90"/>
      <c r="W284" s="144" t="s">
        <v>207</v>
      </c>
      <c r="X284" s="90"/>
      <c r="Y284" s="144" t="s">
        <v>207</v>
      </c>
      <c r="Z284" s="90"/>
      <c r="AA284" s="144" t="s">
        <v>207</v>
      </c>
      <c r="AB284" s="62"/>
      <c r="AC284" s="144" t="s">
        <v>207</v>
      </c>
      <c r="AD284" s="62"/>
      <c r="AE284" s="144" t="s">
        <v>207</v>
      </c>
      <c r="AF284" s="196" t="str">
        <f>IF(AND(O284="",Q284="",S284="",U284="",W284="",Y284="",AA284="",AC284=""),"",
IF(OR(    AND(O284&lt;&gt;"NA",O284&lt;&gt;"C",O284&lt;&gt;"NC",O284&lt;&gt;"SF",O284&lt;&gt;""),
    AND(Q284&lt;&gt;"NA",Q284&lt;&gt;"C",Q284&lt;&gt;"NC",Q284&lt;&gt;"SF",Q284&lt;&gt;""),
    AND(S284&lt;&gt;"NA",S284&lt;&gt;"C",S284&lt;&gt;"NC",S284&lt;&gt;"SF",S284&lt;&gt;""),
    AND(U284&lt;&gt;"NA",U284&lt;&gt;"C",U284&lt;&gt;"NC",U284&lt;&gt;"SF",U284&lt;&gt;""),
    AND(W284&lt;&gt;"NA",W284&lt;&gt;"C",W284&lt;&gt;"NC",W284&lt;&gt;"SF",W284&lt;&gt;""),
    AND(Y284&lt;&gt;"NA",Y284&lt;&gt;"C",Y284&lt;&gt;"NC",Y284&lt;&gt;"SF",Y284&lt;&gt;""),
    AND(AA284&lt;&gt;"NA",AA284&lt;&gt;"C",AA284&lt;&gt;"NC",AA284&lt;&gt;"SF",AA284&lt;&gt;""),
    AND(AC284&lt;&gt;"NA",AC284&lt;&gt;"C",AC284&lt;&gt;"NC",AC284&lt;&gt;"SF",AC284&lt;&gt;"")
),"FALSO",
IF(AND(O284="NA",Q284="NA",S284="NA",U284="NA",W284="NA",Y284="NA",AA284="NA",AC284="NA"),"NA",
IF(OR(O284="NC",Q284="NC",S284="NC",U284="NC",W284="NC",Y284="NC",AA284="NC",AC284="NC",
       O284="SF",Q284="SF",S284="SF",U284="SF",W284="SF",Y284="SF",AA284="SF",AC284="SF"),"NC",
IF(SUM(IF(O284="C",1,0),IF(Q284="C",1,0),IF(S284="C",1,0),IF(U284="C",1,0),IF(W284="C",1,0),IF(Y284="C",1,0),IF(AA284="C",1,0),IF(AC284="C",1,0))=1,"C","C")))))</f>
        <v>NC</v>
      </c>
      <c r="AG284" s="93" t="str">
        <f>IF(AND(AE284="C",AF284="C"),"UTILIZOU O PDA CORRETAMENTE",IF(AND(AE284="C",AF284="NC"),"UTILIZOU O PDA CORRETAMENTE. NÃO HÁ FOTOS DE TODAS AS ETAPAS",IF(AND(AE284="NC",AF284="NC"),"NÃO UTILIZOU O PDA",IF(AND(AE284="NA",AF284="NA"),"NÃO AVALIADO POR FALHA DE SINCRONISMO"))))</f>
        <v>UTILIZOU O PDA CORRETAMENTE. NÃO HÁ FOTOS DE TODAS AS ETAPAS</v>
      </c>
      <c r="AH284" s="9"/>
      <c r="AI284" s="149" t="str">
        <f>E284</f>
        <v>SÃO PAULO</v>
      </c>
      <c r="AJ284" s="150" t="s">
        <v>6</v>
      </c>
    </row>
    <row r="285" spans="1:36" ht="30" customHeight="1">
      <c r="A285" s="162" t="s">
        <v>201</v>
      </c>
      <c r="B285" s="176">
        <v>2617984486</v>
      </c>
      <c r="C285" s="176" t="s">
        <v>142</v>
      </c>
      <c r="D285" s="176" t="s">
        <v>68</v>
      </c>
      <c r="E285" s="176" t="s">
        <v>5</v>
      </c>
      <c r="F285" s="176" t="s">
        <v>1193</v>
      </c>
      <c r="G285" s="176">
        <v>1121</v>
      </c>
      <c r="H285" s="176" t="s">
        <v>217</v>
      </c>
      <c r="I285" s="176" t="s">
        <v>316</v>
      </c>
      <c r="J285" s="176" t="s">
        <v>2148</v>
      </c>
      <c r="K285" s="176" t="s">
        <v>217</v>
      </c>
      <c r="L285" s="204">
        <v>46117.59375</v>
      </c>
      <c r="M285" s="204">
        <v>46117.621527777781</v>
      </c>
      <c r="N285" s="176" t="s">
        <v>2149</v>
      </c>
      <c r="O285" s="155" t="s">
        <v>207</v>
      </c>
      <c r="P285" s="90"/>
      <c r="Q285" s="144" t="s">
        <v>207</v>
      </c>
      <c r="R285" s="90"/>
      <c r="S285" s="144" t="s">
        <v>207</v>
      </c>
      <c r="T285" s="90"/>
      <c r="U285" s="144" t="s">
        <v>207</v>
      </c>
      <c r="V285" s="90"/>
      <c r="W285" s="144" t="s">
        <v>207</v>
      </c>
      <c r="X285" s="90"/>
      <c r="Y285" s="144" t="s">
        <v>207</v>
      </c>
      <c r="Z285" s="90"/>
      <c r="AA285" s="144" t="s">
        <v>207</v>
      </c>
      <c r="AB285" s="62"/>
      <c r="AC285" s="144" t="s">
        <v>231</v>
      </c>
      <c r="AD285" s="62" t="s">
        <v>388</v>
      </c>
      <c r="AE285" s="144" t="s">
        <v>207</v>
      </c>
      <c r="AF285" s="196" t="str">
        <f>IF(AND(O285="",Q285="",S285="",U285="",W285="",Y285="",AA285="",AC285=""),"",
IF(OR(    AND(O285&lt;&gt;"NA",O285&lt;&gt;"C",O285&lt;&gt;"NC",O285&lt;&gt;"SF",O285&lt;&gt;""),
    AND(Q285&lt;&gt;"NA",Q285&lt;&gt;"C",Q285&lt;&gt;"NC",Q285&lt;&gt;"SF",Q285&lt;&gt;""),
    AND(S285&lt;&gt;"NA",S285&lt;&gt;"C",S285&lt;&gt;"NC",S285&lt;&gt;"SF",S285&lt;&gt;""),
    AND(U285&lt;&gt;"NA",U285&lt;&gt;"C",U285&lt;&gt;"NC",U285&lt;&gt;"SF",U285&lt;&gt;""),
    AND(W285&lt;&gt;"NA",W285&lt;&gt;"C",W285&lt;&gt;"NC",W285&lt;&gt;"SF",W285&lt;&gt;""),
    AND(Y285&lt;&gt;"NA",Y285&lt;&gt;"C",Y285&lt;&gt;"NC",Y285&lt;&gt;"SF",Y285&lt;&gt;""),
    AND(AA285&lt;&gt;"NA",AA285&lt;&gt;"C",AA285&lt;&gt;"NC",AA285&lt;&gt;"SF",AA285&lt;&gt;""),
    AND(AC285&lt;&gt;"NA",AC285&lt;&gt;"C",AC285&lt;&gt;"NC",AC285&lt;&gt;"SF",AC285&lt;&gt;"")
),"FALSO",
IF(AND(O285="NA",Q285="NA",S285="NA",U285="NA",W285="NA",Y285="NA",AA285="NA",AC285="NA"),"NA",
IF(OR(O285="NC",Q285="NC",S285="NC",U285="NC",W285="NC",Y285="NC",AA285="NC",AC285="NC",
       O285="SF",Q285="SF",S285="SF",U285="SF",W285="SF",Y285="SF",AA285="SF",AC285="SF"),"NC",
IF(SUM(IF(O285="C",1,0),IF(Q285="C",1,0),IF(S285="C",1,0),IF(U285="C",1,0),IF(W285="C",1,0),IF(Y285="C",1,0),IF(AA285="C",1,0),IF(AC285="C",1,0))=1,"C","C")))))</f>
        <v>NC</v>
      </c>
      <c r="AG285" s="93" t="str">
        <f>IF(AND(AE285="C",AF285="C"),"UTILIZOU O PDA CORRETAMENTE",IF(AND(AE285="C",AF285="NC"),"UTILIZOU O PDA CORRETAMENTE. NÃO HÁ FOTOS DE TODAS AS ETAPAS",IF(AND(AE285="NC",AF285="NC"),"NÃO UTILIZOU O PDA",IF(AND(AE285="NA",AF285="NA"),"NÃO AVALIADO POR FALHA DE SINCRONISMO"))))</f>
        <v>UTILIZOU O PDA CORRETAMENTE. NÃO HÁ FOTOS DE TODAS AS ETAPAS</v>
      </c>
      <c r="AH285" s="9" t="s">
        <v>60</v>
      </c>
      <c r="AI285" s="149" t="str">
        <f>E285</f>
        <v>SÃO PAULO</v>
      </c>
      <c r="AJ285" s="150" t="s">
        <v>6</v>
      </c>
    </row>
    <row r="286" spans="1:36" ht="30" customHeight="1">
      <c r="A286" s="162" t="s">
        <v>201</v>
      </c>
      <c r="B286" s="176">
        <v>2620183708</v>
      </c>
      <c r="C286" s="176" t="s">
        <v>141</v>
      </c>
      <c r="D286" s="176" t="s">
        <v>68</v>
      </c>
      <c r="E286" s="176" t="s">
        <v>5</v>
      </c>
      <c r="F286" s="176" t="s">
        <v>2237</v>
      </c>
      <c r="G286" s="176">
        <v>232</v>
      </c>
      <c r="H286" s="176" t="s">
        <v>217</v>
      </c>
      <c r="I286" s="176" t="s">
        <v>1328</v>
      </c>
      <c r="J286" s="176" t="s">
        <v>2150</v>
      </c>
      <c r="K286" s="176" t="s">
        <v>2158</v>
      </c>
      <c r="L286" s="204">
        <v>46157.393055555556</v>
      </c>
      <c r="M286" s="204">
        <v>46157.397916666669</v>
      </c>
      <c r="N286" s="176" t="s">
        <v>2238</v>
      </c>
      <c r="O286" s="155" t="s">
        <v>62</v>
      </c>
      <c r="P286" s="90"/>
      <c r="Q286" s="144" t="s">
        <v>62</v>
      </c>
      <c r="R286" s="90"/>
      <c r="S286" s="144" t="s">
        <v>62</v>
      </c>
      <c r="T286" s="90"/>
      <c r="U286" s="144" t="s">
        <v>62</v>
      </c>
      <c r="V286" s="90"/>
      <c r="W286" s="144" t="s">
        <v>62</v>
      </c>
      <c r="X286" s="90"/>
      <c r="Y286" s="144" t="s">
        <v>62</v>
      </c>
      <c r="Z286" s="90"/>
      <c r="AA286" s="144" t="s">
        <v>62</v>
      </c>
      <c r="AB286" s="62"/>
      <c r="AC286" s="144" t="s">
        <v>62</v>
      </c>
      <c r="AD286" s="62"/>
      <c r="AE286" s="144" t="s">
        <v>62</v>
      </c>
      <c r="AF286" s="196" t="str">
        <f>IF(AND(O286="",Q286="",S286="",U286="",W286="",Y286="",AA286="",AC286=""),"",
IF(OR(    AND(O286&lt;&gt;"NA",O286&lt;&gt;"C",O286&lt;&gt;"NC",O286&lt;&gt;"SF",O286&lt;&gt;""),
    AND(Q286&lt;&gt;"NA",Q286&lt;&gt;"C",Q286&lt;&gt;"NC",Q286&lt;&gt;"SF",Q286&lt;&gt;""),
    AND(S286&lt;&gt;"NA",S286&lt;&gt;"C",S286&lt;&gt;"NC",S286&lt;&gt;"SF",S286&lt;&gt;""),
    AND(U286&lt;&gt;"NA",U286&lt;&gt;"C",U286&lt;&gt;"NC",U286&lt;&gt;"SF",U286&lt;&gt;""),
    AND(W286&lt;&gt;"NA",W286&lt;&gt;"C",W286&lt;&gt;"NC",W286&lt;&gt;"SF",W286&lt;&gt;""),
    AND(Y286&lt;&gt;"NA",Y286&lt;&gt;"C",Y286&lt;&gt;"NC",Y286&lt;&gt;"SF",Y286&lt;&gt;""),
    AND(AA286&lt;&gt;"NA",AA286&lt;&gt;"C",AA286&lt;&gt;"NC",AA286&lt;&gt;"SF",AA286&lt;&gt;""),
    AND(AC286&lt;&gt;"NA",AC286&lt;&gt;"C",AC286&lt;&gt;"NC",AC286&lt;&gt;"SF",AC286&lt;&gt;"")
),"FALSO",
IF(AND(O286="NA",Q286="NA",S286="NA",U286="NA",W286="NA",Y286="NA",AA286="NA",AC286="NA"),"NA",
IF(OR(O286="NC",Q286="NC",S286="NC",U286="NC",W286="NC",Y286="NC",AA286="NC",AC286="NC",
       O286="SF",Q286="SF",S286="SF",U286="SF",W286="SF",Y286="SF",AA286="SF",AC286="SF"),"NC",
IF(SUM(IF(O286="C",1,0),IF(Q286="C",1,0),IF(S286="C",1,0),IF(U286="C",1,0),IF(W286="C",1,0),IF(Y286="C",1,0),IF(AA286="C",1,0),IF(AC286="C",1,0))=1,"C","C")))))</f>
        <v>NA</v>
      </c>
      <c r="AG286" s="93" t="str">
        <f>IF(AND(AE286="C",AF286="C"),"UTILIZOU O PDA CORRETAMENTE",IF(AND(AE286="C",AF286="NC"),"UTILIZOU O PDA CORRETAMENTE. NÃO HÁ FOTOS DE TODAS AS ETAPAS",IF(AND(AE286="NC",AF286="NC"),"NÃO UTILIZOU O PDA",IF(AND(AE286="NA",AF286="NA"),"NÃO AVALIADO POR FALHA DE SINCRONISMO"))))</f>
        <v>NÃO AVALIADO POR FALHA DE SINCRONISMO</v>
      </c>
      <c r="AH286" s="9" t="s">
        <v>39</v>
      </c>
      <c r="AI286" s="149" t="str">
        <f>E286</f>
        <v>SÃO PAULO</v>
      </c>
      <c r="AJ286" s="150" t="s">
        <v>6</v>
      </c>
    </row>
    <row r="287" spans="1:36" ht="30" customHeight="1">
      <c r="A287" s="162" t="s">
        <v>201</v>
      </c>
      <c r="B287" s="176">
        <v>2617611769</v>
      </c>
      <c r="C287" s="176" t="s">
        <v>142</v>
      </c>
      <c r="D287" s="176" t="s">
        <v>68</v>
      </c>
      <c r="E287" s="176" t="s">
        <v>5</v>
      </c>
      <c r="F287" s="176" t="s">
        <v>603</v>
      </c>
      <c r="G287" s="176">
        <v>9</v>
      </c>
      <c r="H287" s="176" t="s">
        <v>207</v>
      </c>
      <c r="I287" s="176" t="s">
        <v>604</v>
      </c>
      <c r="J287" s="176" t="s">
        <v>2148</v>
      </c>
      <c r="K287" s="176" t="s">
        <v>2239</v>
      </c>
      <c r="L287" s="204">
        <v>46208.347222222219</v>
      </c>
      <c r="M287" s="204">
        <v>46208.349305555559</v>
      </c>
      <c r="N287" s="176" t="s">
        <v>2156</v>
      </c>
      <c r="O287" s="155" t="s">
        <v>62</v>
      </c>
      <c r="P287" s="90"/>
      <c r="Q287" s="144" t="s">
        <v>62</v>
      </c>
      <c r="R287" s="90"/>
      <c r="S287" s="144" t="s">
        <v>62</v>
      </c>
      <c r="T287" s="90"/>
      <c r="U287" s="144" t="s">
        <v>62</v>
      </c>
      <c r="V287" s="90"/>
      <c r="W287" s="144" t="s">
        <v>62</v>
      </c>
      <c r="X287" s="90"/>
      <c r="Y287" s="144" t="s">
        <v>62</v>
      </c>
      <c r="Z287" s="90"/>
      <c r="AA287" s="144" t="s">
        <v>62</v>
      </c>
      <c r="AB287" s="62"/>
      <c r="AC287" s="144" t="s">
        <v>62</v>
      </c>
      <c r="AD287" s="62"/>
      <c r="AE287" s="144" t="s">
        <v>62</v>
      </c>
      <c r="AF287" s="196" t="str">
        <f>IF(AND(O287="",Q287="",S287="",U287="",W287="",Y287="",AA287="",AC287=""),"",
IF(OR(    AND(O287&lt;&gt;"NA",O287&lt;&gt;"C",O287&lt;&gt;"NC",O287&lt;&gt;"SF",O287&lt;&gt;""),
    AND(Q287&lt;&gt;"NA",Q287&lt;&gt;"C",Q287&lt;&gt;"NC",Q287&lt;&gt;"SF",Q287&lt;&gt;""),
    AND(S287&lt;&gt;"NA",S287&lt;&gt;"C",S287&lt;&gt;"NC",S287&lt;&gt;"SF",S287&lt;&gt;""),
    AND(U287&lt;&gt;"NA",U287&lt;&gt;"C",U287&lt;&gt;"NC",U287&lt;&gt;"SF",U287&lt;&gt;""),
    AND(W287&lt;&gt;"NA",W287&lt;&gt;"C",W287&lt;&gt;"NC",W287&lt;&gt;"SF",W287&lt;&gt;""),
    AND(Y287&lt;&gt;"NA",Y287&lt;&gt;"C",Y287&lt;&gt;"NC",Y287&lt;&gt;"SF",Y287&lt;&gt;""),
    AND(AA287&lt;&gt;"NA",AA287&lt;&gt;"C",AA287&lt;&gt;"NC",AA287&lt;&gt;"SF",AA287&lt;&gt;""),
    AND(AC287&lt;&gt;"NA",AC287&lt;&gt;"C",AC287&lt;&gt;"NC",AC287&lt;&gt;"SF",AC287&lt;&gt;"")
),"FALSO",
IF(AND(O287="NA",Q287="NA",S287="NA",U287="NA",W287="NA",Y287="NA",AA287="NA",AC287="NA"),"NA",
IF(OR(O287="NC",Q287="NC",S287="NC",U287="NC",W287="NC",Y287="NC",AA287="NC",AC287="NC",
       O287="SF",Q287="SF",S287="SF",U287="SF",W287="SF",Y287="SF",AA287="SF",AC287="SF"),"NC",
IF(SUM(IF(O287="C",1,0),IF(Q287="C",1,0),IF(S287="C",1,0),IF(U287="C",1,0),IF(W287="C",1,0),IF(Y287="C",1,0),IF(AA287="C",1,0),IF(AC287="C",1,0))=1,"C","C")))))</f>
        <v>NA</v>
      </c>
      <c r="AG287" s="93" t="str">
        <f>IF(AND(AE287="C",AF287="C"),"UTILIZOU O PDA CORRETAMENTE",IF(AND(AE287="C",AF287="NC"),"UTILIZOU O PDA CORRETAMENTE. NÃO HÁ FOTOS DE TODAS AS ETAPAS",IF(AND(AE287="NC",AF287="NC"),"NÃO UTILIZOU O PDA",IF(AND(AE287="NA",AF287="NA"),"NÃO AVALIADO POR FALHA DE SINCRONISMO"))))</f>
        <v>NÃO AVALIADO POR FALHA DE SINCRONISMO</v>
      </c>
      <c r="AH287" s="9"/>
      <c r="AI287" s="149" t="str">
        <f>E287</f>
        <v>SÃO PAULO</v>
      </c>
      <c r="AJ287" s="150" t="s">
        <v>6</v>
      </c>
    </row>
    <row r="288" spans="1:36" ht="30" customHeight="1">
      <c r="A288" s="162" t="s">
        <v>201</v>
      </c>
      <c r="B288" s="176">
        <v>2619135318</v>
      </c>
      <c r="C288" s="176" t="s">
        <v>142</v>
      </c>
      <c r="D288" s="176" t="s">
        <v>68</v>
      </c>
      <c r="E288" s="176" t="s">
        <v>5</v>
      </c>
      <c r="F288" s="176" t="s">
        <v>603</v>
      </c>
      <c r="G288" s="176">
        <v>72</v>
      </c>
      <c r="H288" s="176" t="s">
        <v>211</v>
      </c>
      <c r="I288" s="176" t="s">
        <v>604</v>
      </c>
      <c r="J288" s="176" t="s">
        <v>2148</v>
      </c>
      <c r="K288" s="176" t="s">
        <v>2240</v>
      </c>
      <c r="L288" s="204">
        <v>46155.627083333333</v>
      </c>
      <c r="M288" s="204">
        <v>46155.629861111112</v>
      </c>
      <c r="N288" s="176" t="s">
        <v>2156</v>
      </c>
      <c r="O288" s="155" t="s">
        <v>230</v>
      </c>
      <c r="P288" s="90"/>
      <c r="Q288" s="144" t="s">
        <v>230</v>
      </c>
      <c r="R288" s="90"/>
      <c r="S288" s="144" t="s">
        <v>230</v>
      </c>
      <c r="T288" s="90"/>
      <c r="U288" s="144" t="s">
        <v>230</v>
      </c>
      <c r="V288" s="90"/>
      <c r="W288" s="144" t="s">
        <v>230</v>
      </c>
      <c r="X288" s="90"/>
      <c r="Y288" s="144" t="s">
        <v>230</v>
      </c>
      <c r="Z288" s="90"/>
      <c r="AA288" s="144" t="s">
        <v>230</v>
      </c>
      <c r="AB288" s="62"/>
      <c r="AC288" s="144" t="s">
        <v>230</v>
      </c>
      <c r="AD288" s="62"/>
      <c r="AE288" s="144" t="s">
        <v>231</v>
      </c>
      <c r="AF288" s="196" t="str">
        <f>IF(AND(O288="",Q288="",S288="",U288="",W288="",Y288="",AA288="",AC288=""),"",
IF(OR(    AND(O288&lt;&gt;"NA",O288&lt;&gt;"C",O288&lt;&gt;"NC",O288&lt;&gt;"SF",O288&lt;&gt;""),
    AND(Q288&lt;&gt;"NA",Q288&lt;&gt;"C",Q288&lt;&gt;"NC",Q288&lt;&gt;"SF",Q288&lt;&gt;""),
    AND(S288&lt;&gt;"NA",S288&lt;&gt;"C",S288&lt;&gt;"NC",S288&lt;&gt;"SF",S288&lt;&gt;""),
    AND(U288&lt;&gt;"NA",U288&lt;&gt;"C",U288&lt;&gt;"NC",U288&lt;&gt;"SF",U288&lt;&gt;""),
    AND(W288&lt;&gt;"NA",W288&lt;&gt;"C",W288&lt;&gt;"NC",W288&lt;&gt;"SF",W288&lt;&gt;""),
    AND(Y288&lt;&gt;"NA",Y288&lt;&gt;"C",Y288&lt;&gt;"NC",Y288&lt;&gt;"SF",Y288&lt;&gt;""),
    AND(AA288&lt;&gt;"NA",AA288&lt;&gt;"C",AA288&lt;&gt;"NC",AA288&lt;&gt;"SF",AA288&lt;&gt;""),
    AND(AC288&lt;&gt;"NA",AC288&lt;&gt;"C",AC288&lt;&gt;"NC",AC288&lt;&gt;"SF",AC288&lt;&gt;"")
),"FALSO",
IF(AND(O288="NA",Q288="NA",S288="NA",U288="NA",W288="NA",Y288="NA",AA288="NA",AC288="NA"),"NA",
IF(OR(O288="NC",Q288="NC",S288="NC",U288="NC",W288="NC",Y288="NC",AA288="NC",AC288="NC",
       O288="SF",Q288="SF",S288="SF",U288="SF",W288="SF",Y288="SF",AA288="SF",AC288="SF"),"NC",
IF(SUM(IF(O288="C",1,0),IF(Q288="C",1,0),IF(S288="C",1,0),IF(U288="C",1,0),IF(W288="C",1,0),IF(Y288="C",1,0),IF(AA288="C",1,0),IF(AC288="C",1,0))=1,"C","C")))))</f>
        <v>NC</v>
      </c>
      <c r="AG288" s="93" t="str">
        <f>IF(AND(AE288="C",AF288="C"),"UTILIZOU O PDA CORRETAMENTE",IF(AND(AE288="C",AF288="NC"),"UTILIZOU O PDA CORRETAMENTE. NÃO HÁ FOTOS DE TODAS AS ETAPAS",IF(AND(AE288="NC",AF288="NC"),"NÃO UTILIZOU O PDA",IF(AND(AE288="NA",AF288="NA"),"NÃO AVALIADO POR FALHA DE SINCRONISMO"))))</f>
        <v>NÃO UTILIZOU O PDA</v>
      </c>
      <c r="AH288" s="9" t="s">
        <v>60</v>
      </c>
      <c r="AI288" s="149" t="str">
        <f>E288</f>
        <v>SÃO PAULO</v>
      </c>
      <c r="AJ288" s="150" t="s">
        <v>6</v>
      </c>
    </row>
    <row r="289" spans="1:36" ht="30" customHeight="1">
      <c r="A289" s="162" t="s">
        <v>201</v>
      </c>
      <c r="B289" s="176">
        <v>2619182212</v>
      </c>
      <c r="C289" s="176" t="s">
        <v>141</v>
      </c>
      <c r="D289" s="176" t="s">
        <v>68</v>
      </c>
      <c r="E289" s="176" t="s">
        <v>5</v>
      </c>
      <c r="F289" s="176" t="s">
        <v>1552</v>
      </c>
      <c r="G289" s="176">
        <v>41</v>
      </c>
      <c r="H289" s="176"/>
      <c r="I289" s="176" t="s">
        <v>383</v>
      </c>
      <c r="J289" s="176" t="s">
        <v>2150</v>
      </c>
      <c r="K289" s="176" t="s">
        <v>2241</v>
      </c>
      <c r="L289" s="204">
        <v>46154.513194444444</v>
      </c>
      <c r="M289" s="204">
        <v>46154.518055555556</v>
      </c>
      <c r="N289" s="176" t="s">
        <v>2151</v>
      </c>
      <c r="O289" s="155" t="s">
        <v>62</v>
      </c>
      <c r="P289" s="90"/>
      <c r="Q289" s="144" t="s">
        <v>62</v>
      </c>
      <c r="R289" s="90"/>
      <c r="S289" s="144" t="s">
        <v>62</v>
      </c>
      <c r="T289" s="90"/>
      <c r="U289" s="144" t="s">
        <v>62</v>
      </c>
      <c r="V289" s="90"/>
      <c r="W289" s="144" t="s">
        <v>62</v>
      </c>
      <c r="X289" s="90"/>
      <c r="Y289" s="144" t="s">
        <v>62</v>
      </c>
      <c r="Z289" s="90"/>
      <c r="AA289" s="144" t="s">
        <v>62</v>
      </c>
      <c r="AB289" s="62"/>
      <c r="AC289" s="144" t="s">
        <v>62</v>
      </c>
      <c r="AD289" s="62"/>
      <c r="AE289" s="144" t="s">
        <v>62</v>
      </c>
      <c r="AF289" s="196" t="str">
        <f>IF(AND(O289="",Q289="",S289="",U289="",W289="",Y289="",AA289="",AC289=""),"",
IF(OR(    AND(O289&lt;&gt;"NA",O289&lt;&gt;"C",O289&lt;&gt;"NC",O289&lt;&gt;"SF",O289&lt;&gt;""),
    AND(Q289&lt;&gt;"NA",Q289&lt;&gt;"C",Q289&lt;&gt;"NC",Q289&lt;&gt;"SF",Q289&lt;&gt;""),
    AND(S289&lt;&gt;"NA",S289&lt;&gt;"C",S289&lt;&gt;"NC",S289&lt;&gt;"SF",S289&lt;&gt;""),
    AND(U289&lt;&gt;"NA",U289&lt;&gt;"C",U289&lt;&gt;"NC",U289&lt;&gt;"SF",U289&lt;&gt;""),
    AND(W289&lt;&gt;"NA",W289&lt;&gt;"C",W289&lt;&gt;"NC",W289&lt;&gt;"SF",W289&lt;&gt;""),
    AND(Y289&lt;&gt;"NA",Y289&lt;&gt;"C",Y289&lt;&gt;"NC",Y289&lt;&gt;"SF",Y289&lt;&gt;""),
    AND(AA289&lt;&gt;"NA",AA289&lt;&gt;"C",AA289&lt;&gt;"NC",AA289&lt;&gt;"SF",AA289&lt;&gt;""),
    AND(AC289&lt;&gt;"NA",AC289&lt;&gt;"C",AC289&lt;&gt;"NC",AC289&lt;&gt;"SF",AC289&lt;&gt;"")
),"FALSO",
IF(AND(O289="NA",Q289="NA",S289="NA",U289="NA",W289="NA",Y289="NA",AA289="NA",AC289="NA"),"NA",
IF(OR(O289="NC",Q289="NC",S289="NC",U289="NC",W289="NC",Y289="NC",AA289="NC",AC289="NC",
       O289="SF",Q289="SF",S289="SF",U289="SF",W289="SF",Y289="SF",AA289="SF",AC289="SF"),"NC",
IF(SUM(IF(O289="C",1,0),IF(Q289="C",1,0),IF(S289="C",1,0),IF(U289="C",1,0),IF(W289="C",1,0),IF(Y289="C",1,0),IF(AA289="C",1,0),IF(AC289="C",1,0))=1,"C","C")))))</f>
        <v>NA</v>
      </c>
      <c r="AG289" s="93" t="str">
        <f>IF(AND(AE289="C",AF289="C"),"UTILIZOU O PDA CORRETAMENTE",IF(AND(AE289="C",AF289="NC"),"UTILIZOU O PDA CORRETAMENTE. NÃO HÁ FOTOS DE TODAS AS ETAPAS",IF(AND(AE289="NC",AF289="NC"),"NÃO UTILIZOU O PDA",IF(AND(AE289="NA",AF289="NA"),"NÃO AVALIADO POR FALHA DE SINCRONISMO"))))</f>
        <v>NÃO AVALIADO POR FALHA DE SINCRONISMO</v>
      </c>
      <c r="AH289" s="9"/>
      <c r="AI289" s="149" t="str">
        <f>E289</f>
        <v>SÃO PAULO</v>
      </c>
      <c r="AJ289" s="150" t="s">
        <v>6</v>
      </c>
    </row>
    <row r="290" spans="1:36" ht="30" customHeight="1">
      <c r="A290" s="162" t="s">
        <v>201</v>
      </c>
      <c r="B290" s="176">
        <v>2621044553</v>
      </c>
      <c r="C290" s="176" t="s">
        <v>141</v>
      </c>
      <c r="D290" s="176" t="s">
        <v>68</v>
      </c>
      <c r="E290" s="176" t="s">
        <v>5</v>
      </c>
      <c r="F290" s="176" t="s">
        <v>1387</v>
      </c>
      <c r="G290" s="176">
        <v>93</v>
      </c>
      <c r="H290" s="176" t="s">
        <v>203</v>
      </c>
      <c r="I290" s="176" t="s">
        <v>241</v>
      </c>
      <c r="J290" s="176" t="s">
        <v>2150</v>
      </c>
      <c r="K290" s="176" t="s">
        <v>217</v>
      </c>
      <c r="L290" s="204">
        <v>46164.416666666664</v>
      </c>
      <c r="M290" s="204">
        <v>46164.429861111108</v>
      </c>
      <c r="N290" s="176" t="s">
        <v>2151</v>
      </c>
      <c r="O290" s="155" t="s">
        <v>207</v>
      </c>
      <c r="P290" s="90"/>
      <c r="Q290" s="144" t="s">
        <v>207</v>
      </c>
      <c r="R290" s="90"/>
      <c r="S290" s="144" t="s">
        <v>207</v>
      </c>
      <c r="T290" s="90"/>
      <c r="U290" s="144" t="s">
        <v>207</v>
      </c>
      <c r="V290" s="90"/>
      <c r="W290" s="144" t="s">
        <v>207</v>
      </c>
      <c r="X290" s="90"/>
      <c r="Y290" s="144" t="s">
        <v>230</v>
      </c>
      <c r="Z290" s="90"/>
      <c r="AA290" s="144" t="s">
        <v>207</v>
      </c>
      <c r="AB290" s="62"/>
      <c r="AC290" s="144" t="s">
        <v>207</v>
      </c>
      <c r="AD290" s="62"/>
      <c r="AE290" s="144" t="s">
        <v>207</v>
      </c>
      <c r="AF290" s="196" t="str">
        <f>IF(AND(O290="",Q290="",S290="",U290="",W290="",Y290="",AA290="",AC290=""),"",
IF(OR(    AND(O290&lt;&gt;"NA",O290&lt;&gt;"C",O290&lt;&gt;"NC",O290&lt;&gt;"SF",O290&lt;&gt;""),
    AND(Q290&lt;&gt;"NA",Q290&lt;&gt;"C",Q290&lt;&gt;"NC",Q290&lt;&gt;"SF",Q290&lt;&gt;""),
    AND(S290&lt;&gt;"NA",S290&lt;&gt;"C",S290&lt;&gt;"NC",S290&lt;&gt;"SF",S290&lt;&gt;""),
    AND(U290&lt;&gt;"NA",U290&lt;&gt;"C",U290&lt;&gt;"NC",U290&lt;&gt;"SF",U290&lt;&gt;""),
    AND(W290&lt;&gt;"NA",W290&lt;&gt;"C",W290&lt;&gt;"NC",W290&lt;&gt;"SF",W290&lt;&gt;""),
    AND(Y290&lt;&gt;"NA",Y290&lt;&gt;"C",Y290&lt;&gt;"NC",Y290&lt;&gt;"SF",Y290&lt;&gt;""),
    AND(AA290&lt;&gt;"NA",AA290&lt;&gt;"C",AA290&lt;&gt;"NC",AA290&lt;&gt;"SF",AA290&lt;&gt;""),
    AND(AC290&lt;&gt;"NA",AC290&lt;&gt;"C",AC290&lt;&gt;"NC",AC290&lt;&gt;"SF",AC290&lt;&gt;"")
),"FALSO",
IF(AND(O290="NA",Q290="NA",S290="NA",U290="NA",W290="NA",Y290="NA",AA290="NA",AC290="NA"),"NA",
IF(OR(O290="NC",Q290="NC",S290="NC",U290="NC",W290="NC",Y290="NC",AA290="NC",AC290="NC",
       O290="SF",Q290="SF",S290="SF",U290="SF",W290="SF",Y290="SF",AA290="SF",AC290="SF"),"NC",
IF(SUM(IF(O290="C",1,0),IF(Q290="C",1,0),IF(S290="C",1,0),IF(U290="C",1,0),IF(W290="C",1,0),IF(Y290="C",1,0),IF(AA290="C",1,0),IF(AC290="C",1,0))=1,"C","C")))))</f>
        <v>NC</v>
      </c>
      <c r="AG290" s="93" t="str">
        <f>IF(AND(AE290="C",AF290="C"),"UTILIZOU O PDA CORRETAMENTE",IF(AND(AE290="C",AF290="NC"),"UTILIZOU O PDA CORRETAMENTE. NÃO HÁ FOTOS DE TODAS AS ETAPAS",IF(AND(AE290="NC",AF290="NC"),"NÃO UTILIZOU O PDA",IF(AND(AE290="NA",AF290="NA"),"NÃO AVALIADO POR FALHA DE SINCRONISMO"))))</f>
        <v>UTILIZOU O PDA CORRETAMENTE. NÃO HÁ FOTOS DE TODAS AS ETAPAS</v>
      </c>
      <c r="AH290" s="9" t="s">
        <v>60</v>
      </c>
      <c r="AI290" s="149" t="str">
        <f>E290</f>
        <v>SÃO PAULO</v>
      </c>
      <c r="AJ290" s="150" t="s">
        <v>6</v>
      </c>
    </row>
    <row r="291" spans="1:36" ht="30" customHeight="1">
      <c r="A291" s="162" t="s">
        <v>201</v>
      </c>
      <c r="B291" s="176">
        <v>2618035088</v>
      </c>
      <c r="C291" s="176" t="s">
        <v>141</v>
      </c>
      <c r="D291" s="176" t="s">
        <v>68</v>
      </c>
      <c r="E291" s="176" t="s">
        <v>5</v>
      </c>
      <c r="F291" s="176" t="s">
        <v>1214</v>
      </c>
      <c r="G291" s="176">
        <v>464</v>
      </c>
      <c r="H291" s="176"/>
      <c r="I291" s="176" t="s">
        <v>291</v>
      </c>
      <c r="J291" s="176" t="s">
        <v>2150</v>
      </c>
      <c r="K291" s="176"/>
      <c r="L291" s="204">
        <v>46178.67291666667</v>
      </c>
      <c r="M291" s="204">
        <v>46178.686111111114</v>
      </c>
      <c r="N291" s="176" t="s">
        <v>2149</v>
      </c>
      <c r="O291" s="155" t="s">
        <v>207</v>
      </c>
      <c r="P291" s="90"/>
      <c r="Q291" s="144" t="s">
        <v>207</v>
      </c>
      <c r="R291" s="90"/>
      <c r="S291" s="144" t="s">
        <v>207</v>
      </c>
      <c r="T291" s="90"/>
      <c r="U291" s="144" t="s">
        <v>207</v>
      </c>
      <c r="V291" s="90"/>
      <c r="W291" s="144" t="s">
        <v>207</v>
      </c>
      <c r="X291" s="90"/>
      <c r="Y291" s="144" t="s">
        <v>207</v>
      </c>
      <c r="Z291" s="90"/>
      <c r="AA291" s="144" t="s">
        <v>207</v>
      </c>
      <c r="AB291" s="62"/>
      <c r="AC291" s="144" t="s">
        <v>207</v>
      </c>
      <c r="AD291" s="62"/>
      <c r="AE291" s="144" t="s">
        <v>207</v>
      </c>
      <c r="AF291" s="196" t="str">
        <f>IF(AND(O291="",Q291="",S291="",U291="",W291="",Y291="",AA291="",AC291=""),"",
IF(OR(    AND(O291&lt;&gt;"NA",O291&lt;&gt;"C",O291&lt;&gt;"NC",O291&lt;&gt;"SF",O291&lt;&gt;""),
    AND(Q291&lt;&gt;"NA",Q291&lt;&gt;"C",Q291&lt;&gt;"NC",Q291&lt;&gt;"SF",Q291&lt;&gt;""),
    AND(S291&lt;&gt;"NA",S291&lt;&gt;"C",S291&lt;&gt;"NC",S291&lt;&gt;"SF",S291&lt;&gt;""),
    AND(U291&lt;&gt;"NA",U291&lt;&gt;"C",U291&lt;&gt;"NC",U291&lt;&gt;"SF",U291&lt;&gt;""),
    AND(W291&lt;&gt;"NA",W291&lt;&gt;"C",W291&lt;&gt;"NC",W291&lt;&gt;"SF",W291&lt;&gt;""),
    AND(Y291&lt;&gt;"NA",Y291&lt;&gt;"C",Y291&lt;&gt;"NC",Y291&lt;&gt;"SF",Y291&lt;&gt;""),
    AND(AA291&lt;&gt;"NA",AA291&lt;&gt;"C",AA291&lt;&gt;"NC",AA291&lt;&gt;"SF",AA291&lt;&gt;""),
    AND(AC291&lt;&gt;"NA",AC291&lt;&gt;"C",AC291&lt;&gt;"NC",AC291&lt;&gt;"SF",AC291&lt;&gt;"")
),"FALSO",
IF(AND(O291="NA",Q291="NA",S291="NA",U291="NA",W291="NA",Y291="NA",AA291="NA",AC291="NA"),"NA",
IF(OR(O291="NC",Q291="NC",S291="NC",U291="NC",W291="NC",Y291="NC",AA291="NC",AC291="NC",
       O291="SF",Q291="SF",S291="SF",U291="SF",W291="SF",Y291="SF",AA291="SF",AC291="SF"),"NC",
IF(SUM(IF(O291="C",1,0),IF(Q291="C",1,0),IF(S291="C",1,0),IF(U291="C",1,0),IF(W291="C",1,0),IF(Y291="C",1,0),IF(AA291="C",1,0),IF(AC291="C",1,0))=1,"C","C")))))</f>
        <v>C</v>
      </c>
      <c r="AG291" s="93" t="str">
        <f>IF(AND(AE291="C",AF291="C"),"UTILIZOU O PDA CORRETAMENTE",IF(AND(AE291="C",AF291="NC"),"UTILIZOU O PDA CORRETAMENTE. NÃO HÁ FOTOS DE TODAS AS ETAPAS",IF(AND(AE291="NC",AF291="NC"),"NÃO UTILIZOU O PDA",IF(AND(AE291="NA",AF291="NA"),"NÃO AVALIADO POR FALHA DE SINCRONISMO"))))</f>
        <v>UTILIZOU O PDA CORRETAMENTE</v>
      </c>
      <c r="AH291" s="9" t="s">
        <v>60</v>
      </c>
      <c r="AI291" s="149" t="str">
        <f>E291</f>
        <v>SÃO PAULO</v>
      </c>
      <c r="AJ291" s="150" t="s">
        <v>6</v>
      </c>
    </row>
    <row r="292" spans="1:36" ht="30" customHeight="1">
      <c r="A292" s="162" t="s">
        <v>201</v>
      </c>
      <c r="B292" s="176">
        <v>2617744971</v>
      </c>
      <c r="C292" s="176" t="s">
        <v>142</v>
      </c>
      <c r="D292" s="176" t="s">
        <v>68</v>
      </c>
      <c r="E292" s="176" t="s">
        <v>5</v>
      </c>
      <c r="F292" s="176" t="s">
        <v>1224</v>
      </c>
      <c r="G292" s="176">
        <v>41</v>
      </c>
      <c r="H292" s="176" t="s">
        <v>203</v>
      </c>
      <c r="I292" s="176" t="s">
        <v>427</v>
      </c>
      <c r="J292" s="176" t="s">
        <v>2148</v>
      </c>
      <c r="K292" s="176" t="s">
        <v>2165</v>
      </c>
      <c r="L292" s="204">
        <v>46147.357638888891</v>
      </c>
      <c r="M292" s="204">
        <v>46147.36041666667</v>
      </c>
      <c r="N292" s="176" t="s">
        <v>2151</v>
      </c>
      <c r="O292" s="155" t="s">
        <v>62</v>
      </c>
      <c r="P292" s="90"/>
      <c r="Q292" s="144" t="s">
        <v>62</v>
      </c>
      <c r="R292" s="90"/>
      <c r="S292" s="144" t="s">
        <v>62</v>
      </c>
      <c r="T292" s="90"/>
      <c r="U292" s="144" t="s">
        <v>62</v>
      </c>
      <c r="V292" s="90"/>
      <c r="W292" s="144" t="s">
        <v>62</v>
      </c>
      <c r="X292" s="90"/>
      <c r="Y292" s="144" t="s">
        <v>62</v>
      </c>
      <c r="Z292" s="90"/>
      <c r="AA292" s="144" t="s">
        <v>62</v>
      </c>
      <c r="AB292" s="62"/>
      <c r="AC292" s="144" t="s">
        <v>62</v>
      </c>
      <c r="AD292" s="62"/>
      <c r="AE292" s="144" t="s">
        <v>62</v>
      </c>
      <c r="AF292" s="196" t="str">
        <f>IF(AND(O292="",Q292="",S292="",U292="",W292="",Y292="",AA292="",AC292=""),"",
IF(OR(    AND(O292&lt;&gt;"NA",O292&lt;&gt;"C",O292&lt;&gt;"NC",O292&lt;&gt;"SF",O292&lt;&gt;""),
    AND(Q292&lt;&gt;"NA",Q292&lt;&gt;"C",Q292&lt;&gt;"NC",Q292&lt;&gt;"SF",Q292&lt;&gt;""),
    AND(S292&lt;&gt;"NA",S292&lt;&gt;"C",S292&lt;&gt;"NC",S292&lt;&gt;"SF",S292&lt;&gt;""),
    AND(U292&lt;&gt;"NA",U292&lt;&gt;"C",U292&lt;&gt;"NC",U292&lt;&gt;"SF",U292&lt;&gt;""),
    AND(W292&lt;&gt;"NA",W292&lt;&gt;"C",W292&lt;&gt;"NC",W292&lt;&gt;"SF",W292&lt;&gt;""),
    AND(Y292&lt;&gt;"NA",Y292&lt;&gt;"C",Y292&lt;&gt;"NC",Y292&lt;&gt;"SF",Y292&lt;&gt;""),
    AND(AA292&lt;&gt;"NA",AA292&lt;&gt;"C",AA292&lt;&gt;"NC",AA292&lt;&gt;"SF",AA292&lt;&gt;""),
    AND(AC292&lt;&gt;"NA",AC292&lt;&gt;"C",AC292&lt;&gt;"NC",AC292&lt;&gt;"SF",AC292&lt;&gt;"")
),"FALSO",
IF(AND(O292="NA",Q292="NA",S292="NA",U292="NA",W292="NA",Y292="NA",AA292="NA",AC292="NA"),"NA",
IF(OR(O292="NC",Q292="NC",S292="NC",U292="NC",W292="NC",Y292="NC",AA292="NC",AC292="NC",
       O292="SF",Q292="SF",S292="SF",U292="SF",W292="SF",Y292="SF",AA292="SF",AC292="SF"),"NC",
IF(SUM(IF(O292="C",1,0),IF(Q292="C",1,0),IF(S292="C",1,0),IF(U292="C",1,0),IF(W292="C",1,0),IF(Y292="C",1,0),IF(AA292="C",1,0),IF(AC292="C",1,0))=1,"C","C")))))</f>
        <v>NA</v>
      </c>
      <c r="AG292" s="93" t="str">
        <f>IF(AND(AE292="C",AF292="C"),"UTILIZOU O PDA CORRETAMENTE",IF(AND(AE292="C",AF292="NC"),"UTILIZOU O PDA CORRETAMENTE. NÃO HÁ FOTOS DE TODAS AS ETAPAS",IF(AND(AE292="NC",AF292="NC"),"NÃO UTILIZOU O PDA",IF(AND(AE292="NA",AF292="NA"),"NÃO AVALIADO POR FALHA DE SINCRONISMO"))))</f>
        <v>NÃO AVALIADO POR FALHA DE SINCRONISMO</v>
      </c>
      <c r="AH292" s="9" t="s">
        <v>60</v>
      </c>
      <c r="AI292" s="149" t="str">
        <f>E292</f>
        <v>SÃO PAULO</v>
      </c>
      <c r="AJ292" s="150" t="s">
        <v>6</v>
      </c>
    </row>
    <row r="293" spans="1:36" ht="30" customHeight="1">
      <c r="A293" s="162" t="s">
        <v>201</v>
      </c>
      <c r="B293" s="176">
        <v>2619199030</v>
      </c>
      <c r="C293" s="176" t="s">
        <v>141</v>
      </c>
      <c r="D293" s="176" t="s">
        <v>68</v>
      </c>
      <c r="E293" s="176" t="s">
        <v>5</v>
      </c>
      <c r="F293" s="176" t="s">
        <v>1535</v>
      </c>
      <c r="G293" s="176">
        <v>186</v>
      </c>
      <c r="H293" s="176" t="s">
        <v>214</v>
      </c>
      <c r="I293" s="176" t="s">
        <v>325</v>
      </c>
      <c r="J293" s="176" t="s">
        <v>2150</v>
      </c>
      <c r="K293" s="176"/>
      <c r="L293" s="204">
        <v>46331.37777777778</v>
      </c>
      <c r="M293" s="204">
        <v>46331.393055555556</v>
      </c>
      <c r="N293" s="176" t="s">
        <v>2149</v>
      </c>
      <c r="O293" s="155" t="s">
        <v>207</v>
      </c>
      <c r="P293" s="90"/>
      <c r="Q293" s="144" t="s">
        <v>207</v>
      </c>
      <c r="R293" s="90"/>
      <c r="S293" s="144" t="s">
        <v>207</v>
      </c>
      <c r="T293" s="90"/>
      <c r="U293" s="144" t="s">
        <v>207</v>
      </c>
      <c r="V293" s="90"/>
      <c r="W293" s="144" t="s">
        <v>207</v>
      </c>
      <c r="X293" s="90"/>
      <c r="Y293" s="144" t="s">
        <v>207</v>
      </c>
      <c r="Z293" s="90"/>
      <c r="AA293" s="144" t="s">
        <v>230</v>
      </c>
      <c r="AB293" s="62"/>
      <c r="AC293" s="144" t="s">
        <v>231</v>
      </c>
      <c r="AD293" s="62" t="s">
        <v>388</v>
      </c>
      <c r="AE293" s="144" t="s">
        <v>207</v>
      </c>
      <c r="AF293" s="196" t="str">
        <f>IF(AND(O293="",Q293="",S293="",U293="",W293="",Y293="",AA293="",AC293=""),"",
IF(OR(    AND(O293&lt;&gt;"NA",O293&lt;&gt;"C",O293&lt;&gt;"NC",O293&lt;&gt;"SF",O293&lt;&gt;""),
    AND(Q293&lt;&gt;"NA",Q293&lt;&gt;"C",Q293&lt;&gt;"NC",Q293&lt;&gt;"SF",Q293&lt;&gt;""),
    AND(S293&lt;&gt;"NA",S293&lt;&gt;"C",S293&lt;&gt;"NC",S293&lt;&gt;"SF",S293&lt;&gt;""),
    AND(U293&lt;&gt;"NA",U293&lt;&gt;"C",U293&lt;&gt;"NC",U293&lt;&gt;"SF",U293&lt;&gt;""),
    AND(W293&lt;&gt;"NA",W293&lt;&gt;"C",W293&lt;&gt;"NC",W293&lt;&gt;"SF",W293&lt;&gt;""),
    AND(Y293&lt;&gt;"NA",Y293&lt;&gt;"C",Y293&lt;&gt;"NC",Y293&lt;&gt;"SF",Y293&lt;&gt;""),
    AND(AA293&lt;&gt;"NA",AA293&lt;&gt;"C",AA293&lt;&gt;"NC",AA293&lt;&gt;"SF",AA293&lt;&gt;""),
    AND(AC293&lt;&gt;"NA",AC293&lt;&gt;"C",AC293&lt;&gt;"NC",AC293&lt;&gt;"SF",AC293&lt;&gt;"")
),"FALSO",
IF(AND(O293="NA",Q293="NA",S293="NA",U293="NA",W293="NA",Y293="NA",AA293="NA",AC293="NA"),"NA",
IF(OR(O293="NC",Q293="NC",S293="NC",U293="NC",W293="NC",Y293="NC",AA293="NC",AC293="NC",
       O293="SF",Q293="SF",S293="SF",U293="SF",W293="SF",Y293="SF",AA293="SF",AC293="SF"),"NC",
IF(SUM(IF(O293="C",1,0),IF(Q293="C",1,0),IF(S293="C",1,0),IF(U293="C",1,0),IF(W293="C",1,0),IF(Y293="C",1,0),IF(AA293="C",1,0),IF(AC293="C",1,0))=1,"C","C")))))</f>
        <v>NC</v>
      </c>
      <c r="AG293" s="93" t="str">
        <f>IF(AND(AE293="C",AF293="C"),"UTILIZOU O PDA CORRETAMENTE",IF(AND(AE293="C",AF293="NC"),"UTILIZOU O PDA CORRETAMENTE. NÃO HÁ FOTOS DE TODAS AS ETAPAS",IF(AND(AE293="NC",AF293="NC"),"NÃO UTILIZOU O PDA",IF(AND(AE293="NA",AF293="NA"),"NÃO AVALIADO POR FALHA DE SINCRONISMO"))))</f>
        <v>UTILIZOU O PDA CORRETAMENTE. NÃO HÁ FOTOS DE TODAS AS ETAPAS</v>
      </c>
      <c r="AH293" s="9" t="s">
        <v>60</v>
      </c>
      <c r="AI293" s="149" t="str">
        <f>E293</f>
        <v>SÃO PAULO</v>
      </c>
      <c r="AJ293" s="150" t="s">
        <v>6</v>
      </c>
    </row>
    <row r="294" spans="1:36" ht="30" customHeight="1">
      <c r="A294" s="162" t="s">
        <v>201</v>
      </c>
      <c r="B294" s="176">
        <v>2620185966</v>
      </c>
      <c r="C294" s="176" t="s">
        <v>141</v>
      </c>
      <c r="D294" s="176" t="s">
        <v>68</v>
      </c>
      <c r="E294" s="176" t="s">
        <v>5</v>
      </c>
      <c r="F294" s="176" t="s">
        <v>1287</v>
      </c>
      <c r="G294" s="176">
        <v>29</v>
      </c>
      <c r="H294" s="176"/>
      <c r="I294" s="176" t="s">
        <v>510</v>
      </c>
      <c r="J294" s="176" t="s">
        <v>2150</v>
      </c>
      <c r="K294" s="176"/>
      <c r="L294" s="204">
        <v>46157.38958333333</v>
      </c>
      <c r="M294" s="204">
        <v>46157.396527777775</v>
      </c>
      <c r="N294" s="176" t="s">
        <v>2151</v>
      </c>
      <c r="O294" s="155" t="s">
        <v>207</v>
      </c>
      <c r="P294" s="90"/>
      <c r="Q294" s="144" t="s">
        <v>207</v>
      </c>
      <c r="R294" s="90"/>
      <c r="S294" s="144" t="s">
        <v>207</v>
      </c>
      <c r="T294" s="90"/>
      <c r="U294" s="144" t="s">
        <v>230</v>
      </c>
      <c r="V294" s="90"/>
      <c r="W294" s="144" t="s">
        <v>207</v>
      </c>
      <c r="X294" s="90"/>
      <c r="Y294" s="144" t="s">
        <v>62</v>
      </c>
      <c r="Z294" s="90"/>
      <c r="AA294" s="144" t="s">
        <v>207</v>
      </c>
      <c r="AB294" s="62"/>
      <c r="AC294" s="144" t="s">
        <v>207</v>
      </c>
      <c r="AD294" s="62"/>
      <c r="AE294" s="144" t="s">
        <v>207</v>
      </c>
      <c r="AF294" s="196" t="str">
        <f>IF(AND(O294="",Q294="",S294="",U294="",W294="",Y294="",AA294="",AC294=""),"",
IF(OR(    AND(O294&lt;&gt;"NA",O294&lt;&gt;"C",O294&lt;&gt;"NC",O294&lt;&gt;"SF",O294&lt;&gt;""),
    AND(Q294&lt;&gt;"NA",Q294&lt;&gt;"C",Q294&lt;&gt;"NC",Q294&lt;&gt;"SF",Q294&lt;&gt;""),
    AND(S294&lt;&gt;"NA",S294&lt;&gt;"C",S294&lt;&gt;"NC",S294&lt;&gt;"SF",S294&lt;&gt;""),
    AND(U294&lt;&gt;"NA",U294&lt;&gt;"C",U294&lt;&gt;"NC",U294&lt;&gt;"SF",U294&lt;&gt;""),
    AND(W294&lt;&gt;"NA",W294&lt;&gt;"C",W294&lt;&gt;"NC",W294&lt;&gt;"SF",W294&lt;&gt;""),
    AND(Y294&lt;&gt;"NA",Y294&lt;&gt;"C",Y294&lt;&gt;"NC",Y294&lt;&gt;"SF",Y294&lt;&gt;""),
    AND(AA294&lt;&gt;"NA",AA294&lt;&gt;"C",AA294&lt;&gt;"NC",AA294&lt;&gt;"SF",AA294&lt;&gt;""),
    AND(AC294&lt;&gt;"NA",AC294&lt;&gt;"C",AC294&lt;&gt;"NC",AC294&lt;&gt;"SF",AC294&lt;&gt;"")
),"FALSO",
IF(AND(O294="NA",Q294="NA",S294="NA",U294="NA",W294="NA",Y294="NA",AA294="NA",AC294="NA"),"NA",
IF(OR(O294="NC",Q294="NC",S294="NC",U294="NC",W294="NC",Y294="NC",AA294="NC",AC294="NC",
       O294="SF",Q294="SF",S294="SF",U294="SF",W294="SF",Y294="SF",AA294="SF",AC294="SF"),"NC",
IF(SUM(IF(O294="C",1,0),IF(Q294="C",1,0),IF(S294="C",1,0),IF(U294="C",1,0),IF(W294="C",1,0),IF(Y294="C",1,0),IF(AA294="C",1,0),IF(AC294="C",1,0))=1,"C","C")))))</f>
        <v>NC</v>
      </c>
      <c r="AG294" s="93" t="str">
        <f>IF(AND(AE294="C",AF294="C"),"UTILIZOU O PDA CORRETAMENTE",IF(AND(AE294="C",AF294="NC"),"UTILIZOU O PDA CORRETAMENTE. NÃO HÁ FOTOS DE TODAS AS ETAPAS",IF(AND(AE294="NC",AF294="NC"),"NÃO UTILIZOU O PDA",IF(AND(AE294="NA",AF294="NA"),"NÃO AVALIADO POR FALHA DE SINCRONISMO"))))</f>
        <v>UTILIZOU O PDA CORRETAMENTE. NÃO HÁ FOTOS DE TODAS AS ETAPAS</v>
      </c>
      <c r="AH294" s="9" t="s">
        <v>60</v>
      </c>
      <c r="AI294" s="149" t="str">
        <f>E294</f>
        <v>SÃO PAULO</v>
      </c>
      <c r="AJ294" s="150" t="s">
        <v>6</v>
      </c>
    </row>
    <row r="295" spans="1:36" ht="30" customHeight="1">
      <c r="A295" s="162" t="s">
        <v>201</v>
      </c>
      <c r="B295" s="176">
        <v>2620185878</v>
      </c>
      <c r="C295" s="176" t="s">
        <v>141</v>
      </c>
      <c r="D295" s="176" t="s">
        <v>68</v>
      </c>
      <c r="E295" s="176" t="s">
        <v>5</v>
      </c>
      <c r="F295" s="176" t="s">
        <v>1287</v>
      </c>
      <c r="G295" s="176">
        <v>21</v>
      </c>
      <c r="H295" s="176" t="s">
        <v>217</v>
      </c>
      <c r="I295" s="176" t="s">
        <v>510</v>
      </c>
      <c r="J295" s="176" t="s">
        <v>2150</v>
      </c>
      <c r="K295" s="176" t="s">
        <v>217</v>
      </c>
      <c r="L295" s="204">
        <v>46157.378472222219</v>
      </c>
      <c r="M295" s="204">
        <v>46157.385416666664</v>
      </c>
      <c r="N295" s="176" t="s">
        <v>2151</v>
      </c>
      <c r="O295" s="155" t="s">
        <v>207</v>
      </c>
      <c r="P295" s="90"/>
      <c r="Q295" s="144" t="s">
        <v>207</v>
      </c>
      <c r="R295" s="90"/>
      <c r="S295" s="144" t="s">
        <v>207</v>
      </c>
      <c r="T295" s="90"/>
      <c r="U295" s="144" t="s">
        <v>230</v>
      </c>
      <c r="V295" s="90"/>
      <c r="W295" s="144" t="s">
        <v>207</v>
      </c>
      <c r="X295" s="90"/>
      <c r="Y295" s="144" t="s">
        <v>62</v>
      </c>
      <c r="Z295" s="90"/>
      <c r="AA295" s="144" t="s">
        <v>207</v>
      </c>
      <c r="AB295" s="62"/>
      <c r="AC295" s="144" t="s">
        <v>207</v>
      </c>
      <c r="AD295" s="62"/>
      <c r="AE295" s="144" t="s">
        <v>207</v>
      </c>
      <c r="AF295" s="196" t="str">
        <f>IF(AND(O295="",Q295="",S295="",U295="",W295="",Y295="",AA295="",AC295=""),"",
IF(OR(    AND(O295&lt;&gt;"NA",O295&lt;&gt;"C",O295&lt;&gt;"NC",O295&lt;&gt;"SF",O295&lt;&gt;""),
    AND(Q295&lt;&gt;"NA",Q295&lt;&gt;"C",Q295&lt;&gt;"NC",Q295&lt;&gt;"SF",Q295&lt;&gt;""),
    AND(S295&lt;&gt;"NA",S295&lt;&gt;"C",S295&lt;&gt;"NC",S295&lt;&gt;"SF",S295&lt;&gt;""),
    AND(U295&lt;&gt;"NA",U295&lt;&gt;"C",U295&lt;&gt;"NC",U295&lt;&gt;"SF",U295&lt;&gt;""),
    AND(W295&lt;&gt;"NA",W295&lt;&gt;"C",W295&lt;&gt;"NC",W295&lt;&gt;"SF",W295&lt;&gt;""),
    AND(Y295&lt;&gt;"NA",Y295&lt;&gt;"C",Y295&lt;&gt;"NC",Y295&lt;&gt;"SF",Y295&lt;&gt;""),
    AND(AA295&lt;&gt;"NA",AA295&lt;&gt;"C",AA295&lt;&gt;"NC",AA295&lt;&gt;"SF",AA295&lt;&gt;""),
    AND(AC295&lt;&gt;"NA",AC295&lt;&gt;"C",AC295&lt;&gt;"NC",AC295&lt;&gt;"SF",AC295&lt;&gt;"")
),"FALSO",
IF(AND(O295="NA",Q295="NA",S295="NA",U295="NA",W295="NA",Y295="NA",AA295="NA",AC295="NA"),"NA",
IF(OR(O295="NC",Q295="NC",S295="NC",U295="NC",W295="NC",Y295="NC",AA295="NC",AC295="NC",
       O295="SF",Q295="SF",S295="SF",U295="SF",W295="SF",Y295="SF",AA295="SF",AC295="SF"),"NC",
IF(SUM(IF(O295="C",1,0),IF(Q295="C",1,0),IF(S295="C",1,0),IF(U295="C",1,0),IF(W295="C",1,0),IF(Y295="C",1,0),IF(AA295="C",1,0),IF(AC295="C",1,0))=1,"C","C")))))</f>
        <v>NC</v>
      </c>
      <c r="AG295" s="93" t="str">
        <f>IF(AND(AE295="C",AF295="C"),"UTILIZOU O PDA CORRETAMENTE",IF(AND(AE295="C",AF295="NC"),"UTILIZOU O PDA CORRETAMENTE. NÃO HÁ FOTOS DE TODAS AS ETAPAS",IF(AND(AE295="NC",AF295="NC"),"NÃO UTILIZOU O PDA",IF(AND(AE295="NA",AF295="NA"),"NÃO AVALIADO POR FALHA DE SINCRONISMO"))))</f>
        <v>UTILIZOU O PDA CORRETAMENTE. NÃO HÁ FOTOS DE TODAS AS ETAPAS</v>
      </c>
      <c r="AH295" s="9" t="s">
        <v>60</v>
      </c>
      <c r="AI295" s="149" t="str">
        <f>E295</f>
        <v>SÃO PAULO</v>
      </c>
      <c r="AJ295" s="150" t="s">
        <v>6</v>
      </c>
    </row>
    <row r="296" spans="1:36" ht="30" customHeight="1">
      <c r="A296" s="162" t="s">
        <v>201</v>
      </c>
      <c r="B296" s="176">
        <v>2618486124</v>
      </c>
      <c r="C296" s="176" t="s">
        <v>141</v>
      </c>
      <c r="D296" s="176" t="s">
        <v>68</v>
      </c>
      <c r="E296" s="176" t="s">
        <v>5</v>
      </c>
      <c r="F296" s="176" t="s">
        <v>387</v>
      </c>
      <c r="G296" s="176">
        <v>147</v>
      </c>
      <c r="H296" s="176"/>
      <c r="I296" s="176" t="s">
        <v>283</v>
      </c>
      <c r="J296" s="176" t="s">
        <v>2150</v>
      </c>
      <c r="K296" s="176" t="s">
        <v>2165</v>
      </c>
      <c r="L296" s="204">
        <v>46178.441666666666</v>
      </c>
      <c r="M296" s="204">
        <v>46178.448611111111</v>
      </c>
      <c r="N296" s="176" t="s">
        <v>2156</v>
      </c>
      <c r="O296" s="155" t="s">
        <v>62</v>
      </c>
      <c r="P296" s="90"/>
      <c r="Q296" s="144" t="s">
        <v>62</v>
      </c>
      <c r="R296" s="90"/>
      <c r="S296" s="144" t="s">
        <v>62</v>
      </c>
      <c r="T296" s="90"/>
      <c r="U296" s="144" t="s">
        <v>62</v>
      </c>
      <c r="V296" s="90"/>
      <c r="W296" s="144" t="s">
        <v>62</v>
      </c>
      <c r="X296" s="90"/>
      <c r="Y296" s="144" t="s">
        <v>62</v>
      </c>
      <c r="Z296" s="90"/>
      <c r="AA296" s="144" t="s">
        <v>62</v>
      </c>
      <c r="AB296" s="62"/>
      <c r="AC296" s="144" t="s">
        <v>62</v>
      </c>
      <c r="AD296" s="62"/>
      <c r="AE296" s="144" t="s">
        <v>62</v>
      </c>
      <c r="AF296" s="196" t="str">
        <f>IF(AND(O296="",Q296="",S296="",U296="",W296="",Y296="",AA296="",AC296=""),"",
IF(OR(    AND(O296&lt;&gt;"NA",O296&lt;&gt;"C",O296&lt;&gt;"NC",O296&lt;&gt;"SF",O296&lt;&gt;""),
    AND(Q296&lt;&gt;"NA",Q296&lt;&gt;"C",Q296&lt;&gt;"NC",Q296&lt;&gt;"SF",Q296&lt;&gt;""),
    AND(S296&lt;&gt;"NA",S296&lt;&gt;"C",S296&lt;&gt;"NC",S296&lt;&gt;"SF",S296&lt;&gt;""),
    AND(U296&lt;&gt;"NA",U296&lt;&gt;"C",U296&lt;&gt;"NC",U296&lt;&gt;"SF",U296&lt;&gt;""),
    AND(W296&lt;&gt;"NA",W296&lt;&gt;"C",W296&lt;&gt;"NC",W296&lt;&gt;"SF",W296&lt;&gt;""),
    AND(Y296&lt;&gt;"NA",Y296&lt;&gt;"C",Y296&lt;&gt;"NC",Y296&lt;&gt;"SF",Y296&lt;&gt;""),
    AND(AA296&lt;&gt;"NA",AA296&lt;&gt;"C",AA296&lt;&gt;"NC",AA296&lt;&gt;"SF",AA296&lt;&gt;""),
    AND(AC296&lt;&gt;"NA",AC296&lt;&gt;"C",AC296&lt;&gt;"NC",AC296&lt;&gt;"SF",AC296&lt;&gt;"")
),"FALSO",
IF(AND(O296="NA",Q296="NA",S296="NA",U296="NA",W296="NA",Y296="NA",AA296="NA",AC296="NA"),"NA",
IF(OR(O296="NC",Q296="NC",S296="NC",U296="NC",W296="NC",Y296="NC",AA296="NC",AC296="NC",
       O296="SF",Q296="SF",S296="SF",U296="SF",W296="SF",Y296="SF",AA296="SF",AC296="SF"),"NC",
IF(SUM(IF(O296="C",1,0),IF(Q296="C",1,0),IF(S296="C",1,0),IF(U296="C",1,0),IF(W296="C",1,0),IF(Y296="C",1,0),IF(AA296="C",1,0),IF(AC296="C",1,0))=1,"C","C")))))</f>
        <v>NA</v>
      </c>
      <c r="AG296" s="93" t="str">
        <f>IF(AND(AE296="C",AF296="C"),"UTILIZOU O PDA CORRETAMENTE",IF(AND(AE296="C",AF296="NC"),"UTILIZOU O PDA CORRETAMENTE. NÃO HÁ FOTOS DE TODAS AS ETAPAS",IF(AND(AE296="NC",AF296="NC"),"NÃO UTILIZOU O PDA",IF(AND(AE296="NA",AF296="NA"),"NÃO AVALIADO POR FALHA DE SINCRONISMO"))))</f>
        <v>NÃO AVALIADO POR FALHA DE SINCRONISMO</v>
      </c>
      <c r="AH296" s="9"/>
      <c r="AI296" s="149" t="str">
        <f>E296</f>
        <v>SÃO PAULO</v>
      </c>
      <c r="AJ296" s="150" t="s">
        <v>6</v>
      </c>
    </row>
    <row r="297" spans="1:36" ht="30" customHeight="1">
      <c r="A297" s="162" t="s">
        <v>201</v>
      </c>
      <c r="B297" s="176">
        <v>2621458548</v>
      </c>
      <c r="C297" s="176" t="s">
        <v>141</v>
      </c>
      <c r="D297" s="176" t="s">
        <v>68</v>
      </c>
      <c r="E297" s="176" t="s">
        <v>5</v>
      </c>
      <c r="F297" s="176" t="s">
        <v>1418</v>
      </c>
      <c r="G297" s="176">
        <v>73</v>
      </c>
      <c r="H297" s="176" t="s">
        <v>260</v>
      </c>
      <c r="I297" s="176" t="s">
        <v>316</v>
      </c>
      <c r="J297" s="176" t="s">
        <v>2150</v>
      </c>
      <c r="K297" s="176" t="s">
        <v>217</v>
      </c>
      <c r="L297" s="204">
        <v>46164.537499999999</v>
      </c>
      <c r="M297" s="204">
        <v>46164.559027777781</v>
      </c>
      <c r="N297" s="176" t="s">
        <v>2149</v>
      </c>
      <c r="O297" s="155" t="s">
        <v>207</v>
      </c>
      <c r="P297" s="90"/>
      <c r="Q297" s="144" t="s">
        <v>207</v>
      </c>
      <c r="R297" s="90"/>
      <c r="S297" s="144" t="s">
        <v>207</v>
      </c>
      <c r="T297" s="90"/>
      <c r="U297" s="144" t="s">
        <v>207</v>
      </c>
      <c r="V297" s="90"/>
      <c r="W297" s="144" t="s">
        <v>207</v>
      </c>
      <c r="X297" s="90"/>
      <c r="Y297" s="144" t="s">
        <v>207</v>
      </c>
      <c r="Z297" s="90"/>
      <c r="AA297" s="144" t="s">
        <v>230</v>
      </c>
      <c r="AB297" s="62"/>
      <c r="AC297" s="144" t="s">
        <v>207</v>
      </c>
      <c r="AD297" s="62"/>
      <c r="AE297" s="144" t="s">
        <v>207</v>
      </c>
      <c r="AF297" s="196" t="str">
        <f>IF(AND(O297="",Q297="",S297="",U297="",W297="",Y297="",AA297="",AC297=""),"",
IF(OR(    AND(O297&lt;&gt;"NA",O297&lt;&gt;"C",O297&lt;&gt;"NC",O297&lt;&gt;"SF",O297&lt;&gt;""),
    AND(Q297&lt;&gt;"NA",Q297&lt;&gt;"C",Q297&lt;&gt;"NC",Q297&lt;&gt;"SF",Q297&lt;&gt;""),
    AND(S297&lt;&gt;"NA",S297&lt;&gt;"C",S297&lt;&gt;"NC",S297&lt;&gt;"SF",S297&lt;&gt;""),
    AND(U297&lt;&gt;"NA",U297&lt;&gt;"C",U297&lt;&gt;"NC",U297&lt;&gt;"SF",U297&lt;&gt;""),
    AND(W297&lt;&gt;"NA",W297&lt;&gt;"C",W297&lt;&gt;"NC",W297&lt;&gt;"SF",W297&lt;&gt;""),
    AND(Y297&lt;&gt;"NA",Y297&lt;&gt;"C",Y297&lt;&gt;"NC",Y297&lt;&gt;"SF",Y297&lt;&gt;""),
    AND(AA297&lt;&gt;"NA",AA297&lt;&gt;"C",AA297&lt;&gt;"NC",AA297&lt;&gt;"SF",AA297&lt;&gt;""),
    AND(AC297&lt;&gt;"NA",AC297&lt;&gt;"C",AC297&lt;&gt;"NC",AC297&lt;&gt;"SF",AC297&lt;&gt;"")
),"FALSO",
IF(AND(O297="NA",Q297="NA",S297="NA",U297="NA",W297="NA",Y297="NA",AA297="NA",AC297="NA"),"NA",
IF(OR(O297="NC",Q297="NC",S297="NC",U297="NC",W297="NC",Y297="NC",AA297="NC",AC297="NC",
       O297="SF",Q297="SF",S297="SF",U297="SF",W297="SF",Y297="SF",AA297="SF",AC297="SF"),"NC",
IF(SUM(IF(O297="C",1,0),IF(Q297="C",1,0),IF(S297="C",1,0),IF(U297="C",1,0),IF(W297="C",1,0),IF(Y297="C",1,0),IF(AA297="C",1,0),IF(AC297="C",1,0))=1,"C","C")))))</f>
        <v>NC</v>
      </c>
      <c r="AG297" s="93" t="str">
        <f>IF(AND(AE297="C",AF297="C"),"UTILIZOU O PDA CORRETAMENTE",IF(AND(AE297="C",AF297="NC"),"UTILIZOU O PDA CORRETAMENTE. NÃO HÁ FOTOS DE TODAS AS ETAPAS",IF(AND(AE297="NC",AF297="NC"),"NÃO UTILIZOU O PDA",IF(AND(AE297="NA",AF297="NA"),"NÃO AVALIADO POR FALHA DE SINCRONISMO"))))</f>
        <v>UTILIZOU O PDA CORRETAMENTE. NÃO HÁ FOTOS DE TODAS AS ETAPAS</v>
      </c>
      <c r="AH297" s="9" t="s">
        <v>60</v>
      </c>
      <c r="AI297" s="149" t="str">
        <f>E297</f>
        <v>SÃO PAULO</v>
      </c>
      <c r="AJ297" s="150" t="s">
        <v>6</v>
      </c>
    </row>
    <row r="298" spans="1:36" ht="30" customHeight="1">
      <c r="A298" s="162" t="s">
        <v>201</v>
      </c>
      <c r="B298" s="176">
        <v>2620207460</v>
      </c>
      <c r="C298" s="176" t="s">
        <v>141</v>
      </c>
      <c r="D298" s="176" t="s">
        <v>68</v>
      </c>
      <c r="E298" s="176" t="s">
        <v>5</v>
      </c>
      <c r="F298" s="176" t="s">
        <v>594</v>
      </c>
      <c r="G298" s="176">
        <v>668</v>
      </c>
      <c r="H298" s="176" t="s">
        <v>217</v>
      </c>
      <c r="I298" s="176" t="s">
        <v>254</v>
      </c>
      <c r="J298" s="176" t="s">
        <v>2150</v>
      </c>
      <c r="K298" s="176" t="s">
        <v>217</v>
      </c>
      <c r="L298" s="204">
        <v>46157.507638888892</v>
      </c>
      <c r="M298" s="204">
        <v>46157.51458333333</v>
      </c>
      <c r="N298" s="176" t="s">
        <v>2151</v>
      </c>
      <c r="O298" s="155" t="s">
        <v>207</v>
      </c>
      <c r="P298" s="90"/>
      <c r="Q298" s="144" t="s">
        <v>207</v>
      </c>
      <c r="R298" s="90"/>
      <c r="S298" s="144" t="s">
        <v>207</v>
      </c>
      <c r="T298" s="90"/>
      <c r="U298" s="144" t="s">
        <v>207</v>
      </c>
      <c r="V298" s="90"/>
      <c r="W298" s="144" t="s">
        <v>207</v>
      </c>
      <c r="X298" s="90"/>
      <c r="Y298" s="144" t="s">
        <v>230</v>
      </c>
      <c r="Z298" s="90"/>
      <c r="AA298" s="144" t="s">
        <v>207</v>
      </c>
      <c r="AB298" s="62"/>
      <c r="AC298" s="144" t="s">
        <v>207</v>
      </c>
      <c r="AD298" s="62"/>
      <c r="AE298" s="144" t="s">
        <v>207</v>
      </c>
      <c r="AF298" s="196" t="str">
        <f>IF(AND(O298="",Q298="",S298="",U298="",W298="",Y298="",AA298="",AC298=""),"",
IF(OR(    AND(O298&lt;&gt;"NA",O298&lt;&gt;"C",O298&lt;&gt;"NC",O298&lt;&gt;"SF",O298&lt;&gt;""),
    AND(Q298&lt;&gt;"NA",Q298&lt;&gt;"C",Q298&lt;&gt;"NC",Q298&lt;&gt;"SF",Q298&lt;&gt;""),
    AND(S298&lt;&gt;"NA",S298&lt;&gt;"C",S298&lt;&gt;"NC",S298&lt;&gt;"SF",S298&lt;&gt;""),
    AND(U298&lt;&gt;"NA",U298&lt;&gt;"C",U298&lt;&gt;"NC",U298&lt;&gt;"SF",U298&lt;&gt;""),
    AND(W298&lt;&gt;"NA",W298&lt;&gt;"C",W298&lt;&gt;"NC",W298&lt;&gt;"SF",W298&lt;&gt;""),
    AND(Y298&lt;&gt;"NA",Y298&lt;&gt;"C",Y298&lt;&gt;"NC",Y298&lt;&gt;"SF",Y298&lt;&gt;""),
    AND(AA298&lt;&gt;"NA",AA298&lt;&gt;"C",AA298&lt;&gt;"NC",AA298&lt;&gt;"SF",AA298&lt;&gt;""),
    AND(AC298&lt;&gt;"NA",AC298&lt;&gt;"C",AC298&lt;&gt;"NC",AC298&lt;&gt;"SF",AC298&lt;&gt;"")
),"FALSO",
IF(AND(O298="NA",Q298="NA",S298="NA",U298="NA",W298="NA",Y298="NA",AA298="NA",AC298="NA"),"NA",
IF(OR(O298="NC",Q298="NC",S298="NC",U298="NC",W298="NC",Y298="NC",AA298="NC",AC298="NC",
       O298="SF",Q298="SF",S298="SF",U298="SF",W298="SF",Y298="SF",AA298="SF",AC298="SF"),"NC",
IF(SUM(IF(O298="C",1,0),IF(Q298="C",1,0),IF(S298="C",1,0),IF(U298="C",1,0),IF(W298="C",1,0),IF(Y298="C",1,0),IF(AA298="C",1,0),IF(AC298="C",1,0))=1,"C","C")))))</f>
        <v>NC</v>
      </c>
      <c r="AG298" s="93" t="str">
        <f>IF(AND(AE298="C",AF298="C"),"UTILIZOU O PDA CORRETAMENTE",IF(AND(AE298="C",AF298="NC"),"UTILIZOU O PDA CORRETAMENTE. NÃO HÁ FOTOS DE TODAS AS ETAPAS",IF(AND(AE298="NC",AF298="NC"),"NÃO UTILIZOU O PDA",IF(AND(AE298="NA",AF298="NA"),"NÃO AVALIADO POR FALHA DE SINCRONISMO"))))</f>
        <v>UTILIZOU O PDA CORRETAMENTE. NÃO HÁ FOTOS DE TODAS AS ETAPAS</v>
      </c>
      <c r="AH298" s="9" t="s">
        <v>39</v>
      </c>
      <c r="AI298" s="149" t="str">
        <f>E298</f>
        <v>SÃO PAULO</v>
      </c>
      <c r="AJ298" s="150" t="s">
        <v>6</v>
      </c>
    </row>
    <row r="299" spans="1:36" ht="30" customHeight="1">
      <c r="A299" s="162" t="s">
        <v>201</v>
      </c>
      <c r="B299" s="176">
        <v>2620005751</v>
      </c>
      <c r="C299" s="176" t="s">
        <v>141</v>
      </c>
      <c r="D299" s="176" t="s">
        <v>68</v>
      </c>
      <c r="E299" s="176" t="s">
        <v>5</v>
      </c>
      <c r="F299" s="176" t="s">
        <v>1288</v>
      </c>
      <c r="G299" s="176">
        <v>622</v>
      </c>
      <c r="H299" s="176"/>
      <c r="I299" s="176" t="s">
        <v>698</v>
      </c>
      <c r="J299" s="176" t="s">
        <v>2150</v>
      </c>
      <c r="K299" s="176" t="s">
        <v>2158</v>
      </c>
      <c r="L299" s="204">
        <v>46157.527083333334</v>
      </c>
      <c r="M299" s="204">
        <v>46157.53125</v>
      </c>
      <c r="N299" s="176" t="s">
        <v>2238</v>
      </c>
      <c r="O299" s="155" t="s">
        <v>62</v>
      </c>
      <c r="P299" s="90"/>
      <c r="Q299" s="144" t="s">
        <v>62</v>
      </c>
      <c r="R299" s="90"/>
      <c r="S299" s="144" t="s">
        <v>62</v>
      </c>
      <c r="T299" s="90"/>
      <c r="U299" s="144" t="s">
        <v>62</v>
      </c>
      <c r="V299" s="90"/>
      <c r="W299" s="144" t="s">
        <v>62</v>
      </c>
      <c r="X299" s="90"/>
      <c r="Y299" s="144" t="s">
        <v>62</v>
      </c>
      <c r="Z299" s="90"/>
      <c r="AA299" s="144" t="s">
        <v>62</v>
      </c>
      <c r="AB299" s="62"/>
      <c r="AC299" s="144" t="s">
        <v>62</v>
      </c>
      <c r="AD299" s="62"/>
      <c r="AE299" s="144" t="s">
        <v>62</v>
      </c>
      <c r="AF299" s="196" t="str">
        <f>IF(AND(O299="",Q299="",S299="",U299="",W299="",Y299="",AA299="",AC299=""),"",
IF(OR(    AND(O299&lt;&gt;"NA",O299&lt;&gt;"C",O299&lt;&gt;"NC",O299&lt;&gt;"SF",O299&lt;&gt;""),
    AND(Q299&lt;&gt;"NA",Q299&lt;&gt;"C",Q299&lt;&gt;"NC",Q299&lt;&gt;"SF",Q299&lt;&gt;""),
    AND(S299&lt;&gt;"NA",S299&lt;&gt;"C",S299&lt;&gt;"NC",S299&lt;&gt;"SF",S299&lt;&gt;""),
    AND(U299&lt;&gt;"NA",U299&lt;&gt;"C",U299&lt;&gt;"NC",U299&lt;&gt;"SF",U299&lt;&gt;""),
    AND(W299&lt;&gt;"NA",W299&lt;&gt;"C",W299&lt;&gt;"NC",W299&lt;&gt;"SF",W299&lt;&gt;""),
    AND(Y299&lt;&gt;"NA",Y299&lt;&gt;"C",Y299&lt;&gt;"NC",Y299&lt;&gt;"SF",Y299&lt;&gt;""),
    AND(AA299&lt;&gt;"NA",AA299&lt;&gt;"C",AA299&lt;&gt;"NC",AA299&lt;&gt;"SF",AA299&lt;&gt;""),
    AND(AC299&lt;&gt;"NA",AC299&lt;&gt;"C",AC299&lt;&gt;"NC",AC299&lt;&gt;"SF",AC299&lt;&gt;"")
),"FALSO",
IF(AND(O299="NA",Q299="NA",S299="NA",U299="NA",W299="NA",Y299="NA",AA299="NA",AC299="NA"),"NA",
IF(OR(O299="NC",Q299="NC",S299="NC",U299="NC",W299="NC",Y299="NC",AA299="NC",AC299="NC",
       O299="SF",Q299="SF",S299="SF",U299="SF",W299="SF",Y299="SF",AA299="SF",AC299="SF"),"NC",
IF(SUM(IF(O299="C",1,0),IF(Q299="C",1,0),IF(S299="C",1,0),IF(U299="C",1,0),IF(W299="C",1,0),IF(Y299="C",1,0),IF(AA299="C",1,0),IF(AC299="C",1,0))=1,"C","C")))))</f>
        <v>NA</v>
      </c>
      <c r="AG299" s="93" t="str">
        <f>IF(AND(AE299="C",AF299="C"),"UTILIZOU O PDA CORRETAMENTE",IF(AND(AE299="C",AF299="NC"),"UTILIZOU O PDA CORRETAMENTE. NÃO HÁ FOTOS DE TODAS AS ETAPAS",IF(AND(AE299="NC",AF299="NC"),"NÃO UTILIZOU O PDA",IF(AND(AE299="NA",AF299="NA"),"NÃO AVALIADO POR FALHA DE SINCRONISMO"))))</f>
        <v>NÃO AVALIADO POR FALHA DE SINCRONISMO</v>
      </c>
      <c r="AH299" s="9" t="s">
        <v>60</v>
      </c>
      <c r="AI299" s="149" t="str">
        <f>E299</f>
        <v>SÃO PAULO</v>
      </c>
      <c r="AJ299" s="150" t="s">
        <v>6</v>
      </c>
    </row>
    <row r="300" spans="1:36" ht="30" customHeight="1">
      <c r="A300" s="162" t="s">
        <v>201</v>
      </c>
      <c r="B300" s="176">
        <v>2621086301</v>
      </c>
      <c r="C300" s="176" t="s">
        <v>139</v>
      </c>
      <c r="D300" s="176" t="s">
        <v>68</v>
      </c>
      <c r="E300" s="176" t="s">
        <v>5</v>
      </c>
      <c r="F300" s="176" t="s">
        <v>822</v>
      </c>
      <c r="G300" s="176">
        <v>1400</v>
      </c>
      <c r="H300" s="176"/>
      <c r="I300" s="176" t="s">
        <v>823</v>
      </c>
      <c r="J300" s="176" t="s">
        <v>2150</v>
      </c>
      <c r="K300" s="176"/>
      <c r="L300" s="204">
        <v>46164.452777777777</v>
      </c>
      <c r="M300" s="204">
        <v>46164.458333333336</v>
      </c>
      <c r="N300" s="176" t="s">
        <v>2151</v>
      </c>
      <c r="O300" s="155" t="s">
        <v>231</v>
      </c>
      <c r="P300" s="90" t="s">
        <v>891</v>
      </c>
      <c r="Q300" s="155" t="s">
        <v>231</v>
      </c>
      <c r="R300" s="90" t="s">
        <v>891</v>
      </c>
      <c r="S300" s="155" t="s">
        <v>231</v>
      </c>
      <c r="T300" s="90" t="s">
        <v>891</v>
      </c>
      <c r="U300" s="155" t="s">
        <v>231</v>
      </c>
      <c r="V300" s="90" t="s">
        <v>891</v>
      </c>
      <c r="W300" s="155" t="s">
        <v>231</v>
      </c>
      <c r="X300" s="90" t="s">
        <v>891</v>
      </c>
      <c r="Y300" s="155" t="s">
        <v>231</v>
      </c>
      <c r="Z300" s="90" t="s">
        <v>891</v>
      </c>
      <c r="AA300" s="155" t="s">
        <v>231</v>
      </c>
      <c r="AB300" s="90" t="s">
        <v>891</v>
      </c>
      <c r="AC300" s="155" t="s">
        <v>231</v>
      </c>
      <c r="AD300" s="90" t="s">
        <v>891</v>
      </c>
      <c r="AE300" s="144" t="s">
        <v>231</v>
      </c>
      <c r="AF300" s="196" t="str">
        <f>IF(AND(O300="",Q300="",S300="",U300="",W300="",Y300="",AA300="",AC300=""),"",
IF(OR(    AND(O300&lt;&gt;"NA",O300&lt;&gt;"C",O300&lt;&gt;"NC",O300&lt;&gt;"SF",O300&lt;&gt;""),
    AND(Q300&lt;&gt;"NA",Q300&lt;&gt;"C",Q300&lt;&gt;"NC",Q300&lt;&gt;"SF",Q300&lt;&gt;""),
    AND(S300&lt;&gt;"NA",S300&lt;&gt;"C",S300&lt;&gt;"NC",S300&lt;&gt;"SF",S300&lt;&gt;""),
    AND(U300&lt;&gt;"NA",U300&lt;&gt;"C",U300&lt;&gt;"NC",U300&lt;&gt;"SF",U300&lt;&gt;""),
    AND(W300&lt;&gt;"NA",W300&lt;&gt;"C",W300&lt;&gt;"NC",W300&lt;&gt;"SF",W300&lt;&gt;""),
    AND(Y300&lt;&gt;"NA",Y300&lt;&gt;"C",Y300&lt;&gt;"NC",Y300&lt;&gt;"SF",Y300&lt;&gt;""),
    AND(AA300&lt;&gt;"NA",AA300&lt;&gt;"C",AA300&lt;&gt;"NC",AA300&lt;&gt;"SF",AA300&lt;&gt;""),
    AND(AC300&lt;&gt;"NA",AC300&lt;&gt;"C",AC300&lt;&gt;"NC",AC300&lt;&gt;"SF",AC300&lt;&gt;"")
),"FALSO",
IF(AND(O300="NA",Q300="NA",S300="NA",U300="NA",W300="NA",Y300="NA",AA300="NA",AC300="NA"),"NA",
IF(OR(O300="NC",Q300="NC",S300="NC",U300="NC",W300="NC",Y300="NC",AA300="NC",AC300="NC",
       O300="SF",Q300="SF",S300="SF",U300="SF",W300="SF",Y300="SF",AA300="SF",AC300="SF"),"NC",
IF(SUM(IF(O300="C",1,0),IF(Q300="C",1,0),IF(S300="C",1,0),IF(U300="C",1,0),IF(W300="C",1,0),IF(Y300="C",1,0),IF(AA300="C",1,0),IF(AC300="C",1,0))=1,"C","C")))))</f>
        <v>NC</v>
      </c>
      <c r="AG300" s="93" t="str">
        <f>IF(AND(AE300="C",AF300="C"),"UTILIZOU O PDA CORRETAMENTE",IF(AND(AE300="C",AF300="NC"),"UTILIZOU O PDA CORRETAMENTE. NÃO HÁ FOTOS DE TODAS AS ETAPAS",IF(AND(AE300="NC",AF300="NC"),"NÃO UTILIZOU O PDA",IF(AND(AE300="NA",AF300="NA"),"NÃO AVALIADO POR FALHA DE SINCRONISMO"))))</f>
        <v>NÃO UTILIZOU O PDA</v>
      </c>
      <c r="AH300" s="9"/>
      <c r="AI300" s="149" t="str">
        <f>E300</f>
        <v>SÃO PAULO</v>
      </c>
      <c r="AJ300" s="150" t="s">
        <v>6</v>
      </c>
    </row>
    <row r="301" spans="1:36" ht="30" customHeight="1">
      <c r="A301" s="162" t="s">
        <v>201</v>
      </c>
      <c r="B301" s="176">
        <v>2617637307</v>
      </c>
      <c r="C301" s="176" t="s">
        <v>141</v>
      </c>
      <c r="D301" s="176" t="s">
        <v>68</v>
      </c>
      <c r="E301" s="176" t="s">
        <v>5</v>
      </c>
      <c r="F301" s="176" t="s">
        <v>2242</v>
      </c>
      <c r="G301" s="176">
        <v>325</v>
      </c>
      <c r="H301" s="176"/>
      <c r="I301" s="176" t="s">
        <v>254</v>
      </c>
      <c r="J301" s="176" t="s">
        <v>2150</v>
      </c>
      <c r="K301" s="176" t="s">
        <v>2177</v>
      </c>
      <c r="L301" s="204">
        <v>46027.333333333336</v>
      </c>
      <c r="M301" s="204">
        <v>46027.334027777775</v>
      </c>
      <c r="N301" s="176" t="s">
        <v>2151</v>
      </c>
      <c r="O301" s="155" t="s">
        <v>62</v>
      </c>
      <c r="P301" s="90"/>
      <c r="Q301" s="144" t="s">
        <v>62</v>
      </c>
      <c r="R301" s="90"/>
      <c r="S301" s="144" t="s">
        <v>62</v>
      </c>
      <c r="T301" s="90"/>
      <c r="U301" s="144" t="s">
        <v>62</v>
      </c>
      <c r="V301" s="90"/>
      <c r="W301" s="144" t="s">
        <v>62</v>
      </c>
      <c r="X301" s="90"/>
      <c r="Y301" s="144" t="s">
        <v>62</v>
      </c>
      <c r="Z301" s="90"/>
      <c r="AA301" s="144" t="s">
        <v>62</v>
      </c>
      <c r="AB301" s="62"/>
      <c r="AC301" s="144" t="s">
        <v>62</v>
      </c>
      <c r="AD301" s="62"/>
      <c r="AE301" s="144" t="s">
        <v>62</v>
      </c>
      <c r="AF301" s="196" t="str">
        <f>IF(AND(O301="",Q301="",S301="",U301="",W301="",Y301="",AA301="",AC301=""),"",
IF(OR(    AND(O301&lt;&gt;"NA",O301&lt;&gt;"C",O301&lt;&gt;"NC",O301&lt;&gt;"SF",O301&lt;&gt;""),
    AND(Q301&lt;&gt;"NA",Q301&lt;&gt;"C",Q301&lt;&gt;"NC",Q301&lt;&gt;"SF",Q301&lt;&gt;""),
    AND(S301&lt;&gt;"NA",S301&lt;&gt;"C",S301&lt;&gt;"NC",S301&lt;&gt;"SF",S301&lt;&gt;""),
    AND(U301&lt;&gt;"NA",U301&lt;&gt;"C",U301&lt;&gt;"NC",U301&lt;&gt;"SF",U301&lt;&gt;""),
    AND(W301&lt;&gt;"NA",W301&lt;&gt;"C",W301&lt;&gt;"NC",W301&lt;&gt;"SF",W301&lt;&gt;""),
    AND(Y301&lt;&gt;"NA",Y301&lt;&gt;"C",Y301&lt;&gt;"NC",Y301&lt;&gt;"SF",Y301&lt;&gt;""),
    AND(AA301&lt;&gt;"NA",AA301&lt;&gt;"C",AA301&lt;&gt;"NC",AA301&lt;&gt;"SF",AA301&lt;&gt;""),
    AND(AC301&lt;&gt;"NA",AC301&lt;&gt;"C",AC301&lt;&gt;"NC",AC301&lt;&gt;"SF",AC301&lt;&gt;"")
),"FALSO",
IF(AND(O301="NA",Q301="NA",S301="NA",U301="NA",W301="NA",Y301="NA",AA301="NA",AC301="NA"),"NA",
IF(OR(O301="NC",Q301="NC",S301="NC",U301="NC",W301="NC",Y301="NC",AA301="NC",AC301="NC",
       O301="SF",Q301="SF",S301="SF",U301="SF",W301="SF",Y301="SF",AA301="SF",AC301="SF"),"NC",
IF(SUM(IF(O301="C",1,0),IF(Q301="C",1,0),IF(S301="C",1,0),IF(U301="C",1,0),IF(W301="C",1,0),IF(Y301="C",1,0),IF(AA301="C",1,0),IF(AC301="C",1,0))=1,"C","C")))))</f>
        <v>NA</v>
      </c>
      <c r="AG301" s="93" t="str">
        <f>IF(AND(AE301="C",AF301="C"),"UTILIZOU O PDA CORRETAMENTE",IF(AND(AE301="C",AF301="NC"),"UTILIZOU O PDA CORRETAMENTE. NÃO HÁ FOTOS DE TODAS AS ETAPAS",IF(AND(AE301="NC",AF301="NC"),"NÃO UTILIZOU O PDA",IF(AND(AE301="NA",AF301="NA"),"NÃO AVALIADO POR FALHA DE SINCRONISMO"))))</f>
        <v>NÃO AVALIADO POR FALHA DE SINCRONISMO</v>
      </c>
      <c r="AH301" s="9" t="s">
        <v>60</v>
      </c>
      <c r="AI301" s="149" t="str">
        <f>E301</f>
        <v>SÃO PAULO</v>
      </c>
      <c r="AJ301" s="150" t="s">
        <v>6</v>
      </c>
    </row>
    <row r="302" spans="1:36" ht="30" customHeight="1">
      <c r="A302" s="162" t="s">
        <v>201</v>
      </c>
      <c r="B302" s="176">
        <v>2619824043</v>
      </c>
      <c r="C302" s="176" t="s">
        <v>141</v>
      </c>
      <c r="D302" s="176" t="s">
        <v>68</v>
      </c>
      <c r="E302" s="176" t="s">
        <v>5</v>
      </c>
      <c r="F302" s="176" t="s">
        <v>2242</v>
      </c>
      <c r="G302" s="176">
        <v>425</v>
      </c>
      <c r="H302" s="176" t="s">
        <v>203</v>
      </c>
      <c r="I302" s="176" t="s">
        <v>254</v>
      </c>
      <c r="J302" s="176" t="s">
        <v>2150</v>
      </c>
      <c r="K302" s="176" t="s">
        <v>217</v>
      </c>
      <c r="L302" s="204">
        <v>46157.454861111109</v>
      </c>
      <c r="M302" s="204">
        <v>46157.459722222222</v>
      </c>
      <c r="N302" s="176" t="s">
        <v>2151</v>
      </c>
      <c r="O302" s="155" t="s">
        <v>207</v>
      </c>
      <c r="P302" s="90"/>
      <c r="Q302" s="144" t="s">
        <v>207</v>
      </c>
      <c r="R302" s="90"/>
      <c r="S302" s="144" t="s">
        <v>207</v>
      </c>
      <c r="T302" s="90"/>
      <c r="U302" s="144" t="s">
        <v>207</v>
      </c>
      <c r="V302" s="90"/>
      <c r="W302" s="144" t="s">
        <v>207</v>
      </c>
      <c r="X302" s="90"/>
      <c r="Y302" s="144" t="s">
        <v>207</v>
      </c>
      <c r="Z302" s="90"/>
      <c r="AA302" s="144" t="s">
        <v>207</v>
      </c>
      <c r="AB302" s="62"/>
      <c r="AC302" s="144" t="s">
        <v>207</v>
      </c>
      <c r="AD302" s="62"/>
      <c r="AE302" s="144" t="s">
        <v>207</v>
      </c>
      <c r="AF302" s="196" t="str">
        <f>IF(AND(O302="",Q302="",S302="",U302="",W302="",Y302="",AA302="",AC302=""),"",
IF(OR(    AND(O302&lt;&gt;"NA",O302&lt;&gt;"C",O302&lt;&gt;"NC",O302&lt;&gt;"SF",O302&lt;&gt;""),
    AND(Q302&lt;&gt;"NA",Q302&lt;&gt;"C",Q302&lt;&gt;"NC",Q302&lt;&gt;"SF",Q302&lt;&gt;""),
    AND(S302&lt;&gt;"NA",S302&lt;&gt;"C",S302&lt;&gt;"NC",S302&lt;&gt;"SF",S302&lt;&gt;""),
    AND(U302&lt;&gt;"NA",U302&lt;&gt;"C",U302&lt;&gt;"NC",U302&lt;&gt;"SF",U302&lt;&gt;""),
    AND(W302&lt;&gt;"NA",W302&lt;&gt;"C",W302&lt;&gt;"NC",W302&lt;&gt;"SF",W302&lt;&gt;""),
    AND(Y302&lt;&gt;"NA",Y302&lt;&gt;"C",Y302&lt;&gt;"NC",Y302&lt;&gt;"SF",Y302&lt;&gt;""),
    AND(AA302&lt;&gt;"NA",AA302&lt;&gt;"C",AA302&lt;&gt;"NC",AA302&lt;&gt;"SF",AA302&lt;&gt;""),
    AND(AC302&lt;&gt;"NA",AC302&lt;&gt;"C",AC302&lt;&gt;"NC",AC302&lt;&gt;"SF",AC302&lt;&gt;"")
),"FALSO",
IF(AND(O302="NA",Q302="NA",S302="NA",U302="NA",W302="NA",Y302="NA",AA302="NA",AC302="NA"),"NA",
IF(OR(O302="NC",Q302="NC",S302="NC",U302="NC",W302="NC",Y302="NC",AA302="NC",AC302="NC",
       O302="SF",Q302="SF",S302="SF",U302="SF",W302="SF",Y302="SF",AA302="SF",AC302="SF"),"NC",
IF(SUM(IF(O302="C",1,0),IF(Q302="C",1,0),IF(S302="C",1,0),IF(U302="C",1,0),IF(W302="C",1,0),IF(Y302="C",1,0),IF(AA302="C",1,0),IF(AC302="C",1,0))=1,"C","C")))))</f>
        <v>C</v>
      </c>
      <c r="AG302" s="93" t="str">
        <f>IF(AND(AE302="C",AF302="C"),"UTILIZOU O PDA CORRETAMENTE",IF(AND(AE302="C",AF302="NC"),"UTILIZOU O PDA CORRETAMENTE. NÃO HÁ FOTOS DE TODAS AS ETAPAS",IF(AND(AE302="NC",AF302="NC"),"NÃO UTILIZOU O PDA",IF(AND(AE302="NA",AF302="NA"),"NÃO AVALIADO POR FALHA DE SINCRONISMO"))))</f>
        <v>UTILIZOU O PDA CORRETAMENTE</v>
      </c>
      <c r="AH302" s="9" t="s">
        <v>39</v>
      </c>
      <c r="AI302" s="149" t="str">
        <f>E302</f>
        <v>SÃO PAULO</v>
      </c>
      <c r="AJ302" s="150" t="s">
        <v>6</v>
      </c>
    </row>
    <row r="303" spans="1:36" ht="30" customHeight="1">
      <c r="A303" s="162" t="s">
        <v>201</v>
      </c>
      <c r="B303" s="176">
        <v>2620372636</v>
      </c>
      <c r="C303" s="176" t="s">
        <v>141</v>
      </c>
      <c r="D303" s="176" t="s">
        <v>68</v>
      </c>
      <c r="E303" s="176" t="s">
        <v>5</v>
      </c>
      <c r="F303" s="176" t="s">
        <v>585</v>
      </c>
      <c r="G303" s="176">
        <v>175</v>
      </c>
      <c r="H303" s="176" t="s">
        <v>217</v>
      </c>
      <c r="I303" s="176" t="s">
        <v>586</v>
      </c>
      <c r="J303" s="176" t="s">
        <v>2150</v>
      </c>
      <c r="K303" s="176" t="s">
        <v>217</v>
      </c>
      <c r="L303" s="204">
        <v>46160.495833333334</v>
      </c>
      <c r="M303" s="204">
        <v>46160.509722222225</v>
      </c>
      <c r="N303" s="176" t="s">
        <v>2149</v>
      </c>
      <c r="O303" s="155" t="s">
        <v>207</v>
      </c>
      <c r="P303" s="90"/>
      <c r="Q303" s="144" t="s">
        <v>231</v>
      </c>
      <c r="R303" s="90" t="s">
        <v>1014</v>
      </c>
      <c r="S303" s="144" t="s">
        <v>207</v>
      </c>
      <c r="T303" s="90"/>
      <c r="U303" s="144" t="s">
        <v>207</v>
      </c>
      <c r="V303" s="90"/>
      <c r="W303" s="144" t="s">
        <v>207</v>
      </c>
      <c r="X303" s="90"/>
      <c r="Y303" s="144" t="s">
        <v>207</v>
      </c>
      <c r="Z303" s="90"/>
      <c r="AA303" s="144" t="s">
        <v>207</v>
      </c>
      <c r="AB303" s="62"/>
      <c r="AC303" s="144" t="s">
        <v>207</v>
      </c>
      <c r="AD303" s="62"/>
      <c r="AE303" s="144" t="s">
        <v>207</v>
      </c>
      <c r="AF303" s="196" t="str">
        <f>IF(AND(O303="",Q303="",S303="",U303="",W303="",Y303="",AA303="",AC303=""),"",
IF(OR(    AND(O303&lt;&gt;"NA",O303&lt;&gt;"C",O303&lt;&gt;"NC",O303&lt;&gt;"SF",O303&lt;&gt;""),
    AND(Q303&lt;&gt;"NA",Q303&lt;&gt;"C",Q303&lt;&gt;"NC",Q303&lt;&gt;"SF",Q303&lt;&gt;""),
    AND(S303&lt;&gt;"NA",S303&lt;&gt;"C",S303&lt;&gt;"NC",S303&lt;&gt;"SF",S303&lt;&gt;""),
    AND(U303&lt;&gt;"NA",U303&lt;&gt;"C",U303&lt;&gt;"NC",U303&lt;&gt;"SF",U303&lt;&gt;""),
    AND(W303&lt;&gt;"NA",W303&lt;&gt;"C",W303&lt;&gt;"NC",W303&lt;&gt;"SF",W303&lt;&gt;""),
    AND(Y303&lt;&gt;"NA",Y303&lt;&gt;"C",Y303&lt;&gt;"NC",Y303&lt;&gt;"SF",Y303&lt;&gt;""),
    AND(AA303&lt;&gt;"NA",AA303&lt;&gt;"C",AA303&lt;&gt;"NC",AA303&lt;&gt;"SF",AA303&lt;&gt;""),
    AND(AC303&lt;&gt;"NA",AC303&lt;&gt;"C",AC303&lt;&gt;"NC",AC303&lt;&gt;"SF",AC303&lt;&gt;"")
),"FALSO",
IF(AND(O303="NA",Q303="NA",S303="NA",U303="NA",W303="NA",Y303="NA",AA303="NA",AC303="NA"),"NA",
IF(OR(O303="NC",Q303="NC",S303="NC",U303="NC",W303="NC",Y303="NC",AA303="NC",AC303="NC",
       O303="SF",Q303="SF",S303="SF",U303="SF",W303="SF",Y303="SF",AA303="SF",AC303="SF"),"NC",
IF(SUM(IF(O303="C",1,0),IF(Q303="C",1,0),IF(S303="C",1,0),IF(U303="C",1,0),IF(W303="C",1,0),IF(Y303="C",1,0),IF(AA303="C",1,0),IF(AC303="C",1,0))=1,"C","C")))))</f>
        <v>NC</v>
      </c>
      <c r="AG303" s="93" t="str">
        <f>IF(AND(AE303="C",AF303="C"),"UTILIZOU O PDA CORRETAMENTE",IF(AND(AE303="C",AF303="NC"),"UTILIZOU O PDA CORRETAMENTE. NÃO HÁ FOTOS DE TODAS AS ETAPAS",IF(AND(AE303="NC",AF303="NC"),"NÃO UTILIZOU O PDA",IF(AND(AE303="NA",AF303="NA"),"NÃO AVALIADO POR FALHA DE SINCRONISMO"))))</f>
        <v>UTILIZOU O PDA CORRETAMENTE. NÃO HÁ FOTOS DE TODAS AS ETAPAS</v>
      </c>
      <c r="AH303" s="9" t="s">
        <v>39</v>
      </c>
      <c r="AI303" s="149" t="str">
        <f>E303</f>
        <v>SÃO PAULO</v>
      </c>
      <c r="AJ303" s="150" t="s">
        <v>6</v>
      </c>
    </row>
    <row r="304" spans="1:36" ht="30" customHeight="1">
      <c r="A304" s="162" t="s">
        <v>201</v>
      </c>
      <c r="B304" s="176">
        <v>2618377985</v>
      </c>
      <c r="C304" s="176" t="s">
        <v>141</v>
      </c>
      <c r="D304" s="176" t="s">
        <v>68</v>
      </c>
      <c r="E304" s="176" t="s">
        <v>5</v>
      </c>
      <c r="F304" s="176" t="s">
        <v>576</v>
      </c>
      <c r="G304" s="176">
        <v>245</v>
      </c>
      <c r="H304" s="176" t="s">
        <v>217</v>
      </c>
      <c r="I304" s="176" t="s">
        <v>383</v>
      </c>
      <c r="J304" s="176" t="s">
        <v>2150</v>
      </c>
      <c r="K304" s="176" t="s">
        <v>217</v>
      </c>
      <c r="L304" s="204">
        <v>46147.631944444445</v>
      </c>
      <c r="M304" s="204">
        <v>46147.644444444442</v>
      </c>
      <c r="N304" s="176" t="s">
        <v>2149</v>
      </c>
      <c r="O304" s="155" t="s">
        <v>207</v>
      </c>
      <c r="P304" s="90"/>
      <c r="Q304" s="144" t="s">
        <v>207</v>
      </c>
      <c r="R304" s="90"/>
      <c r="S304" s="144" t="s">
        <v>207</v>
      </c>
      <c r="T304" s="90"/>
      <c r="U304" s="144" t="s">
        <v>207</v>
      </c>
      <c r="V304" s="90"/>
      <c r="W304" s="144" t="s">
        <v>207</v>
      </c>
      <c r="X304" s="90"/>
      <c r="Y304" s="144" t="s">
        <v>207</v>
      </c>
      <c r="Z304" s="90"/>
      <c r="AA304" s="144" t="s">
        <v>207</v>
      </c>
      <c r="AB304" s="62"/>
      <c r="AC304" s="144" t="s">
        <v>231</v>
      </c>
      <c r="AD304" s="62" t="s">
        <v>388</v>
      </c>
      <c r="AE304" s="144" t="s">
        <v>207</v>
      </c>
      <c r="AF304" s="196" t="str">
        <f>IF(AND(O304="",Q304="",S304="",U304="",W304="",Y304="",AA304="",AC304=""),"",
IF(OR(    AND(O304&lt;&gt;"NA",O304&lt;&gt;"C",O304&lt;&gt;"NC",O304&lt;&gt;"SF",O304&lt;&gt;""),
    AND(Q304&lt;&gt;"NA",Q304&lt;&gt;"C",Q304&lt;&gt;"NC",Q304&lt;&gt;"SF",Q304&lt;&gt;""),
    AND(S304&lt;&gt;"NA",S304&lt;&gt;"C",S304&lt;&gt;"NC",S304&lt;&gt;"SF",S304&lt;&gt;""),
    AND(U304&lt;&gt;"NA",U304&lt;&gt;"C",U304&lt;&gt;"NC",U304&lt;&gt;"SF",U304&lt;&gt;""),
    AND(W304&lt;&gt;"NA",W304&lt;&gt;"C",W304&lt;&gt;"NC",W304&lt;&gt;"SF",W304&lt;&gt;""),
    AND(Y304&lt;&gt;"NA",Y304&lt;&gt;"C",Y304&lt;&gt;"NC",Y304&lt;&gt;"SF",Y304&lt;&gt;""),
    AND(AA304&lt;&gt;"NA",AA304&lt;&gt;"C",AA304&lt;&gt;"NC",AA304&lt;&gt;"SF",AA304&lt;&gt;""),
    AND(AC304&lt;&gt;"NA",AC304&lt;&gt;"C",AC304&lt;&gt;"NC",AC304&lt;&gt;"SF",AC304&lt;&gt;"")
),"FALSO",
IF(AND(O304="NA",Q304="NA",S304="NA",U304="NA",W304="NA",Y304="NA",AA304="NA",AC304="NA"),"NA",
IF(OR(O304="NC",Q304="NC",S304="NC",U304="NC",W304="NC",Y304="NC",AA304="NC",AC304="NC",
       O304="SF",Q304="SF",S304="SF",U304="SF",W304="SF",Y304="SF",AA304="SF",AC304="SF"),"NC",
IF(SUM(IF(O304="C",1,0),IF(Q304="C",1,0),IF(S304="C",1,0),IF(U304="C",1,0),IF(W304="C",1,0),IF(Y304="C",1,0),IF(AA304="C",1,0),IF(AC304="C",1,0))=1,"C","C")))))</f>
        <v>NC</v>
      </c>
      <c r="AG304" s="93" t="str">
        <f>IF(AND(AE304="C",AF304="C"),"UTILIZOU O PDA CORRETAMENTE",IF(AND(AE304="C",AF304="NC"),"UTILIZOU O PDA CORRETAMENTE. NÃO HÁ FOTOS DE TODAS AS ETAPAS",IF(AND(AE304="NC",AF304="NC"),"NÃO UTILIZOU O PDA",IF(AND(AE304="NA",AF304="NA"),"NÃO AVALIADO POR FALHA DE SINCRONISMO"))))</f>
        <v>UTILIZOU O PDA CORRETAMENTE. NÃO HÁ FOTOS DE TODAS AS ETAPAS</v>
      </c>
      <c r="AH304" s="9" t="s">
        <v>60</v>
      </c>
      <c r="AI304" s="149" t="str">
        <f>E304</f>
        <v>SÃO PAULO</v>
      </c>
      <c r="AJ304" s="150" t="s">
        <v>6</v>
      </c>
    </row>
    <row r="305" spans="1:36" ht="30" customHeight="1">
      <c r="A305" s="162" t="s">
        <v>201</v>
      </c>
      <c r="B305" s="176">
        <v>2618377995</v>
      </c>
      <c r="C305" s="176" t="s">
        <v>141</v>
      </c>
      <c r="D305" s="176" t="s">
        <v>68</v>
      </c>
      <c r="E305" s="176" t="s">
        <v>5</v>
      </c>
      <c r="F305" s="176" t="s">
        <v>576</v>
      </c>
      <c r="G305" s="176">
        <v>260</v>
      </c>
      <c r="H305" s="176"/>
      <c r="I305" s="176" t="s">
        <v>1041</v>
      </c>
      <c r="J305" s="176" t="s">
        <v>2150</v>
      </c>
      <c r="K305" s="176"/>
      <c r="L305" s="204">
        <v>46178.388888888891</v>
      </c>
      <c r="M305" s="204">
        <v>46178.404861111114</v>
      </c>
      <c r="N305" s="176" t="s">
        <v>2149</v>
      </c>
      <c r="O305" s="155" t="s">
        <v>207</v>
      </c>
      <c r="P305" s="90"/>
      <c r="Q305" s="144" t="s">
        <v>207</v>
      </c>
      <c r="R305" s="90"/>
      <c r="S305" s="144" t="s">
        <v>207</v>
      </c>
      <c r="T305" s="90"/>
      <c r="U305" s="144" t="s">
        <v>207</v>
      </c>
      <c r="V305" s="90"/>
      <c r="W305" s="144" t="s">
        <v>207</v>
      </c>
      <c r="X305" s="90"/>
      <c r="Y305" s="144" t="s">
        <v>207</v>
      </c>
      <c r="Z305" s="90"/>
      <c r="AA305" s="144" t="s">
        <v>207</v>
      </c>
      <c r="AB305" s="62"/>
      <c r="AC305" s="144" t="s">
        <v>231</v>
      </c>
      <c r="AD305" s="62" t="s">
        <v>388</v>
      </c>
      <c r="AE305" s="144" t="s">
        <v>207</v>
      </c>
      <c r="AF305" s="196" t="str">
        <f>IF(AND(O305="",Q305="",S305="",U305="",W305="",Y305="",AA305="",AC305=""),"",
IF(OR(    AND(O305&lt;&gt;"NA",O305&lt;&gt;"C",O305&lt;&gt;"NC",O305&lt;&gt;"SF",O305&lt;&gt;""),
    AND(Q305&lt;&gt;"NA",Q305&lt;&gt;"C",Q305&lt;&gt;"NC",Q305&lt;&gt;"SF",Q305&lt;&gt;""),
    AND(S305&lt;&gt;"NA",S305&lt;&gt;"C",S305&lt;&gt;"NC",S305&lt;&gt;"SF",S305&lt;&gt;""),
    AND(U305&lt;&gt;"NA",U305&lt;&gt;"C",U305&lt;&gt;"NC",U305&lt;&gt;"SF",U305&lt;&gt;""),
    AND(W305&lt;&gt;"NA",W305&lt;&gt;"C",W305&lt;&gt;"NC",W305&lt;&gt;"SF",W305&lt;&gt;""),
    AND(Y305&lt;&gt;"NA",Y305&lt;&gt;"C",Y305&lt;&gt;"NC",Y305&lt;&gt;"SF",Y305&lt;&gt;""),
    AND(AA305&lt;&gt;"NA",AA305&lt;&gt;"C",AA305&lt;&gt;"NC",AA305&lt;&gt;"SF",AA305&lt;&gt;""),
    AND(AC305&lt;&gt;"NA",AC305&lt;&gt;"C",AC305&lt;&gt;"NC",AC305&lt;&gt;"SF",AC305&lt;&gt;"")
),"FALSO",
IF(AND(O305="NA",Q305="NA",S305="NA",U305="NA",W305="NA",Y305="NA",AA305="NA",AC305="NA"),"NA",
IF(OR(O305="NC",Q305="NC",S305="NC",U305="NC",W305="NC",Y305="NC",AA305="NC",AC305="NC",
       O305="SF",Q305="SF",S305="SF",U305="SF",W305="SF",Y305="SF",AA305="SF",AC305="SF"),"NC",
IF(SUM(IF(O305="C",1,0),IF(Q305="C",1,0),IF(S305="C",1,0),IF(U305="C",1,0),IF(W305="C",1,0),IF(Y305="C",1,0),IF(AA305="C",1,0),IF(AC305="C",1,0))=1,"C","C")))))</f>
        <v>NC</v>
      </c>
      <c r="AG305" s="93" t="str">
        <f>IF(AND(AE305="C",AF305="C"),"UTILIZOU O PDA CORRETAMENTE",IF(AND(AE305="C",AF305="NC"),"UTILIZOU O PDA CORRETAMENTE. NÃO HÁ FOTOS DE TODAS AS ETAPAS",IF(AND(AE305="NC",AF305="NC"),"NÃO UTILIZOU O PDA",IF(AND(AE305="NA",AF305="NA"),"NÃO AVALIADO POR FALHA DE SINCRONISMO"))))</f>
        <v>UTILIZOU O PDA CORRETAMENTE. NÃO HÁ FOTOS DE TODAS AS ETAPAS</v>
      </c>
      <c r="AH305" s="9" t="s">
        <v>60</v>
      </c>
      <c r="AI305" s="149" t="str">
        <f>E305</f>
        <v>SÃO PAULO</v>
      </c>
      <c r="AJ305" s="150" t="s">
        <v>6</v>
      </c>
    </row>
    <row r="306" spans="1:36" ht="30" customHeight="1">
      <c r="A306" s="249" t="s">
        <v>201</v>
      </c>
      <c r="B306" s="250">
        <v>2621269395</v>
      </c>
      <c r="C306" s="250" t="s">
        <v>141</v>
      </c>
      <c r="D306" s="250" t="s">
        <v>68</v>
      </c>
      <c r="E306" s="250" t="s">
        <v>5</v>
      </c>
      <c r="F306" s="250" t="s">
        <v>569</v>
      </c>
      <c r="G306" s="250">
        <v>1768</v>
      </c>
      <c r="H306" s="250"/>
      <c r="I306" s="250" t="s">
        <v>459</v>
      </c>
      <c r="J306" s="250" t="s">
        <v>2150</v>
      </c>
      <c r="K306" s="250"/>
      <c r="L306" s="251">
        <v>46163.363888888889</v>
      </c>
      <c r="M306" s="251">
        <v>46163.377083333333</v>
      </c>
      <c r="N306" s="250" t="s">
        <v>2149</v>
      </c>
      <c r="O306" s="252" t="s">
        <v>207</v>
      </c>
      <c r="P306" s="253"/>
      <c r="Q306" s="254" t="s">
        <v>207</v>
      </c>
      <c r="R306" s="253"/>
      <c r="S306" s="254" t="s">
        <v>207</v>
      </c>
      <c r="T306" s="253"/>
      <c r="U306" s="254" t="s">
        <v>207</v>
      </c>
      <c r="V306" s="253"/>
      <c r="W306" s="254" t="s">
        <v>207</v>
      </c>
      <c r="X306" s="253"/>
      <c r="Y306" s="254" t="s">
        <v>207</v>
      </c>
      <c r="Z306" s="253"/>
      <c r="AA306" s="254" t="s">
        <v>207</v>
      </c>
      <c r="AB306" s="255"/>
      <c r="AC306" s="254" t="s">
        <v>231</v>
      </c>
      <c r="AD306" s="255" t="s">
        <v>2153</v>
      </c>
      <c r="AE306" s="254" t="s">
        <v>207</v>
      </c>
      <c r="AF306" s="196" t="str">
        <f>IF(AND(O306="",Q306="",S306="",U306="",W306="",Y306="",AA306="",AC306=""),"",
IF(OR(    AND(O306&lt;&gt;"NA",O306&lt;&gt;"C",O306&lt;&gt;"NC",O306&lt;&gt;"SF",O306&lt;&gt;""),
    AND(Q306&lt;&gt;"NA",Q306&lt;&gt;"C",Q306&lt;&gt;"NC",Q306&lt;&gt;"SF",Q306&lt;&gt;""),
    AND(S306&lt;&gt;"NA",S306&lt;&gt;"C",S306&lt;&gt;"NC",S306&lt;&gt;"SF",S306&lt;&gt;""),
    AND(U306&lt;&gt;"NA",U306&lt;&gt;"C",U306&lt;&gt;"NC",U306&lt;&gt;"SF",U306&lt;&gt;""),
    AND(W306&lt;&gt;"NA",W306&lt;&gt;"C",W306&lt;&gt;"NC",W306&lt;&gt;"SF",W306&lt;&gt;""),
    AND(Y306&lt;&gt;"NA",Y306&lt;&gt;"C",Y306&lt;&gt;"NC",Y306&lt;&gt;"SF",Y306&lt;&gt;""),
    AND(AA306&lt;&gt;"NA",AA306&lt;&gt;"C",AA306&lt;&gt;"NC",AA306&lt;&gt;"SF",AA306&lt;&gt;""),
    AND(AC306&lt;&gt;"NA",AC306&lt;&gt;"C",AC306&lt;&gt;"NC",AC306&lt;&gt;"SF",AC306&lt;&gt;"")
),"FALSO",
IF(AND(O306="NA",Q306="NA",S306="NA",U306="NA",W306="NA",Y306="NA",AA306="NA",AC306="NA"),"NA",
IF(OR(O306="NC",Q306="NC",S306="NC",U306="NC",W306="NC",Y306="NC",AA306="NC",AC306="NC",
       O306="SF",Q306="SF",S306="SF",U306="SF",W306="SF",Y306="SF",AA306="SF",AC306="SF"),"NC",
IF(SUM(IF(O306="C",1,0),IF(Q306="C",1,0),IF(S306="C",1,0),IF(U306="C",1,0),IF(W306="C",1,0),IF(Y306="C",1,0),IF(AA306="C",1,0),IF(AC306="C",1,0))=1,"C","C")))))</f>
        <v>NC</v>
      </c>
      <c r="AG306" s="93" t="str">
        <f>IF(AND(AE306="C",AF306="C"),"UTILIZOU O PDA CORRETAMENTE",IF(AND(AE306="C",AF306="NC"),"UTILIZOU O PDA CORRETAMENTE. NÃO HÁ FOTOS DE TODAS AS ETAPAS",IF(AND(AE306="NC",AF306="NC"),"NÃO UTILIZOU O PDA",IF(AND(AE306="NA",AF306="NA"),"NÃO AVALIADO POR FALHA DE SINCRONISMO"))))</f>
        <v>UTILIZOU O PDA CORRETAMENTE. NÃO HÁ FOTOS DE TODAS AS ETAPAS</v>
      </c>
      <c r="AH306" s="9" t="s">
        <v>60</v>
      </c>
      <c r="AI306" s="149" t="str">
        <f>E306</f>
        <v>SÃO PAULO</v>
      </c>
      <c r="AJ306" s="150" t="s">
        <v>6</v>
      </c>
    </row>
    <row r="307" spans="1:36" ht="30" customHeight="1">
      <c r="A307" s="162" t="s">
        <v>201</v>
      </c>
      <c r="B307" s="176">
        <v>2618863620</v>
      </c>
      <c r="C307" s="176" t="s">
        <v>139</v>
      </c>
      <c r="D307" s="176" t="s">
        <v>68</v>
      </c>
      <c r="E307" s="176" t="s">
        <v>5</v>
      </c>
      <c r="F307" s="176" t="s">
        <v>1556</v>
      </c>
      <c r="G307" s="176">
        <v>456</v>
      </c>
      <c r="H307" s="176" t="s">
        <v>203</v>
      </c>
      <c r="I307" s="176" t="s">
        <v>1557</v>
      </c>
      <c r="J307" s="176" t="s">
        <v>2150</v>
      </c>
      <c r="K307" s="176" t="s">
        <v>2158</v>
      </c>
      <c r="L307" s="204">
        <v>46154.393055555556</v>
      </c>
      <c r="M307" s="204">
        <v>46154.399305555555</v>
      </c>
      <c r="N307" s="176" t="s">
        <v>2151</v>
      </c>
      <c r="O307" s="155" t="s">
        <v>62</v>
      </c>
      <c r="P307" s="90"/>
      <c r="Q307" s="144" t="s">
        <v>62</v>
      </c>
      <c r="R307" s="90"/>
      <c r="S307" s="144" t="s">
        <v>62</v>
      </c>
      <c r="T307" s="90"/>
      <c r="U307" s="144" t="s">
        <v>62</v>
      </c>
      <c r="V307" s="90"/>
      <c r="W307" s="144" t="s">
        <v>62</v>
      </c>
      <c r="X307" s="90"/>
      <c r="Y307" s="144" t="s">
        <v>62</v>
      </c>
      <c r="Z307" s="90"/>
      <c r="AA307" s="144" t="s">
        <v>62</v>
      </c>
      <c r="AB307" s="62"/>
      <c r="AC307" s="144" t="s">
        <v>62</v>
      </c>
      <c r="AD307" s="62"/>
      <c r="AE307" s="144" t="s">
        <v>62</v>
      </c>
      <c r="AF307" s="196" t="str">
        <f>IF(AND(O307="",Q307="",S307="",U307="",W307="",Y307="",AA307="",AC307=""),"",
IF(OR(    AND(O307&lt;&gt;"NA",O307&lt;&gt;"C",O307&lt;&gt;"NC",O307&lt;&gt;"SF",O307&lt;&gt;""),
    AND(Q307&lt;&gt;"NA",Q307&lt;&gt;"C",Q307&lt;&gt;"NC",Q307&lt;&gt;"SF",Q307&lt;&gt;""),
    AND(S307&lt;&gt;"NA",S307&lt;&gt;"C",S307&lt;&gt;"NC",S307&lt;&gt;"SF",S307&lt;&gt;""),
    AND(U307&lt;&gt;"NA",U307&lt;&gt;"C",U307&lt;&gt;"NC",U307&lt;&gt;"SF",U307&lt;&gt;""),
    AND(W307&lt;&gt;"NA",W307&lt;&gt;"C",W307&lt;&gt;"NC",W307&lt;&gt;"SF",W307&lt;&gt;""),
    AND(Y307&lt;&gt;"NA",Y307&lt;&gt;"C",Y307&lt;&gt;"NC",Y307&lt;&gt;"SF",Y307&lt;&gt;""),
    AND(AA307&lt;&gt;"NA",AA307&lt;&gt;"C",AA307&lt;&gt;"NC",AA307&lt;&gt;"SF",AA307&lt;&gt;""),
    AND(AC307&lt;&gt;"NA",AC307&lt;&gt;"C",AC307&lt;&gt;"NC",AC307&lt;&gt;"SF",AC307&lt;&gt;"")
),"FALSO",
IF(AND(O307="NA",Q307="NA",S307="NA",U307="NA",W307="NA",Y307="NA",AA307="NA",AC307="NA"),"NA",
IF(OR(O307="NC",Q307="NC",S307="NC",U307="NC",W307="NC",Y307="NC",AA307="NC",AC307="NC",
       O307="SF",Q307="SF",S307="SF",U307="SF",W307="SF",Y307="SF",AA307="SF",AC307="SF"),"NC",
IF(SUM(IF(O307="C",1,0),IF(Q307="C",1,0),IF(S307="C",1,0),IF(U307="C",1,0),IF(W307="C",1,0),IF(Y307="C",1,0),IF(AA307="C",1,0),IF(AC307="C",1,0))=1,"C","C")))))</f>
        <v>NA</v>
      </c>
      <c r="AG307" s="93" t="str">
        <f>IF(AND(AE307="C",AF307="C"),"UTILIZOU O PDA CORRETAMENTE",IF(AND(AE307="C",AF307="NC"),"UTILIZOU O PDA CORRETAMENTE. NÃO HÁ FOTOS DE TODAS AS ETAPAS",IF(AND(AE307="NC",AF307="NC"),"NÃO UTILIZOU O PDA",IF(AND(AE307="NA",AF307="NA"),"NÃO AVALIADO POR FALHA DE SINCRONISMO"))))</f>
        <v>NÃO AVALIADO POR FALHA DE SINCRONISMO</v>
      </c>
      <c r="AH307" s="9"/>
      <c r="AI307" s="149" t="str">
        <f>E307</f>
        <v>SÃO PAULO</v>
      </c>
      <c r="AJ307" s="150" t="s">
        <v>6</v>
      </c>
    </row>
    <row r="308" spans="1:36" ht="30" customHeight="1">
      <c r="A308" s="162" t="s">
        <v>201</v>
      </c>
      <c r="B308" s="176">
        <v>2618863608</v>
      </c>
      <c r="C308" s="176" t="s">
        <v>139</v>
      </c>
      <c r="D308" s="176" t="s">
        <v>68</v>
      </c>
      <c r="E308" s="176" t="s">
        <v>5</v>
      </c>
      <c r="F308" s="176" t="s">
        <v>1556</v>
      </c>
      <c r="G308" s="176">
        <v>442</v>
      </c>
      <c r="H308" s="176"/>
      <c r="I308" s="176" t="s">
        <v>1557</v>
      </c>
      <c r="J308" s="176" t="s">
        <v>2150</v>
      </c>
      <c r="K308" s="176" t="s">
        <v>2158</v>
      </c>
      <c r="L308" s="204">
        <v>46154.517361111109</v>
      </c>
      <c r="M308" s="204">
        <v>46154.520833333336</v>
      </c>
      <c r="N308" s="176" t="s">
        <v>2151</v>
      </c>
      <c r="O308" s="155" t="s">
        <v>62</v>
      </c>
      <c r="P308" s="90"/>
      <c r="Q308" s="144" t="s">
        <v>62</v>
      </c>
      <c r="R308" s="90"/>
      <c r="S308" s="144" t="s">
        <v>62</v>
      </c>
      <c r="T308" s="90"/>
      <c r="U308" s="144" t="s">
        <v>62</v>
      </c>
      <c r="V308" s="90"/>
      <c r="W308" s="144" t="s">
        <v>62</v>
      </c>
      <c r="X308" s="90"/>
      <c r="Y308" s="144" t="s">
        <v>62</v>
      </c>
      <c r="Z308" s="90"/>
      <c r="AA308" s="144" t="s">
        <v>62</v>
      </c>
      <c r="AB308" s="62"/>
      <c r="AC308" s="144" t="s">
        <v>62</v>
      </c>
      <c r="AD308" s="62"/>
      <c r="AE308" s="144" t="s">
        <v>62</v>
      </c>
      <c r="AF308" s="196" t="str">
        <f>IF(AND(O308="",Q308="",S308="",U308="",W308="",Y308="",AA308="",AC308=""),"",
IF(OR(    AND(O308&lt;&gt;"NA",O308&lt;&gt;"C",O308&lt;&gt;"NC",O308&lt;&gt;"SF",O308&lt;&gt;""),
    AND(Q308&lt;&gt;"NA",Q308&lt;&gt;"C",Q308&lt;&gt;"NC",Q308&lt;&gt;"SF",Q308&lt;&gt;""),
    AND(S308&lt;&gt;"NA",S308&lt;&gt;"C",S308&lt;&gt;"NC",S308&lt;&gt;"SF",S308&lt;&gt;""),
    AND(U308&lt;&gt;"NA",U308&lt;&gt;"C",U308&lt;&gt;"NC",U308&lt;&gt;"SF",U308&lt;&gt;""),
    AND(W308&lt;&gt;"NA",W308&lt;&gt;"C",W308&lt;&gt;"NC",W308&lt;&gt;"SF",W308&lt;&gt;""),
    AND(Y308&lt;&gt;"NA",Y308&lt;&gt;"C",Y308&lt;&gt;"NC",Y308&lt;&gt;"SF",Y308&lt;&gt;""),
    AND(AA308&lt;&gt;"NA",AA308&lt;&gt;"C",AA308&lt;&gt;"NC",AA308&lt;&gt;"SF",AA308&lt;&gt;""),
    AND(AC308&lt;&gt;"NA",AC308&lt;&gt;"C",AC308&lt;&gt;"NC",AC308&lt;&gt;"SF",AC308&lt;&gt;"")
),"FALSO",
IF(AND(O308="NA",Q308="NA",S308="NA",U308="NA",W308="NA",Y308="NA",AA308="NA",AC308="NA"),"NA",
IF(OR(O308="NC",Q308="NC",S308="NC",U308="NC",W308="NC",Y308="NC",AA308="NC",AC308="NC",
       O308="SF",Q308="SF",S308="SF",U308="SF",W308="SF",Y308="SF",AA308="SF",AC308="SF"),"NC",
IF(SUM(IF(O308="C",1,0),IF(Q308="C",1,0),IF(S308="C",1,0),IF(U308="C",1,0),IF(W308="C",1,0),IF(Y308="C",1,0),IF(AA308="C",1,0),IF(AC308="C",1,0))=1,"C","C")))))</f>
        <v>NA</v>
      </c>
      <c r="AG308" s="93" t="str">
        <f>IF(AND(AE308="C",AF308="C"),"UTILIZOU O PDA CORRETAMENTE",IF(AND(AE308="C",AF308="NC"),"UTILIZOU O PDA CORRETAMENTE. NÃO HÁ FOTOS DE TODAS AS ETAPAS",IF(AND(AE308="NC",AF308="NC"),"NÃO UTILIZOU O PDA",IF(AND(AE308="NA",AF308="NA"),"NÃO AVALIADO POR FALHA DE SINCRONISMO"))))</f>
        <v>NÃO AVALIADO POR FALHA DE SINCRONISMO</v>
      </c>
      <c r="AH308" s="9"/>
      <c r="AI308" s="149" t="str">
        <f>E308</f>
        <v>SÃO PAULO</v>
      </c>
      <c r="AJ308" s="150" t="s">
        <v>6</v>
      </c>
    </row>
    <row r="309" spans="1:36" ht="30" customHeight="1">
      <c r="A309" s="162" t="s">
        <v>201</v>
      </c>
      <c r="B309" s="176">
        <v>2620721169</v>
      </c>
      <c r="C309" s="176" t="s">
        <v>141</v>
      </c>
      <c r="D309" s="176" t="s">
        <v>68</v>
      </c>
      <c r="E309" s="176" t="s">
        <v>5</v>
      </c>
      <c r="F309" s="176" t="s">
        <v>1363</v>
      </c>
      <c r="G309" s="176">
        <v>800</v>
      </c>
      <c r="H309" s="176"/>
      <c r="I309" s="176" t="s">
        <v>295</v>
      </c>
      <c r="J309" s="176" t="s">
        <v>2150</v>
      </c>
      <c r="K309" s="176"/>
      <c r="L309" s="204">
        <v>46161.571527777778</v>
      </c>
      <c r="M309" s="204">
        <v>46161.589583333334</v>
      </c>
      <c r="N309" s="176" t="s">
        <v>2151</v>
      </c>
      <c r="O309" s="155" t="s">
        <v>207</v>
      </c>
      <c r="P309" s="90"/>
      <c r="Q309" s="144" t="s">
        <v>207</v>
      </c>
      <c r="R309" s="90"/>
      <c r="S309" s="144" t="s">
        <v>207</v>
      </c>
      <c r="T309" s="90"/>
      <c r="U309" s="144" t="s">
        <v>230</v>
      </c>
      <c r="V309" s="90"/>
      <c r="W309" s="144" t="s">
        <v>207</v>
      </c>
      <c r="X309" s="90"/>
      <c r="Y309" s="144" t="s">
        <v>230</v>
      </c>
      <c r="Z309" s="90"/>
      <c r="AA309" s="144" t="s">
        <v>207</v>
      </c>
      <c r="AB309" s="62"/>
      <c r="AC309" s="144" t="s">
        <v>207</v>
      </c>
      <c r="AD309" s="62"/>
      <c r="AE309" s="144" t="s">
        <v>207</v>
      </c>
      <c r="AF309" s="196" t="str">
        <f>IF(AND(O309="",Q309="",S309="",U309="",W309="",Y309="",AA309="",AC309=""),"",
IF(OR(    AND(O309&lt;&gt;"NA",O309&lt;&gt;"C",O309&lt;&gt;"NC",O309&lt;&gt;"SF",O309&lt;&gt;""),
    AND(Q309&lt;&gt;"NA",Q309&lt;&gt;"C",Q309&lt;&gt;"NC",Q309&lt;&gt;"SF",Q309&lt;&gt;""),
    AND(S309&lt;&gt;"NA",S309&lt;&gt;"C",S309&lt;&gt;"NC",S309&lt;&gt;"SF",S309&lt;&gt;""),
    AND(U309&lt;&gt;"NA",U309&lt;&gt;"C",U309&lt;&gt;"NC",U309&lt;&gt;"SF",U309&lt;&gt;""),
    AND(W309&lt;&gt;"NA",W309&lt;&gt;"C",W309&lt;&gt;"NC",W309&lt;&gt;"SF",W309&lt;&gt;""),
    AND(Y309&lt;&gt;"NA",Y309&lt;&gt;"C",Y309&lt;&gt;"NC",Y309&lt;&gt;"SF",Y309&lt;&gt;""),
    AND(AA309&lt;&gt;"NA",AA309&lt;&gt;"C",AA309&lt;&gt;"NC",AA309&lt;&gt;"SF",AA309&lt;&gt;""),
    AND(AC309&lt;&gt;"NA",AC309&lt;&gt;"C",AC309&lt;&gt;"NC",AC309&lt;&gt;"SF",AC309&lt;&gt;"")
),"FALSO",
IF(AND(O309="NA",Q309="NA",S309="NA",U309="NA",W309="NA",Y309="NA",AA309="NA",AC309="NA"),"NA",
IF(OR(O309="NC",Q309="NC",S309="NC",U309="NC",W309="NC",Y309="NC",AA309="NC",AC309="NC",
       O309="SF",Q309="SF",S309="SF",U309="SF",W309="SF",Y309="SF",AA309="SF",AC309="SF"),"NC",
IF(SUM(IF(O309="C",1,0),IF(Q309="C",1,0),IF(S309="C",1,0),IF(U309="C",1,0),IF(W309="C",1,0),IF(Y309="C",1,0),IF(AA309="C",1,0),IF(AC309="C",1,0))=1,"C","C")))))</f>
        <v>NC</v>
      </c>
      <c r="AG309" s="93" t="str">
        <f>IF(AND(AE309="C",AF309="C"),"UTILIZOU O PDA CORRETAMENTE",IF(AND(AE309="C",AF309="NC"),"UTILIZOU O PDA CORRETAMENTE. NÃO HÁ FOTOS DE TODAS AS ETAPAS",IF(AND(AE309="NC",AF309="NC"),"NÃO UTILIZOU O PDA",IF(AND(AE309="NA",AF309="NA"),"NÃO AVALIADO POR FALHA DE SINCRONISMO"))))</f>
        <v>UTILIZOU O PDA CORRETAMENTE. NÃO HÁ FOTOS DE TODAS AS ETAPAS</v>
      </c>
      <c r="AH309" s="9" t="s">
        <v>60</v>
      </c>
      <c r="AI309" s="149" t="str">
        <f>E309</f>
        <v>SÃO PAULO</v>
      </c>
      <c r="AJ309" s="150" t="s">
        <v>6</v>
      </c>
    </row>
    <row r="310" spans="1:36" ht="30" customHeight="1">
      <c r="A310" s="162" t="s">
        <v>201</v>
      </c>
      <c r="B310" s="176">
        <v>2619778974</v>
      </c>
      <c r="C310" s="176" t="s">
        <v>141</v>
      </c>
      <c r="D310" s="176" t="s">
        <v>68</v>
      </c>
      <c r="E310" s="176" t="s">
        <v>5</v>
      </c>
      <c r="F310" s="176" t="s">
        <v>553</v>
      </c>
      <c r="G310" s="176">
        <v>2621</v>
      </c>
      <c r="H310" s="176" t="s">
        <v>217</v>
      </c>
      <c r="I310" s="176" t="s">
        <v>241</v>
      </c>
      <c r="J310" s="176" t="s">
        <v>2150</v>
      </c>
      <c r="K310" s="176" t="s">
        <v>217</v>
      </c>
      <c r="L310" s="204">
        <v>46154.472222222219</v>
      </c>
      <c r="M310" s="204">
        <v>46154.478472222225</v>
      </c>
      <c r="N310" s="176" t="s">
        <v>2156</v>
      </c>
      <c r="O310" s="155" t="s">
        <v>207</v>
      </c>
      <c r="P310" s="90"/>
      <c r="Q310" s="144" t="s">
        <v>207</v>
      </c>
      <c r="R310" s="90"/>
      <c r="S310" s="144" t="s">
        <v>207</v>
      </c>
      <c r="T310" s="90"/>
      <c r="U310" s="144" t="s">
        <v>207</v>
      </c>
      <c r="V310" s="90"/>
      <c r="W310" s="144" t="s">
        <v>207</v>
      </c>
      <c r="X310" s="90"/>
      <c r="Y310" s="144" t="s">
        <v>207</v>
      </c>
      <c r="Z310" s="90"/>
      <c r="AA310" s="144" t="s">
        <v>207</v>
      </c>
      <c r="AB310" s="62"/>
      <c r="AC310" s="144" t="s">
        <v>207</v>
      </c>
      <c r="AD310" s="62"/>
      <c r="AE310" s="144" t="s">
        <v>207</v>
      </c>
      <c r="AF310" s="196" t="str">
        <f>IF(AND(O310="",Q310="",S310="",U310="",W310="",Y310="",AA310="",AC310=""),"",
IF(OR(    AND(O310&lt;&gt;"NA",O310&lt;&gt;"C",O310&lt;&gt;"NC",O310&lt;&gt;"SF",O310&lt;&gt;""),
    AND(Q310&lt;&gt;"NA",Q310&lt;&gt;"C",Q310&lt;&gt;"NC",Q310&lt;&gt;"SF",Q310&lt;&gt;""),
    AND(S310&lt;&gt;"NA",S310&lt;&gt;"C",S310&lt;&gt;"NC",S310&lt;&gt;"SF",S310&lt;&gt;""),
    AND(U310&lt;&gt;"NA",U310&lt;&gt;"C",U310&lt;&gt;"NC",U310&lt;&gt;"SF",U310&lt;&gt;""),
    AND(W310&lt;&gt;"NA",W310&lt;&gt;"C",W310&lt;&gt;"NC",W310&lt;&gt;"SF",W310&lt;&gt;""),
    AND(Y310&lt;&gt;"NA",Y310&lt;&gt;"C",Y310&lt;&gt;"NC",Y310&lt;&gt;"SF",Y310&lt;&gt;""),
    AND(AA310&lt;&gt;"NA",AA310&lt;&gt;"C",AA310&lt;&gt;"NC",AA310&lt;&gt;"SF",AA310&lt;&gt;""),
    AND(AC310&lt;&gt;"NA",AC310&lt;&gt;"C",AC310&lt;&gt;"NC",AC310&lt;&gt;"SF",AC310&lt;&gt;"")
),"FALSO",
IF(AND(O310="NA",Q310="NA",S310="NA",U310="NA",W310="NA",Y310="NA",AA310="NA",AC310="NA"),"NA",
IF(OR(O310="NC",Q310="NC",S310="NC",U310="NC",W310="NC",Y310="NC",AA310="NC",AC310="NC",
       O310="SF",Q310="SF",S310="SF",U310="SF",W310="SF",Y310="SF",AA310="SF",AC310="SF"),"NC",
IF(SUM(IF(O310="C",1,0),IF(Q310="C",1,0),IF(S310="C",1,0),IF(U310="C",1,0),IF(W310="C",1,0),IF(Y310="C",1,0),IF(AA310="C",1,0),IF(AC310="C",1,0))=1,"C","C")))))</f>
        <v>C</v>
      </c>
      <c r="AG310" s="93" t="str">
        <f>IF(AND(AE310="C",AF310="C"),"UTILIZOU O PDA CORRETAMENTE",IF(AND(AE310="C",AF310="NC"),"UTILIZOU O PDA CORRETAMENTE. NÃO HÁ FOTOS DE TODAS AS ETAPAS",IF(AND(AE310="NC",AF310="NC"),"NÃO UTILIZOU O PDA",IF(AND(AE310="NA",AF310="NA"),"NÃO AVALIADO POR FALHA DE SINCRONISMO"))))</f>
        <v>UTILIZOU O PDA CORRETAMENTE</v>
      </c>
      <c r="AH310" s="9" t="s">
        <v>39</v>
      </c>
      <c r="AI310" s="149" t="str">
        <f>E310</f>
        <v>SÃO PAULO</v>
      </c>
      <c r="AJ310" s="150" t="s">
        <v>6</v>
      </c>
    </row>
    <row r="311" spans="1:36" ht="30" customHeight="1">
      <c r="A311" s="162" t="s">
        <v>201</v>
      </c>
      <c r="B311" s="176">
        <v>2693583220</v>
      </c>
      <c r="C311" s="176" t="s">
        <v>141</v>
      </c>
      <c r="D311" s="176" t="s">
        <v>68</v>
      </c>
      <c r="E311" s="176" t="s">
        <v>5</v>
      </c>
      <c r="F311" s="176" t="s">
        <v>856</v>
      </c>
      <c r="G311" s="176">
        <v>252</v>
      </c>
      <c r="H311" s="176"/>
      <c r="I311" s="176" t="s">
        <v>325</v>
      </c>
      <c r="J311" s="176" t="s">
        <v>2150</v>
      </c>
      <c r="K311" s="176"/>
      <c r="L311" s="204">
        <v>46162.669444444444</v>
      </c>
      <c r="M311" s="204">
        <v>46162.674305555556</v>
      </c>
      <c r="N311" s="176" t="s">
        <v>2156</v>
      </c>
      <c r="O311" s="155" t="s">
        <v>207</v>
      </c>
      <c r="P311" s="90"/>
      <c r="Q311" s="144" t="s">
        <v>207</v>
      </c>
      <c r="R311" s="90"/>
      <c r="S311" s="144" t="s">
        <v>207</v>
      </c>
      <c r="T311" s="90"/>
      <c r="U311" s="144" t="s">
        <v>207</v>
      </c>
      <c r="V311" s="90"/>
      <c r="W311" s="144" t="s">
        <v>207</v>
      </c>
      <c r="X311" s="90"/>
      <c r="Y311" s="144" t="s">
        <v>207</v>
      </c>
      <c r="Z311" s="90"/>
      <c r="AA311" s="144" t="s">
        <v>207</v>
      </c>
      <c r="AB311" s="62"/>
      <c r="AC311" s="144" t="s">
        <v>207</v>
      </c>
      <c r="AD311" s="62"/>
      <c r="AE311" s="144" t="s">
        <v>207</v>
      </c>
      <c r="AF311" s="196" t="str">
        <f>IF(AND(O311="",Q311="",S311="",U311="",W311="",Y311="",AA311="",AC311=""),"",
IF(OR(    AND(O311&lt;&gt;"NA",O311&lt;&gt;"C",O311&lt;&gt;"NC",O311&lt;&gt;"SF",O311&lt;&gt;""),
    AND(Q311&lt;&gt;"NA",Q311&lt;&gt;"C",Q311&lt;&gt;"NC",Q311&lt;&gt;"SF",Q311&lt;&gt;""),
    AND(S311&lt;&gt;"NA",S311&lt;&gt;"C",S311&lt;&gt;"NC",S311&lt;&gt;"SF",S311&lt;&gt;""),
    AND(U311&lt;&gt;"NA",U311&lt;&gt;"C",U311&lt;&gt;"NC",U311&lt;&gt;"SF",U311&lt;&gt;""),
    AND(W311&lt;&gt;"NA",W311&lt;&gt;"C",W311&lt;&gt;"NC",W311&lt;&gt;"SF",W311&lt;&gt;""),
    AND(Y311&lt;&gt;"NA",Y311&lt;&gt;"C",Y311&lt;&gt;"NC",Y311&lt;&gt;"SF",Y311&lt;&gt;""),
    AND(AA311&lt;&gt;"NA",AA311&lt;&gt;"C",AA311&lt;&gt;"NC",AA311&lt;&gt;"SF",AA311&lt;&gt;""),
    AND(AC311&lt;&gt;"NA",AC311&lt;&gt;"C",AC311&lt;&gt;"NC",AC311&lt;&gt;"SF",AC311&lt;&gt;"")
),"FALSO",
IF(AND(O311="NA",Q311="NA",S311="NA",U311="NA",W311="NA",Y311="NA",AA311="NA",AC311="NA"),"NA",
IF(OR(O311="NC",Q311="NC",S311="NC",U311="NC",W311="NC",Y311="NC",AA311="NC",AC311="NC",
       O311="SF",Q311="SF",S311="SF",U311="SF",W311="SF",Y311="SF",AA311="SF",AC311="SF"),"NC",
IF(SUM(IF(O311="C",1,0),IF(Q311="C",1,0),IF(S311="C",1,0),IF(U311="C",1,0),IF(W311="C",1,0),IF(Y311="C",1,0),IF(AA311="C",1,0),IF(AC311="C",1,0))=1,"C","C")))))</f>
        <v>C</v>
      </c>
      <c r="AG311" s="93" t="str">
        <f>IF(AND(AE311="C",AF311="C"),"UTILIZOU O PDA CORRETAMENTE",IF(AND(AE311="C",AF311="NC"),"UTILIZOU O PDA CORRETAMENTE. NÃO HÁ FOTOS DE TODAS AS ETAPAS",IF(AND(AE311="NC",AF311="NC"),"NÃO UTILIZOU O PDA",IF(AND(AE311="NA",AF311="NA"),"NÃO AVALIADO POR FALHA DE SINCRONISMO"))))</f>
        <v>UTILIZOU O PDA CORRETAMENTE</v>
      </c>
      <c r="AH311" s="9" t="s">
        <v>39</v>
      </c>
      <c r="AI311" s="149" t="str">
        <f>E311</f>
        <v>SÃO PAULO</v>
      </c>
      <c r="AJ311" s="150" t="s">
        <v>6</v>
      </c>
    </row>
    <row r="312" spans="1:36" ht="30" customHeight="1">
      <c r="A312" s="162" t="s">
        <v>201</v>
      </c>
      <c r="B312" s="176">
        <v>2618389280</v>
      </c>
      <c r="C312" s="176" t="s">
        <v>142</v>
      </c>
      <c r="D312" s="176" t="s">
        <v>68</v>
      </c>
      <c r="E312" s="176" t="s">
        <v>5</v>
      </c>
      <c r="F312" s="176" t="s">
        <v>538</v>
      </c>
      <c r="G312" s="176">
        <v>281</v>
      </c>
      <c r="H312" s="176" t="s">
        <v>217</v>
      </c>
      <c r="I312" s="176" t="s">
        <v>383</v>
      </c>
      <c r="J312" s="176" t="s">
        <v>2148</v>
      </c>
      <c r="K312" s="176" t="s">
        <v>217</v>
      </c>
      <c r="L312" s="204">
        <v>46147.60833333333</v>
      </c>
      <c r="M312" s="204">
        <v>46147.622916666667</v>
      </c>
      <c r="N312" s="176" t="s">
        <v>2149</v>
      </c>
      <c r="O312" s="155" t="s">
        <v>207</v>
      </c>
      <c r="P312" s="90"/>
      <c r="Q312" s="144" t="s">
        <v>207</v>
      </c>
      <c r="R312" s="90"/>
      <c r="S312" s="144" t="s">
        <v>207</v>
      </c>
      <c r="T312" s="90"/>
      <c r="U312" s="144" t="s">
        <v>207</v>
      </c>
      <c r="V312" s="90"/>
      <c r="W312" s="144" t="s">
        <v>207</v>
      </c>
      <c r="X312" s="90"/>
      <c r="Y312" s="144" t="s">
        <v>207</v>
      </c>
      <c r="Z312" s="90"/>
      <c r="AA312" s="144" t="s">
        <v>207</v>
      </c>
      <c r="AB312" s="62"/>
      <c r="AC312" s="144" t="s">
        <v>231</v>
      </c>
      <c r="AD312" s="62" t="s">
        <v>388</v>
      </c>
      <c r="AE312" s="144" t="s">
        <v>207</v>
      </c>
      <c r="AF312" s="196" t="str">
        <f>IF(AND(O312="",Q312="",S312="",U312="",W312="",Y312="",AA312="",AC312=""),"",
IF(OR(    AND(O312&lt;&gt;"NA",O312&lt;&gt;"C",O312&lt;&gt;"NC",O312&lt;&gt;"SF",O312&lt;&gt;""),
    AND(Q312&lt;&gt;"NA",Q312&lt;&gt;"C",Q312&lt;&gt;"NC",Q312&lt;&gt;"SF",Q312&lt;&gt;""),
    AND(S312&lt;&gt;"NA",S312&lt;&gt;"C",S312&lt;&gt;"NC",S312&lt;&gt;"SF",S312&lt;&gt;""),
    AND(U312&lt;&gt;"NA",U312&lt;&gt;"C",U312&lt;&gt;"NC",U312&lt;&gt;"SF",U312&lt;&gt;""),
    AND(W312&lt;&gt;"NA",W312&lt;&gt;"C",W312&lt;&gt;"NC",W312&lt;&gt;"SF",W312&lt;&gt;""),
    AND(Y312&lt;&gt;"NA",Y312&lt;&gt;"C",Y312&lt;&gt;"NC",Y312&lt;&gt;"SF",Y312&lt;&gt;""),
    AND(AA312&lt;&gt;"NA",AA312&lt;&gt;"C",AA312&lt;&gt;"NC",AA312&lt;&gt;"SF",AA312&lt;&gt;""),
    AND(AC312&lt;&gt;"NA",AC312&lt;&gt;"C",AC312&lt;&gt;"NC",AC312&lt;&gt;"SF",AC312&lt;&gt;"")
),"FALSO",
IF(AND(O312="NA",Q312="NA",S312="NA",U312="NA",W312="NA",Y312="NA",AA312="NA",AC312="NA"),"NA",
IF(OR(O312="NC",Q312="NC",S312="NC",U312="NC",W312="NC",Y312="NC",AA312="NC",AC312="NC",
       O312="SF",Q312="SF",S312="SF",U312="SF",W312="SF",Y312="SF",AA312="SF",AC312="SF"),"NC",
IF(SUM(IF(O312="C",1,0),IF(Q312="C",1,0),IF(S312="C",1,0),IF(U312="C",1,0),IF(W312="C",1,0),IF(Y312="C",1,0),IF(AA312="C",1,0),IF(AC312="C",1,0))=1,"C","C")))))</f>
        <v>NC</v>
      </c>
      <c r="AG312" s="93" t="str">
        <f>IF(AND(AE312="C",AF312="C"),"UTILIZOU O PDA CORRETAMENTE",IF(AND(AE312="C",AF312="NC"),"UTILIZOU O PDA CORRETAMENTE. NÃO HÁ FOTOS DE TODAS AS ETAPAS",IF(AND(AE312="NC",AF312="NC"),"NÃO UTILIZOU O PDA",IF(AND(AE312="NA",AF312="NA"),"NÃO AVALIADO POR FALHA DE SINCRONISMO"))))</f>
        <v>UTILIZOU O PDA CORRETAMENTE. NÃO HÁ FOTOS DE TODAS AS ETAPAS</v>
      </c>
      <c r="AH312" s="9" t="s">
        <v>60</v>
      </c>
      <c r="AI312" s="149" t="str">
        <f>E312</f>
        <v>SÃO PAULO</v>
      </c>
      <c r="AJ312" s="150" t="s">
        <v>6</v>
      </c>
    </row>
    <row r="313" spans="1:36" ht="30" customHeight="1">
      <c r="A313" s="162" t="s">
        <v>201</v>
      </c>
      <c r="B313" s="176">
        <v>2618738977</v>
      </c>
      <c r="C313" s="176" t="s">
        <v>141</v>
      </c>
      <c r="D313" s="176" t="s">
        <v>68</v>
      </c>
      <c r="E313" s="176" t="s">
        <v>5</v>
      </c>
      <c r="F313" s="176" t="s">
        <v>486</v>
      </c>
      <c r="G313" s="176">
        <v>2732</v>
      </c>
      <c r="H313" s="176"/>
      <c r="I313" s="176" t="s">
        <v>502</v>
      </c>
      <c r="J313" s="176" t="s">
        <v>2150</v>
      </c>
      <c r="K313" s="176" t="s">
        <v>2243</v>
      </c>
      <c r="L313" s="204">
        <v>46178.333333333336</v>
      </c>
      <c r="M313" s="204">
        <v>46178.34375</v>
      </c>
      <c r="N313" s="176" t="s">
        <v>2149</v>
      </c>
      <c r="O313" s="155" t="s">
        <v>62</v>
      </c>
      <c r="P313" s="90"/>
      <c r="Q313" s="144" t="s">
        <v>62</v>
      </c>
      <c r="R313" s="90"/>
      <c r="S313" s="144" t="s">
        <v>62</v>
      </c>
      <c r="T313" s="90"/>
      <c r="U313" s="144" t="s">
        <v>62</v>
      </c>
      <c r="V313" s="90"/>
      <c r="W313" s="144" t="s">
        <v>62</v>
      </c>
      <c r="X313" s="90"/>
      <c r="Y313" s="144" t="s">
        <v>62</v>
      </c>
      <c r="Z313" s="90"/>
      <c r="AA313" s="144" t="s">
        <v>62</v>
      </c>
      <c r="AB313" s="62"/>
      <c r="AC313" s="144" t="s">
        <v>62</v>
      </c>
      <c r="AD313" s="62"/>
      <c r="AE313" s="144" t="s">
        <v>62</v>
      </c>
      <c r="AF313" s="196" t="str">
        <f>IF(AND(O313="",Q313="",S313="",U313="",W313="",Y313="",AA313="",AC313=""),"",
IF(OR(    AND(O313&lt;&gt;"NA",O313&lt;&gt;"C",O313&lt;&gt;"NC",O313&lt;&gt;"SF",O313&lt;&gt;""),
    AND(Q313&lt;&gt;"NA",Q313&lt;&gt;"C",Q313&lt;&gt;"NC",Q313&lt;&gt;"SF",Q313&lt;&gt;""),
    AND(S313&lt;&gt;"NA",S313&lt;&gt;"C",S313&lt;&gt;"NC",S313&lt;&gt;"SF",S313&lt;&gt;""),
    AND(U313&lt;&gt;"NA",U313&lt;&gt;"C",U313&lt;&gt;"NC",U313&lt;&gt;"SF",U313&lt;&gt;""),
    AND(W313&lt;&gt;"NA",W313&lt;&gt;"C",W313&lt;&gt;"NC",W313&lt;&gt;"SF",W313&lt;&gt;""),
    AND(Y313&lt;&gt;"NA",Y313&lt;&gt;"C",Y313&lt;&gt;"NC",Y313&lt;&gt;"SF",Y313&lt;&gt;""),
    AND(AA313&lt;&gt;"NA",AA313&lt;&gt;"C",AA313&lt;&gt;"NC",AA313&lt;&gt;"SF",AA313&lt;&gt;""),
    AND(AC313&lt;&gt;"NA",AC313&lt;&gt;"C",AC313&lt;&gt;"NC",AC313&lt;&gt;"SF",AC313&lt;&gt;"")
),"FALSO",
IF(AND(O313="NA",Q313="NA",S313="NA",U313="NA",W313="NA",Y313="NA",AA313="NA",AC313="NA"),"NA",
IF(OR(O313="NC",Q313="NC",S313="NC",U313="NC",W313="NC",Y313="NC",AA313="NC",AC313="NC",
       O313="SF",Q313="SF",S313="SF",U313="SF",W313="SF",Y313="SF",AA313="SF",AC313="SF"),"NC",
IF(SUM(IF(O313="C",1,0),IF(Q313="C",1,0),IF(S313="C",1,0),IF(U313="C",1,0),IF(W313="C",1,0),IF(Y313="C",1,0),IF(AA313="C",1,0),IF(AC313="C",1,0))=1,"C","C")))))</f>
        <v>NA</v>
      </c>
      <c r="AG313" s="93" t="str">
        <f>IF(AND(AE313="C",AF313="C"),"UTILIZOU O PDA CORRETAMENTE",IF(AND(AE313="C",AF313="NC"),"UTILIZOU O PDA CORRETAMENTE. NÃO HÁ FOTOS DE TODAS AS ETAPAS",IF(AND(AE313="NC",AF313="NC"),"NÃO UTILIZOU O PDA",IF(AND(AE313="NA",AF313="NA"),"NÃO AVALIADO POR FALHA DE SINCRONISMO"))))</f>
        <v>NÃO AVALIADO POR FALHA DE SINCRONISMO</v>
      </c>
      <c r="AH313" s="9"/>
      <c r="AI313" s="149" t="str">
        <f>E313</f>
        <v>SÃO PAULO</v>
      </c>
      <c r="AJ313" s="150" t="s">
        <v>6</v>
      </c>
    </row>
    <row r="314" spans="1:36" ht="30" customHeight="1">
      <c r="A314" s="162" t="s">
        <v>201</v>
      </c>
      <c r="B314" s="176">
        <v>2618739296</v>
      </c>
      <c r="C314" s="176" t="s">
        <v>141</v>
      </c>
      <c r="D314" s="176" t="s">
        <v>68</v>
      </c>
      <c r="E314" s="176" t="s">
        <v>5</v>
      </c>
      <c r="F314" s="176" t="s">
        <v>486</v>
      </c>
      <c r="G314" s="176">
        <v>2847</v>
      </c>
      <c r="H314" s="176" t="s">
        <v>217</v>
      </c>
      <c r="I314" s="176" t="s">
        <v>383</v>
      </c>
      <c r="J314" s="176" t="s">
        <v>2150</v>
      </c>
      <c r="K314" s="176" t="s">
        <v>2244</v>
      </c>
      <c r="L314" s="204">
        <v>46178.345833333333</v>
      </c>
      <c r="M314" s="204">
        <v>46178.351388888892</v>
      </c>
      <c r="N314" s="176" t="s">
        <v>2149</v>
      </c>
      <c r="O314" s="155" t="s">
        <v>62</v>
      </c>
      <c r="P314" s="90"/>
      <c r="Q314" s="144" t="s">
        <v>62</v>
      </c>
      <c r="R314" s="90"/>
      <c r="S314" s="144" t="s">
        <v>62</v>
      </c>
      <c r="T314" s="90"/>
      <c r="U314" s="144" t="s">
        <v>62</v>
      </c>
      <c r="V314" s="90"/>
      <c r="W314" s="144" t="s">
        <v>62</v>
      </c>
      <c r="X314" s="90"/>
      <c r="Y314" s="144" t="s">
        <v>62</v>
      </c>
      <c r="Z314" s="90"/>
      <c r="AA314" s="144" t="s">
        <v>62</v>
      </c>
      <c r="AB314" s="62"/>
      <c r="AC314" s="144" t="s">
        <v>62</v>
      </c>
      <c r="AD314" s="62"/>
      <c r="AE314" s="144" t="s">
        <v>62</v>
      </c>
      <c r="AF314" s="196" t="str">
        <f>IF(AND(O314="",Q314="",S314="",U314="",W314="",Y314="",AA314="",AC314=""),"",
IF(OR(    AND(O314&lt;&gt;"NA",O314&lt;&gt;"C",O314&lt;&gt;"NC",O314&lt;&gt;"SF",O314&lt;&gt;""),
    AND(Q314&lt;&gt;"NA",Q314&lt;&gt;"C",Q314&lt;&gt;"NC",Q314&lt;&gt;"SF",Q314&lt;&gt;""),
    AND(S314&lt;&gt;"NA",S314&lt;&gt;"C",S314&lt;&gt;"NC",S314&lt;&gt;"SF",S314&lt;&gt;""),
    AND(U314&lt;&gt;"NA",U314&lt;&gt;"C",U314&lt;&gt;"NC",U314&lt;&gt;"SF",U314&lt;&gt;""),
    AND(W314&lt;&gt;"NA",W314&lt;&gt;"C",W314&lt;&gt;"NC",W314&lt;&gt;"SF",W314&lt;&gt;""),
    AND(Y314&lt;&gt;"NA",Y314&lt;&gt;"C",Y314&lt;&gt;"NC",Y314&lt;&gt;"SF",Y314&lt;&gt;""),
    AND(AA314&lt;&gt;"NA",AA314&lt;&gt;"C",AA314&lt;&gt;"NC",AA314&lt;&gt;"SF",AA314&lt;&gt;""),
    AND(AC314&lt;&gt;"NA",AC314&lt;&gt;"C",AC314&lt;&gt;"NC",AC314&lt;&gt;"SF",AC314&lt;&gt;"")
),"FALSO",
IF(AND(O314="NA",Q314="NA",S314="NA",U314="NA",W314="NA",Y314="NA",AA314="NA",AC314="NA"),"NA",
IF(OR(O314="NC",Q314="NC",S314="NC",U314="NC",W314="NC",Y314="NC",AA314="NC",AC314="NC",
       O314="SF",Q314="SF",S314="SF",U314="SF",W314="SF",Y314="SF",AA314="SF",AC314="SF"),"NC",
IF(SUM(IF(O314="C",1,0),IF(Q314="C",1,0),IF(S314="C",1,0),IF(U314="C",1,0),IF(W314="C",1,0),IF(Y314="C",1,0),IF(AA314="C",1,0),IF(AC314="C",1,0))=1,"C","C")))))</f>
        <v>NA</v>
      </c>
      <c r="AG314" s="93" t="str">
        <f>IF(AND(AE314="C",AF314="C"),"UTILIZOU O PDA CORRETAMENTE",IF(AND(AE314="C",AF314="NC"),"UTILIZOU O PDA CORRETAMENTE. NÃO HÁ FOTOS DE TODAS AS ETAPAS",IF(AND(AE314="NC",AF314="NC"),"NÃO UTILIZOU O PDA",IF(AND(AE314="NA",AF314="NA"),"NÃO AVALIADO POR FALHA DE SINCRONISMO"))))</f>
        <v>NÃO AVALIADO POR FALHA DE SINCRONISMO</v>
      </c>
      <c r="AH314" s="9"/>
      <c r="AI314" s="149" t="str">
        <f>E314</f>
        <v>SÃO PAULO</v>
      </c>
      <c r="AJ314" s="150" t="s">
        <v>6</v>
      </c>
    </row>
    <row r="315" spans="1:36" ht="30" customHeight="1">
      <c r="A315" s="162" t="s">
        <v>201</v>
      </c>
      <c r="B315" s="176">
        <v>2693774973</v>
      </c>
      <c r="C315" s="176" t="s">
        <v>141</v>
      </c>
      <c r="D315" s="176" t="s">
        <v>68</v>
      </c>
      <c r="E315" s="176" t="s">
        <v>5</v>
      </c>
      <c r="F315" s="176" t="s">
        <v>486</v>
      </c>
      <c r="G315" s="176">
        <v>6002</v>
      </c>
      <c r="H315" s="176"/>
      <c r="I315" s="176" t="s">
        <v>778</v>
      </c>
      <c r="J315" s="176" t="s">
        <v>2150</v>
      </c>
      <c r="K315" s="176"/>
      <c r="L315" s="204">
        <v>46164.491666666669</v>
      </c>
      <c r="M315" s="204">
        <v>46164.496527777781</v>
      </c>
      <c r="N315" s="176" t="s">
        <v>2156</v>
      </c>
      <c r="O315" s="155" t="s">
        <v>230</v>
      </c>
      <c r="P315" s="90"/>
      <c r="Q315" s="144" t="s">
        <v>230</v>
      </c>
      <c r="R315" s="90"/>
      <c r="S315" s="144" t="s">
        <v>230</v>
      </c>
      <c r="T315" s="90"/>
      <c r="U315" s="144" t="s">
        <v>230</v>
      </c>
      <c r="V315" s="90"/>
      <c r="W315" s="144" t="s">
        <v>230</v>
      </c>
      <c r="X315" s="90"/>
      <c r="Y315" s="144" t="s">
        <v>230</v>
      </c>
      <c r="Z315" s="90"/>
      <c r="AA315" s="144" t="s">
        <v>230</v>
      </c>
      <c r="AB315" s="62"/>
      <c r="AC315" s="144" t="s">
        <v>230</v>
      </c>
      <c r="AD315" s="62"/>
      <c r="AE315" s="144" t="s">
        <v>231</v>
      </c>
      <c r="AF315" s="196" t="str">
        <f>IF(AND(O315="",Q315="",S315="",U315="",W315="",Y315="",AA315="",AC315=""),"",
IF(OR(    AND(O315&lt;&gt;"NA",O315&lt;&gt;"C",O315&lt;&gt;"NC",O315&lt;&gt;"SF",O315&lt;&gt;""),
    AND(Q315&lt;&gt;"NA",Q315&lt;&gt;"C",Q315&lt;&gt;"NC",Q315&lt;&gt;"SF",Q315&lt;&gt;""),
    AND(S315&lt;&gt;"NA",S315&lt;&gt;"C",S315&lt;&gt;"NC",S315&lt;&gt;"SF",S315&lt;&gt;""),
    AND(U315&lt;&gt;"NA",U315&lt;&gt;"C",U315&lt;&gt;"NC",U315&lt;&gt;"SF",U315&lt;&gt;""),
    AND(W315&lt;&gt;"NA",W315&lt;&gt;"C",W315&lt;&gt;"NC",W315&lt;&gt;"SF",W315&lt;&gt;""),
    AND(Y315&lt;&gt;"NA",Y315&lt;&gt;"C",Y315&lt;&gt;"NC",Y315&lt;&gt;"SF",Y315&lt;&gt;""),
    AND(AA315&lt;&gt;"NA",AA315&lt;&gt;"C",AA315&lt;&gt;"NC",AA315&lt;&gt;"SF",AA315&lt;&gt;""),
    AND(AC315&lt;&gt;"NA",AC315&lt;&gt;"C",AC315&lt;&gt;"NC",AC315&lt;&gt;"SF",AC315&lt;&gt;"")
),"FALSO",
IF(AND(O315="NA",Q315="NA",S315="NA",U315="NA",W315="NA",Y315="NA",AA315="NA",AC315="NA"),"NA",
IF(OR(O315="NC",Q315="NC",S315="NC",U315="NC",W315="NC",Y315="NC",AA315="NC",AC315="NC",
       O315="SF",Q315="SF",S315="SF",U315="SF",W315="SF",Y315="SF",AA315="SF",AC315="SF"),"NC",
IF(SUM(IF(O315="C",1,0),IF(Q315="C",1,0),IF(S315="C",1,0),IF(U315="C",1,0),IF(W315="C",1,0),IF(Y315="C",1,0),IF(AA315="C",1,0),IF(AC315="C",1,0))=1,"C","C")))))</f>
        <v>NC</v>
      </c>
      <c r="AG315" s="93" t="str">
        <f>IF(AND(AE315="C",AF315="C"),"UTILIZOU O PDA CORRETAMENTE",IF(AND(AE315="C",AF315="NC"),"UTILIZOU O PDA CORRETAMENTE. NÃO HÁ FOTOS DE TODAS AS ETAPAS",IF(AND(AE315="NC",AF315="NC"),"NÃO UTILIZOU O PDA",IF(AND(AE315="NA",AF315="NA"),"NÃO AVALIADO POR FALHA DE SINCRONISMO"))))</f>
        <v>NÃO UTILIZOU O PDA</v>
      </c>
      <c r="AH315" s="9" t="s">
        <v>39</v>
      </c>
      <c r="AI315" s="149" t="str">
        <f>E315</f>
        <v>SÃO PAULO</v>
      </c>
      <c r="AJ315" s="150" t="s">
        <v>6</v>
      </c>
    </row>
    <row r="316" spans="1:36" ht="30" customHeight="1">
      <c r="A316" s="162" t="s">
        <v>201</v>
      </c>
      <c r="B316" s="176">
        <v>2618740774</v>
      </c>
      <c r="C316" s="176" t="s">
        <v>139</v>
      </c>
      <c r="D316" s="176" t="s">
        <v>68</v>
      </c>
      <c r="E316" s="176" t="s">
        <v>5</v>
      </c>
      <c r="F316" s="176" t="s">
        <v>1550</v>
      </c>
      <c r="G316" s="176">
        <v>2694</v>
      </c>
      <c r="H316" s="176"/>
      <c r="I316" s="176" t="s">
        <v>1551</v>
      </c>
      <c r="J316" s="176" t="s">
        <v>2150</v>
      </c>
      <c r="K316" s="176" t="s">
        <v>2158</v>
      </c>
      <c r="L316" s="204">
        <v>46154.393055555556</v>
      </c>
      <c r="M316" s="204">
        <v>46154.395833333336</v>
      </c>
      <c r="N316" s="176" t="s">
        <v>2151</v>
      </c>
      <c r="O316" s="155" t="s">
        <v>62</v>
      </c>
      <c r="P316" s="90"/>
      <c r="Q316" s="144" t="s">
        <v>62</v>
      </c>
      <c r="R316" s="90"/>
      <c r="S316" s="144" t="s">
        <v>62</v>
      </c>
      <c r="T316" s="90"/>
      <c r="U316" s="144" t="s">
        <v>62</v>
      </c>
      <c r="V316" s="90"/>
      <c r="W316" s="144" t="s">
        <v>62</v>
      </c>
      <c r="X316" s="90"/>
      <c r="Y316" s="144" t="s">
        <v>62</v>
      </c>
      <c r="Z316" s="90"/>
      <c r="AA316" s="144" t="s">
        <v>62</v>
      </c>
      <c r="AB316" s="62"/>
      <c r="AC316" s="144" t="s">
        <v>62</v>
      </c>
      <c r="AD316" s="62"/>
      <c r="AE316" s="144" t="s">
        <v>62</v>
      </c>
      <c r="AF316" s="196" t="str">
        <f>IF(AND(O316="",Q316="",S316="",U316="",W316="",Y316="",AA316="",AC316=""),"",
IF(OR(    AND(O316&lt;&gt;"NA",O316&lt;&gt;"C",O316&lt;&gt;"NC",O316&lt;&gt;"SF",O316&lt;&gt;""),
    AND(Q316&lt;&gt;"NA",Q316&lt;&gt;"C",Q316&lt;&gt;"NC",Q316&lt;&gt;"SF",Q316&lt;&gt;""),
    AND(S316&lt;&gt;"NA",S316&lt;&gt;"C",S316&lt;&gt;"NC",S316&lt;&gt;"SF",S316&lt;&gt;""),
    AND(U316&lt;&gt;"NA",U316&lt;&gt;"C",U316&lt;&gt;"NC",U316&lt;&gt;"SF",U316&lt;&gt;""),
    AND(W316&lt;&gt;"NA",W316&lt;&gt;"C",W316&lt;&gt;"NC",W316&lt;&gt;"SF",W316&lt;&gt;""),
    AND(Y316&lt;&gt;"NA",Y316&lt;&gt;"C",Y316&lt;&gt;"NC",Y316&lt;&gt;"SF",Y316&lt;&gt;""),
    AND(AA316&lt;&gt;"NA",AA316&lt;&gt;"C",AA316&lt;&gt;"NC",AA316&lt;&gt;"SF",AA316&lt;&gt;""),
    AND(AC316&lt;&gt;"NA",AC316&lt;&gt;"C",AC316&lt;&gt;"NC",AC316&lt;&gt;"SF",AC316&lt;&gt;"")
),"FALSO",
IF(AND(O316="NA",Q316="NA",S316="NA",U316="NA",W316="NA",Y316="NA",AA316="NA",AC316="NA"),"NA",
IF(OR(O316="NC",Q316="NC",S316="NC",U316="NC",W316="NC",Y316="NC",AA316="NC",AC316="NC",
       O316="SF",Q316="SF",S316="SF",U316="SF",W316="SF",Y316="SF",AA316="SF",AC316="SF"),"NC",
IF(SUM(IF(O316="C",1,0),IF(Q316="C",1,0),IF(S316="C",1,0),IF(U316="C",1,0),IF(W316="C",1,0),IF(Y316="C",1,0),IF(AA316="C",1,0),IF(AC316="C",1,0))=1,"C","C")))))</f>
        <v>NA</v>
      </c>
      <c r="AG316" s="93" t="str">
        <f>IF(AND(AE316="C",AF316="C"),"UTILIZOU O PDA CORRETAMENTE",IF(AND(AE316="C",AF316="NC"),"UTILIZOU O PDA CORRETAMENTE. NÃO HÁ FOTOS DE TODAS AS ETAPAS",IF(AND(AE316="NC",AF316="NC"),"NÃO UTILIZOU O PDA",IF(AND(AE316="NA",AF316="NA"),"NÃO AVALIADO POR FALHA DE SINCRONISMO"))))</f>
        <v>NÃO AVALIADO POR FALHA DE SINCRONISMO</v>
      </c>
      <c r="AH316" s="9"/>
      <c r="AI316" s="149" t="str">
        <f>E316</f>
        <v>SÃO PAULO</v>
      </c>
      <c r="AJ316" s="150" t="s">
        <v>6</v>
      </c>
    </row>
    <row r="317" spans="1:36" ht="30" customHeight="1">
      <c r="A317" s="162" t="s">
        <v>201</v>
      </c>
      <c r="B317" s="176">
        <v>2620797331</v>
      </c>
      <c r="C317" s="176" t="s">
        <v>141</v>
      </c>
      <c r="D317" s="176" t="s">
        <v>68</v>
      </c>
      <c r="E317" s="176" t="s">
        <v>5</v>
      </c>
      <c r="F317" s="176" t="s">
        <v>484</v>
      </c>
      <c r="G317" s="176">
        <v>568</v>
      </c>
      <c r="H317" s="176" t="s">
        <v>260</v>
      </c>
      <c r="I317" s="176" t="s">
        <v>329</v>
      </c>
      <c r="J317" s="176" t="s">
        <v>2150</v>
      </c>
      <c r="K317" s="176"/>
      <c r="L317" s="204">
        <v>46162.45416666667</v>
      </c>
      <c r="M317" s="204">
        <v>46162.459027777775</v>
      </c>
      <c r="N317" s="176" t="s">
        <v>2156</v>
      </c>
      <c r="O317" s="155" t="s">
        <v>207</v>
      </c>
      <c r="P317" s="90"/>
      <c r="Q317" s="144" t="s">
        <v>207</v>
      </c>
      <c r="R317" s="90"/>
      <c r="S317" s="144" t="s">
        <v>207</v>
      </c>
      <c r="T317" s="90"/>
      <c r="U317" s="144" t="s">
        <v>207</v>
      </c>
      <c r="V317" s="90"/>
      <c r="W317" s="144" t="s">
        <v>207</v>
      </c>
      <c r="X317" s="90"/>
      <c r="Y317" s="144" t="s">
        <v>207</v>
      </c>
      <c r="Z317" s="90"/>
      <c r="AA317" s="144" t="s">
        <v>62</v>
      </c>
      <c r="AB317" s="62"/>
      <c r="AC317" s="144" t="s">
        <v>231</v>
      </c>
      <c r="AD317" s="62" t="s">
        <v>388</v>
      </c>
      <c r="AE317" s="144" t="s">
        <v>207</v>
      </c>
      <c r="AF317" s="196" t="str">
        <f>IF(AND(O317="",Q317="",S317="",U317="",W317="",Y317="",AA317="",AC317=""),"",
IF(OR(    AND(O317&lt;&gt;"NA",O317&lt;&gt;"C",O317&lt;&gt;"NC",O317&lt;&gt;"SF",O317&lt;&gt;""),
    AND(Q317&lt;&gt;"NA",Q317&lt;&gt;"C",Q317&lt;&gt;"NC",Q317&lt;&gt;"SF",Q317&lt;&gt;""),
    AND(S317&lt;&gt;"NA",S317&lt;&gt;"C",S317&lt;&gt;"NC",S317&lt;&gt;"SF",S317&lt;&gt;""),
    AND(U317&lt;&gt;"NA",U317&lt;&gt;"C",U317&lt;&gt;"NC",U317&lt;&gt;"SF",U317&lt;&gt;""),
    AND(W317&lt;&gt;"NA",W317&lt;&gt;"C",W317&lt;&gt;"NC",W317&lt;&gt;"SF",W317&lt;&gt;""),
    AND(Y317&lt;&gt;"NA",Y317&lt;&gt;"C",Y317&lt;&gt;"NC",Y317&lt;&gt;"SF",Y317&lt;&gt;""),
    AND(AA317&lt;&gt;"NA",AA317&lt;&gt;"C",AA317&lt;&gt;"NC",AA317&lt;&gt;"SF",AA317&lt;&gt;""),
    AND(AC317&lt;&gt;"NA",AC317&lt;&gt;"C",AC317&lt;&gt;"NC",AC317&lt;&gt;"SF",AC317&lt;&gt;"")
),"FALSO",
IF(AND(O317="NA",Q317="NA",S317="NA",U317="NA",W317="NA",Y317="NA",AA317="NA",AC317="NA"),"NA",
IF(OR(O317="NC",Q317="NC",S317="NC",U317="NC",W317="NC",Y317="NC",AA317="NC",AC317="NC",
       O317="SF",Q317="SF",S317="SF",U317="SF",W317="SF",Y317="SF",AA317="SF",AC317="SF"),"NC",
IF(SUM(IF(O317="C",1,0),IF(Q317="C",1,0),IF(S317="C",1,0),IF(U317="C",1,0),IF(W317="C",1,0),IF(Y317="C",1,0),IF(AA317="C",1,0),IF(AC317="C",1,0))=1,"C","C")))))</f>
        <v>NC</v>
      </c>
      <c r="AG317" s="93" t="str">
        <f>IF(AND(AE317="C",AF317="C"),"UTILIZOU O PDA CORRETAMENTE",IF(AND(AE317="C",AF317="NC"),"UTILIZOU O PDA CORRETAMENTE. NÃO HÁ FOTOS DE TODAS AS ETAPAS",IF(AND(AE317="NC",AF317="NC"),"NÃO UTILIZOU O PDA",IF(AND(AE317="NA",AF317="NA"),"NÃO AVALIADO POR FALHA DE SINCRONISMO"))))</f>
        <v>UTILIZOU O PDA CORRETAMENTE. NÃO HÁ FOTOS DE TODAS AS ETAPAS</v>
      </c>
      <c r="AH317" s="9" t="s">
        <v>60</v>
      </c>
      <c r="AI317" s="149" t="str">
        <f>E317</f>
        <v>SÃO PAULO</v>
      </c>
      <c r="AJ317" s="150" t="s">
        <v>6</v>
      </c>
    </row>
    <row r="318" spans="1:36" ht="30" customHeight="1">
      <c r="A318" s="162" t="s">
        <v>201</v>
      </c>
      <c r="B318" s="176">
        <v>2620527207</v>
      </c>
      <c r="C318" s="176" t="s">
        <v>142</v>
      </c>
      <c r="D318" s="176" t="s">
        <v>68</v>
      </c>
      <c r="E318" s="176" t="s">
        <v>5</v>
      </c>
      <c r="F318" s="176" t="s">
        <v>481</v>
      </c>
      <c r="G318" s="176">
        <v>476</v>
      </c>
      <c r="H318" s="176"/>
      <c r="I318" s="176" t="s">
        <v>383</v>
      </c>
      <c r="J318" s="176" t="s">
        <v>2148</v>
      </c>
      <c r="K318" s="176"/>
      <c r="L318" s="204">
        <v>46160.390972222223</v>
      </c>
      <c r="M318" s="204">
        <v>46160.402777777781</v>
      </c>
      <c r="N318" s="176" t="s">
        <v>2149</v>
      </c>
      <c r="O318" s="155" t="s">
        <v>207</v>
      </c>
      <c r="P318" s="90"/>
      <c r="Q318" s="144" t="s">
        <v>207</v>
      </c>
      <c r="R318" s="90"/>
      <c r="S318" s="144" t="s">
        <v>207</v>
      </c>
      <c r="T318" s="90"/>
      <c r="U318" s="144" t="s">
        <v>207</v>
      </c>
      <c r="V318" s="90"/>
      <c r="W318" s="144" t="s">
        <v>207</v>
      </c>
      <c r="X318" s="90"/>
      <c r="Y318" s="144" t="s">
        <v>207</v>
      </c>
      <c r="Z318" s="90"/>
      <c r="AA318" s="144" t="s">
        <v>207</v>
      </c>
      <c r="AB318" s="62"/>
      <c r="AC318" s="144" t="s">
        <v>207</v>
      </c>
      <c r="AD318" s="62"/>
      <c r="AE318" s="144" t="s">
        <v>207</v>
      </c>
      <c r="AF318" s="196" t="str">
        <f>IF(AND(O318="",Q318="",S318="",U318="",W318="",Y318="",AA318="",AC318=""),"",
IF(OR(    AND(O318&lt;&gt;"NA",O318&lt;&gt;"C",O318&lt;&gt;"NC",O318&lt;&gt;"SF",O318&lt;&gt;""),
    AND(Q318&lt;&gt;"NA",Q318&lt;&gt;"C",Q318&lt;&gt;"NC",Q318&lt;&gt;"SF",Q318&lt;&gt;""),
    AND(S318&lt;&gt;"NA",S318&lt;&gt;"C",S318&lt;&gt;"NC",S318&lt;&gt;"SF",S318&lt;&gt;""),
    AND(U318&lt;&gt;"NA",U318&lt;&gt;"C",U318&lt;&gt;"NC",U318&lt;&gt;"SF",U318&lt;&gt;""),
    AND(W318&lt;&gt;"NA",W318&lt;&gt;"C",W318&lt;&gt;"NC",W318&lt;&gt;"SF",W318&lt;&gt;""),
    AND(Y318&lt;&gt;"NA",Y318&lt;&gt;"C",Y318&lt;&gt;"NC",Y318&lt;&gt;"SF",Y318&lt;&gt;""),
    AND(AA318&lt;&gt;"NA",AA318&lt;&gt;"C",AA318&lt;&gt;"NC",AA318&lt;&gt;"SF",AA318&lt;&gt;""),
    AND(AC318&lt;&gt;"NA",AC318&lt;&gt;"C",AC318&lt;&gt;"NC",AC318&lt;&gt;"SF",AC318&lt;&gt;"")
),"FALSO",
IF(AND(O318="NA",Q318="NA",S318="NA",U318="NA",W318="NA",Y318="NA",AA318="NA",AC318="NA"),"NA",
IF(OR(O318="NC",Q318="NC",S318="NC",U318="NC",W318="NC",Y318="NC",AA318="NC",AC318="NC",
       O318="SF",Q318="SF",S318="SF",U318="SF",W318="SF",Y318="SF",AA318="SF",AC318="SF"),"NC",
IF(SUM(IF(O318="C",1,0),IF(Q318="C",1,0),IF(S318="C",1,0),IF(U318="C",1,0),IF(W318="C",1,0),IF(Y318="C",1,0),IF(AA318="C",1,0),IF(AC318="C",1,0))=1,"C","C")))))</f>
        <v>C</v>
      </c>
      <c r="AG318" s="93" t="str">
        <f>IF(AND(AE318="C",AF318="C"),"UTILIZOU O PDA CORRETAMENTE",IF(AND(AE318="C",AF318="NC"),"UTILIZOU O PDA CORRETAMENTE. NÃO HÁ FOTOS DE TODAS AS ETAPAS",IF(AND(AE318="NC",AF318="NC"),"NÃO UTILIZOU O PDA",IF(AND(AE318="NA",AF318="NA"),"NÃO AVALIADO POR FALHA DE SINCRONISMO"))))</f>
        <v>UTILIZOU O PDA CORRETAMENTE</v>
      </c>
      <c r="AH318" s="9" t="s">
        <v>39</v>
      </c>
      <c r="AI318" s="149" t="str">
        <f>E318</f>
        <v>SÃO PAULO</v>
      </c>
      <c r="AJ318" s="150" t="s">
        <v>6</v>
      </c>
    </row>
    <row r="319" spans="1:36" ht="30" customHeight="1">
      <c r="A319" s="162" t="s">
        <v>201</v>
      </c>
      <c r="B319" s="176">
        <v>2619162548</v>
      </c>
      <c r="C319" s="176" t="s">
        <v>139</v>
      </c>
      <c r="D319" s="176" t="s">
        <v>68</v>
      </c>
      <c r="E319" s="176" t="s">
        <v>5</v>
      </c>
      <c r="F319" s="176" t="s">
        <v>1301</v>
      </c>
      <c r="G319" s="176">
        <v>466</v>
      </c>
      <c r="H319" s="176"/>
      <c r="I319" s="176" t="s">
        <v>316</v>
      </c>
      <c r="J319" s="176" t="s">
        <v>2150</v>
      </c>
      <c r="K319" s="176" t="s">
        <v>2167</v>
      </c>
      <c r="L319" s="204">
        <v>46158.375</v>
      </c>
      <c r="M319" s="204">
        <v>46158.395833333336</v>
      </c>
      <c r="N319" s="176" t="s">
        <v>2151</v>
      </c>
      <c r="O319" s="155" t="s">
        <v>62</v>
      </c>
      <c r="P319" s="90"/>
      <c r="Q319" s="144" t="s">
        <v>62</v>
      </c>
      <c r="R319" s="90"/>
      <c r="S319" s="144" t="s">
        <v>62</v>
      </c>
      <c r="T319" s="90"/>
      <c r="U319" s="144" t="s">
        <v>62</v>
      </c>
      <c r="V319" s="90"/>
      <c r="W319" s="144" t="s">
        <v>62</v>
      </c>
      <c r="X319" s="90"/>
      <c r="Y319" s="144" t="s">
        <v>62</v>
      </c>
      <c r="Z319" s="90"/>
      <c r="AA319" s="144" t="s">
        <v>62</v>
      </c>
      <c r="AB319" s="62"/>
      <c r="AC319" s="144" t="s">
        <v>62</v>
      </c>
      <c r="AD319" s="62"/>
      <c r="AE319" s="144" t="s">
        <v>62</v>
      </c>
      <c r="AF319" s="196" t="str">
        <f>IF(AND(O319="",Q319="",S319="",U319="",W319="",Y319="",AA319="",AC319=""),"",
IF(OR(    AND(O319&lt;&gt;"NA",O319&lt;&gt;"C",O319&lt;&gt;"NC",O319&lt;&gt;"SF",O319&lt;&gt;""),
    AND(Q319&lt;&gt;"NA",Q319&lt;&gt;"C",Q319&lt;&gt;"NC",Q319&lt;&gt;"SF",Q319&lt;&gt;""),
    AND(S319&lt;&gt;"NA",S319&lt;&gt;"C",S319&lt;&gt;"NC",S319&lt;&gt;"SF",S319&lt;&gt;""),
    AND(U319&lt;&gt;"NA",U319&lt;&gt;"C",U319&lt;&gt;"NC",U319&lt;&gt;"SF",U319&lt;&gt;""),
    AND(W319&lt;&gt;"NA",W319&lt;&gt;"C",W319&lt;&gt;"NC",W319&lt;&gt;"SF",W319&lt;&gt;""),
    AND(Y319&lt;&gt;"NA",Y319&lt;&gt;"C",Y319&lt;&gt;"NC",Y319&lt;&gt;"SF",Y319&lt;&gt;""),
    AND(AA319&lt;&gt;"NA",AA319&lt;&gt;"C",AA319&lt;&gt;"NC",AA319&lt;&gt;"SF",AA319&lt;&gt;""),
    AND(AC319&lt;&gt;"NA",AC319&lt;&gt;"C",AC319&lt;&gt;"NC",AC319&lt;&gt;"SF",AC319&lt;&gt;"")
),"FALSO",
IF(AND(O319="NA",Q319="NA",S319="NA",U319="NA",W319="NA",Y319="NA",AA319="NA",AC319="NA"),"NA",
IF(OR(O319="NC",Q319="NC",S319="NC",U319="NC",W319="NC",Y319="NC",AA319="NC",AC319="NC",
       O319="SF",Q319="SF",S319="SF",U319="SF",W319="SF",Y319="SF",AA319="SF",AC319="SF"),"NC",
IF(SUM(IF(O319="C",1,0),IF(Q319="C",1,0),IF(S319="C",1,0),IF(U319="C",1,0),IF(W319="C",1,0),IF(Y319="C",1,0),IF(AA319="C",1,0),IF(AC319="C",1,0))=1,"C","C")))))</f>
        <v>NA</v>
      </c>
      <c r="AG319" s="93" t="str">
        <f>IF(AND(AE319="C",AF319="C"),"UTILIZOU O PDA CORRETAMENTE",IF(AND(AE319="C",AF319="NC"),"UTILIZOU O PDA CORRETAMENTE. NÃO HÁ FOTOS DE TODAS AS ETAPAS",IF(AND(AE319="NC",AF319="NC"),"NÃO UTILIZOU O PDA",IF(AND(AE319="NA",AF319="NA"),"NÃO AVALIADO POR FALHA DE SINCRONISMO"))))</f>
        <v>NÃO AVALIADO POR FALHA DE SINCRONISMO</v>
      </c>
      <c r="AH319" s="9"/>
      <c r="AI319" s="149" t="str">
        <f>E319</f>
        <v>SÃO PAULO</v>
      </c>
      <c r="AJ319" s="150" t="s">
        <v>6</v>
      </c>
    </row>
    <row r="320" spans="1:36" ht="30" customHeight="1">
      <c r="A320" s="162" t="s">
        <v>201</v>
      </c>
      <c r="B320" s="176">
        <v>2620183593</v>
      </c>
      <c r="C320" s="176" t="s">
        <v>141</v>
      </c>
      <c r="D320" s="176" t="s">
        <v>68</v>
      </c>
      <c r="E320" s="176" t="s">
        <v>5</v>
      </c>
      <c r="F320" s="176" t="s">
        <v>437</v>
      </c>
      <c r="G320" s="176">
        <v>265</v>
      </c>
      <c r="H320" s="176"/>
      <c r="I320" s="176" t="s">
        <v>401</v>
      </c>
      <c r="J320" s="176" t="s">
        <v>2150</v>
      </c>
      <c r="K320" s="176"/>
      <c r="L320" s="204">
        <v>46157.456250000003</v>
      </c>
      <c r="M320" s="204">
        <v>46157.493750000001</v>
      </c>
      <c r="N320" s="176" t="s">
        <v>2156</v>
      </c>
      <c r="O320" s="155" t="s">
        <v>207</v>
      </c>
      <c r="P320" s="90"/>
      <c r="Q320" s="144" t="s">
        <v>207</v>
      </c>
      <c r="R320" s="90"/>
      <c r="S320" s="144" t="s">
        <v>207</v>
      </c>
      <c r="T320" s="90"/>
      <c r="U320" s="144" t="s">
        <v>207</v>
      </c>
      <c r="V320" s="90"/>
      <c r="W320" s="144" t="s">
        <v>207</v>
      </c>
      <c r="X320" s="90"/>
      <c r="Y320" s="144" t="s">
        <v>207</v>
      </c>
      <c r="Z320" s="90"/>
      <c r="AA320" s="144" t="s">
        <v>207</v>
      </c>
      <c r="AB320" s="62"/>
      <c r="AC320" s="144" t="s">
        <v>207</v>
      </c>
      <c r="AD320" s="62"/>
      <c r="AE320" s="144" t="s">
        <v>207</v>
      </c>
      <c r="AF320" s="196" t="str">
        <f>IF(AND(O320="",Q320="",S320="",U320="",W320="",Y320="",AA320="",AC320=""),"",
IF(OR(    AND(O320&lt;&gt;"NA",O320&lt;&gt;"C",O320&lt;&gt;"NC",O320&lt;&gt;"SF",O320&lt;&gt;""),
    AND(Q320&lt;&gt;"NA",Q320&lt;&gt;"C",Q320&lt;&gt;"NC",Q320&lt;&gt;"SF",Q320&lt;&gt;""),
    AND(S320&lt;&gt;"NA",S320&lt;&gt;"C",S320&lt;&gt;"NC",S320&lt;&gt;"SF",S320&lt;&gt;""),
    AND(U320&lt;&gt;"NA",U320&lt;&gt;"C",U320&lt;&gt;"NC",U320&lt;&gt;"SF",U320&lt;&gt;""),
    AND(W320&lt;&gt;"NA",W320&lt;&gt;"C",W320&lt;&gt;"NC",W320&lt;&gt;"SF",W320&lt;&gt;""),
    AND(Y320&lt;&gt;"NA",Y320&lt;&gt;"C",Y320&lt;&gt;"NC",Y320&lt;&gt;"SF",Y320&lt;&gt;""),
    AND(AA320&lt;&gt;"NA",AA320&lt;&gt;"C",AA320&lt;&gt;"NC",AA320&lt;&gt;"SF",AA320&lt;&gt;""),
    AND(AC320&lt;&gt;"NA",AC320&lt;&gt;"C",AC320&lt;&gt;"NC",AC320&lt;&gt;"SF",AC320&lt;&gt;"")
),"FALSO",
IF(AND(O320="NA",Q320="NA",S320="NA",U320="NA",W320="NA",Y320="NA",AA320="NA",AC320="NA"),"NA",
IF(OR(O320="NC",Q320="NC",S320="NC",U320="NC",W320="NC",Y320="NC",AA320="NC",AC320="NC",
       O320="SF",Q320="SF",S320="SF",U320="SF",W320="SF",Y320="SF",AA320="SF",AC320="SF"),"NC",
IF(SUM(IF(O320="C",1,0),IF(Q320="C",1,0),IF(S320="C",1,0),IF(U320="C",1,0),IF(W320="C",1,0),IF(Y320="C",1,0),IF(AA320="C",1,0),IF(AC320="C",1,0))=1,"C","C")))))</f>
        <v>C</v>
      </c>
      <c r="AG320" s="93" t="str">
        <f>IF(AND(AE320="C",AF320="C"),"UTILIZOU O PDA CORRETAMENTE",IF(AND(AE320="C",AF320="NC"),"UTILIZOU O PDA CORRETAMENTE. NÃO HÁ FOTOS DE TODAS AS ETAPAS",IF(AND(AE320="NC",AF320="NC"),"NÃO UTILIZOU O PDA",IF(AND(AE320="NA",AF320="NA"),"NÃO AVALIADO POR FALHA DE SINCRONISMO"))))</f>
        <v>UTILIZOU O PDA CORRETAMENTE</v>
      </c>
      <c r="AH320" s="9" t="s">
        <v>39</v>
      </c>
      <c r="AI320" s="149" t="str">
        <f>E320</f>
        <v>SÃO PAULO</v>
      </c>
      <c r="AJ320" s="150" t="s">
        <v>6</v>
      </c>
    </row>
    <row r="321" spans="1:36" ht="30" customHeight="1">
      <c r="A321" s="162" t="s">
        <v>201</v>
      </c>
      <c r="B321" s="176">
        <v>2693337697</v>
      </c>
      <c r="C321" s="176" t="s">
        <v>141</v>
      </c>
      <c r="D321" s="176" t="s">
        <v>68</v>
      </c>
      <c r="E321" s="176" t="s">
        <v>5</v>
      </c>
      <c r="F321" s="176" t="s">
        <v>437</v>
      </c>
      <c r="G321" s="176">
        <v>339</v>
      </c>
      <c r="H321" s="176" t="s">
        <v>374</v>
      </c>
      <c r="I321" s="176" t="s">
        <v>401</v>
      </c>
      <c r="J321" s="176" t="s">
        <v>2150</v>
      </c>
      <c r="K321" s="176"/>
      <c r="L321" s="204">
        <v>46158.445833333331</v>
      </c>
      <c r="M321" s="204">
        <v>46158.45208333333</v>
      </c>
      <c r="N321" s="176" t="s">
        <v>2156</v>
      </c>
      <c r="O321" s="155" t="s">
        <v>207</v>
      </c>
      <c r="P321" s="90"/>
      <c r="Q321" s="144" t="s">
        <v>207</v>
      </c>
      <c r="R321" s="90"/>
      <c r="S321" s="144" t="s">
        <v>207</v>
      </c>
      <c r="T321" s="90"/>
      <c r="U321" s="144" t="s">
        <v>207</v>
      </c>
      <c r="V321" s="90"/>
      <c r="W321" s="144" t="s">
        <v>207</v>
      </c>
      <c r="X321" s="90"/>
      <c r="Y321" s="144" t="s">
        <v>207</v>
      </c>
      <c r="Z321" s="90"/>
      <c r="AA321" s="144" t="s">
        <v>207</v>
      </c>
      <c r="AB321" s="62"/>
      <c r="AC321" s="144" t="s">
        <v>207</v>
      </c>
      <c r="AD321" s="62"/>
      <c r="AE321" s="144" t="s">
        <v>207</v>
      </c>
      <c r="AF321" s="196" t="str">
        <f>IF(AND(O321="",Q321="",S321="",U321="",W321="",Y321="",AA321="",AC321=""),"",
IF(OR(    AND(O321&lt;&gt;"NA",O321&lt;&gt;"C",O321&lt;&gt;"NC",O321&lt;&gt;"SF",O321&lt;&gt;""),
    AND(Q321&lt;&gt;"NA",Q321&lt;&gt;"C",Q321&lt;&gt;"NC",Q321&lt;&gt;"SF",Q321&lt;&gt;""),
    AND(S321&lt;&gt;"NA",S321&lt;&gt;"C",S321&lt;&gt;"NC",S321&lt;&gt;"SF",S321&lt;&gt;""),
    AND(U321&lt;&gt;"NA",U321&lt;&gt;"C",U321&lt;&gt;"NC",U321&lt;&gt;"SF",U321&lt;&gt;""),
    AND(W321&lt;&gt;"NA",W321&lt;&gt;"C",W321&lt;&gt;"NC",W321&lt;&gt;"SF",W321&lt;&gt;""),
    AND(Y321&lt;&gt;"NA",Y321&lt;&gt;"C",Y321&lt;&gt;"NC",Y321&lt;&gt;"SF",Y321&lt;&gt;""),
    AND(AA321&lt;&gt;"NA",AA321&lt;&gt;"C",AA321&lt;&gt;"NC",AA321&lt;&gt;"SF",AA321&lt;&gt;""),
    AND(AC321&lt;&gt;"NA",AC321&lt;&gt;"C",AC321&lt;&gt;"NC",AC321&lt;&gt;"SF",AC321&lt;&gt;"")
),"FALSO",
IF(AND(O321="NA",Q321="NA",S321="NA",U321="NA",W321="NA",Y321="NA",AA321="NA",AC321="NA"),"NA",
IF(OR(O321="NC",Q321="NC",S321="NC",U321="NC",W321="NC",Y321="NC",AA321="NC",AC321="NC",
       O321="SF",Q321="SF",S321="SF",U321="SF",W321="SF",Y321="SF",AA321="SF",AC321="SF"),"NC",
IF(SUM(IF(O321="C",1,0),IF(Q321="C",1,0),IF(S321="C",1,0),IF(U321="C",1,0),IF(W321="C",1,0),IF(Y321="C",1,0),IF(AA321="C",1,0),IF(AC321="C",1,0))=1,"C","C")))))</f>
        <v>C</v>
      </c>
      <c r="AG321" s="93" t="str">
        <f>IF(AND(AE321="C",AF321="C"),"UTILIZOU O PDA CORRETAMENTE",IF(AND(AE321="C",AF321="NC"),"UTILIZOU O PDA CORRETAMENTE. NÃO HÁ FOTOS DE TODAS AS ETAPAS",IF(AND(AE321="NC",AF321="NC"),"NÃO UTILIZOU O PDA",IF(AND(AE321="NA",AF321="NA"),"NÃO AVALIADO POR FALHA DE SINCRONISMO"))))</f>
        <v>UTILIZOU O PDA CORRETAMENTE</v>
      </c>
      <c r="AH321" s="9" t="s">
        <v>39</v>
      </c>
      <c r="AI321" s="149" t="str">
        <f>E321</f>
        <v>SÃO PAULO</v>
      </c>
      <c r="AJ321" s="150" t="s">
        <v>6</v>
      </c>
    </row>
    <row r="322" spans="1:36" ht="30" customHeight="1">
      <c r="A322" s="162" t="s">
        <v>201</v>
      </c>
      <c r="B322" s="176">
        <v>2693527976</v>
      </c>
      <c r="C322" s="176" t="s">
        <v>141</v>
      </c>
      <c r="D322" s="176" t="s">
        <v>68</v>
      </c>
      <c r="E322" s="176" t="s">
        <v>5</v>
      </c>
      <c r="F322" s="176" t="s">
        <v>435</v>
      </c>
      <c r="G322" s="176">
        <v>7</v>
      </c>
      <c r="H322" s="176" t="s">
        <v>203</v>
      </c>
      <c r="I322" s="176" t="s">
        <v>401</v>
      </c>
      <c r="J322" s="176" t="s">
        <v>2150</v>
      </c>
      <c r="K322" s="176"/>
      <c r="L322" s="204">
        <v>46161.565972222219</v>
      </c>
      <c r="M322" s="204">
        <v>46161.570833333331</v>
      </c>
      <c r="N322" s="176" t="s">
        <v>2156</v>
      </c>
      <c r="O322" s="155" t="s">
        <v>207</v>
      </c>
      <c r="P322" s="90"/>
      <c r="Q322" s="144" t="s">
        <v>207</v>
      </c>
      <c r="R322" s="90"/>
      <c r="S322" s="144" t="s">
        <v>207</v>
      </c>
      <c r="T322" s="90"/>
      <c r="U322" s="144" t="s">
        <v>207</v>
      </c>
      <c r="V322" s="90"/>
      <c r="W322" s="144" t="s">
        <v>207</v>
      </c>
      <c r="X322" s="90"/>
      <c r="Y322" s="144" t="s">
        <v>207</v>
      </c>
      <c r="Z322" s="90"/>
      <c r="AA322" s="144" t="s">
        <v>207</v>
      </c>
      <c r="AB322" s="62"/>
      <c r="AC322" s="144" t="s">
        <v>207</v>
      </c>
      <c r="AD322" s="62"/>
      <c r="AE322" s="144" t="s">
        <v>207</v>
      </c>
      <c r="AF322" s="196" t="str">
        <f>IF(AND(O322="",Q322="",S322="",U322="",W322="",Y322="",AA322="",AC322=""),"",
IF(OR(    AND(O322&lt;&gt;"NA",O322&lt;&gt;"C",O322&lt;&gt;"NC",O322&lt;&gt;"SF",O322&lt;&gt;""),
    AND(Q322&lt;&gt;"NA",Q322&lt;&gt;"C",Q322&lt;&gt;"NC",Q322&lt;&gt;"SF",Q322&lt;&gt;""),
    AND(S322&lt;&gt;"NA",S322&lt;&gt;"C",S322&lt;&gt;"NC",S322&lt;&gt;"SF",S322&lt;&gt;""),
    AND(U322&lt;&gt;"NA",U322&lt;&gt;"C",U322&lt;&gt;"NC",U322&lt;&gt;"SF",U322&lt;&gt;""),
    AND(W322&lt;&gt;"NA",W322&lt;&gt;"C",W322&lt;&gt;"NC",W322&lt;&gt;"SF",W322&lt;&gt;""),
    AND(Y322&lt;&gt;"NA",Y322&lt;&gt;"C",Y322&lt;&gt;"NC",Y322&lt;&gt;"SF",Y322&lt;&gt;""),
    AND(AA322&lt;&gt;"NA",AA322&lt;&gt;"C",AA322&lt;&gt;"NC",AA322&lt;&gt;"SF",AA322&lt;&gt;""),
    AND(AC322&lt;&gt;"NA",AC322&lt;&gt;"C",AC322&lt;&gt;"NC",AC322&lt;&gt;"SF",AC322&lt;&gt;"")
),"FALSO",
IF(AND(O322="NA",Q322="NA",S322="NA",U322="NA",W322="NA",Y322="NA",AA322="NA",AC322="NA"),"NA",
IF(OR(O322="NC",Q322="NC",S322="NC",U322="NC",W322="NC",Y322="NC",AA322="NC",AC322="NC",
       O322="SF",Q322="SF",S322="SF",U322="SF",W322="SF",Y322="SF",AA322="SF",AC322="SF"),"NC",
IF(SUM(IF(O322="C",1,0),IF(Q322="C",1,0),IF(S322="C",1,0),IF(U322="C",1,0),IF(W322="C",1,0),IF(Y322="C",1,0),IF(AA322="C",1,0),IF(AC322="C",1,0))=1,"C","C")))))</f>
        <v>C</v>
      </c>
      <c r="AG322" s="93" t="str">
        <f>IF(AND(AE322="C",AF322="C"),"UTILIZOU O PDA CORRETAMENTE",IF(AND(AE322="C",AF322="NC"),"UTILIZOU O PDA CORRETAMENTE. NÃO HÁ FOTOS DE TODAS AS ETAPAS",IF(AND(AE322="NC",AF322="NC"),"NÃO UTILIZOU O PDA",IF(AND(AE322="NA",AF322="NA"),"NÃO AVALIADO POR FALHA DE SINCRONISMO"))))</f>
        <v>UTILIZOU O PDA CORRETAMENTE</v>
      </c>
      <c r="AH322" s="9" t="s">
        <v>39</v>
      </c>
      <c r="AI322" s="149" t="str">
        <f>E322</f>
        <v>SÃO PAULO</v>
      </c>
      <c r="AJ322" s="150" t="s">
        <v>6</v>
      </c>
    </row>
    <row r="323" spans="1:36" ht="30" customHeight="1">
      <c r="A323" s="162" t="s">
        <v>201</v>
      </c>
      <c r="B323" s="176">
        <v>2621358024</v>
      </c>
      <c r="C323" s="176" t="s">
        <v>142</v>
      </c>
      <c r="D323" s="176" t="s">
        <v>68</v>
      </c>
      <c r="E323" s="176" t="s">
        <v>5</v>
      </c>
      <c r="F323" s="176" t="s">
        <v>435</v>
      </c>
      <c r="G323" s="176">
        <v>9</v>
      </c>
      <c r="H323" s="176" t="s">
        <v>203</v>
      </c>
      <c r="I323" s="176" t="s">
        <v>401</v>
      </c>
      <c r="J323" s="176" t="s">
        <v>2148</v>
      </c>
      <c r="K323" s="176"/>
      <c r="L323" s="204">
        <v>46163.602083333331</v>
      </c>
      <c r="M323" s="204">
        <v>46163.606249999997</v>
      </c>
      <c r="N323" s="176" t="s">
        <v>2156</v>
      </c>
      <c r="O323" s="155" t="s">
        <v>207</v>
      </c>
      <c r="P323" s="90"/>
      <c r="Q323" s="144" t="s">
        <v>207</v>
      </c>
      <c r="R323" s="90"/>
      <c r="S323" s="144" t="s">
        <v>207</v>
      </c>
      <c r="T323" s="90"/>
      <c r="U323" s="144" t="s">
        <v>207</v>
      </c>
      <c r="V323" s="90"/>
      <c r="W323" s="144" t="s">
        <v>207</v>
      </c>
      <c r="X323" s="90"/>
      <c r="Y323" s="144" t="s">
        <v>207</v>
      </c>
      <c r="Z323" s="90"/>
      <c r="AA323" s="144" t="s">
        <v>207</v>
      </c>
      <c r="AB323" s="62"/>
      <c r="AC323" s="144" t="s">
        <v>207</v>
      </c>
      <c r="AD323" s="62"/>
      <c r="AE323" s="144" t="s">
        <v>207</v>
      </c>
      <c r="AF323" s="196" t="str">
        <f>IF(AND(O323="",Q323="",S323="",U323="",W323="",Y323="",AA323="",AC323=""),"",
IF(OR(    AND(O323&lt;&gt;"NA",O323&lt;&gt;"C",O323&lt;&gt;"NC",O323&lt;&gt;"SF",O323&lt;&gt;""),
    AND(Q323&lt;&gt;"NA",Q323&lt;&gt;"C",Q323&lt;&gt;"NC",Q323&lt;&gt;"SF",Q323&lt;&gt;""),
    AND(S323&lt;&gt;"NA",S323&lt;&gt;"C",S323&lt;&gt;"NC",S323&lt;&gt;"SF",S323&lt;&gt;""),
    AND(U323&lt;&gt;"NA",U323&lt;&gt;"C",U323&lt;&gt;"NC",U323&lt;&gt;"SF",U323&lt;&gt;""),
    AND(W323&lt;&gt;"NA",W323&lt;&gt;"C",W323&lt;&gt;"NC",W323&lt;&gt;"SF",W323&lt;&gt;""),
    AND(Y323&lt;&gt;"NA",Y323&lt;&gt;"C",Y323&lt;&gt;"NC",Y323&lt;&gt;"SF",Y323&lt;&gt;""),
    AND(AA323&lt;&gt;"NA",AA323&lt;&gt;"C",AA323&lt;&gt;"NC",AA323&lt;&gt;"SF",AA323&lt;&gt;""),
    AND(AC323&lt;&gt;"NA",AC323&lt;&gt;"C",AC323&lt;&gt;"NC",AC323&lt;&gt;"SF",AC323&lt;&gt;"")
),"FALSO",
IF(AND(O323="NA",Q323="NA",S323="NA",U323="NA",W323="NA",Y323="NA",AA323="NA",AC323="NA"),"NA",
IF(OR(O323="NC",Q323="NC",S323="NC",U323="NC",W323="NC",Y323="NC",AA323="NC",AC323="NC",
       O323="SF",Q323="SF",S323="SF",U323="SF",W323="SF",Y323="SF",AA323="SF",AC323="SF"),"NC",
IF(SUM(IF(O323="C",1,0),IF(Q323="C",1,0),IF(S323="C",1,0),IF(U323="C",1,0),IF(W323="C",1,0),IF(Y323="C",1,0),IF(AA323="C",1,0),IF(AC323="C",1,0))=1,"C","C")))))</f>
        <v>C</v>
      </c>
      <c r="AG323" s="93" t="str">
        <f>IF(AND(AE323="C",AF323="C"),"UTILIZOU O PDA CORRETAMENTE",IF(AND(AE323="C",AF323="NC"),"UTILIZOU O PDA CORRETAMENTE. NÃO HÁ FOTOS DE TODAS AS ETAPAS",IF(AND(AE323="NC",AF323="NC"),"NÃO UTILIZOU O PDA",IF(AND(AE323="NA",AF323="NA"),"NÃO AVALIADO POR FALHA DE SINCRONISMO"))))</f>
        <v>UTILIZOU O PDA CORRETAMENTE</v>
      </c>
      <c r="AH323" s="9" t="s">
        <v>39</v>
      </c>
      <c r="AI323" s="149" t="str">
        <f>E323</f>
        <v>SÃO PAULO</v>
      </c>
      <c r="AJ323" s="150" t="s">
        <v>6</v>
      </c>
    </row>
    <row r="324" spans="1:36" ht="30" customHeight="1">
      <c r="A324" s="162" t="s">
        <v>201</v>
      </c>
      <c r="B324" s="176">
        <v>2620223931</v>
      </c>
      <c r="C324" s="176" t="s">
        <v>142</v>
      </c>
      <c r="D324" s="176" t="s">
        <v>68</v>
      </c>
      <c r="E324" s="176" t="s">
        <v>5</v>
      </c>
      <c r="F324" s="176" t="s">
        <v>1300</v>
      </c>
      <c r="G324" s="176">
        <v>182</v>
      </c>
      <c r="H324" s="176"/>
      <c r="I324" s="176" t="s">
        <v>272</v>
      </c>
      <c r="J324" s="176" t="s">
        <v>2148</v>
      </c>
      <c r="K324" s="176"/>
      <c r="L324" s="204">
        <v>46156.37222222222</v>
      </c>
      <c r="M324" s="204">
        <v>46156.405555555553</v>
      </c>
      <c r="N324" s="176" t="s">
        <v>2151</v>
      </c>
      <c r="O324" s="155" t="s">
        <v>207</v>
      </c>
      <c r="P324" s="90"/>
      <c r="Q324" s="144" t="s">
        <v>207</v>
      </c>
      <c r="R324" s="90"/>
      <c r="S324" s="144" t="s">
        <v>207</v>
      </c>
      <c r="T324" s="90"/>
      <c r="U324" s="144" t="s">
        <v>207</v>
      </c>
      <c r="V324" s="90"/>
      <c r="W324" s="144" t="s">
        <v>207</v>
      </c>
      <c r="X324" s="90"/>
      <c r="Y324" s="144" t="s">
        <v>207</v>
      </c>
      <c r="Z324" s="90"/>
      <c r="AA324" s="144" t="s">
        <v>207</v>
      </c>
      <c r="AB324" s="62"/>
      <c r="AC324" s="144" t="s">
        <v>231</v>
      </c>
      <c r="AD324" s="62" t="s">
        <v>388</v>
      </c>
      <c r="AE324" s="144" t="s">
        <v>207</v>
      </c>
      <c r="AF324" s="196" t="str">
        <f>IF(AND(O324="",Q324="",S324="",U324="",W324="",Y324="",AA324="",AC324=""),"",
IF(OR(    AND(O324&lt;&gt;"NA",O324&lt;&gt;"C",O324&lt;&gt;"NC",O324&lt;&gt;"SF",O324&lt;&gt;""),
    AND(Q324&lt;&gt;"NA",Q324&lt;&gt;"C",Q324&lt;&gt;"NC",Q324&lt;&gt;"SF",Q324&lt;&gt;""),
    AND(S324&lt;&gt;"NA",S324&lt;&gt;"C",S324&lt;&gt;"NC",S324&lt;&gt;"SF",S324&lt;&gt;""),
    AND(U324&lt;&gt;"NA",U324&lt;&gt;"C",U324&lt;&gt;"NC",U324&lt;&gt;"SF",U324&lt;&gt;""),
    AND(W324&lt;&gt;"NA",W324&lt;&gt;"C",W324&lt;&gt;"NC",W324&lt;&gt;"SF",W324&lt;&gt;""),
    AND(Y324&lt;&gt;"NA",Y324&lt;&gt;"C",Y324&lt;&gt;"NC",Y324&lt;&gt;"SF",Y324&lt;&gt;""),
    AND(AA324&lt;&gt;"NA",AA324&lt;&gt;"C",AA324&lt;&gt;"NC",AA324&lt;&gt;"SF",AA324&lt;&gt;""),
    AND(AC324&lt;&gt;"NA",AC324&lt;&gt;"C",AC324&lt;&gt;"NC",AC324&lt;&gt;"SF",AC324&lt;&gt;"")
),"FALSO",
IF(AND(O324="NA",Q324="NA",S324="NA",U324="NA",W324="NA",Y324="NA",AA324="NA",AC324="NA"),"NA",
IF(OR(O324="NC",Q324="NC",S324="NC",U324="NC",W324="NC",Y324="NC",AA324="NC",AC324="NC",
       O324="SF",Q324="SF",S324="SF",U324="SF",W324="SF",Y324="SF",AA324="SF",AC324="SF"),"NC",
IF(SUM(IF(O324="C",1,0),IF(Q324="C",1,0),IF(S324="C",1,0),IF(U324="C",1,0),IF(W324="C",1,0),IF(Y324="C",1,0),IF(AA324="C",1,0),IF(AC324="C",1,0))=1,"C","C")))))</f>
        <v>NC</v>
      </c>
      <c r="AG324" s="93" t="str">
        <f>IF(AND(AE324="C",AF324="C"),"UTILIZOU O PDA CORRETAMENTE",IF(AND(AE324="C",AF324="NC"),"UTILIZOU O PDA CORRETAMENTE. NÃO HÁ FOTOS DE TODAS AS ETAPAS",IF(AND(AE324="NC",AF324="NC"),"NÃO UTILIZOU O PDA",IF(AND(AE324="NA",AF324="NA"),"NÃO AVALIADO POR FALHA DE SINCRONISMO"))))</f>
        <v>UTILIZOU O PDA CORRETAMENTE. NÃO HÁ FOTOS DE TODAS AS ETAPAS</v>
      </c>
      <c r="AH324" s="9" t="s">
        <v>60</v>
      </c>
      <c r="AI324" s="149" t="str">
        <f>E324</f>
        <v>SÃO PAULO</v>
      </c>
      <c r="AJ324" s="150" t="s">
        <v>6</v>
      </c>
    </row>
    <row r="325" spans="1:36" ht="30" customHeight="1">
      <c r="A325" s="162" t="s">
        <v>201</v>
      </c>
      <c r="B325" s="176">
        <v>2621685511</v>
      </c>
      <c r="C325" s="176" t="s">
        <v>142</v>
      </c>
      <c r="D325" s="176" t="s">
        <v>68</v>
      </c>
      <c r="E325" s="176" t="s">
        <v>5</v>
      </c>
      <c r="F325" s="176" t="s">
        <v>896</v>
      </c>
      <c r="G325" s="176">
        <v>446</v>
      </c>
      <c r="H325" s="176" t="s">
        <v>203</v>
      </c>
      <c r="I325" s="176" t="s">
        <v>254</v>
      </c>
      <c r="J325" s="176" t="s">
        <v>2148</v>
      </c>
      <c r="K325" s="176" t="s">
        <v>217</v>
      </c>
      <c r="L325" s="204">
        <v>46167.496527777781</v>
      </c>
      <c r="M325" s="204">
        <v>46167.507638888892</v>
      </c>
      <c r="N325" s="176" t="s">
        <v>2149</v>
      </c>
      <c r="O325" s="155" t="s">
        <v>207</v>
      </c>
      <c r="P325" s="90"/>
      <c r="Q325" s="144" t="s">
        <v>207</v>
      </c>
      <c r="R325" s="90"/>
      <c r="S325" s="144" t="s">
        <v>207</v>
      </c>
      <c r="T325" s="90"/>
      <c r="U325" s="144" t="s">
        <v>207</v>
      </c>
      <c r="V325" s="90"/>
      <c r="W325" s="144" t="s">
        <v>207</v>
      </c>
      <c r="X325" s="90"/>
      <c r="Y325" s="144" t="s">
        <v>207</v>
      </c>
      <c r="Z325" s="90"/>
      <c r="AA325" s="144" t="s">
        <v>230</v>
      </c>
      <c r="AB325" s="62"/>
      <c r="AC325" s="144" t="s">
        <v>207</v>
      </c>
      <c r="AD325" s="62"/>
      <c r="AE325" s="144" t="s">
        <v>207</v>
      </c>
      <c r="AF325" s="196" t="str">
        <f>IF(AND(O325="",Q325="",S325="",U325="",W325="",Y325="",AA325="",AC325=""),"",
IF(OR(    AND(O325&lt;&gt;"NA",O325&lt;&gt;"C",O325&lt;&gt;"NC",O325&lt;&gt;"SF",O325&lt;&gt;""),
    AND(Q325&lt;&gt;"NA",Q325&lt;&gt;"C",Q325&lt;&gt;"NC",Q325&lt;&gt;"SF",Q325&lt;&gt;""),
    AND(S325&lt;&gt;"NA",S325&lt;&gt;"C",S325&lt;&gt;"NC",S325&lt;&gt;"SF",S325&lt;&gt;""),
    AND(U325&lt;&gt;"NA",U325&lt;&gt;"C",U325&lt;&gt;"NC",U325&lt;&gt;"SF",U325&lt;&gt;""),
    AND(W325&lt;&gt;"NA",W325&lt;&gt;"C",W325&lt;&gt;"NC",W325&lt;&gt;"SF",W325&lt;&gt;""),
    AND(Y325&lt;&gt;"NA",Y325&lt;&gt;"C",Y325&lt;&gt;"NC",Y325&lt;&gt;"SF",Y325&lt;&gt;""),
    AND(AA325&lt;&gt;"NA",AA325&lt;&gt;"C",AA325&lt;&gt;"NC",AA325&lt;&gt;"SF",AA325&lt;&gt;""),
    AND(AC325&lt;&gt;"NA",AC325&lt;&gt;"C",AC325&lt;&gt;"NC",AC325&lt;&gt;"SF",AC325&lt;&gt;"")
),"FALSO",
IF(AND(O325="NA",Q325="NA",S325="NA",U325="NA",W325="NA",Y325="NA",AA325="NA",AC325="NA"),"NA",
IF(OR(O325="NC",Q325="NC",S325="NC",U325="NC",W325="NC",Y325="NC",AA325="NC",AC325="NC",
       O325="SF",Q325="SF",S325="SF",U325="SF",W325="SF",Y325="SF",AA325="SF",AC325="SF"),"NC",
IF(SUM(IF(O325="C",1,0),IF(Q325="C",1,0),IF(S325="C",1,0),IF(U325="C",1,0),IF(W325="C",1,0),IF(Y325="C",1,0),IF(AA325="C",1,0),IF(AC325="C",1,0))=1,"C","C")))))</f>
        <v>NC</v>
      </c>
      <c r="AG325" s="93" t="str">
        <f>IF(AND(AE325="C",AF325="C"),"UTILIZOU O PDA CORRETAMENTE",IF(AND(AE325="C",AF325="NC"),"UTILIZOU O PDA CORRETAMENTE. NÃO HÁ FOTOS DE TODAS AS ETAPAS",IF(AND(AE325="NC",AF325="NC"),"NÃO UTILIZOU O PDA",IF(AND(AE325="NA",AF325="NA"),"NÃO AVALIADO POR FALHA DE SINCRONISMO"))))</f>
        <v>UTILIZOU O PDA CORRETAMENTE. NÃO HÁ FOTOS DE TODAS AS ETAPAS</v>
      </c>
      <c r="AH325" s="9" t="s">
        <v>39</v>
      </c>
      <c r="AI325" s="149" t="str">
        <f>E325</f>
        <v>SÃO PAULO</v>
      </c>
      <c r="AJ325" s="150" t="s">
        <v>6</v>
      </c>
    </row>
    <row r="326" spans="1:36" ht="30" customHeight="1">
      <c r="A326" s="162" t="s">
        <v>201</v>
      </c>
      <c r="B326" s="176">
        <v>2621774802</v>
      </c>
      <c r="C326" s="176" t="s">
        <v>141</v>
      </c>
      <c r="D326" s="176" t="s">
        <v>68</v>
      </c>
      <c r="E326" s="176" t="s">
        <v>5</v>
      </c>
      <c r="F326" s="176" t="s">
        <v>1435</v>
      </c>
      <c r="G326" s="176">
        <v>140</v>
      </c>
      <c r="H326" s="176" t="s">
        <v>260</v>
      </c>
      <c r="I326" s="176" t="s">
        <v>559</v>
      </c>
      <c r="J326" s="176" t="s">
        <v>2150</v>
      </c>
      <c r="K326" s="176"/>
      <c r="L326" s="204">
        <v>46167.401388888888</v>
      </c>
      <c r="M326" s="204">
        <v>46167.425694444442</v>
      </c>
      <c r="N326" s="176" t="s">
        <v>2149</v>
      </c>
      <c r="O326" s="155" t="s">
        <v>207</v>
      </c>
      <c r="P326" s="90"/>
      <c r="Q326" s="144" t="s">
        <v>207</v>
      </c>
      <c r="R326" s="90"/>
      <c r="S326" s="144" t="s">
        <v>207</v>
      </c>
      <c r="T326" s="90"/>
      <c r="U326" s="144" t="s">
        <v>207</v>
      </c>
      <c r="V326" s="90"/>
      <c r="W326" s="144" t="s">
        <v>207</v>
      </c>
      <c r="X326" s="90"/>
      <c r="Y326" s="144" t="s">
        <v>207</v>
      </c>
      <c r="Z326" s="90"/>
      <c r="AA326" s="144" t="s">
        <v>207</v>
      </c>
      <c r="AB326" s="62"/>
      <c r="AC326" s="144" t="s">
        <v>231</v>
      </c>
      <c r="AD326" s="62" t="s">
        <v>2217</v>
      </c>
      <c r="AE326" s="144" t="s">
        <v>207</v>
      </c>
      <c r="AF326" s="196" t="str">
        <f>IF(AND(O326="",Q326="",S326="",U326="",W326="",Y326="",AA326="",AC326=""),"",
IF(OR(    AND(O326&lt;&gt;"NA",O326&lt;&gt;"C",O326&lt;&gt;"NC",O326&lt;&gt;"SF",O326&lt;&gt;""),
    AND(Q326&lt;&gt;"NA",Q326&lt;&gt;"C",Q326&lt;&gt;"NC",Q326&lt;&gt;"SF",Q326&lt;&gt;""),
    AND(S326&lt;&gt;"NA",S326&lt;&gt;"C",S326&lt;&gt;"NC",S326&lt;&gt;"SF",S326&lt;&gt;""),
    AND(U326&lt;&gt;"NA",U326&lt;&gt;"C",U326&lt;&gt;"NC",U326&lt;&gt;"SF",U326&lt;&gt;""),
    AND(W326&lt;&gt;"NA",W326&lt;&gt;"C",W326&lt;&gt;"NC",W326&lt;&gt;"SF",W326&lt;&gt;""),
    AND(Y326&lt;&gt;"NA",Y326&lt;&gt;"C",Y326&lt;&gt;"NC",Y326&lt;&gt;"SF",Y326&lt;&gt;""),
    AND(AA326&lt;&gt;"NA",AA326&lt;&gt;"C",AA326&lt;&gt;"NC",AA326&lt;&gt;"SF",AA326&lt;&gt;""),
    AND(AC326&lt;&gt;"NA",AC326&lt;&gt;"C",AC326&lt;&gt;"NC",AC326&lt;&gt;"SF",AC326&lt;&gt;"")
),"FALSO",
IF(AND(O326="NA",Q326="NA",S326="NA",U326="NA",W326="NA",Y326="NA",AA326="NA",AC326="NA"),"NA",
IF(OR(O326="NC",Q326="NC",S326="NC",U326="NC",W326="NC",Y326="NC",AA326="NC",AC326="NC",
       O326="SF",Q326="SF",S326="SF",U326="SF",W326="SF",Y326="SF",AA326="SF",AC326="SF"),"NC",
IF(SUM(IF(O326="C",1,0),IF(Q326="C",1,0),IF(S326="C",1,0),IF(U326="C",1,0),IF(W326="C",1,0),IF(Y326="C",1,0),IF(AA326="C",1,0),IF(AC326="C",1,0))=1,"C","C")))))</f>
        <v>NC</v>
      </c>
      <c r="AG326" s="93" t="str">
        <f>IF(AND(AE326="C",AF326="C"),"UTILIZOU O PDA CORRETAMENTE",IF(AND(AE326="C",AF326="NC"),"UTILIZOU O PDA CORRETAMENTE. NÃO HÁ FOTOS DE TODAS AS ETAPAS",IF(AND(AE326="NC",AF326="NC"),"NÃO UTILIZOU O PDA",IF(AND(AE326="NA",AF326="NA"),"NÃO AVALIADO POR FALHA DE SINCRONISMO"))))</f>
        <v>UTILIZOU O PDA CORRETAMENTE. NÃO HÁ FOTOS DE TODAS AS ETAPAS</v>
      </c>
      <c r="AH326" s="9" t="s">
        <v>60</v>
      </c>
      <c r="AI326" s="149" t="str">
        <f>E326</f>
        <v>SÃO PAULO</v>
      </c>
      <c r="AJ326" s="150" t="s">
        <v>6</v>
      </c>
    </row>
    <row r="327" spans="1:36" ht="30" customHeight="1">
      <c r="A327" s="162" t="s">
        <v>201</v>
      </c>
      <c r="B327" s="176">
        <v>2621692237</v>
      </c>
      <c r="C327" s="176" t="s">
        <v>142</v>
      </c>
      <c r="D327" s="176" t="s">
        <v>68</v>
      </c>
      <c r="E327" s="176" t="s">
        <v>5</v>
      </c>
      <c r="F327" s="176" t="s">
        <v>553</v>
      </c>
      <c r="G327" s="176">
        <v>93</v>
      </c>
      <c r="H327" s="176" t="s">
        <v>217</v>
      </c>
      <c r="I327" s="176" t="s">
        <v>241</v>
      </c>
      <c r="J327" s="176" t="s">
        <v>2148</v>
      </c>
      <c r="K327" s="176" t="s">
        <v>217</v>
      </c>
      <c r="L327" s="204">
        <v>46167.56527777778</v>
      </c>
      <c r="M327" s="204">
        <v>46167.574999999997</v>
      </c>
      <c r="N327" s="176" t="s">
        <v>2149</v>
      </c>
      <c r="O327" s="155" t="s">
        <v>207</v>
      </c>
      <c r="P327" s="90"/>
      <c r="Q327" s="144" t="s">
        <v>207</v>
      </c>
      <c r="R327" s="90"/>
      <c r="S327" s="144" t="s">
        <v>207</v>
      </c>
      <c r="T327" s="90"/>
      <c r="U327" s="144" t="s">
        <v>207</v>
      </c>
      <c r="V327" s="90"/>
      <c r="W327" s="144" t="s">
        <v>207</v>
      </c>
      <c r="X327" s="90"/>
      <c r="Y327" s="144" t="s">
        <v>207</v>
      </c>
      <c r="Z327" s="90"/>
      <c r="AA327" s="144" t="s">
        <v>207</v>
      </c>
      <c r="AB327" s="62"/>
      <c r="AC327" s="144" t="s">
        <v>207</v>
      </c>
      <c r="AD327" s="62"/>
      <c r="AE327" s="144" t="s">
        <v>207</v>
      </c>
      <c r="AF327" s="196" t="str">
        <f>IF(AND(O327="",Q327="",S327="",U327="",W327="",Y327="",AA327="",AC327=""),"",
IF(OR(    AND(O327&lt;&gt;"NA",O327&lt;&gt;"C",O327&lt;&gt;"NC",O327&lt;&gt;"SF",O327&lt;&gt;""),
    AND(Q327&lt;&gt;"NA",Q327&lt;&gt;"C",Q327&lt;&gt;"NC",Q327&lt;&gt;"SF",Q327&lt;&gt;""),
    AND(S327&lt;&gt;"NA",S327&lt;&gt;"C",S327&lt;&gt;"NC",S327&lt;&gt;"SF",S327&lt;&gt;""),
    AND(U327&lt;&gt;"NA",U327&lt;&gt;"C",U327&lt;&gt;"NC",U327&lt;&gt;"SF",U327&lt;&gt;""),
    AND(W327&lt;&gt;"NA",W327&lt;&gt;"C",W327&lt;&gt;"NC",W327&lt;&gt;"SF",W327&lt;&gt;""),
    AND(Y327&lt;&gt;"NA",Y327&lt;&gt;"C",Y327&lt;&gt;"NC",Y327&lt;&gt;"SF",Y327&lt;&gt;""),
    AND(AA327&lt;&gt;"NA",AA327&lt;&gt;"C",AA327&lt;&gt;"NC",AA327&lt;&gt;"SF",AA327&lt;&gt;""),
    AND(AC327&lt;&gt;"NA",AC327&lt;&gt;"C",AC327&lt;&gt;"NC",AC327&lt;&gt;"SF",AC327&lt;&gt;"")
),"FALSO",
IF(AND(O327="NA",Q327="NA",S327="NA",U327="NA",W327="NA",Y327="NA",AA327="NA",AC327="NA"),"NA",
IF(OR(O327="NC",Q327="NC",S327="NC",U327="NC",W327="NC",Y327="NC",AA327="NC",AC327="NC",
       O327="SF",Q327="SF",S327="SF",U327="SF",W327="SF",Y327="SF",AA327="SF",AC327="SF"),"NC",
IF(SUM(IF(O327="C",1,0),IF(Q327="C",1,0),IF(S327="C",1,0),IF(U327="C",1,0),IF(W327="C",1,0),IF(Y327="C",1,0),IF(AA327="C",1,0),IF(AC327="C",1,0))=1,"C","C")))))</f>
        <v>C</v>
      </c>
      <c r="AG327" s="93" t="str">
        <f>IF(AND(AE327="C",AF327="C"),"UTILIZOU O PDA CORRETAMENTE",IF(AND(AE327="C",AF327="NC"),"UTILIZOU O PDA CORRETAMENTE. NÃO HÁ FOTOS DE TODAS AS ETAPAS",IF(AND(AE327="NC",AF327="NC"),"NÃO UTILIZOU O PDA",IF(AND(AE327="NA",AF327="NA"),"NÃO AVALIADO POR FALHA DE SINCRONISMO"))))</f>
        <v>UTILIZOU O PDA CORRETAMENTE</v>
      </c>
      <c r="AH327" s="9" t="s">
        <v>39</v>
      </c>
      <c r="AI327" s="149" t="str">
        <f>E327</f>
        <v>SÃO PAULO</v>
      </c>
      <c r="AJ327" s="150" t="s">
        <v>6</v>
      </c>
    </row>
    <row r="328" spans="1:36" ht="30" customHeight="1">
      <c r="A328" s="162" t="s">
        <v>201</v>
      </c>
      <c r="B328" s="176">
        <v>2621831708</v>
      </c>
      <c r="C328" s="176" t="s">
        <v>142</v>
      </c>
      <c r="D328" s="176" t="s">
        <v>68</v>
      </c>
      <c r="E328" s="176" t="s">
        <v>5</v>
      </c>
      <c r="F328" s="176" t="s">
        <v>361</v>
      </c>
      <c r="G328" s="176">
        <v>533</v>
      </c>
      <c r="H328" s="176"/>
      <c r="I328" s="176" t="s">
        <v>283</v>
      </c>
      <c r="J328" s="176" t="s">
        <v>2148</v>
      </c>
      <c r="K328" s="176"/>
      <c r="L328" s="204">
        <v>46167.603472222225</v>
      </c>
      <c r="M328" s="204">
        <v>46167.627083333333</v>
      </c>
      <c r="N328" s="176" t="s">
        <v>2149</v>
      </c>
      <c r="O328" s="155" t="s">
        <v>207</v>
      </c>
      <c r="P328" s="90"/>
      <c r="Q328" s="144" t="s">
        <v>230</v>
      </c>
      <c r="R328" s="90"/>
      <c r="S328" s="144" t="s">
        <v>207</v>
      </c>
      <c r="T328" s="90"/>
      <c r="U328" s="144" t="s">
        <v>207</v>
      </c>
      <c r="V328" s="90"/>
      <c r="W328" s="144" t="s">
        <v>207</v>
      </c>
      <c r="X328" s="90"/>
      <c r="Y328" s="144" t="s">
        <v>207</v>
      </c>
      <c r="Z328" s="90"/>
      <c r="AA328" s="144" t="s">
        <v>207</v>
      </c>
      <c r="AB328" s="62"/>
      <c r="AC328" s="144" t="s">
        <v>207</v>
      </c>
      <c r="AD328" s="62"/>
      <c r="AE328" s="144" t="s">
        <v>207</v>
      </c>
      <c r="AF328" s="196" t="str">
        <f>IF(AND(O328="",Q328="",S328="",U328="",W328="",Y328="",AA328="",AC328=""),"",
IF(OR(    AND(O328&lt;&gt;"NA",O328&lt;&gt;"C",O328&lt;&gt;"NC",O328&lt;&gt;"SF",O328&lt;&gt;""),
    AND(Q328&lt;&gt;"NA",Q328&lt;&gt;"C",Q328&lt;&gt;"NC",Q328&lt;&gt;"SF",Q328&lt;&gt;""),
    AND(S328&lt;&gt;"NA",S328&lt;&gt;"C",S328&lt;&gt;"NC",S328&lt;&gt;"SF",S328&lt;&gt;""),
    AND(U328&lt;&gt;"NA",U328&lt;&gt;"C",U328&lt;&gt;"NC",U328&lt;&gt;"SF",U328&lt;&gt;""),
    AND(W328&lt;&gt;"NA",W328&lt;&gt;"C",W328&lt;&gt;"NC",W328&lt;&gt;"SF",W328&lt;&gt;""),
    AND(Y328&lt;&gt;"NA",Y328&lt;&gt;"C",Y328&lt;&gt;"NC",Y328&lt;&gt;"SF",Y328&lt;&gt;""),
    AND(AA328&lt;&gt;"NA",AA328&lt;&gt;"C",AA328&lt;&gt;"NC",AA328&lt;&gt;"SF",AA328&lt;&gt;""),
    AND(AC328&lt;&gt;"NA",AC328&lt;&gt;"C",AC328&lt;&gt;"NC",AC328&lt;&gt;"SF",AC328&lt;&gt;"")
),"FALSO",
IF(AND(O328="NA",Q328="NA",S328="NA",U328="NA",W328="NA",Y328="NA",AA328="NA",AC328="NA"),"NA",
IF(OR(O328="NC",Q328="NC",S328="NC",U328="NC",W328="NC",Y328="NC",AA328="NC",AC328="NC",
       O328="SF",Q328="SF",S328="SF",U328="SF",W328="SF",Y328="SF",AA328="SF",AC328="SF"),"NC",
IF(SUM(IF(O328="C",1,0),IF(Q328="C",1,0),IF(S328="C",1,0),IF(U328="C",1,0),IF(W328="C",1,0),IF(Y328="C",1,0),IF(AA328="C",1,0),IF(AC328="C",1,0))=1,"C","C")))))</f>
        <v>NC</v>
      </c>
      <c r="AG328" s="93" t="str">
        <f>IF(AND(AE328="C",AF328="C"),"UTILIZOU O PDA CORRETAMENTE",IF(AND(AE328="C",AF328="NC"),"UTILIZOU O PDA CORRETAMENTE. NÃO HÁ FOTOS DE TODAS AS ETAPAS",IF(AND(AE328="NC",AF328="NC"),"NÃO UTILIZOU O PDA",IF(AND(AE328="NA",AF328="NA"),"NÃO AVALIADO POR FALHA DE SINCRONISMO"))))</f>
        <v>UTILIZOU O PDA CORRETAMENTE. NÃO HÁ FOTOS DE TODAS AS ETAPAS</v>
      </c>
      <c r="AH328" s="9"/>
      <c r="AI328" s="149" t="str">
        <f>E328</f>
        <v>SÃO PAULO</v>
      </c>
      <c r="AJ328" s="150" t="s">
        <v>6</v>
      </c>
    </row>
    <row r="329" spans="1:36" ht="30" customHeight="1">
      <c r="A329" s="162" t="s">
        <v>201</v>
      </c>
      <c r="B329" s="176">
        <v>2621774777</v>
      </c>
      <c r="C329" s="176" t="s">
        <v>141</v>
      </c>
      <c r="D329" s="176" t="s">
        <v>68</v>
      </c>
      <c r="E329" s="176" t="s">
        <v>5</v>
      </c>
      <c r="F329" s="176" t="s">
        <v>1381</v>
      </c>
      <c r="G329" s="176">
        <v>401</v>
      </c>
      <c r="H329" s="176" t="s">
        <v>217</v>
      </c>
      <c r="I329" s="176" t="s">
        <v>245</v>
      </c>
      <c r="J329" s="176" t="s">
        <v>2150</v>
      </c>
      <c r="K329" s="176" t="s">
        <v>217</v>
      </c>
      <c r="L329" s="204">
        <v>46167.4375</v>
      </c>
      <c r="M329" s="204">
        <v>46167.472222222219</v>
      </c>
      <c r="N329" s="176" t="s">
        <v>2149</v>
      </c>
      <c r="O329" s="155" t="s">
        <v>207</v>
      </c>
      <c r="P329" s="90"/>
      <c r="Q329" s="144" t="s">
        <v>207</v>
      </c>
      <c r="R329" s="90"/>
      <c r="S329" s="144" t="s">
        <v>207</v>
      </c>
      <c r="T329" s="90"/>
      <c r="U329" s="144" t="s">
        <v>207</v>
      </c>
      <c r="V329" s="90"/>
      <c r="W329" s="144" t="s">
        <v>207</v>
      </c>
      <c r="X329" s="90"/>
      <c r="Y329" s="144" t="s">
        <v>207</v>
      </c>
      <c r="Z329" s="90"/>
      <c r="AA329" s="144" t="s">
        <v>207</v>
      </c>
      <c r="AB329" s="62"/>
      <c r="AC329" s="144" t="s">
        <v>207</v>
      </c>
      <c r="AD329" s="62"/>
      <c r="AE329" s="144" t="s">
        <v>207</v>
      </c>
      <c r="AF329" s="196" t="str">
        <f>IF(AND(O329="",Q329="",S329="",U329="",W329="",Y329="",AA329="",AC329=""),"",
IF(OR(    AND(O329&lt;&gt;"NA",O329&lt;&gt;"C",O329&lt;&gt;"NC",O329&lt;&gt;"SF",O329&lt;&gt;""),
    AND(Q329&lt;&gt;"NA",Q329&lt;&gt;"C",Q329&lt;&gt;"NC",Q329&lt;&gt;"SF",Q329&lt;&gt;""),
    AND(S329&lt;&gt;"NA",S329&lt;&gt;"C",S329&lt;&gt;"NC",S329&lt;&gt;"SF",S329&lt;&gt;""),
    AND(U329&lt;&gt;"NA",U329&lt;&gt;"C",U329&lt;&gt;"NC",U329&lt;&gt;"SF",U329&lt;&gt;""),
    AND(W329&lt;&gt;"NA",W329&lt;&gt;"C",W329&lt;&gt;"NC",W329&lt;&gt;"SF",W329&lt;&gt;""),
    AND(Y329&lt;&gt;"NA",Y329&lt;&gt;"C",Y329&lt;&gt;"NC",Y329&lt;&gt;"SF",Y329&lt;&gt;""),
    AND(AA329&lt;&gt;"NA",AA329&lt;&gt;"C",AA329&lt;&gt;"NC",AA329&lt;&gt;"SF",AA329&lt;&gt;""),
    AND(AC329&lt;&gt;"NA",AC329&lt;&gt;"C",AC329&lt;&gt;"NC",AC329&lt;&gt;"SF",AC329&lt;&gt;"")
),"FALSO",
IF(AND(O329="NA",Q329="NA",S329="NA",U329="NA",W329="NA",Y329="NA",AA329="NA",AC329="NA"),"NA",
IF(OR(O329="NC",Q329="NC",S329="NC",U329="NC",W329="NC",Y329="NC",AA329="NC",AC329="NC",
       O329="SF",Q329="SF",S329="SF",U329="SF",W329="SF",Y329="SF",AA329="SF",AC329="SF"),"NC",
IF(SUM(IF(O329="C",1,0),IF(Q329="C",1,0),IF(S329="C",1,0),IF(U329="C",1,0),IF(W329="C",1,0),IF(Y329="C",1,0),IF(AA329="C",1,0),IF(AC329="C",1,0))=1,"C","C")))))</f>
        <v>C</v>
      </c>
      <c r="AG329" s="93" t="str">
        <f>IF(AND(AE329="C",AF329="C"),"UTILIZOU O PDA CORRETAMENTE",IF(AND(AE329="C",AF329="NC"),"UTILIZOU O PDA CORRETAMENTE. NÃO HÁ FOTOS DE TODAS AS ETAPAS",IF(AND(AE329="NC",AF329="NC"),"NÃO UTILIZOU O PDA",IF(AND(AE329="NA",AF329="NA"),"NÃO AVALIADO POR FALHA DE SINCRONISMO"))))</f>
        <v>UTILIZOU O PDA CORRETAMENTE</v>
      </c>
      <c r="AH329" s="9" t="s">
        <v>60</v>
      </c>
      <c r="AI329" s="149" t="str">
        <f>E329</f>
        <v>SÃO PAULO</v>
      </c>
      <c r="AJ329" s="150" t="s">
        <v>6</v>
      </c>
    </row>
    <row r="330" spans="1:36" ht="30" customHeight="1">
      <c r="A330" s="162" t="s">
        <v>201</v>
      </c>
      <c r="B330" s="176">
        <v>2621771657</v>
      </c>
      <c r="C330" s="176" t="s">
        <v>141</v>
      </c>
      <c r="D330" s="176" t="s">
        <v>68</v>
      </c>
      <c r="E330" s="176" t="s">
        <v>5</v>
      </c>
      <c r="F330" s="176" t="s">
        <v>944</v>
      </c>
      <c r="G330" s="176">
        <v>167</v>
      </c>
      <c r="H330" s="176"/>
      <c r="I330" s="176" t="s">
        <v>316</v>
      </c>
      <c r="J330" s="176" t="s">
        <v>2150</v>
      </c>
      <c r="K330" s="176" t="s">
        <v>2158</v>
      </c>
      <c r="L330" s="204">
        <v>46167.375</v>
      </c>
      <c r="M330" s="204">
        <v>46167.385416666664</v>
      </c>
      <c r="N330" s="176" t="s">
        <v>2151</v>
      </c>
      <c r="O330" s="155" t="s">
        <v>62</v>
      </c>
      <c r="P330" s="90"/>
      <c r="Q330" s="144" t="s">
        <v>62</v>
      </c>
      <c r="R330" s="90"/>
      <c r="S330" s="144" t="s">
        <v>62</v>
      </c>
      <c r="T330" s="90"/>
      <c r="U330" s="144" t="s">
        <v>62</v>
      </c>
      <c r="V330" s="90"/>
      <c r="W330" s="144" t="s">
        <v>62</v>
      </c>
      <c r="X330" s="90"/>
      <c r="Y330" s="144" t="s">
        <v>62</v>
      </c>
      <c r="Z330" s="90"/>
      <c r="AA330" s="144" t="s">
        <v>62</v>
      </c>
      <c r="AB330" s="62"/>
      <c r="AC330" s="144" t="s">
        <v>62</v>
      </c>
      <c r="AD330" s="62"/>
      <c r="AE330" s="144" t="s">
        <v>62</v>
      </c>
      <c r="AF330" s="196" t="str">
        <f>IF(AND(O330="",Q330="",S330="",U330="",W330="",Y330="",AA330="",AC330=""),"",
IF(OR(    AND(O330&lt;&gt;"NA",O330&lt;&gt;"C",O330&lt;&gt;"NC",O330&lt;&gt;"SF",O330&lt;&gt;""),
    AND(Q330&lt;&gt;"NA",Q330&lt;&gt;"C",Q330&lt;&gt;"NC",Q330&lt;&gt;"SF",Q330&lt;&gt;""),
    AND(S330&lt;&gt;"NA",S330&lt;&gt;"C",S330&lt;&gt;"NC",S330&lt;&gt;"SF",S330&lt;&gt;""),
    AND(U330&lt;&gt;"NA",U330&lt;&gt;"C",U330&lt;&gt;"NC",U330&lt;&gt;"SF",U330&lt;&gt;""),
    AND(W330&lt;&gt;"NA",W330&lt;&gt;"C",W330&lt;&gt;"NC",W330&lt;&gt;"SF",W330&lt;&gt;""),
    AND(Y330&lt;&gt;"NA",Y330&lt;&gt;"C",Y330&lt;&gt;"NC",Y330&lt;&gt;"SF",Y330&lt;&gt;""),
    AND(AA330&lt;&gt;"NA",AA330&lt;&gt;"C",AA330&lt;&gt;"NC",AA330&lt;&gt;"SF",AA330&lt;&gt;""),
    AND(AC330&lt;&gt;"NA",AC330&lt;&gt;"C",AC330&lt;&gt;"NC",AC330&lt;&gt;"SF",AC330&lt;&gt;"")
),"FALSO",
IF(AND(O330="NA",Q330="NA",S330="NA",U330="NA",W330="NA",Y330="NA",AA330="NA",AC330="NA"),"NA",
IF(OR(O330="NC",Q330="NC",S330="NC",U330="NC",W330="NC",Y330="NC",AA330="NC",AC330="NC",
       O330="SF",Q330="SF",S330="SF",U330="SF",W330="SF",Y330="SF",AA330="SF",AC330="SF"),"NC",
IF(SUM(IF(O330="C",1,0),IF(Q330="C",1,0),IF(S330="C",1,0),IF(U330="C",1,0),IF(W330="C",1,0),IF(Y330="C",1,0),IF(AA330="C",1,0),IF(AC330="C",1,0))=1,"C","C")))))</f>
        <v>NA</v>
      </c>
      <c r="AG330" s="93" t="str">
        <f>IF(AND(AE330="C",AF330="C"),"UTILIZOU O PDA CORRETAMENTE",IF(AND(AE330="C",AF330="NC"),"UTILIZOU O PDA CORRETAMENTE. NÃO HÁ FOTOS DE TODAS AS ETAPAS",IF(AND(AE330="NC",AF330="NC"),"NÃO UTILIZOU O PDA",IF(AND(AE330="NA",AF330="NA"),"NÃO AVALIADO POR FALHA DE SINCRONISMO"))))</f>
        <v>NÃO AVALIADO POR FALHA DE SINCRONISMO</v>
      </c>
      <c r="AH330" s="9" t="s">
        <v>39</v>
      </c>
      <c r="AI330" s="149" t="str">
        <f>E330</f>
        <v>SÃO PAULO</v>
      </c>
      <c r="AJ330" s="150" t="s">
        <v>6</v>
      </c>
    </row>
    <row r="331" spans="1:36" ht="30" customHeight="1">
      <c r="A331" s="162" t="s">
        <v>201</v>
      </c>
      <c r="B331" s="176">
        <v>2694038006</v>
      </c>
      <c r="C331" s="176" t="s">
        <v>141</v>
      </c>
      <c r="D331" s="176" t="s">
        <v>68</v>
      </c>
      <c r="E331" s="176" t="s">
        <v>5</v>
      </c>
      <c r="F331" s="176" t="s">
        <v>948</v>
      </c>
      <c r="G331" s="176">
        <v>65</v>
      </c>
      <c r="H331" s="176" t="s">
        <v>217</v>
      </c>
      <c r="I331" s="176" t="s">
        <v>397</v>
      </c>
      <c r="J331" s="176" t="s">
        <v>2150</v>
      </c>
      <c r="K331" s="176" t="s">
        <v>2245</v>
      </c>
      <c r="L331" s="204">
        <v>46167.38958333333</v>
      </c>
      <c r="M331" s="204">
        <v>46167.4</v>
      </c>
      <c r="N331" s="176" t="s">
        <v>2151</v>
      </c>
      <c r="O331" s="155" t="s">
        <v>62</v>
      </c>
      <c r="P331" s="90"/>
      <c r="Q331" s="144" t="s">
        <v>62</v>
      </c>
      <c r="R331" s="90"/>
      <c r="S331" s="144" t="s">
        <v>62</v>
      </c>
      <c r="T331" s="90"/>
      <c r="U331" s="144" t="s">
        <v>62</v>
      </c>
      <c r="V331" s="90"/>
      <c r="W331" s="144" t="s">
        <v>62</v>
      </c>
      <c r="X331" s="90"/>
      <c r="Y331" s="144" t="s">
        <v>62</v>
      </c>
      <c r="Z331" s="90"/>
      <c r="AA331" s="144" t="s">
        <v>62</v>
      </c>
      <c r="AB331" s="62"/>
      <c r="AC331" s="144" t="s">
        <v>62</v>
      </c>
      <c r="AD331" s="62"/>
      <c r="AE331" s="144" t="s">
        <v>62</v>
      </c>
      <c r="AF331" s="196" t="str">
        <f>IF(AND(O331="",Q331="",S331="",U331="",W331="",Y331="",AA331="",AC331=""),"",
IF(OR(    AND(O331&lt;&gt;"NA",O331&lt;&gt;"C",O331&lt;&gt;"NC",O331&lt;&gt;"SF",O331&lt;&gt;""),
    AND(Q331&lt;&gt;"NA",Q331&lt;&gt;"C",Q331&lt;&gt;"NC",Q331&lt;&gt;"SF",Q331&lt;&gt;""),
    AND(S331&lt;&gt;"NA",S331&lt;&gt;"C",S331&lt;&gt;"NC",S331&lt;&gt;"SF",S331&lt;&gt;""),
    AND(U331&lt;&gt;"NA",U331&lt;&gt;"C",U331&lt;&gt;"NC",U331&lt;&gt;"SF",U331&lt;&gt;""),
    AND(W331&lt;&gt;"NA",W331&lt;&gt;"C",W331&lt;&gt;"NC",W331&lt;&gt;"SF",W331&lt;&gt;""),
    AND(Y331&lt;&gt;"NA",Y331&lt;&gt;"C",Y331&lt;&gt;"NC",Y331&lt;&gt;"SF",Y331&lt;&gt;""),
    AND(AA331&lt;&gt;"NA",AA331&lt;&gt;"C",AA331&lt;&gt;"NC",AA331&lt;&gt;"SF",AA331&lt;&gt;""),
    AND(AC331&lt;&gt;"NA",AC331&lt;&gt;"C",AC331&lt;&gt;"NC",AC331&lt;&gt;"SF",AC331&lt;&gt;"")
),"FALSO",
IF(AND(O331="NA",Q331="NA",S331="NA",U331="NA",W331="NA",Y331="NA",AA331="NA",AC331="NA"),"NA",
IF(OR(O331="NC",Q331="NC",S331="NC",U331="NC",W331="NC",Y331="NC",AA331="NC",AC331="NC",
       O331="SF",Q331="SF",S331="SF",U331="SF",W331="SF",Y331="SF",AA331="SF",AC331="SF"),"NC",
IF(SUM(IF(O331="C",1,0),IF(Q331="C",1,0),IF(S331="C",1,0),IF(U331="C",1,0),IF(W331="C",1,0),IF(Y331="C",1,0),IF(AA331="C",1,0),IF(AC331="C",1,0))=1,"C","C")))))</f>
        <v>NA</v>
      </c>
      <c r="AG331" s="93" t="str">
        <f>IF(AND(AE331="C",AF331="C"),"UTILIZOU O PDA CORRETAMENTE",IF(AND(AE331="C",AF331="NC"),"UTILIZOU O PDA CORRETAMENTE. NÃO HÁ FOTOS DE TODAS AS ETAPAS",IF(AND(AE331="NC",AF331="NC"),"NÃO UTILIZOU O PDA",IF(AND(AE331="NA",AF331="NA"),"NÃO AVALIADO POR FALHA DE SINCRONISMO"))))</f>
        <v>NÃO AVALIADO POR FALHA DE SINCRONISMO</v>
      </c>
      <c r="AH331" s="9"/>
      <c r="AI331" s="149" t="str">
        <f>E331</f>
        <v>SÃO PAULO</v>
      </c>
      <c r="AJ331" s="150" t="s">
        <v>6</v>
      </c>
    </row>
    <row r="332" spans="1:36" ht="30" customHeight="1">
      <c r="A332" s="162" t="s">
        <v>201</v>
      </c>
      <c r="B332" s="176">
        <v>2621835606</v>
      </c>
      <c r="C332" s="176" t="s">
        <v>141</v>
      </c>
      <c r="D332" s="176" t="s">
        <v>68</v>
      </c>
      <c r="E332" s="176" t="s">
        <v>5</v>
      </c>
      <c r="F332" s="176" t="s">
        <v>1809</v>
      </c>
      <c r="G332" s="176">
        <v>120</v>
      </c>
      <c r="H332" s="176"/>
      <c r="I332" s="176" t="s">
        <v>524</v>
      </c>
      <c r="J332" s="176" t="s">
        <v>2150</v>
      </c>
      <c r="K332" s="176" t="s">
        <v>2158</v>
      </c>
      <c r="L332" s="204">
        <v>46167.4</v>
      </c>
      <c r="M332" s="204">
        <v>46167.402083333334</v>
      </c>
      <c r="N332" s="176" t="s">
        <v>2151</v>
      </c>
      <c r="O332" s="155" t="s">
        <v>62</v>
      </c>
      <c r="P332" s="90"/>
      <c r="Q332" s="144" t="s">
        <v>62</v>
      </c>
      <c r="R332" s="90"/>
      <c r="S332" s="144" t="s">
        <v>62</v>
      </c>
      <c r="T332" s="90"/>
      <c r="U332" s="144" t="s">
        <v>62</v>
      </c>
      <c r="V332" s="90"/>
      <c r="W332" s="144" t="s">
        <v>62</v>
      </c>
      <c r="X332" s="90"/>
      <c r="Y332" s="144" t="s">
        <v>62</v>
      </c>
      <c r="Z332" s="90"/>
      <c r="AA332" s="144" t="s">
        <v>62</v>
      </c>
      <c r="AB332" s="62"/>
      <c r="AC332" s="144" t="s">
        <v>62</v>
      </c>
      <c r="AD332" s="62"/>
      <c r="AE332" s="144" t="s">
        <v>62</v>
      </c>
      <c r="AF332" s="196" t="str">
        <f>IF(AND(O332="",Q332="",S332="",U332="",W332="",Y332="",AA332="",AC332=""),"",
IF(OR(    AND(O332&lt;&gt;"NA",O332&lt;&gt;"C",O332&lt;&gt;"NC",O332&lt;&gt;"SF",O332&lt;&gt;""),
    AND(Q332&lt;&gt;"NA",Q332&lt;&gt;"C",Q332&lt;&gt;"NC",Q332&lt;&gt;"SF",Q332&lt;&gt;""),
    AND(S332&lt;&gt;"NA",S332&lt;&gt;"C",S332&lt;&gt;"NC",S332&lt;&gt;"SF",S332&lt;&gt;""),
    AND(U332&lt;&gt;"NA",U332&lt;&gt;"C",U332&lt;&gt;"NC",U332&lt;&gt;"SF",U332&lt;&gt;""),
    AND(W332&lt;&gt;"NA",W332&lt;&gt;"C",W332&lt;&gt;"NC",W332&lt;&gt;"SF",W332&lt;&gt;""),
    AND(Y332&lt;&gt;"NA",Y332&lt;&gt;"C",Y332&lt;&gt;"NC",Y332&lt;&gt;"SF",Y332&lt;&gt;""),
    AND(AA332&lt;&gt;"NA",AA332&lt;&gt;"C",AA332&lt;&gt;"NC",AA332&lt;&gt;"SF",AA332&lt;&gt;""),
    AND(AC332&lt;&gt;"NA",AC332&lt;&gt;"C",AC332&lt;&gt;"NC",AC332&lt;&gt;"SF",AC332&lt;&gt;"")
),"FALSO",
IF(AND(O332="NA",Q332="NA",S332="NA",U332="NA",W332="NA",Y332="NA",AA332="NA",AC332="NA"),"NA",
IF(OR(O332="NC",Q332="NC",S332="NC",U332="NC",W332="NC",Y332="NC",AA332="NC",AC332="NC",
       O332="SF",Q332="SF",S332="SF",U332="SF",W332="SF",Y332="SF",AA332="SF",AC332="SF"),"NC",
IF(SUM(IF(O332="C",1,0),IF(Q332="C",1,0),IF(S332="C",1,0),IF(U332="C",1,0),IF(W332="C",1,0),IF(Y332="C",1,0),IF(AA332="C",1,0),IF(AC332="C",1,0))=1,"C","C")))))</f>
        <v>NA</v>
      </c>
      <c r="AG332" s="93" t="str">
        <f>IF(AND(AE332="C",AF332="C"),"UTILIZOU O PDA CORRETAMENTE",IF(AND(AE332="C",AF332="NC"),"UTILIZOU O PDA CORRETAMENTE. NÃO HÁ FOTOS DE TODAS AS ETAPAS",IF(AND(AE332="NC",AF332="NC"),"NÃO UTILIZOU O PDA",IF(AND(AE332="NA",AF332="NA"),"NÃO AVALIADO POR FALHA DE SINCRONISMO"))))</f>
        <v>NÃO AVALIADO POR FALHA DE SINCRONISMO</v>
      </c>
      <c r="AH332" s="9"/>
      <c r="AI332" s="149" t="str">
        <f>E332</f>
        <v>SÃO PAULO</v>
      </c>
      <c r="AJ332" s="150" t="s">
        <v>6</v>
      </c>
    </row>
    <row r="333" spans="1:36" ht="30" customHeight="1">
      <c r="A333" s="162" t="s">
        <v>201</v>
      </c>
      <c r="B333" s="176">
        <v>2621831760</v>
      </c>
      <c r="C333" s="176" t="s">
        <v>141</v>
      </c>
      <c r="D333" s="176" t="s">
        <v>68</v>
      </c>
      <c r="E333" s="176" t="s">
        <v>5</v>
      </c>
      <c r="F333" s="176" t="s">
        <v>1440</v>
      </c>
      <c r="G333" s="176">
        <v>99</v>
      </c>
      <c r="H333" s="176" t="s">
        <v>217</v>
      </c>
      <c r="I333" s="176" t="s">
        <v>432</v>
      </c>
      <c r="J333" s="176" t="s">
        <v>2150</v>
      </c>
      <c r="K333" s="176" t="s">
        <v>2158</v>
      </c>
      <c r="L333" s="204">
        <v>46167.354166666664</v>
      </c>
      <c r="M333" s="204">
        <v>46167.36041666667</v>
      </c>
      <c r="N333" s="176" t="s">
        <v>2151</v>
      </c>
      <c r="O333" s="155" t="s">
        <v>62</v>
      </c>
      <c r="P333" s="90"/>
      <c r="Q333" s="144" t="s">
        <v>62</v>
      </c>
      <c r="R333" s="90"/>
      <c r="S333" s="144" t="s">
        <v>62</v>
      </c>
      <c r="T333" s="90"/>
      <c r="U333" s="144" t="s">
        <v>62</v>
      </c>
      <c r="V333" s="90"/>
      <c r="W333" s="144" t="s">
        <v>62</v>
      </c>
      <c r="X333" s="90"/>
      <c r="Y333" s="144" t="s">
        <v>62</v>
      </c>
      <c r="Z333" s="90"/>
      <c r="AA333" s="144" t="s">
        <v>62</v>
      </c>
      <c r="AB333" s="62"/>
      <c r="AC333" s="144" t="s">
        <v>62</v>
      </c>
      <c r="AD333" s="62"/>
      <c r="AE333" s="144" t="s">
        <v>62</v>
      </c>
      <c r="AF333" s="196" t="str">
        <f>IF(AND(O333="",Q333="",S333="",U333="",W333="",Y333="",AA333="",AC333=""),"",
IF(OR(    AND(O333&lt;&gt;"NA",O333&lt;&gt;"C",O333&lt;&gt;"NC",O333&lt;&gt;"SF",O333&lt;&gt;""),
    AND(Q333&lt;&gt;"NA",Q333&lt;&gt;"C",Q333&lt;&gt;"NC",Q333&lt;&gt;"SF",Q333&lt;&gt;""),
    AND(S333&lt;&gt;"NA",S333&lt;&gt;"C",S333&lt;&gt;"NC",S333&lt;&gt;"SF",S333&lt;&gt;""),
    AND(U333&lt;&gt;"NA",U333&lt;&gt;"C",U333&lt;&gt;"NC",U333&lt;&gt;"SF",U333&lt;&gt;""),
    AND(W333&lt;&gt;"NA",W333&lt;&gt;"C",W333&lt;&gt;"NC",W333&lt;&gt;"SF",W333&lt;&gt;""),
    AND(Y333&lt;&gt;"NA",Y333&lt;&gt;"C",Y333&lt;&gt;"NC",Y333&lt;&gt;"SF",Y333&lt;&gt;""),
    AND(AA333&lt;&gt;"NA",AA333&lt;&gt;"C",AA333&lt;&gt;"NC",AA333&lt;&gt;"SF",AA333&lt;&gt;""),
    AND(AC333&lt;&gt;"NA",AC333&lt;&gt;"C",AC333&lt;&gt;"NC",AC333&lt;&gt;"SF",AC333&lt;&gt;"")
),"FALSO",
IF(AND(O333="NA",Q333="NA",S333="NA",U333="NA",W333="NA",Y333="NA",AA333="NA",AC333="NA"),"NA",
IF(OR(O333="NC",Q333="NC",S333="NC",U333="NC",W333="NC",Y333="NC",AA333="NC",AC333="NC",
       O333="SF",Q333="SF",S333="SF",U333="SF",W333="SF",Y333="SF",AA333="SF",AC333="SF"),"NC",
IF(SUM(IF(O333="C",1,0),IF(Q333="C",1,0),IF(S333="C",1,0),IF(U333="C",1,0),IF(W333="C",1,0),IF(Y333="C",1,0),IF(AA333="C",1,0),IF(AC333="C",1,0))=1,"C","C")))))</f>
        <v>NA</v>
      </c>
      <c r="AG333" s="93" t="str">
        <f>IF(AND(AE333="C",AF333="C"),"UTILIZOU O PDA CORRETAMENTE",IF(AND(AE333="C",AF333="NC"),"UTILIZOU O PDA CORRETAMENTE. NÃO HÁ FOTOS DE TODAS AS ETAPAS",IF(AND(AE333="NC",AF333="NC"),"NÃO UTILIZOU O PDA",IF(AND(AE333="NA",AF333="NA"),"NÃO AVALIADO POR FALHA DE SINCRONISMO"))))</f>
        <v>NÃO AVALIADO POR FALHA DE SINCRONISMO</v>
      </c>
      <c r="AH333" s="9"/>
      <c r="AI333" s="149" t="str">
        <f>E333</f>
        <v>SÃO PAULO</v>
      </c>
      <c r="AJ333" s="150" t="s">
        <v>6</v>
      </c>
    </row>
    <row r="334" spans="1:36" ht="30" customHeight="1">
      <c r="A334" s="162" t="s">
        <v>201</v>
      </c>
      <c r="B334" s="176">
        <v>2621676686</v>
      </c>
      <c r="C334" s="176" t="s">
        <v>141</v>
      </c>
      <c r="D334" s="176" t="s">
        <v>68</v>
      </c>
      <c r="E334" s="176" t="s">
        <v>5</v>
      </c>
      <c r="F334" s="176" t="s">
        <v>958</v>
      </c>
      <c r="G334" s="176">
        <v>263</v>
      </c>
      <c r="H334" s="176"/>
      <c r="I334" s="176" t="s">
        <v>432</v>
      </c>
      <c r="J334" s="176" t="s">
        <v>2150</v>
      </c>
      <c r="K334" s="176" t="s">
        <v>2158</v>
      </c>
      <c r="L334" s="204">
        <v>46167.351388888892</v>
      </c>
      <c r="M334" s="204">
        <v>46167.35833333333</v>
      </c>
      <c r="N334" s="176" t="s">
        <v>2151</v>
      </c>
      <c r="O334" s="155" t="s">
        <v>62</v>
      </c>
      <c r="P334" s="90"/>
      <c r="Q334" s="144" t="s">
        <v>62</v>
      </c>
      <c r="R334" s="90"/>
      <c r="S334" s="144" t="s">
        <v>62</v>
      </c>
      <c r="T334" s="90"/>
      <c r="U334" s="144" t="s">
        <v>62</v>
      </c>
      <c r="V334" s="90"/>
      <c r="W334" s="144" t="s">
        <v>62</v>
      </c>
      <c r="X334" s="90"/>
      <c r="Y334" s="144" t="s">
        <v>62</v>
      </c>
      <c r="Z334" s="90"/>
      <c r="AA334" s="144" t="s">
        <v>62</v>
      </c>
      <c r="AB334" s="62"/>
      <c r="AC334" s="144" t="s">
        <v>62</v>
      </c>
      <c r="AD334" s="62"/>
      <c r="AE334" s="144" t="s">
        <v>62</v>
      </c>
      <c r="AF334" s="196" t="str">
        <f>IF(AND(O334="",Q334="",S334="",U334="",W334="",Y334="",AA334="",AC334=""),"",
IF(OR(    AND(O334&lt;&gt;"NA",O334&lt;&gt;"C",O334&lt;&gt;"NC",O334&lt;&gt;"SF",O334&lt;&gt;""),
    AND(Q334&lt;&gt;"NA",Q334&lt;&gt;"C",Q334&lt;&gt;"NC",Q334&lt;&gt;"SF",Q334&lt;&gt;""),
    AND(S334&lt;&gt;"NA",S334&lt;&gt;"C",S334&lt;&gt;"NC",S334&lt;&gt;"SF",S334&lt;&gt;""),
    AND(U334&lt;&gt;"NA",U334&lt;&gt;"C",U334&lt;&gt;"NC",U334&lt;&gt;"SF",U334&lt;&gt;""),
    AND(W334&lt;&gt;"NA",W334&lt;&gt;"C",W334&lt;&gt;"NC",W334&lt;&gt;"SF",W334&lt;&gt;""),
    AND(Y334&lt;&gt;"NA",Y334&lt;&gt;"C",Y334&lt;&gt;"NC",Y334&lt;&gt;"SF",Y334&lt;&gt;""),
    AND(AA334&lt;&gt;"NA",AA334&lt;&gt;"C",AA334&lt;&gt;"NC",AA334&lt;&gt;"SF",AA334&lt;&gt;""),
    AND(AC334&lt;&gt;"NA",AC334&lt;&gt;"C",AC334&lt;&gt;"NC",AC334&lt;&gt;"SF",AC334&lt;&gt;"")
),"FALSO",
IF(AND(O334="NA",Q334="NA",S334="NA",U334="NA",W334="NA",Y334="NA",AA334="NA",AC334="NA"),"NA",
IF(OR(O334="NC",Q334="NC",S334="NC",U334="NC",W334="NC",Y334="NC",AA334="NC",AC334="NC",
       O334="SF",Q334="SF",S334="SF",U334="SF",W334="SF",Y334="SF",AA334="SF",AC334="SF"),"NC",
IF(SUM(IF(O334="C",1,0),IF(Q334="C",1,0),IF(S334="C",1,0),IF(U334="C",1,0),IF(W334="C",1,0),IF(Y334="C",1,0),IF(AA334="C",1,0),IF(AC334="C",1,0))=1,"C","C")))))</f>
        <v>NA</v>
      </c>
      <c r="AG334" s="93" t="str">
        <f>IF(AND(AE334="C",AF334="C"),"UTILIZOU O PDA CORRETAMENTE",IF(AND(AE334="C",AF334="NC"),"UTILIZOU O PDA CORRETAMENTE. NÃO HÁ FOTOS DE TODAS AS ETAPAS",IF(AND(AE334="NC",AF334="NC"),"NÃO UTILIZOU O PDA",IF(AND(AE334="NA",AF334="NA"),"NÃO AVALIADO POR FALHA DE SINCRONISMO"))))</f>
        <v>NÃO AVALIADO POR FALHA DE SINCRONISMO</v>
      </c>
      <c r="AH334" s="9"/>
      <c r="AI334" s="149" t="str">
        <f>E334</f>
        <v>SÃO PAULO</v>
      </c>
      <c r="AJ334" s="150" t="s">
        <v>6</v>
      </c>
    </row>
    <row r="335" spans="1:36" ht="30" customHeight="1">
      <c r="A335" s="162" t="s">
        <v>201</v>
      </c>
      <c r="B335" s="176">
        <v>2621676085</v>
      </c>
      <c r="C335" s="176" t="s">
        <v>142</v>
      </c>
      <c r="D335" s="176" t="s">
        <v>68</v>
      </c>
      <c r="E335" s="176" t="s">
        <v>5</v>
      </c>
      <c r="F335" s="176" t="s">
        <v>756</v>
      </c>
      <c r="G335" s="176">
        <v>211</v>
      </c>
      <c r="H335" s="176" t="s">
        <v>203</v>
      </c>
      <c r="I335" s="176" t="s">
        <v>261</v>
      </c>
      <c r="J335" s="176" t="s">
        <v>2148</v>
      </c>
      <c r="K335" s="176" t="s">
        <v>217</v>
      </c>
      <c r="L335" s="204">
        <v>46167.513888888891</v>
      </c>
      <c r="M335" s="204">
        <v>46167.520833333336</v>
      </c>
      <c r="N335" s="176" t="s">
        <v>2156</v>
      </c>
      <c r="O335" s="155" t="s">
        <v>207</v>
      </c>
      <c r="P335" s="90"/>
      <c r="Q335" s="144" t="s">
        <v>207</v>
      </c>
      <c r="R335" s="90"/>
      <c r="S335" s="144" t="s">
        <v>207</v>
      </c>
      <c r="T335" s="90"/>
      <c r="U335" s="144" t="s">
        <v>207</v>
      </c>
      <c r="V335" s="90"/>
      <c r="W335" s="144" t="s">
        <v>207</v>
      </c>
      <c r="X335" s="90"/>
      <c r="Y335" s="144" t="s">
        <v>207</v>
      </c>
      <c r="Z335" s="90"/>
      <c r="AA335" s="144" t="s">
        <v>207</v>
      </c>
      <c r="AB335" s="62"/>
      <c r="AC335" s="144" t="s">
        <v>207</v>
      </c>
      <c r="AD335" s="62"/>
      <c r="AE335" s="144" t="s">
        <v>207</v>
      </c>
      <c r="AF335" s="196" t="str">
        <f>IF(AND(O335="",Q335="",S335="",U335="",W335="",Y335="",AA335="",AC335=""),"",
IF(OR(    AND(O335&lt;&gt;"NA",O335&lt;&gt;"C",O335&lt;&gt;"NC",O335&lt;&gt;"SF",O335&lt;&gt;""),
    AND(Q335&lt;&gt;"NA",Q335&lt;&gt;"C",Q335&lt;&gt;"NC",Q335&lt;&gt;"SF",Q335&lt;&gt;""),
    AND(S335&lt;&gt;"NA",S335&lt;&gt;"C",S335&lt;&gt;"NC",S335&lt;&gt;"SF",S335&lt;&gt;""),
    AND(U335&lt;&gt;"NA",U335&lt;&gt;"C",U335&lt;&gt;"NC",U335&lt;&gt;"SF",U335&lt;&gt;""),
    AND(W335&lt;&gt;"NA",W335&lt;&gt;"C",W335&lt;&gt;"NC",W335&lt;&gt;"SF",W335&lt;&gt;""),
    AND(Y335&lt;&gt;"NA",Y335&lt;&gt;"C",Y335&lt;&gt;"NC",Y335&lt;&gt;"SF",Y335&lt;&gt;""),
    AND(AA335&lt;&gt;"NA",AA335&lt;&gt;"C",AA335&lt;&gt;"NC",AA335&lt;&gt;"SF",AA335&lt;&gt;""),
    AND(AC335&lt;&gt;"NA",AC335&lt;&gt;"C",AC335&lt;&gt;"NC",AC335&lt;&gt;"SF",AC335&lt;&gt;"")
),"FALSO",
IF(AND(O335="NA",Q335="NA",S335="NA",U335="NA",W335="NA",Y335="NA",AA335="NA",AC335="NA"),"NA",
IF(OR(O335="NC",Q335="NC",S335="NC",U335="NC",W335="NC",Y335="NC",AA335="NC",AC335="NC",
       O335="SF",Q335="SF",S335="SF",U335="SF",W335="SF",Y335="SF",AA335="SF",AC335="SF"),"NC",
IF(SUM(IF(O335="C",1,0),IF(Q335="C",1,0),IF(S335="C",1,0),IF(U335="C",1,0),IF(W335="C",1,0),IF(Y335="C",1,0),IF(AA335="C",1,0),IF(AC335="C",1,0))=1,"C","C")))))</f>
        <v>C</v>
      </c>
      <c r="AG335" s="93" t="str">
        <f>IF(AND(AE335="C",AF335="C"),"UTILIZOU O PDA CORRETAMENTE",IF(AND(AE335="C",AF335="NC"),"UTILIZOU O PDA CORRETAMENTE. NÃO HÁ FOTOS DE TODAS AS ETAPAS",IF(AND(AE335="NC",AF335="NC"),"NÃO UTILIZOU O PDA",IF(AND(AE335="NA",AF335="NA"),"NÃO AVALIADO POR FALHA DE SINCRONISMO"))))</f>
        <v>UTILIZOU O PDA CORRETAMENTE</v>
      </c>
      <c r="AH335" s="9" t="s">
        <v>39</v>
      </c>
      <c r="AI335" s="149" t="str">
        <f>E335</f>
        <v>SÃO PAULO</v>
      </c>
      <c r="AJ335" s="150" t="s">
        <v>6</v>
      </c>
    </row>
    <row r="336" spans="1:36" ht="30" customHeight="1">
      <c r="A336" s="162" t="s">
        <v>201</v>
      </c>
      <c r="B336" s="176">
        <v>2621102227</v>
      </c>
      <c r="C336" s="176" t="s">
        <v>141</v>
      </c>
      <c r="D336" s="176" t="s">
        <v>68</v>
      </c>
      <c r="E336" s="176" t="s">
        <v>5</v>
      </c>
      <c r="F336" s="176" t="s">
        <v>1434</v>
      </c>
      <c r="G336" s="176">
        <v>101</v>
      </c>
      <c r="H336" s="176"/>
      <c r="I336" s="176" t="s">
        <v>325</v>
      </c>
      <c r="J336" s="176" t="s">
        <v>2150</v>
      </c>
      <c r="K336" s="176" t="s">
        <v>2246</v>
      </c>
      <c r="L336" s="204">
        <v>46167.603472222225</v>
      </c>
      <c r="M336" s="204">
        <v>46167.613888888889</v>
      </c>
      <c r="N336" s="176" t="s">
        <v>2156</v>
      </c>
      <c r="O336" s="155" t="s">
        <v>207</v>
      </c>
      <c r="P336" s="90"/>
      <c r="Q336" s="144" t="s">
        <v>207</v>
      </c>
      <c r="R336" s="90"/>
      <c r="S336" s="144" t="s">
        <v>207</v>
      </c>
      <c r="T336" s="90"/>
      <c r="U336" s="144" t="s">
        <v>207</v>
      </c>
      <c r="V336" s="90"/>
      <c r="W336" s="144" t="s">
        <v>207</v>
      </c>
      <c r="X336" s="90"/>
      <c r="Y336" s="144" t="s">
        <v>207</v>
      </c>
      <c r="Z336" s="90"/>
      <c r="AA336" s="144" t="s">
        <v>207</v>
      </c>
      <c r="AB336" s="62"/>
      <c r="AC336" s="144" t="s">
        <v>207</v>
      </c>
      <c r="AD336" s="62"/>
      <c r="AE336" s="144" t="s">
        <v>207</v>
      </c>
      <c r="AF336" s="196" t="str">
        <f>IF(AND(O336="",Q336="",S336="",U336="",W336="",Y336="",AA336="",AC336=""),"",
IF(OR(    AND(O336&lt;&gt;"NA",O336&lt;&gt;"C",O336&lt;&gt;"NC",O336&lt;&gt;"SF",O336&lt;&gt;""),
    AND(Q336&lt;&gt;"NA",Q336&lt;&gt;"C",Q336&lt;&gt;"NC",Q336&lt;&gt;"SF",Q336&lt;&gt;""),
    AND(S336&lt;&gt;"NA",S336&lt;&gt;"C",S336&lt;&gt;"NC",S336&lt;&gt;"SF",S336&lt;&gt;""),
    AND(U336&lt;&gt;"NA",U336&lt;&gt;"C",U336&lt;&gt;"NC",U336&lt;&gt;"SF",U336&lt;&gt;""),
    AND(W336&lt;&gt;"NA",W336&lt;&gt;"C",W336&lt;&gt;"NC",W336&lt;&gt;"SF",W336&lt;&gt;""),
    AND(Y336&lt;&gt;"NA",Y336&lt;&gt;"C",Y336&lt;&gt;"NC",Y336&lt;&gt;"SF",Y336&lt;&gt;""),
    AND(AA336&lt;&gt;"NA",AA336&lt;&gt;"C",AA336&lt;&gt;"NC",AA336&lt;&gt;"SF",AA336&lt;&gt;""),
    AND(AC336&lt;&gt;"NA",AC336&lt;&gt;"C",AC336&lt;&gt;"NC",AC336&lt;&gt;"SF",AC336&lt;&gt;"")
),"FALSO",
IF(AND(O336="NA",Q336="NA",S336="NA",U336="NA",W336="NA",Y336="NA",AA336="NA",AC336="NA"),"NA",
IF(OR(O336="NC",Q336="NC",S336="NC",U336="NC",W336="NC",Y336="NC",AA336="NC",AC336="NC",
       O336="SF",Q336="SF",S336="SF",U336="SF",W336="SF",Y336="SF",AA336="SF",AC336="SF"),"NC",
IF(SUM(IF(O336="C",1,0),IF(Q336="C",1,0),IF(S336="C",1,0),IF(U336="C",1,0),IF(W336="C",1,0),IF(Y336="C",1,0),IF(AA336="C",1,0),IF(AC336="C",1,0))=1,"C","C")))))</f>
        <v>C</v>
      </c>
      <c r="AG336" s="93" t="str">
        <f>IF(AND(AE336="C",AF336="C"),"UTILIZOU O PDA CORRETAMENTE",IF(AND(AE336="C",AF336="NC"),"UTILIZOU O PDA CORRETAMENTE. NÃO HÁ FOTOS DE TODAS AS ETAPAS",IF(AND(AE336="NC",AF336="NC"),"NÃO UTILIZOU O PDA",IF(AND(AE336="NA",AF336="NA"),"NÃO AVALIADO POR FALHA DE SINCRONISMO"))))</f>
        <v>UTILIZOU O PDA CORRETAMENTE</v>
      </c>
      <c r="AH336" s="9" t="s">
        <v>60</v>
      </c>
      <c r="AI336" s="149" t="str">
        <f>E336</f>
        <v>SÃO PAULO</v>
      </c>
      <c r="AJ336" s="150" t="s">
        <v>6</v>
      </c>
    </row>
    <row r="337" spans="1:36" ht="30" customHeight="1">
      <c r="A337" s="162" t="s">
        <v>201</v>
      </c>
      <c r="B337" s="176">
        <v>2621831795</v>
      </c>
      <c r="C337" s="176" t="s">
        <v>141</v>
      </c>
      <c r="D337" s="176" t="s">
        <v>68</v>
      </c>
      <c r="E337" s="176" t="s">
        <v>5</v>
      </c>
      <c r="F337" s="176" t="s">
        <v>1442</v>
      </c>
      <c r="G337" s="176">
        <v>14</v>
      </c>
      <c r="H337" s="176" t="s">
        <v>217</v>
      </c>
      <c r="I337" s="176" t="s">
        <v>390</v>
      </c>
      <c r="J337" s="176" t="s">
        <v>2150</v>
      </c>
      <c r="K337" s="176" t="s">
        <v>217</v>
      </c>
      <c r="L337" s="204">
        <v>46167.470138888886</v>
      </c>
      <c r="M337" s="204">
        <v>46167.476388888892</v>
      </c>
      <c r="N337" s="176" t="s">
        <v>2156</v>
      </c>
      <c r="O337" s="155" t="s">
        <v>207</v>
      </c>
      <c r="P337" s="90"/>
      <c r="Q337" s="144" t="s">
        <v>207</v>
      </c>
      <c r="R337" s="90"/>
      <c r="S337" s="144" t="s">
        <v>207</v>
      </c>
      <c r="T337" s="90"/>
      <c r="U337" s="144" t="s">
        <v>207</v>
      </c>
      <c r="V337" s="90"/>
      <c r="W337" s="144" t="s">
        <v>207</v>
      </c>
      <c r="X337" s="90"/>
      <c r="Y337" s="144" t="s">
        <v>207</v>
      </c>
      <c r="Z337" s="90"/>
      <c r="AA337" s="144" t="s">
        <v>207</v>
      </c>
      <c r="AB337" s="62"/>
      <c r="AC337" s="144" t="s">
        <v>207</v>
      </c>
      <c r="AD337" s="62"/>
      <c r="AE337" s="144" t="s">
        <v>207</v>
      </c>
      <c r="AF337" s="196" t="str">
        <f>IF(AND(O337="",Q337="",S337="",U337="",W337="",Y337="",AA337="",AC337=""),"",
IF(OR(    AND(O337&lt;&gt;"NA",O337&lt;&gt;"C",O337&lt;&gt;"NC",O337&lt;&gt;"SF",O337&lt;&gt;""),
    AND(Q337&lt;&gt;"NA",Q337&lt;&gt;"C",Q337&lt;&gt;"NC",Q337&lt;&gt;"SF",Q337&lt;&gt;""),
    AND(S337&lt;&gt;"NA",S337&lt;&gt;"C",S337&lt;&gt;"NC",S337&lt;&gt;"SF",S337&lt;&gt;""),
    AND(U337&lt;&gt;"NA",U337&lt;&gt;"C",U337&lt;&gt;"NC",U337&lt;&gt;"SF",U337&lt;&gt;""),
    AND(W337&lt;&gt;"NA",W337&lt;&gt;"C",W337&lt;&gt;"NC",W337&lt;&gt;"SF",W337&lt;&gt;""),
    AND(Y337&lt;&gt;"NA",Y337&lt;&gt;"C",Y337&lt;&gt;"NC",Y337&lt;&gt;"SF",Y337&lt;&gt;""),
    AND(AA337&lt;&gt;"NA",AA337&lt;&gt;"C",AA337&lt;&gt;"NC",AA337&lt;&gt;"SF",AA337&lt;&gt;""),
    AND(AC337&lt;&gt;"NA",AC337&lt;&gt;"C",AC337&lt;&gt;"NC",AC337&lt;&gt;"SF",AC337&lt;&gt;"")
),"FALSO",
IF(AND(O337="NA",Q337="NA",S337="NA",U337="NA",W337="NA",Y337="NA",AA337="NA",AC337="NA"),"NA",
IF(OR(O337="NC",Q337="NC",S337="NC",U337="NC",W337="NC",Y337="NC",AA337="NC",AC337="NC",
       O337="SF",Q337="SF",S337="SF",U337="SF",W337="SF",Y337="SF",AA337="SF",AC337="SF"),"NC",
IF(SUM(IF(O337="C",1,0),IF(Q337="C",1,0),IF(S337="C",1,0),IF(U337="C",1,0),IF(W337="C",1,0),IF(Y337="C",1,0),IF(AA337="C",1,0),IF(AC337="C",1,0))=1,"C","C")))))</f>
        <v>C</v>
      </c>
      <c r="AG337" s="93" t="str">
        <f>IF(AND(AE337="C",AF337="C"),"UTILIZOU O PDA CORRETAMENTE",IF(AND(AE337="C",AF337="NC"),"UTILIZOU O PDA CORRETAMENTE. NÃO HÁ FOTOS DE TODAS AS ETAPAS",IF(AND(AE337="NC",AF337="NC"),"NÃO UTILIZOU O PDA",IF(AND(AE337="NA",AF337="NA"),"NÃO AVALIADO POR FALHA DE SINCRONISMO"))))</f>
        <v>UTILIZOU O PDA CORRETAMENTE</v>
      </c>
      <c r="AH337" s="9" t="s">
        <v>60</v>
      </c>
      <c r="AI337" s="149" t="str">
        <f>E337</f>
        <v>SÃO PAULO</v>
      </c>
      <c r="AJ337" s="150" t="s">
        <v>6</v>
      </c>
    </row>
    <row r="338" spans="1:36" ht="30" customHeight="1">
      <c r="A338" s="162" t="s">
        <v>201</v>
      </c>
      <c r="B338" s="176">
        <v>2621676006</v>
      </c>
      <c r="C338" s="176" t="s">
        <v>142</v>
      </c>
      <c r="D338" s="176" t="s">
        <v>68</v>
      </c>
      <c r="E338" s="176" t="s">
        <v>5</v>
      </c>
      <c r="F338" s="176" t="s">
        <v>756</v>
      </c>
      <c r="G338" s="176">
        <v>201</v>
      </c>
      <c r="H338" s="176" t="s">
        <v>304</v>
      </c>
      <c r="I338" s="176" t="s">
        <v>261</v>
      </c>
      <c r="J338" s="176" t="s">
        <v>2148</v>
      </c>
      <c r="K338" s="176" t="s">
        <v>2203</v>
      </c>
      <c r="L338" s="204">
        <v>46167.522916666669</v>
      </c>
      <c r="M338" s="204">
        <v>46167.52847222222</v>
      </c>
      <c r="N338" s="176" t="s">
        <v>2156</v>
      </c>
      <c r="O338" s="155" t="s">
        <v>207</v>
      </c>
      <c r="P338" s="90"/>
      <c r="Q338" s="144" t="s">
        <v>207</v>
      </c>
      <c r="R338" s="90"/>
      <c r="S338" s="144" t="s">
        <v>207</v>
      </c>
      <c r="T338" s="90"/>
      <c r="U338" s="144" t="s">
        <v>207</v>
      </c>
      <c r="V338" s="90"/>
      <c r="W338" s="144" t="s">
        <v>207</v>
      </c>
      <c r="X338" s="90"/>
      <c r="Y338" s="144" t="s">
        <v>207</v>
      </c>
      <c r="Z338" s="90"/>
      <c r="AA338" s="144" t="s">
        <v>207</v>
      </c>
      <c r="AB338" s="62"/>
      <c r="AC338" s="144" t="s">
        <v>207</v>
      </c>
      <c r="AD338" s="62"/>
      <c r="AE338" s="144" t="s">
        <v>207</v>
      </c>
      <c r="AF338" s="196" t="str">
        <f>IF(AND(O338="",Q338="",S338="",U338="",W338="",Y338="",AA338="",AC338=""),"",
IF(OR(    AND(O338&lt;&gt;"NA",O338&lt;&gt;"C",O338&lt;&gt;"NC",O338&lt;&gt;"SF",O338&lt;&gt;""),
    AND(Q338&lt;&gt;"NA",Q338&lt;&gt;"C",Q338&lt;&gt;"NC",Q338&lt;&gt;"SF",Q338&lt;&gt;""),
    AND(S338&lt;&gt;"NA",S338&lt;&gt;"C",S338&lt;&gt;"NC",S338&lt;&gt;"SF",S338&lt;&gt;""),
    AND(U338&lt;&gt;"NA",U338&lt;&gt;"C",U338&lt;&gt;"NC",U338&lt;&gt;"SF",U338&lt;&gt;""),
    AND(W338&lt;&gt;"NA",W338&lt;&gt;"C",W338&lt;&gt;"NC",W338&lt;&gt;"SF",W338&lt;&gt;""),
    AND(Y338&lt;&gt;"NA",Y338&lt;&gt;"C",Y338&lt;&gt;"NC",Y338&lt;&gt;"SF",Y338&lt;&gt;""),
    AND(AA338&lt;&gt;"NA",AA338&lt;&gt;"C",AA338&lt;&gt;"NC",AA338&lt;&gt;"SF",AA338&lt;&gt;""),
    AND(AC338&lt;&gt;"NA",AC338&lt;&gt;"C",AC338&lt;&gt;"NC",AC338&lt;&gt;"SF",AC338&lt;&gt;"")
),"FALSO",
IF(AND(O338="NA",Q338="NA",S338="NA",U338="NA",W338="NA",Y338="NA",AA338="NA",AC338="NA"),"NA",
IF(OR(O338="NC",Q338="NC",S338="NC",U338="NC",W338="NC",Y338="NC",AA338="NC",AC338="NC",
       O338="SF",Q338="SF",S338="SF",U338="SF",W338="SF",Y338="SF",AA338="SF",AC338="SF"),"NC",
IF(SUM(IF(O338="C",1,0),IF(Q338="C",1,0),IF(S338="C",1,0),IF(U338="C",1,0),IF(W338="C",1,0),IF(Y338="C",1,0),IF(AA338="C",1,0),IF(AC338="C",1,0))=1,"C","C")))))</f>
        <v>C</v>
      </c>
      <c r="AG338" s="93" t="str">
        <f>IF(AND(AE338="C",AF338="C"),"UTILIZOU O PDA CORRETAMENTE",IF(AND(AE338="C",AF338="NC"),"UTILIZOU O PDA CORRETAMENTE. NÃO HÁ FOTOS DE TODAS AS ETAPAS",IF(AND(AE338="NC",AF338="NC"),"NÃO UTILIZOU O PDA",IF(AND(AE338="NA",AF338="NA"),"NÃO AVALIADO POR FALHA DE SINCRONISMO"))))</f>
        <v>UTILIZOU O PDA CORRETAMENTE</v>
      </c>
      <c r="AH338" s="9" t="s">
        <v>39</v>
      </c>
      <c r="AI338" s="149" t="str">
        <f>E338</f>
        <v>SÃO PAULO</v>
      </c>
      <c r="AJ338" s="150" t="s">
        <v>6</v>
      </c>
    </row>
    <row r="339" spans="1:36" ht="30" customHeight="1">
      <c r="A339" s="162" t="s">
        <v>201</v>
      </c>
      <c r="B339" s="176">
        <v>2621103391</v>
      </c>
      <c r="C339" s="176" t="s">
        <v>142</v>
      </c>
      <c r="D339" s="176" t="s">
        <v>68</v>
      </c>
      <c r="E339" s="176" t="s">
        <v>5</v>
      </c>
      <c r="F339" s="176" t="s">
        <v>970</v>
      </c>
      <c r="G339" s="176">
        <v>148</v>
      </c>
      <c r="H339" s="176" t="s">
        <v>217</v>
      </c>
      <c r="I339" s="176" t="s">
        <v>971</v>
      </c>
      <c r="J339" s="176" t="s">
        <v>2148</v>
      </c>
      <c r="K339" s="176" t="s">
        <v>217</v>
      </c>
      <c r="L339" s="204">
        <v>46167.447222222225</v>
      </c>
      <c r="M339" s="204">
        <v>46167.455555555556</v>
      </c>
      <c r="N339" s="176" t="s">
        <v>2156</v>
      </c>
      <c r="O339" s="155" t="s">
        <v>207</v>
      </c>
      <c r="P339" s="90"/>
      <c r="Q339" s="144" t="s">
        <v>207</v>
      </c>
      <c r="R339" s="90"/>
      <c r="S339" s="144" t="s">
        <v>207</v>
      </c>
      <c r="T339" s="90"/>
      <c r="U339" s="144" t="s">
        <v>207</v>
      </c>
      <c r="V339" s="90"/>
      <c r="W339" s="144" t="s">
        <v>207</v>
      </c>
      <c r="X339" s="90"/>
      <c r="Y339" s="144" t="s">
        <v>207</v>
      </c>
      <c r="Z339" s="90"/>
      <c r="AA339" s="144" t="s">
        <v>207</v>
      </c>
      <c r="AB339" s="62"/>
      <c r="AC339" s="144" t="s">
        <v>207</v>
      </c>
      <c r="AD339" s="62"/>
      <c r="AE339" s="144" t="s">
        <v>207</v>
      </c>
      <c r="AF339" s="196" t="str">
        <f>IF(AND(O339="",Q339="",S339="",U339="",W339="",Y339="",AA339="",AC339=""),"",
IF(OR(    AND(O339&lt;&gt;"NA",O339&lt;&gt;"C",O339&lt;&gt;"NC",O339&lt;&gt;"SF",O339&lt;&gt;""),
    AND(Q339&lt;&gt;"NA",Q339&lt;&gt;"C",Q339&lt;&gt;"NC",Q339&lt;&gt;"SF",Q339&lt;&gt;""),
    AND(S339&lt;&gt;"NA",S339&lt;&gt;"C",S339&lt;&gt;"NC",S339&lt;&gt;"SF",S339&lt;&gt;""),
    AND(U339&lt;&gt;"NA",U339&lt;&gt;"C",U339&lt;&gt;"NC",U339&lt;&gt;"SF",U339&lt;&gt;""),
    AND(W339&lt;&gt;"NA",W339&lt;&gt;"C",W339&lt;&gt;"NC",W339&lt;&gt;"SF",W339&lt;&gt;""),
    AND(Y339&lt;&gt;"NA",Y339&lt;&gt;"C",Y339&lt;&gt;"NC",Y339&lt;&gt;"SF",Y339&lt;&gt;""),
    AND(AA339&lt;&gt;"NA",AA339&lt;&gt;"C",AA339&lt;&gt;"NC",AA339&lt;&gt;"SF",AA339&lt;&gt;""),
    AND(AC339&lt;&gt;"NA",AC339&lt;&gt;"C",AC339&lt;&gt;"NC",AC339&lt;&gt;"SF",AC339&lt;&gt;"")
),"FALSO",
IF(AND(O339="NA",Q339="NA",S339="NA",U339="NA",W339="NA",Y339="NA",AA339="NA",AC339="NA"),"NA",
IF(OR(O339="NC",Q339="NC",S339="NC",U339="NC",W339="NC",Y339="NC",AA339="NC",AC339="NC",
       O339="SF",Q339="SF",S339="SF",U339="SF",W339="SF",Y339="SF",AA339="SF",AC339="SF"),"NC",
IF(SUM(IF(O339="C",1,0),IF(Q339="C",1,0),IF(S339="C",1,0),IF(U339="C",1,0),IF(W339="C",1,0),IF(Y339="C",1,0),IF(AA339="C",1,0),IF(AC339="C",1,0))=1,"C","C")))))</f>
        <v>C</v>
      </c>
      <c r="AG339" s="93" t="str">
        <f>IF(AND(AE339="C",AF339="C"),"UTILIZOU O PDA CORRETAMENTE",IF(AND(AE339="C",AF339="NC"),"UTILIZOU O PDA CORRETAMENTE. NÃO HÁ FOTOS DE TODAS AS ETAPAS",IF(AND(AE339="NC",AF339="NC"),"NÃO UTILIZOU O PDA",IF(AND(AE339="NA",AF339="NA"),"NÃO AVALIADO POR FALHA DE SINCRONISMO"))))</f>
        <v>UTILIZOU O PDA CORRETAMENTE</v>
      </c>
      <c r="AH339" s="9" t="s">
        <v>39</v>
      </c>
      <c r="AI339" s="149" t="str">
        <f>E339</f>
        <v>SÃO PAULO</v>
      </c>
      <c r="AJ339" s="150" t="s">
        <v>6</v>
      </c>
    </row>
    <row r="340" spans="1:36" ht="30" customHeight="1">
      <c r="A340" s="162" t="s">
        <v>201</v>
      </c>
      <c r="B340" s="176">
        <v>2621658957</v>
      </c>
      <c r="C340" s="176" t="s">
        <v>142</v>
      </c>
      <c r="D340" s="176" t="s">
        <v>68</v>
      </c>
      <c r="E340" s="176" t="s">
        <v>5</v>
      </c>
      <c r="F340" s="176" t="s">
        <v>957</v>
      </c>
      <c r="G340" s="176">
        <v>35</v>
      </c>
      <c r="H340" s="176"/>
      <c r="I340" s="176" t="s">
        <v>261</v>
      </c>
      <c r="J340" s="176" t="s">
        <v>2148</v>
      </c>
      <c r="K340" s="176"/>
      <c r="L340" s="204">
        <v>46167.491666666669</v>
      </c>
      <c r="M340" s="204">
        <v>46167.500694444447</v>
      </c>
      <c r="N340" s="176" t="s">
        <v>2156</v>
      </c>
      <c r="O340" s="155" t="s">
        <v>207</v>
      </c>
      <c r="P340" s="90"/>
      <c r="Q340" s="144" t="s">
        <v>207</v>
      </c>
      <c r="R340" s="90"/>
      <c r="S340" s="144" t="s">
        <v>207</v>
      </c>
      <c r="T340" s="90"/>
      <c r="U340" s="144" t="s">
        <v>207</v>
      </c>
      <c r="V340" s="90"/>
      <c r="W340" s="144" t="s">
        <v>207</v>
      </c>
      <c r="X340" s="90"/>
      <c r="Y340" s="144" t="s">
        <v>207</v>
      </c>
      <c r="Z340" s="90"/>
      <c r="AA340" s="144" t="s">
        <v>207</v>
      </c>
      <c r="AB340" s="62"/>
      <c r="AC340" s="144" t="s">
        <v>207</v>
      </c>
      <c r="AD340" s="62"/>
      <c r="AE340" s="144" t="s">
        <v>207</v>
      </c>
      <c r="AF340" s="196" t="str">
        <f>IF(AND(O340="",Q340="",S340="",U340="",W340="",Y340="",AA340="",AC340=""),"",
IF(OR(    AND(O340&lt;&gt;"NA",O340&lt;&gt;"C",O340&lt;&gt;"NC",O340&lt;&gt;"SF",O340&lt;&gt;""),
    AND(Q340&lt;&gt;"NA",Q340&lt;&gt;"C",Q340&lt;&gt;"NC",Q340&lt;&gt;"SF",Q340&lt;&gt;""),
    AND(S340&lt;&gt;"NA",S340&lt;&gt;"C",S340&lt;&gt;"NC",S340&lt;&gt;"SF",S340&lt;&gt;""),
    AND(U340&lt;&gt;"NA",U340&lt;&gt;"C",U340&lt;&gt;"NC",U340&lt;&gt;"SF",U340&lt;&gt;""),
    AND(W340&lt;&gt;"NA",W340&lt;&gt;"C",W340&lt;&gt;"NC",W340&lt;&gt;"SF",W340&lt;&gt;""),
    AND(Y340&lt;&gt;"NA",Y340&lt;&gt;"C",Y340&lt;&gt;"NC",Y340&lt;&gt;"SF",Y340&lt;&gt;""),
    AND(AA340&lt;&gt;"NA",AA340&lt;&gt;"C",AA340&lt;&gt;"NC",AA340&lt;&gt;"SF",AA340&lt;&gt;""),
    AND(AC340&lt;&gt;"NA",AC340&lt;&gt;"C",AC340&lt;&gt;"NC",AC340&lt;&gt;"SF",AC340&lt;&gt;"")
),"FALSO",
IF(AND(O340="NA",Q340="NA",S340="NA",U340="NA",W340="NA",Y340="NA",AA340="NA",AC340="NA"),"NA",
IF(OR(O340="NC",Q340="NC",S340="NC",U340="NC",W340="NC",Y340="NC",AA340="NC",AC340="NC",
       O340="SF",Q340="SF",S340="SF",U340="SF",W340="SF",Y340="SF",AA340="SF",AC340="SF"),"NC",
IF(SUM(IF(O340="C",1,0),IF(Q340="C",1,0),IF(S340="C",1,0),IF(U340="C",1,0),IF(W340="C",1,0),IF(Y340="C",1,0),IF(AA340="C",1,0),IF(AC340="C",1,0))=1,"C","C")))))</f>
        <v>C</v>
      </c>
      <c r="AG340" s="93" t="str">
        <f>IF(AND(AE340="C",AF340="C"),"UTILIZOU O PDA CORRETAMENTE",IF(AND(AE340="C",AF340="NC"),"UTILIZOU O PDA CORRETAMENTE. NÃO HÁ FOTOS DE TODAS AS ETAPAS",IF(AND(AE340="NC",AF340="NC"),"NÃO UTILIZOU O PDA",IF(AND(AE340="NA",AF340="NA"),"NÃO AVALIADO POR FALHA DE SINCRONISMO"))))</f>
        <v>UTILIZOU O PDA CORRETAMENTE</v>
      </c>
      <c r="AH340" s="9" t="s">
        <v>39</v>
      </c>
      <c r="AI340" s="149" t="str">
        <f>E340</f>
        <v>SÃO PAULO</v>
      </c>
      <c r="AJ340" s="150" t="s">
        <v>6</v>
      </c>
    </row>
    <row r="341" spans="1:36" ht="30" customHeight="1">
      <c r="A341" s="162" t="s">
        <v>201</v>
      </c>
      <c r="B341" s="176">
        <v>2618881210</v>
      </c>
      <c r="C341" s="176" t="s">
        <v>142</v>
      </c>
      <c r="D341" s="176" t="s">
        <v>68</v>
      </c>
      <c r="E341" s="176" t="s">
        <v>5</v>
      </c>
      <c r="F341" s="176" t="s">
        <v>1432</v>
      </c>
      <c r="G341" s="176">
        <v>51</v>
      </c>
      <c r="H341" s="176" t="s">
        <v>217</v>
      </c>
      <c r="I341" s="176" t="s">
        <v>325</v>
      </c>
      <c r="J341" s="176" t="s">
        <v>2148</v>
      </c>
      <c r="K341" s="176" t="s">
        <v>217</v>
      </c>
      <c r="L341" s="204">
        <v>46167.552083333336</v>
      </c>
      <c r="M341" s="204">
        <v>46167.570833333331</v>
      </c>
      <c r="N341" s="176" t="s">
        <v>2156</v>
      </c>
      <c r="O341" s="155" t="s">
        <v>207</v>
      </c>
      <c r="P341" s="90"/>
      <c r="Q341" s="144" t="s">
        <v>207</v>
      </c>
      <c r="R341" s="90"/>
      <c r="S341" s="144" t="s">
        <v>207</v>
      </c>
      <c r="T341" s="90"/>
      <c r="U341" s="144" t="s">
        <v>207</v>
      </c>
      <c r="V341" s="90"/>
      <c r="W341" s="144" t="s">
        <v>207</v>
      </c>
      <c r="X341" s="90"/>
      <c r="Y341" s="144" t="s">
        <v>207</v>
      </c>
      <c r="Z341" s="90"/>
      <c r="AA341" s="144" t="s">
        <v>207</v>
      </c>
      <c r="AB341" s="62"/>
      <c r="AC341" s="144" t="s">
        <v>207</v>
      </c>
      <c r="AD341" s="62"/>
      <c r="AE341" s="144" t="s">
        <v>207</v>
      </c>
      <c r="AF341" s="196" t="str">
        <f>IF(AND(O341="",Q341="",S341="",U341="",W341="",Y341="",AA341="",AC341=""),"",
IF(OR(    AND(O341&lt;&gt;"NA",O341&lt;&gt;"C",O341&lt;&gt;"NC",O341&lt;&gt;"SF",O341&lt;&gt;""),
    AND(Q341&lt;&gt;"NA",Q341&lt;&gt;"C",Q341&lt;&gt;"NC",Q341&lt;&gt;"SF",Q341&lt;&gt;""),
    AND(S341&lt;&gt;"NA",S341&lt;&gt;"C",S341&lt;&gt;"NC",S341&lt;&gt;"SF",S341&lt;&gt;""),
    AND(U341&lt;&gt;"NA",U341&lt;&gt;"C",U341&lt;&gt;"NC",U341&lt;&gt;"SF",U341&lt;&gt;""),
    AND(W341&lt;&gt;"NA",W341&lt;&gt;"C",W341&lt;&gt;"NC",W341&lt;&gt;"SF",W341&lt;&gt;""),
    AND(Y341&lt;&gt;"NA",Y341&lt;&gt;"C",Y341&lt;&gt;"NC",Y341&lt;&gt;"SF",Y341&lt;&gt;""),
    AND(AA341&lt;&gt;"NA",AA341&lt;&gt;"C",AA341&lt;&gt;"NC",AA341&lt;&gt;"SF",AA341&lt;&gt;""),
    AND(AC341&lt;&gt;"NA",AC341&lt;&gt;"C",AC341&lt;&gt;"NC",AC341&lt;&gt;"SF",AC341&lt;&gt;"")
),"FALSO",
IF(AND(O341="NA",Q341="NA",S341="NA",U341="NA",W341="NA",Y341="NA",AA341="NA",AC341="NA"),"NA",
IF(OR(O341="NC",Q341="NC",S341="NC",U341="NC",W341="NC",Y341="NC",AA341="NC",AC341="NC",
       O341="SF",Q341="SF",S341="SF",U341="SF",W341="SF",Y341="SF",AA341="SF",AC341="SF"),"NC",
IF(SUM(IF(O341="C",1,0),IF(Q341="C",1,0),IF(S341="C",1,0),IF(U341="C",1,0),IF(W341="C",1,0),IF(Y341="C",1,0),IF(AA341="C",1,0),IF(AC341="C",1,0))=1,"C","C")))))</f>
        <v>C</v>
      </c>
      <c r="AG341" s="93" t="str">
        <f>IF(AND(AE341="C",AF341="C"),"UTILIZOU O PDA CORRETAMENTE",IF(AND(AE341="C",AF341="NC"),"UTILIZOU O PDA CORRETAMENTE. NÃO HÁ FOTOS DE TODAS AS ETAPAS",IF(AND(AE341="NC",AF341="NC"),"NÃO UTILIZOU O PDA",IF(AND(AE341="NA",AF341="NA"),"NÃO AVALIADO POR FALHA DE SINCRONISMO"))))</f>
        <v>UTILIZOU O PDA CORRETAMENTE</v>
      </c>
      <c r="AH341" s="9" t="s">
        <v>60</v>
      </c>
      <c r="AI341" s="149" t="str">
        <f>E341</f>
        <v>SÃO PAULO</v>
      </c>
      <c r="AJ341" s="150" t="s">
        <v>6</v>
      </c>
    </row>
    <row r="342" spans="1:36" ht="30" customHeight="1">
      <c r="A342" s="162" t="s">
        <v>201</v>
      </c>
      <c r="B342" s="176">
        <v>2621448059</v>
      </c>
      <c r="C342" s="176" t="s">
        <v>141</v>
      </c>
      <c r="D342" s="176" t="s">
        <v>68</v>
      </c>
      <c r="E342" s="176" t="s">
        <v>5</v>
      </c>
      <c r="F342" s="176" t="s">
        <v>1433</v>
      </c>
      <c r="G342" s="176">
        <v>7</v>
      </c>
      <c r="H342" s="176"/>
      <c r="I342" s="176" t="s">
        <v>325</v>
      </c>
      <c r="J342" s="176" t="s">
        <v>2150</v>
      </c>
      <c r="K342" s="176" t="s">
        <v>2247</v>
      </c>
      <c r="L342" s="204">
        <v>46167.582638888889</v>
      </c>
      <c r="M342" s="204">
        <v>46167.588888888888</v>
      </c>
      <c r="N342" s="176" t="s">
        <v>2156</v>
      </c>
      <c r="O342" s="155" t="s">
        <v>207</v>
      </c>
      <c r="P342" s="90"/>
      <c r="Q342" s="144" t="s">
        <v>207</v>
      </c>
      <c r="R342" s="90"/>
      <c r="S342" s="144" t="s">
        <v>207</v>
      </c>
      <c r="T342" s="90"/>
      <c r="U342" s="144" t="s">
        <v>207</v>
      </c>
      <c r="V342" s="90"/>
      <c r="W342" s="144" t="s">
        <v>207</v>
      </c>
      <c r="X342" s="90"/>
      <c r="Y342" s="144" t="s">
        <v>207</v>
      </c>
      <c r="Z342" s="90"/>
      <c r="AA342" s="144" t="s">
        <v>207</v>
      </c>
      <c r="AB342" s="62"/>
      <c r="AC342" s="144" t="s">
        <v>207</v>
      </c>
      <c r="AD342" s="62"/>
      <c r="AE342" s="144" t="s">
        <v>207</v>
      </c>
      <c r="AF342" s="196" t="str">
        <f>IF(AND(O342="",Q342="",S342="",U342="",W342="",Y342="",AA342="",AC342=""),"",
IF(OR(    AND(O342&lt;&gt;"NA",O342&lt;&gt;"C",O342&lt;&gt;"NC",O342&lt;&gt;"SF",O342&lt;&gt;""),
    AND(Q342&lt;&gt;"NA",Q342&lt;&gt;"C",Q342&lt;&gt;"NC",Q342&lt;&gt;"SF",Q342&lt;&gt;""),
    AND(S342&lt;&gt;"NA",S342&lt;&gt;"C",S342&lt;&gt;"NC",S342&lt;&gt;"SF",S342&lt;&gt;""),
    AND(U342&lt;&gt;"NA",U342&lt;&gt;"C",U342&lt;&gt;"NC",U342&lt;&gt;"SF",U342&lt;&gt;""),
    AND(W342&lt;&gt;"NA",W342&lt;&gt;"C",W342&lt;&gt;"NC",W342&lt;&gt;"SF",W342&lt;&gt;""),
    AND(Y342&lt;&gt;"NA",Y342&lt;&gt;"C",Y342&lt;&gt;"NC",Y342&lt;&gt;"SF",Y342&lt;&gt;""),
    AND(AA342&lt;&gt;"NA",AA342&lt;&gt;"C",AA342&lt;&gt;"NC",AA342&lt;&gt;"SF",AA342&lt;&gt;""),
    AND(AC342&lt;&gt;"NA",AC342&lt;&gt;"C",AC342&lt;&gt;"NC",AC342&lt;&gt;"SF",AC342&lt;&gt;"")
),"FALSO",
IF(AND(O342="NA",Q342="NA",S342="NA",U342="NA",W342="NA",Y342="NA",AA342="NA",AC342="NA"),"NA",
IF(OR(O342="NC",Q342="NC",S342="NC",U342="NC",W342="NC",Y342="NC",AA342="NC",AC342="NC",
       O342="SF",Q342="SF",S342="SF",U342="SF",W342="SF",Y342="SF",AA342="SF",AC342="SF"),"NC",
IF(SUM(IF(O342="C",1,0),IF(Q342="C",1,0),IF(S342="C",1,0),IF(U342="C",1,0),IF(W342="C",1,0),IF(Y342="C",1,0),IF(AA342="C",1,0),IF(AC342="C",1,0))=1,"C","C")))))</f>
        <v>C</v>
      </c>
      <c r="AG342" s="93" t="str">
        <f>IF(AND(AE342="C",AF342="C"),"UTILIZOU O PDA CORRETAMENTE",IF(AND(AE342="C",AF342="NC"),"UTILIZOU O PDA CORRETAMENTE. NÃO HÁ FOTOS DE TODAS AS ETAPAS",IF(AND(AE342="NC",AF342="NC"),"NÃO UTILIZOU O PDA",IF(AND(AE342="NA",AF342="NA"),"NÃO AVALIADO POR FALHA DE SINCRONISMO"))))</f>
        <v>UTILIZOU O PDA CORRETAMENTE</v>
      </c>
      <c r="AH342" s="9" t="s">
        <v>60</v>
      </c>
      <c r="AI342" s="149" t="str">
        <f>E342</f>
        <v>SÃO PAULO</v>
      </c>
      <c r="AJ342" s="150" t="s">
        <v>6</v>
      </c>
    </row>
    <row r="343" spans="1:36" ht="30" customHeight="1">
      <c r="A343" s="162" t="s">
        <v>201</v>
      </c>
      <c r="B343" s="176">
        <v>2618889269</v>
      </c>
      <c r="C343" s="176" t="s">
        <v>142</v>
      </c>
      <c r="D343" s="176" t="s">
        <v>68</v>
      </c>
      <c r="E343" s="176" t="s">
        <v>5</v>
      </c>
      <c r="F343" s="176" t="s">
        <v>1258</v>
      </c>
      <c r="G343" s="176">
        <v>2</v>
      </c>
      <c r="H343" s="176"/>
      <c r="I343" s="176" t="s">
        <v>375</v>
      </c>
      <c r="J343" s="176" t="s">
        <v>2148</v>
      </c>
      <c r="K343" s="176" t="s">
        <v>2248</v>
      </c>
      <c r="L343" s="204">
        <v>46167.583333333336</v>
      </c>
      <c r="M343" s="204">
        <v>46167.597222222219</v>
      </c>
      <c r="N343" s="176" t="s">
        <v>2156</v>
      </c>
      <c r="O343" s="155" t="s">
        <v>62</v>
      </c>
      <c r="P343" s="90"/>
      <c r="Q343" s="144" t="s">
        <v>62</v>
      </c>
      <c r="R343" s="90"/>
      <c r="S343" s="144" t="s">
        <v>62</v>
      </c>
      <c r="T343" s="90"/>
      <c r="U343" s="144" t="s">
        <v>62</v>
      </c>
      <c r="V343" s="90"/>
      <c r="W343" s="144" t="s">
        <v>62</v>
      </c>
      <c r="X343" s="90"/>
      <c r="Y343" s="144" t="s">
        <v>62</v>
      </c>
      <c r="Z343" s="90"/>
      <c r="AA343" s="144" t="s">
        <v>62</v>
      </c>
      <c r="AB343" s="62"/>
      <c r="AC343" s="144" t="s">
        <v>62</v>
      </c>
      <c r="AD343" s="62"/>
      <c r="AE343" s="144" t="s">
        <v>62</v>
      </c>
      <c r="AF343" s="196" t="str">
        <f>IF(AND(O343="",Q343="",S343="",U343="",W343="",Y343="",AA343="",AC343=""),"",
IF(OR(    AND(O343&lt;&gt;"NA",O343&lt;&gt;"C",O343&lt;&gt;"NC",O343&lt;&gt;"SF",O343&lt;&gt;""),
    AND(Q343&lt;&gt;"NA",Q343&lt;&gt;"C",Q343&lt;&gt;"NC",Q343&lt;&gt;"SF",Q343&lt;&gt;""),
    AND(S343&lt;&gt;"NA",S343&lt;&gt;"C",S343&lt;&gt;"NC",S343&lt;&gt;"SF",S343&lt;&gt;""),
    AND(U343&lt;&gt;"NA",U343&lt;&gt;"C",U343&lt;&gt;"NC",U343&lt;&gt;"SF",U343&lt;&gt;""),
    AND(W343&lt;&gt;"NA",W343&lt;&gt;"C",W343&lt;&gt;"NC",W343&lt;&gt;"SF",W343&lt;&gt;""),
    AND(Y343&lt;&gt;"NA",Y343&lt;&gt;"C",Y343&lt;&gt;"NC",Y343&lt;&gt;"SF",Y343&lt;&gt;""),
    AND(AA343&lt;&gt;"NA",AA343&lt;&gt;"C",AA343&lt;&gt;"NC",AA343&lt;&gt;"SF",AA343&lt;&gt;""),
    AND(AC343&lt;&gt;"NA",AC343&lt;&gt;"C",AC343&lt;&gt;"NC",AC343&lt;&gt;"SF",AC343&lt;&gt;"")
),"FALSO",
IF(AND(O343="NA",Q343="NA",S343="NA",U343="NA",W343="NA",Y343="NA",AA343="NA",AC343="NA"),"NA",
IF(OR(O343="NC",Q343="NC",S343="NC",U343="NC",W343="NC",Y343="NC",AA343="NC",AC343="NC",
       O343="SF",Q343="SF",S343="SF",U343="SF",W343="SF",Y343="SF",AA343="SF",AC343="SF"),"NC",
IF(SUM(IF(O343="C",1,0),IF(Q343="C",1,0),IF(S343="C",1,0),IF(U343="C",1,0),IF(W343="C",1,0),IF(Y343="C",1,0),IF(AA343="C",1,0),IF(AC343="C",1,0))=1,"C","C")))))</f>
        <v>NA</v>
      </c>
      <c r="AG343" s="93" t="str">
        <f>IF(AND(AE343="C",AF343="C"),"UTILIZOU O PDA CORRETAMENTE",IF(AND(AE343="C",AF343="NC"),"UTILIZOU O PDA CORRETAMENTE. NÃO HÁ FOTOS DE TODAS AS ETAPAS",IF(AND(AE343="NC",AF343="NC"),"NÃO UTILIZOU O PDA",IF(AND(AE343="NA",AF343="NA"),"NÃO AVALIADO POR FALHA DE SINCRONISMO"))))</f>
        <v>NÃO AVALIADO POR FALHA DE SINCRONISMO</v>
      </c>
      <c r="AH343" s="9" t="s">
        <v>60</v>
      </c>
      <c r="AI343" s="149" t="str">
        <f>E343</f>
        <v>SÃO PAULO</v>
      </c>
      <c r="AJ343" s="150" t="s">
        <v>6</v>
      </c>
    </row>
    <row r="344" spans="1:36" ht="30" customHeight="1">
      <c r="A344" s="162" t="s">
        <v>201</v>
      </c>
      <c r="B344" s="176">
        <v>2621461069</v>
      </c>
      <c r="C344" s="176" t="s">
        <v>141</v>
      </c>
      <c r="D344" s="176" t="s">
        <v>68</v>
      </c>
      <c r="E344" s="176" t="s">
        <v>5</v>
      </c>
      <c r="F344" s="176" t="s">
        <v>1453</v>
      </c>
      <c r="G344" s="176">
        <v>357</v>
      </c>
      <c r="H344" s="176" t="s">
        <v>211</v>
      </c>
      <c r="I344" s="176" t="s">
        <v>254</v>
      </c>
      <c r="J344" s="176" t="s">
        <v>2150</v>
      </c>
      <c r="K344" s="176"/>
      <c r="L344" s="204">
        <v>46168.357638888891</v>
      </c>
      <c r="M344" s="204">
        <v>46168.394444444442</v>
      </c>
      <c r="N344" s="176" t="s">
        <v>2149</v>
      </c>
      <c r="O344" s="155" t="s">
        <v>207</v>
      </c>
      <c r="P344" s="90"/>
      <c r="Q344" s="144" t="s">
        <v>207</v>
      </c>
      <c r="R344" s="90"/>
      <c r="S344" s="144" t="s">
        <v>207</v>
      </c>
      <c r="T344" s="90"/>
      <c r="U344" s="144" t="s">
        <v>207</v>
      </c>
      <c r="V344" s="90"/>
      <c r="W344" s="144" t="s">
        <v>207</v>
      </c>
      <c r="X344" s="90"/>
      <c r="Y344" s="144" t="s">
        <v>207</v>
      </c>
      <c r="Z344" s="90"/>
      <c r="AA344" s="144" t="s">
        <v>207</v>
      </c>
      <c r="AB344" s="62"/>
      <c r="AC344" s="144" t="s">
        <v>207</v>
      </c>
      <c r="AD344" s="62"/>
      <c r="AE344" s="144" t="s">
        <v>207</v>
      </c>
      <c r="AF344" s="196" t="str">
        <f>IF(AND(O344="",Q344="",S344="",U344="",W344="",Y344="",AA344="",AC344=""),"",
IF(OR(    AND(O344&lt;&gt;"NA",O344&lt;&gt;"C",O344&lt;&gt;"NC",O344&lt;&gt;"SF",O344&lt;&gt;""),
    AND(Q344&lt;&gt;"NA",Q344&lt;&gt;"C",Q344&lt;&gt;"NC",Q344&lt;&gt;"SF",Q344&lt;&gt;""),
    AND(S344&lt;&gt;"NA",S344&lt;&gt;"C",S344&lt;&gt;"NC",S344&lt;&gt;"SF",S344&lt;&gt;""),
    AND(U344&lt;&gt;"NA",U344&lt;&gt;"C",U344&lt;&gt;"NC",U344&lt;&gt;"SF",U344&lt;&gt;""),
    AND(W344&lt;&gt;"NA",W344&lt;&gt;"C",W344&lt;&gt;"NC",W344&lt;&gt;"SF",W344&lt;&gt;""),
    AND(Y344&lt;&gt;"NA",Y344&lt;&gt;"C",Y344&lt;&gt;"NC",Y344&lt;&gt;"SF",Y344&lt;&gt;""),
    AND(AA344&lt;&gt;"NA",AA344&lt;&gt;"C",AA344&lt;&gt;"NC",AA344&lt;&gt;"SF",AA344&lt;&gt;""),
    AND(AC344&lt;&gt;"NA",AC344&lt;&gt;"C",AC344&lt;&gt;"NC",AC344&lt;&gt;"SF",AC344&lt;&gt;"")
),"FALSO",
IF(AND(O344="NA",Q344="NA",S344="NA",U344="NA",W344="NA",Y344="NA",AA344="NA",AC344="NA"),"NA",
IF(OR(O344="NC",Q344="NC",S344="NC",U344="NC",W344="NC",Y344="NC",AA344="NC",AC344="NC",
       O344="SF",Q344="SF",S344="SF",U344="SF",W344="SF",Y344="SF",AA344="SF",AC344="SF"),"NC",
IF(SUM(IF(O344="C",1,0),IF(Q344="C",1,0),IF(S344="C",1,0),IF(U344="C",1,0),IF(W344="C",1,0),IF(Y344="C",1,0),IF(AA344="C",1,0),IF(AC344="C",1,0))=1,"C","C")))))</f>
        <v>C</v>
      </c>
      <c r="AG344" s="93" t="str">
        <f>IF(AND(AE344="C",AF344="C"),"UTILIZOU O PDA CORRETAMENTE",IF(AND(AE344="C",AF344="NC"),"UTILIZOU O PDA CORRETAMENTE. NÃO HÁ FOTOS DE TODAS AS ETAPAS",IF(AND(AE344="NC",AF344="NC"),"NÃO UTILIZOU O PDA",IF(AND(AE344="NA",AF344="NA"),"NÃO AVALIADO POR FALHA DE SINCRONISMO"))))</f>
        <v>UTILIZOU O PDA CORRETAMENTE</v>
      </c>
      <c r="AH344" s="9" t="s">
        <v>60</v>
      </c>
      <c r="AI344" s="149" t="str">
        <f>E344</f>
        <v>SÃO PAULO</v>
      </c>
      <c r="AJ344" s="150" t="s">
        <v>6</v>
      </c>
    </row>
    <row r="345" spans="1:36" ht="30" customHeight="1">
      <c r="A345" s="162" t="s">
        <v>201</v>
      </c>
      <c r="B345" s="176">
        <v>2694060442</v>
      </c>
      <c r="C345" s="176" t="s">
        <v>141</v>
      </c>
      <c r="D345" s="176" t="s">
        <v>68</v>
      </c>
      <c r="E345" s="176" t="s">
        <v>5</v>
      </c>
      <c r="F345" s="176" t="s">
        <v>816</v>
      </c>
      <c r="G345" s="176">
        <v>56</v>
      </c>
      <c r="H345" s="176" t="s">
        <v>217</v>
      </c>
      <c r="I345" s="176" t="s">
        <v>241</v>
      </c>
      <c r="J345" s="176" t="s">
        <v>2150</v>
      </c>
      <c r="K345" s="176" t="s">
        <v>217</v>
      </c>
      <c r="L345" s="204">
        <v>46168.636111111111</v>
      </c>
      <c r="M345" s="204">
        <v>46168.650694444441</v>
      </c>
      <c r="N345" s="176" t="s">
        <v>2149</v>
      </c>
      <c r="O345" s="155" t="s">
        <v>207</v>
      </c>
      <c r="P345" s="90"/>
      <c r="Q345" s="144" t="s">
        <v>207</v>
      </c>
      <c r="R345" s="90"/>
      <c r="S345" s="144" t="s">
        <v>207</v>
      </c>
      <c r="T345" s="90"/>
      <c r="U345" s="144" t="s">
        <v>207</v>
      </c>
      <c r="V345" s="90"/>
      <c r="W345" s="144" t="s">
        <v>207</v>
      </c>
      <c r="X345" s="90"/>
      <c r="Y345" s="144" t="s">
        <v>207</v>
      </c>
      <c r="Z345" s="90"/>
      <c r="AA345" s="144" t="s">
        <v>207</v>
      </c>
      <c r="AB345" s="62"/>
      <c r="AC345" s="144" t="s">
        <v>207</v>
      </c>
      <c r="AD345" s="62"/>
      <c r="AE345" s="144" t="s">
        <v>207</v>
      </c>
      <c r="AF345" s="196" t="str">
        <f>IF(AND(O345="",Q345="",S345="",U345="",W345="",Y345="",AA345="",AC345=""),"",
IF(OR(    AND(O345&lt;&gt;"NA",O345&lt;&gt;"C",O345&lt;&gt;"NC",O345&lt;&gt;"SF",O345&lt;&gt;""),
    AND(Q345&lt;&gt;"NA",Q345&lt;&gt;"C",Q345&lt;&gt;"NC",Q345&lt;&gt;"SF",Q345&lt;&gt;""),
    AND(S345&lt;&gt;"NA",S345&lt;&gt;"C",S345&lt;&gt;"NC",S345&lt;&gt;"SF",S345&lt;&gt;""),
    AND(U345&lt;&gt;"NA",U345&lt;&gt;"C",U345&lt;&gt;"NC",U345&lt;&gt;"SF",U345&lt;&gt;""),
    AND(W345&lt;&gt;"NA",W345&lt;&gt;"C",W345&lt;&gt;"NC",W345&lt;&gt;"SF",W345&lt;&gt;""),
    AND(Y345&lt;&gt;"NA",Y345&lt;&gt;"C",Y345&lt;&gt;"NC",Y345&lt;&gt;"SF",Y345&lt;&gt;""),
    AND(AA345&lt;&gt;"NA",AA345&lt;&gt;"C",AA345&lt;&gt;"NC",AA345&lt;&gt;"SF",AA345&lt;&gt;""),
    AND(AC345&lt;&gt;"NA",AC345&lt;&gt;"C",AC345&lt;&gt;"NC",AC345&lt;&gt;"SF",AC345&lt;&gt;"")
),"FALSO",
IF(AND(O345="NA",Q345="NA",S345="NA",U345="NA",W345="NA",Y345="NA",AA345="NA",AC345="NA"),"NA",
IF(OR(O345="NC",Q345="NC",S345="NC",U345="NC",W345="NC",Y345="NC",AA345="NC",AC345="NC",
       O345="SF",Q345="SF",S345="SF",U345="SF",W345="SF",Y345="SF",AA345="SF",AC345="SF"),"NC",
IF(SUM(IF(O345="C",1,0),IF(Q345="C",1,0),IF(S345="C",1,0),IF(U345="C",1,0),IF(W345="C",1,0),IF(Y345="C",1,0),IF(AA345="C",1,0),IF(AC345="C",1,0))=1,"C","C")))))</f>
        <v>C</v>
      </c>
      <c r="AG345" s="93" t="str">
        <f>IF(AND(AE345="C",AF345="C"),"UTILIZOU O PDA CORRETAMENTE",IF(AND(AE345="C",AF345="NC"),"UTILIZOU O PDA CORRETAMENTE. NÃO HÁ FOTOS DE TODAS AS ETAPAS",IF(AND(AE345="NC",AF345="NC"),"NÃO UTILIZOU O PDA",IF(AND(AE345="NA",AF345="NA"),"NÃO AVALIADO POR FALHA DE SINCRONISMO"))))</f>
        <v>UTILIZOU O PDA CORRETAMENTE</v>
      </c>
      <c r="AH345" s="9" t="s">
        <v>39</v>
      </c>
      <c r="AI345" s="149" t="str">
        <f>E345</f>
        <v>SÃO PAULO</v>
      </c>
      <c r="AJ345" s="150" t="s">
        <v>6</v>
      </c>
    </row>
    <row r="346" spans="1:36" ht="30" customHeight="1">
      <c r="A346" s="162" t="s">
        <v>201</v>
      </c>
      <c r="B346" s="176">
        <v>2621675714</v>
      </c>
      <c r="C346" s="176" t="s">
        <v>141</v>
      </c>
      <c r="D346" s="176" t="s">
        <v>68</v>
      </c>
      <c r="E346" s="176" t="s">
        <v>5</v>
      </c>
      <c r="F346" s="176" t="s">
        <v>387</v>
      </c>
      <c r="G346" s="176">
        <v>268</v>
      </c>
      <c r="H346" s="176"/>
      <c r="I346" s="176" t="s">
        <v>254</v>
      </c>
      <c r="J346" s="176" t="s">
        <v>2150</v>
      </c>
      <c r="K346" s="176"/>
      <c r="L346" s="204">
        <v>46168.433333333334</v>
      </c>
      <c r="M346" s="204">
        <v>46168.446527777778</v>
      </c>
      <c r="N346" s="176" t="s">
        <v>2149</v>
      </c>
      <c r="O346" s="155" t="s">
        <v>207</v>
      </c>
      <c r="P346" s="90"/>
      <c r="Q346" s="144" t="s">
        <v>207</v>
      </c>
      <c r="R346" s="90"/>
      <c r="S346" s="144" t="s">
        <v>207</v>
      </c>
      <c r="T346" s="90"/>
      <c r="U346" s="144" t="s">
        <v>207</v>
      </c>
      <c r="V346" s="90"/>
      <c r="W346" s="144" t="s">
        <v>230</v>
      </c>
      <c r="X346" s="90"/>
      <c r="Y346" s="144" t="s">
        <v>207</v>
      </c>
      <c r="Z346" s="90"/>
      <c r="AA346" s="144" t="s">
        <v>207</v>
      </c>
      <c r="AB346" s="62"/>
      <c r="AC346" s="144" t="s">
        <v>207</v>
      </c>
      <c r="AD346" s="62"/>
      <c r="AE346" s="144" t="s">
        <v>207</v>
      </c>
      <c r="AF346" s="196" t="str">
        <f>IF(AND(O346="",Q346="",S346="",U346="",W346="",Y346="",AA346="",AC346=""),"",
IF(OR(    AND(O346&lt;&gt;"NA",O346&lt;&gt;"C",O346&lt;&gt;"NC",O346&lt;&gt;"SF",O346&lt;&gt;""),
    AND(Q346&lt;&gt;"NA",Q346&lt;&gt;"C",Q346&lt;&gt;"NC",Q346&lt;&gt;"SF",Q346&lt;&gt;""),
    AND(S346&lt;&gt;"NA",S346&lt;&gt;"C",S346&lt;&gt;"NC",S346&lt;&gt;"SF",S346&lt;&gt;""),
    AND(U346&lt;&gt;"NA",U346&lt;&gt;"C",U346&lt;&gt;"NC",U346&lt;&gt;"SF",U346&lt;&gt;""),
    AND(W346&lt;&gt;"NA",W346&lt;&gt;"C",W346&lt;&gt;"NC",W346&lt;&gt;"SF",W346&lt;&gt;""),
    AND(Y346&lt;&gt;"NA",Y346&lt;&gt;"C",Y346&lt;&gt;"NC",Y346&lt;&gt;"SF",Y346&lt;&gt;""),
    AND(AA346&lt;&gt;"NA",AA346&lt;&gt;"C",AA346&lt;&gt;"NC",AA346&lt;&gt;"SF",AA346&lt;&gt;""),
    AND(AC346&lt;&gt;"NA",AC346&lt;&gt;"C",AC346&lt;&gt;"NC",AC346&lt;&gt;"SF",AC346&lt;&gt;"")
),"FALSO",
IF(AND(O346="NA",Q346="NA",S346="NA",U346="NA",W346="NA",Y346="NA",AA346="NA",AC346="NA"),"NA",
IF(OR(O346="NC",Q346="NC",S346="NC",U346="NC",W346="NC",Y346="NC",AA346="NC",AC346="NC",
       O346="SF",Q346="SF",S346="SF",U346="SF",W346="SF",Y346="SF",AA346="SF",AC346="SF"),"NC",
IF(SUM(IF(O346="C",1,0),IF(Q346="C",1,0),IF(S346="C",1,0),IF(U346="C",1,0),IF(W346="C",1,0),IF(Y346="C",1,0),IF(AA346="C",1,0),IF(AC346="C",1,0))=1,"C","C")))))</f>
        <v>NC</v>
      </c>
      <c r="AG346" s="93" t="str">
        <f>IF(AND(AE346="C",AF346="C"),"UTILIZOU O PDA CORRETAMENTE",IF(AND(AE346="C",AF346="NC"),"UTILIZOU O PDA CORRETAMENTE. NÃO HÁ FOTOS DE TODAS AS ETAPAS",IF(AND(AE346="NC",AF346="NC"),"NÃO UTILIZOU O PDA",IF(AND(AE346="NA",AF346="NA"),"NÃO AVALIADO POR FALHA DE SINCRONISMO"))))</f>
        <v>UTILIZOU O PDA CORRETAMENTE. NÃO HÁ FOTOS DE TODAS AS ETAPAS</v>
      </c>
      <c r="AH346" s="9" t="s">
        <v>60</v>
      </c>
      <c r="AI346" s="149" t="str">
        <f>E346</f>
        <v>SÃO PAULO</v>
      </c>
      <c r="AJ346" s="150" t="s">
        <v>6</v>
      </c>
    </row>
    <row r="347" spans="1:36" ht="30" customHeight="1">
      <c r="A347" s="162" t="s">
        <v>201</v>
      </c>
      <c r="B347" s="176">
        <v>2621884326</v>
      </c>
      <c r="C347" s="176" t="s">
        <v>141</v>
      </c>
      <c r="D347" s="176" t="s">
        <v>68</v>
      </c>
      <c r="E347" s="176" t="s">
        <v>5</v>
      </c>
      <c r="F347" s="176" t="s">
        <v>2249</v>
      </c>
      <c r="G347" s="176">
        <v>63</v>
      </c>
      <c r="H347" s="176" t="s">
        <v>217</v>
      </c>
      <c r="I347" s="176" t="s">
        <v>502</v>
      </c>
      <c r="J347" s="176" t="s">
        <v>2150</v>
      </c>
      <c r="K347" s="176" t="s">
        <v>217</v>
      </c>
      <c r="L347" s="204">
        <v>46168.48333333333</v>
      </c>
      <c r="M347" s="204">
        <v>46168.493750000001</v>
      </c>
      <c r="N347" s="176" t="s">
        <v>2149</v>
      </c>
      <c r="O347" s="155" t="s">
        <v>207</v>
      </c>
      <c r="P347" s="90"/>
      <c r="Q347" s="144" t="s">
        <v>231</v>
      </c>
      <c r="R347" s="90" t="s">
        <v>2250</v>
      </c>
      <c r="S347" s="144" t="s">
        <v>207</v>
      </c>
      <c r="T347" s="90"/>
      <c r="U347" s="144" t="s">
        <v>207</v>
      </c>
      <c r="V347" s="90"/>
      <c r="W347" s="144" t="s">
        <v>207</v>
      </c>
      <c r="X347" s="90"/>
      <c r="Y347" s="144" t="s">
        <v>207</v>
      </c>
      <c r="Z347" s="90"/>
      <c r="AA347" s="144" t="s">
        <v>207</v>
      </c>
      <c r="AB347" s="62"/>
      <c r="AC347" s="144" t="s">
        <v>207</v>
      </c>
      <c r="AD347" s="62"/>
      <c r="AE347" s="144" t="s">
        <v>207</v>
      </c>
      <c r="AF347" s="196" t="str">
        <f>IF(AND(O347="",Q347="",S347="",U347="",W347="",Y347="",AA347="",AC347=""),"",
IF(OR(    AND(O347&lt;&gt;"NA",O347&lt;&gt;"C",O347&lt;&gt;"NC",O347&lt;&gt;"SF",O347&lt;&gt;""),
    AND(Q347&lt;&gt;"NA",Q347&lt;&gt;"C",Q347&lt;&gt;"NC",Q347&lt;&gt;"SF",Q347&lt;&gt;""),
    AND(S347&lt;&gt;"NA",S347&lt;&gt;"C",S347&lt;&gt;"NC",S347&lt;&gt;"SF",S347&lt;&gt;""),
    AND(U347&lt;&gt;"NA",U347&lt;&gt;"C",U347&lt;&gt;"NC",U347&lt;&gt;"SF",U347&lt;&gt;""),
    AND(W347&lt;&gt;"NA",W347&lt;&gt;"C",W347&lt;&gt;"NC",W347&lt;&gt;"SF",W347&lt;&gt;""),
    AND(Y347&lt;&gt;"NA",Y347&lt;&gt;"C",Y347&lt;&gt;"NC",Y347&lt;&gt;"SF",Y347&lt;&gt;""),
    AND(AA347&lt;&gt;"NA",AA347&lt;&gt;"C",AA347&lt;&gt;"NC",AA347&lt;&gt;"SF",AA347&lt;&gt;""),
    AND(AC347&lt;&gt;"NA",AC347&lt;&gt;"C",AC347&lt;&gt;"NC",AC347&lt;&gt;"SF",AC347&lt;&gt;"")
),"FALSO",
IF(AND(O347="NA",Q347="NA",S347="NA",U347="NA",W347="NA",Y347="NA",AA347="NA",AC347="NA"),"NA",
IF(OR(O347="NC",Q347="NC",S347="NC",U347="NC",W347="NC",Y347="NC",AA347="NC",AC347="NC",
       O347="SF",Q347="SF",S347="SF",U347="SF",W347="SF",Y347="SF",AA347="SF",AC347="SF"),"NC",
IF(SUM(IF(O347="C",1,0),IF(Q347="C",1,0),IF(S347="C",1,0),IF(U347="C",1,0),IF(W347="C",1,0),IF(Y347="C",1,0),IF(AA347="C",1,0),IF(AC347="C",1,0))=1,"C","C")))))</f>
        <v>NC</v>
      </c>
      <c r="AG347" s="93" t="str">
        <f>IF(AND(AE347="C",AF347="C"),"UTILIZOU O PDA CORRETAMENTE",IF(AND(AE347="C",AF347="NC"),"UTILIZOU O PDA CORRETAMENTE. NÃO HÁ FOTOS DE TODAS AS ETAPAS",IF(AND(AE347="NC",AF347="NC"),"NÃO UTILIZOU O PDA",IF(AND(AE347="NA",AF347="NA"),"NÃO AVALIADO POR FALHA DE SINCRONISMO"))))</f>
        <v>UTILIZOU O PDA CORRETAMENTE. NÃO HÁ FOTOS DE TODAS AS ETAPAS</v>
      </c>
      <c r="AH347" s="9"/>
      <c r="AI347" s="149" t="str">
        <f>E347</f>
        <v>SÃO PAULO</v>
      </c>
      <c r="AJ347" s="150" t="s">
        <v>6</v>
      </c>
    </row>
    <row r="348" spans="1:36" ht="30" customHeight="1">
      <c r="A348" s="162" t="s">
        <v>201</v>
      </c>
      <c r="B348" s="176">
        <v>2621675555</v>
      </c>
      <c r="C348" s="176" t="s">
        <v>141</v>
      </c>
      <c r="D348" s="176" t="s">
        <v>68</v>
      </c>
      <c r="E348" s="176" t="s">
        <v>5</v>
      </c>
      <c r="F348" s="176" t="s">
        <v>631</v>
      </c>
      <c r="G348" s="176">
        <v>503</v>
      </c>
      <c r="H348" s="176" t="s">
        <v>203</v>
      </c>
      <c r="I348" s="176" t="s">
        <v>283</v>
      </c>
      <c r="J348" s="176" t="s">
        <v>2150</v>
      </c>
      <c r="K348" s="176"/>
      <c r="L348" s="204">
        <v>46168.410416666666</v>
      </c>
      <c r="M348" s="204">
        <v>46168.423611111109</v>
      </c>
      <c r="N348" s="176" t="s">
        <v>2149</v>
      </c>
      <c r="O348" s="155" t="s">
        <v>207</v>
      </c>
      <c r="P348" s="90"/>
      <c r="Q348" s="144" t="s">
        <v>207</v>
      </c>
      <c r="R348" s="90"/>
      <c r="S348" s="144" t="s">
        <v>207</v>
      </c>
      <c r="T348" s="90"/>
      <c r="U348" s="144" t="s">
        <v>207</v>
      </c>
      <c r="V348" s="90"/>
      <c r="W348" s="144" t="s">
        <v>207</v>
      </c>
      <c r="X348" s="90"/>
      <c r="Y348" s="144" t="s">
        <v>207</v>
      </c>
      <c r="Z348" s="90"/>
      <c r="AA348" s="144" t="s">
        <v>230</v>
      </c>
      <c r="AB348" s="62"/>
      <c r="AC348" s="144" t="s">
        <v>207</v>
      </c>
      <c r="AD348" s="62"/>
      <c r="AE348" s="144" t="s">
        <v>207</v>
      </c>
      <c r="AF348" s="196" t="str">
        <f>IF(AND(O348="",Q348="",S348="",U348="",W348="",Y348="",AA348="",AC348=""),"",
IF(OR(    AND(O348&lt;&gt;"NA",O348&lt;&gt;"C",O348&lt;&gt;"NC",O348&lt;&gt;"SF",O348&lt;&gt;""),
    AND(Q348&lt;&gt;"NA",Q348&lt;&gt;"C",Q348&lt;&gt;"NC",Q348&lt;&gt;"SF",Q348&lt;&gt;""),
    AND(S348&lt;&gt;"NA",S348&lt;&gt;"C",S348&lt;&gt;"NC",S348&lt;&gt;"SF",S348&lt;&gt;""),
    AND(U348&lt;&gt;"NA",U348&lt;&gt;"C",U348&lt;&gt;"NC",U348&lt;&gt;"SF",U348&lt;&gt;""),
    AND(W348&lt;&gt;"NA",W348&lt;&gt;"C",W348&lt;&gt;"NC",W348&lt;&gt;"SF",W348&lt;&gt;""),
    AND(Y348&lt;&gt;"NA",Y348&lt;&gt;"C",Y348&lt;&gt;"NC",Y348&lt;&gt;"SF",Y348&lt;&gt;""),
    AND(AA348&lt;&gt;"NA",AA348&lt;&gt;"C",AA348&lt;&gt;"NC",AA348&lt;&gt;"SF",AA348&lt;&gt;""),
    AND(AC348&lt;&gt;"NA",AC348&lt;&gt;"C",AC348&lt;&gt;"NC",AC348&lt;&gt;"SF",AC348&lt;&gt;"")
),"FALSO",
IF(AND(O348="NA",Q348="NA",S348="NA",U348="NA",W348="NA",Y348="NA",AA348="NA",AC348="NA"),"NA",
IF(OR(O348="NC",Q348="NC",S348="NC",U348="NC",W348="NC",Y348="NC",AA348="NC",AC348="NC",
       O348="SF",Q348="SF",S348="SF",U348="SF",W348="SF",Y348="SF",AA348="SF",AC348="SF"),"NC",
IF(SUM(IF(O348="C",1,0),IF(Q348="C",1,0),IF(S348="C",1,0),IF(U348="C",1,0),IF(W348="C",1,0),IF(Y348="C",1,0),IF(AA348="C",1,0),IF(AC348="C",1,0))=1,"C","C")))))</f>
        <v>NC</v>
      </c>
      <c r="AG348" s="93" t="str">
        <f>IF(AND(AE348="C",AF348="C"),"UTILIZOU O PDA CORRETAMENTE",IF(AND(AE348="C",AF348="NC"),"UTILIZOU O PDA CORRETAMENTE. NÃO HÁ FOTOS DE TODAS AS ETAPAS",IF(AND(AE348="NC",AF348="NC"),"NÃO UTILIZOU O PDA",IF(AND(AE348="NA",AF348="NA"),"NÃO AVALIADO POR FALHA DE SINCRONISMO"))))</f>
        <v>UTILIZOU O PDA CORRETAMENTE. NÃO HÁ FOTOS DE TODAS AS ETAPAS</v>
      </c>
      <c r="AH348" s="9" t="s">
        <v>60</v>
      </c>
      <c r="AI348" s="149" t="str">
        <f>E348</f>
        <v>SÃO PAULO</v>
      </c>
      <c r="AJ348" s="150" t="s">
        <v>6</v>
      </c>
    </row>
    <row r="349" spans="1:36" ht="30" customHeight="1">
      <c r="A349" s="162" t="s">
        <v>201</v>
      </c>
      <c r="B349" s="176">
        <v>2621835609</v>
      </c>
      <c r="C349" s="176" t="s">
        <v>141</v>
      </c>
      <c r="D349" s="176" t="s">
        <v>68</v>
      </c>
      <c r="E349" s="176" t="s">
        <v>5</v>
      </c>
      <c r="F349" s="176" t="s">
        <v>2251</v>
      </c>
      <c r="G349" s="176">
        <v>46</v>
      </c>
      <c r="H349" s="176" t="s">
        <v>217</v>
      </c>
      <c r="I349" s="176" t="s">
        <v>245</v>
      </c>
      <c r="J349" s="176" t="s">
        <v>2150</v>
      </c>
      <c r="K349" s="176" t="s">
        <v>217</v>
      </c>
      <c r="L349" s="204">
        <v>46168.383333333331</v>
      </c>
      <c r="M349" s="204">
        <v>46168.399305555555</v>
      </c>
      <c r="N349" s="176" t="s">
        <v>2151</v>
      </c>
      <c r="O349" s="155" t="s">
        <v>207</v>
      </c>
      <c r="P349" s="90"/>
      <c r="Q349" s="144" t="s">
        <v>207</v>
      </c>
      <c r="R349" s="90"/>
      <c r="S349" s="144" t="s">
        <v>207</v>
      </c>
      <c r="T349" s="90"/>
      <c r="U349" s="144" t="s">
        <v>207</v>
      </c>
      <c r="V349" s="90"/>
      <c r="W349" s="144" t="s">
        <v>207</v>
      </c>
      <c r="X349" s="90"/>
      <c r="Y349" s="144" t="s">
        <v>207</v>
      </c>
      <c r="Z349" s="90"/>
      <c r="AA349" s="144" t="s">
        <v>207</v>
      </c>
      <c r="AB349" s="62"/>
      <c r="AC349" s="144" t="s">
        <v>207</v>
      </c>
      <c r="AD349" s="62"/>
      <c r="AE349" s="144" t="s">
        <v>207</v>
      </c>
      <c r="AF349" s="196" t="str">
        <f>IF(AND(O349="",Q349="",S349="",U349="",W349="",Y349="",AA349="",AC349=""),"",
IF(OR(    AND(O349&lt;&gt;"NA",O349&lt;&gt;"C",O349&lt;&gt;"NC",O349&lt;&gt;"SF",O349&lt;&gt;""),
    AND(Q349&lt;&gt;"NA",Q349&lt;&gt;"C",Q349&lt;&gt;"NC",Q349&lt;&gt;"SF",Q349&lt;&gt;""),
    AND(S349&lt;&gt;"NA",S349&lt;&gt;"C",S349&lt;&gt;"NC",S349&lt;&gt;"SF",S349&lt;&gt;""),
    AND(U349&lt;&gt;"NA",U349&lt;&gt;"C",U349&lt;&gt;"NC",U349&lt;&gt;"SF",U349&lt;&gt;""),
    AND(W349&lt;&gt;"NA",W349&lt;&gt;"C",W349&lt;&gt;"NC",W349&lt;&gt;"SF",W349&lt;&gt;""),
    AND(Y349&lt;&gt;"NA",Y349&lt;&gt;"C",Y349&lt;&gt;"NC",Y349&lt;&gt;"SF",Y349&lt;&gt;""),
    AND(AA349&lt;&gt;"NA",AA349&lt;&gt;"C",AA349&lt;&gt;"NC",AA349&lt;&gt;"SF",AA349&lt;&gt;""),
    AND(AC349&lt;&gt;"NA",AC349&lt;&gt;"C",AC349&lt;&gt;"NC",AC349&lt;&gt;"SF",AC349&lt;&gt;"")
),"FALSO",
IF(AND(O349="NA",Q349="NA",S349="NA",U349="NA",W349="NA",Y349="NA",AA349="NA",AC349="NA"),"NA",
IF(OR(O349="NC",Q349="NC",S349="NC",U349="NC",W349="NC",Y349="NC",AA349="NC",AC349="NC",
       O349="SF",Q349="SF",S349="SF",U349="SF",W349="SF",Y349="SF",AA349="SF",AC349="SF"),"NC",
IF(SUM(IF(O349="C",1,0),IF(Q349="C",1,0),IF(S349="C",1,0),IF(U349="C",1,0),IF(W349="C",1,0),IF(Y349="C",1,0),IF(AA349="C",1,0),IF(AC349="C",1,0))=1,"C","C")))))</f>
        <v>C</v>
      </c>
      <c r="AG349" s="93" t="str">
        <f>IF(AND(AE349="C",AF349="C"),"UTILIZOU O PDA CORRETAMENTE",IF(AND(AE349="C",AF349="NC"),"UTILIZOU O PDA CORRETAMENTE. NÃO HÁ FOTOS DE TODAS AS ETAPAS",IF(AND(AE349="NC",AF349="NC"),"NÃO UTILIZOU O PDA",IF(AND(AE349="NA",AF349="NA"),"NÃO AVALIADO POR FALHA DE SINCRONISMO"))))</f>
        <v>UTILIZOU O PDA CORRETAMENTE</v>
      </c>
      <c r="AH349" s="9"/>
      <c r="AI349" s="149" t="str">
        <f>E349</f>
        <v>SÃO PAULO</v>
      </c>
      <c r="AJ349" s="150" t="s">
        <v>6</v>
      </c>
    </row>
    <row r="350" spans="1:36" ht="30" customHeight="1">
      <c r="A350" s="162" t="s">
        <v>201</v>
      </c>
      <c r="B350" s="176">
        <v>2621836857</v>
      </c>
      <c r="C350" s="176" t="s">
        <v>142</v>
      </c>
      <c r="D350" s="176" t="s">
        <v>68</v>
      </c>
      <c r="E350" s="176" t="s">
        <v>5</v>
      </c>
      <c r="F350" s="176" t="s">
        <v>1015</v>
      </c>
      <c r="G350" s="176">
        <v>113</v>
      </c>
      <c r="H350" s="176"/>
      <c r="I350" s="176" t="s">
        <v>432</v>
      </c>
      <c r="J350" s="176" t="s">
        <v>2148</v>
      </c>
      <c r="K350" s="176"/>
      <c r="L350" s="204">
        <v>46168.508333333331</v>
      </c>
      <c r="M350" s="204">
        <v>46168.519444444442</v>
      </c>
      <c r="N350" s="176" t="s">
        <v>2151</v>
      </c>
      <c r="O350" s="155" t="s">
        <v>207</v>
      </c>
      <c r="P350" s="90"/>
      <c r="Q350" s="144" t="s">
        <v>207</v>
      </c>
      <c r="R350" s="90"/>
      <c r="S350" s="144" t="s">
        <v>207</v>
      </c>
      <c r="T350" s="90"/>
      <c r="U350" s="144" t="s">
        <v>207</v>
      </c>
      <c r="V350" s="90"/>
      <c r="W350" s="144"/>
      <c r="X350" s="90"/>
      <c r="Y350" s="144" t="s">
        <v>207</v>
      </c>
      <c r="Z350" s="90"/>
      <c r="AA350" s="144" t="s">
        <v>207</v>
      </c>
      <c r="AB350" s="62"/>
      <c r="AC350" s="144" t="s">
        <v>207</v>
      </c>
      <c r="AD350" s="62"/>
      <c r="AE350" s="144" t="s">
        <v>207</v>
      </c>
      <c r="AF350" s="196" t="str">
        <f>IF(AND(O350="",Q350="",S350="",U350="",W350="",Y350="",AA350="",AC350=""),"",
IF(OR(    AND(O350&lt;&gt;"NA",O350&lt;&gt;"C",O350&lt;&gt;"NC",O350&lt;&gt;"SF",O350&lt;&gt;""),
    AND(Q350&lt;&gt;"NA",Q350&lt;&gt;"C",Q350&lt;&gt;"NC",Q350&lt;&gt;"SF",Q350&lt;&gt;""),
    AND(S350&lt;&gt;"NA",S350&lt;&gt;"C",S350&lt;&gt;"NC",S350&lt;&gt;"SF",S350&lt;&gt;""),
    AND(U350&lt;&gt;"NA",U350&lt;&gt;"C",U350&lt;&gt;"NC",U350&lt;&gt;"SF",U350&lt;&gt;""),
    AND(W350&lt;&gt;"NA",W350&lt;&gt;"C",W350&lt;&gt;"NC",W350&lt;&gt;"SF",W350&lt;&gt;""),
    AND(Y350&lt;&gt;"NA",Y350&lt;&gt;"C",Y350&lt;&gt;"NC",Y350&lt;&gt;"SF",Y350&lt;&gt;""),
    AND(AA350&lt;&gt;"NA",AA350&lt;&gt;"C",AA350&lt;&gt;"NC",AA350&lt;&gt;"SF",AA350&lt;&gt;""),
    AND(AC350&lt;&gt;"NA",AC350&lt;&gt;"C",AC350&lt;&gt;"NC",AC350&lt;&gt;"SF",AC350&lt;&gt;"")
),"FALSO",
IF(AND(O350="NA",Q350="NA",S350="NA",U350="NA",W350="NA",Y350="NA",AA350="NA",AC350="NA"),"NA",
IF(OR(O350="NC",Q350="NC",S350="NC",U350="NC",W350="NC",Y350="NC",AA350="NC",AC350="NC",
       O350="SF",Q350="SF",S350="SF",U350="SF",W350="SF",Y350="SF",AA350="SF",AC350="SF"),"NC",
IF(SUM(IF(O350="C",1,0),IF(Q350="C",1,0),IF(S350="C",1,0),IF(U350="C",1,0),IF(W350="C",1,0),IF(Y350="C",1,0),IF(AA350="C",1,0),IF(AC350="C",1,0))=1,"C","C")))))</f>
        <v>C</v>
      </c>
      <c r="AG350" s="93" t="str">
        <f>IF(AND(AE350="C",AF350="C"),"UTILIZOU O PDA CORRETAMENTE",IF(AND(AE350="C",AF350="NC"),"UTILIZOU O PDA CORRETAMENTE. NÃO HÁ FOTOS DE TODAS AS ETAPAS",IF(AND(AE350="NC",AF350="NC"),"NÃO UTILIZOU O PDA",IF(AND(AE350="NA",AF350="NA"),"NÃO AVALIADO POR FALHA DE SINCRONISMO"))))</f>
        <v>UTILIZOU O PDA CORRETAMENTE</v>
      </c>
      <c r="AH350" s="9" t="s">
        <v>39</v>
      </c>
      <c r="AI350" s="149" t="str">
        <f>E350</f>
        <v>SÃO PAULO</v>
      </c>
      <c r="AJ350" s="150" t="s">
        <v>6</v>
      </c>
    </row>
    <row r="351" spans="1:36" ht="30" customHeight="1">
      <c r="A351" s="162" t="s">
        <v>201</v>
      </c>
      <c r="B351" s="176">
        <v>2621838685</v>
      </c>
      <c r="C351" s="176" t="s">
        <v>142</v>
      </c>
      <c r="D351" s="176" t="s">
        <v>68</v>
      </c>
      <c r="E351" s="176" t="s">
        <v>5</v>
      </c>
      <c r="F351" s="176" t="s">
        <v>1460</v>
      </c>
      <c r="G351" s="176">
        <v>215</v>
      </c>
      <c r="H351" s="176" t="s">
        <v>203</v>
      </c>
      <c r="I351" s="176" t="s">
        <v>479</v>
      </c>
      <c r="J351" s="176" t="s">
        <v>2148</v>
      </c>
      <c r="K351" s="176" t="s">
        <v>217</v>
      </c>
      <c r="L351" s="204">
        <v>46168.462500000001</v>
      </c>
      <c r="M351" s="204">
        <v>46168.481944444444</v>
      </c>
      <c r="N351" s="176" t="s">
        <v>2151</v>
      </c>
      <c r="O351" s="155" t="s">
        <v>207</v>
      </c>
      <c r="P351" s="90"/>
      <c r="Q351" s="144" t="s">
        <v>231</v>
      </c>
      <c r="R351" s="90" t="s">
        <v>2250</v>
      </c>
      <c r="S351" s="144" t="s">
        <v>207</v>
      </c>
      <c r="T351" s="90"/>
      <c r="U351" s="144" t="s">
        <v>207</v>
      </c>
      <c r="V351" s="90"/>
      <c r="W351" s="144" t="s">
        <v>207</v>
      </c>
      <c r="X351" s="90"/>
      <c r="Y351" s="144" t="s">
        <v>207</v>
      </c>
      <c r="Z351" s="90"/>
      <c r="AA351" s="144" t="s">
        <v>207</v>
      </c>
      <c r="AB351" s="62"/>
      <c r="AC351" s="144" t="s">
        <v>207</v>
      </c>
      <c r="AD351" s="62"/>
      <c r="AE351" s="144" t="s">
        <v>207</v>
      </c>
      <c r="AF351" s="196" t="str">
        <f>IF(AND(O351="",Q351="",S351="",U351="",W351="",Y351="",AA351="",AC351=""),"",
IF(OR(    AND(O351&lt;&gt;"NA",O351&lt;&gt;"C",O351&lt;&gt;"NC",O351&lt;&gt;"SF",O351&lt;&gt;""),
    AND(Q351&lt;&gt;"NA",Q351&lt;&gt;"C",Q351&lt;&gt;"NC",Q351&lt;&gt;"SF",Q351&lt;&gt;""),
    AND(S351&lt;&gt;"NA",S351&lt;&gt;"C",S351&lt;&gt;"NC",S351&lt;&gt;"SF",S351&lt;&gt;""),
    AND(U351&lt;&gt;"NA",U351&lt;&gt;"C",U351&lt;&gt;"NC",U351&lt;&gt;"SF",U351&lt;&gt;""),
    AND(W351&lt;&gt;"NA",W351&lt;&gt;"C",W351&lt;&gt;"NC",W351&lt;&gt;"SF",W351&lt;&gt;""),
    AND(Y351&lt;&gt;"NA",Y351&lt;&gt;"C",Y351&lt;&gt;"NC",Y351&lt;&gt;"SF",Y351&lt;&gt;""),
    AND(AA351&lt;&gt;"NA",AA351&lt;&gt;"C",AA351&lt;&gt;"NC",AA351&lt;&gt;"SF",AA351&lt;&gt;""),
    AND(AC351&lt;&gt;"NA",AC351&lt;&gt;"C",AC351&lt;&gt;"NC",AC351&lt;&gt;"SF",AC351&lt;&gt;"")
),"FALSO",
IF(AND(O351="NA",Q351="NA",S351="NA",U351="NA",W351="NA",Y351="NA",AA351="NA",AC351="NA"),"NA",
IF(OR(O351="NC",Q351="NC",S351="NC",U351="NC",W351="NC",Y351="NC",AA351="NC",AC351="NC",
       O351="SF",Q351="SF",S351="SF",U351="SF",W351="SF",Y351="SF",AA351="SF",AC351="SF"),"NC",
IF(SUM(IF(O351="C",1,0),IF(Q351="C",1,0),IF(S351="C",1,0),IF(U351="C",1,0),IF(W351="C",1,0),IF(Y351="C",1,0),IF(AA351="C",1,0),IF(AC351="C",1,0))=1,"C","C")))))</f>
        <v>NC</v>
      </c>
      <c r="AG351" s="93" t="str">
        <f>IF(AND(AE351="C",AF351="C"),"UTILIZOU O PDA CORRETAMENTE",IF(AND(AE351="C",AF351="NC"),"UTILIZOU O PDA CORRETAMENTE. NÃO HÁ FOTOS DE TODAS AS ETAPAS",IF(AND(AE351="NC",AF351="NC"),"NÃO UTILIZOU O PDA",IF(AND(AE351="NA",AF351="NA"),"NÃO AVALIADO POR FALHA DE SINCRONISMO"))))</f>
        <v>UTILIZOU O PDA CORRETAMENTE. NÃO HÁ FOTOS DE TODAS AS ETAPAS</v>
      </c>
      <c r="AH351" s="9" t="s">
        <v>60</v>
      </c>
      <c r="AI351" s="149" t="str">
        <f>E351</f>
        <v>SÃO PAULO</v>
      </c>
      <c r="AJ351" s="150" t="s">
        <v>6</v>
      </c>
    </row>
    <row r="352" spans="1:36" ht="30" customHeight="1">
      <c r="A352" s="162" t="s">
        <v>201</v>
      </c>
      <c r="B352" s="176">
        <v>2694067796</v>
      </c>
      <c r="C352" s="176" t="s">
        <v>142</v>
      </c>
      <c r="D352" s="176" t="s">
        <v>68</v>
      </c>
      <c r="E352" s="176" t="s">
        <v>5</v>
      </c>
      <c r="F352" s="176" t="s">
        <v>1005</v>
      </c>
      <c r="G352" s="176">
        <v>152</v>
      </c>
      <c r="H352" s="176"/>
      <c r="I352" s="176" t="s">
        <v>427</v>
      </c>
      <c r="J352" s="176" t="s">
        <v>2148</v>
      </c>
      <c r="K352" s="176"/>
      <c r="L352" s="204">
        <v>46168.570138888892</v>
      </c>
      <c r="M352" s="204">
        <v>46168.581250000003</v>
      </c>
      <c r="N352" s="176" t="s">
        <v>2151</v>
      </c>
      <c r="O352" s="155" t="s">
        <v>207</v>
      </c>
      <c r="P352" s="90"/>
      <c r="Q352" s="144" t="s">
        <v>207</v>
      </c>
      <c r="R352" s="90"/>
      <c r="S352" s="144" t="s">
        <v>207</v>
      </c>
      <c r="T352" s="90"/>
      <c r="U352" s="144" t="s">
        <v>207</v>
      </c>
      <c r="V352" s="90"/>
      <c r="W352" s="144" t="s">
        <v>207</v>
      </c>
      <c r="X352" s="90"/>
      <c r="Y352" s="144" t="s">
        <v>207</v>
      </c>
      <c r="Z352" s="90"/>
      <c r="AA352" s="144" t="s">
        <v>207</v>
      </c>
      <c r="AB352" s="62"/>
      <c r="AC352" s="144" t="s">
        <v>207</v>
      </c>
      <c r="AD352" s="62"/>
      <c r="AE352" s="144" t="s">
        <v>207</v>
      </c>
      <c r="AF352" s="196" t="str">
        <f>IF(AND(O352="",Q352="",S352="",U352="",W352="",Y352="",AA352="",AC352=""),"",
IF(OR(    AND(O352&lt;&gt;"NA",O352&lt;&gt;"C",O352&lt;&gt;"NC",O352&lt;&gt;"SF",O352&lt;&gt;""),
    AND(Q352&lt;&gt;"NA",Q352&lt;&gt;"C",Q352&lt;&gt;"NC",Q352&lt;&gt;"SF",Q352&lt;&gt;""),
    AND(S352&lt;&gt;"NA",S352&lt;&gt;"C",S352&lt;&gt;"NC",S352&lt;&gt;"SF",S352&lt;&gt;""),
    AND(U352&lt;&gt;"NA",U352&lt;&gt;"C",U352&lt;&gt;"NC",U352&lt;&gt;"SF",U352&lt;&gt;""),
    AND(W352&lt;&gt;"NA",W352&lt;&gt;"C",W352&lt;&gt;"NC",W352&lt;&gt;"SF",W352&lt;&gt;""),
    AND(Y352&lt;&gt;"NA",Y352&lt;&gt;"C",Y352&lt;&gt;"NC",Y352&lt;&gt;"SF",Y352&lt;&gt;""),
    AND(AA352&lt;&gt;"NA",AA352&lt;&gt;"C",AA352&lt;&gt;"NC",AA352&lt;&gt;"SF",AA352&lt;&gt;""),
    AND(AC352&lt;&gt;"NA",AC352&lt;&gt;"C",AC352&lt;&gt;"NC",AC352&lt;&gt;"SF",AC352&lt;&gt;"")
),"FALSO",
IF(AND(O352="NA",Q352="NA",S352="NA",U352="NA",W352="NA",Y352="NA",AA352="NA",AC352="NA"),"NA",
IF(OR(O352="NC",Q352="NC",S352="NC",U352="NC",W352="NC",Y352="NC",AA352="NC",AC352="NC",
       O352="SF",Q352="SF",S352="SF",U352="SF",W352="SF",Y352="SF",AA352="SF",AC352="SF"),"NC",
IF(SUM(IF(O352="C",1,0),IF(Q352="C",1,0),IF(S352="C",1,0),IF(U352="C",1,0),IF(W352="C",1,0),IF(Y352="C",1,0),IF(AA352="C",1,0),IF(AC352="C",1,0))=1,"C","C")))))</f>
        <v>C</v>
      </c>
      <c r="AG352" s="93" t="str">
        <f>IF(AND(AE352="C",AF352="C"),"UTILIZOU O PDA CORRETAMENTE",IF(AND(AE352="C",AF352="NC"),"UTILIZOU O PDA CORRETAMENTE. NÃO HÁ FOTOS DE TODAS AS ETAPAS",IF(AND(AE352="NC",AF352="NC"),"NÃO UTILIZOU O PDA",IF(AND(AE352="NA",AF352="NA"),"NÃO AVALIADO POR FALHA DE SINCRONISMO"))))</f>
        <v>UTILIZOU O PDA CORRETAMENTE</v>
      </c>
      <c r="AH352" s="9" t="s">
        <v>39</v>
      </c>
      <c r="AI352" s="149" t="str">
        <f>E352</f>
        <v>SÃO PAULO</v>
      </c>
      <c r="AJ352" s="150" t="s">
        <v>6</v>
      </c>
    </row>
    <row r="353" spans="1:36" ht="30" customHeight="1">
      <c r="A353" s="162" t="s">
        <v>201</v>
      </c>
      <c r="B353" s="176">
        <v>2621880463</v>
      </c>
      <c r="C353" s="176" t="s">
        <v>141</v>
      </c>
      <c r="D353" s="176" t="s">
        <v>68</v>
      </c>
      <c r="E353" s="176" t="s">
        <v>5</v>
      </c>
      <c r="F353" s="176" t="s">
        <v>2252</v>
      </c>
      <c r="G353" s="176">
        <v>51</v>
      </c>
      <c r="H353" s="176" t="s">
        <v>208</v>
      </c>
      <c r="I353" s="176" t="s">
        <v>787</v>
      </c>
      <c r="J353" s="176" t="s">
        <v>2150</v>
      </c>
      <c r="K353" s="176" t="s">
        <v>217</v>
      </c>
      <c r="L353" s="204">
        <v>46168.456250000003</v>
      </c>
      <c r="M353" s="204">
        <v>46168.461805555555</v>
      </c>
      <c r="N353" s="176" t="s">
        <v>2156</v>
      </c>
      <c r="O353" s="155" t="s">
        <v>207</v>
      </c>
      <c r="P353" s="90"/>
      <c r="Q353" s="144" t="s">
        <v>207</v>
      </c>
      <c r="R353" s="90"/>
      <c r="S353" s="144" t="s">
        <v>207</v>
      </c>
      <c r="T353" s="90"/>
      <c r="U353" s="144" t="s">
        <v>207</v>
      </c>
      <c r="V353" s="90"/>
      <c r="W353" s="144" t="s">
        <v>207</v>
      </c>
      <c r="X353" s="90"/>
      <c r="Y353" s="144" t="s">
        <v>207</v>
      </c>
      <c r="Z353" s="90"/>
      <c r="AA353" s="144" t="s">
        <v>207</v>
      </c>
      <c r="AB353" s="62"/>
      <c r="AC353" s="144" t="s">
        <v>207</v>
      </c>
      <c r="AD353" s="62"/>
      <c r="AE353" s="144" t="s">
        <v>207</v>
      </c>
      <c r="AF353" s="196" t="str">
        <f>IF(AND(O353="",Q353="",S353="",U353="",W353="",Y353="",AA353="",AC353=""),"",
IF(OR(    AND(O353&lt;&gt;"NA",O353&lt;&gt;"C",O353&lt;&gt;"NC",O353&lt;&gt;"SF",O353&lt;&gt;""),
    AND(Q353&lt;&gt;"NA",Q353&lt;&gt;"C",Q353&lt;&gt;"NC",Q353&lt;&gt;"SF",Q353&lt;&gt;""),
    AND(S353&lt;&gt;"NA",S353&lt;&gt;"C",S353&lt;&gt;"NC",S353&lt;&gt;"SF",S353&lt;&gt;""),
    AND(U353&lt;&gt;"NA",U353&lt;&gt;"C",U353&lt;&gt;"NC",U353&lt;&gt;"SF",U353&lt;&gt;""),
    AND(W353&lt;&gt;"NA",W353&lt;&gt;"C",W353&lt;&gt;"NC",W353&lt;&gt;"SF",W353&lt;&gt;""),
    AND(Y353&lt;&gt;"NA",Y353&lt;&gt;"C",Y353&lt;&gt;"NC",Y353&lt;&gt;"SF",Y353&lt;&gt;""),
    AND(AA353&lt;&gt;"NA",AA353&lt;&gt;"C",AA353&lt;&gt;"NC",AA353&lt;&gt;"SF",AA353&lt;&gt;""),
    AND(AC353&lt;&gt;"NA",AC353&lt;&gt;"C",AC353&lt;&gt;"NC",AC353&lt;&gt;"SF",AC353&lt;&gt;"")
),"FALSO",
IF(AND(O353="NA",Q353="NA",S353="NA",U353="NA",W353="NA",Y353="NA",AA353="NA",AC353="NA"),"NA",
IF(OR(O353="NC",Q353="NC",S353="NC",U353="NC",W353="NC",Y353="NC",AA353="NC",AC353="NC",
       O353="SF",Q353="SF",S353="SF",U353="SF",W353="SF",Y353="SF",AA353="SF",AC353="SF"),"NC",
IF(SUM(IF(O353="C",1,0),IF(Q353="C",1,0),IF(S353="C",1,0),IF(U353="C",1,0),IF(W353="C",1,0),IF(Y353="C",1,0),IF(AA353="C",1,0),IF(AC353="C",1,0))=1,"C","C")))))</f>
        <v>C</v>
      </c>
      <c r="AG353" s="93" t="str">
        <f>IF(AND(AE353="C",AF353="C"),"UTILIZOU O PDA CORRETAMENTE",IF(AND(AE353="C",AF353="NC"),"UTILIZOU O PDA CORRETAMENTE. NÃO HÁ FOTOS DE TODAS AS ETAPAS",IF(AND(AE353="NC",AF353="NC"),"NÃO UTILIZOU O PDA",IF(AND(AE353="NA",AF353="NA"),"NÃO AVALIADO POR FALHA DE SINCRONISMO"))))</f>
        <v>UTILIZOU O PDA CORRETAMENTE</v>
      </c>
      <c r="AH353" s="9"/>
      <c r="AI353" s="149" t="str">
        <f>E353</f>
        <v>SÃO PAULO</v>
      </c>
      <c r="AJ353" s="150" t="s">
        <v>6</v>
      </c>
    </row>
    <row r="354" spans="1:36" ht="30" customHeight="1">
      <c r="A354" s="162" t="s">
        <v>201</v>
      </c>
      <c r="B354" s="176">
        <v>2621884810</v>
      </c>
      <c r="C354" s="176" t="s">
        <v>141</v>
      </c>
      <c r="D354" s="176" t="s">
        <v>68</v>
      </c>
      <c r="E354" s="176" t="s">
        <v>5</v>
      </c>
      <c r="F354" s="176" t="s">
        <v>2253</v>
      </c>
      <c r="G354" s="176">
        <v>65</v>
      </c>
      <c r="H354" s="176" t="s">
        <v>210</v>
      </c>
      <c r="I354" s="176" t="s">
        <v>332</v>
      </c>
      <c r="J354" s="176" t="s">
        <v>2150</v>
      </c>
      <c r="K354" s="176" t="s">
        <v>2174</v>
      </c>
      <c r="L354" s="204">
        <v>46168.4375</v>
      </c>
      <c r="M354" s="204">
        <v>46168.447222222225</v>
      </c>
      <c r="N354" s="176" t="s">
        <v>2156</v>
      </c>
      <c r="O354" s="155" t="s">
        <v>207</v>
      </c>
      <c r="P354" s="90"/>
      <c r="Q354" s="144" t="s">
        <v>207</v>
      </c>
      <c r="R354" s="90"/>
      <c r="S354" s="144" t="s">
        <v>207</v>
      </c>
      <c r="T354" s="90"/>
      <c r="U354" s="144" t="s">
        <v>207</v>
      </c>
      <c r="V354" s="90"/>
      <c r="W354" s="144" t="s">
        <v>207</v>
      </c>
      <c r="X354" s="90"/>
      <c r="Y354" s="144" t="s">
        <v>207</v>
      </c>
      <c r="Z354" s="90"/>
      <c r="AA354" s="144" t="s">
        <v>207</v>
      </c>
      <c r="AB354" s="62"/>
      <c r="AC354" s="144" t="s">
        <v>207</v>
      </c>
      <c r="AD354" s="62"/>
      <c r="AE354" s="144" t="s">
        <v>207</v>
      </c>
      <c r="AF354" s="196" t="str">
        <f>IF(AND(O354="",Q354="",S354="",U354="",W354="",Y354="",AA354="",AC354=""),"",
IF(OR(    AND(O354&lt;&gt;"NA",O354&lt;&gt;"C",O354&lt;&gt;"NC",O354&lt;&gt;"SF",O354&lt;&gt;""),
    AND(Q354&lt;&gt;"NA",Q354&lt;&gt;"C",Q354&lt;&gt;"NC",Q354&lt;&gt;"SF",Q354&lt;&gt;""),
    AND(S354&lt;&gt;"NA",S354&lt;&gt;"C",S354&lt;&gt;"NC",S354&lt;&gt;"SF",S354&lt;&gt;""),
    AND(U354&lt;&gt;"NA",U354&lt;&gt;"C",U354&lt;&gt;"NC",U354&lt;&gt;"SF",U354&lt;&gt;""),
    AND(W354&lt;&gt;"NA",W354&lt;&gt;"C",W354&lt;&gt;"NC",W354&lt;&gt;"SF",W354&lt;&gt;""),
    AND(Y354&lt;&gt;"NA",Y354&lt;&gt;"C",Y354&lt;&gt;"NC",Y354&lt;&gt;"SF",Y354&lt;&gt;""),
    AND(AA354&lt;&gt;"NA",AA354&lt;&gt;"C",AA354&lt;&gt;"NC",AA354&lt;&gt;"SF",AA354&lt;&gt;""),
    AND(AC354&lt;&gt;"NA",AC354&lt;&gt;"C",AC354&lt;&gt;"NC",AC354&lt;&gt;"SF",AC354&lt;&gt;"")
),"FALSO",
IF(AND(O354="NA",Q354="NA",S354="NA",U354="NA",W354="NA",Y354="NA",AA354="NA",AC354="NA"),"NA",
IF(OR(O354="NC",Q354="NC",S354="NC",U354="NC",W354="NC",Y354="NC",AA354="NC",AC354="NC",
       O354="SF",Q354="SF",S354="SF",U354="SF",W354="SF",Y354="SF",AA354="SF",AC354="SF"),"NC",
IF(SUM(IF(O354="C",1,0),IF(Q354="C",1,0),IF(S354="C",1,0),IF(U354="C",1,0),IF(W354="C",1,0),IF(Y354="C",1,0),IF(AA354="C",1,0),IF(AC354="C",1,0))=1,"C","C")))))</f>
        <v>C</v>
      </c>
      <c r="AG354" s="93" t="str">
        <f>IF(AND(AE354="C",AF354="C"),"UTILIZOU O PDA CORRETAMENTE",IF(AND(AE354="C",AF354="NC"),"UTILIZOU O PDA CORRETAMENTE. NÃO HÁ FOTOS DE TODAS AS ETAPAS",IF(AND(AE354="NC",AF354="NC"),"NÃO UTILIZOU O PDA",IF(AND(AE354="NA",AF354="NA"),"NÃO AVALIADO POR FALHA DE SINCRONISMO"))))</f>
        <v>UTILIZOU O PDA CORRETAMENTE</v>
      </c>
      <c r="AH354" s="9"/>
      <c r="AI354" s="149" t="str">
        <f>E354</f>
        <v>SÃO PAULO</v>
      </c>
      <c r="AJ354" s="150" t="s">
        <v>6</v>
      </c>
    </row>
    <row r="355" spans="1:36" ht="30" customHeight="1">
      <c r="A355" s="162" t="s">
        <v>201</v>
      </c>
      <c r="B355" s="176">
        <v>2621831808</v>
      </c>
      <c r="C355" s="176" t="s">
        <v>142</v>
      </c>
      <c r="D355" s="176" t="s">
        <v>68</v>
      </c>
      <c r="E355" s="176" t="s">
        <v>5</v>
      </c>
      <c r="F355" s="176" t="s">
        <v>1444</v>
      </c>
      <c r="G355" s="176">
        <v>365</v>
      </c>
      <c r="H355" s="176" t="s">
        <v>217</v>
      </c>
      <c r="I355" s="176" t="s">
        <v>301</v>
      </c>
      <c r="J355" s="176" t="s">
        <v>2148</v>
      </c>
      <c r="K355" s="176" t="s">
        <v>217</v>
      </c>
      <c r="L355" s="204">
        <v>46168.373611111114</v>
      </c>
      <c r="M355" s="204">
        <v>46168.387499999997</v>
      </c>
      <c r="N355" s="176" t="s">
        <v>2156</v>
      </c>
      <c r="O355" s="155" t="s">
        <v>207</v>
      </c>
      <c r="P355" s="90"/>
      <c r="Q355" s="144" t="s">
        <v>207</v>
      </c>
      <c r="R355" s="90"/>
      <c r="S355" s="144" t="s">
        <v>207</v>
      </c>
      <c r="T355" s="90"/>
      <c r="U355" s="144" t="s">
        <v>207</v>
      </c>
      <c r="V355" s="90"/>
      <c r="W355" s="144" t="s">
        <v>207</v>
      </c>
      <c r="X355" s="90"/>
      <c r="Y355" s="144" t="s">
        <v>207</v>
      </c>
      <c r="Z355" s="90"/>
      <c r="AA355" s="144" t="s">
        <v>207</v>
      </c>
      <c r="AB355" s="62"/>
      <c r="AC355" s="144" t="s">
        <v>207</v>
      </c>
      <c r="AD355" s="62"/>
      <c r="AE355" s="144" t="s">
        <v>207</v>
      </c>
      <c r="AF355" s="196" t="str">
        <f>IF(AND(O355="",Q355="",S355="",U355="",W355="",Y355="",AA355="",AC355=""),"",
IF(OR(    AND(O355&lt;&gt;"NA",O355&lt;&gt;"C",O355&lt;&gt;"NC",O355&lt;&gt;"SF",O355&lt;&gt;""),
    AND(Q355&lt;&gt;"NA",Q355&lt;&gt;"C",Q355&lt;&gt;"NC",Q355&lt;&gt;"SF",Q355&lt;&gt;""),
    AND(S355&lt;&gt;"NA",S355&lt;&gt;"C",S355&lt;&gt;"NC",S355&lt;&gt;"SF",S355&lt;&gt;""),
    AND(U355&lt;&gt;"NA",U355&lt;&gt;"C",U355&lt;&gt;"NC",U355&lt;&gt;"SF",U355&lt;&gt;""),
    AND(W355&lt;&gt;"NA",W355&lt;&gt;"C",W355&lt;&gt;"NC",W355&lt;&gt;"SF",W355&lt;&gt;""),
    AND(Y355&lt;&gt;"NA",Y355&lt;&gt;"C",Y355&lt;&gt;"NC",Y355&lt;&gt;"SF",Y355&lt;&gt;""),
    AND(AA355&lt;&gt;"NA",AA355&lt;&gt;"C",AA355&lt;&gt;"NC",AA355&lt;&gt;"SF",AA355&lt;&gt;""),
    AND(AC355&lt;&gt;"NA",AC355&lt;&gt;"C",AC355&lt;&gt;"NC",AC355&lt;&gt;"SF",AC355&lt;&gt;"")
),"FALSO",
IF(AND(O355="NA",Q355="NA",S355="NA",U355="NA",W355="NA",Y355="NA",AA355="NA",AC355="NA"),"NA",
IF(OR(O355="NC",Q355="NC",S355="NC",U355="NC",W355="NC",Y355="NC",AA355="NC",AC355="NC",
       O355="SF",Q355="SF",S355="SF",U355="SF",W355="SF",Y355="SF",AA355="SF",AC355="SF"),"NC",
IF(SUM(IF(O355="C",1,0),IF(Q355="C",1,0),IF(S355="C",1,0),IF(U355="C",1,0),IF(W355="C",1,0),IF(Y355="C",1,0),IF(AA355="C",1,0),IF(AC355="C",1,0))=1,"C","C")))))</f>
        <v>C</v>
      </c>
      <c r="AG355" s="93" t="str">
        <f>IF(AND(AE355="C",AF355="C"),"UTILIZOU O PDA CORRETAMENTE",IF(AND(AE355="C",AF355="NC"),"UTILIZOU O PDA CORRETAMENTE. NÃO HÁ FOTOS DE TODAS AS ETAPAS",IF(AND(AE355="NC",AF355="NC"),"NÃO UTILIZOU O PDA",IF(AND(AE355="NA",AF355="NA"),"NÃO AVALIADO POR FALHA DE SINCRONISMO"))))</f>
        <v>UTILIZOU O PDA CORRETAMENTE</v>
      </c>
      <c r="AH355" s="9"/>
      <c r="AI355" s="149" t="str">
        <f>E355</f>
        <v>SÃO PAULO</v>
      </c>
      <c r="AJ355" s="150" t="s">
        <v>6</v>
      </c>
    </row>
    <row r="356" spans="1:36" ht="30" customHeight="1">
      <c r="A356" s="162" t="s">
        <v>201</v>
      </c>
      <c r="B356" s="176">
        <v>2621885068</v>
      </c>
      <c r="C356" s="176" t="s">
        <v>141</v>
      </c>
      <c r="D356" s="176" t="s">
        <v>68</v>
      </c>
      <c r="E356" s="176" t="s">
        <v>5</v>
      </c>
      <c r="F356" s="176" t="s">
        <v>2254</v>
      </c>
      <c r="G356" s="176">
        <v>9</v>
      </c>
      <c r="H356" s="176"/>
      <c r="I356" s="176" t="s">
        <v>1100</v>
      </c>
      <c r="J356" s="176" t="s">
        <v>2150</v>
      </c>
      <c r="K356" s="176" t="s">
        <v>2174</v>
      </c>
      <c r="L356" s="204">
        <v>46168.553472222222</v>
      </c>
      <c r="M356" s="204">
        <v>46168.569444444445</v>
      </c>
      <c r="N356" s="176" t="s">
        <v>2156</v>
      </c>
      <c r="O356" s="155" t="s">
        <v>207</v>
      </c>
      <c r="P356" s="90"/>
      <c r="Q356" s="144" t="s">
        <v>207</v>
      </c>
      <c r="R356" s="90"/>
      <c r="S356" s="144" t="s">
        <v>207</v>
      </c>
      <c r="T356" s="90"/>
      <c r="U356" s="144" t="s">
        <v>207</v>
      </c>
      <c r="V356" s="90"/>
      <c r="W356" s="144" t="s">
        <v>207</v>
      </c>
      <c r="X356" s="90"/>
      <c r="Y356" s="144" t="s">
        <v>207</v>
      </c>
      <c r="Z356" s="90"/>
      <c r="AA356" s="144" t="s">
        <v>207</v>
      </c>
      <c r="AB356" s="62"/>
      <c r="AC356" s="144" t="s">
        <v>207</v>
      </c>
      <c r="AD356" s="62"/>
      <c r="AE356" s="144" t="s">
        <v>207</v>
      </c>
      <c r="AF356" s="196" t="str">
        <f>IF(AND(O356="",Q356="",S356="",U356="",W356="",Y356="",AA356="",AC356=""),"",
IF(OR(    AND(O356&lt;&gt;"NA",O356&lt;&gt;"C",O356&lt;&gt;"NC",O356&lt;&gt;"SF",O356&lt;&gt;""),
    AND(Q356&lt;&gt;"NA",Q356&lt;&gt;"C",Q356&lt;&gt;"NC",Q356&lt;&gt;"SF",Q356&lt;&gt;""),
    AND(S356&lt;&gt;"NA",S356&lt;&gt;"C",S356&lt;&gt;"NC",S356&lt;&gt;"SF",S356&lt;&gt;""),
    AND(U356&lt;&gt;"NA",U356&lt;&gt;"C",U356&lt;&gt;"NC",U356&lt;&gt;"SF",U356&lt;&gt;""),
    AND(W356&lt;&gt;"NA",W356&lt;&gt;"C",W356&lt;&gt;"NC",W356&lt;&gt;"SF",W356&lt;&gt;""),
    AND(Y356&lt;&gt;"NA",Y356&lt;&gt;"C",Y356&lt;&gt;"NC",Y356&lt;&gt;"SF",Y356&lt;&gt;""),
    AND(AA356&lt;&gt;"NA",AA356&lt;&gt;"C",AA356&lt;&gt;"NC",AA356&lt;&gt;"SF",AA356&lt;&gt;""),
    AND(AC356&lt;&gt;"NA",AC356&lt;&gt;"C",AC356&lt;&gt;"NC",AC356&lt;&gt;"SF",AC356&lt;&gt;"")
),"FALSO",
IF(AND(O356="NA",Q356="NA",S356="NA",U356="NA",W356="NA",Y356="NA",AA356="NA",AC356="NA"),"NA",
IF(OR(O356="NC",Q356="NC",S356="NC",U356="NC",W356="NC",Y356="NC",AA356="NC",AC356="NC",
       O356="SF",Q356="SF",S356="SF",U356="SF",W356="SF",Y356="SF",AA356="SF",AC356="SF"),"NC",
IF(SUM(IF(O356="C",1,0),IF(Q356="C",1,0),IF(S356="C",1,0),IF(U356="C",1,0),IF(W356="C",1,0),IF(Y356="C",1,0),IF(AA356="C",1,0),IF(AC356="C",1,0))=1,"C","C")))))</f>
        <v>C</v>
      </c>
      <c r="AG356" s="93" t="str">
        <f>IF(AND(AE356="C",AF356="C"),"UTILIZOU O PDA CORRETAMENTE",IF(AND(AE356="C",AF356="NC"),"UTILIZOU O PDA CORRETAMENTE. NÃO HÁ FOTOS DE TODAS AS ETAPAS",IF(AND(AE356="NC",AF356="NC"),"NÃO UTILIZOU O PDA",IF(AND(AE356="NA",AF356="NA"),"NÃO AVALIADO POR FALHA DE SINCRONISMO"))))</f>
        <v>UTILIZOU O PDA CORRETAMENTE</v>
      </c>
      <c r="AH356" s="9" t="s">
        <v>60</v>
      </c>
      <c r="AI356" s="149" t="str">
        <f>E356</f>
        <v>SÃO PAULO</v>
      </c>
      <c r="AJ356" s="150" t="s">
        <v>6</v>
      </c>
    </row>
    <row r="357" spans="1:36" ht="30" customHeight="1">
      <c r="A357" s="162" t="s">
        <v>201</v>
      </c>
      <c r="B357" s="176">
        <v>2621363688</v>
      </c>
      <c r="C357" s="176" t="s">
        <v>142</v>
      </c>
      <c r="D357" s="176" t="s">
        <v>68</v>
      </c>
      <c r="E357" s="176" t="s">
        <v>5</v>
      </c>
      <c r="F357" s="176" t="s">
        <v>983</v>
      </c>
      <c r="G357" s="176">
        <v>10</v>
      </c>
      <c r="H357" s="176" t="s">
        <v>208</v>
      </c>
      <c r="I357" s="176" t="s">
        <v>401</v>
      </c>
      <c r="J357" s="176" t="s">
        <v>2148</v>
      </c>
      <c r="K357" s="176" t="s">
        <v>217</v>
      </c>
      <c r="L357" s="204">
        <v>46168.478472222225</v>
      </c>
      <c r="M357" s="204">
        <v>46168.487500000003</v>
      </c>
      <c r="N357" s="176" t="s">
        <v>2156</v>
      </c>
      <c r="O357" s="155" t="s">
        <v>207</v>
      </c>
      <c r="P357" s="90"/>
      <c r="Q357" s="144" t="s">
        <v>231</v>
      </c>
      <c r="R357" s="90" t="s">
        <v>2250</v>
      </c>
      <c r="S357" s="144" t="s">
        <v>207</v>
      </c>
      <c r="T357" s="90"/>
      <c r="U357" s="144" t="s">
        <v>207</v>
      </c>
      <c r="V357" s="90"/>
      <c r="W357" s="144" t="s">
        <v>207</v>
      </c>
      <c r="X357" s="90"/>
      <c r="Y357" s="144" t="s">
        <v>207</v>
      </c>
      <c r="Z357" s="90"/>
      <c r="AA357" s="144" t="s">
        <v>207</v>
      </c>
      <c r="AB357" s="62"/>
      <c r="AC357" s="144" t="s">
        <v>207</v>
      </c>
      <c r="AD357" s="62"/>
      <c r="AE357" s="144" t="s">
        <v>207</v>
      </c>
      <c r="AF357" s="196" t="str">
        <f>IF(AND(O357="",Q357="",S357="",U357="",W357="",Y357="",AA357="",AC357=""),"",
IF(OR(    AND(O357&lt;&gt;"NA",O357&lt;&gt;"C",O357&lt;&gt;"NC",O357&lt;&gt;"SF",O357&lt;&gt;""),
    AND(Q357&lt;&gt;"NA",Q357&lt;&gt;"C",Q357&lt;&gt;"NC",Q357&lt;&gt;"SF",Q357&lt;&gt;""),
    AND(S357&lt;&gt;"NA",S357&lt;&gt;"C",S357&lt;&gt;"NC",S357&lt;&gt;"SF",S357&lt;&gt;""),
    AND(U357&lt;&gt;"NA",U357&lt;&gt;"C",U357&lt;&gt;"NC",U357&lt;&gt;"SF",U357&lt;&gt;""),
    AND(W357&lt;&gt;"NA",W357&lt;&gt;"C",W357&lt;&gt;"NC",W357&lt;&gt;"SF",W357&lt;&gt;""),
    AND(Y357&lt;&gt;"NA",Y357&lt;&gt;"C",Y357&lt;&gt;"NC",Y357&lt;&gt;"SF",Y357&lt;&gt;""),
    AND(AA357&lt;&gt;"NA",AA357&lt;&gt;"C",AA357&lt;&gt;"NC",AA357&lt;&gt;"SF",AA357&lt;&gt;""),
    AND(AC357&lt;&gt;"NA",AC357&lt;&gt;"C",AC357&lt;&gt;"NC",AC357&lt;&gt;"SF",AC357&lt;&gt;"")
),"FALSO",
IF(AND(O357="NA",Q357="NA",S357="NA",U357="NA",W357="NA",Y357="NA",AA357="NA",AC357="NA"),"NA",
IF(OR(O357="NC",Q357="NC",S357="NC",U357="NC",W357="NC",Y357="NC",AA357="NC",AC357="NC",
       O357="SF",Q357="SF",S357="SF",U357="SF",W357="SF",Y357="SF",AA357="SF",AC357="SF"),"NC",
IF(SUM(IF(O357="C",1,0),IF(Q357="C",1,0),IF(S357="C",1,0),IF(U357="C",1,0),IF(W357="C",1,0),IF(Y357="C",1,0),IF(AA357="C",1,0),IF(AC357="C",1,0))=1,"C","C")))))</f>
        <v>NC</v>
      </c>
      <c r="AG357" s="93" t="str">
        <f>IF(AND(AE357="C",AF357="C"),"UTILIZOU O PDA CORRETAMENTE",IF(AND(AE357="C",AF357="NC"),"UTILIZOU O PDA CORRETAMENTE. NÃO HÁ FOTOS DE TODAS AS ETAPAS",IF(AND(AE357="NC",AF357="NC"),"NÃO UTILIZOU O PDA",IF(AND(AE357="NA",AF357="NA"),"NÃO AVALIADO POR FALHA DE SINCRONISMO"))))</f>
        <v>UTILIZOU O PDA CORRETAMENTE. NÃO HÁ FOTOS DE TODAS AS ETAPAS</v>
      </c>
      <c r="AH357" s="9" t="s">
        <v>39</v>
      </c>
      <c r="AI357" s="149" t="str">
        <f>E357</f>
        <v>SÃO PAULO</v>
      </c>
      <c r="AJ357" s="150" t="s">
        <v>6</v>
      </c>
    </row>
    <row r="358" spans="1:36" ht="30" customHeight="1">
      <c r="A358" s="162" t="s">
        <v>201</v>
      </c>
      <c r="B358" s="176">
        <v>2621691879</v>
      </c>
      <c r="C358" s="176" t="s">
        <v>141</v>
      </c>
      <c r="D358" s="176" t="s">
        <v>68</v>
      </c>
      <c r="E358" s="176" t="s">
        <v>5</v>
      </c>
      <c r="F358" s="176" t="s">
        <v>1446</v>
      </c>
      <c r="G358" s="176">
        <v>13</v>
      </c>
      <c r="H358" s="176"/>
      <c r="I358" s="176" t="s">
        <v>397</v>
      </c>
      <c r="J358" s="176" t="s">
        <v>2150</v>
      </c>
      <c r="K358" s="176" t="s">
        <v>2255</v>
      </c>
      <c r="L358" s="204">
        <v>46168.34375</v>
      </c>
      <c r="M358" s="204">
        <v>46168.351388888892</v>
      </c>
      <c r="N358" s="176" t="s">
        <v>2156</v>
      </c>
      <c r="O358" s="155" t="s">
        <v>62</v>
      </c>
      <c r="P358" s="90"/>
      <c r="Q358" s="144" t="s">
        <v>62</v>
      </c>
      <c r="R358" s="90"/>
      <c r="S358" s="144" t="s">
        <v>62</v>
      </c>
      <c r="T358" s="90"/>
      <c r="U358" s="144" t="s">
        <v>62</v>
      </c>
      <c r="V358" s="90"/>
      <c r="W358" s="144" t="s">
        <v>62</v>
      </c>
      <c r="X358" s="90"/>
      <c r="Y358" s="144" t="s">
        <v>62</v>
      </c>
      <c r="Z358" s="90"/>
      <c r="AA358" s="144" t="s">
        <v>62</v>
      </c>
      <c r="AB358" s="62"/>
      <c r="AC358" s="144" t="s">
        <v>62</v>
      </c>
      <c r="AD358" s="62"/>
      <c r="AE358" s="144" t="s">
        <v>62</v>
      </c>
      <c r="AF358" s="196" t="str">
        <f>IF(AND(O358="",Q358="",S358="",U358="",W358="",Y358="",AA358="",AC358=""),"",
IF(OR(    AND(O358&lt;&gt;"NA",O358&lt;&gt;"C",O358&lt;&gt;"NC",O358&lt;&gt;"SF",O358&lt;&gt;""),
    AND(Q358&lt;&gt;"NA",Q358&lt;&gt;"C",Q358&lt;&gt;"NC",Q358&lt;&gt;"SF",Q358&lt;&gt;""),
    AND(S358&lt;&gt;"NA",S358&lt;&gt;"C",S358&lt;&gt;"NC",S358&lt;&gt;"SF",S358&lt;&gt;""),
    AND(U358&lt;&gt;"NA",U358&lt;&gt;"C",U358&lt;&gt;"NC",U358&lt;&gt;"SF",U358&lt;&gt;""),
    AND(W358&lt;&gt;"NA",W358&lt;&gt;"C",W358&lt;&gt;"NC",W358&lt;&gt;"SF",W358&lt;&gt;""),
    AND(Y358&lt;&gt;"NA",Y358&lt;&gt;"C",Y358&lt;&gt;"NC",Y358&lt;&gt;"SF",Y358&lt;&gt;""),
    AND(AA358&lt;&gt;"NA",AA358&lt;&gt;"C",AA358&lt;&gt;"NC",AA358&lt;&gt;"SF",AA358&lt;&gt;""),
    AND(AC358&lt;&gt;"NA",AC358&lt;&gt;"C",AC358&lt;&gt;"NC",AC358&lt;&gt;"SF",AC358&lt;&gt;"")
),"FALSO",
IF(AND(O358="NA",Q358="NA",S358="NA",U358="NA",W358="NA",Y358="NA",AA358="NA",AC358="NA"),"NA",
IF(OR(O358="NC",Q358="NC",S358="NC",U358="NC",W358="NC",Y358="NC",AA358="NC",AC358="NC",
       O358="SF",Q358="SF",S358="SF",U358="SF",W358="SF",Y358="SF",AA358="SF",AC358="SF"),"NC",
IF(SUM(IF(O358="C",1,0),IF(Q358="C",1,0),IF(S358="C",1,0),IF(U358="C",1,0),IF(W358="C",1,0),IF(Y358="C",1,0),IF(AA358="C",1,0),IF(AC358="C",1,0))=1,"C","C")))))</f>
        <v>NA</v>
      </c>
      <c r="AG358" s="93" t="str">
        <f>IF(AND(AE358="C",AF358="C"),"UTILIZOU O PDA CORRETAMENTE",IF(AND(AE358="C",AF358="NC"),"UTILIZOU O PDA CORRETAMENTE. NÃO HÁ FOTOS DE TODAS AS ETAPAS",IF(AND(AE358="NC",AF358="NC"),"NÃO UTILIZOU O PDA",IF(AND(AE358="NA",AF358="NA"),"NÃO AVALIADO POR FALHA DE SINCRONISMO"))))</f>
        <v>NÃO AVALIADO POR FALHA DE SINCRONISMO</v>
      </c>
      <c r="AH358" s="9" t="s">
        <v>60</v>
      </c>
      <c r="AI358" s="149" t="str">
        <f>E358</f>
        <v>SÃO PAULO</v>
      </c>
      <c r="AJ358" s="150" t="s">
        <v>6</v>
      </c>
    </row>
    <row r="359" spans="1:36" ht="30" customHeight="1">
      <c r="A359" s="162" t="s">
        <v>201</v>
      </c>
      <c r="B359" s="176">
        <v>2622113188</v>
      </c>
      <c r="C359" s="176" t="s">
        <v>141</v>
      </c>
      <c r="D359" s="176" t="s">
        <v>68</v>
      </c>
      <c r="E359" s="176" t="s">
        <v>5</v>
      </c>
      <c r="F359" s="176" t="s">
        <v>456</v>
      </c>
      <c r="G359" s="176">
        <v>2</v>
      </c>
      <c r="H359" s="176" t="s">
        <v>203</v>
      </c>
      <c r="I359" s="176" t="s">
        <v>414</v>
      </c>
      <c r="J359" s="176" t="s">
        <v>2150</v>
      </c>
      <c r="K359" s="176"/>
      <c r="L359" s="204">
        <v>46168.417361111111</v>
      </c>
      <c r="M359" s="204">
        <v>46168.424305555556</v>
      </c>
      <c r="N359" s="176" t="s">
        <v>2156</v>
      </c>
      <c r="O359" s="155" t="s">
        <v>207</v>
      </c>
      <c r="P359" s="90"/>
      <c r="Q359" s="144" t="s">
        <v>207</v>
      </c>
      <c r="R359" s="90"/>
      <c r="S359" s="144" t="s">
        <v>207</v>
      </c>
      <c r="T359" s="90"/>
      <c r="U359" s="144" t="s">
        <v>207</v>
      </c>
      <c r="V359" s="90"/>
      <c r="W359" s="144" t="s">
        <v>207</v>
      </c>
      <c r="X359" s="90"/>
      <c r="Y359" s="144" t="s">
        <v>207</v>
      </c>
      <c r="Z359" s="90"/>
      <c r="AA359" s="144" t="s">
        <v>62</v>
      </c>
      <c r="AB359" s="62" t="s">
        <v>1478</v>
      </c>
      <c r="AC359" s="144" t="s">
        <v>207</v>
      </c>
      <c r="AD359" s="62"/>
      <c r="AE359" s="144" t="s">
        <v>207</v>
      </c>
      <c r="AF359" s="196" t="str">
        <f>IF(AND(O359="",Q359="",S359="",U359="",W359="",Y359="",AA359="",AC359=""),"",
IF(OR(    AND(O359&lt;&gt;"NA",O359&lt;&gt;"C",O359&lt;&gt;"NC",O359&lt;&gt;"SF",O359&lt;&gt;""),
    AND(Q359&lt;&gt;"NA",Q359&lt;&gt;"C",Q359&lt;&gt;"NC",Q359&lt;&gt;"SF",Q359&lt;&gt;""),
    AND(S359&lt;&gt;"NA",S359&lt;&gt;"C",S359&lt;&gt;"NC",S359&lt;&gt;"SF",S359&lt;&gt;""),
    AND(U359&lt;&gt;"NA",U359&lt;&gt;"C",U359&lt;&gt;"NC",U359&lt;&gt;"SF",U359&lt;&gt;""),
    AND(W359&lt;&gt;"NA",W359&lt;&gt;"C",W359&lt;&gt;"NC",W359&lt;&gt;"SF",W359&lt;&gt;""),
    AND(Y359&lt;&gt;"NA",Y359&lt;&gt;"C",Y359&lt;&gt;"NC",Y359&lt;&gt;"SF",Y359&lt;&gt;""),
    AND(AA359&lt;&gt;"NA",AA359&lt;&gt;"C",AA359&lt;&gt;"NC",AA359&lt;&gt;"SF",AA359&lt;&gt;""),
    AND(AC359&lt;&gt;"NA",AC359&lt;&gt;"C",AC359&lt;&gt;"NC",AC359&lt;&gt;"SF",AC359&lt;&gt;"")
),"FALSO",
IF(AND(O359="NA",Q359="NA",S359="NA",U359="NA",W359="NA",Y359="NA",AA359="NA",AC359="NA"),"NA",
IF(OR(O359="NC",Q359="NC",S359="NC",U359="NC",W359="NC",Y359="NC",AA359="NC",AC359="NC",
       O359="SF",Q359="SF",S359="SF",U359="SF",W359="SF",Y359="SF",AA359="SF",AC359="SF"),"NC",
IF(SUM(IF(O359="C",1,0),IF(Q359="C",1,0),IF(S359="C",1,0),IF(U359="C",1,0),IF(W359="C",1,0),IF(Y359="C",1,0),IF(AA359="C",1,0),IF(AC359="C",1,0))=1,"C","C")))))</f>
        <v>C</v>
      </c>
      <c r="AG359" s="93" t="str">
        <f>IF(AND(AE359="C",AF359="C"),"UTILIZOU O PDA CORRETAMENTE",IF(AND(AE359="C",AF359="NC"),"UTILIZOU O PDA CORRETAMENTE. NÃO HÁ FOTOS DE TODAS AS ETAPAS",IF(AND(AE359="NC",AF359="NC"),"NÃO UTILIZOU O PDA",IF(AND(AE359="NA",AF359="NA"),"NÃO AVALIADO POR FALHA DE SINCRONISMO"))))</f>
        <v>UTILIZOU O PDA CORRETAMENTE</v>
      </c>
      <c r="AH359" s="9"/>
      <c r="AI359" s="149" t="str">
        <f>E359</f>
        <v>SÃO PAULO</v>
      </c>
      <c r="AJ359" s="150" t="s">
        <v>6</v>
      </c>
    </row>
    <row r="360" spans="1:36" ht="30" customHeight="1">
      <c r="A360" s="162" t="s">
        <v>201</v>
      </c>
      <c r="B360" s="176">
        <v>2622113298</v>
      </c>
      <c r="C360" s="176" t="s">
        <v>141</v>
      </c>
      <c r="D360" s="176" t="s">
        <v>68</v>
      </c>
      <c r="E360" s="176" t="s">
        <v>5</v>
      </c>
      <c r="F360" s="176" t="s">
        <v>990</v>
      </c>
      <c r="G360" s="176">
        <v>116</v>
      </c>
      <c r="H360" s="176" t="s">
        <v>203</v>
      </c>
      <c r="I360" s="176" t="s">
        <v>272</v>
      </c>
      <c r="J360" s="176" t="s">
        <v>2150</v>
      </c>
      <c r="K360" s="176" t="s">
        <v>217</v>
      </c>
      <c r="L360" s="204">
        <v>46168.42083333333</v>
      </c>
      <c r="M360" s="204">
        <v>46168.429166666669</v>
      </c>
      <c r="N360" s="176" t="s">
        <v>2151</v>
      </c>
      <c r="O360" s="155" t="s">
        <v>207</v>
      </c>
      <c r="P360" s="90"/>
      <c r="Q360" s="144" t="s">
        <v>231</v>
      </c>
      <c r="R360" s="90" t="s">
        <v>2152</v>
      </c>
      <c r="S360" s="144" t="s">
        <v>207</v>
      </c>
      <c r="T360" s="90"/>
      <c r="U360" s="144" t="s">
        <v>207</v>
      </c>
      <c r="V360" s="90"/>
      <c r="W360" s="144" t="s">
        <v>207</v>
      </c>
      <c r="X360" s="90"/>
      <c r="Y360" s="144" t="s">
        <v>207</v>
      </c>
      <c r="Z360" s="90"/>
      <c r="AA360" s="144" t="s">
        <v>207</v>
      </c>
      <c r="AB360" s="62"/>
      <c r="AC360" s="144" t="s">
        <v>207</v>
      </c>
      <c r="AD360" s="62"/>
      <c r="AE360" s="144" t="s">
        <v>207</v>
      </c>
      <c r="AF360" s="196" t="str">
        <f>IF(AND(O360="",Q360="",S360="",U360="",W360="",Y360="",AA360="",AC360=""),"",
IF(OR(    AND(O360&lt;&gt;"NA",O360&lt;&gt;"C",O360&lt;&gt;"NC",O360&lt;&gt;"SF",O360&lt;&gt;""),
    AND(Q360&lt;&gt;"NA",Q360&lt;&gt;"C",Q360&lt;&gt;"NC",Q360&lt;&gt;"SF",Q360&lt;&gt;""),
    AND(S360&lt;&gt;"NA",S360&lt;&gt;"C",S360&lt;&gt;"NC",S360&lt;&gt;"SF",S360&lt;&gt;""),
    AND(U360&lt;&gt;"NA",U360&lt;&gt;"C",U360&lt;&gt;"NC",U360&lt;&gt;"SF",U360&lt;&gt;""),
    AND(W360&lt;&gt;"NA",W360&lt;&gt;"C",W360&lt;&gt;"NC",W360&lt;&gt;"SF",W360&lt;&gt;""),
    AND(Y360&lt;&gt;"NA",Y360&lt;&gt;"C",Y360&lt;&gt;"NC",Y360&lt;&gt;"SF",Y360&lt;&gt;""),
    AND(AA360&lt;&gt;"NA",AA360&lt;&gt;"C",AA360&lt;&gt;"NC",AA360&lt;&gt;"SF",AA360&lt;&gt;""),
    AND(AC360&lt;&gt;"NA",AC360&lt;&gt;"C",AC360&lt;&gt;"NC",AC360&lt;&gt;"SF",AC360&lt;&gt;"")
),"FALSO",
IF(AND(O360="NA",Q360="NA",S360="NA",U360="NA",W360="NA",Y360="NA",AA360="NA",AC360="NA"),"NA",
IF(OR(O360="NC",Q360="NC",S360="NC",U360="NC",W360="NC",Y360="NC",AA360="NC",AC360="NC",
       O360="SF",Q360="SF",S360="SF",U360="SF",W360="SF",Y360="SF",AA360="SF",AC360="SF"),"NC",
IF(SUM(IF(O360="C",1,0),IF(Q360="C",1,0),IF(S360="C",1,0),IF(U360="C",1,0),IF(W360="C",1,0),IF(Y360="C",1,0),IF(AA360="C",1,0),IF(AC360="C",1,0))=1,"C","C")))))</f>
        <v>NC</v>
      </c>
      <c r="AG360" s="93" t="str">
        <f>IF(AND(AE360="C",AF360="C"),"UTILIZOU O PDA CORRETAMENTE",IF(AND(AE360="C",AF360="NC"),"UTILIZOU O PDA CORRETAMENTE. NÃO HÁ FOTOS DE TODAS AS ETAPAS",IF(AND(AE360="NC",AF360="NC"),"NÃO UTILIZOU O PDA",IF(AND(AE360="NA",AF360="NA"),"NÃO AVALIADO POR FALHA DE SINCRONISMO"))))</f>
        <v>UTILIZOU O PDA CORRETAMENTE. NÃO HÁ FOTOS DE TODAS AS ETAPAS</v>
      </c>
      <c r="AH360" s="9"/>
      <c r="AI360" s="149" t="str">
        <f>E360</f>
        <v>SÃO PAULO</v>
      </c>
      <c r="AJ360" s="150" t="s">
        <v>6</v>
      </c>
    </row>
    <row r="361" spans="1:36" ht="30" customHeight="1">
      <c r="A361" s="162" t="s">
        <v>201</v>
      </c>
      <c r="B361" s="176">
        <v>2621777153</v>
      </c>
      <c r="C361" s="176" t="s">
        <v>141</v>
      </c>
      <c r="D361" s="176" t="s">
        <v>68</v>
      </c>
      <c r="E361" s="176" t="s">
        <v>5</v>
      </c>
      <c r="F361" s="176" t="s">
        <v>1032</v>
      </c>
      <c r="G361" s="176">
        <v>407</v>
      </c>
      <c r="H361" s="176"/>
      <c r="I361" s="176" t="s">
        <v>1033</v>
      </c>
      <c r="J361" s="176" t="s">
        <v>2150</v>
      </c>
      <c r="K361" s="176" t="s">
        <v>1098</v>
      </c>
      <c r="L361" s="204">
        <v>46168.375</v>
      </c>
      <c r="M361" s="204">
        <v>46168.381944444445</v>
      </c>
      <c r="N361" s="176" t="s">
        <v>2156</v>
      </c>
      <c r="O361" s="155" t="s">
        <v>62</v>
      </c>
      <c r="P361" s="90"/>
      <c r="Q361" s="144" t="s">
        <v>62</v>
      </c>
      <c r="R361" s="90"/>
      <c r="S361" s="144" t="s">
        <v>62</v>
      </c>
      <c r="T361" s="90"/>
      <c r="U361" s="144" t="s">
        <v>62</v>
      </c>
      <c r="V361" s="90"/>
      <c r="W361" s="144" t="s">
        <v>62</v>
      </c>
      <c r="X361" s="90"/>
      <c r="Y361" s="144" t="s">
        <v>62</v>
      </c>
      <c r="Z361" s="90"/>
      <c r="AA361" s="144" t="s">
        <v>62</v>
      </c>
      <c r="AB361" s="62"/>
      <c r="AC361" s="144" t="s">
        <v>62</v>
      </c>
      <c r="AD361" s="62"/>
      <c r="AE361" s="144" t="s">
        <v>62</v>
      </c>
      <c r="AF361" s="196" t="str">
        <f>IF(AND(O361="",Q361="",S361="",U361="",W361="",Y361="",AA361="",AC361=""),"",
IF(OR(    AND(O361&lt;&gt;"NA",O361&lt;&gt;"C",O361&lt;&gt;"NC",O361&lt;&gt;"SF",O361&lt;&gt;""),
    AND(Q361&lt;&gt;"NA",Q361&lt;&gt;"C",Q361&lt;&gt;"NC",Q361&lt;&gt;"SF",Q361&lt;&gt;""),
    AND(S361&lt;&gt;"NA",S361&lt;&gt;"C",S361&lt;&gt;"NC",S361&lt;&gt;"SF",S361&lt;&gt;""),
    AND(U361&lt;&gt;"NA",U361&lt;&gt;"C",U361&lt;&gt;"NC",U361&lt;&gt;"SF",U361&lt;&gt;""),
    AND(W361&lt;&gt;"NA",W361&lt;&gt;"C",W361&lt;&gt;"NC",W361&lt;&gt;"SF",W361&lt;&gt;""),
    AND(Y361&lt;&gt;"NA",Y361&lt;&gt;"C",Y361&lt;&gt;"NC",Y361&lt;&gt;"SF",Y361&lt;&gt;""),
    AND(AA361&lt;&gt;"NA",AA361&lt;&gt;"C",AA361&lt;&gt;"NC",AA361&lt;&gt;"SF",AA361&lt;&gt;""),
    AND(AC361&lt;&gt;"NA",AC361&lt;&gt;"C",AC361&lt;&gt;"NC",AC361&lt;&gt;"SF",AC361&lt;&gt;"")
),"FALSO",
IF(AND(O361="NA",Q361="NA",S361="NA",U361="NA",W361="NA",Y361="NA",AA361="NA",AC361="NA"),"NA",
IF(OR(O361="NC",Q361="NC",S361="NC",U361="NC",W361="NC",Y361="NC",AA361="NC",AC361="NC",
       O361="SF",Q361="SF",S361="SF",U361="SF",W361="SF",Y361="SF",AA361="SF",AC361="SF"),"NC",
IF(SUM(IF(O361="C",1,0),IF(Q361="C",1,0),IF(S361="C",1,0),IF(U361="C",1,0),IF(W361="C",1,0),IF(Y361="C",1,0),IF(AA361="C",1,0),IF(AC361="C",1,0))=1,"C","C")))))</f>
        <v>NA</v>
      </c>
      <c r="AG361" s="93" t="str">
        <f>IF(AND(AE361="C",AF361="C"),"UTILIZOU O PDA CORRETAMENTE",IF(AND(AE361="C",AF361="NC"),"UTILIZOU O PDA CORRETAMENTE. NÃO HÁ FOTOS DE TODAS AS ETAPAS",IF(AND(AE361="NC",AF361="NC"),"NÃO UTILIZOU O PDA",IF(AND(AE361="NA",AF361="NA"),"NÃO AVALIADO POR FALHA DE SINCRONISMO"))))</f>
        <v>NÃO AVALIADO POR FALHA DE SINCRONISMO</v>
      </c>
      <c r="AH361" s="9" t="s">
        <v>39</v>
      </c>
      <c r="AI361" s="149" t="str">
        <f>E361</f>
        <v>SÃO PAULO</v>
      </c>
      <c r="AJ361" s="150" t="s">
        <v>6</v>
      </c>
    </row>
    <row r="362" spans="1:36" ht="30" customHeight="1">
      <c r="A362" s="162" t="s">
        <v>201</v>
      </c>
      <c r="B362" s="176">
        <v>2621777216</v>
      </c>
      <c r="C362" s="176" t="s">
        <v>141</v>
      </c>
      <c r="D362" s="176" t="s">
        <v>68</v>
      </c>
      <c r="E362" s="176" t="s">
        <v>5</v>
      </c>
      <c r="F362" s="176" t="s">
        <v>1032</v>
      </c>
      <c r="G362" s="176">
        <v>409</v>
      </c>
      <c r="H362" s="176" t="s">
        <v>217</v>
      </c>
      <c r="I362" s="176" t="s">
        <v>1033</v>
      </c>
      <c r="J362" s="176" t="s">
        <v>2150</v>
      </c>
      <c r="K362" s="176" t="s">
        <v>1098</v>
      </c>
      <c r="L362" s="204">
        <v>46168.375</v>
      </c>
      <c r="M362" s="204">
        <v>46168.375694444447</v>
      </c>
      <c r="N362" s="176" t="s">
        <v>2156</v>
      </c>
      <c r="O362" s="155" t="s">
        <v>62</v>
      </c>
      <c r="P362" s="90"/>
      <c r="Q362" s="144" t="s">
        <v>62</v>
      </c>
      <c r="R362" s="90"/>
      <c r="S362" s="144" t="s">
        <v>62</v>
      </c>
      <c r="T362" s="90"/>
      <c r="U362" s="144" t="s">
        <v>62</v>
      </c>
      <c r="V362" s="90"/>
      <c r="W362" s="144" t="s">
        <v>62</v>
      </c>
      <c r="X362" s="90"/>
      <c r="Y362" s="144" t="s">
        <v>62</v>
      </c>
      <c r="Z362" s="90"/>
      <c r="AA362" s="144" t="s">
        <v>62</v>
      </c>
      <c r="AB362" s="62"/>
      <c r="AC362" s="144" t="s">
        <v>62</v>
      </c>
      <c r="AD362" s="62"/>
      <c r="AE362" s="144" t="s">
        <v>62</v>
      </c>
      <c r="AF362" s="196" t="str">
        <f>IF(AND(O362="",Q362="",S362="",U362="",W362="",Y362="",AA362="",AC362=""),"",
IF(OR(    AND(O362&lt;&gt;"NA",O362&lt;&gt;"C",O362&lt;&gt;"NC",O362&lt;&gt;"SF",O362&lt;&gt;""),
    AND(Q362&lt;&gt;"NA",Q362&lt;&gt;"C",Q362&lt;&gt;"NC",Q362&lt;&gt;"SF",Q362&lt;&gt;""),
    AND(S362&lt;&gt;"NA",S362&lt;&gt;"C",S362&lt;&gt;"NC",S362&lt;&gt;"SF",S362&lt;&gt;""),
    AND(U362&lt;&gt;"NA",U362&lt;&gt;"C",U362&lt;&gt;"NC",U362&lt;&gt;"SF",U362&lt;&gt;""),
    AND(W362&lt;&gt;"NA",W362&lt;&gt;"C",W362&lt;&gt;"NC",W362&lt;&gt;"SF",W362&lt;&gt;""),
    AND(Y362&lt;&gt;"NA",Y362&lt;&gt;"C",Y362&lt;&gt;"NC",Y362&lt;&gt;"SF",Y362&lt;&gt;""),
    AND(AA362&lt;&gt;"NA",AA362&lt;&gt;"C",AA362&lt;&gt;"NC",AA362&lt;&gt;"SF",AA362&lt;&gt;""),
    AND(AC362&lt;&gt;"NA",AC362&lt;&gt;"C",AC362&lt;&gt;"NC",AC362&lt;&gt;"SF",AC362&lt;&gt;"")
),"FALSO",
IF(AND(O362="NA",Q362="NA",S362="NA",U362="NA",W362="NA",Y362="NA",AA362="NA",AC362="NA"),"NA",
IF(OR(O362="NC",Q362="NC",S362="NC",U362="NC",W362="NC",Y362="NC",AA362="NC",AC362="NC",
       O362="SF",Q362="SF",S362="SF",U362="SF",W362="SF",Y362="SF",AA362="SF",AC362="SF"),"NC",
IF(SUM(IF(O362="C",1,0),IF(Q362="C",1,0),IF(S362="C",1,0),IF(U362="C",1,0),IF(W362="C",1,0),IF(Y362="C",1,0),IF(AA362="C",1,0),IF(AC362="C",1,0))=1,"C","C")))))</f>
        <v>NA</v>
      </c>
      <c r="AG362" s="93" t="str">
        <f>IF(AND(AE362="C",AF362="C"),"UTILIZOU O PDA CORRETAMENTE",IF(AND(AE362="C",AF362="NC"),"UTILIZOU O PDA CORRETAMENTE. NÃO HÁ FOTOS DE TODAS AS ETAPAS",IF(AND(AE362="NC",AF362="NC"),"NÃO UTILIZOU O PDA",IF(AND(AE362="NA",AF362="NA"),"NÃO AVALIADO POR FALHA DE SINCRONISMO"))))</f>
        <v>NÃO AVALIADO POR FALHA DE SINCRONISMO</v>
      </c>
      <c r="AH362" s="9" t="s">
        <v>39</v>
      </c>
      <c r="AI362" s="149" t="str">
        <f>E362</f>
        <v>SÃO PAULO</v>
      </c>
      <c r="AJ362" s="150" t="s">
        <v>6</v>
      </c>
    </row>
    <row r="363" spans="1:36" ht="30" customHeight="1">
      <c r="A363" s="162" t="s">
        <v>201</v>
      </c>
      <c r="B363" s="176">
        <v>2694136528</v>
      </c>
      <c r="C363" s="176" t="s">
        <v>142</v>
      </c>
      <c r="D363" s="176" t="s">
        <v>68</v>
      </c>
      <c r="E363" s="176" t="s">
        <v>5</v>
      </c>
      <c r="F363" s="176" t="s">
        <v>1066</v>
      </c>
      <c r="G363" s="176">
        <v>138</v>
      </c>
      <c r="H363" s="176" t="s">
        <v>217</v>
      </c>
      <c r="I363" s="176" t="s">
        <v>671</v>
      </c>
      <c r="J363" s="176" t="s">
        <v>2148</v>
      </c>
      <c r="K363" s="176" t="s">
        <v>217</v>
      </c>
      <c r="L363" s="204">
        <v>46169.546527777777</v>
      </c>
      <c r="M363" s="204">
        <v>46169.556944444441</v>
      </c>
      <c r="N363" s="176" t="s">
        <v>2151</v>
      </c>
      <c r="O363" s="155" t="s">
        <v>62</v>
      </c>
      <c r="P363" s="90"/>
      <c r="Q363" s="144" t="s">
        <v>62</v>
      </c>
      <c r="R363" s="90"/>
      <c r="S363" s="144" t="s">
        <v>62</v>
      </c>
      <c r="T363" s="90"/>
      <c r="U363" s="144" t="s">
        <v>62</v>
      </c>
      <c r="V363" s="90"/>
      <c r="W363" s="144" t="s">
        <v>62</v>
      </c>
      <c r="X363" s="90"/>
      <c r="Y363" s="144" t="s">
        <v>62</v>
      </c>
      <c r="Z363" s="90"/>
      <c r="AA363" s="144" t="s">
        <v>62</v>
      </c>
      <c r="AB363" s="62"/>
      <c r="AC363" s="144" t="s">
        <v>62</v>
      </c>
      <c r="AD363" s="62"/>
      <c r="AE363" s="144" t="s">
        <v>62</v>
      </c>
      <c r="AF363" s="196" t="str">
        <f>IF(AND(O363="",Q363="",S363="",U363="",W363="",Y363="",AA363="",AC363=""),"",
IF(OR(    AND(O363&lt;&gt;"NA",O363&lt;&gt;"C",O363&lt;&gt;"NC",O363&lt;&gt;"SF",O363&lt;&gt;""),
    AND(Q363&lt;&gt;"NA",Q363&lt;&gt;"C",Q363&lt;&gt;"NC",Q363&lt;&gt;"SF",Q363&lt;&gt;""),
    AND(S363&lt;&gt;"NA",S363&lt;&gt;"C",S363&lt;&gt;"NC",S363&lt;&gt;"SF",S363&lt;&gt;""),
    AND(U363&lt;&gt;"NA",U363&lt;&gt;"C",U363&lt;&gt;"NC",U363&lt;&gt;"SF",U363&lt;&gt;""),
    AND(W363&lt;&gt;"NA",W363&lt;&gt;"C",W363&lt;&gt;"NC",W363&lt;&gt;"SF",W363&lt;&gt;""),
    AND(Y363&lt;&gt;"NA",Y363&lt;&gt;"C",Y363&lt;&gt;"NC",Y363&lt;&gt;"SF",Y363&lt;&gt;""),
    AND(AA363&lt;&gt;"NA",AA363&lt;&gt;"C",AA363&lt;&gt;"NC",AA363&lt;&gt;"SF",AA363&lt;&gt;""),
    AND(AC363&lt;&gt;"NA",AC363&lt;&gt;"C",AC363&lt;&gt;"NC",AC363&lt;&gt;"SF",AC363&lt;&gt;"")
),"FALSO",
IF(AND(O363="NA",Q363="NA",S363="NA",U363="NA",W363="NA",Y363="NA",AA363="NA",AC363="NA"),"NA",
IF(OR(O363="NC",Q363="NC",S363="NC",U363="NC",W363="NC",Y363="NC",AA363="NC",AC363="NC",
       O363="SF",Q363="SF",S363="SF",U363="SF",W363="SF",Y363="SF",AA363="SF",AC363="SF"),"NC",
IF(SUM(IF(O363="C",1,0),IF(Q363="C",1,0),IF(S363="C",1,0),IF(U363="C",1,0),IF(W363="C",1,0),IF(Y363="C",1,0),IF(AA363="C",1,0),IF(AC363="C",1,0))=1,"C","C")))))</f>
        <v>NA</v>
      </c>
      <c r="AG363" s="93" t="str">
        <f>IF(AND(AE363="C",AF363="C"),"UTILIZOU O PDA CORRETAMENTE",IF(AND(AE363="C",AF363="NC"),"UTILIZOU O PDA CORRETAMENTE. NÃO HÁ FOTOS DE TODAS AS ETAPAS",IF(AND(AE363="NC",AF363="NC"),"NÃO UTILIZOU O PDA",IF(AND(AE363="NA",AF363="NA"),"NÃO AVALIADO POR FALHA DE SINCRONISMO"))))</f>
        <v>NÃO AVALIADO POR FALHA DE SINCRONISMO</v>
      </c>
      <c r="AH363" s="9" t="s">
        <v>39</v>
      </c>
      <c r="AI363" s="149" t="str">
        <f>E363</f>
        <v>SÃO PAULO</v>
      </c>
      <c r="AJ363" s="150" t="s">
        <v>6</v>
      </c>
    </row>
    <row r="364" spans="1:36" ht="30" customHeight="1">
      <c r="A364" s="162" t="s">
        <v>201</v>
      </c>
      <c r="B364" s="176">
        <v>2622114718</v>
      </c>
      <c r="C364" s="176" t="s">
        <v>142</v>
      </c>
      <c r="D364" s="176" t="s">
        <v>68</v>
      </c>
      <c r="E364" s="176" t="s">
        <v>5</v>
      </c>
      <c r="F364" s="176" t="s">
        <v>1451</v>
      </c>
      <c r="G364" s="176">
        <v>271</v>
      </c>
      <c r="H364" s="176"/>
      <c r="I364" s="176" t="s">
        <v>272</v>
      </c>
      <c r="J364" s="176" t="s">
        <v>2148</v>
      </c>
      <c r="K364" s="176"/>
      <c r="L364" s="204">
        <v>46169.474305555559</v>
      </c>
      <c r="M364" s="204">
        <v>46169.486111111109</v>
      </c>
      <c r="N364" s="176" t="s">
        <v>2151</v>
      </c>
      <c r="O364" s="155" t="s">
        <v>207</v>
      </c>
      <c r="P364" s="90"/>
      <c r="Q364" s="144" t="s">
        <v>207</v>
      </c>
      <c r="R364" s="90"/>
      <c r="S364" s="144" t="s">
        <v>207</v>
      </c>
      <c r="T364" s="90"/>
      <c r="U364" s="144" t="s">
        <v>207</v>
      </c>
      <c r="V364" s="90"/>
      <c r="W364" s="144" t="s">
        <v>207</v>
      </c>
      <c r="X364" s="90"/>
      <c r="Y364" s="144" t="s">
        <v>207</v>
      </c>
      <c r="Z364" s="90"/>
      <c r="AA364" s="144" t="s">
        <v>207</v>
      </c>
      <c r="AB364" s="62"/>
      <c r="AC364" s="144" t="s">
        <v>207</v>
      </c>
      <c r="AD364" s="62"/>
      <c r="AE364" s="144" t="s">
        <v>207</v>
      </c>
      <c r="AF364" s="196" t="str">
        <f>IF(AND(O364="",Q364="",S364="",U364="",W364="",Y364="",AA364="",AC364=""),"",
IF(OR(    AND(O364&lt;&gt;"NA",O364&lt;&gt;"C",O364&lt;&gt;"NC",O364&lt;&gt;"SF",O364&lt;&gt;""),
    AND(Q364&lt;&gt;"NA",Q364&lt;&gt;"C",Q364&lt;&gt;"NC",Q364&lt;&gt;"SF",Q364&lt;&gt;""),
    AND(S364&lt;&gt;"NA",S364&lt;&gt;"C",S364&lt;&gt;"NC",S364&lt;&gt;"SF",S364&lt;&gt;""),
    AND(U364&lt;&gt;"NA",U364&lt;&gt;"C",U364&lt;&gt;"NC",U364&lt;&gt;"SF",U364&lt;&gt;""),
    AND(W364&lt;&gt;"NA",W364&lt;&gt;"C",W364&lt;&gt;"NC",W364&lt;&gt;"SF",W364&lt;&gt;""),
    AND(Y364&lt;&gt;"NA",Y364&lt;&gt;"C",Y364&lt;&gt;"NC",Y364&lt;&gt;"SF",Y364&lt;&gt;""),
    AND(AA364&lt;&gt;"NA",AA364&lt;&gt;"C",AA364&lt;&gt;"NC",AA364&lt;&gt;"SF",AA364&lt;&gt;""),
    AND(AC364&lt;&gt;"NA",AC364&lt;&gt;"C",AC364&lt;&gt;"NC",AC364&lt;&gt;"SF",AC364&lt;&gt;"")
),"FALSO",
IF(AND(O364="NA",Q364="NA",S364="NA",U364="NA",W364="NA",Y364="NA",AA364="NA",AC364="NA"),"NA",
IF(OR(O364="NC",Q364="NC",S364="NC",U364="NC",W364="NC",Y364="NC",AA364="NC",AC364="NC",
       O364="SF",Q364="SF",S364="SF",U364="SF",W364="SF",Y364="SF",AA364="SF",AC364="SF"),"NC",
IF(SUM(IF(O364="C",1,0),IF(Q364="C",1,0),IF(S364="C",1,0),IF(U364="C",1,0),IF(W364="C",1,0),IF(Y364="C",1,0),IF(AA364="C",1,0),IF(AC364="C",1,0))=1,"C","C")))))</f>
        <v>C</v>
      </c>
      <c r="AG364" s="93" t="str">
        <f>IF(AND(AE364="C",AF364="C"),"UTILIZOU O PDA CORRETAMENTE",IF(AND(AE364="C",AF364="NC"),"UTILIZOU O PDA CORRETAMENTE. NÃO HÁ FOTOS DE TODAS AS ETAPAS",IF(AND(AE364="NC",AF364="NC"),"NÃO UTILIZOU O PDA",IF(AND(AE364="NA",AF364="NA"),"NÃO AVALIADO POR FALHA DE SINCRONISMO"))))</f>
        <v>UTILIZOU O PDA CORRETAMENTE</v>
      </c>
      <c r="AH364" s="9"/>
      <c r="AI364" s="149" t="str">
        <f>E364</f>
        <v>SÃO PAULO</v>
      </c>
      <c r="AJ364" s="150" t="s">
        <v>6</v>
      </c>
    </row>
    <row r="365" spans="1:36" ht="30" customHeight="1">
      <c r="A365" s="162" t="s">
        <v>201</v>
      </c>
      <c r="B365" s="176">
        <v>2621846258</v>
      </c>
      <c r="C365" s="176" t="s">
        <v>142</v>
      </c>
      <c r="D365" s="176" t="s">
        <v>68</v>
      </c>
      <c r="E365" s="176" t="s">
        <v>5</v>
      </c>
      <c r="F365" s="176" t="s">
        <v>944</v>
      </c>
      <c r="G365" s="176">
        <v>680</v>
      </c>
      <c r="H365" s="176" t="s">
        <v>314</v>
      </c>
      <c r="I365" s="176" t="s">
        <v>316</v>
      </c>
      <c r="J365" s="176" t="s">
        <v>2148</v>
      </c>
      <c r="K365" s="176" t="s">
        <v>217</v>
      </c>
      <c r="L365" s="204">
        <v>46169.361805555556</v>
      </c>
      <c r="M365" s="204">
        <v>46169.390277777777</v>
      </c>
      <c r="N365" s="176" t="s">
        <v>2151</v>
      </c>
      <c r="O365" s="155" t="s">
        <v>207</v>
      </c>
      <c r="P365" s="90"/>
      <c r="Q365" s="144" t="s">
        <v>207</v>
      </c>
      <c r="R365" s="90"/>
      <c r="S365" s="144" t="s">
        <v>207</v>
      </c>
      <c r="T365" s="90"/>
      <c r="U365" s="144" t="s">
        <v>207</v>
      </c>
      <c r="V365" s="90"/>
      <c r="W365" s="144" t="s">
        <v>207</v>
      </c>
      <c r="X365" s="90"/>
      <c r="Y365" s="144" t="s">
        <v>207</v>
      </c>
      <c r="Z365" s="90"/>
      <c r="AA365" s="144" t="s">
        <v>207</v>
      </c>
      <c r="AB365" s="62"/>
      <c r="AC365" s="144" t="s">
        <v>207</v>
      </c>
      <c r="AD365" s="62"/>
      <c r="AE365" s="144" t="s">
        <v>207</v>
      </c>
      <c r="AF365" s="196" t="str">
        <f>IF(AND(O365="",Q365="",S365="",U365="",W365="",Y365="",AA365="",AC365=""),"",
IF(OR(    AND(O365&lt;&gt;"NA",O365&lt;&gt;"C",O365&lt;&gt;"NC",O365&lt;&gt;"SF",O365&lt;&gt;""),
    AND(Q365&lt;&gt;"NA",Q365&lt;&gt;"C",Q365&lt;&gt;"NC",Q365&lt;&gt;"SF",Q365&lt;&gt;""),
    AND(S365&lt;&gt;"NA",S365&lt;&gt;"C",S365&lt;&gt;"NC",S365&lt;&gt;"SF",S365&lt;&gt;""),
    AND(U365&lt;&gt;"NA",U365&lt;&gt;"C",U365&lt;&gt;"NC",U365&lt;&gt;"SF",U365&lt;&gt;""),
    AND(W365&lt;&gt;"NA",W365&lt;&gt;"C",W365&lt;&gt;"NC",W365&lt;&gt;"SF",W365&lt;&gt;""),
    AND(Y365&lt;&gt;"NA",Y365&lt;&gt;"C",Y365&lt;&gt;"NC",Y365&lt;&gt;"SF",Y365&lt;&gt;""),
    AND(AA365&lt;&gt;"NA",AA365&lt;&gt;"C",AA365&lt;&gt;"NC",AA365&lt;&gt;"SF",AA365&lt;&gt;""),
    AND(AC365&lt;&gt;"NA",AC365&lt;&gt;"C",AC365&lt;&gt;"NC",AC365&lt;&gt;"SF",AC365&lt;&gt;"")
),"FALSO",
IF(AND(O365="NA",Q365="NA",S365="NA",U365="NA",W365="NA",Y365="NA",AA365="NA",AC365="NA"),"NA",
IF(OR(O365="NC",Q365="NC",S365="NC",U365="NC",W365="NC",Y365="NC",AA365="NC",AC365="NC",
       O365="SF",Q365="SF",S365="SF",U365="SF",W365="SF",Y365="SF",AA365="SF",AC365="SF"),"NC",
IF(SUM(IF(O365="C",1,0),IF(Q365="C",1,0),IF(S365="C",1,0),IF(U365="C",1,0),IF(W365="C",1,0),IF(Y365="C",1,0),IF(AA365="C",1,0),IF(AC365="C",1,0))=1,"C","C")))))</f>
        <v>C</v>
      </c>
      <c r="AG365" s="93" t="str">
        <f>IF(AND(AE365="C",AF365="C"),"UTILIZOU O PDA CORRETAMENTE",IF(AND(AE365="C",AF365="NC"),"UTILIZOU O PDA CORRETAMENTE. NÃO HÁ FOTOS DE TODAS AS ETAPAS",IF(AND(AE365="NC",AF365="NC"),"NÃO UTILIZOU O PDA",IF(AND(AE365="NA",AF365="NA"),"NÃO AVALIADO POR FALHA DE SINCRONISMO"))))</f>
        <v>UTILIZOU O PDA CORRETAMENTE</v>
      </c>
      <c r="AH365" s="9" t="s">
        <v>39</v>
      </c>
      <c r="AI365" s="149" t="str">
        <f>E365</f>
        <v>SÃO PAULO</v>
      </c>
      <c r="AJ365" s="150" t="s">
        <v>6</v>
      </c>
    </row>
    <row r="366" spans="1:36" ht="30" customHeight="1">
      <c r="A366" s="162" t="s">
        <v>201</v>
      </c>
      <c r="B366" s="176">
        <v>2621835456</v>
      </c>
      <c r="C366" s="176" t="s">
        <v>141</v>
      </c>
      <c r="D366" s="176" t="s">
        <v>68</v>
      </c>
      <c r="E366" s="176" t="s">
        <v>5</v>
      </c>
      <c r="F366" s="176" t="s">
        <v>1176</v>
      </c>
      <c r="G366" s="176">
        <v>1301</v>
      </c>
      <c r="H366" s="176"/>
      <c r="I366" s="176" t="s">
        <v>671</v>
      </c>
      <c r="J366" s="176" t="s">
        <v>2150</v>
      </c>
      <c r="K366" s="176"/>
      <c r="L366" s="204">
        <v>46169.339583333334</v>
      </c>
      <c r="M366" s="204">
        <v>46169.348611111112</v>
      </c>
      <c r="N366" s="176" t="s">
        <v>2151</v>
      </c>
      <c r="O366" s="155" t="s">
        <v>207</v>
      </c>
      <c r="P366" s="90"/>
      <c r="Q366" s="144" t="s">
        <v>207</v>
      </c>
      <c r="R366" s="90"/>
      <c r="S366" s="144" t="s">
        <v>207</v>
      </c>
      <c r="T366" s="90"/>
      <c r="U366" s="144" t="s">
        <v>207</v>
      </c>
      <c r="V366" s="90"/>
      <c r="W366" s="144" t="s">
        <v>207</v>
      </c>
      <c r="X366" s="90"/>
      <c r="Y366" s="144" t="s">
        <v>207</v>
      </c>
      <c r="Z366" s="90"/>
      <c r="AA366" s="144" t="s">
        <v>230</v>
      </c>
      <c r="AB366" s="62"/>
      <c r="AC366" s="144" t="s">
        <v>207</v>
      </c>
      <c r="AD366" s="62"/>
      <c r="AE366" s="144" t="s">
        <v>207</v>
      </c>
      <c r="AF366" s="196" t="str">
        <f>IF(AND(O366="",Q366="",S366="",U366="",W366="",Y366="",AA366="",AC366=""),"",
IF(OR(    AND(O366&lt;&gt;"NA",O366&lt;&gt;"C",O366&lt;&gt;"NC",O366&lt;&gt;"SF",O366&lt;&gt;""),
    AND(Q366&lt;&gt;"NA",Q366&lt;&gt;"C",Q366&lt;&gt;"NC",Q366&lt;&gt;"SF",Q366&lt;&gt;""),
    AND(S366&lt;&gt;"NA",S366&lt;&gt;"C",S366&lt;&gt;"NC",S366&lt;&gt;"SF",S366&lt;&gt;""),
    AND(U366&lt;&gt;"NA",U366&lt;&gt;"C",U366&lt;&gt;"NC",U366&lt;&gt;"SF",U366&lt;&gt;""),
    AND(W366&lt;&gt;"NA",W366&lt;&gt;"C",W366&lt;&gt;"NC",W366&lt;&gt;"SF",W366&lt;&gt;""),
    AND(Y366&lt;&gt;"NA",Y366&lt;&gt;"C",Y366&lt;&gt;"NC",Y366&lt;&gt;"SF",Y366&lt;&gt;""),
    AND(AA366&lt;&gt;"NA",AA366&lt;&gt;"C",AA366&lt;&gt;"NC",AA366&lt;&gt;"SF",AA366&lt;&gt;""),
    AND(AC366&lt;&gt;"NA",AC366&lt;&gt;"C",AC366&lt;&gt;"NC",AC366&lt;&gt;"SF",AC366&lt;&gt;"")
),"FALSO",
IF(AND(O366="NA",Q366="NA",S366="NA",U366="NA",W366="NA",Y366="NA",AA366="NA",AC366="NA"),"NA",
IF(OR(O366="NC",Q366="NC",S366="NC",U366="NC",W366="NC",Y366="NC",AA366="NC",AC366="NC",
       O366="SF",Q366="SF",S366="SF",U366="SF",W366="SF",Y366="SF",AA366="SF",AC366="SF"),"NC",
IF(SUM(IF(O366="C",1,0),IF(Q366="C",1,0),IF(S366="C",1,0),IF(U366="C",1,0),IF(W366="C",1,0),IF(Y366="C",1,0),IF(AA366="C",1,0),IF(AC366="C",1,0))=1,"C","C")))))</f>
        <v>NC</v>
      </c>
      <c r="AG366" s="93" t="str">
        <f>IF(AND(AE366="C",AF366="C"),"UTILIZOU O PDA CORRETAMENTE",IF(AND(AE366="C",AF366="NC"),"UTILIZOU O PDA CORRETAMENTE. NÃO HÁ FOTOS DE TODAS AS ETAPAS",IF(AND(AE366="NC",AF366="NC"),"NÃO UTILIZOU O PDA",IF(AND(AE366="NA",AF366="NA"),"NÃO AVALIADO POR FALHA DE SINCRONISMO"))))</f>
        <v>UTILIZOU O PDA CORRETAMENTE. NÃO HÁ FOTOS DE TODAS AS ETAPAS</v>
      </c>
      <c r="AH366" s="9" t="s">
        <v>60</v>
      </c>
      <c r="AI366" s="149" t="str">
        <f>E366</f>
        <v>SÃO PAULO</v>
      </c>
      <c r="AJ366" s="150" t="s">
        <v>6</v>
      </c>
    </row>
    <row r="367" spans="1:36" ht="30" customHeight="1">
      <c r="A367" s="162" t="s">
        <v>201</v>
      </c>
      <c r="B367" s="176">
        <v>2621885261</v>
      </c>
      <c r="C367" s="176" t="s">
        <v>141</v>
      </c>
      <c r="D367" s="176" t="s">
        <v>68</v>
      </c>
      <c r="E367" s="176" t="s">
        <v>5</v>
      </c>
      <c r="F367" s="176" t="s">
        <v>369</v>
      </c>
      <c r="G367" s="176">
        <v>280</v>
      </c>
      <c r="H367" s="176" t="s">
        <v>217</v>
      </c>
      <c r="I367" s="176" t="s">
        <v>370</v>
      </c>
      <c r="J367" s="176" t="s">
        <v>2150</v>
      </c>
      <c r="K367" s="176" t="s">
        <v>217</v>
      </c>
      <c r="L367" s="204">
        <v>46169.502083333333</v>
      </c>
      <c r="M367" s="204">
        <v>46169.513888888891</v>
      </c>
      <c r="N367" s="176" t="s">
        <v>2151</v>
      </c>
      <c r="O367" s="155" t="s">
        <v>207</v>
      </c>
      <c r="P367" s="90"/>
      <c r="Q367" s="144" t="s">
        <v>207</v>
      </c>
      <c r="R367" s="90"/>
      <c r="S367" s="144" t="s">
        <v>207</v>
      </c>
      <c r="T367" s="90"/>
      <c r="U367" s="144" t="s">
        <v>207</v>
      </c>
      <c r="V367" s="90"/>
      <c r="W367" s="144" t="s">
        <v>207</v>
      </c>
      <c r="X367" s="90"/>
      <c r="Y367" s="144" t="s">
        <v>230</v>
      </c>
      <c r="Z367" s="90"/>
      <c r="AA367" s="144" t="s">
        <v>207</v>
      </c>
      <c r="AB367" s="62"/>
      <c r="AC367" s="144" t="s">
        <v>207</v>
      </c>
      <c r="AD367" s="62"/>
      <c r="AE367" s="144" t="s">
        <v>207</v>
      </c>
      <c r="AF367" s="196" t="str">
        <f>IF(AND(O367="",Q367="",S367="",U367="",W367="",Y367="",AA367="",AC367=""),"",
IF(OR(    AND(O367&lt;&gt;"NA",O367&lt;&gt;"C",O367&lt;&gt;"NC",O367&lt;&gt;"SF",O367&lt;&gt;""),
    AND(Q367&lt;&gt;"NA",Q367&lt;&gt;"C",Q367&lt;&gt;"NC",Q367&lt;&gt;"SF",Q367&lt;&gt;""),
    AND(S367&lt;&gt;"NA",S367&lt;&gt;"C",S367&lt;&gt;"NC",S367&lt;&gt;"SF",S367&lt;&gt;""),
    AND(U367&lt;&gt;"NA",U367&lt;&gt;"C",U367&lt;&gt;"NC",U367&lt;&gt;"SF",U367&lt;&gt;""),
    AND(W367&lt;&gt;"NA",W367&lt;&gt;"C",W367&lt;&gt;"NC",W367&lt;&gt;"SF",W367&lt;&gt;""),
    AND(Y367&lt;&gt;"NA",Y367&lt;&gt;"C",Y367&lt;&gt;"NC",Y367&lt;&gt;"SF",Y367&lt;&gt;""),
    AND(AA367&lt;&gt;"NA",AA367&lt;&gt;"C",AA367&lt;&gt;"NC",AA367&lt;&gt;"SF",AA367&lt;&gt;""),
    AND(AC367&lt;&gt;"NA",AC367&lt;&gt;"C",AC367&lt;&gt;"NC",AC367&lt;&gt;"SF",AC367&lt;&gt;"")
),"FALSO",
IF(AND(O367="NA",Q367="NA",S367="NA",U367="NA",W367="NA",Y367="NA",AA367="NA",AC367="NA"),"NA",
IF(OR(O367="NC",Q367="NC",S367="NC",U367="NC",W367="NC",Y367="NC",AA367="NC",AC367="NC",
       O367="SF",Q367="SF",S367="SF",U367="SF",W367="SF",Y367="SF",AA367="SF",AC367="SF"),"NC",
IF(SUM(IF(O367="C",1,0),IF(Q367="C",1,0),IF(S367="C",1,0),IF(U367="C",1,0),IF(W367="C",1,0),IF(Y367="C",1,0),IF(AA367="C",1,0),IF(AC367="C",1,0))=1,"C","C")))))</f>
        <v>NC</v>
      </c>
      <c r="AG367" s="93" t="str">
        <f>IF(AND(AE367="C",AF367="C"),"UTILIZOU O PDA CORRETAMENTE",IF(AND(AE367="C",AF367="NC"),"UTILIZOU O PDA CORRETAMENTE. NÃO HÁ FOTOS DE TODAS AS ETAPAS",IF(AND(AE367="NC",AF367="NC"),"NÃO UTILIZOU O PDA",IF(AND(AE367="NA",AF367="NA"),"NÃO AVALIADO POR FALHA DE SINCRONISMO"))))</f>
        <v>UTILIZOU O PDA CORRETAMENTE. NÃO HÁ FOTOS DE TODAS AS ETAPAS</v>
      </c>
      <c r="AH367" s="9"/>
      <c r="AI367" s="150" t="str">
        <f>E367</f>
        <v>SÃO PAULO</v>
      </c>
      <c r="AJ367" s="150" t="s">
        <v>6</v>
      </c>
    </row>
    <row r="368" spans="1:36" ht="30" customHeight="1">
      <c r="A368" s="162" t="s">
        <v>201</v>
      </c>
      <c r="B368" s="176">
        <v>2622171095</v>
      </c>
      <c r="C368" s="176" t="s">
        <v>141</v>
      </c>
      <c r="D368" s="176" t="s">
        <v>68</v>
      </c>
      <c r="E368" s="176" t="s">
        <v>5</v>
      </c>
      <c r="F368" s="176" t="s">
        <v>2256</v>
      </c>
      <c r="G368" s="176">
        <v>11</v>
      </c>
      <c r="H368" s="176" t="s">
        <v>374</v>
      </c>
      <c r="I368" s="176" t="s">
        <v>325</v>
      </c>
      <c r="J368" s="176" t="s">
        <v>2150</v>
      </c>
      <c r="K368" s="176"/>
      <c r="L368" s="204">
        <v>46169.598611111112</v>
      </c>
      <c r="M368" s="204">
        <v>46169.605555555558</v>
      </c>
      <c r="N368" s="176" t="s">
        <v>2156</v>
      </c>
      <c r="O368" s="155" t="s">
        <v>207</v>
      </c>
      <c r="P368" s="90"/>
      <c r="Q368" s="144" t="s">
        <v>207</v>
      </c>
      <c r="R368" s="90"/>
      <c r="S368" s="144" t="s">
        <v>207</v>
      </c>
      <c r="T368" s="90"/>
      <c r="U368" s="144" t="s">
        <v>207</v>
      </c>
      <c r="V368" s="90"/>
      <c r="W368" s="144" t="s">
        <v>207</v>
      </c>
      <c r="X368" s="90"/>
      <c r="Y368" s="144" t="s">
        <v>207</v>
      </c>
      <c r="Z368" s="90"/>
      <c r="AA368" s="144" t="s">
        <v>207</v>
      </c>
      <c r="AB368" s="62"/>
      <c r="AC368" s="144" t="s">
        <v>207</v>
      </c>
      <c r="AD368" s="62"/>
      <c r="AE368" s="144" t="s">
        <v>207</v>
      </c>
      <c r="AF368" s="196" t="str">
        <f>IF(AND(O368="",Q368="",S368="",U368="",W368="",Y368="",AA368="",AC368=""),"",
IF(OR(    AND(O368&lt;&gt;"NA",O368&lt;&gt;"C",O368&lt;&gt;"NC",O368&lt;&gt;"SF",O368&lt;&gt;""),
    AND(Q368&lt;&gt;"NA",Q368&lt;&gt;"C",Q368&lt;&gt;"NC",Q368&lt;&gt;"SF",Q368&lt;&gt;""),
    AND(S368&lt;&gt;"NA",S368&lt;&gt;"C",S368&lt;&gt;"NC",S368&lt;&gt;"SF",S368&lt;&gt;""),
    AND(U368&lt;&gt;"NA",U368&lt;&gt;"C",U368&lt;&gt;"NC",U368&lt;&gt;"SF",U368&lt;&gt;""),
    AND(W368&lt;&gt;"NA",W368&lt;&gt;"C",W368&lt;&gt;"NC",W368&lt;&gt;"SF",W368&lt;&gt;""),
    AND(Y368&lt;&gt;"NA",Y368&lt;&gt;"C",Y368&lt;&gt;"NC",Y368&lt;&gt;"SF",Y368&lt;&gt;""),
    AND(AA368&lt;&gt;"NA",AA368&lt;&gt;"C",AA368&lt;&gt;"NC",AA368&lt;&gt;"SF",AA368&lt;&gt;""),
    AND(AC368&lt;&gt;"NA",AC368&lt;&gt;"C",AC368&lt;&gt;"NC",AC368&lt;&gt;"SF",AC368&lt;&gt;"")
),"FALSO",
IF(AND(O368="NA",Q368="NA",S368="NA",U368="NA",W368="NA",Y368="NA",AA368="NA",AC368="NA"),"NA",
IF(OR(O368="NC",Q368="NC",S368="NC",U368="NC",W368="NC",Y368="NC",AA368="NC",AC368="NC",
       O368="SF",Q368="SF",S368="SF",U368="SF",W368="SF",Y368="SF",AA368="SF",AC368="SF"),"NC",
IF(SUM(IF(O368="C",1,0),IF(Q368="C",1,0),IF(S368="C",1,0),IF(U368="C",1,0),IF(W368="C",1,0),IF(Y368="C",1,0),IF(AA368="C",1,0),IF(AC368="C",1,0))=1,"C","C")))))</f>
        <v>C</v>
      </c>
      <c r="AG368" s="93" t="str">
        <f>IF(AND(AE368="C",AF368="C"),"UTILIZOU O PDA CORRETAMENTE",IF(AND(AE368="C",AF368="NC"),"UTILIZOU O PDA CORRETAMENTE. NÃO HÁ FOTOS DE TODAS AS ETAPAS",IF(AND(AE368="NC",AF368="NC"),"NÃO UTILIZOU O PDA",IF(AND(AE368="NA",AF368="NA"),"NÃO AVALIADO POR FALHA DE SINCRONISMO"))))</f>
        <v>UTILIZOU O PDA CORRETAMENTE</v>
      </c>
      <c r="AH368" s="9"/>
      <c r="AI368" s="150" t="str">
        <f>E368</f>
        <v>SÃO PAULO</v>
      </c>
      <c r="AJ368" s="150" t="s">
        <v>6</v>
      </c>
    </row>
    <row r="369" spans="1:36" ht="30" customHeight="1">
      <c r="A369" s="162" t="s">
        <v>201</v>
      </c>
      <c r="B369" s="176">
        <v>2694178080</v>
      </c>
      <c r="C369" s="176" t="s">
        <v>142</v>
      </c>
      <c r="D369" s="176" t="s">
        <v>68</v>
      </c>
      <c r="E369" s="176" t="s">
        <v>5</v>
      </c>
      <c r="F369" s="176" t="s">
        <v>1005</v>
      </c>
      <c r="G369" s="176">
        <v>154</v>
      </c>
      <c r="H369" s="176" t="s">
        <v>217</v>
      </c>
      <c r="I369" s="176" t="s">
        <v>325</v>
      </c>
      <c r="J369" s="176" t="s">
        <v>2148</v>
      </c>
      <c r="K369" s="176" t="s">
        <v>217</v>
      </c>
      <c r="L369" s="204">
        <v>46169.407638888886</v>
      </c>
      <c r="M369" s="204">
        <v>46169.414583333331</v>
      </c>
      <c r="N369" s="176" t="s">
        <v>2156</v>
      </c>
      <c r="O369" s="155" t="s">
        <v>207</v>
      </c>
      <c r="P369" s="90"/>
      <c r="Q369" s="144" t="s">
        <v>207</v>
      </c>
      <c r="R369" s="90"/>
      <c r="S369" s="144" t="s">
        <v>207</v>
      </c>
      <c r="T369" s="90"/>
      <c r="U369" s="144" t="s">
        <v>207</v>
      </c>
      <c r="V369" s="90"/>
      <c r="W369" s="144" t="s">
        <v>230</v>
      </c>
      <c r="X369" s="90"/>
      <c r="Y369" s="144" t="s">
        <v>207</v>
      </c>
      <c r="Z369" s="90"/>
      <c r="AA369" s="144" t="s">
        <v>207</v>
      </c>
      <c r="AB369" s="62"/>
      <c r="AC369" s="144" t="s">
        <v>207</v>
      </c>
      <c r="AD369" s="62"/>
      <c r="AE369" s="144" t="s">
        <v>207</v>
      </c>
      <c r="AF369" s="196" t="str">
        <f>IF(AND(O369="",Q369="",S369="",U369="",W369="",Y369="",AA369="",AC369=""),"",
IF(OR(    AND(O369&lt;&gt;"NA",O369&lt;&gt;"C",O369&lt;&gt;"NC",O369&lt;&gt;"SF",O369&lt;&gt;""),
    AND(Q369&lt;&gt;"NA",Q369&lt;&gt;"C",Q369&lt;&gt;"NC",Q369&lt;&gt;"SF",Q369&lt;&gt;""),
    AND(S369&lt;&gt;"NA",S369&lt;&gt;"C",S369&lt;&gt;"NC",S369&lt;&gt;"SF",S369&lt;&gt;""),
    AND(U369&lt;&gt;"NA",U369&lt;&gt;"C",U369&lt;&gt;"NC",U369&lt;&gt;"SF",U369&lt;&gt;""),
    AND(W369&lt;&gt;"NA",W369&lt;&gt;"C",W369&lt;&gt;"NC",W369&lt;&gt;"SF",W369&lt;&gt;""),
    AND(Y369&lt;&gt;"NA",Y369&lt;&gt;"C",Y369&lt;&gt;"NC",Y369&lt;&gt;"SF",Y369&lt;&gt;""),
    AND(AA369&lt;&gt;"NA",AA369&lt;&gt;"C",AA369&lt;&gt;"NC",AA369&lt;&gt;"SF",AA369&lt;&gt;""),
    AND(AC369&lt;&gt;"NA",AC369&lt;&gt;"C",AC369&lt;&gt;"NC",AC369&lt;&gt;"SF",AC369&lt;&gt;"")
),"FALSO",
IF(AND(O369="NA",Q369="NA",S369="NA",U369="NA",W369="NA",Y369="NA",AA369="NA",AC369="NA"),"NA",
IF(OR(O369="NC",Q369="NC",S369="NC",U369="NC",W369="NC",Y369="NC",AA369="NC",AC369="NC",
       O369="SF",Q369="SF",S369="SF",U369="SF",W369="SF",Y369="SF",AA369="SF",AC369="SF"),"NC",
IF(SUM(IF(O369="C",1,0),IF(Q369="C",1,0),IF(S369="C",1,0),IF(U369="C",1,0),IF(W369="C",1,0),IF(Y369="C",1,0),IF(AA369="C",1,0),IF(AC369="C",1,0))=1,"C","C")))))</f>
        <v>NC</v>
      </c>
      <c r="AG369" s="93" t="str">
        <f>IF(AND(AE369="C",AF369="C"),"UTILIZOU O PDA CORRETAMENTE",IF(AND(AE369="C",AF369="NC"),"UTILIZOU O PDA CORRETAMENTE. NÃO HÁ FOTOS DE TODAS AS ETAPAS",IF(AND(AE369="NC",AF369="NC"),"NÃO UTILIZOU O PDA",IF(AND(AE369="NA",AF369="NA"),"NÃO AVALIADO POR FALHA DE SINCRONISMO"))))</f>
        <v>UTILIZOU O PDA CORRETAMENTE. NÃO HÁ FOTOS DE TODAS AS ETAPAS</v>
      </c>
      <c r="AH369" s="9" t="s">
        <v>39</v>
      </c>
      <c r="AI369" s="150" t="str">
        <f>E369</f>
        <v>SÃO PAULO</v>
      </c>
      <c r="AJ369" s="150" t="s">
        <v>6</v>
      </c>
    </row>
    <row r="370" spans="1:36" ht="30" customHeight="1">
      <c r="A370" s="162" t="s">
        <v>201</v>
      </c>
      <c r="B370" s="176">
        <v>2619195038</v>
      </c>
      <c r="C370" s="176" t="s">
        <v>142</v>
      </c>
      <c r="D370" s="176" t="s">
        <v>68</v>
      </c>
      <c r="E370" s="176" t="s">
        <v>5</v>
      </c>
      <c r="F370" s="176" t="s">
        <v>1150</v>
      </c>
      <c r="G370" s="176">
        <v>1598</v>
      </c>
      <c r="H370" s="176"/>
      <c r="I370" s="176" t="s">
        <v>254</v>
      </c>
      <c r="J370" s="176" t="s">
        <v>2148</v>
      </c>
      <c r="K370" s="176"/>
      <c r="L370" s="204">
        <v>46169.359027777777</v>
      </c>
      <c r="M370" s="204">
        <v>46169.378472222219</v>
      </c>
      <c r="N370" s="176" t="s">
        <v>2156</v>
      </c>
      <c r="O370" s="155" t="s">
        <v>207</v>
      </c>
      <c r="P370" s="90"/>
      <c r="Q370" s="144" t="s">
        <v>207</v>
      </c>
      <c r="R370" s="90"/>
      <c r="S370" s="144" t="s">
        <v>207</v>
      </c>
      <c r="T370" s="90"/>
      <c r="U370" s="144" t="s">
        <v>207</v>
      </c>
      <c r="V370" s="90"/>
      <c r="W370" s="144" t="s">
        <v>207</v>
      </c>
      <c r="X370" s="90"/>
      <c r="Y370" s="144" t="s">
        <v>207</v>
      </c>
      <c r="Z370" s="90"/>
      <c r="AA370" s="144" t="s">
        <v>207</v>
      </c>
      <c r="AB370" s="62"/>
      <c r="AC370" s="144" t="s">
        <v>207</v>
      </c>
      <c r="AD370" s="62"/>
      <c r="AE370" s="144" t="s">
        <v>207</v>
      </c>
      <c r="AF370" s="196" t="str">
        <f>IF(AND(O370="",Q370="",S370="",U370="",W370="",Y370="",AA370="",AC370=""),"",
IF(OR(    AND(O370&lt;&gt;"NA",O370&lt;&gt;"C",O370&lt;&gt;"NC",O370&lt;&gt;"SF",O370&lt;&gt;""),
    AND(Q370&lt;&gt;"NA",Q370&lt;&gt;"C",Q370&lt;&gt;"NC",Q370&lt;&gt;"SF",Q370&lt;&gt;""),
    AND(S370&lt;&gt;"NA",S370&lt;&gt;"C",S370&lt;&gt;"NC",S370&lt;&gt;"SF",S370&lt;&gt;""),
    AND(U370&lt;&gt;"NA",U370&lt;&gt;"C",U370&lt;&gt;"NC",U370&lt;&gt;"SF",U370&lt;&gt;""),
    AND(W370&lt;&gt;"NA",W370&lt;&gt;"C",W370&lt;&gt;"NC",W370&lt;&gt;"SF",W370&lt;&gt;""),
    AND(Y370&lt;&gt;"NA",Y370&lt;&gt;"C",Y370&lt;&gt;"NC",Y370&lt;&gt;"SF",Y370&lt;&gt;""),
    AND(AA370&lt;&gt;"NA",AA370&lt;&gt;"C",AA370&lt;&gt;"NC",AA370&lt;&gt;"SF",AA370&lt;&gt;""),
    AND(AC370&lt;&gt;"NA",AC370&lt;&gt;"C",AC370&lt;&gt;"NC",AC370&lt;&gt;"SF",AC370&lt;&gt;"")
),"FALSO",
IF(AND(O370="NA",Q370="NA",S370="NA",U370="NA",W370="NA",Y370="NA",AA370="NA",AC370="NA"),"NA",
IF(OR(O370="NC",Q370="NC",S370="NC",U370="NC",W370="NC",Y370="NC",AA370="NC",AC370="NC",
       O370="SF",Q370="SF",S370="SF",U370="SF",W370="SF",Y370="SF",AA370="SF",AC370="SF"),"NC",
IF(SUM(IF(O370="C",1,0),IF(Q370="C",1,0),IF(S370="C",1,0),IF(U370="C",1,0),IF(W370="C",1,0),IF(Y370="C",1,0),IF(AA370="C",1,0),IF(AC370="C",1,0))=1,"C","C")))))</f>
        <v>C</v>
      </c>
      <c r="AG370" s="93" t="str">
        <f>IF(AND(AE370="C",AF370="C"),"UTILIZOU O PDA CORRETAMENTE",IF(AND(AE370="C",AF370="NC"),"UTILIZOU O PDA CORRETAMENTE. NÃO HÁ FOTOS DE TODAS AS ETAPAS",IF(AND(AE370="NC",AF370="NC"),"NÃO UTILIZOU O PDA",IF(AND(AE370="NA",AF370="NA"),"NÃO AVALIADO POR FALHA DE SINCRONISMO"))))</f>
        <v>UTILIZOU O PDA CORRETAMENTE</v>
      </c>
      <c r="AH370" s="9"/>
      <c r="AI370" s="150" t="str">
        <f>E370</f>
        <v>SÃO PAULO</v>
      </c>
      <c r="AJ370" s="150" t="s">
        <v>6</v>
      </c>
    </row>
    <row r="371" spans="1:36" ht="30" customHeight="1">
      <c r="A371" s="162" t="s">
        <v>201</v>
      </c>
      <c r="B371" s="176">
        <v>2622170300</v>
      </c>
      <c r="C371" s="176" t="s">
        <v>142</v>
      </c>
      <c r="D371" s="176" t="s">
        <v>68</v>
      </c>
      <c r="E371" s="176" t="s">
        <v>5</v>
      </c>
      <c r="F371" s="176" t="s">
        <v>2257</v>
      </c>
      <c r="G371" s="176">
        <v>15</v>
      </c>
      <c r="H371" s="176" t="s">
        <v>214</v>
      </c>
      <c r="I371" s="176" t="s">
        <v>261</v>
      </c>
      <c r="J371" s="176" t="s">
        <v>2148</v>
      </c>
      <c r="K371" s="176" t="s">
        <v>217</v>
      </c>
      <c r="L371" s="204">
        <v>46169.618750000001</v>
      </c>
      <c r="M371" s="204">
        <v>46169.623611111114</v>
      </c>
      <c r="N371" s="176" t="s">
        <v>2156</v>
      </c>
      <c r="O371" s="155" t="s">
        <v>207</v>
      </c>
      <c r="P371" s="90"/>
      <c r="Q371" s="144" t="s">
        <v>207</v>
      </c>
      <c r="R371" s="90"/>
      <c r="S371" s="144" t="s">
        <v>207</v>
      </c>
      <c r="T371" s="90"/>
      <c r="U371" s="144" t="s">
        <v>207</v>
      </c>
      <c r="V371" s="90"/>
      <c r="W371" s="144" t="s">
        <v>207</v>
      </c>
      <c r="X371" s="90"/>
      <c r="Y371" s="144" t="s">
        <v>207</v>
      </c>
      <c r="Z371" s="90"/>
      <c r="AA371" s="144" t="s">
        <v>207</v>
      </c>
      <c r="AB371" s="62"/>
      <c r="AC371" s="144" t="s">
        <v>207</v>
      </c>
      <c r="AD371" s="62"/>
      <c r="AE371" s="144" t="s">
        <v>207</v>
      </c>
      <c r="AF371" s="196" t="str">
        <f>IF(AND(O371="",Q371="",S371="",U371="",W371="",Y371="",AA371="",AC371=""),"",
IF(OR(    AND(O371&lt;&gt;"NA",O371&lt;&gt;"C",O371&lt;&gt;"NC",O371&lt;&gt;"SF",O371&lt;&gt;""),
    AND(Q371&lt;&gt;"NA",Q371&lt;&gt;"C",Q371&lt;&gt;"NC",Q371&lt;&gt;"SF",Q371&lt;&gt;""),
    AND(S371&lt;&gt;"NA",S371&lt;&gt;"C",S371&lt;&gt;"NC",S371&lt;&gt;"SF",S371&lt;&gt;""),
    AND(U371&lt;&gt;"NA",U371&lt;&gt;"C",U371&lt;&gt;"NC",U371&lt;&gt;"SF",U371&lt;&gt;""),
    AND(W371&lt;&gt;"NA",W371&lt;&gt;"C",W371&lt;&gt;"NC",W371&lt;&gt;"SF",W371&lt;&gt;""),
    AND(Y371&lt;&gt;"NA",Y371&lt;&gt;"C",Y371&lt;&gt;"NC",Y371&lt;&gt;"SF",Y371&lt;&gt;""),
    AND(AA371&lt;&gt;"NA",AA371&lt;&gt;"C",AA371&lt;&gt;"NC",AA371&lt;&gt;"SF",AA371&lt;&gt;""),
    AND(AC371&lt;&gt;"NA",AC371&lt;&gt;"C",AC371&lt;&gt;"NC",AC371&lt;&gt;"SF",AC371&lt;&gt;"")
),"FALSO",
IF(AND(O371="NA",Q371="NA",S371="NA",U371="NA",W371="NA",Y371="NA",AA371="NA",AC371="NA"),"NA",
IF(OR(O371="NC",Q371="NC",S371="NC",U371="NC",W371="NC",Y371="NC",AA371="NC",AC371="NC",
       O371="SF",Q371="SF",S371="SF",U371="SF",W371="SF",Y371="SF",AA371="SF",AC371="SF"),"NC",
IF(SUM(IF(O371="C",1,0),IF(Q371="C",1,0),IF(S371="C",1,0),IF(U371="C",1,0),IF(W371="C",1,0),IF(Y371="C",1,0),IF(AA371="C",1,0),IF(AC371="C",1,0))=1,"C","C")))))</f>
        <v>C</v>
      </c>
      <c r="AG371" s="93" t="str">
        <f>IF(AND(AE371="C",AF371="C"),"UTILIZOU O PDA CORRETAMENTE",IF(AND(AE371="C",AF371="NC"),"UTILIZOU O PDA CORRETAMENTE. NÃO HÁ FOTOS DE TODAS AS ETAPAS",IF(AND(AE371="NC",AF371="NC"),"NÃO UTILIZOU O PDA",IF(AND(AE371="NA",AF371="NA"),"NÃO AVALIADO POR FALHA DE SINCRONISMO"))))</f>
        <v>UTILIZOU O PDA CORRETAMENTE</v>
      </c>
      <c r="AH371" s="9"/>
      <c r="AI371" s="150" t="str">
        <f>E371</f>
        <v>SÃO PAULO</v>
      </c>
      <c r="AJ371" s="150" t="s">
        <v>6</v>
      </c>
    </row>
    <row r="372" spans="1:36" ht="30" customHeight="1">
      <c r="A372" s="162" t="s">
        <v>201</v>
      </c>
      <c r="B372" s="176">
        <v>2622112756</v>
      </c>
      <c r="C372" s="176" t="s">
        <v>141</v>
      </c>
      <c r="D372" s="176" t="s">
        <v>68</v>
      </c>
      <c r="E372" s="176" t="s">
        <v>5</v>
      </c>
      <c r="F372" s="176" t="s">
        <v>1470</v>
      </c>
      <c r="G372" s="176">
        <v>11</v>
      </c>
      <c r="H372" s="176" t="s">
        <v>374</v>
      </c>
      <c r="I372" s="176" t="s">
        <v>325</v>
      </c>
      <c r="J372" s="176" t="s">
        <v>2150</v>
      </c>
      <c r="K372" s="176" t="s">
        <v>2155</v>
      </c>
      <c r="L372" s="204">
        <v>46169.571527777778</v>
      </c>
      <c r="M372" s="204">
        <v>46169.579861111109</v>
      </c>
      <c r="N372" s="176" t="s">
        <v>2156</v>
      </c>
      <c r="O372" s="155" t="s">
        <v>230</v>
      </c>
      <c r="P372" s="90"/>
      <c r="Q372" s="144" t="s">
        <v>230</v>
      </c>
      <c r="R372" s="90"/>
      <c r="S372" s="144" t="s">
        <v>230</v>
      </c>
      <c r="T372" s="90"/>
      <c r="U372" s="144" t="s">
        <v>230</v>
      </c>
      <c r="V372" s="90"/>
      <c r="W372" s="144" t="s">
        <v>230</v>
      </c>
      <c r="X372" s="90"/>
      <c r="Y372" s="144" t="s">
        <v>230</v>
      </c>
      <c r="Z372" s="90"/>
      <c r="AA372" s="144" t="s">
        <v>230</v>
      </c>
      <c r="AB372" s="62"/>
      <c r="AC372" s="144" t="s">
        <v>230</v>
      </c>
      <c r="AD372" s="62"/>
      <c r="AE372" s="144" t="s">
        <v>231</v>
      </c>
      <c r="AF372" s="196" t="str">
        <f>IF(AND(O372="",Q372="",S372="",U372="",W372="",Y372="",AA372="",AC372=""),"",
IF(OR(    AND(O372&lt;&gt;"NA",O372&lt;&gt;"C",O372&lt;&gt;"NC",O372&lt;&gt;"SF",O372&lt;&gt;""),
    AND(Q372&lt;&gt;"NA",Q372&lt;&gt;"C",Q372&lt;&gt;"NC",Q372&lt;&gt;"SF",Q372&lt;&gt;""),
    AND(S372&lt;&gt;"NA",S372&lt;&gt;"C",S372&lt;&gt;"NC",S372&lt;&gt;"SF",S372&lt;&gt;""),
    AND(U372&lt;&gt;"NA",U372&lt;&gt;"C",U372&lt;&gt;"NC",U372&lt;&gt;"SF",U372&lt;&gt;""),
    AND(W372&lt;&gt;"NA",W372&lt;&gt;"C",W372&lt;&gt;"NC",W372&lt;&gt;"SF",W372&lt;&gt;""),
    AND(Y372&lt;&gt;"NA",Y372&lt;&gt;"C",Y372&lt;&gt;"NC",Y372&lt;&gt;"SF",Y372&lt;&gt;""),
    AND(AA372&lt;&gt;"NA",AA372&lt;&gt;"C",AA372&lt;&gt;"NC",AA372&lt;&gt;"SF",AA372&lt;&gt;""),
    AND(AC372&lt;&gt;"NA",AC372&lt;&gt;"C",AC372&lt;&gt;"NC",AC372&lt;&gt;"SF",AC372&lt;&gt;"")
),"FALSO",
IF(AND(O372="NA",Q372="NA",S372="NA",U372="NA",W372="NA",Y372="NA",AA372="NA",AC372="NA"),"NA",
IF(OR(O372="NC",Q372="NC",S372="NC",U372="NC",W372="NC",Y372="NC",AA372="NC",AC372="NC",
       O372="SF",Q372="SF",S372="SF",U372="SF",W372="SF",Y372="SF",AA372="SF",AC372="SF"),"NC",
IF(SUM(IF(O372="C",1,0),IF(Q372="C",1,0),IF(S372="C",1,0),IF(U372="C",1,0),IF(W372="C",1,0),IF(Y372="C",1,0),IF(AA372="C",1,0),IF(AC372="C",1,0))=1,"C","C")))))</f>
        <v>NC</v>
      </c>
      <c r="AG372" s="93" t="str">
        <f>IF(AND(AE372="C",AF372="C"),"UTILIZOU O PDA CORRETAMENTE",IF(AND(AE372="C",AF372="NC"),"UTILIZOU O PDA CORRETAMENTE. NÃO HÁ FOTOS DE TODAS AS ETAPAS",IF(AND(AE372="NC",AF372="NC"),"NÃO UTILIZOU O PDA",IF(AND(AE372="NA",AF372="NA"),"NÃO AVALIADO POR FALHA DE SINCRONISMO"))))</f>
        <v>NÃO UTILIZOU O PDA</v>
      </c>
      <c r="AH372" s="9" t="s">
        <v>60</v>
      </c>
      <c r="AI372" s="150" t="str">
        <f>E372</f>
        <v>SÃO PAULO</v>
      </c>
      <c r="AJ372" s="150" t="s">
        <v>6</v>
      </c>
    </row>
    <row r="373" spans="1:36" ht="30" customHeight="1">
      <c r="A373" s="162" t="s">
        <v>201</v>
      </c>
      <c r="B373" s="176">
        <v>2621883438</v>
      </c>
      <c r="C373" s="176" t="s">
        <v>142</v>
      </c>
      <c r="D373" s="176" t="s">
        <v>68</v>
      </c>
      <c r="E373" s="176" t="s">
        <v>5</v>
      </c>
      <c r="F373" s="176" t="s">
        <v>365</v>
      </c>
      <c r="G373" s="176">
        <v>702</v>
      </c>
      <c r="H373" s="176" t="s">
        <v>203</v>
      </c>
      <c r="I373" s="176" t="s">
        <v>316</v>
      </c>
      <c r="J373" s="176" t="s">
        <v>2148</v>
      </c>
      <c r="K373" s="176" t="s">
        <v>217</v>
      </c>
      <c r="L373" s="204">
        <v>46169.413194444445</v>
      </c>
      <c r="M373" s="204">
        <v>46169.425694444442</v>
      </c>
      <c r="N373" s="176" t="s">
        <v>2151</v>
      </c>
      <c r="O373" s="155" t="s">
        <v>207</v>
      </c>
      <c r="P373" s="90"/>
      <c r="Q373" s="144" t="s">
        <v>207</v>
      </c>
      <c r="R373" s="90"/>
      <c r="S373" s="144" t="s">
        <v>207</v>
      </c>
      <c r="T373" s="90"/>
      <c r="U373" s="144" t="s">
        <v>207</v>
      </c>
      <c r="V373" s="90"/>
      <c r="W373" s="144" t="s">
        <v>207</v>
      </c>
      <c r="X373" s="90"/>
      <c r="Y373" s="144" t="s">
        <v>207</v>
      </c>
      <c r="Z373" s="90"/>
      <c r="AA373" s="144" t="s">
        <v>207</v>
      </c>
      <c r="AB373" s="62"/>
      <c r="AC373" s="144" t="s">
        <v>207</v>
      </c>
      <c r="AD373" s="62"/>
      <c r="AE373" s="144" t="s">
        <v>207</v>
      </c>
      <c r="AF373" s="196" t="str">
        <f>IF(AND(O373="",Q373="",S373="",U373="",W373="",Y373="",AA373="",AC373=""),"",
IF(OR(    AND(O373&lt;&gt;"NA",O373&lt;&gt;"C",O373&lt;&gt;"NC",O373&lt;&gt;"SF",O373&lt;&gt;""),
    AND(Q373&lt;&gt;"NA",Q373&lt;&gt;"C",Q373&lt;&gt;"NC",Q373&lt;&gt;"SF",Q373&lt;&gt;""),
    AND(S373&lt;&gt;"NA",S373&lt;&gt;"C",S373&lt;&gt;"NC",S373&lt;&gt;"SF",S373&lt;&gt;""),
    AND(U373&lt;&gt;"NA",U373&lt;&gt;"C",U373&lt;&gt;"NC",U373&lt;&gt;"SF",U373&lt;&gt;""),
    AND(W373&lt;&gt;"NA",W373&lt;&gt;"C",W373&lt;&gt;"NC",W373&lt;&gt;"SF",W373&lt;&gt;""),
    AND(Y373&lt;&gt;"NA",Y373&lt;&gt;"C",Y373&lt;&gt;"NC",Y373&lt;&gt;"SF",Y373&lt;&gt;""),
    AND(AA373&lt;&gt;"NA",AA373&lt;&gt;"C",AA373&lt;&gt;"NC",AA373&lt;&gt;"SF",AA373&lt;&gt;""),
    AND(AC373&lt;&gt;"NA",AC373&lt;&gt;"C",AC373&lt;&gt;"NC",AC373&lt;&gt;"SF",AC373&lt;&gt;"")
),"FALSO",
IF(AND(O373="NA",Q373="NA",S373="NA",U373="NA",W373="NA",Y373="NA",AA373="NA",AC373="NA"),"NA",
IF(OR(O373="NC",Q373="NC",S373="NC",U373="NC",W373="NC",Y373="NC",AA373="NC",AC373="NC",
       O373="SF",Q373="SF",S373="SF",U373="SF",W373="SF",Y373="SF",AA373="SF",AC373="SF"),"NC",
IF(SUM(IF(O373="C",1,0),IF(Q373="C",1,0),IF(S373="C",1,0),IF(U373="C",1,0),IF(W373="C",1,0),IF(Y373="C",1,0),IF(AA373="C",1,0),IF(AC373="C",1,0))=1,"C","C")))))</f>
        <v>C</v>
      </c>
      <c r="AG373" s="93" t="str">
        <f>IF(AND(AE373="C",AF373="C"),"UTILIZOU O PDA CORRETAMENTE",IF(AND(AE373="C",AF373="NC"),"UTILIZOU O PDA CORRETAMENTE. NÃO HÁ FOTOS DE TODAS AS ETAPAS",IF(AND(AE373="NC",AF373="NC"),"NÃO UTILIZOU O PDA",IF(AND(AE373="NA",AF373="NA"),"NÃO AVALIADO POR FALHA DE SINCRONISMO"))))</f>
        <v>UTILIZOU O PDA CORRETAMENTE</v>
      </c>
      <c r="AH373" s="9" t="s">
        <v>39</v>
      </c>
      <c r="AI373" s="150" t="str">
        <f>E373</f>
        <v>SÃO PAULO</v>
      </c>
      <c r="AJ373" s="150" t="s">
        <v>6</v>
      </c>
    </row>
    <row r="374" spans="1:36" ht="30" customHeight="1">
      <c r="A374" s="162" t="s">
        <v>201</v>
      </c>
      <c r="B374" s="176">
        <v>2621890637</v>
      </c>
      <c r="C374" s="176" t="s">
        <v>141</v>
      </c>
      <c r="D374" s="176" t="s">
        <v>68</v>
      </c>
      <c r="E374" s="176" t="s">
        <v>5</v>
      </c>
      <c r="F374" s="176" t="s">
        <v>1479</v>
      </c>
      <c r="G374" s="176">
        <v>101</v>
      </c>
      <c r="H374" s="176"/>
      <c r="I374" s="176" t="s">
        <v>335</v>
      </c>
      <c r="J374" s="176" t="s">
        <v>2150</v>
      </c>
      <c r="K374" s="176"/>
      <c r="L374" s="204">
        <v>46169.455555555556</v>
      </c>
      <c r="M374" s="204">
        <v>46169.478472222225</v>
      </c>
      <c r="N374" s="176" t="s">
        <v>2156</v>
      </c>
      <c r="O374" s="155" t="s">
        <v>207</v>
      </c>
      <c r="P374" s="90"/>
      <c r="Q374" s="144" t="s">
        <v>207</v>
      </c>
      <c r="R374" s="90"/>
      <c r="S374" s="144" t="s">
        <v>207</v>
      </c>
      <c r="T374" s="90"/>
      <c r="U374" s="144" t="s">
        <v>207</v>
      </c>
      <c r="V374" s="90"/>
      <c r="W374" s="144" t="s">
        <v>207</v>
      </c>
      <c r="X374" s="90"/>
      <c r="Y374" s="144" t="s">
        <v>207</v>
      </c>
      <c r="Z374" s="90"/>
      <c r="AA374" s="144" t="s">
        <v>207</v>
      </c>
      <c r="AB374" s="62"/>
      <c r="AC374" s="144" t="s">
        <v>207</v>
      </c>
      <c r="AD374" s="62"/>
      <c r="AE374" s="144" t="s">
        <v>207</v>
      </c>
      <c r="AF374" s="196" t="str">
        <f>IF(AND(O374="",Q374="",S374="",U374="",W374="",Y374="",AA374="",AC374=""),"",
IF(OR(    AND(O374&lt;&gt;"NA",O374&lt;&gt;"C",O374&lt;&gt;"NC",O374&lt;&gt;"SF",O374&lt;&gt;""),
    AND(Q374&lt;&gt;"NA",Q374&lt;&gt;"C",Q374&lt;&gt;"NC",Q374&lt;&gt;"SF",Q374&lt;&gt;""),
    AND(S374&lt;&gt;"NA",S374&lt;&gt;"C",S374&lt;&gt;"NC",S374&lt;&gt;"SF",S374&lt;&gt;""),
    AND(U374&lt;&gt;"NA",U374&lt;&gt;"C",U374&lt;&gt;"NC",U374&lt;&gt;"SF",U374&lt;&gt;""),
    AND(W374&lt;&gt;"NA",W374&lt;&gt;"C",W374&lt;&gt;"NC",W374&lt;&gt;"SF",W374&lt;&gt;""),
    AND(Y374&lt;&gt;"NA",Y374&lt;&gt;"C",Y374&lt;&gt;"NC",Y374&lt;&gt;"SF",Y374&lt;&gt;""),
    AND(AA374&lt;&gt;"NA",AA374&lt;&gt;"C",AA374&lt;&gt;"NC",AA374&lt;&gt;"SF",AA374&lt;&gt;""),
    AND(AC374&lt;&gt;"NA",AC374&lt;&gt;"C",AC374&lt;&gt;"NC",AC374&lt;&gt;"SF",AC374&lt;&gt;"")
),"FALSO",
IF(AND(O374="NA",Q374="NA",S374="NA",U374="NA",W374="NA",Y374="NA",AA374="NA",AC374="NA"),"NA",
IF(OR(O374="NC",Q374="NC",S374="NC",U374="NC",W374="NC",Y374="NC",AA374="NC",AC374="NC",
       O374="SF",Q374="SF",S374="SF",U374="SF",W374="SF",Y374="SF",AA374="SF",AC374="SF"),"NC",
IF(SUM(IF(O374="C",1,0),IF(Q374="C",1,0),IF(S374="C",1,0),IF(U374="C",1,0),IF(W374="C",1,0),IF(Y374="C",1,0),IF(AA374="C",1,0),IF(AC374="C",1,0))=1,"C","C")))))</f>
        <v>C</v>
      </c>
      <c r="AG374" s="93" t="str">
        <f>IF(AND(AE374="C",AF374="C"),"UTILIZOU O PDA CORRETAMENTE",IF(AND(AE374="C",AF374="NC"),"UTILIZOU O PDA CORRETAMENTE. NÃO HÁ FOTOS DE TODAS AS ETAPAS",IF(AND(AE374="NC",AF374="NC"),"NÃO UTILIZOU O PDA",IF(AND(AE374="NA",AF374="NA"),"NÃO AVALIADO POR FALHA DE SINCRONISMO"))))</f>
        <v>UTILIZOU O PDA CORRETAMENTE</v>
      </c>
      <c r="AH374" s="9" t="s">
        <v>60</v>
      </c>
      <c r="AI374" s="150" t="str">
        <f>E374</f>
        <v>SÃO PAULO</v>
      </c>
      <c r="AJ374" s="150" t="s">
        <v>6</v>
      </c>
    </row>
    <row r="375" spans="1:36" ht="30" customHeight="1">
      <c r="A375" s="162" t="s">
        <v>201</v>
      </c>
      <c r="B375" s="176">
        <v>2622112800</v>
      </c>
      <c r="C375" s="176" t="s">
        <v>141</v>
      </c>
      <c r="D375" s="176" t="s">
        <v>68</v>
      </c>
      <c r="E375" s="176" t="s">
        <v>5</v>
      </c>
      <c r="F375" s="176" t="s">
        <v>1475</v>
      </c>
      <c r="G375" s="176">
        <v>3</v>
      </c>
      <c r="H375" s="176" t="s">
        <v>203</v>
      </c>
      <c r="I375" s="176" t="s">
        <v>356</v>
      </c>
      <c r="J375" s="176" t="s">
        <v>2150</v>
      </c>
      <c r="K375" s="176" t="s">
        <v>2155</v>
      </c>
      <c r="L375" s="204">
        <v>46169.560416666667</v>
      </c>
      <c r="M375" s="204">
        <v>46169.567361111112</v>
      </c>
      <c r="N375" s="176" t="s">
        <v>2156</v>
      </c>
      <c r="O375" s="155" t="s">
        <v>207</v>
      </c>
      <c r="P375" s="90"/>
      <c r="Q375" s="144" t="s">
        <v>207</v>
      </c>
      <c r="R375" s="90"/>
      <c r="S375" s="144" t="s">
        <v>207</v>
      </c>
      <c r="T375" s="90"/>
      <c r="U375" s="144" t="s">
        <v>207</v>
      </c>
      <c r="V375" s="90"/>
      <c r="W375" s="144" t="s">
        <v>207</v>
      </c>
      <c r="X375" s="90"/>
      <c r="Y375" s="144" t="s">
        <v>230</v>
      </c>
      <c r="Z375" s="90"/>
      <c r="AA375" s="144" t="s">
        <v>207</v>
      </c>
      <c r="AB375" s="62"/>
      <c r="AC375" s="144" t="s">
        <v>207</v>
      </c>
      <c r="AD375" s="62"/>
      <c r="AE375" s="144" t="s">
        <v>207</v>
      </c>
      <c r="AF375" s="196" t="str">
        <f>IF(AND(O375="",Q375="",S375="",U375="",W375="",Y375="",AA375="",AC375=""),"",
IF(OR(    AND(O375&lt;&gt;"NA",O375&lt;&gt;"C",O375&lt;&gt;"NC",O375&lt;&gt;"SF",O375&lt;&gt;""),
    AND(Q375&lt;&gt;"NA",Q375&lt;&gt;"C",Q375&lt;&gt;"NC",Q375&lt;&gt;"SF",Q375&lt;&gt;""),
    AND(S375&lt;&gt;"NA",S375&lt;&gt;"C",S375&lt;&gt;"NC",S375&lt;&gt;"SF",S375&lt;&gt;""),
    AND(U375&lt;&gt;"NA",U375&lt;&gt;"C",U375&lt;&gt;"NC",U375&lt;&gt;"SF",U375&lt;&gt;""),
    AND(W375&lt;&gt;"NA",W375&lt;&gt;"C",W375&lt;&gt;"NC",W375&lt;&gt;"SF",W375&lt;&gt;""),
    AND(Y375&lt;&gt;"NA",Y375&lt;&gt;"C",Y375&lt;&gt;"NC",Y375&lt;&gt;"SF",Y375&lt;&gt;""),
    AND(AA375&lt;&gt;"NA",AA375&lt;&gt;"C",AA375&lt;&gt;"NC",AA375&lt;&gt;"SF",AA375&lt;&gt;""),
    AND(AC375&lt;&gt;"NA",AC375&lt;&gt;"C",AC375&lt;&gt;"NC",AC375&lt;&gt;"SF",AC375&lt;&gt;"")
),"FALSO",
IF(AND(O375="NA",Q375="NA",S375="NA",U375="NA",W375="NA",Y375="NA",AA375="NA",AC375="NA"),"NA",
IF(OR(O375="NC",Q375="NC",S375="NC",U375="NC",W375="NC",Y375="NC",AA375="NC",AC375="NC",
       O375="SF",Q375="SF",S375="SF",U375="SF",W375="SF",Y375="SF",AA375="SF",AC375="SF"),"NC",
IF(SUM(IF(O375="C",1,0),IF(Q375="C",1,0),IF(S375="C",1,0),IF(U375="C",1,0),IF(W375="C",1,0),IF(Y375="C",1,0),IF(AA375="C",1,0),IF(AC375="C",1,0))=1,"C","C")))))</f>
        <v>NC</v>
      </c>
      <c r="AG375" s="93" t="str">
        <f>IF(AND(AE375="C",AF375="C"),"UTILIZOU O PDA CORRETAMENTE",IF(AND(AE375="C",AF375="NC"),"UTILIZOU O PDA CORRETAMENTE. NÃO HÁ FOTOS DE TODAS AS ETAPAS",IF(AND(AE375="NC",AF375="NC"),"NÃO UTILIZOU O PDA",IF(AND(AE375="NA",AF375="NA"),"NÃO AVALIADO POR FALHA DE SINCRONISMO"))))</f>
        <v>UTILIZOU O PDA CORRETAMENTE. NÃO HÁ FOTOS DE TODAS AS ETAPAS</v>
      </c>
      <c r="AH375" s="9" t="s">
        <v>60</v>
      </c>
      <c r="AI375" s="150" t="str">
        <f>E375</f>
        <v>SÃO PAULO</v>
      </c>
      <c r="AJ375" s="150" t="s">
        <v>6</v>
      </c>
    </row>
    <row r="376" spans="1:36" ht="30" customHeight="1">
      <c r="A376" s="162" t="s">
        <v>201</v>
      </c>
      <c r="B376" s="176">
        <v>2621884608</v>
      </c>
      <c r="C376" s="176" t="s">
        <v>141</v>
      </c>
      <c r="D376" s="176" t="s">
        <v>68</v>
      </c>
      <c r="E376" s="176" t="s">
        <v>5</v>
      </c>
      <c r="F376" s="176" t="s">
        <v>2258</v>
      </c>
      <c r="G376" s="176">
        <v>50</v>
      </c>
      <c r="H376" s="176" t="s">
        <v>211</v>
      </c>
      <c r="I376" s="176" t="s">
        <v>261</v>
      </c>
      <c r="J376" s="176" t="s">
        <v>2150</v>
      </c>
      <c r="K376" s="176"/>
      <c r="L376" s="204">
        <v>46169.495138888888</v>
      </c>
      <c r="M376" s="204">
        <v>46169.519444444442</v>
      </c>
      <c r="N376" s="176" t="s">
        <v>2156</v>
      </c>
      <c r="O376" s="155" t="s">
        <v>207</v>
      </c>
      <c r="P376" s="90"/>
      <c r="Q376" s="144" t="s">
        <v>207</v>
      </c>
      <c r="R376" s="90"/>
      <c r="S376" s="144" t="s">
        <v>207</v>
      </c>
      <c r="T376" s="90"/>
      <c r="U376" s="144" t="s">
        <v>207</v>
      </c>
      <c r="V376" s="90"/>
      <c r="W376" s="144" t="s">
        <v>207</v>
      </c>
      <c r="X376" s="90"/>
      <c r="Y376" s="144" t="s">
        <v>207</v>
      </c>
      <c r="Z376" s="90"/>
      <c r="AA376" s="144" t="s">
        <v>207</v>
      </c>
      <c r="AB376" s="62"/>
      <c r="AC376" s="144" t="s">
        <v>231</v>
      </c>
      <c r="AD376" s="62" t="s">
        <v>388</v>
      </c>
      <c r="AE376" s="144" t="s">
        <v>207</v>
      </c>
      <c r="AF376" s="196" t="str">
        <f>IF(AND(O376="",Q376="",S376="",U376="",W376="",Y376="",AA376="",AC376=""),"",
IF(OR(    AND(O376&lt;&gt;"NA",O376&lt;&gt;"C",O376&lt;&gt;"NC",O376&lt;&gt;"SF",O376&lt;&gt;""),
    AND(Q376&lt;&gt;"NA",Q376&lt;&gt;"C",Q376&lt;&gt;"NC",Q376&lt;&gt;"SF",Q376&lt;&gt;""),
    AND(S376&lt;&gt;"NA",S376&lt;&gt;"C",S376&lt;&gt;"NC",S376&lt;&gt;"SF",S376&lt;&gt;""),
    AND(U376&lt;&gt;"NA",U376&lt;&gt;"C",U376&lt;&gt;"NC",U376&lt;&gt;"SF",U376&lt;&gt;""),
    AND(W376&lt;&gt;"NA",W376&lt;&gt;"C",W376&lt;&gt;"NC",W376&lt;&gt;"SF",W376&lt;&gt;""),
    AND(Y376&lt;&gt;"NA",Y376&lt;&gt;"C",Y376&lt;&gt;"NC",Y376&lt;&gt;"SF",Y376&lt;&gt;""),
    AND(AA376&lt;&gt;"NA",AA376&lt;&gt;"C",AA376&lt;&gt;"NC",AA376&lt;&gt;"SF",AA376&lt;&gt;""),
    AND(AC376&lt;&gt;"NA",AC376&lt;&gt;"C",AC376&lt;&gt;"NC",AC376&lt;&gt;"SF",AC376&lt;&gt;"")
),"FALSO",
IF(AND(O376="NA",Q376="NA",S376="NA",U376="NA",W376="NA",Y376="NA",AA376="NA",AC376="NA"),"NA",
IF(OR(O376="NC",Q376="NC",S376="NC",U376="NC",W376="NC",Y376="NC",AA376="NC",AC376="NC",
       O376="SF",Q376="SF",S376="SF",U376="SF",W376="SF",Y376="SF",AA376="SF",AC376="SF"),"NC",
IF(SUM(IF(O376="C",1,0),IF(Q376="C",1,0),IF(S376="C",1,0),IF(U376="C",1,0),IF(W376="C",1,0),IF(Y376="C",1,0),IF(AA376="C",1,0),IF(AC376="C",1,0))=1,"C","C")))))</f>
        <v>NC</v>
      </c>
      <c r="AG376" s="93" t="str">
        <f>IF(AND(AE376="C",AF376="C"),"UTILIZOU O PDA CORRETAMENTE",IF(AND(AE376="C",AF376="NC"),"UTILIZOU O PDA CORRETAMENTE. NÃO HÁ FOTOS DE TODAS AS ETAPAS",IF(AND(AE376="NC",AF376="NC"),"NÃO UTILIZOU O PDA",IF(AND(AE376="NA",AF376="NA"),"NÃO AVALIADO POR FALHA DE SINCRONISMO"))))</f>
        <v>UTILIZOU O PDA CORRETAMENTE. NÃO HÁ FOTOS DE TODAS AS ETAPAS</v>
      </c>
      <c r="AH376" s="9"/>
      <c r="AI376" s="150" t="str">
        <f>E376</f>
        <v>SÃO PAULO</v>
      </c>
      <c r="AJ376" s="150" t="s">
        <v>6</v>
      </c>
    </row>
    <row r="377" spans="1:36" ht="30" customHeight="1">
      <c r="A377" s="162" t="s">
        <v>201</v>
      </c>
      <c r="B377" s="176">
        <v>2621072709</v>
      </c>
      <c r="C377" s="176" t="s">
        <v>142</v>
      </c>
      <c r="D377" s="176" t="s">
        <v>68</v>
      </c>
      <c r="E377" s="176" t="s">
        <v>5</v>
      </c>
      <c r="F377" s="176" t="s">
        <v>1042</v>
      </c>
      <c r="G377" s="176">
        <v>20</v>
      </c>
      <c r="H377" s="176" t="s">
        <v>203</v>
      </c>
      <c r="I377" s="176" t="s">
        <v>241</v>
      </c>
      <c r="J377" s="176" t="s">
        <v>2148</v>
      </c>
      <c r="K377" s="176" t="s">
        <v>2174</v>
      </c>
      <c r="L377" s="204">
        <v>46169.388888888891</v>
      </c>
      <c r="M377" s="204">
        <v>46169.395833333336</v>
      </c>
      <c r="N377" s="176" t="s">
        <v>2156</v>
      </c>
      <c r="O377" s="155" t="s">
        <v>207</v>
      </c>
      <c r="P377" s="90"/>
      <c r="Q377" s="144" t="s">
        <v>231</v>
      </c>
      <c r="R377" s="90" t="s">
        <v>1075</v>
      </c>
      <c r="S377" s="144" t="s">
        <v>207</v>
      </c>
      <c r="T377" s="90"/>
      <c r="U377" s="144" t="s">
        <v>207</v>
      </c>
      <c r="V377" s="90"/>
      <c r="W377" s="144" t="s">
        <v>207</v>
      </c>
      <c r="X377" s="90"/>
      <c r="Y377" s="144" t="s">
        <v>207</v>
      </c>
      <c r="Z377" s="90"/>
      <c r="AA377" s="144" t="s">
        <v>207</v>
      </c>
      <c r="AB377" s="62"/>
      <c r="AC377" s="144" t="s">
        <v>207</v>
      </c>
      <c r="AD377" s="62"/>
      <c r="AE377" s="144" t="s">
        <v>207</v>
      </c>
      <c r="AF377" s="196" t="str">
        <f>IF(AND(O377="",Q377="",S377="",U377="",W377="",Y377="",AA377="",AC377=""),"",
IF(OR(    AND(O377&lt;&gt;"NA",O377&lt;&gt;"C",O377&lt;&gt;"NC",O377&lt;&gt;"SF",O377&lt;&gt;""),
    AND(Q377&lt;&gt;"NA",Q377&lt;&gt;"C",Q377&lt;&gt;"NC",Q377&lt;&gt;"SF",Q377&lt;&gt;""),
    AND(S377&lt;&gt;"NA",S377&lt;&gt;"C",S377&lt;&gt;"NC",S377&lt;&gt;"SF",S377&lt;&gt;""),
    AND(U377&lt;&gt;"NA",U377&lt;&gt;"C",U377&lt;&gt;"NC",U377&lt;&gt;"SF",U377&lt;&gt;""),
    AND(W377&lt;&gt;"NA",W377&lt;&gt;"C",W377&lt;&gt;"NC",W377&lt;&gt;"SF",W377&lt;&gt;""),
    AND(Y377&lt;&gt;"NA",Y377&lt;&gt;"C",Y377&lt;&gt;"NC",Y377&lt;&gt;"SF",Y377&lt;&gt;""),
    AND(AA377&lt;&gt;"NA",AA377&lt;&gt;"C",AA377&lt;&gt;"NC",AA377&lt;&gt;"SF",AA377&lt;&gt;""),
    AND(AC377&lt;&gt;"NA",AC377&lt;&gt;"C",AC377&lt;&gt;"NC",AC377&lt;&gt;"SF",AC377&lt;&gt;"")
),"FALSO",
IF(AND(O377="NA",Q377="NA",S377="NA",U377="NA",W377="NA",Y377="NA",AA377="NA",AC377="NA"),"NA",
IF(OR(O377="NC",Q377="NC",S377="NC",U377="NC",W377="NC",Y377="NC",AA377="NC",AC377="NC",
       O377="SF",Q377="SF",S377="SF",U377="SF",W377="SF",Y377="SF",AA377="SF",AC377="SF"),"NC",
IF(SUM(IF(O377="C",1,0),IF(Q377="C",1,0),IF(S377="C",1,0),IF(U377="C",1,0),IF(W377="C",1,0),IF(Y377="C",1,0),IF(AA377="C",1,0),IF(AC377="C",1,0))=1,"C","C")))))</f>
        <v>NC</v>
      </c>
      <c r="AG377" s="93" t="str">
        <f>IF(AND(AE377="C",AF377="C"),"UTILIZOU O PDA CORRETAMENTE",IF(AND(AE377="C",AF377="NC"),"UTILIZOU O PDA CORRETAMENTE. NÃO HÁ FOTOS DE TODAS AS ETAPAS",IF(AND(AE377="NC",AF377="NC"),"NÃO UTILIZOU O PDA",IF(AND(AE377="NA",AF377="NA"),"NÃO AVALIADO POR FALHA DE SINCRONISMO"))))</f>
        <v>UTILIZOU O PDA CORRETAMENTE. NÃO HÁ FOTOS DE TODAS AS ETAPAS</v>
      </c>
      <c r="AH377" s="9" t="s">
        <v>39</v>
      </c>
      <c r="AI377" s="150" t="str">
        <f>E377</f>
        <v>SÃO PAULO</v>
      </c>
      <c r="AJ377" s="150" t="s">
        <v>6</v>
      </c>
    </row>
    <row r="378" spans="1:36" ht="30" customHeight="1">
      <c r="A378" s="162" t="s">
        <v>201</v>
      </c>
      <c r="B378" s="176">
        <v>2622139027</v>
      </c>
      <c r="C378" s="176" t="s">
        <v>141</v>
      </c>
      <c r="D378" s="176" t="s">
        <v>68</v>
      </c>
      <c r="E378" s="176" t="s">
        <v>5</v>
      </c>
      <c r="F378" s="176" t="s">
        <v>1434</v>
      </c>
      <c r="G378" s="176">
        <v>132</v>
      </c>
      <c r="H378" s="176"/>
      <c r="I378" s="176" t="s">
        <v>241</v>
      </c>
      <c r="J378" s="176" t="s">
        <v>2150</v>
      </c>
      <c r="K378" s="176"/>
      <c r="L378" s="204">
        <v>46169.425694444442</v>
      </c>
      <c r="M378" s="204">
        <v>46169.436805555553</v>
      </c>
      <c r="N378" s="176" t="s">
        <v>2156</v>
      </c>
      <c r="O378" s="155" t="s">
        <v>207</v>
      </c>
      <c r="P378" s="90"/>
      <c r="Q378" s="144" t="s">
        <v>207</v>
      </c>
      <c r="R378" s="90"/>
      <c r="S378" s="144" t="s">
        <v>207</v>
      </c>
      <c r="T378" s="90"/>
      <c r="U378" s="144" t="s">
        <v>207</v>
      </c>
      <c r="V378" s="90"/>
      <c r="W378" s="144" t="s">
        <v>207</v>
      </c>
      <c r="X378" s="90"/>
      <c r="Y378" s="144" t="s">
        <v>207</v>
      </c>
      <c r="Z378" s="90"/>
      <c r="AA378" s="144" t="s">
        <v>207</v>
      </c>
      <c r="AB378" s="62"/>
      <c r="AC378" s="144" t="s">
        <v>231</v>
      </c>
      <c r="AD378" s="62" t="s">
        <v>388</v>
      </c>
      <c r="AE378" s="144" t="s">
        <v>207</v>
      </c>
      <c r="AF378" s="196" t="str">
        <f>IF(AND(O378="",Q378="",S378="",U378="",W378="",Y378="",AA378="",AC378=""),"",
IF(OR(    AND(O378&lt;&gt;"NA",O378&lt;&gt;"C",O378&lt;&gt;"NC",O378&lt;&gt;"SF",O378&lt;&gt;""),
    AND(Q378&lt;&gt;"NA",Q378&lt;&gt;"C",Q378&lt;&gt;"NC",Q378&lt;&gt;"SF",Q378&lt;&gt;""),
    AND(S378&lt;&gt;"NA",S378&lt;&gt;"C",S378&lt;&gt;"NC",S378&lt;&gt;"SF",S378&lt;&gt;""),
    AND(U378&lt;&gt;"NA",U378&lt;&gt;"C",U378&lt;&gt;"NC",U378&lt;&gt;"SF",U378&lt;&gt;""),
    AND(W378&lt;&gt;"NA",W378&lt;&gt;"C",W378&lt;&gt;"NC",W378&lt;&gt;"SF",W378&lt;&gt;""),
    AND(Y378&lt;&gt;"NA",Y378&lt;&gt;"C",Y378&lt;&gt;"NC",Y378&lt;&gt;"SF",Y378&lt;&gt;""),
    AND(AA378&lt;&gt;"NA",AA378&lt;&gt;"C",AA378&lt;&gt;"NC",AA378&lt;&gt;"SF",AA378&lt;&gt;""),
    AND(AC378&lt;&gt;"NA",AC378&lt;&gt;"C",AC378&lt;&gt;"NC",AC378&lt;&gt;"SF",AC378&lt;&gt;"")
),"FALSO",
IF(AND(O378="NA",Q378="NA",S378="NA",U378="NA",W378="NA",Y378="NA",AA378="NA",AC378="NA"),"NA",
IF(OR(O378="NC",Q378="NC",S378="NC",U378="NC",W378="NC",Y378="NC",AA378="NC",AC378="NC",
       O378="SF",Q378="SF",S378="SF",U378="SF",W378="SF",Y378="SF",AA378="SF",AC378="SF"),"NC",
IF(SUM(IF(O378="C",1,0),IF(Q378="C",1,0),IF(S378="C",1,0),IF(U378="C",1,0),IF(W378="C",1,0),IF(Y378="C",1,0),IF(AA378="C",1,0),IF(AC378="C",1,0))=1,"C","C")))))</f>
        <v>NC</v>
      </c>
      <c r="AG378" s="93" t="str">
        <f>IF(AND(AE378="C",AF378="C"),"UTILIZOU O PDA CORRETAMENTE",IF(AND(AE378="C",AF378="NC"),"UTILIZOU O PDA CORRETAMENTE. NÃO HÁ FOTOS DE TODAS AS ETAPAS",IF(AND(AE378="NC",AF378="NC"),"NÃO UTILIZOU O PDA",IF(AND(AE378="NA",AF378="NA"),"NÃO AVALIADO POR FALHA DE SINCRONISMO"))))</f>
        <v>UTILIZOU O PDA CORRETAMENTE. NÃO HÁ FOTOS DE TODAS AS ETAPAS</v>
      </c>
      <c r="AH378" s="9" t="s">
        <v>60</v>
      </c>
      <c r="AI378" s="150" t="str">
        <f>E378</f>
        <v>SÃO PAULO</v>
      </c>
      <c r="AJ378" s="150" t="s">
        <v>6</v>
      </c>
    </row>
    <row r="379" spans="1:36" ht="30" customHeight="1">
      <c r="A379" s="162" t="s">
        <v>201</v>
      </c>
      <c r="B379" s="176">
        <v>2621689735</v>
      </c>
      <c r="C379" s="176" t="s">
        <v>141</v>
      </c>
      <c r="D379" s="176" t="s">
        <v>68</v>
      </c>
      <c r="E379" s="176" t="s">
        <v>5</v>
      </c>
      <c r="F379" s="176" t="s">
        <v>576</v>
      </c>
      <c r="G379" s="176">
        <v>510</v>
      </c>
      <c r="H379" s="176" t="s">
        <v>217</v>
      </c>
      <c r="I379" s="176" t="s">
        <v>1041</v>
      </c>
      <c r="J379" s="176" t="s">
        <v>2150</v>
      </c>
      <c r="K379" s="176" t="s">
        <v>2259</v>
      </c>
      <c r="L379" s="204">
        <v>46169.350694444445</v>
      </c>
      <c r="M379" s="204">
        <v>46169.354166666664</v>
      </c>
      <c r="N379" s="176" t="s">
        <v>2149</v>
      </c>
      <c r="O379" s="155" t="s">
        <v>62</v>
      </c>
      <c r="P379" s="90"/>
      <c r="Q379" s="144" t="s">
        <v>62</v>
      </c>
      <c r="R379" s="90"/>
      <c r="S379" s="144" t="s">
        <v>62</v>
      </c>
      <c r="T379" s="90"/>
      <c r="U379" s="144" t="s">
        <v>62</v>
      </c>
      <c r="V379" s="90"/>
      <c r="W379" s="144" t="s">
        <v>62</v>
      </c>
      <c r="X379" s="90"/>
      <c r="Y379" s="144" t="s">
        <v>62</v>
      </c>
      <c r="Z379" s="90"/>
      <c r="AA379" s="144" t="s">
        <v>62</v>
      </c>
      <c r="AB379" s="62"/>
      <c r="AC379" s="144" t="s">
        <v>62</v>
      </c>
      <c r="AD379" s="62"/>
      <c r="AE379" s="144" t="s">
        <v>62</v>
      </c>
      <c r="AF379" s="196" t="str">
        <f>IF(AND(O379="",Q379="",S379="",U379="",W379="",Y379="",AA379="",AC379=""),"",
IF(OR(    AND(O379&lt;&gt;"NA",O379&lt;&gt;"C",O379&lt;&gt;"NC",O379&lt;&gt;"SF",O379&lt;&gt;""),
    AND(Q379&lt;&gt;"NA",Q379&lt;&gt;"C",Q379&lt;&gt;"NC",Q379&lt;&gt;"SF",Q379&lt;&gt;""),
    AND(S379&lt;&gt;"NA",S379&lt;&gt;"C",S379&lt;&gt;"NC",S379&lt;&gt;"SF",S379&lt;&gt;""),
    AND(U379&lt;&gt;"NA",U379&lt;&gt;"C",U379&lt;&gt;"NC",U379&lt;&gt;"SF",U379&lt;&gt;""),
    AND(W379&lt;&gt;"NA",W379&lt;&gt;"C",W379&lt;&gt;"NC",W379&lt;&gt;"SF",W379&lt;&gt;""),
    AND(Y379&lt;&gt;"NA",Y379&lt;&gt;"C",Y379&lt;&gt;"NC",Y379&lt;&gt;"SF",Y379&lt;&gt;""),
    AND(AA379&lt;&gt;"NA",AA379&lt;&gt;"C",AA379&lt;&gt;"NC",AA379&lt;&gt;"SF",AA379&lt;&gt;""),
    AND(AC379&lt;&gt;"NA",AC379&lt;&gt;"C",AC379&lt;&gt;"NC",AC379&lt;&gt;"SF",AC379&lt;&gt;"")
),"FALSO",
IF(AND(O379="NA",Q379="NA",S379="NA",U379="NA",W379="NA",Y379="NA",AA379="NA",AC379="NA"),"NA",
IF(OR(O379="NC",Q379="NC",S379="NC",U379="NC",W379="NC",Y379="NC",AA379="NC",AC379="NC",
       O379="SF",Q379="SF",S379="SF",U379="SF",W379="SF",Y379="SF",AA379="SF",AC379="SF"),"NC",
IF(SUM(IF(O379="C",1,0),IF(Q379="C",1,0),IF(S379="C",1,0),IF(U379="C",1,0),IF(W379="C",1,0),IF(Y379="C",1,0),IF(AA379="C",1,0),IF(AC379="C",1,0))=1,"C","C")))))</f>
        <v>NA</v>
      </c>
      <c r="AG379" s="93" t="str">
        <f>IF(AND(AE379="C",AF379="C"),"UTILIZOU O PDA CORRETAMENTE",IF(AND(AE379="C",AF379="NC"),"UTILIZOU O PDA CORRETAMENTE. NÃO HÁ FOTOS DE TODAS AS ETAPAS",IF(AND(AE379="NC",AF379="NC"),"NÃO UTILIZOU O PDA",IF(AND(AE379="NA",AF379="NA"),"NÃO AVALIADO POR FALHA DE SINCRONISMO"))))</f>
        <v>NÃO AVALIADO POR FALHA DE SINCRONISMO</v>
      </c>
      <c r="AH379" s="9" t="s">
        <v>39</v>
      </c>
      <c r="AI379" s="150" t="str">
        <f>E379</f>
        <v>SÃO PAULO</v>
      </c>
      <c r="AJ379" s="150" t="s">
        <v>6</v>
      </c>
    </row>
    <row r="380" spans="1:36" ht="30" customHeight="1">
      <c r="A380" s="162" t="s">
        <v>201</v>
      </c>
      <c r="B380" s="176">
        <v>2622113252</v>
      </c>
      <c r="C380" s="176" t="s">
        <v>141</v>
      </c>
      <c r="D380" s="176" t="s">
        <v>68</v>
      </c>
      <c r="E380" s="176" t="s">
        <v>5</v>
      </c>
      <c r="F380" s="176" t="s">
        <v>985</v>
      </c>
      <c r="G380" s="176">
        <v>8</v>
      </c>
      <c r="H380" s="176"/>
      <c r="I380" s="176" t="s">
        <v>502</v>
      </c>
      <c r="J380" s="176" t="s">
        <v>2150</v>
      </c>
      <c r="K380" s="176" t="s">
        <v>2260</v>
      </c>
      <c r="L380" s="204">
        <v>46169.351388888892</v>
      </c>
      <c r="M380" s="204">
        <v>46169.356249999997</v>
      </c>
      <c r="N380" s="176" t="s">
        <v>2149</v>
      </c>
      <c r="O380" s="155" t="s">
        <v>230</v>
      </c>
      <c r="P380" s="90"/>
      <c r="Q380" s="144" t="s">
        <v>230</v>
      </c>
      <c r="R380" s="90"/>
      <c r="S380" s="144" t="s">
        <v>230</v>
      </c>
      <c r="T380" s="90"/>
      <c r="U380" s="144" t="s">
        <v>230</v>
      </c>
      <c r="V380" s="90"/>
      <c r="W380" s="144" t="s">
        <v>230</v>
      </c>
      <c r="X380" s="90"/>
      <c r="Y380" s="144" t="s">
        <v>230</v>
      </c>
      <c r="Z380" s="90"/>
      <c r="AA380" s="144" t="s">
        <v>230</v>
      </c>
      <c r="AB380" s="62"/>
      <c r="AC380" s="144" t="s">
        <v>230</v>
      </c>
      <c r="AD380" s="62"/>
      <c r="AE380" s="144" t="s">
        <v>207</v>
      </c>
      <c r="AF380" s="196" t="str">
        <f>IF(AND(O380="",Q380="",S380="",U380="",W380="",Y380="",AA380="",AC380=""),"",
IF(OR(    AND(O380&lt;&gt;"NA",O380&lt;&gt;"C",O380&lt;&gt;"NC",O380&lt;&gt;"SF",O380&lt;&gt;""),
    AND(Q380&lt;&gt;"NA",Q380&lt;&gt;"C",Q380&lt;&gt;"NC",Q380&lt;&gt;"SF",Q380&lt;&gt;""),
    AND(S380&lt;&gt;"NA",S380&lt;&gt;"C",S380&lt;&gt;"NC",S380&lt;&gt;"SF",S380&lt;&gt;""),
    AND(U380&lt;&gt;"NA",U380&lt;&gt;"C",U380&lt;&gt;"NC",U380&lt;&gt;"SF",U380&lt;&gt;""),
    AND(W380&lt;&gt;"NA",W380&lt;&gt;"C",W380&lt;&gt;"NC",W380&lt;&gt;"SF",W380&lt;&gt;""),
    AND(Y380&lt;&gt;"NA",Y380&lt;&gt;"C",Y380&lt;&gt;"NC",Y380&lt;&gt;"SF",Y380&lt;&gt;""),
    AND(AA380&lt;&gt;"NA",AA380&lt;&gt;"C",AA380&lt;&gt;"NC",AA380&lt;&gt;"SF",AA380&lt;&gt;""),
    AND(AC380&lt;&gt;"NA",AC380&lt;&gt;"C",AC380&lt;&gt;"NC",AC380&lt;&gt;"SF",AC380&lt;&gt;"")
),"FALSO",
IF(AND(O380="NA",Q380="NA",S380="NA",U380="NA",W380="NA",Y380="NA",AA380="NA",AC380="NA"),"NA",
IF(OR(O380="NC",Q380="NC",S380="NC",U380="NC",W380="NC",Y380="NC",AA380="NC",AC380="NC",
       O380="SF",Q380="SF",S380="SF",U380="SF",W380="SF",Y380="SF",AA380="SF",AC380="SF"),"NC",
IF(SUM(IF(O380="C",1,0),IF(Q380="C",1,0),IF(S380="C",1,0),IF(U380="C",1,0),IF(W380="C",1,0),IF(Y380="C",1,0),IF(AA380="C",1,0),IF(AC380="C",1,0))=1,"C","C")))))</f>
        <v>NC</v>
      </c>
      <c r="AG380" s="93" t="str">
        <f>IF(AND(AE380="C",AF380="C"),"UTILIZOU O PDA CORRETAMENTE",IF(AND(AE380="C",AF380="NC"),"UTILIZOU O PDA CORRETAMENTE. NÃO HÁ FOTOS DE TODAS AS ETAPAS",IF(AND(AE380="NC",AF380="NC"),"NÃO UTILIZOU O PDA",IF(AND(AE380="NA",AF380="NA"),"NÃO AVALIADO POR FALHA DE SINCRONISMO"))))</f>
        <v>UTILIZOU O PDA CORRETAMENTE. NÃO HÁ FOTOS DE TODAS AS ETAPAS</v>
      </c>
      <c r="AH380" s="9"/>
      <c r="AI380" s="150" t="str">
        <f>E380</f>
        <v>SÃO PAULO</v>
      </c>
      <c r="AJ380" s="150" t="s">
        <v>6</v>
      </c>
    </row>
    <row r="381" spans="1:36" ht="30" customHeight="1">
      <c r="A381" s="162" t="s">
        <v>201</v>
      </c>
      <c r="B381" s="176">
        <v>2620236487</v>
      </c>
      <c r="C381" s="176" t="s">
        <v>142</v>
      </c>
      <c r="D381" s="176" t="s">
        <v>68</v>
      </c>
      <c r="E381" s="176" t="s">
        <v>5</v>
      </c>
      <c r="F381" s="176" t="s">
        <v>1424</v>
      </c>
      <c r="G381" s="176">
        <v>9</v>
      </c>
      <c r="H381" s="176" t="s">
        <v>217</v>
      </c>
      <c r="I381" s="176" t="s">
        <v>283</v>
      </c>
      <c r="J381" s="176" t="s">
        <v>2148</v>
      </c>
      <c r="K381" s="176" t="s">
        <v>2261</v>
      </c>
      <c r="L381" s="204">
        <v>46169.4375</v>
      </c>
      <c r="M381" s="204">
        <v>46169.451388888891</v>
      </c>
      <c r="N381" s="176" t="s">
        <v>2156</v>
      </c>
      <c r="O381" s="155" t="s">
        <v>62</v>
      </c>
      <c r="P381" s="90"/>
      <c r="Q381" s="144" t="s">
        <v>62</v>
      </c>
      <c r="R381" s="90"/>
      <c r="S381" s="144" t="s">
        <v>62</v>
      </c>
      <c r="T381" s="90"/>
      <c r="U381" s="144" t="s">
        <v>62</v>
      </c>
      <c r="V381" s="90"/>
      <c r="W381" s="144" t="s">
        <v>62</v>
      </c>
      <c r="X381" s="90"/>
      <c r="Y381" s="144" t="s">
        <v>62</v>
      </c>
      <c r="Z381" s="90"/>
      <c r="AA381" s="144" t="s">
        <v>62</v>
      </c>
      <c r="AB381" s="62"/>
      <c r="AC381" s="144" t="s">
        <v>62</v>
      </c>
      <c r="AD381" s="62"/>
      <c r="AE381" s="144" t="s">
        <v>62</v>
      </c>
      <c r="AF381" s="196" t="str">
        <f>IF(AND(O381="",Q381="",S381="",U381="",W381="",Y381="",AA381="",AC381=""),"",
IF(OR(    AND(O381&lt;&gt;"NA",O381&lt;&gt;"C",O381&lt;&gt;"NC",O381&lt;&gt;"SF",O381&lt;&gt;""),
    AND(Q381&lt;&gt;"NA",Q381&lt;&gt;"C",Q381&lt;&gt;"NC",Q381&lt;&gt;"SF",Q381&lt;&gt;""),
    AND(S381&lt;&gt;"NA",S381&lt;&gt;"C",S381&lt;&gt;"NC",S381&lt;&gt;"SF",S381&lt;&gt;""),
    AND(U381&lt;&gt;"NA",U381&lt;&gt;"C",U381&lt;&gt;"NC",U381&lt;&gt;"SF",U381&lt;&gt;""),
    AND(W381&lt;&gt;"NA",W381&lt;&gt;"C",W381&lt;&gt;"NC",W381&lt;&gt;"SF",W381&lt;&gt;""),
    AND(Y381&lt;&gt;"NA",Y381&lt;&gt;"C",Y381&lt;&gt;"NC",Y381&lt;&gt;"SF",Y381&lt;&gt;""),
    AND(AA381&lt;&gt;"NA",AA381&lt;&gt;"C",AA381&lt;&gt;"NC",AA381&lt;&gt;"SF",AA381&lt;&gt;""),
    AND(AC381&lt;&gt;"NA",AC381&lt;&gt;"C",AC381&lt;&gt;"NC",AC381&lt;&gt;"SF",AC381&lt;&gt;"")
),"FALSO",
IF(AND(O381="NA",Q381="NA",S381="NA",U381="NA",W381="NA",Y381="NA",AA381="NA",AC381="NA"),"NA",
IF(OR(O381="NC",Q381="NC",S381="NC",U381="NC",W381="NC",Y381="NC",AA381="NC",AC381="NC",
       O381="SF",Q381="SF",S381="SF",U381="SF",W381="SF",Y381="SF",AA381="SF",AC381="SF"),"NC",
IF(SUM(IF(O381="C",1,0),IF(Q381="C",1,0),IF(S381="C",1,0),IF(U381="C",1,0),IF(W381="C",1,0),IF(Y381="C",1,0),IF(AA381="C",1,0),IF(AC381="C",1,0))=1,"C","C")))))</f>
        <v>NA</v>
      </c>
      <c r="AG381" s="93" t="str">
        <f>IF(AND(AE381="C",AF381="C"),"UTILIZOU O PDA CORRETAMENTE",IF(AND(AE381="C",AF381="NC"),"UTILIZOU O PDA CORRETAMENTE. NÃO HÁ FOTOS DE TODAS AS ETAPAS",IF(AND(AE381="NC",AF381="NC"),"NÃO UTILIZOU O PDA",IF(AND(AE381="NA",AF381="NA"),"NÃO AVALIADO POR FALHA DE SINCRONISMO"))))</f>
        <v>NÃO AVALIADO POR FALHA DE SINCRONISMO</v>
      </c>
      <c r="AH381" s="9" t="s">
        <v>60</v>
      </c>
      <c r="AI381" s="150" t="str">
        <f>E381</f>
        <v>SÃO PAULO</v>
      </c>
      <c r="AJ381" s="150" t="s">
        <v>6</v>
      </c>
    </row>
    <row r="382" spans="1:36" ht="30" customHeight="1">
      <c r="A382" s="90"/>
      <c r="B382" s="90"/>
      <c r="C382" s="90"/>
      <c r="D382" s="90"/>
      <c r="E382" s="90"/>
      <c r="F382" s="90"/>
      <c r="G382" s="90"/>
      <c r="H382" s="90"/>
      <c r="I382" s="90"/>
      <c r="J382" s="90"/>
      <c r="K382" s="90"/>
      <c r="L382" s="90"/>
      <c r="M382" s="90"/>
      <c r="N382" s="153"/>
      <c r="O382" s="155"/>
      <c r="P382" s="90"/>
      <c r="Q382" s="144"/>
      <c r="R382" s="90"/>
      <c r="S382" s="144"/>
      <c r="T382" s="90"/>
      <c r="U382" s="144"/>
      <c r="V382" s="90"/>
      <c r="W382" s="144"/>
      <c r="X382" s="90"/>
      <c r="Y382" s="144"/>
      <c r="Z382" s="90"/>
      <c r="AA382" s="144"/>
      <c r="AB382" s="62"/>
      <c r="AC382" s="144"/>
      <c r="AD382" s="62"/>
      <c r="AE382" s="144"/>
      <c r="AF382" s="196" t="str">
        <f>IF(AND(O382="",Q382="",S382="",U382="",W382="",Y382="",AA382="",AC382=""),"",
IF(OR(    AND(O382&lt;&gt;"NA",O382&lt;&gt;"C",O382&lt;&gt;"NC",O382&lt;&gt;"SF",O382&lt;&gt;""),
    AND(Q382&lt;&gt;"NA",Q382&lt;&gt;"C",Q382&lt;&gt;"NC",Q382&lt;&gt;"SF",Q382&lt;&gt;""),
    AND(S382&lt;&gt;"NA",S382&lt;&gt;"C",S382&lt;&gt;"NC",S382&lt;&gt;"SF",S382&lt;&gt;""),
    AND(U382&lt;&gt;"NA",U382&lt;&gt;"C",U382&lt;&gt;"NC",U382&lt;&gt;"SF",U382&lt;&gt;""),
    AND(W382&lt;&gt;"NA",W382&lt;&gt;"C",W382&lt;&gt;"NC",W382&lt;&gt;"SF",W382&lt;&gt;""),
    AND(Y382&lt;&gt;"NA",Y382&lt;&gt;"C",Y382&lt;&gt;"NC",Y382&lt;&gt;"SF",Y382&lt;&gt;""),
    AND(AA382&lt;&gt;"NA",AA382&lt;&gt;"C",AA382&lt;&gt;"NC",AA382&lt;&gt;"SF",AA382&lt;&gt;""),
    AND(AC382&lt;&gt;"NA",AC382&lt;&gt;"C",AC382&lt;&gt;"NC",AC382&lt;&gt;"SF",AC382&lt;&gt;"")
),"FALSO",
IF(AND(O382="NA",Q382="NA",S382="NA",U382="NA",W382="NA",Y382="NA",AA382="NA",AC382="NA"),"NA",
IF(OR(O382="NC",Q382="NC",S382="NC",U382="NC",W382="NC",Y382="NC",AA382="NC",AC382="NC",
       O382="SF",Q382="SF",S382="SF",U382="SF",W382="SF",Y382="SF",AA382="SF",AC382="SF"),"NC",
IF(SUM(IF(O382="C",1,0),IF(Q382="C",1,0),IF(S382="C",1,0),IF(U382="C",1,0),IF(W382="C",1,0),IF(Y382="C",1,0),IF(AA382="C",1,0),IF(AC382="C",1,0))=1,"C","C")))))</f>
        <v/>
      </c>
      <c r="AG382" s="93" t="b">
        <f>IF(AND(AE382="C",AF382="C"),"UTILIZOU O PDA CORRETAMENTE",IF(AND(AE382="C",AF382="NC"),"UTILIZOU O PDA CORRETAMENTE. NÃO HÁ FOTOS DE TODAS AS ETAPAS",IF(AND(AE382="NC",AF382="NC"),"NÃO UTILIZOU O PDA",IF(AND(AE382="NA",AF382="NA"),"NÃO AVALIADO POR FALHA DE SINCRONISMO"))))</f>
        <v>0</v>
      </c>
      <c r="AH382" s="9"/>
      <c r="AI382" s="150">
        <f>E382</f>
        <v>0</v>
      </c>
      <c r="AJ382" s="150" t="s">
        <v>6</v>
      </c>
    </row>
    <row r="383" spans="1:36" ht="30" customHeight="1">
      <c r="A383" s="90"/>
      <c r="B383" s="90"/>
      <c r="C383" s="90"/>
      <c r="D383" s="90"/>
      <c r="E383" s="90"/>
      <c r="F383" s="90"/>
      <c r="G383" s="90"/>
      <c r="H383" s="90"/>
      <c r="I383" s="90"/>
      <c r="J383" s="90"/>
      <c r="K383" s="90"/>
      <c r="L383" s="90"/>
      <c r="M383" s="90"/>
      <c r="N383" s="153"/>
      <c r="O383" s="155"/>
      <c r="P383" s="90"/>
      <c r="Q383" s="144"/>
      <c r="R383" s="90"/>
      <c r="S383" s="144"/>
      <c r="T383" s="90"/>
      <c r="U383" s="144"/>
      <c r="V383" s="90"/>
      <c r="W383" s="144"/>
      <c r="X383" s="90"/>
      <c r="Y383" s="144"/>
      <c r="Z383" s="90"/>
      <c r="AA383" s="144"/>
      <c r="AB383" s="62"/>
      <c r="AC383" s="144"/>
      <c r="AD383" s="62"/>
      <c r="AE383" s="144"/>
      <c r="AF383" s="196" t="str">
        <f>IF(AND(O383="",Q383="",S383="",U383="",W383="",Y383="",AA383="",AC383=""),"",
IF(OR(    AND(O383&lt;&gt;"NA",O383&lt;&gt;"C",O383&lt;&gt;"NC",O383&lt;&gt;"SF",O383&lt;&gt;""),
    AND(Q383&lt;&gt;"NA",Q383&lt;&gt;"C",Q383&lt;&gt;"NC",Q383&lt;&gt;"SF",Q383&lt;&gt;""),
    AND(S383&lt;&gt;"NA",S383&lt;&gt;"C",S383&lt;&gt;"NC",S383&lt;&gt;"SF",S383&lt;&gt;""),
    AND(U383&lt;&gt;"NA",U383&lt;&gt;"C",U383&lt;&gt;"NC",U383&lt;&gt;"SF",U383&lt;&gt;""),
    AND(W383&lt;&gt;"NA",W383&lt;&gt;"C",W383&lt;&gt;"NC",W383&lt;&gt;"SF",W383&lt;&gt;""),
    AND(Y383&lt;&gt;"NA",Y383&lt;&gt;"C",Y383&lt;&gt;"NC",Y383&lt;&gt;"SF",Y383&lt;&gt;""),
    AND(AA383&lt;&gt;"NA",AA383&lt;&gt;"C",AA383&lt;&gt;"NC",AA383&lt;&gt;"SF",AA383&lt;&gt;""),
    AND(AC383&lt;&gt;"NA",AC383&lt;&gt;"C",AC383&lt;&gt;"NC",AC383&lt;&gt;"SF",AC383&lt;&gt;"")
),"FALSO",
IF(AND(O383="NA",Q383="NA",S383="NA",U383="NA",W383="NA",Y383="NA",AA383="NA",AC383="NA"),"NA",
IF(OR(O383="NC",Q383="NC",S383="NC",U383="NC",W383="NC",Y383="NC",AA383="NC",AC383="NC",
       O383="SF",Q383="SF",S383="SF",U383="SF",W383="SF",Y383="SF",AA383="SF",AC383="SF"),"NC",
IF(SUM(IF(O383="C",1,0),IF(Q383="C",1,0),IF(S383="C",1,0),IF(U383="C",1,0),IF(W383="C",1,0),IF(Y383="C",1,0),IF(AA383="C",1,0),IF(AC383="C",1,0))=1,"C","C")))))</f>
        <v/>
      </c>
      <c r="AG383" s="93" t="b">
        <f>IF(AND(AE383="C",AF383="C"),"UTILIZOU O PDA CORRETAMENTE",IF(AND(AE383="C",AF383="NC"),"UTILIZOU O PDA CORRETAMENTE. NÃO HÁ FOTOS DE TODAS AS ETAPAS",IF(AND(AE383="NC",AF383="NC"),"NÃO UTILIZOU O PDA",IF(AND(AE383="NA",AF383="NA"),"NÃO AVALIADO POR FALHA DE SINCRONISMO"))))</f>
        <v>0</v>
      </c>
      <c r="AH383" s="9"/>
      <c r="AI383" s="150">
        <f>E383</f>
        <v>0</v>
      </c>
      <c r="AJ383" s="150" t="s">
        <v>6</v>
      </c>
    </row>
    <row r="384" spans="1:36" ht="30" customHeight="1">
      <c r="A384" s="90"/>
      <c r="B384" s="90"/>
      <c r="C384" s="90"/>
      <c r="D384" s="90"/>
      <c r="E384" s="90"/>
      <c r="F384" s="90"/>
      <c r="G384" s="90"/>
      <c r="H384" s="90"/>
      <c r="I384" s="90"/>
      <c r="J384" s="90"/>
      <c r="K384" s="90"/>
      <c r="L384" s="90"/>
      <c r="M384" s="90"/>
      <c r="N384" s="153"/>
      <c r="O384" s="155"/>
      <c r="P384" s="90"/>
      <c r="Q384" s="144"/>
      <c r="R384" s="90"/>
      <c r="S384" s="144"/>
      <c r="T384" s="90"/>
      <c r="U384" s="144"/>
      <c r="V384" s="90"/>
      <c r="W384" s="144"/>
      <c r="X384" s="90"/>
      <c r="Y384" s="144"/>
      <c r="Z384" s="90"/>
      <c r="AA384" s="144"/>
      <c r="AB384" s="62"/>
      <c r="AC384" s="144"/>
      <c r="AD384" s="62"/>
      <c r="AE384" s="144"/>
      <c r="AF384" s="196" t="str">
        <f>IF(AND(O384="",Q384="",S384="",U384="",W384="",Y384="",AA384="",AC384=""),"",
IF(OR(    AND(O384&lt;&gt;"NA",O384&lt;&gt;"C",O384&lt;&gt;"NC",O384&lt;&gt;"SF",O384&lt;&gt;""),
    AND(Q384&lt;&gt;"NA",Q384&lt;&gt;"C",Q384&lt;&gt;"NC",Q384&lt;&gt;"SF",Q384&lt;&gt;""),
    AND(S384&lt;&gt;"NA",S384&lt;&gt;"C",S384&lt;&gt;"NC",S384&lt;&gt;"SF",S384&lt;&gt;""),
    AND(U384&lt;&gt;"NA",U384&lt;&gt;"C",U384&lt;&gt;"NC",U384&lt;&gt;"SF",U384&lt;&gt;""),
    AND(W384&lt;&gt;"NA",W384&lt;&gt;"C",W384&lt;&gt;"NC",W384&lt;&gt;"SF",W384&lt;&gt;""),
    AND(Y384&lt;&gt;"NA",Y384&lt;&gt;"C",Y384&lt;&gt;"NC",Y384&lt;&gt;"SF",Y384&lt;&gt;""),
    AND(AA384&lt;&gt;"NA",AA384&lt;&gt;"C",AA384&lt;&gt;"NC",AA384&lt;&gt;"SF",AA384&lt;&gt;""),
    AND(AC384&lt;&gt;"NA",AC384&lt;&gt;"C",AC384&lt;&gt;"NC",AC384&lt;&gt;"SF",AC384&lt;&gt;"")
),"FALSO",
IF(AND(O384="NA",Q384="NA",S384="NA",U384="NA",W384="NA",Y384="NA",AA384="NA",AC384="NA"),"NA",
IF(OR(O384="NC",Q384="NC",S384="NC",U384="NC",W384="NC",Y384="NC",AA384="NC",AC384="NC",
       O384="SF",Q384="SF",S384="SF",U384="SF",W384="SF",Y384="SF",AA384="SF",AC384="SF"),"NC",
IF(SUM(IF(O384="C",1,0),IF(Q384="C",1,0),IF(S384="C",1,0),IF(U384="C",1,0),IF(W384="C",1,0),IF(Y384="C",1,0),IF(AA384="C",1,0),IF(AC384="C",1,0))=1,"C","C")))))</f>
        <v/>
      </c>
      <c r="AG384" s="93" t="b">
        <f>IF(AND(AE384="C",AF384="C"),"UTILIZOU O PDA CORRETAMENTE",IF(AND(AE384="C",AF384="NC"),"UTILIZOU O PDA CORRETAMENTE. NÃO HÁ FOTOS DE TODAS AS ETAPAS",IF(AND(AE384="NC",AF384="NC"),"NÃO UTILIZOU O PDA",IF(AND(AE384="NA",AF384="NA"),"NÃO AVALIADO POR FALHA DE SINCRONISMO"))))</f>
        <v>0</v>
      </c>
      <c r="AH384" s="9"/>
      <c r="AI384" s="150">
        <f>E384</f>
        <v>0</v>
      </c>
      <c r="AJ384" s="150" t="s">
        <v>6</v>
      </c>
    </row>
    <row r="385" spans="1:36" ht="30" customHeight="1">
      <c r="A385" s="90"/>
      <c r="B385" s="90"/>
      <c r="C385" s="90"/>
      <c r="D385" s="90"/>
      <c r="E385" s="90"/>
      <c r="F385" s="90"/>
      <c r="G385" s="90"/>
      <c r="H385" s="90"/>
      <c r="I385" s="90"/>
      <c r="J385" s="90"/>
      <c r="K385" s="90"/>
      <c r="L385" s="90"/>
      <c r="M385" s="90"/>
      <c r="N385" s="153"/>
      <c r="O385" s="155"/>
      <c r="P385" s="90"/>
      <c r="Q385" s="144"/>
      <c r="R385" s="90"/>
      <c r="S385" s="144"/>
      <c r="T385" s="90"/>
      <c r="U385" s="144"/>
      <c r="V385" s="90"/>
      <c r="W385" s="144"/>
      <c r="X385" s="90"/>
      <c r="Y385" s="144"/>
      <c r="Z385" s="90"/>
      <c r="AA385" s="144"/>
      <c r="AB385" s="62"/>
      <c r="AC385" s="144"/>
      <c r="AD385" s="62"/>
      <c r="AE385" s="144"/>
      <c r="AF385" s="196" t="str">
        <f>IF(AND(O385="",Q385="",S385="",U385="",W385="",Y385="",AA385="",AC385=""),"",
IF(OR(    AND(O385&lt;&gt;"NA",O385&lt;&gt;"C",O385&lt;&gt;"NC",O385&lt;&gt;"SF",O385&lt;&gt;""),
    AND(Q385&lt;&gt;"NA",Q385&lt;&gt;"C",Q385&lt;&gt;"NC",Q385&lt;&gt;"SF",Q385&lt;&gt;""),
    AND(S385&lt;&gt;"NA",S385&lt;&gt;"C",S385&lt;&gt;"NC",S385&lt;&gt;"SF",S385&lt;&gt;""),
    AND(U385&lt;&gt;"NA",U385&lt;&gt;"C",U385&lt;&gt;"NC",U385&lt;&gt;"SF",U385&lt;&gt;""),
    AND(W385&lt;&gt;"NA",W385&lt;&gt;"C",W385&lt;&gt;"NC",W385&lt;&gt;"SF",W385&lt;&gt;""),
    AND(Y385&lt;&gt;"NA",Y385&lt;&gt;"C",Y385&lt;&gt;"NC",Y385&lt;&gt;"SF",Y385&lt;&gt;""),
    AND(AA385&lt;&gt;"NA",AA385&lt;&gt;"C",AA385&lt;&gt;"NC",AA385&lt;&gt;"SF",AA385&lt;&gt;""),
    AND(AC385&lt;&gt;"NA",AC385&lt;&gt;"C",AC385&lt;&gt;"NC",AC385&lt;&gt;"SF",AC385&lt;&gt;"")
),"FALSO",
IF(AND(O385="NA",Q385="NA",S385="NA",U385="NA",W385="NA",Y385="NA",AA385="NA",AC385="NA"),"NA",
IF(OR(O385="NC",Q385="NC",S385="NC",U385="NC",W385="NC",Y385="NC",AA385="NC",AC385="NC",
       O385="SF",Q385="SF",S385="SF",U385="SF",W385="SF",Y385="SF",AA385="SF",AC385="SF"),"NC",
IF(SUM(IF(O385="C",1,0),IF(Q385="C",1,0),IF(S385="C",1,0),IF(U385="C",1,0),IF(W385="C",1,0),IF(Y385="C",1,0),IF(AA385="C",1,0),IF(AC385="C",1,0))=1,"C","C")))))</f>
        <v/>
      </c>
      <c r="AG385" s="93" t="b">
        <f>IF(AND(AE385="C",AF385="C"),"UTILIZOU O PDA CORRETAMENTE",IF(AND(AE385="C",AF385="NC"),"UTILIZOU O PDA CORRETAMENTE. NÃO HÁ FOTOS DE TODAS AS ETAPAS",IF(AND(AE385="NC",AF385="NC"),"NÃO UTILIZOU O PDA",IF(AND(AE385="NA",AF385="NA"),"NÃO AVALIADO POR FALHA DE SINCRONISMO"))))</f>
        <v>0</v>
      </c>
      <c r="AH385" s="9"/>
      <c r="AI385" s="150">
        <f>E385</f>
        <v>0</v>
      </c>
      <c r="AJ385" s="150" t="s">
        <v>6</v>
      </c>
    </row>
    <row r="386" spans="1:36" ht="30" customHeight="1">
      <c r="A386" s="90"/>
      <c r="B386" s="90"/>
      <c r="C386" s="90"/>
      <c r="D386" s="90"/>
      <c r="E386" s="90"/>
      <c r="F386" s="90"/>
      <c r="G386" s="90"/>
      <c r="H386" s="90"/>
      <c r="I386" s="90"/>
      <c r="J386" s="90"/>
      <c r="K386" s="90"/>
      <c r="L386" s="90"/>
      <c r="M386" s="90"/>
      <c r="N386" s="153"/>
      <c r="O386" s="155"/>
      <c r="P386" s="90"/>
      <c r="Q386" s="144"/>
      <c r="R386" s="90"/>
      <c r="S386" s="144"/>
      <c r="T386" s="90"/>
      <c r="U386" s="144"/>
      <c r="V386" s="90"/>
      <c r="W386" s="144"/>
      <c r="X386" s="90"/>
      <c r="Y386" s="144"/>
      <c r="Z386" s="90"/>
      <c r="AA386" s="144"/>
      <c r="AB386" s="62"/>
      <c r="AC386" s="144"/>
      <c r="AD386" s="62"/>
      <c r="AE386" s="144"/>
      <c r="AF386" s="196" t="str">
        <f>IF(AND(O386="",Q386="",S386="",U386="",W386="",Y386="",AA386="",AC386=""),"",
IF(OR(    AND(O386&lt;&gt;"NA",O386&lt;&gt;"C",O386&lt;&gt;"NC",O386&lt;&gt;"SF",O386&lt;&gt;""),
    AND(Q386&lt;&gt;"NA",Q386&lt;&gt;"C",Q386&lt;&gt;"NC",Q386&lt;&gt;"SF",Q386&lt;&gt;""),
    AND(S386&lt;&gt;"NA",S386&lt;&gt;"C",S386&lt;&gt;"NC",S386&lt;&gt;"SF",S386&lt;&gt;""),
    AND(U386&lt;&gt;"NA",U386&lt;&gt;"C",U386&lt;&gt;"NC",U386&lt;&gt;"SF",U386&lt;&gt;""),
    AND(W386&lt;&gt;"NA",W386&lt;&gt;"C",W386&lt;&gt;"NC",W386&lt;&gt;"SF",W386&lt;&gt;""),
    AND(Y386&lt;&gt;"NA",Y386&lt;&gt;"C",Y386&lt;&gt;"NC",Y386&lt;&gt;"SF",Y386&lt;&gt;""),
    AND(AA386&lt;&gt;"NA",AA386&lt;&gt;"C",AA386&lt;&gt;"NC",AA386&lt;&gt;"SF",AA386&lt;&gt;""),
    AND(AC386&lt;&gt;"NA",AC386&lt;&gt;"C",AC386&lt;&gt;"NC",AC386&lt;&gt;"SF",AC386&lt;&gt;"")
),"FALSO",
IF(AND(O386="NA",Q386="NA",S386="NA",U386="NA",W386="NA",Y386="NA",AA386="NA",AC386="NA"),"NA",
IF(OR(O386="NC",Q386="NC",S386="NC",U386="NC",W386="NC",Y386="NC",AA386="NC",AC386="NC",
       O386="SF",Q386="SF",S386="SF",U386="SF",W386="SF",Y386="SF",AA386="SF",AC386="SF"),"NC",
IF(SUM(IF(O386="C",1,0),IF(Q386="C",1,0),IF(S386="C",1,0),IF(U386="C",1,0),IF(W386="C",1,0),IF(Y386="C",1,0),IF(AA386="C",1,0),IF(AC386="C",1,0))=1,"C","C")))))</f>
        <v/>
      </c>
      <c r="AG386" s="93" t="b">
        <f>IF(AND(AE386="C",AF386="C"),"UTILIZOU O PDA CORRETAMENTE",IF(AND(AE386="C",AF386="NC"),"UTILIZOU O PDA CORRETAMENTE. NÃO HÁ FOTOS DE TODAS AS ETAPAS",IF(AND(AE386="NC",AF386="NC"),"NÃO UTILIZOU O PDA",IF(AND(AE386="NA",AF386="NA"),"NÃO AVALIADO POR FALHA DE SINCRONISMO"))))</f>
        <v>0</v>
      </c>
      <c r="AH386" s="9"/>
      <c r="AI386" s="150">
        <f>E386</f>
        <v>0</v>
      </c>
      <c r="AJ386" s="150" t="s">
        <v>6</v>
      </c>
    </row>
    <row r="387" spans="1:36" ht="30" customHeight="1">
      <c r="A387" s="90"/>
      <c r="B387" s="90"/>
      <c r="C387" s="90"/>
      <c r="D387" s="90"/>
      <c r="E387" s="90"/>
      <c r="F387" s="90"/>
      <c r="G387" s="90"/>
      <c r="H387" s="90"/>
      <c r="I387" s="90"/>
      <c r="J387" s="90"/>
      <c r="K387" s="90"/>
      <c r="L387" s="90"/>
      <c r="M387" s="90"/>
      <c r="N387" s="153"/>
      <c r="O387" s="155"/>
      <c r="P387" s="90"/>
      <c r="Q387" s="144"/>
      <c r="R387" s="90"/>
      <c r="S387" s="144"/>
      <c r="T387" s="90"/>
      <c r="U387" s="144"/>
      <c r="V387" s="90"/>
      <c r="W387" s="144"/>
      <c r="X387" s="90"/>
      <c r="Y387" s="144"/>
      <c r="Z387" s="90"/>
      <c r="AA387" s="144"/>
      <c r="AB387" s="62"/>
      <c r="AC387" s="144"/>
      <c r="AD387" s="62"/>
      <c r="AE387" s="144"/>
      <c r="AF387" s="196" t="str">
        <f>IF(AND(O387="",Q387="",S387="",U387="",W387="",Y387="",AA387="",AC387=""),"",
IF(OR(    AND(O387&lt;&gt;"NA",O387&lt;&gt;"C",O387&lt;&gt;"NC",O387&lt;&gt;"SF",O387&lt;&gt;""),
    AND(Q387&lt;&gt;"NA",Q387&lt;&gt;"C",Q387&lt;&gt;"NC",Q387&lt;&gt;"SF",Q387&lt;&gt;""),
    AND(S387&lt;&gt;"NA",S387&lt;&gt;"C",S387&lt;&gt;"NC",S387&lt;&gt;"SF",S387&lt;&gt;""),
    AND(U387&lt;&gt;"NA",U387&lt;&gt;"C",U387&lt;&gt;"NC",U387&lt;&gt;"SF",U387&lt;&gt;""),
    AND(W387&lt;&gt;"NA",W387&lt;&gt;"C",W387&lt;&gt;"NC",W387&lt;&gt;"SF",W387&lt;&gt;""),
    AND(Y387&lt;&gt;"NA",Y387&lt;&gt;"C",Y387&lt;&gt;"NC",Y387&lt;&gt;"SF",Y387&lt;&gt;""),
    AND(AA387&lt;&gt;"NA",AA387&lt;&gt;"C",AA387&lt;&gt;"NC",AA387&lt;&gt;"SF",AA387&lt;&gt;""),
    AND(AC387&lt;&gt;"NA",AC387&lt;&gt;"C",AC387&lt;&gt;"NC",AC387&lt;&gt;"SF",AC387&lt;&gt;"")
),"FALSO",
IF(AND(O387="NA",Q387="NA",S387="NA",U387="NA",W387="NA",Y387="NA",AA387="NA",AC387="NA"),"NA",
IF(OR(O387="NC",Q387="NC",S387="NC",U387="NC",W387="NC",Y387="NC",AA387="NC",AC387="NC",
       O387="SF",Q387="SF",S387="SF",U387="SF",W387="SF",Y387="SF",AA387="SF",AC387="SF"),"NC",
IF(SUM(IF(O387="C",1,0),IF(Q387="C",1,0),IF(S387="C",1,0),IF(U387="C",1,0),IF(W387="C",1,0),IF(Y387="C",1,0),IF(AA387="C",1,0),IF(AC387="C",1,0))=1,"C","C")))))</f>
        <v/>
      </c>
      <c r="AG387" s="93" t="b">
        <f>IF(AND(AE387="C",AF387="C"),"UTILIZOU O PDA CORRETAMENTE",IF(AND(AE387="C",AF387="NC"),"UTILIZOU O PDA CORRETAMENTE. NÃO HÁ FOTOS DE TODAS AS ETAPAS",IF(AND(AE387="NC",AF387="NC"),"NÃO UTILIZOU O PDA",IF(AND(AE387="NA",AF387="NA"),"NÃO AVALIADO POR FALHA DE SINCRONISMO"))))</f>
        <v>0</v>
      </c>
      <c r="AH387" s="9"/>
      <c r="AI387" s="150">
        <f>E387</f>
        <v>0</v>
      </c>
      <c r="AJ387" s="150" t="s">
        <v>6</v>
      </c>
    </row>
    <row r="388" spans="1:36" ht="30" customHeight="1">
      <c r="A388" s="90"/>
      <c r="B388" s="90"/>
      <c r="C388" s="90"/>
      <c r="D388" s="90"/>
      <c r="E388" s="90"/>
      <c r="F388" s="90"/>
      <c r="G388" s="90"/>
      <c r="H388" s="90"/>
      <c r="I388" s="90"/>
      <c r="J388" s="90"/>
      <c r="K388" s="90"/>
      <c r="L388" s="90"/>
      <c r="M388" s="90"/>
      <c r="N388" s="153"/>
      <c r="O388" s="155"/>
      <c r="P388" s="90"/>
      <c r="Q388" s="144"/>
      <c r="R388" s="90"/>
      <c r="S388" s="144"/>
      <c r="T388" s="90"/>
      <c r="U388" s="144"/>
      <c r="V388" s="90"/>
      <c r="W388" s="144"/>
      <c r="X388" s="90"/>
      <c r="Y388" s="144"/>
      <c r="Z388" s="90"/>
      <c r="AA388" s="144"/>
      <c r="AB388" s="62"/>
      <c r="AC388" s="144"/>
      <c r="AD388" s="62"/>
      <c r="AE388" s="144"/>
      <c r="AF388" s="196" t="str">
        <f>IF(AND(O388="",Q388="",S388="",U388="",W388="",Y388="",AA388="",AC388=""),"",
IF(OR(    AND(O388&lt;&gt;"NA",O388&lt;&gt;"C",O388&lt;&gt;"NC",O388&lt;&gt;"SF",O388&lt;&gt;""),
    AND(Q388&lt;&gt;"NA",Q388&lt;&gt;"C",Q388&lt;&gt;"NC",Q388&lt;&gt;"SF",Q388&lt;&gt;""),
    AND(S388&lt;&gt;"NA",S388&lt;&gt;"C",S388&lt;&gt;"NC",S388&lt;&gt;"SF",S388&lt;&gt;""),
    AND(U388&lt;&gt;"NA",U388&lt;&gt;"C",U388&lt;&gt;"NC",U388&lt;&gt;"SF",U388&lt;&gt;""),
    AND(W388&lt;&gt;"NA",W388&lt;&gt;"C",W388&lt;&gt;"NC",W388&lt;&gt;"SF",W388&lt;&gt;""),
    AND(Y388&lt;&gt;"NA",Y388&lt;&gt;"C",Y388&lt;&gt;"NC",Y388&lt;&gt;"SF",Y388&lt;&gt;""),
    AND(AA388&lt;&gt;"NA",AA388&lt;&gt;"C",AA388&lt;&gt;"NC",AA388&lt;&gt;"SF",AA388&lt;&gt;""),
    AND(AC388&lt;&gt;"NA",AC388&lt;&gt;"C",AC388&lt;&gt;"NC",AC388&lt;&gt;"SF",AC388&lt;&gt;"")
),"FALSO",
IF(AND(O388="NA",Q388="NA",S388="NA",U388="NA",W388="NA",Y388="NA",AA388="NA",AC388="NA"),"NA",
IF(OR(O388="NC",Q388="NC",S388="NC",U388="NC",W388="NC",Y388="NC",AA388="NC",AC388="NC",
       O388="SF",Q388="SF",S388="SF",U388="SF",W388="SF",Y388="SF",AA388="SF",AC388="SF"),"NC",
IF(SUM(IF(O388="C",1,0),IF(Q388="C",1,0),IF(S388="C",1,0),IF(U388="C",1,0),IF(W388="C",1,0),IF(Y388="C",1,0),IF(AA388="C",1,0),IF(AC388="C",1,0))=1,"C","C")))))</f>
        <v/>
      </c>
      <c r="AG388" s="93" t="b">
        <f>IF(AND(AE388="C",AF388="C"),"UTILIZOU O PDA CORRETAMENTE",IF(AND(AE388="C",AF388="NC"),"UTILIZOU O PDA CORRETAMENTE. NÃO HÁ FOTOS DE TODAS AS ETAPAS",IF(AND(AE388="NC",AF388="NC"),"NÃO UTILIZOU O PDA",IF(AND(AE388="NA",AF388="NA"),"NÃO AVALIADO POR FALHA DE SINCRONISMO"))))</f>
        <v>0</v>
      </c>
      <c r="AH388" s="9"/>
      <c r="AI388" s="150">
        <f>E388</f>
        <v>0</v>
      </c>
      <c r="AJ388" s="150" t="s">
        <v>6</v>
      </c>
    </row>
    <row r="389" spans="1:36" ht="30" customHeight="1">
      <c r="A389" s="90"/>
      <c r="B389" s="90"/>
      <c r="C389" s="90"/>
      <c r="D389" s="90"/>
      <c r="E389" s="90"/>
      <c r="F389" s="90"/>
      <c r="G389" s="90"/>
      <c r="H389" s="90"/>
      <c r="I389" s="90"/>
      <c r="J389" s="90"/>
      <c r="K389" s="90"/>
      <c r="L389" s="90"/>
      <c r="M389" s="90"/>
      <c r="N389" s="153"/>
      <c r="O389" s="155"/>
      <c r="P389" s="90"/>
      <c r="Q389" s="144"/>
      <c r="R389" s="90"/>
      <c r="S389" s="144"/>
      <c r="T389" s="90"/>
      <c r="U389" s="144"/>
      <c r="V389" s="90"/>
      <c r="W389" s="144"/>
      <c r="X389" s="90"/>
      <c r="Y389" s="144"/>
      <c r="Z389" s="90"/>
      <c r="AA389" s="144"/>
      <c r="AB389" s="62"/>
      <c r="AC389" s="144"/>
      <c r="AD389" s="62"/>
      <c r="AE389" s="144"/>
      <c r="AF389" s="196" t="str">
        <f>IF(AND(O389="",Q389="",S389="",U389="",W389="",Y389="",AA389="",AC389=""),"",
IF(OR(    AND(O389&lt;&gt;"NA",O389&lt;&gt;"C",O389&lt;&gt;"NC",O389&lt;&gt;"SF",O389&lt;&gt;""),
    AND(Q389&lt;&gt;"NA",Q389&lt;&gt;"C",Q389&lt;&gt;"NC",Q389&lt;&gt;"SF",Q389&lt;&gt;""),
    AND(S389&lt;&gt;"NA",S389&lt;&gt;"C",S389&lt;&gt;"NC",S389&lt;&gt;"SF",S389&lt;&gt;""),
    AND(U389&lt;&gt;"NA",U389&lt;&gt;"C",U389&lt;&gt;"NC",U389&lt;&gt;"SF",U389&lt;&gt;""),
    AND(W389&lt;&gt;"NA",W389&lt;&gt;"C",W389&lt;&gt;"NC",W389&lt;&gt;"SF",W389&lt;&gt;""),
    AND(Y389&lt;&gt;"NA",Y389&lt;&gt;"C",Y389&lt;&gt;"NC",Y389&lt;&gt;"SF",Y389&lt;&gt;""),
    AND(AA389&lt;&gt;"NA",AA389&lt;&gt;"C",AA389&lt;&gt;"NC",AA389&lt;&gt;"SF",AA389&lt;&gt;""),
    AND(AC389&lt;&gt;"NA",AC389&lt;&gt;"C",AC389&lt;&gt;"NC",AC389&lt;&gt;"SF",AC389&lt;&gt;"")
),"FALSO",
IF(AND(O389="NA",Q389="NA",S389="NA",U389="NA",W389="NA",Y389="NA",AA389="NA",AC389="NA"),"NA",
IF(OR(O389="NC",Q389="NC",S389="NC",U389="NC",W389="NC",Y389="NC",AA389="NC",AC389="NC",
       O389="SF",Q389="SF",S389="SF",U389="SF",W389="SF",Y389="SF",AA389="SF",AC389="SF"),"NC",
IF(SUM(IF(O389="C",1,0),IF(Q389="C",1,0),IF(S389="C",1,0),IF(U389="C",1,0),IF(W389="C",1,0),IF(Y389="C",1,0),IF(AA389="C",1,0),IF(AC389="C",1,0))=1,"C","C")))))</f>
        <v/>
      </c>
      <c r="AG389" s="93" t="b">
        <f>IF(AND(AE389="C",AF389="C"),"UTILIZOU O PDA CORRETAMENTE",IF(AND(AE389="C",AF389="NC"),"UTILIZOU O PDA CORRETAMENTE. NÃO HÁ FOTOS DE TODAS AS ETAPAS",IF(AND(AE389="NC",AF389="NC"),"NÃO UTILIZOU O PDA",IF(AND(AE389="NA",AF389="NA"),"NÃO AVALIADO POR FALHA DE SINCRONISMO"))))</f>
        <v>0</v>
      </c>
      <c r="AH389" s="9"/>
      <c r="AI389" s="150">
        <f>E389</f>
        <v>0</v>
      </c>
      <c r="AJ389" s="150" t="s">
        <v>6</v>
      </c>
    </row>
    <row r="390" spans="1:36" ht="30" customHeight="1">
      <c r="A390" s="90"/>
      <c r="B390" s="90"/>
      <c r="C390" s="90"/>
      <c r="D390" s="90"/>
      <c r="E390" s="90"/>
      <c r="F390" s="90"/>
      <c r="G390" s="90"/>
      <c r="H390" s="90"/>
      <c r="I390" s="90"/>
      <c r="J390" s="90"/>
      <c r="K390" s="90"/>
      <c r="L390" s="90"/>
      <c r="M390" s="90"/>
      <c r="N390" s="153"/>
      <c r="O390" s="155"/>
      <c r="P390" s="90"/>
      <c r="Q390" s="144"/>
      <c r="R390" s="90"/>
      <c r="S390" s="144"/>
      <c r="T390" s="90"/>
      <c r="U390" s="144"/>
      <c r="V390" s="90"/>
      <c r="W390" s="144"/>
      <c r="X390" s="90"/>
      <c r="Y390" s="144"/>
      <c r="Z390" s="90"/>
      <c r="AA390" s="144"/>
      <c r="AB390" s="62"/>
      <c r="AC390" s="144"/>
      <c r="AD390" s="62"/>
      <c r="AE390" s="144"/>
      <c r="AF390" s="196" t="str">
        <f>IF(AND(O390="",Q390="",S390="",U390="",W390="",Y390="",AA390="",AC390=""),"",
IF(OR(    AND(O390&lt;&gt;"NA",O390&lt;&gt;"C",O390&lt;&gt;"NC",O390&lt;&gt;"SF",O390&lt;&gt;""),
    AND(Q390&lt;&gt;"NA",Q390&lt;&gt;"C",Q390&lt;&gt;"NC",Q390&lt;&gt;"SF",Q390&lt;&gt;""),
    AND(S390&lt;&gt;"NA",S390&lt;&gt;"C",S390&lt;&gt;"NC",S390&lt;&gt;"SF",S390&lt;&gt;""),
    AND(U390&lt;&gt;"NA",U390&lt;&gt;"C",U390&lt;&gt;"NC",U390&lt;&gt;"SF",U390&lt;&gt;""),
    AND(W390&lt;&gt;"NA",W390&lt;&gt;"C",W390&lt;&gt;"NC",W390&lt;&gt;"SF",W390&lt;&gt;""),
    AND(Y390&lt;&gt;"NA",Y390&lt;&gt;"C",Y390&lt;&gt;"NC",Y390&lt;&gt;"SF",Y390&lt;&gt;""),
    AND(AA390&lt;&gt;"NA",AA390&lt;&gt;"C",AA390&lt;&gt;"NC",AA390&lt;&gt;"SF",AA390&lt;&gt;""),
    AND(AC390&lt;&gt;"NA",AC390&lt;&gt;"C",AC390&lt;&gt;"NC",AC390&lt;&gt;"SF",AC390&lt;&gt;"")
),"FALSO",
IF(AND(O390="NA",Q390="NA",S390="NA",U390="NA",W390="NA",Y390="NA",AA390="NA",AC390="NA"),"NA",
IF(OR(O390="NC",Q390="NC",S390="NC",U390="NC",W390="NC",Y390="NC",AA390="NC",AC390="NC",
       O390="SF",Q390="SF",S390="SF",U390="SF",W390="SF",Y390="SF",AA390="SF",AC390="SF"),"NC",
IF(SUM(IF(O390="C",1,0),IF(Q390="C",1,0),IF(S390="C",1,0),IF(U390="C",1,0),IF(W390="C",1,0),IF(Y390="C",1,0),IF(AA390="C",1,0),IF(AC390="C",1,0))=1,"C","C")))))</f>
        <v/>
      </c>
      <c r="AG390" s="93" t="b">
        <f>IF(AND(AE390="C",AF390="C"),"UTILIZOU O PDA CORRETAMENTE",IF(AND(AE390="C",AF390="NC"),"UTILIZOU O PDA CORRETAMENTE. NÃO HÁ FOTOS DE TODAS AS ETAPAS",IF(AND(AE390="NC",AF390="NC"),"NÃO UTILIZOU O PDA",IF(AND(AE390="NA",AF390="NA"),"NÃO AVALIADO POR FALHA DE SINCRONISMO"))))</f>
        <v>0</v>
      </c>
      <c r="AH390" s="9"/>
      <c r="AI390" s="150">
        <f>E390</f>
        <v>0</v>
      </c>
      <c r="AJ390" s="150" t="s">
        <v>6</v>
      </c>
    </row>
    <row r="391" spans="1:36" ht="30" customHeight="1">
      <c r="A391" s="90"/>
      <c r="B391" s="90"/>
      <c r="C391" s="90"/>
      <c r="D391" s="90"/>
      <c r="E391" s="90"/>
      <c r="F391" s="90"/>
      <c r="G391" s="90"/>
      <c r="H391" s="90"/>
      <c r="I391" s="90"/>
      <c r="J391" s="90"/>
      <c r="K391" s="90"/>
      <c r="L391" s="90"/>
      <c r="M391" s="90"/>
      <c r="N391" s="153"/>
      <c r="O391" s="155"/>
      <c r="P391" s="90"/>
      <c r="Q391" s="144"/>
      <c r="R391" s="90"/>
      <c r="S391" s="144"/>
      <c r="T391" s="90"/>
      <c r="U391" s="144"/>
      <c r="V391" s="90"/>
      <c r="W391" s="144"/>
      <c r="X391" s="90"/>
      <c r="Y391" s="144"/>
      <c r="Z391" s="90"/>
      <c r="AA391" s="144"/>
      <c r="AB391" s="62"/>
      <c r="AC391" s="144"/>
      <c r="AD391" s="62"/>
      <c r="AE391" s="144"/>
      <c r="AF391" s="196" t="str">
        <f>IF(AND(O391="",Q391="",S391="",U391="",W391="",Y391="",AA391="",AC391=""),"",
IF(OR(    AND(O391&lt;&gt;"NA",O391&lt;&gt;"C",O391&lt;&gt;"NC",O391&lt;&gt;"SF",O391&lt;&gt;""),
    AND(Q391&lt;&gt;"NA",Q391&lt;&gt;"C",Q391&lt;&gt;"NC",Q391&lt;&gt;"SF",Q391&lt;&gt;""),
    AND(S391&lt;&gt;"NA",S391&lt;&gt;"C",S391&lt;&gt;"NC",S391&lt;&gt;"SF",S391&lt;&gt;""),
    AND(U391&lt;&gt;"NA",U391&lt;&gt;"C",U391&lt;&gt;"NC",U391&lt;&gt;"SF",U391&lt;&gt;""),
    AND(W391&lt;&gt;"NA",W391&lt;&gt;"C",W391&lt;&gt;"NC",W391&lt;&gt;"SF",W391&lt;&gt;""),
    AND(Y391&lt;&gt;"NA",Y391&lt;&gt;"C",Y391&lt;&gt;"NC",Y391&lt;&gt;"SF",Y391&lt;&gt;""),
    AND(AA391&lt;&gt;"NA",AA391&lt;&gt;"C",AA391&lt;&gt;"NC",AA391&lt;&gt;"SF",AA391&lt;&gt;""),
    AND(AC391&lt;&gt;"NA",AC391&lt;&gt;"C",AC391&lt;&gt;"NC",AC391&lt;&gt;"SF",AC391&lt;&gt;"")
),"FALSO",
IF(AND(O391="NA",Q391="NA",S391="NA",U391="NA",W391="NA",Y391="NA",AA391="NA",AC391="NA"),"NA",
IF(OR(O391="NC",Q391="NC",S391="NC",U391="NC",W391="NC",Y391="NC",AA391="NC",AC391="NC",
       O391="SF",Q391="SF",S391="SF",U391="SF",W391="SF",Y391="SF",AA391="SF",AC391="SF"),"NC",
IF(SUM(IF(O391="C",1,0),IF(Q391="C",1,0),IF(S391="C",1,0),IF(U391="C",1,0),IF(W391="C",1,0),IF(Y391="C",1,0),IF(AA391="C",1,0),IF(AC391="C",1,0))=1,"C","C")))))</f>
        <v/>
      </c>
      <c r="AG391" s="93" t="b">
        <f>IF(AND(AE391="C",AF391="C"),"UTILIZOU O PDA CORRETAMENTE",IF(AND(AE391="C",AF391="NC"),"UTILIZOU O PDA CORRETAMENTE. NÃO HÁ FOTOS DE TODAS AS ETAPAS",IF(AND(AE391="NC",AF391="NC"),"NÃO UTILIZOU O PDA",IF(AND(AE391="NA",AF391="NA"),"NÃO AVALIADO POR FALHA DE SINCRONISMO"))))</f>
        <v>0</v>
      </c>
      <c r="AH391" s="9"/>
      <c r="AI391" s="150">
        <f>E391</f>
        <v>0</v>
      </c>
      <c r="AJ391" s="150" t="s">
        <v>6</v>
      </c>
    </row>
    <row r="392" spans="1:36" ht="30" customHeight="1">
      <c r="A392" s="90"/>
      <c r="B392" s="90"/>
      <c r="C392" s="90"/>
      <c r="D392" s="90"/>
      <c r="E392" s="90"/>
      <c r="F392" s="90"/>
      <c r="G392" s="90"/>
      <c r="H392" s="90"/>
      <c r="I392" s="90"/>
      <c r="J392" s="90"/>
      <c r="K392" s="90"/>
      <c r="L392" s="90"/>
      <c r="M392" s="90"/>
      <c r="N392" s="153"/>
      <c r="O392" s="155"/>
      <c r="P392" s="90"/>
      <c r="Q392" s="144"/>
      <c r="R392" s="90"/>
      <c r="S392" s="144"/>
      <c r="T392" s="90"/>
      <c r="U392" s="144"/>
      <c r="V392" s="90"/>
      <c r="W392" s="144"/>
      <c r="X392" s="90"/>
      <c r="Y392" s="144"/>
      <c r="Z392" s="90"/>
      <c r="AA392" s="144"/>
      <c r="AB392" s="62"/>
      <c r="AC392" s="144"/>
      <c r="AD392" s="62"/>
      <c r="AE392" s="144"/>
      <c r="AF392" s="196" t="str">
        <f>IF(AND(O392="",Q392="",S392="",U392="",W392="",Y392="",AA392="",AC392=""),"",
IF(OR(    AND(O392&lt;&gt;"NA",O392&lt;&gt;"C",O392&lt;&gt;"NC",O392&lt;&gt;"SF",O392&lt;&gt;""),
    AND(Q392&lt;&gt;"NA",Q392&lt;&gt;"C",Q392&lt;&gt;"NC",Q392&lt;&gt;"SF",Q392&lt;&gt;""),
    AND(S392&lt;&gt;"NA",S392&lt;&gt;"C",S392&lt;&gt;"NC",S392&lt;&gt;"SF",S392&lt;&gt;""),
    AND(U392&lt;&gt;"NA",U392&lt;&gt;"C",U392&lt;&gt;"NC",U392&lt;&gt;"SF",U392&lt;&gt;""),
    AND(W392&lt;&gt;"NA",W392&lt;&gt;"C",W392&lt;&gt;"NC",W392&lt;&gt;"SF",W392&lt;&gt;""),
    AND(Y392&lt;&gt;"NA",Y392&lt;&gt;"C",Y392&lt;&gt;"NC",Y392&lt;&gt;"SF",Y392&lt;&gt;""),
    AND(AA392&lt;&gt;"NA",AA392&lt;&gt;"C",AA392&lt;&gt;"NC",AA392&lt;&gt;"SF",AA392&lt;&gt;""),
    AND(AC392&lt;&gt;"NA",AC392&lt;&gt;"C",AC392&lt;&gt;"NC",AC392&lt;&gt;"SF",AC392&lt;&gt;"")
),"FALSO",
IF(AND(O392="NA",Q392="NA",S392="NA",U392="NA",W392="NA",Y392="NA",AA392="NA",AC392="NA"),"NA",
IF(OR(O392="NC",Q392="NC",S392="NC",U392="NC",W392="NC",Y392="NC",AA392="NC",AC392="NC",
       O392="SF",Q392="SF",S392="SF",U392="SF",W392="SF",Y392="SF",AA392="SF",AC392="SF"),"NC",
IF(SUM(IF(O392="C",1,0),IF(Q392="C",1,0),IF(S392="C",1,0),IF(U392="C",1,0),IF(W392="C",1,0),IF(Y392="C",1,0),IF(AA392="C",1,0),IF(AC392="C",1,0))=1,"C","C")))))</f>
        <v/>
      </c>
      <c r="AG392" s="93" t="b">
        <f>IF(AND(AE392="C",AF392="C"),"UTILIZOU O PDA CORRETAMENTE",IF(AND(AE392="C",AF392="NC"),"UTILIZOU O PDA CORRETAMENTE. NÃO HÁ FOTOS DE TODAS AS ETAPAS",IF(AND(AE392="NC",AF392="NC"),"NÃO UTILIZOU O PDA",IF(AND(AE392="NA",AF392="NA"),"NÃO AVALIADO POR FALHA DE SINCRONISMO"))))</f>
        <v>0</v>
      </c>
      <c r="AH392" s="9"/>
      <c r="AI392" s="150">
        <f>E392</f>
        <v>0</v>
      </c>
      <c r="AJ392" s="150" t="s">
        <v>6</v>
      </c>
    </row>
    <row r="393" spans="1:36" ht="30" customHeight="1">
      <c r="A393" s="90"/>
      <c r="B393" s="90"/>
      <c r="C393" s="90"/>
      <c r="D393" s="90"/>
      <c r="E393" s="90"/>
      <c r="F393" s="90"/>
      <c r="G393" s="90"/>
      <c r="H393" s="90"/>
      <c r="I393" s="90"/>
      <c r="J393" s="90"/>
      <c r="K393" s="90"/>
      <c r="L393" s="90"/>
      <c r="M393" s="90"/>
      <c r="N393" s="153"/>
      <c r="O393" s="155"/>
      <c r="P393" s="90"/>
      <c r="Q393" s="144"/>
      <c r="R393" s="90"/>
      <c r="S393" s="144"/>
      <c r="T393" s="90"/>
      <c r="U393" s="144"/>
      <c r="V393" s="90"/>
      <c r="W393" s="144"/>
      <c r="X393" s="90"/>
      <c r="Y393" s="144"/>
      <c r="Z393" s="90"/>
      <c r="AA393" s="144"/>
      <c r="AB393" s="62"/>
      <c r="AC393" s="144"/>
      <c r="AD393" s="62"/>
      <c r="AE393" s="144"/>
      <c r="AF393" s="196" t="str">
        <f>IF(AND(O393="",Q393="",S393="",U393="",W393="",Y393="",AA393="",AC393=""),"",
IF(OR(    AND(O393&lt;&gt;"NA",O393&lt;&gt;"C",O393&lt;&gt;"NC",O393&lt;&gt;"SF",O393&lt;&gt;""),
    AND(Q393&lt;&gt;"NA",Q393&lt;&gt;"C",Q393&lt;&gt;"NC",Q393&lt;&gt;"SF",Q393&lt;&gt;""),
    AND(S393&lt;&gt;"NA",S393&lt;&gt;"C",S393&lt;&gt;"NC",S393&lt;&gt;"SF",S393&lt;&gt;""),
    AND(U393&lt;&gt;"NA",U393&lt;&gt;"C",U393&lt;&gt;"NC",U393&lt;&gt;"SF",U393&lt;&gt;""),
    AND(W393&lt;&gt;"NA",W393&lt;&gt;"C",W393&lt;&gt;"NC",W393&lt;&gt;"SF",W393&lt;&gt;""),
    AND(Y393&lt;&gt;"NA",Y393&lt;&gt;"C",Y393&lt;&gt;"NC",Y393&lt;&gt;"SF",Y393&lt;&gt;""),
    AND(AA393&lt;&gt;"NA",AA393&lt;&gt;"C",AA393&lt;&gt;"NC",AA393&lt;&gt;"SF",AA393&lt;&gt;""),
    AND(AC393&lt;&gt;"NA",AC393&lt;&gt;"C",AC393&lt;&gt;"NC",AC393&lt;&gt;"SF",AC393&lt;&gt;"")
),"FALSO",
IF(AND(O393="NA",Q393="NA",S393="NA",U393="NA",W393="NA",Y393="NA",AA393="NA",AC393="NA"),"NA",
IF(OR(O393="NC",Q393="NC",S393="NC",U393="NC",W393="NC",Y393="NC",AA393="NC",AC393="NC",
       O393="SF",Q393="SF",S393="SF",U393="SF",W393="SF",Y393="SF",AA393="SF",AC393="SF"),"NC",
IF(SUM(IF(O393="C",1,0),IF(Q393="C",1,0),IF(S393="C",1,0),IF(U393="C",1,0),IF(W393="C",1,0),IF(Y393="C",1,0),IF(AA393="C",1,0),IF(AC393="C",1,0))=1,"C","C")))))</f>
        <v/>
      </c>
      <c r="AG393" s="93" t="b">
        <f>IF(AND(AE393="C",AF393="C"),"UTILIZOU O PDA CORRETAMENTE",IF(AND(AE393="C",AF393="NC"),"UTILIZOU O PDA CORRETAMENTE. NÃO HÁ FOTOS DE TODAS AS ETAPAS",IF(AND(AE393="NC",AF393="NC"),"NÃO UTILIZOU O PDA",IF(AND(AE393="NA",AF393="NA"),"NÃO AVALIADO POR FALHA DE SINCRONISMO"))))</f>
        <v>0</v>
      </c>
      <c r="AH393" s="9"/>
      <c r="AI393" s="150">
        <f>E393</f>
        <v>0</v>
      </c>
      <c r="AJ393" s="150" t="s">
        <v>6</v>
      </c>
    </row>
    <row r="394" spans="1:36" ht="30" customHeight="1">
      <c r="A394" s="90"/>
      <c r="B394" s="90"/>
      <c r="C394" s="90"/>
      <c r="D394" s="90"/>
      <c r="E394" s="90"/>
      <c r="F394" s="90"/>
      <c r="G394" s="90"/>
      <c r="H394" s="90"/>
      <c r="I394" s="90"/>
      <c r="J394" s="90"/>
      <c r="K394" s="90"/>
      <c r="L394" s="90"/>
      <c r="M394" s="90"/>
      <c r="N394" s="153"/>
      <c r="O394" s="155"/>
      <c r="P394" s="90"/>
      <c r="Q394" s="144"/>
      <c r="R394" s="90"/>
      <c r="S394" s="144"/>
      <c r="T394" s="90"/>
      <c r="U394" s="144"/>
      <c r="V394" s="90"/>
      <c r="W394" s="144"/>
      <c r="X394" s="90"/>
      <c r="Y394" s="144"/>
      <c r="Z394" s="90"/>
      <c r="AA394" s="144"/>
      <c r="AB394" s="62"/>
      <c r="AC394" s="144"/>
      <c r="AD394" s="62"/>
      <c r="AE394" s="144"/>
      <c r="AF394" s="196" t="str">
        <f>IF(AND(O394="",Q394="",S394="",U394="",W394="",Y394="",AA394="",AC394=""),"",
IF(OR(    AND(O394&lt;&gt;"NA",O394&lt;&gt;"C",O394&lt;&gt;"NC",O394&lt;&gt;"SF",O394&lt;&gt;""),
    AND(Q394&lt;&gt;"NA",Q394&lt;&gt;"C",Q394&lt;&gt;"NC",Q394&lt;&gt;"SF",Q394&lt;&gt;""),
    AND(S394&lt;&gt;"NA",S394&lt;&gt;"C",S394&lt;&gt;"NC",S394&lt;&gt;"SF",S394&lt;&gt;""),
    AND(U394&lt;&gt;"NA",U394&lt;&gt;"C",U394&lt;&gt;"NC",U394&lt;&gt;"SF",U394&lt;&gt;""),
    AND(W394&lt;&gt;"NA",W394&lt;&gt;"C",W394&lt;&gt;"NC",W394&lt;&gt;"SF",W394&lt;&gt;""),
    AND(Y394&lt;&gt;"NA",Y394&lt;&gt;"C",Y394&lt;&gt;"NC",Y394&lt;&gt;"SF",Y394&lt;&gt;""),
    AND(AA394&lt;&gt;"NA",AA394&lt;&gt;"C",AA394&lt;&gt;"NC",AA394&lt;&gt;"SF",AA394&lt;&gt;""),
    AND(AC394&lt;&gt;"NA",AC394&lt;&gt;"C",AC394&lt;&gt;"NC",AC394&lt;&gt;"SF",AC394&lt;&gt;"")
),"FALSO",
IF(AND(O394="NA",Q394="NA",S394="NA",U394="NA",W394="NA",Y394="NA",AA394="NA",AC394="NA"),"NA",
IF(OR(O394="NC",Q394="NC",S394="NC",U394="NC",W394="NC",Y394="NC",AA394="NC",AC394="NC",
       O394="SF",Q394="SF",S394="SF",U394="SF",W394="SF",Y394="SF",AA394="SF",AC394="SF"),"NC",
IF(SUM(IF(O394="C",1,0),IF(Q394="C",1,0),IF(S394="C",1,0),IF(U394="C",1,0),IF(W394="C",1,0),IF(Y394="C",1,0),IF(AA394="C",1,0),IF(AC394="C",1,0))=1,"C","C")))))</f>
        <v/>
      </c>
      <c r="AG394" s="93" t="b">
        <f>IF(AND(AE394="C",AF394="C"),"UTILIZOU O PDA CORRETAMENTE",IF(AND(AE394="C",AF394="NC"),"UTILIZOU O PDA CORRETAMENTE. NÃO HÁ FOTOS DE TODAS AS ETAPAS",IF(AND(AE394="NC",AF394="NC"),"NÃO UTILIZOU O PDA",IF(AND(AE394="NA",AF394="NA"),"NÃO AVALIADO POR FALHA DE SINCRONISMO"))))</f>
        <v>0</v>
      </c>
      <c r="AH394" s="9"/>
      <c r="AI394" s="150">
        <f>E394</f>
        <v>0</v>
      </c>
      <c r="AJ394" s="150" t="s">
        <v>6</v>
      </c>
    </row>
    <row r="395" spans="1:36" ht="30" customHeight="1">
      <c r="A395" s="90"/>
      <c r="B395" s="90"/>
      <c r="C395" s="90"/>
      <c r="D395" s="90"/>
      <c r="E395" s="90"/>
      <c r="F395" s="90"/>
      <c r="G395" s="90"/>
      <c r="H395" s="90"/>
      <c r="I395" s="90"/>
      <c r="J395" s="90"/>
      <c r="K395" s="90"/>
      <c r="L395" s="90"/>
      <c r="M395" s="90"/>
      <c r="N395" s="153"/>
      <c r="O395" s="155"/>
      <c r="P395" s="90"/>
      <c r="Q395" s="144"/>
      <c r="R395" s="90"/>
      <c r="S395" s="144"/>
      <c r="T395" s="90"/>
      <c r="U395" s="144"/>
      <c r="V395" s="90"/>
      <c r="W395" s="144"/>
      <c r="X395" s="90"/>
      <c r="Y395" s="144"/>
      <c r="Z395" s="90"/>
      <c r="AA395" s="144"/>
      <c r="AB395" s="62"/>
      <c r="AC395" s="144"/>
      <c r="AD395" s="62"/>
      <c r="AE395" s="144"/>
      <c r="AF395" s="196" t="str">
        <f>IF(AND(O395="",Q395="",S395="",U395="",W395="",Y395="",AA395="",AC395=""),"",
IF(OR(    AND(O395&lt;&gt;"NA",O395&lt;&gt;"C",O395&lt;&gt;"NC",O395&lt;&gt;"SF",O395&lt;&gt;""),
    AND(Q395&lt;&gt;"NA",Q395&lt;&gt;"C",Q395&lt;&gt;"NC",Q395&lt;&gt;"SF",Q395&lt;&gt;""),
    AND(S395&lt;&gt;"NA",S395&lt;&gt;"C",S395&lt;&gt;"NC",S395&lt;&gt;"SF",S395&lt;&gt;""),
    AND(U395&lt;&gt;"NA",U395&lt;&gt;"C",U395&lt;&gt;"NC",U395&lt;&gt;"SF",U395&lt;&gt;""),
    AND(W395&lt;&gt;"NA",W395&lt;&gt;"C",W395&lt;&gt;"NC",W395&lt;&gt;"SF",W395&lt;&gt;""),
    AND(Y395&lt;&gt;"NA",Y395&lt;&gt;"C",Y395&lt;&gt;"NC",Y395&lt;&gt;"SF",Y395&lt;&gt;""),
    AND(AA395&lt;&gt;"NA",AA395&lt;&gt;"C",AA395&lt;&gt;"NC",AA395&lt;&gt;"SF",AA395&lt;&gt;""),
    AND(AC395&lt;&gt;"NA",AC395&lt;&gt;"C",AC395&lt;&gt;"NC",AC395&lt;&gt;"SF",AC395&lt;&gt;"")
),"FALSO",
IF(AND(O395="NA",Q395="NA",S395="NA",U395="NA",W395="NA",Y395="NA",AA395="NA",AC395="NA"),"NA",
IF(OR(O395="NC",Q395="NC",S395="NC",U395="NC",W395="NC",Y395="NC",AA395="NC",AC395="NC",
       O395="SF",Q395="SF",S395="SF",U395="SF",W395="SF",Y395="SF",AA395="SF",AC395="SF"),"NC",
IF(SUM(IF(O395="C",1,0),IF(Q395="C",1,0),IF(S395="C",1,0),IF(U395="C",1,0),IF(W395="C",1,0),IF(Y395="C",1,0),IF(AA395="C",1,0),IF(AC395="C",1,0))=1,"C","C")))))</f>
        <v/>
      </c>
      <c r="AG395" s="93" t="b">
        <f>IF(AND(AE395="C",AF395="C"),"UTILIZOU O PDA CORRETAMENTE",IF(AND(AE395="C",AF395="NC"),"UTILIZOU O PDA CORRETAMENTE. NÃO HÁ FOTOS DE TODAS AS ETAPAS",IF(AND(AE395="NC",AF395="NC"),"NÃO UTILIZOU O PDA",IF(AND(AE395="NA",AF395="NA"),"NÃO AVALIADO POR FALHA DE SINCRONISMO"))))</f>
        <v>0</v>
      </c>
      <c r="AH395" s="9"/>
      <c r="AI395" s="150">
        <f>E395</f>
        <v>0</v>
      </c>
      <c r="AJ395" s="150" t="s">
        <v>6</v>
      </c>
    </row>
    <row r="396" spans="1:36" ht="30" customHeight="1">
      <c r="A396" s="90"/>
      <c r="B396" s="90"/>
      <c r="C396" s="90"/>
      <c r="D396" s="90"/>
      <c r="E396" s="90"/>
      <c r="F396" s="90"/>
      <c r="G396" s="90"/>
      <c r="H396" s="90"/>
      <c r="I396" s="90"/>
      <c r="J396" s="90"/>
      <c r="K396" s="90"/>
      <c r="L396" s="90"/>
      <c r="M396" s="90"/>
      <c r="N396" s="153"/>
      <c r="O396" s="155"/>
      <c r="P396" s="90"/>
      <c r="Q396" s="144"/>
      <c r="R396" s="90"/>
      <c r="S396" s="144"/>
      <c r="T396" s="90"/>
      <c r="U396" s="144"/>
      <c r="V396" s="90"/>
      <c r="W396" s="144"/>
      <c r="X396" s="90"/>
      <c r="Y396" s="144"/>
      <c r="Z396" s="90"/>
      <c r="AA396" s="144"/>
      <c r="AB396" s="62"/>
      <c r="AC396" s="144"/>
      <c r="AD396" s="62"/>
      <c r="AE396" s="144"/>
      <c r="AF396" s="196" t="str">
        <f>IF(AND(O396="",Q396="",S396="",U396="",W396="",Y396="",AA396="",AC396=""),"",
IF(OR(    AND(O396&lt;&gt;"NA",O396&lt;&gt;"C",O396&lt;&gt;"NC",O396&lt;&gt;"SF",O396&lt;&gt;""),
    AND(Q396&lt;&gt;"NA",Q396&lt;&gt;"C",Q396&lt;&gt;"NC",Q396&lt;&gt;"SF",Q396&lt;&gt;""),
    AND(S396&lt;&gt;"NA",S396&lt;&gt;"C",S396&lt;&gt;"NC",S396&lt;&gt;"SF",S396&lt;&gt;""),
    AND(U396&lt;&gt;"NA",U396&lt;&gt;"C",U396&lt;&gt;"NC",U396&lt;&gt;"SF",U396&lt;&gt;""),
    AND(W396&lt;&gt;"NA",W396&lt;&gt;"C",W396&lt;&gt;"NC",W396&lt;&gt;"SF",W396&lt;&gt;""),
    AND(Y396&lt;&gt;"NA",Y396&lt;&gt;"C",Y396&lt;&gt;"NC",Y396&lt;&gt;"SF",Y396&lt;&gt;""),
    AND(AA396&lt;&gt;"NA",AA396&lt;&gt;"C",AA396&lt;&gt;"NC",AA396&lt;&gt;"SF",AA396&lt;&gt;""),
    AND(AC396&lt;&gt;"NA",AC396&lt;&gt;"C",AC396&lt;&gt;"NC",AC396&lt;&gt;"SF",AC396&lt;&gt;"")
),"FALSO",
IF(AND(O396="NA",Q396="NA",S396="NA",U396="NA",W396="NA",Y396="NA",AA396="NA",AC396="NA"),"NA",
IF(OR(O396="NC",Q396="NC",S396="NC",U396="NC",W396="NC",Y396="NC",AA396="NC",AC396="NC",
       O396="SF",Q396="SF",S396="SF",U396="SF",W396="SF",Y396="SF",AA396="SF",AC396="SF"),"NC",
IF(SUM(IF(O396="C",1,0),IF(Q396="C",1,0),IF(S396="C",1,0),IF(U396="C",1,0),IF(W396="C",1,0),IF(Y396="C",1,0),IF(AA396="C",1,0),IF(AC396="C",1,0))=1,"C","C")))))</f>
        <v/>
      </c>
      <c r="AG396" s="93" t="b">
        <f>IF(AND(AE396="C",AF396="C"),"UTILIZOU O PDA CORRETAMENTE",IF(AND(AE396="C",AF396="NC"),"UTILIZOU O PDA CORRETAMENTE. NÃO HÁ FOTOS DE TODAS AS ETAPAS",IF(AND(AE396="NC",AF396="NC"),"NÃO UTILIZOU O PDA",IF(AND(AE396="NA",AF396="NA"),"NÃO AVALIADO POR FALHA DE SINCRONISMO"))))</f>
        <v>0</v>
      </c>
      <c r="AH396" s="9"/>
      <c r="AI396" s="150">
        <f>E396</f>
        <v>0</v>
      </c>
      <c r="AJ396" s="150" t="s">
        <v>6</v>
      </c>
    </row>
  </sheetData>
  <autoFilter ref="A1:AJ396" xr:uid="{00000000-0001-0000-0E00-000000000000}"/>
  <conditionalFormatting sqref="A1 C1:E1">
    <cfRule type="duplicateValues" dxfId="3" priority="42"/>
  </conditionalFormatting>
  <conditionalFormatting sqref="A1 C1:E1">
    <cfRule type="duplicateValues" dxfId="2" priority="41" stopIfTrue="1"/>
  </conditionalFormatting>
  <conditionalFormatting sqref="O2:O396 AE2:AF396 Q2:Q396 S2:S396 U2:U396 W2:W396 Y2:Y396 AA2:AA396 AC2:AC396">
    <cfRule type="expression" dxfId="1" priority="39">
      <formula>O2=""</formula>
    </cfRule>
    <cfRule type="expression" dxfId="0" priority="40" stopIfTrue="1">
      <formula>NOT(OR(O2="C",O2="NC",O2="SF",O2="NA"))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249977111117893"/>
    <pageSetUpPr fitToPage="1"/>
  </sheetPr>
  <dimension ref="A1:H14"/>
  <sheetViews>
    <sheetView zoomScale="70" zoomScaleNormal="70" zoomScaleSheetLayoutView="70" workbookViewId="0">
      <selection activeCell="B32" sqref="B32"/>
    </sheetView>
  </sheetViews>
  <sheetFormatPr defaultColWidth="9.140625" defaultRowHeight="21" customHeight="1"/>
  <cols>
    <col min="1" max="1" width="5.7109375" style="97" customWidth="1"/>
    <col min="2" max="2" width="30.7109375" style="97" customWidth="1"/>
    <col min="3" max="3" width="34.7109375" style="97" customWidth="1"/>
    <col min="4" max="7" width="30.7109375" style="97" customWidth="1"/>
    <col min="8" max="8" width="5.7109375" style="97" customWidth="1"/>
    <col min="9" max="12" width="9.140625" style="97" bestFit="1" customWidth="1"/>
    <col min="13" max="16384" width="9.140625" style="97"/>
  </cols>
  <sheetData>
    <row r="1" spans="1:8" s="30" customFormat="1" ht="35.1" customHeight="1">
      <c r="A1" s="344" t="s">
        <v>68</v>
      </c>
      <c r="B1" s="344"/>
      <c r="C1" s="344"/>
      <c r="D1" s="344"/>
      <c r="E1" s="344"/>
      <c r="F1" s="344"/>
      <c r="G1" s="344"/>
      <c r="H1" s="344"/>
    </row>
    <row r="2" spans="1:8" s="31" customFormat="1" ht="20.100000000000001" customHeight="1">
      <c r="A2" s="44"/>
      <c r="B2" s="44"/>
      <c r="C2" s="44"/>
      <c r="D2" s="44"/>
      <c r="E2" s="44"/>
      <c r="F2" s="44"/>
      <c r="G2" s="44"/>
      <c r="H2" s="45"/>
    </row>
    <row r="3" spans="1:8" s="29" customFormat="1" ht="20.100000000000001" customHeight="1">
      <c r="A3" s="350" t="s">
        <v>158</v>
      </c>
      <c r="B3" s="350"/>
      <c r="C3" s="350"/>
      <c r="D3" s="350"/>
      <c r="E3" s="350"/>
      <c r="F3" s="350"/>
      <c r="G3" s="350"/>
      <c r="H3" s="350"/>
    </row>
    <row r="5" spans="1:8" ht="21" customHeight="1">
      <c r="B5" s="351" t="str">
        <f>'DADOS - SANTANA'!B400</f>
        <v>TESTE</v>
      </c>
      <c r="C5" s="351"/>
      <c r="D5" s="351"/>
      <c r="E5" s="351"/>
      <c r="F5" s="351"/>
      <c r="G5" s="351"/>
    </row>
    <row r="6" spans="1:8" ht="21" customHeight="1">
      <c r="B6" s="352" t="s">
        <v>159</v>
      </c>
      <c r="C6" s="352"/>
      <c r="D6" s="129" t="s">
        <v>56</v>
      </c>
      <c r="E6" s="129" t="s">
        <v>160</v>
      </c>
      <c r="F6" s="129" t="s">
        <v>41</v>
      </c>
      <c r="G6" s="129" t="s">
        <v>42</v>
      </c>
    </row>
    <row r="7" spans="1:8" ht="21" customHeight="1">
      <c r="B7" s="357" t="s">
        <v>46</v>
      </c>
      <c r="C7" s="357"/>
      <c r="D7" s="99">
        <f t="shared" ref="D7:D14" si="0">F7+G7+E7</f>
        <v>0</v>
      </c>
      <c r="E7" s="99">
        <f>COUNTIFS(REPOSIÇÃO!N:N,'EQUIPES - REPOSIÇÃO'!B5,REPOSIÇÃO!O:O,"SF")</f>
        <v>0</v>
      </c>
      <c r="F7" s="99">
        <f>COUNTIFS(REPOSIÇÃO!N:N,'EQUIPES - REPOSIÇÃO'!B5,REPOSIÇÃO!O:O,"c")</f>
        <v>0</v>
      </c>
      <c r="G7" s="99">
        <f>COUNTIFS(REPOSIÇÃO!N:N,'EQUIPES - REPOSIÇÃO'!B5,REPOSIÇÃO!O:O,"Nc")</f>
        <v>0</v>
      </c>
    </row>
    <row r="8" spans="1:8" ht="21" customHeight="1">
      <c r="B8" s="357" t="s">
        <v>47</v>
      </c>
      <c r="C8" s="357"/>
      <c r="D8" s="99">
        <f t="shared" si="0"/>
        <v>0</v>
      </c>
      <c r="E8" s="99">
        <f>COUNTIFS(REPOSIÇÃO!N:N,'EQUIPES - REPOSIÇÃO'!B5,REPOSIÇÃO!Q:Q,"SF")</f>
        <v>0</v>
      </c>
      <c r="F8" s="99">
        <f>COUNTIFS(REPOSIÇÃO!N:N,'EQUIPES - REPOSIÇÃO'!B5,REPOSIÇÃO!Q:Q,"c")</f>
        <v>0</v>
      </c>
      <c r="G8" s="99">
        <f>COUNTIFS(REPOSIÇÃO!N:N,'EQUIPES - REPOSIÇÃO'!B5,REPOSIÇÃO!Q:Q,"Nc")</f>
        <v>0</v>
      </c>
    </row>
    <row r="9" spans="1:8" ht="21" customHeight="1">
      <c r="B9" s="357" t="s">
        <v>69</v>
      </c>
      <c r="C9" s="357"/>
      <c r="D9" s="99">
        <f t="shared" si="0"/>
        <v>0</v>
      </c>
      <c r="E9" s="99">
        <f>COUNTIFS(REPOSIÇÃO!N:N,'EQUIPES - REPOSIÇÃO'!B5,REPOSIÇÃO!S:S,"SF")</f>
        <v>0</v>
      </c>
      <c r="F9" s="99">
        <f>COUNTIFS(REPOSIÇÃO!N:N,'EQUIPES - REPOSIÇÃO'!B5,REPOSIÇÃO!S:S,"c")</f>
        <v>0</v>
      </c>
      <c r="G9" s="99">
        <f>COUNTIFS(REPOSIÇÃO!N:N,'EQUIPES - REPOSIÇÃO'!B5,REPOSIÇÃO!S:S,"Nc")</f>
        <v>0</v>
      </c>
    </row>
    <row r="10" spans="1:8" ht="21" customHeight="1">
      <c r="B10" s="357" t="s">
        <v>70</v>
      </c>
      <c r="C10" s="357"/>
      <c r="D10" s="99">
        <f t="shared" si="0"/>
        <v>0</v>
      </c>
      <c r="E10" s="99">
        <f>COUNTIFS(REPOSIÇÃO!N:N,'EQUIPES - REPOSIÇÃO'!B5,REPOSIÇÃO!U:U,"SF")</f>
        <v>0</v>
      </c>
      <c r="F10" s="99">
        <f>COUNTIFS(REPOSIÇÃO!N:N,'EQUIPES - REPOSIÇÃO'!B5,REPOSIÇÃO!U:U,"c")</f>
        <v>0</v>
      </c>
      <c r="G10" s="99">
        <f>COUNTIFS(REPOSIÇÃO!N:N,'EQUIPES - REPOSIÇÃO'!B5,REPOSIÇÃO!U:U,"Nc")</f>
        <v>0</v>
      </c>
    </row>
    <row r="11" spans="1:8" ht="21" customHeight="1">
      <c r="B11" s="357" t="s">
        <v>71</v>
      </c>
      <c r="C11" s="357"/>
      <c r="D11" s="99">
        <f t="shared" si="0"/>
        <v>0</v>
      </c>
      <c r="E11" s="99">
        <f>COUNTIFS(REPOSIÇÃO!N:N,'EQUIPES - REPOSIÇÃO'!B5,REPOSIÇÃO!W:W,"SF")</f>
        <v>0</v>
      </c>
      <c r="F11" s="99">
        <f>COUNTIFS(REPOSIÇÃO!N:N,'EQUIPES - REPOSIÇÃO'!B5,REPOSIÇÃO!W:W,"c")</f>
        <v>0</v>
      </c>
      <c r="G11" s="99">
        <f>COUNTIFS(REPOSIÇÃO!N:N,'EQUIPES - REPOSIÇÃO'!B5,REPOSIÇÃO!W:W,"Nc")</f>
        <v>0</v>
      </c>
    </row>
    <row r="12" spans="1:8" ht="21" customHeight="1">
      <c r="B12" s="357" t="s">
        <v>72</v>
      </c>
      <c r="C12" s="357"/>
      <c r="D12" s="99">
        <f t="shared" si="0"/>
        <v>0</v>
      </c>
      <c r="E12" s="99">
        <f>COUNTIFS(REPOSIÇÃO!N:N,'EQUIPES - REPOSIÇÃO'!B5,REPOSIÇÃO!Y:Y,"SF")</f>
        <v>0</v>
      </c>
      <c r="F12" s="99">
        <f>COUNTIFS(REPOSIÇÃO!N:N,'EQUIPES - REPOSIÇÃO'!B5,REPOSIÇÃO!Y:Y,"c")</f>
        <v>0</v>
      </c>
      <c r="G12" s="99">
        <f>COUNTIFS(REPOSIÇÃO!N:N,'EQUIPES - REPOSIÇÃO'!B5,REPOSIÇÃO!Y:Y,"Nc")</f>
        <v>0</v>
      </c>
    </row>
    <row r="13" spans="1:8" ht="21" customHeight="1">
      <c r="B13" s="357" t="s">
        <v>73</v>
      </c>
      <c r="C13" s="357"/>
      <c r="D13" s="99">
        <f t="shared" si="0"/>
        <v>0</v>
      </c>
      <c r="E13" s="99">
        <f>COUNTIFS(REPOSIÇÃO!N:N,'EQUIPES - REPOSIÇÃO'!B5,REPOSIÇÃO!AA:AA,"SF")</f>
        <v>0</v>
      </c>
      <c r="F13" s="99">
        <f>COUNTIFS(REPOSIÇÃO!N:N,'EQUIPES - REPOSIÇÃO'!B5,REPOSIÇÃO!AA:AA,"c")</f>
        <v>0</v>
      </c>
      <c r="G13" s="99">
        <f>COUNTIFS(REPOSIÇÃO!N:N,'EQUIPES - REPOSIÇÃO'!B5,REPOSIÇÃO!AA:AA,"Nc")</f>
        <v>0</v>
      </c>
    </row>
    <row r="14" spans="1:8" ht="21" customHeight="1">
      <c r="B14" s="357" t="s">
        <v>53</v>
      </c>
      <c r="C14" s="357"/>
      <c r="D14" s="99">
        <f t="shared" si="0"/>
        <v>0</v>
      </c>
      <c r="E14" s="99">
        <f>COUNTIFS(REPOSIÇÃO!N:N,'EQUIPES - REPOSIÇÃO'!B5,REPOSIÇÃO!AC:AC,"SF")</f>
        <v>0</v>
      </c>
      <c r="F14" s="99">
        <f>COUNTIFS(REPOSIÇÃO!N:N,'EQUIPES - REPOSIÇÃO'!B5,REPOSIÇÃO!AC:AC,"c")</f>
        <v>0</v>
      </c>
      <c r="G14" s="99">
        <f>COUNTIFS(REPOSIÇÃO!N:N,'EQUIPES - REPOSIÇÃO'!B5,REPOSIÇÃO!AC:AC,"Nc")</f>
        <v>0</v>
      </c>
    </row>
  </sheetData>
  <mergeCells count="12">
    <mergeCell ref="B12:C12"/>
    <mergeCell ref="B13:C13"/>
    <mergeCell ref="B14:C14"/>
    <mergeCell ref="B11:C11"/>
    <mergeCell ref="A1:H1"/>
    <mergeCell ref="A3:H3"/>
    <mergeCell ref="B5:G5"/>
    <mergeCell ref="B6:C6"/>
    <mergeCell ref="B7:C7"/>
    <mergeCell ref="B8:C8"/>
    <mergeCell ref="B9:C9"/>
    <mergeCell ref="B10:C10"/>
  </mergeCells>
  <pageMargins left="0.511811024" right="0.14000000000000001" top="0.78740157499999996" bottom="0.78740157499999996" header="0.31496062000000002" footer="0.31496062000000002"/>
  <pageSetup paperSize="9" scale="4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Greiciele Prado</dc:creator>
  <cp:keywords/>
  <dc:description/>
  <cp:lastModifiedBy>Gabriel Oliveira dos Santos</cp:lastModifiedBy>
  <cp:revision/>
  <dcterms:created xsi:type="dcterms:W3CDTF">2025-04-21T18:20:23Z</dcterms:created>
  <dcterms:modified xsi:type="dcterms:W3CDTF">2026-05-28T13:46:00Z</dcterms:modified>
  <cp:category/>
  <cp:contentStatus/>
</cp:coreProperties>
</file>